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2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<sst xmlns="http://schemas.openxmlformats.org/spreadsheetml/2006/main" count="97821" uniqueCount="23670">
  <si>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</si>
  <si>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</si>
  <si>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</si>
  <si>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</si>
  <si>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</si>
  <si>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</si>
  <si>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</si>
  <si>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</si>
  <si>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</si>
  <si>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</si>
  <si>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</si>
  <si>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</si>
  <si>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</si>
  <si>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</si>
  <si>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</si>
  <si>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</si>
  <si>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</si>
  <si>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</si>
  <si>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</si>
  <si>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</si>
  <si>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</si>
  <si>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</si>
  <si>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</si>
  <si>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</si>
  <si>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</si>
  <si>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</si>
  <si>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</si>
  <si>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</si>
  <si>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</si>
  <si>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</si>
  <si>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</si>
  <si>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</si>
  <si>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</si>
  <si>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</si>
  <si>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</si>
  <si>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</si>
  <si>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</si>
  <si>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</si>
  <si>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</si>
  <si>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</si>
  <si>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</si>
  <si>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</si>
  <si>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</si>
  <si>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</si>
  <si>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</si>
  <si>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</si>
  <si>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</si>
  <si>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</si>
  <si>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</si>
  <si>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</si>
  <si>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</si>
  <si>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</si>
  <si>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</si>
  <si>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</si>
  <si>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</si>
  <si>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</si>
  <si>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</si>
  <si>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</si>
  <si>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</si>
  <si>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</si>
  <si>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</si>
  <si>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</si>
  <si>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</si>
  <si>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</si>
  <si>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</si>
  <si>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</si>
  <si>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</si>
  <si>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</si>
  <si>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</si>
  <si>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</si>
  <si>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</si>
  <si>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</si>
  <si>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</si>
  <si>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</si>
  <si>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</si>
  <si>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</si>
  <si>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</si>
  <si>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</si>
  <si>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</si>
  <si>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</si>
  <si>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</si>
  <si>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</si>
  <si>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</si>
  <si>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</si>
  <si>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</si>
  <si>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</si>
  <si>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</si>
  <si>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</si>
  <si>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</si>
  <si>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</si>
  <si>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</si>
  <si>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</si>
  <si>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</si>
  <si>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</si>
  <si>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</si>
  <si>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</si>
  <si>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</si>
  <si>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</si>
  <si>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</si>
  <si>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</si>
  <si>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</si>
  <si>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</si>
  <si>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</si>
  <si>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</si>
  <si>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</si>
  <si>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</si>
  <si>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</si>
  <si>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</si>
  <si>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</si>
  <si>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</si>
  <si>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</si>
  <si>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</si>
  <si>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</si>
  <si>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</si>
  <si>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</si>
  <si>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</si>
  <si>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</si>
  <si>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</si>
  <si>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</si>
  <si>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</si>
  <si>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</si>
  <si>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</si>
  <si>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</si>
  <si>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</si>
  <si>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</si>
  <si>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</si>
  <si>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</si>
  <si>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</si>
  <si>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</si>
  <si>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</si>
  <si>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</si>
  <si>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</si>
  <si>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OG Fideri</t>
  </si>
  <si>
    <t>DM-2/TR-25 35-26-M01353_DM-2/TR-26 M04_53068441</t>
  </si>
  <si>
    <t>OG Sigorta Atması</t>
  </si>
  <si>
    <t>Dağıtım-OG</t>
  </si>
  <si>
    <t>Uzun</t>
  </si>
  <si>
    <t>Şebeke işletmecisi</t>
  </si>
  <si>
    <t>Bildirimsiz</t>
  </si>
  <si>
    <t>04.08.2022 16:16:11</t>
  </si>
  <si>
    <t>04.08.2022 17:45:49</t>
  </si>
  <si>
    <t>HALİL İBRAHİM TURUNÇCU VE ARK.ÖZEL 35-22-M00392Ö_DIREK TIPI TRAFO HUCRESI H01_2110668</t>
  </si>
  <si>
    <t>OG Ayırıcı Arızası</t>
  </si>
  <si>
    <t>04.08.2022 15:45:55</t>
  </si>
  <si>
    <t>04.08.2022 17:26:55</t>
  </si>
  <si>
    <t>PANAZTEPE DM 35-28-M00732_HatBaşıAyırıcı_53133652 M07_53133652</t>
  </si>
  <si>
    <t>04.08.2022 08:17:51</t>
  </si>
  <si>
    <t>04.08.2022 10:58:41</t>
  </si>
  <si>
    <t>Kullanıcı Bağlantı Hattı</t>
  </si>
  <si>
    <t>K-3648 35-01-K03648_912953310_912953310</t>
  </si>
  <si>
    <t>AG Box / Sdk Abone Çıkış Sigorta Atığı</t>
  </si>
  <si>
    <t>Dağıtım-AG</t>
  </si>
  <si>
    <t>04.08.2022 17:10:41</t>
  </si>
  <si>
    <t>04.08.2022 19:14:09</t>
  </si>
  <si>
    <t>Dağıtım Transformatörü</t>
  </si>
  <si>
    <t>TR-150 35-15-M00150_35-15-M00150_66882162</t>
  </si>
  <si>
    <t>AG Direkten Kesme Açma</t>
  </si>
  <si>
    <t>04.08.2022 14:43:50</t>
  </si>
  <si>
    <t>04.08.2022 15:36:18</t>
  </si>
  <si>
    <t>TR-1/46 (25/17c) 45-71-M00146_953181877_953181877</t>
  </si>
  <si>
    <t>AG Havai Branşman Arızası</t>
  </si>
  <si>
    <t>04.08.2022 12:23:15</t>
  </si>
  <si>
    <t>04.08.2022 15:11:38</t>
  </si>
  <si>
    <t>DM4/TR-8 35-27-M00022_913613723_913613723</t>
  </si>
  <si>
    <t>04.08.2022 19:03:27</t>
  </si>
  <si>
    <t>04.08.2022 21:38:32</t>
  </si>
  <si>
    <t>DM</t>
  </si>
  <si>
    <t>ÜÇPINAR DM 45-71-M00183_GÖKBEL M09_72249134</t>
  </si>
  <si>
    <t>OG Fider Açması</t>
  </si>
  <si>
    <t>04.08.2022 09:23:37</t>
  </si>
  <si>
    <t>04.08.2022 09:31:15</t>
  </si>
  <si>
    <t>KÖK</t>
  </si>
  <si>
    <t>PINARLI KÖK 35-20-M00085_TR-6 - TR-7 M06_72358874</t>
  </si>
  <si>
    <t>04.08.2022 15:09:38</t>
  </si>
  <si>
    <t>04.08.2022 17:00:41</t>
  </si>
  <si>
    <t>Saha Dağıtım Kutusu (SDK)</t>
  </si>
  <si>
    <t>TR-42 35-27-M00042_A A05_72839423</t>
  </si>
  <si>
    <t>AG Yeraltı Kablo Arızası</t>
  </si>
  <si>
    <t>04.08.2022 20:52:33</t>
  </si>
  <si>
    <t>04.08.2022 23:36:41</t>
  </si>
  <si>
    <t>M-2072 35-03-M02072_948177093_948177093</t>
  </si>
  <si>
    <t>Üçüncü Şahısların Vermiş Olduğu Hasarlar</t>
  </si>
  <si>
    <t>04.08.2022 10:52:57</t>
  </si>
  <si>
    <t>04.08.2022 16:43:22</t>
  </si>
  <si>
    <t>K-1800 35-08-K01800_K-2794 K03_42038231</t>
  </si>
  <si>
    <t>OG Yeraltı Kablo Arızası</t>
  </si>
  <si>
    <t>04.08.2022 00:13:14</t>
  </si>
  <si>
    <t>04.08.2022 01:34:11</t>
  </si>
  <si>
    <t>YUKARIBEY DM (TR-3) 35-16-M00866_HatBaşıAyırıcı_74702098 M05_74702098</t>
  </si>
  <si>
    <t>04.08.2022 21:40:29</t>
  </si>
  <si>
    <t>05.08.2022 00:56:45</t>
  </si>
  <si>
    <t>K-96 35-02-K00096_35-02-K00096_42318403</t>
  </si>
  <si>
    <t>04.08.2022 16:29:13</t>
  </si>
  <si>
    <t>04.08.2022 18:00:08</t>
  </si>
  <si>
    <t>DM-5/16 35-26-M00839_956629122_956629122</t>
  </si>
  <si>
    <t>04.08.2022 22:44:40</t>
  </si>
  <si>
    <t>04.08.2022 23:40:24</t>
  </si>
  <si>
    <t>DEMİRCİ KÖK 35-26-M00779_YEŞİLKÖY ENH M01_42707191</t>
  </si>
  <si>
    <t>04.08.2022 10:48:58</t>
  </si>
  <si>
    <t>04.08.2022 11:19:28</t>
  </si>
  <si>
    <t>M-2135 35-07-M02135_97550425_97550425</t>
  </si>
  <si>
    <t>04.08.2022 09:02:03</t>
  </si>
  <si>
    <t>04.08.2022 10:09:46</t>
  </si>
  <si>
    <t>MENDERES TR-1 35-32-M00001_ H_65885533</t>
  </si>
  <si>
    <t>04.08.2022 18:07:34</t>
  </si>
  <si>
    <t>04.08.2022 19:38:13</t>
  </si>
  <si>
    <t>YENİKÖY TR-4 35-22-M00271_955290699_955290699</t>
  </si>
  <si>
    <t>04.08.2022 17:21:38</t>
  </si>
  <si>
    <t>04.08.2022 19:43:25</t>
  </si>
  <si>
    <t>ZEYTİNLİOVA TR-1 KÖK 45-72-L00389_TR-2 - TR-2-A L03_2330199</t>
  </si>
  <si>
    <t>04.08.2022 18:23:17</t>
  </si>
  <si>
    <t>04.08.2022 18:56:06</t>
  </si>
  <si>
    <t>BORA ENERJİ KÖK 35-27-M00894_BORA ENERJİ GES ÖZEL M03_72165813</t>
  </si>
  <si>
    <t>04.08.2022 16:15:54</t>
  </si>
  <si>
    <t>04.08.2022 19:09:03</t>
  </si>
  <si>
    <t>İSKELE KÖK 35-19-L00275_ÇAYIR L03_72119386</t>
  </si>
  <si>
    <t>04.08.2022 21:34:35</t>
  </si>
  <si>
    <t>04.08.2022 22:42:26</t>
  </si>
  <si>
    <t>L-438 35-18-L00438_10242377 A01_5935677</t>
  </si>
  <si>
    <t>AG Pano Kol Sigorta Atığı</t>
  </si>
  <si>
    <t>04.08.2022 12:24:23</t>
  </si>
  <si>
    <t>04.08.2022 17:03:24</t>
  </si>
  <si>
    <t>KARAMAN İÇME SUYU ÖZEL TR 35-31-L00395Ö_35-31-L00395Ö_2367778</t>
  </si>
  <si>
    <t>04.08.2022 08:32:24</t>
  </si>
  <si>
    <t>04.08.2022 09:40:52</t>
  </si>
  <si>
    <t>AG Fideri</t>
  </si>
  <si>
    <t>DM-4/TR-3 (TR-37) 35-13-L00037_A_56381124_56381124</t>
  </si>
  <si>
    <t>AG Tel Kopuğu</t>
  </si>
  <si>
    <t>04.08.2022 20:53:49</t>
  </si>
  <si>
    <t>04.08.2022 22:03:14</t>
  </si>
  <si>
    <t>TR-35 35-27-M00035_914469448_914469448</t>
  </si>
  <si>
    <t>04.08.2022 07:30:57</t>
  </si>
  <si>
    <t>04.08.2022 09:45:10</t>
  </si>
  <si>
    <t>HACIOSMANLAR TR-1 45-72-L00734_ H_79154941</t>
  </si>
  <si>
    <t>04.08.2022 21:48:49</t>
  </si>
  <si>
    <t>04.08.2022 23:40:18</t>
  </si>
  <si>
    <t>K-692 35-04-K00692_97832504_97832504</t>
  </si>
  <si>
    <t>04.08.2022 00:17:57</t>
  </si>
  <si>
    <t>04.08.2022 01:31:25</t>
  </si>
  <si>
    <t>MURADİYE TR-4 45-71-M02427_953221543_953221543</t>
  </si>
  <si>
    <t>AG Branşman Yeraltı Kablo Arızası</t>
  </si>
  <si>
    <t>04.08.2022 10:09:32</t>
  </si>
  <si>
    <t>04.08.2022 13:50:05</t>
  </si>
  <si>
    <t>MESCİTLİ DM 35-15-L00904_MESCİTLİ L05_72321000</t>
  </si>
  <si>
    <t>Şebeke Bakım Çalışması</t>
  </si>
  <si>
    <t>Bildirimli</t>
  </si>
  <si>
    <t>04.08.2022 09:07:31</t>
  </si>
  <si>
    <t>04.08.2022 13:44:56</t>
  </si>
  <si>
    <t>TR-84 35-16-L00084_953333340_953333340</t>
  </si>
  <si>
    <t>04.08.2022 15:02:39</t>
  </si>
  <si>
    <t>04.08.2022 19:43:41</t>
  </si>
  <si>
    <t>ALİBEYLİ DM 45-80-M00064_BÜYÜK BELEN M04_72190830</t>
  </si>
  <si>
    <t>Müteahhit Çalışması</t>
  </si>
  <si>
    <t>04.08.2022 08:59:36</t>
  </si>
  <si>
    <t>04.08.2022 12:11:26</t>
  </si>
  <si>
    <t>MAVİKENT TR-2 35-30-M00136_A_56404621_56404621</t>
  </si>
  <si>
    <t>04.08.2022 20:26:24</t>
  </si>
  <si>
    <t>04.08.2022 22:21:35</t>
  </si>
  <si>
    <t>TR-41 35-16-L00041_953318648_953318648</t>
  </si>
  <si>
    <t>04.08.2022 15:18:39</t>
  </si>
  <si>
    <t>05.08.2022 00:40:04</t>
  </si>
  <si>
    <t>TR-41 35-16-L00041_A_56352837_56352837</t>
  </si>
  <si>
    <t>04.08.2022 18:35:40</t>
  </si>
  <si>
    <t>04.08.2022 19:14:19</t>
  </si>
  <si>
    <t>RECEP ÖNAL ÖZEL 35-28-M00392Ö_DIREK TIPI TRAFO HUCRESI H01_2110973</t>
  </si>
  <si>
    <t>04.08.2022 11:14:41</t>
  </si>
  <si>
    <t>04.08.2022 12:44:26</t>
  </si>
  <si>
    <t>İZSU İSKELE ARITMA ÖZEL TR 35-19-L00262Ö_ L01_2320820</t>
  </si>
  <si>
    <t>OG Klemens Arızası</t>
  </si>
  <si>
    <t>04.08.2022 21:03:07</t>
  </si>
  <si>
    <t>04.08.2022 21:57:27</t>
  </si>
  <si>
    <t>YENMİŞ KÖK 35-27-M00366_GÜVENİKSAN-ÇAMBEL 2 M01_72163711</t>
  </si>
  <si>
    <t>04.08.2022 07:53:04</t>
  </si>
  <si>
    <t>04.08.2022 09:28:34</t>
  </si>
  <si>
    <t>MENEMEN TR-51 35-28-L00051_35-28-L00051_2348213</t>
  </si>
  <si>
    <t>04.08.2022 09:00:00</t>
  </si>
  <si>
    <t>04.08.2022 10:36:19</t>
  </si>
  <si>
    <t>KUM TR-1 45-82-L00006_A_65514163_65514163</t>
  </si>
  <si>
    <t>04.08.2022 13:14:26</t>
  </si>
  <si>
    <t>04.08.2022 13:51:50</t>
  </si>
  <si>
    <t>BEYDAĞ İM 35-32-A00001_BAKIR L03_2308129</t>
  </si>
  <si>
    <t>04.08.2022 09:32:27</t>
  </si>
  <si>
    <t>04.08.2022 17:35:26</t>
  </si>
  <si>
    <t>M-1052 35-02-M01052_B_56383430_56383430</t>
  </si>
  <si>
    <t>AG Box / Sdk Giriş Sigorta Atığı</t>
  </si>
  <si>
    <t>04.08.2022 15:15:48</t>
  </si>
  <si>
    <t>04.08.2022 18:40:13</t>
  </si>
  <si>
    <t>_A_56384528_56384528</t>
  </si>
  <si>
    <t>AG Direk Kırılması</t>
  </si>
  <si>
    <t>04.08.2022 11:02:17</t>
  </si>
  <si>
    <t>04.08.2022 13:48:33</t>
  </si>
  <si>
    <t>M-1439 35-01-M01439_B_56358144_56358144</t>
  </si>
  <si>
    <t>Hırsızlık</t>
  </si>
  <si>
    <t>04.08.2022 01:07:37</t>
  </si>
  <si>
    <t>04.08.2022 06:05:40</t>
  </si>
  <si>
    <t>DM-13/03 (İTFAİYE KARŞISI) 45-71-M00333_B B3_84599363</t>
  </si>
  <si>
    <t>04.08.2022 16:34:09</t>
  </si>
  <si>
    <t>04.08.2022 17:11:42</t>
  </si>
  <si>
    <t>MERSİN MAH. 35-20-M00036_35-20-M00036_2375837</t>
  </si>
  <si>
    <t>AG Termik Açması</t>
  </si>
  <si>
    <t>04.08.2022 19:04:49</t>
  </si>
  <si>
    <t>04.08.2022 23:51:35</t>
  </si>
  <si>
    <t>DUALAR KÖK 45-82-M00126_HatBaşıAyırıcı_53136101 M02_53136101</t>
  </si>
  <si>
    <t>04.08.2022 10:18:16</t>
  </si>
  <si>
    <t>04.08.2022 10:24:41</t>
  </si>
  <si>
    <t>K-3648 35-01-K03648_A A1_5869254</t>
  </si>
  <si>
    <t>04.08.2022 14:53:03</t>
  </si>
  <si>
    <t>04.08.2022 16:18:22</t>
  </si>
  <si>
    <t>DM-5/8 35-26-M00806_7100543_56360215_56360215</t>
  </si>
  <si>
    <t>04.08.2022 18:34:26</t>
  </si>
  <si>
    <t>04.08.2022 22:27:46</t>
  </si>
  <si>
    <t>K-3812 35-03-K03812_A_56359001_56359001</t>
  </si>
  <si>
    <t>04.08.2022 09:27:28</t>
  </si>
  <si>
    <t>04.08.2022 14:52:23</t>
  </si>
  <si>
    <t>TR-55 35-22-M00055_B_56377726_56377726</t>
  </si>
  <si>
    <t>04.08.2022 16:08:52</t>
  </si>
  <si>
    <t>04.08.2022 17:47:23</t>
  </si>
  <si>
    <t>YAHŞELLİ KÖK 35-28-M00293_HAYKIRAN M01_66582309</t>
  </si>
  <si>
    <t>04.08.2022 14:42:35</t>
  </si>
  <si>
    <t>04.08.2022 15:25:53</t>
  </si>
  <si>
    <t>TM Fideri</t>
  </si>
  <si>
    <t>ŞEMİKLER TM 35-04-A00003_ŞEMİKLER-2 K26_2311170</t>
  </si>
  <si>
    <t>04.08.2022 21:08:55</t>
  </si>
  <si>
    <t>04.08.2022 22:01:55</t>
  </si>
  <si>
    <t>HACIHALİLLER TR-1 KÖK 45-71-M00066_SULAMA M02_72238426</t>
  </si>
  <si>
    <t>04.08.2022 12:25:49</t>
  </si>
  <si>
    <t>04.08.2022 14:45:02</t>
  </si>
  <si>
    <t>SOMA DM-1 45-82-M00050_TR-41 M06_60207431</t>
  </si>
  <si>
    <t>Manevra</t>
  </si>
  <si>
    <t>04.08.2022 16:32:01</t>
  </si>
  <si>
    <t>04.08.2022 16:51:56</t>
  </si>
  <si>
    <t>OSMANGAZİ İM 35-02-A00004_WESTPARK M03_2310438</t>
  </si>
  <si>
    <t>04.08.2022 23:42:31</t>
  </si>
  <si>
    <t>04.08.2022 23:47:47</t>
  </si>
  <si>
    <t>M-3439(YATIRIM REZERVE) 35-03-M03439_913057548_913057548</t>
  </si>
  <si>
    <t>04.08.2022 09:07:57</t>
  </si>
  <si>
    <t>04.08.2022 12:02:50</t>
  </si>
  <si>
    <t>M-997 35-03-M00997_910112066_910112066</t>
  </si>
  <si>
    <t>04.08.2022 08:42:24</t>
  </si>
  <si>
    <t>04.08.2022 11:51:17</t>
  </si>
  <si>
    <t>EVRENLİ KÖK 45-73-M00139_BAHADIR ÇIKIŞ M02_2055359</t>
  </si>
  <si>
    <t>04.08.2022 20:17:48</t>
  </si>
  <si>
    <t>04.08.2022 21:47:40</t>
  </si>
  <si>
    <t>ALMAK TM 35-17-A00003_YENİFOÇA-2 M28_2307152</t>
  </si>
  <si>
    <t>04.08.2022 16:33:58</t>
  </si>
  <si>
    <t>04.08.2022 16:51:55</t>
  </si>
  <si>
    <t>TR-42 35-27-M00042_A A04_72839424</t>
  </si>
  <si>
    <t>04.08.2022 14:58:14</t>
  </si>
  <si>
    <t>04.08.2022 17:56:04</t>
  </si>
  <si>
    <t>GEMİ SÖKÜM(M-130) TR 35-17-M00130_ANADOLU M05_79389034</t>
  </si>
  <si>
    <t>04.08.2022 16:16:09</t>
  </si>
  <si>
    <t>04.08.2022 16:57:21</t>
  </si>
  <si>
    <t>M-2017 35-01-M02017_910457213_910457213</t>
  </si>
  <si>
    <t>04.08.2022 17:08:24</t>
  </si>
  <si>
    <t>04.08.2022 18:10:58</t>
  </si>
  <si>
    <t>M-423 35-02-M00423_35-02-M00423_87918702</t>
  </si>
  <si>
    <t>04.08.2022 15:20:02</t>
  </si>
  <si>
    <t>04.08.2022 19:01:02</t>
  </si>
  <si>
    <t>TEKELİ ARITMA KÖK 35-22-M00090_ÇİLEME M05_2127063</t>
  </si>
  <si>
    <t>04.08.2022 08:17:42</t>
  </si>
  <si>
    <t>04.08.2022 09:23:44</t>
  </si>
  <si>
    <t>K-1478 35-03-K01478_E_56373200_56373200</t>
  </si>
  <si>
    <t>04.08.2022 10:24:42</t>
  </si>
  <si>
    <t>04.08.2022 14:11:15</t>
  </si>
  <si>
    <t>ÖZBEY İM 35-26-A00005_CEZA EVİ L12_2314087</t>
  </si>
  <si>
    <t>04.08.2022 11:04:37</t>
  </si>
  <si>
    <t>04.08.2022 11:14:37</t>
  </si>
  <si>
    <t>MURADİYE TR-5 (ESKİ MEZARLIK YANI) 45-71-M00204_COCA COLA M02_2321022</t>
  </si>
  <si>
    <t>04.08.2022 19:48:50</t>
  </si>
  <si>
    <t>04.08.2022 20:46:55</t>
  </si>
  <si>
    <t>BOYNUYOĞUN KÖK 35-29-L00051_ESKİBOYNUYOĞUN L02_72215398</t>
  </si>
  <si>
    <t>04.08.2022 09:41:46</t>
  </si>
  <si>
    <t>04.08.2022 15:02:47</t>
  </si>
  <si>
    <t>K-3833 35-02-K03833_914568006_914568006</t>
  </si>
  <si>
    <t>04.08.2022 13:41:57</t>
  </si>
  <si>
    <t>04.08.2022 14:48:24</t>
  </si>
  <si>
    <t>BİRGİ DM 35-15-L01013_HatBaşıAyırıcı_72390952 L06_72390952</t>
  </si>
  <si>
    <t>04.08.2022 08:55:15</t>
  </si>
  <si>
    <t>04.08.2022 11:31:17</t>
  </si>
  <si>
    <t>TAYTAN OFİS KÖK 45-78-M00314_DEMİRKÖPRÜ DM-2 ÇIKIŞI (DEMİRKÖPRÜ-2) M06_60669850</t>
  </si>
  <si>
    <t>04.08.2022 09:03:42</t>
  </si>
  <si>
    <t>04.08.2022 14:34:10</t>
  </si>
  <si>
    <t>K-3732 35-02-K03732_913110643_913110643</t>
  </si>
  <si>
    <t>24.08.2022 20:35:50</t>
  </si>
  <si>
    <t>25.08.2022 01:20:04</t>
  </si>
  <si>
    <t>TOKATBAŞI TR-1 35-20-L00101_35-20-L00101_2351800</t>
  </si>
  <si>
    <t>24.08.2022 14:09:59</t>
  </si>
  <si>
    <t>24.08.2022 14:28:33</t>
  </si>
  <si>
    <t>AŞAĞIÇOBANİSA TR-14 45-71-M00099_45-71-M00099_2370331</t>
  </si>
  <si>
    <t>24.08.2022 09:34:25</t>
  </si>
  <si>
    <t>24.08.2022 10:42:49</t>
  </si>
  <si>
    <t>M-333 35-02-M00333_D D1B_5810103</t>
  </si>
  <si>
    <t>24.08.2022 20:41:04</t>
  </si>
  <si>
    <t>24.08.2022 22:32:46</t>
  </si>
  <si>
    <t>ÇIPLAK KÖK 35-29-M00126_YENİÇİFTLİK ENH M09_72190075</t>
  </si>
  <si>
    <t>24.08.2022 21:44:13</t>
  </si>
  <si>
    <t>24.08.2022 22:31:44</t>
  </si>
  <si>
    <t>KOLDERE KÖK 45-80-M00051_HatBaşıAyırıcı_53134475 M06_53134475</t>
  </si>
  <si>
    <t>24.08.2022 16:40:44</t>
  </si>
  <si>
    <t>24.08.2022 20:30:15</t>
  </si>
  <si>
    <t>ALAÇATI TM 35-18-A00005_URLA-1 M09_2311010</t>
  </si>
  <si>
    <t>24.08.2022 13:30:37</t>
  </si>
  <si>
    <t>24.08.2022 13:42:38</t>
  </si>
  <si>
    <t>ALAÇATI TM 35-18-A00005_HatBaşıAyırıcı_53138281 M09_53138281</t>
  </si>
  <si>
    <t>24.08.2022 09:31:28</t>
  </si>
  <si>
    <t>24.08.2022 13:54:06</t>
  </si>
  <si>
    <t>M-1763 35-02-M01763_M-591 M02_2113004</t>
  </si>
  <si>
    <t>24.08.2022 15:20:34</t>
  </si>
  <si>
    <t>24.08.2022 17:30:13</t>
  </si>
  <si>
    <t>SARUHANLI TR-24 45-80-M00024_956563894_956563894</t>
  </si>
  <si>
    <t>24.08.2022 16:51:15</t>
  </si>
  <si>
    <t>24.08.2022 18:32:05</t>
  </si>
  <si>
    <t>SAKARLI KÖK 45-76-M00046_HatBaşıAyırıcı_53136509 M04_53136509</t>
  </si>
  <si>
    <t>24.08.2022 20:04:22</t>
  </si>
  <si>
    <t>24.08.2022 21:18:50</t>
  </si>
  <si>
    <t>BALABAN TAŞLI TR-1 35-24-M00255__72374426_72374426</t>
  </si>
  <si>
    <t>24.08.2022 16:07:56</t>
  </si>
  <si>
    <t>24.08.2022 18:02:11</t>
  </si>
  <si>
    <t>KAVAKLIDERE TR-19 45-73-M01013_B_56384980_56384980</t>
  </si>
  <si>
    <t>24.08.2022 10:43:07</t>
  </si>
  <si>
    <t>24.08.2022 12:05:46</t>
  </si>
  <si>
    <t>M-236 35-02-M00236_A_56382755_56382755</t>
  </si>
  <si>
    <t>24.08.2022 14:40:03</t>
  </si>
  <si>
    <t>24.08.2022 19:49:07</t>
  </si>
  <si>
    <t>M-1335 KAYADİBİ KÖK 35-02-M01335_BORNOVA 380 GİS TM M06_2118910</t>
  </si>
  <si>
    <t>24.08.2022 15:49:46</t>
  </si>
  <si>
    <t>24.08.2022 16:12:56</t>
  </si>
  <si>
    <t>IŞIKLAR TM 35-02-A00006_KEMALPAŞA-2 M23_2308412</t>
  </si>
  <si>
    <t>24.08.2022 15:26:16</t>
  </si>
  <si>
    <t>24.08.2022 15:36:34</t>
  </si>
  <si>
    <t>MORDOĞAN TR-35 35-21-L00147_953365311_953365311</t>
  </si>
  <si>
    <t>24.08.2022 07:32:25</t>
  </si>
  <si>
    <t>24.08.2022 09:18:30</t>
  </si>
  <si>
    <t>K-4275 35-03-K04275_914590066_914590066</t>
  </si>
  <si>
    <t>24.08.2022 11:09:58</t>
  </si>
  <si>
    <t>24.08.2022 17:00:22</t>
  </si>
  <si>
    <t>KAYAKÖY DM 35-15-L00866_İLKKURŞUN L05_72307163</t>
  </si>
  <si>
    <t>24.08.2022 11:53:23</t>
  </si>
  <si>
    <t>24.08.2022 14:28:17</t>
  </si>
  <si>
    <t>ŞEREMET KÖYÜ TR-1 45-77-M00067_945499599_945499599</t>
  </si>
  <si>
    <t>24.08.2022 17:39:39</t>
  </si>
  <si>
    <t>24.08.2022 19:27:26</t>
  </si>
  <si>
    <t>ULUDERBENT DM 45-73-M00491_HatBaşıAyırıcı_53136370 M05_53136370</t>
  </si>
  <si>
    <t>24.08.2022 13:05:24</t>
  </si>
  <si>
    <t>24.08.2022 15:12:59</t>
  </si>
  <si>
    <t>MENEMEN KÖK-22 35-28-L00022_ASARLIK TR-12 M02_66864017</t>
  </si>
  <si>
    <t>24.08.2022 10:22:28</t>
  </si>
  <si>
    <t>24.08.2022 14:34:52</t>
  </si>
  <si>
    <t>SELİMŞAHLAR TR-2 45-71-M00137_TOKİ M03_2320416</t>
  </si>
  <si>
    <t>24.08.2022 16:55:45</t>
  </si>
  <si>
    <t>24.08.2022 18:54:54</t>
  </si>
  <si>
    <t>M-2826 35-02-M02826_99782412_99782412</t>
  </si>
  <si>
    <t>24.08.2022 15:50:39</t>
  </si>
  <si>
    <t>24.08.2022 19:52:14</t>
  </si>
  <si>
    <t>L-126 35-18-L00126_6497245_60982883_60982883</t>
  </si>
  <si>
    <t>24.08.2022 14:01:08</t>
  </si>
  <si>
    <t>24.08.2022 16:52:33</t>
  </si>
  <si>
    <t>HACIRAHMANLAR TARIMSAL SULAMA ÖZEL KÖK 45-80-M02000Ö_SARUHANLI DM M04_2323504</t>
  </si>
  <si>
    <t>24.08.2022 19:18:30</t>
  </si>
  <si>
    <t>24.08.2022 20:59:16</t>
  </si>
  <si>
    <t>AKÇAAVLU TR-1 45-82-M00167_DIREK TIPI TRAFO HUCRESI H01_2090772</t>
  </si>
  <si>
    <t>24.08.2022 17:09:54</t>
  </si>
  <si>
    <t>24.08.2022 23:27:39</t>
  </si>
  <si>
    <t>TR-111 35-16-L00111_35-16-L00111_2346479</t>
  </si>
  <si>
    <t>AG Klemens Arızası</t>
  </si>
  <si>
    <t>24.08.2022 14:38:10</t>
  </si>
  <si>
    <t>24.08.2022 18:48:02</t>
  </si>
  <si>
    <t>SAKARLI KÖK 45-76-M00046_HatBaşıAyırıcı_53134687 M03_53134687</t>
  </si>
  <si>
    <t>24.08.2022 19:05:14</t>
  </si>
  <si>
    <t>24.08.2022 23:15:01</t>
  </si>
  <si>
    <t>AVDAN TR-1 45-82-M00230_945535445_945535445</t>
  </si>
  <si>
    <t>24.08.2022 20:32:54</t>
  </si>
  <si>
    <t>25.08.2022 00:15:59</t>
  </si>
  <si>
    <t>ASARLIK DM-3/8 35-28-M00175_DAĞITIM TRAFO ASARLIK DM-3/8 M03_66576193</t>
  </si>
  <si>
    <t>24.08.2022 09:59:25</t>
  </si>
  <si>
    <t>24.08.2022 15:08:42</t>
  </si>
  <si>
    <t>ILDIR KÖK 35-18-M00069_M-30 TERMAL KENT M03_72093159</t>
  </si>
  <si>
    <t>24.08.2022 05:40:15</t>
  </si>
  <si>
    <t>24.08.2022 09:02:19</t>
  </si>
  <si>
    <t>FUNDACIK KÖK 45-75-M00068_HatBaşıAyırıcı_53135521 M03_53135521</t>
  </si>
  <si>
    <t>24.08.2022 09:37:47</t>
  </si>
  <si>
    <t>24.08.2022 16:35:27</t>
  </si>
  <si>
    <t>M-3561(YATIRIM REZERVE) 35-02-M03561_910337264_910337264</t>
  </si>
  <si>
    <t>24.08.2022 14:32:04</t>
  </si>
  <si>
    <t>24.08.2022 17:00:52</t>
  </si>
  <si>
    <t>AKHİSAR İM 45-72-A00001_TR-A L08_2058441</t>
  </si>
  <si>
    <t>24.08.2022 16:29:21</t>
  </si>
  <si>
    <t>24.08.2022 16:54:00</t>
  </si>
  <si>
    <t>DİNGİLLER ÇAYBAŞI TR-1 45-72-L00170_45-72-L00170_2374629</t>
  </si>
  <si>
    <t>Plansız Kesinti / Müdahale</t>
  </si>
  <si>
    <t>24.08.2022 17:57:44</t>
  </si>
  <si>
    <t>24.08.2022 18:12:23</t>
  </si>
  <si>
    <t>YUNTDAĞ KÖK 35-16-M00010_EĞRİGÖL-BOZKÖY M03_72050958</t>
  </si>
  <si>
    <t>24.08.2022 09:18:56</t>
  </si>
  <si>
    <t>24.08.2022 16:56:51</t>
  </si>
  <si>
    <t>K-4501 35-09-K04501_97812966_97812966</t>
  </si>
  <si>
    <t>24.08.2022 08:52:44</t>
  </si>
  <si>
    <t>24.08.2022 14:44:51</t>
  </si>
  <si>
    <t>EROL ERBİL SULAMA TR-5 35-15-L00863_C_56372084_56372084</t>
  </si>
  <si>
    <t>24.08.2022 13:25:11</t>
  </si>
  <si>
    <t>24.08.2022 18:46:24</t>
  </si>
  <si>
    <t>GÖLCÜK TR-19 35-15-L00336_48779039_56373959_56373959</t>
  </si>
  <si>
    <t>AG Hatta Ağaç Kesimi</t>
  </si>
  <si>
    <t>24.08.2022 10:52:00</t>
  </si>
  <si>
    <t>24.08.2022 15:55:24</t>
  </si>
  <si>
    <t>SÜLEYMANLI KÖK 35-28-M00606_HatBaşıAyırıcı_53134121 M11_53134121</t>
  </si>
  <si>
    <t>24.08.2022 08:21:43</t>
  </si>
  <si>
    <t>24.08.2022 12:25:38</t>
  </si>
  <si>
    <t>TR-115 35-16-L00115_C_56397474_56397474</t>
  </si>
  <si>
    <t>24.08.2022 18:37:41</t>
  </si>
  <si>
    <t>24.08.2022 23:04:51</t>
  </si>
  <si>
    <t>EMİRHACILI TR-2 45-78-L00606_DIREK TIPI TRAFO HUCRESI H01_2111264</t>
  </si>
  <si>
    <t>24.08.2022 14:23:54</t>
  </si>
  <si>
    <t>24.08.2022 14:59:07</t>
  </si>
  <si>
    <t>SARUHANLI DM 45-80-M00001_BEYDERE M08_2324160</t>
  </si>
  <si>
    <t>24.08.2022 16:13:35</t>
  </si>
  <si>
    <t>24.08.2022 17:00:26</t>
  </si>
  <si>
    <t>DEMİRTAŞ KÖK 35-30-M00149_DELİKTAŞ M05_72078656</t>
  </si>
  <si>
    <t>24.08.2022 16:09:36</t>
  </si>
  <si>
    <t>24.08.2022 17:15:02</t>
  </si>
  <si>
    <t>ESKİ FOÇA İM 35-23-A00001_FOTAŞ-2 M02_2308531</t>
  </si>
  <si>
    <t>24.08.2022 19:26:24</t>
  </si>
  <si>
    <t>24.08.2022 20:39:31</t>
  </si>
  <si>
    <t>ALÇUK TM 35-17-A00001_KESİKKÖY M29_2307839</t>
  </si>
  <si>
    <t>24.08.2022 18:22:35</t>
  </si>
  <si>
    <t>24.08.2022 19:26:16</t>
  </si>
  <si>
    <t>AŞAĞICUMA DM 35-16-M00103_HatBaşıAyırıcı_53140597 M03_53140597</t>
  </si>
  <si>
    <t>24.08.2022 11:32:22</t>
  </si>
  <si>
    <t>24.08.2022 18:28:01</t>
  </si>
  <si>
    <t>SELENDİ TR-16 45-81-M00016_945634621_945634621</t>
  </si>
  <si>
    <t>24.08.2022 17:09:58</t>
  </si>
  <si>
    <t>24.08.2022 18:53:42</t>
  </si>
  <si>
    <t>UÇAK KARDEŞLER KÖK 45-73-M00296_UÇAK KARDEŞLER M04_66733881</t>
  </si>
  <si>
    <t>24.08.2022 20:57:31</t>
  </si>
  <si>
    <t>24.08.2022 22:35:59</t>
  </si>
  <si>
    <t>M-1224 35-01-M01224_35-01-M01224_75929756</t>
  </si>
  <si>
    <t>24.08.2022 09:09:31</t>
  </si>
  <si>
    <t>24.08.2022 15:45:15</t>
  </si>
  <si>
    <t>TOTALGAZ KÖK 35-17-M00047_GEMİ SÖKÜM M03_66479201</t>
  </si>
  <si>
    <t>24.08.2022 16:57:57</t>
  </si>
  <si>
    <t>24.08.2022 20:19:44</t>
  </si>
  <si>
    <t>DM-5/17 35-26-M00838_E e1b_5925234</t>
  </si>
  <si>
    <t>24.08.2022 10:18:24</t>
  </si>
  <si>
    <t>24.08.2022 13:18:57</t>
  </si>
  <si>
    <t>M-1871 35-01-M01871_35-01-M01871_2365133</t>
  </si>
  <si>
    <t>24.08.2022 11:43:20</t>
  </si>
  <si>
    <t>24.08.2022 12:06:24</t>
  </si>
  <si>
    <t>GERMİYAN İM 35-18-A00004_ILDIR-1 L02_2313571</t>
  </si>
  <si>
    <t>24.08.2022 15:14:46</t>
  </si>
  <si>
    <t>24.08.2022 16:49:54</t>
  </si>
  <si>
    <t>TR-1/64 DM 45-72-M00064_TR/68-67-69 M19_66485123</t>
  </si>
  <si>
    <t>24.08.2022 17:56:39</t>
  </si>
  <si>
    <t>24.08.2022 18:40:47</t>
  </si>
  <si>
    <t>K-2011 35-08-K02011_97622567_97622567</t>
  </si>
  <si>
    <t>24.08.2022 23:48:27</t>
  </si>
  <si>
    <t>25.08.2022 01:14:38</t>
  </si>
  <si>
    <t>TR-26 35-30-L00026_955331289_955331289</t>
  </si>
  <si>
    <t>24.08.2022 14:44:54</t>
  </si>
  <si>
    <t>24.08.2022 19:56:02</t>
  </si>
  <si>
    <t>AHMETBEYLİ M-5 35-22-M00243_955255042_955255042</t>
  </si>
  <si>
    <t>24.08.2022 11:05:44</t>
  </si>
  <si>
    <t>24.08.2022 12:06:10</t>
  </si>
  <si>
    <t>EGE GÜBRE DM 35-17-M00326_ALMAK-1 M09_66450188</t>
  </si>
  <si>
    <t>24.08.2022 18:45:40</t>
  </si>
  <si>
    <t>24.08.2022 19:00:05</t>
  </si>
  <si>
    <t>TİRE İM-DM-1 35-29-A00001_DEREBAŞI M25_2059028</t>
  </si>
  <si>
    <t>24.08.2022 09:42:56</t>
  </si>
  <si>
    <t>24.08.2022 16:43:35</t>
  </si>
  <si>
    <t>MURADİYE DM 45-71-M00006_ÜÇPINAR DM M02_2076872</t>
  </si>
  <si>
    <t>24.08.2022 16:15:55</t>
  </si>
  <si>
    <t>24.08.2022 17:08:00</t>
  </si>
  <si>
    <t>SELÇUK İM/DM 35-13-A00004_ŞİRİNCE L04_65986299</t>
  </si>
  <si>
    <t>24.08.2022 17:11:56</t>
  </si>
  <si>
    <t>24.08.2022 17:28:07</t>
  </si>
  <si>
    <t>ULUDERBENT DM 45-73-M00491_ULUDERBENT ŞEHİR-1 M03_66856551</t>
  </si>
  <si>
    <t>24.08.2022 12:10:25</t>
  </si>
  <si>
    <t>24.08.2022 13:59:54</t>
  </si>
  <si>
    <t>BOĞAZİÇİ İM 35-01-A00001_GÜLTEPE K18_2307515</t>
  </si>
  <si>
    <t>24.08.2022 01:59:10</t>
  </si>
  <si>
    <t>24.08.2022 02:30:30</t>
  </si>
  <si>
    <t>K-4136 35-07-K04136_964085182_964085182</t>
  </si>
  <si>
    <t>24.08.2022 18:07:52</t>
  </si>
  <si>
    <t>24.08.2022 19:00:44</t>
  </si>
  <si>
    <t>KAHRAMANLAR TR-1 45-79-M00218_DIREK TIPI TRAFO HUCRESI H01_2076229</t>
  </si>
  <si>
    <t>24.08.2022 09:17:00</t>
  </si>
  <si>
    <t>24.08.2022 13:47:00</t>
  </si>
  <si>
    <t>SALİHLERALTI MİGROS TR 35-30-M00669_HatBaşıAyırıcı_53132922 M02_53132922</t>
  </si>
  <si>
    <t>24.08.2022 13:44:36</t>
  </si>
  <si>
    <t>24.08.2022 18:25:22</t>
  </si>
  <si>
    <t>TEKELİ TR-4 35-22-M00234_B_56372444_56372444</t>
  </si>
  <si>
    <t>24.08.2022 17:11:26</t>
  </si>
  <si>
    <t>24.08.2022 17:45:19</t>
  </si>
  <si>
    <t>M-36 ZİNDANCIK KÖK 35-25-M00106_35-25-M00106_72118721</t>
  </si>
  <si>
    <t>24.08.2022 18:54:06</t>
  </si>
  <si>
    <t>24.08.2022 19:17:10</t>
  </si>
  <si>
    <t>ALOSBİ TM 35-17-A00006_ALİAĞA RES M06_2054688</t>
  </si>
  <si>
    <t>24.08.2022 16:43:45</t>
  </si>
  <si>
    <t>24.08.2022 17:49:44</t>
  </si>
  <si>
    <t>KARABURÇ DAĞKOLU TR-13 35-31-L00271_DIREK TIPI TRAFO HUCRESI H01_2050609</t>
  </si>
  <si>
    <t>24.08.2022 09:11:03</t>
  </si>
  <si>
    <t>24.08.2022 14:39:32</t>
  </si>
  <si>
    <t>EĞRİGÖL TR-1 35-16-M00050_B_56397463_56397463</t>
  </si>
  <si>
    <t>24.08.2022 20:45:23</t>
  </si>
  <si>
    <t>24.08.2022 22:23:16</t>
  </si>
  <si>
    <t>SARUHANLI TR-21 45-80-M00021_956563942_956563942</t>
  </si>
  <si>
    <t>24.08.2022 14:19:33</t>
  </si>
  <si>
    <t>24.08.2022 15:12:25</t>
  </si>
  <si>
    <t>SELENDİ TR-12 45-81-M00012_TR-11 M02_2077949</t>
  </si>
  <si>
    <t>24.08.2022 06:52:26</t>
  </si>
  <si>
    <t>24.08.2022 08:25:28</t>
  </si>
  <si>
    <t>EYNEZ TR-1 45-82-M00295_DIREK TIPI TRAFO HUCRESI H01_2092670</t>
  </si>
  <si>
    <t>24.08.2022 16:48:12</t>
  </si>
  <si>
    <t>24.08.2022 17:23:02</t>
  </si>
  <si>
    <t>HALIKÖY TR-1 35-32-L00031_95000620873_95000620873</t>
  </si>
  <si>
    <t>24.08.2022 17:33:30</t>
  </si>
  <si>
    <t>24.08.2022 19:06:51</t>
  </si>
  <si>
    <t>ANDAK KÖK 35-23-M00312_FOÇA-2 M02_41958337</t>
  </si>
  <si>
    <t>24.08.2022 08:14:57</t>
  </si>
  <si>
    <t>24.08.2022 08:41:31</t>
  </si>
  <si>
    <t>ULUCAK TM 35-28-A00002_HatBaşıAyırıcı_53133669 M13_53133669</t>
  </si>
  <si>
    <t>24.08.2022 11:04:06</t>
  </si>
  <si>
    <t>24.08.2022 13:02:00</t>
  </si>
  <si>
    <t>GÜLPINAR TR-2 45-73-M01040_945655546_945655546</t>
  </si>
  <si>
    <t>24.08.2022 21:45:39</t>
  </si>
  <si>
    <t>24.08.2022 23:42:37</t>
  </si>
  <si>
    <t>UZUNBURUN TR-1 35-30-M00158_DIREK TIPI TRAFO HUCRESI H01_2042884</t>
  </si>
  <si>
    <t>24.08.2022 06:42:36</t>
  </si>
  <si>
    <t>24.08.2022 10:16:31</t>
  </si>
  <si>
    <t>24.08.2022 23:36:33</t>
  </si>
  <si>
    <t>24.08.2022 23:53:13</t>
  </si>
  <si>
    <t>AKÇAŞEHİR KÖK 35-29-L00035_ALAYLI ENH L04_72208764</t>
  </si>
  <si>
    <t>24.08.2022 10:28:24</t>
  </si>
  <si>
    <t>24.08.2022 17:35:47</t>
  </si>
  <si>
    <t>EĞLENHOCA DM 35-21-M00013_KARABURUN-1 M05_72178729</t>
  </si>
  <si>
    <t>24.08.2022 08:59:51</t>
  </si>
  <si>
    <t>24.08.2022 09:03:22</t>
  </si>
  <si>
    <t>TR-77 ÇEŞMEALTI KÖK 35-19-M00077_UZUNADA M03_76784627</t>
  </si>
  <si>
    <t>24.08.2022 01:25:54</t>
  </si>
  <si>
    <t>24.08.2022 02:12:19</t>
  </si>
  <si>
    <t>M-1175 35-04-M01175_E_56381675_56381675</t>
  </si>
  <si>
    <t>24.08.2022 16:32:01</t>
  </si>
  <si>
    <t>24.08.2022 17:37:35</t>
  </si>
  <si>
    <t>M-60 CADDEPLUS AVM TR 35-18-M00060_DALYAN ARITMA L-180 (34.5) M04_66029755</t>
  </si>
  <si>
    <t>OG Trafo Arızası</t>
  </si>
  <si>
    <t>24.08.2022 08:23:00</t>
  </si>
  <si>
    <t>24.08.2022 12:46:19</t>
  </si>
  <si>
    <t>FATMA ŞENER SULAMA GRUBU TR 35-27-M00355_DIREK TIPI TRAFO HUCRESI H01_2049439</t>
  </si>
  <si>
    <t>24.08.2022 18:02:54</t>
  </si>
  <si>
    <t>24.08.2022 19:05:15</t>
  </si>
  <si>
    <t>ESKİ FOÇA İM 35-23-A00001_HatBaşıAyırıcı_88020576 M02_88020576</t>
  </si>
  <si>
    <t>24.08.2022 17:45:14</t>
  </si>
  <si>
    <t>24.08.2022 21:23:19</t>
  </si>
  <si>
    <t>GÖKEYÜP TR-1 KÖK 45-78-M00798_GÖKEYÜP MERKEZ M03_2107110</t>
  </si>
  <si>
    <t>Kısa</t>
  </si>
  <si>
    <t>25.08.2022 15:49:02</t>
  </si>
  <si>
    <t>25.08.2022 15:49:52</t>
  </si>
  <si>
    <t>DM-4/TR-15 (ESKİ TR-14) 35-26-M00014_35-26-M00014_42460444</t>
  </si>
  <si>
    <t>25.08.2022 09:16:08</t>
  </si>
  <si>
    <t>25.08.2022 16:34:47</t>
  </si>
  <si>
    <t>HALİLLER KÖK 35-31-L00228_SIRIMLI L011_72238546</t>
  </si>
  <si>
    <t>25.08.2022 11:52:00</t>
  </si>
  <si>
    <t>25.08.2022 15:12:00</t>
  </si>
  <si>
    <t>L-400 35-18-L00400_PAŞA LİMANI L02_2094163</t>
  </si>
  <si>
    <t>25.08.2022 12:27:17</t>
  </si>
  <si>
    <t>25.08.2022 13:05:44</t>
  </si>
  <si>
    <t>TR-1/70 45-72-M00070_956506155_956506155</t>
  </si>
  <si>
    <t>25.08.2022 15:46:41</t>
  </si>
  <si>
    <t>25.08.2022 17:30:55</t>
  </si>
  <si>
    <t>TR-142 YAĞCILAR KÖK 35-19-M00142_YAĞCILAR M01_72114553</t>
  </si>
  <si>
    <t>25.08.2022 13:13:36</t>
  </si>
  <si>
    <t>25.08.2022 14:16:50</t>
  </si>
  <si>
    <t>ÇİLE DM 35-22-M00086_ÇAKALTEPE M04_50064098</t>
  </si>
  <si>
    <t>25.08.2022 06:50:30</t>
  </si>
  <si>
    <t>25.08.2022 07:17:20</t>
  </si>
  <si>
    <t>SAKARLI KÖK 45-76-M00046_HatBaşıAyırıcı_80807690 M03_80807690</t>
  </si>
  <si>
    <t>25.08.2022 20:44:34</t>
  </si>
  <si>
    <t>25.08.2022 22:47:34</t>
  </si>
  <si>
    <t>PANAZTEPE DM 35-28-M00732_MALTEPE M03_2055987</t>
  </si>
  <si>
    <t>25.08.2022 18:43:33</t>
  </si>
  <si>
    <t>25.08.2022 19:32:40</t>
  </si>
  <si>
    <t>M-639 OLDURUK KÖK 35-03-M00639_M-738  ( GÖLET) M02_42868422</t>
  </si>
  <si>
    <t>25.08.2022 08:29:53</t>
  </si>
  <si>
    <t>25.08.2022 08:42:45</t>
  </si>
  <si>
    <t>KADIKÖY TR-3 35-16-M00147_953333109_953333109</t>
  </si>
  <si>
    <t>25.08.2022 10:51:12</t>
  </si>
  <si>
    <t>25.08.2022 13:30:02</t>
  </si>
  <si>
    <t>TR-322 35-19-M00521_A_80491827_80491827</t>
  </si>
  <si>
    <t>25.08.2022 12:23:19</t>
  </si>
  <si>
    <t>25.08.2022 17:38:36</t>
  </si>
  <si>
    <t>M-865 ÇAMİÇİ KÖYÜ 35-02-M00865_DIREK TIPI TRAFO HUCRESI H01_2061800</t>
  </si>
  <si>
    <t>25.08.2022 09:21:20</t>
  </si>
  <si>
    <t>25.08.2022 15:50:37</t>
  </si>
  <si>
    <t>KULA İM 45-77-A00001_DEMİRKÖPRÜ M03_2049496</t>
  </si>
  <si>
    <t>25.08.2022 04:42:45</t>
  </si>
  <si>
    <t>25.08.2022 04:51:26</t>
  </si>
  <si>
    <t>SOMA TR-16/3 45-82-M00102_B_56400454_56400454</t>
  </si>
  <si>
    <t>25.08.2022 17:47:14</t>
  </si>
  <si>
    <t>25.08.2022 19:16:23</t>
  </si>
  <si>
    <t>M-1004 35-03-M01004_910916925_910916925</t>
  </si>
  <si>
    <t>25.08.2022 09:51:40</t>
  </si>
  <si>
    <t>25.08.2022 15:57:56</t>
  </si>
  <si>
    <t>SAĞANCI İM 35-16-A00003_HatBaşıAyırıcı_53140360 L05_53140360</t>
  </si>
  <si>
    <t>25.08.2022 22:36:38</t>
  </si>
  <si>
    <t>25.08.2022 23:58:45</t>
  </si>
  <si>
    <t>TR-7(M-707) 35-30-M00707_TR-8 M02_79434015</t>
  </si>
  <si>
    <t>25.08.2022 15:53:20</t>
  </si>
  <si>
    <t>25.08.2022 17:21:28</t>
  </si>
  <si>
    <t>YENİFOÇA TR-11 35-23-M00011_950426555_950426555</t>
  </si>
  <si>
    <t>25.08.2022 16:25:32</t>
  </si>
  <si>
    <t>25.08.2022 18:23:13</t>
  </si>
  <si>
    <t>NURİYE DM 45-80-M00090_AKHİSAR-1(İZSU) M08_72194610</t>
  </si>
  <si>
    <t>25.08.2022 13:12:00</t>
  </si>
  <si>
    <t>25.08.2022 13:51:15</t>
  </si>
  <si>
    <t>ÇAYAĞZI KÖK 35-31-L00259_KÖSEOĞLU L04_2337270</t>
  </si>
  <si>
    <t>25.08.2022 10:26:18</t>
  </si>
  <si>
    <t>25.08.2022 14:48:37</t>
  </si>
  <si>
    <t>TR-47 35-16-L00047_47569376_56352667_56352667</t>
  </si>
  <si>
    <t>25.08.2022 12:33:46</t>
  </si>
  <si>
    <t>25.08.2022 17:51:25</t>
  </si>
  <si>
    <t>KAHRAMANDERE İM 35-10-A00002_GÖNEN M09_2310125</t>
  </si>
  <si>
    <t>25.08.2022 13:03:20</t>
  </si>
  <si>
    <t>25.08.2022 13:54:00</t>
  </si>
  <si>
    <t>TR-73 ( M-773) 35-30-M00773_GÜRSEL HASGÜÇMEN L04_83484652</t>
  </si>
  <si>
    <t>25.08.2022 14:04:16</t>
  </si>
  <si>
    <t>25.08.2022 17:29:55</t>
  </si>
  <si>
    <t>SELENDİ DM 45-81-M00001_OKLU İSA M15_2321601</t>
  </si>
  <si>
    <t>25.08.2022 16:20:52</t>
  </si>
  <si>
    <t>25.08.2022 17:03:51</t>
  </si>
  <si>
    <t>ÇOBANKÖY KÖK 35-29-L00066_HAMAMKÖY FİDERİ L05_72212415</t>
  </si>
  <si>
    <t>25.08.2022 09:04:00</t>
  </si>
  <si>
    <t>25.08.2022 17:43:09</t>
  </si>
  <si>
    <t>M-3084 35-02-M03084_913098013_913098013</t>
  </si>
  <si>
    <t>25.08.2022 10:48:20</t>
  </si>
  <si>
    <t>25.08.2022 15:18:43</t>
  </si>
  <si>
    <t>L-46 HARİTACILAR 35-14-L00046_956634517_956634517</t>
  </si>
  <si>
    <t>25.08.2022 17:23:05</t>
  </si>
  <si>
    <t>25.08.2022 19:22:30</t>
  </si>
  <si>
    <t>SOMA KÖYLER DM-2 45-82-M00125_HatBaşıAyırıcı_53136198 M08_53136198</t>
  </si>
  <si>
    <t>25.08.2022 17:42:08</t>
  </si>
  <si>
    <t>25.08.2022 20:45:01</t>
  </si>
  <si>
    <t>GÜMÜLDÜR DM-6 (M-17) 35-25-M00017_D_56355104_56355104</t>
  </si>
  <si>
    <t>25.08.2022 14:22:17</t>
  </si>
  <si>
    <t>25.08.2022 16:19:36</t>
  </si>
  <si>
    <t>SÜTÇÜLER TR-7 35-27-M00919_D_56378858_56378858</t>
  </si>
  <si>
    <t>AG Atlama Kopuğu</t>
  </si>
  <si>
    <t>25.08.2022 10:15:38</t>
  </si>
  <si>
    <t>25.08.2022 11:43:21</t>
  </si>
  <si>
    <t>KARAOĞLANLI TR-4 45-71-M00093_953212386_953212386</t>
  </si>
  <si>
    <t>25.08.2022 18:37:48</t>
  </si>
  <si>
    <t>25.08.2022 20:06:11</t>
  </si>
  <si>
    <t>İBRAHİM VİDİNLİ SULAMA GRUBU TR 35-27-M00218_DIREK TIPI TRAFO HUCRESI H01_2054800</t>
  </si>
  <si>
    <t>25.08.2022 17:59:59</t>
  </si>
  <si>
    <t>25.08.2022 19:50:45</t>
  </si>
  <si>
    <t>SARIGÖL TR-44 45-79-M00044_TR-45 M04_61354728</t>
  </si>
  <si>
    <t>25.08.2022 19:19:13</t>
  </si>
  <si>
    <t>25.08.2022 20:35:18</t>
  </si>
  <si>
    <t>MENEMEN TR-67 35-28-L00067_953379914_953379914</t>
  </si>
  <si>
    <t>25.08.2022 08:23:34</t>
  </si>
  <si>
    <t>25.08.2022 10:57:17</t>
  </si>
  <si>
    <t>SELİMİYE TR-6 DUTLUKUYU 45-79-M00372_A_56386942_56386942</t>
  </si>
  <si>
    <t>25.08.2022 05:28:31</t>
  </si>
  <si>
    <t>25.08.2022 06:35:22</t>
  </si>
  <si>
    <t>L-310 35-18-L00310_950438226_950438226</t>
  </si>
  <si>
    <t>25.08.2022 09:19:20</t>
  </si>
  <si>
    <t>25.08.2022 10:36:49</t>
  </si>
  <si>
    <t>TR-322 35-19-M00521_95000509814_95000509814</t>
  </si>
  <si>
    <t>25.08.2022 22:23:54</t>
  </si>
  <si>
    <t>26.08.2022 01:30:14</t>
  </si>
  <si>
    <t>DAĞDERE DM 45-72-M00097_ÇITAK M05_2329940</t>
  </si>
  <si>
    <t>25.08.2022 17:36:08</t>
  </si>
  <si>
    <t>25.08.2022 19:08:31</t>
  </si>
  <si>
    <t>25.08.2022 16:23:55</t>
  </si>
  <si>
    <t>25.08.2022 20:28:51</t>
  </si>
  <si>
    <t>L-309 35-18-L00309_950447281_950447281</t>
  </si>
  <si>
    <t>25.08.2022 11:06:08</t>
  </si>
  <si>
    <t>25.08.2022 14:18:25</t>
  </si>
  <si>
    <t>KAZANLI KÖK 35-15-L00951_KAZANLI KÖYÜ L05_66954448</t>
  </si>
  <si>
    <t>25.08.2022 09:41:40</t>
  </si>
  <si>
    <t>25.08.2022 15:22:34</t>
  </si>
  <si>
    <t>BEYOBA TR-15 45-72-M00418_956491434_956491434</t>
  </si>
  <si>
    <t>25.08.2022 13:56:18</t>
  </si>
  <si>
    <t>25.08.2022 16:15:27</t>
  </si>
  <si>
    <t>BARAJ KÖK 35-17-M00461_PETKİM BARAJ M01_2336613</t>
  </si>
  <si>
    <t>25.08.2022 00:31:55</t>
  </si>
  <si>
    <t>25.08.2022 01:31:48</t>
  </si>
  <si>
    <t>ESKİOBA KÖK 35-29-L00037_AYAKLIKIRI L07_2045393</t>
  </si>
  <si>
    <t>25.08.2022 10:01:13</t>
  </si>
  <si>
    <t>25.08.2022 16:58:44</t>
  </si>
  <si>
    <t>TAHTALI TM 35-22-A00001_GÜMÜLDÜR-3 M08_2307935</t>
  </si>
  <si>
    <t>25.08.2022 06:33:40</t>
  </si>
  <si>
    <t>25.08.2022 10:09:07</t>
  </si>
  <si>
    <t>L-261 SİTESPOR 35-18-L00261_950450669_950450669</t>
  </si>
  <si>
    <t>25.08.2022 16:01:47</t>
  </si>
  <si>
    <t>25.08.2022 18:07:14</t>
  </si>
  <si>
    <t>KAYACIK KOŞUBURNU TR-1 45-75-M00216_C_56389140_56389140</t>
  </si>
  <si>
    <t>25.08.2022 20:19:53</t>
  </si>
  <si>
    <t>26.08.2022 01:45:09</t>
  </si>
  <si>
    <t>TOKATBAŞI TR-3 35-20-L00103_955207272_955207272</t>
  </si>
  <si>
    <t>25.08.2022 11:42:51</t>
  </si>
  <si>
    <t>25.08.2022 17:49:41</t>
  </si>
  <si>
    <t>İZMİR HAVZA TM 35-16-A00005_YEDEK M08_72922384</t>
  </si>
  <si>
    <t>25.08.2022 15:13:32</t>
  </si>
  <si>
    <t>25.08.2022 17:06:54</t>
  </si>
  <si>
    <t>KAPAKLI İM 45-72-A00003_HatBaşıAyırıcı_53139354 L06_53139354</t>
  </si>
  <si>
    <t>25.08.2022 09:10:20</t>
  </si>
  <si>
    <t>25.08.2022 16:36:21</t>
  </si>
  <si>
    <t>M-1335 KAYADİBİ KÖK 35-02-M01335_M-1157 KARAÇAM M05_2319919</t>
  </si>
  <si>
    <t>25.08.2022 17:08:24</t>
  </si>
  <si>
    <t>25.08.2022 18:03:18</t>
  </si>
  <si>
    <t>MESCİTLİ DM 35-15-L00904_MESCİTLİ L05_72320947</t>
  </si>
  <si>
    <t>25.08.2022 09:57:54</t>
  </si>
  <si>
    <t>25.08.2022 14:58:24</t>
  </si>
  <si>
    <t>ZEYTİNALAN İM 35-19-A00002_URLA 266 GİRİŞ M03_2052140</t>
  </si>
  <si>
    <t>25.08.2022 05:49:08</t>
  </si>
  <si>
    <t>25.08.2022 06:02:00</t>
  </si>
  <si>
    <t>BERGAMA TM 35-16-A00004_AŞAĞIKIRIKLAR-2 M07_2314063</t>
  </si>
  <si>
    <t>OG İletken Kopması</t>
  </si>
  <si>
    <t>25.08.2022 15:35:16</t>
  </si>
  <si>
    <t>25.08.2022 22:36:26</t>
  </si>
  <si>
    <t>DM-3/09 (YAYLA KABİN) 45-71-M00120_953239220_953239220</t>
  </si>
  <si>
    <t>25.08.2022 17:02:36</t>
  </si>
  <si>
    <t>25.08.2022 18:53:05</t>
  </si>
  <si>
    <t>BALABANLI DM 35-15-M00280_OTURAKKUYU M04_72306393</t>
  </si>
  <si>
    <t>25.08.2022 13:45:01</t>
  </si>
  <si>
    <t>25.08.2022 14:39:11</t>
  </si>
  <si>
    <t>K-811 35-01-K00811_912117700_912117700</t>
  </si>
  <si>
    <t>25.08.2022 13:51:49</t>
  </si>
  <si>
    <t>25.08.2022 16:18:41</t>
  </si>
  <si>
    <t>DOKUZLAR TR-3 35-31-L00170_35-31-L00170_2364341</t>
  </si>
  <si>
    <t>25.08.2022 11:06:17</t>
  </si>
  <si>
    <t>25.08.2022 17:46:16</t>
  </si>
  <si>
    <t>DM02/TR-34 45-73-M01294_945685987_945685987</t>
  </si>
  <si>
    <t>25.08.2022 14:57:04</t>
  </si>
  <si>
    <t>25.08.2022 16:18:50</t>
  </si>
  <si>
    <t>BEYOBA TR-5 45-72-M00423_A_56394351_56394351</t>
  </si>
  <si>
    <t>25.08.2022 00:47:12</t>
  </si>
  <si>
    <t>25.08.2022 01:48:13</t>
  </si>
  <si>
    <t>AKÖREN TR-19 KÖK 45-78-M00974_ÇOBANOĞLU M01_66244779</t>
  </si>
  <si>
    <t>25.08.2022 08:39:14</t>
  </si>
  <si>
    <t>25.08.2022 09:48:01</t>
  </si>
  <si>
    <t>DM-14/16 45-71-M00397_DAĞITIM TRAFOSU M03_72047531</t>
  </si>
  <si>
    <t>25.08.2022 12:14:41</t>
  </si>
  <si>
    <t>25.08.2022 15:14:05</t>
  </si>
  <si>
    <t>_B_56366310_56366310</t>
  </si>
  <si>
    <t>25.08.2022 09:39:20</t>
  </si>
  <si>
    <t>25.08.2022 13:05:15</t>
  </si>
  <si>
    <t>K-123 35-01-K00123_D_56375266_56375266</t>
  </si>
  <si>
    <t>25.08.2022 07:04:11</t>
  </si>
  <si>
    <t>25.08.2022 09:49:10</t>
  </si>
  <si>
    <t>TR-325 35-19-M00474_956700608_956700608</t>
  </si>
  <si>
    <t>25.08.2022 14:57:05</t>
  </si>
  <si>
    <t>25.08.2022 19:16:20</t>
  </si>
  <si>
    <t>L-306 35-18-L00306_ALAÇATI İM L01_72104246</t>
  </si>
  <si>
    <t>25.08.2022 12:33:20</t>
  </si>
  <si>
    <t>25.08.2022 13:01:09</t>
  </si>
  <si>
    <t>BİRGİ TR-24 35-15-L00795_35-15-L00795_2357960</t>
  </si>
  <si>
    <t>25.08.2022 09:20:23</t>
  </si>
  <si>
    <t>25.08.2022 15:08:07</t>
  </si>
  <si>
    <t>BERGAMA TM 35-16-A00004_AŞAĞIKIRIKLAR-1 M06_2314062</t>
  </si>
  <si>
    <t>25.08.2022 15:56:06</t>
  </si>
  <si>
    <t>25.08.2022 16:20:37</t>
  </si>
  <si>
    <t>KİRELİ TR-1 35-29-L00456_950333164_950333164</t>
  </si>
  <si>
    <t>25.08.2022 21:08:12</t>
  </si>
  <si>
    <t>25.08.2022 22:01:54</t>
  </si>
  <si>
    <t>MARUFLAR KÖK 35-16-M00262_İSMAİLLİ KÖK M04_72050333</t>
  </si>
  <si>
    <t>25.08.2022 01:15:00</t>
  </si>
  <si>
    <t>25.08.2022 02:30:14</t>
  </si>
  <si>
    <t>AKÇAPINAR TR-2 45-83-L00439_955177030_955177030</t>
  </si>
  <si>
    <t>25.08.2022 16:24:51</t>
  </si>
  <si>
    <t>25.08.2022 18:27:44</t>
  </si>
  <si>
    <t>KELLETEPE KÖK 35-31-L00035_YAĞLAR TR-1 L03_72230943</t>
  </si>
  <si>
    <t>25.08.2022 09:10:10</t>
  </si>
  <si>
    <t>25.08.2022 13:15:01</t>
  </si>
  <si>
    <t>M-1691 35-07-M01691_M-1161(TOKİ-1) M03_49841400</t>
  </si>
  <si>
    <t>25.08.2022 09:24:20</t>
  </si>
  <si>
    <t>25.08.2022 10:18:29</t>
  </si>
  <si>
    <t>IŞIKLAR KÖK 45-73-M00467_CABERFAKILI KÖY MERKEZ M010_83813237</t>
  </si>
  <si>
    <t>25.08.2022 13:01:50</t>
  </si>
  <si>
    <t>25.08.2022 13:09:12</t>
  </si>
  <si>
    <t>K-1330 35-02-K01330_99811781_99811781</t>
  </si>
  <si>
    <t>25.08.2022 07:57:32</t>
  </si>
  <si>
    <t>25.08.2022 08:47:35</t>
  </si>
  <si>
    <t>ZEYTİNALAN İM 35-19-A00002_GÜZELBAHÇE-2 ÇIKIŞ (İSTİKLAL) M11_2308025</t>
  </si>
  <si>
    <t>25.08.2022 05:55:41</t>
  </si>
  <si>
    <t>25.08.2022 06:18:42</t>
  </si>
  <si>
    <t>L-58 HAVACILAR SİTESİ 35-14-L00058_956640604_956640604</t>
  </si>
  <si>
    <t>25.08.2022 13:13:39</t>
  </si>
  <si>
    <t>25.08.2022 14:44:04</t>
  </si>
  <si>
    <t>TR-2/76 45-83-M00774_955153205_955153205</t>
  </si>
  <si>
    <t>25.08.2022 19:20:43</t>
  </si>
  <si>
    <t>25.08.2022 20:27:29</t>
  </si>
  <si>
    <t>TIRAZLI KÖK 45-79-M00079_BAHARLAR M06_72036291</t>
  </si>
  <si>
    <t>25.08.2022 09:00:14</t>
  </si>
  <si>
    <t>25.08.2022 10:00:23</t>
  </si>
  <si>
    <t>L-498 35-18-L00498_949785232_949785232</t>
  </si>
  <si>
    <t>25.08.2022 14:42:41</t>
  </si>
  <si>
    <t>25.08.2022 15:53:10</t>
  </si>
  <si>
    <t>M-280 MİGROS TÜRK T.A.Ş 35-02-M00280Ö_ M01_2060709</t>
  </si>
  <si>
    <t>25.08.2022 19:25:34</t>
  </si>
  <si>
    <t>25.08.2022 19:54:37</t>
  </si>
  <si>
    <t>K-121 35-07-K00121_C c1_5839750</t>
  </si>
  <si>
    <t>AG Hatta Yabancı Cisim</t>
  </si>
  <si>
    <t>25.08.2022 11:52:10</t>
  </si>
  <si>
    <t>25.08.2022 12:23:50</t>
  </si>
  <si>
    <t>KUMKUYUCAK KÖK 45-80-M00093_ÇİFTLİK M04_72193246</t>
  </si>
  <si>
    <t>25.08.2022 09:15:21</t>
  </si>
  <si>
    <t>25.08.2022 12:22:46</t>
  </si>
  <si>
    <t>MURADİYE TR-5(BELEDİYE KABİN) 45-71-M00194_95000562567_95000562567</t>
  </si>
  <si>
    <t>25.08.2022 15:17:00</t>
  </si>
  <si>
    <t>25.08.2022 17:34:37</t>
  </si>
  <si>
    <t>KAYNARPINAR TR-1 35-21-L00116_953360375_953360375</t>
  </si>
  <si>
    <t>25.08.2022 15:45:41</t>
  </si>
  <si>
    <t>25.08.2022 18:11:13</t>
  </si>
  <si>
    <t>K-1203 35-02-K01203_910315783_910315783</t>
  </si>
  <si>
    <t>25.08.2022 09:33:47</t>
  </si>
  <si>
    <t>25.08.2022 12:53:10</t>
  </si>
  <si>
    <t>AKHİSAR İM 45-72-A00001_TR-1/13 M14_2058456</t>
  </si>
  <si>
    <t>25.08.2022 18:28:09</t>
  </si>
  <si>
    <t>25.08.2022 18:53:17</t>
  </si>
  <si>
    <t>L-401 ALTINYUNUS DM 35-18-L00401_950451290_950451290</t>
  </si>
  <si>
    <t>25.08.2022 11:48:17</t>
  </si>
  <si>
    <t>25.08.2022 16:58:05</t>
  </si>
  <si>
    <t>SİYEKLİ KÖK 45-71-M00185_HatBaşıAyırıcı_53134942 M05_53134942</t>
  </si>
  <si>
    <t>25.08.2022 20:08:47</t>
  </si>
  <si>
    <t>25.08.2022 22:21:28</t>
  </si>
  <si>
    <t>FATMA TOPALAN-M.TOPALAN 35-13-L00446Ö_DIREK TIPI TRAFO HUCRESI H01_2037044</t>
  </si>
  <si>
    <t>25.08.2022 09:02:56</t>
  </si>
  <si>
    <t>25.08.2022 10:07:30</t>
  </si>
  <si>
    <t>TİRE İM-DM-1 35-29-A00001_HatBaşıAyırıcı_53133303 M25_53133303</t>
  </si>
  <si>
    <t>25.08.2022 07:29:05</t>
  </si>
  <si>
    <t>25.08.2022 10:50:23</t>
  </si>
  <si>
    <t>K-821 35-03-K00821_910769123_910769123</t>
  </si>
  <si>
    <t>25.08.2022 13:58:31</t>
  </si>
  <si>
    <t>25.08.2022 19:27:27</t>
  </si>
  <si>
    <t>TARİŞ KÖK 45-73-M01049_ULAŞTIRMA TABURU M02_66732572</t>
  </si>
  <si>
    <t>25.08.2022 10:52:11</t>
  </si>
  <si>
    <t>25.08.2022 11:37:07</t>
  </si>
  <si>
    <t>SARIGÖL TR-52 45-79-M00052_C_56402580_56402580</t>
  </si>
  <si>
    <t>25.08.2022 16:09:35</t>
  </si>
  <si>
    <t>25.08.2022 21:37:21</t>
  </si>
  <si>
    <t>AHMET VARLI-CEM VARLI TR 35-30-M00241_35-30-M00241_2348315</t>
  </si>
  <si>
    <t>25.08.2022 10:46:18</t>
  </si>
  <si>
    <t>25.08.2022 18:52:49</t>
  </si>
  <si>
    <t>25.08.2022 09:19:12</t>
  </si>
  <si>
    <t>25.08.2022 11:10:47</t>
  </si>
  <si>
    <t>BAĞARASI TR-10 KÖK 35-23-M00179_ESKİİBAĞARASI M02_72143182</t>
  </si>
  <si>
    <t>25.08.2022 06:28:09</t>
  </si>
  <si>
    <t>25.08.2022 10:32:16</t>
  </si>
  <si>
    <t>TR-1/36 45-72-M00036_45-72-M00036_2367742</t>
  </si>
  <si>
    <t>25.08.2022 09:39:17</t>
  </si>
  <si>
    <t>25.08.2022 11:00:35</t>
  </si>
  <si>
    <t>K-885 35-04-K00885_60674722 F3_60674881</t>
  </si>
  <si>
    <t>25.08.2022 11:19:17</t>
  </si>
  <si>
    <t>25.08.2022 12:46:45</t>
  </si>
  <si>
    <t>M-1054 35-02-M01054_95001183924_95001183924</t>
  </si>
  <si>
    <t>25.08.2022 06:08:29</t>
  </si>
  <si>
    <t>25.08.2022 08:58:03</t>
  </si>
  <si>
    <t>OSMAN KOVACI VE ARK.ÖZEL 35-29-M00331Ö_35-29-M00331Ö_2351538</t>
  </si>
  <si>
    <t>25.08.2022 02:28:42</t>
  </si>
  <si>
    <t>25.08.2022 03:46:24</t>
  </si>
  <si>
    <t>M-2778 35-02-M02778_99662301_99662301</t>
  </si>
  <si>
    <t>25.08.2022 10:31:42</t>
  </si>
  <si>
    <t>25.08.2022 11:45:56</t>
  </si>
  <si>
    <t>K-3815 35-08-K03815_98247251_98247251</t>
  </si>
  <si>
    <t>25.08.2022 13:30:24</t>
  </si>
  <si>
    <t>25.08.2022 15:57:19</t>
  </si>
  <si>
    <t>TAŞLIYOL KÖK 35-27-M00495_HatBaşıAyırıcı_53132526 M03_53132526</t>
  </si>
  <si>
    <t>25.08.2022 10:59:31</t>
  </si>
  <si>
    <t>25.08.2022 15:40:38</t>
  </si>
  <si>
    <t>ÖZBEK DM (TR-315) 35-19-M00044_EĞRİLİMAN M04_72140384</t>
  </si>
  <si>
    <t>25.08.2022 14:09:24</t>
  </si>
  <si>
    <t>25.08.2022 15:51:08</t>
  </si>
  <si>
    <t>M-1335 KAYADİBİ KÖK 35-02-M01335_M-1157 KARAÇAM M05_2053136</t>
  </si>
  <si>
    <t>25.08.2022 15:24:27</t>
  </si>
  <si>
    <t>25.08.2022 15:32:47</t>
  </si>
  <si>
    <t>M-1010 35-03-M01010_910822973_910822973</t>
  </si>
  <si>
    <t>25.08.2022 10:53:27</t>
  </si>
  <si>
    <t>25.08.2022 14:28:31</t>
  </si>
  <si>
    <t>ZEYTİNDAĞ DM 35-16-M00138_TEKKEDERE DM-2 M04_76071943</t>
  </si>
  <si>
    <t>25.08.2022 09:27:26</t>
  </si>
  <si>
    <t>25.08.2022 15:00:42</t>
  </si>
  <si>
    <t>YENİ ŞAKRAN TR-5 35-17-M00205_A_56392450_56392450</t>
  </si>
  <si>
    <t>25.08.2022 19:58:33</t>
  </si>
  <si>
    <t>25.08.2022 20:26:08</t>
  </si>
  <si>
    <t>IRLAMAZ KÖK 45-83-L00153_TR-2/73-A L01_72158525</t>
  </si>
  <si>
    <t>25.08.2022 13:45:00</t>
  </si>
  <si>
    <t>K-4463 35-02-K04463_A a1b_5850699</t>
  </si>
  <si>
    <t>25.08.2022 13:59:14</t>
  </si>
  <si>
    <t>25.08.2022 16:34:06</t>
  </si>
  <si>
    <t>TAHTALI TM 35-22-A00001_GÜMÜLDÜR-1 M05_2307932</t>
  </si>
  <si>
    <t>25.08.2022 06:51:00</t>
  </si>
  <si>
    <t>25.08.2022 10:33:00</t>
  </si>
  <si>
    <t>ARAPBAŞI TR-1 35-20-L00082_955215054_955215054</t>
  </si>
  <si>
    <t>25.08.2022 10:08:41</t>
  </si>
  <si>
    <t>25.08.2022 11:27:51</t>
  </si>
  <si>
    <t>K-1168 35-01-K01168_35-01-K01168_2371965</t>
  </si>
  <si>
    <t>Trafo Bakım Çalışması</t>
  </si>
  <si>
    <t>25.08.2022 12:57:52</t>
  </si>
  <si>
    <t>25.08.2022 14:01:17</t>
  </si>
  <si>
    <t>M-2111 35-03-M02111_DAĞITIM TRAFOSU M03_72181796</t>
  </si>
  <si>
    <t>25.08.2022 09:01:57</t>
  </si>
  <si>
    <t>25.08.2022 12:13:23</t>
  </si>
  <si>
    <t>M-2908 35-02-M02908_910540610_910540610</t>
  </si>
  <si>
    <t>25.08.2022 10:15:31</t>
  </si>
  <si>
    <t>25.08.2022 13:50:17</t>
  </si>
  <si>
    <t>ÖREN TR-5 35-27-L00221_913289158_913289158</t>
  </si>
  <si>
    <t>25.08.2022 21:27:25</t>
  </si>
  <si>
    <t>25.08.2022 22:41:00</t>
  </si>
  <si>
    <t>25.08.2022 17:48:46</t>
  </si>
  <si>
    <t>25.08.2022 22:27:08</t>
  </si>
  <si>
    <t>M-2904 35-02-M02904_99747572_99747572</t>
  </si>
  <si>
    <t>25.08.2022 07:33:01</t>
  </si>
  <si>
    <t>25.08.2022 09:57:32</t>
  </si>
  <si>
    <t>CELENGÖZ MAH. TR 45-77-L00221_45-77-L00221_2375244</t>
  </si>
  <si>
    <t>25.08.2022 01:42:26</t>
  </si>
  <si>
    <t>25.08.2022 02:20:27</t>
  </si>
  <si>
    <t>TAHTALI TM 35-22-A00001_GÜMÜLDÜR-2 M06_2307933</t>
  </si>
  <si>
    <t>25.08.2022 06:33:27</t>
  </si>
  <si>
    <t>25.08.2022 10:10:30</t>
  </si>
  <si>
    <t>M-1309 35-02-M01309_M-436 M05_2102197</t>
  </si>
  <si>
    <t>25.08.2022 09:40:41</t>
  </si>
  <si>
    <t>25.08.2022 11:08:33</t>
  </si>
  <si>
    <t>ÇİÇEKLİ KÖK 45-75-M00070_HatBaşıAyırıcı_53135614 M03_53135614</t>
  </si>
  <si>
    <t>25.08.2022 18:33:06</t>
  </si>
  <si>
    <t>25.08.2022 19:59:01</t>
  </si>
  <si>
    <t>KELLETEPE KÖK 35-31-L00035_ŞEMSİLER TR-1 L04_72230944</t>
  </si>
  <si>
    <t>25.08.2022 09:13:13</t>
  </si>
  <si>
    <t>25.08.2022 13:13:30</t>
  </si>
  <si>
    <t>AKÇAKÖY TR-1 45-71-M01662_45-71-M01662_2354583</t>
  </si>
  <si>
    <t>25.08.2022 21:58:03</t>
  </si>
  <si>
    <t>25.08.2022 23:39:54</t>
  </si>
  <si>
    <t>L-117 OVACIK 35-18-L00117_950440321_950440321</t>
  </si>
  <si>
    <t>25.08.2022 13:28:51</t>
  </si>
  <si>
    <t>25.08.2022 18:42:00</t>
  </si>
  <si>
    <t>K-3488 35-04-K03488_910021437_910021437</t>
  </si>
  <si>
    <t>25.08.2022 12:18:52</t>
  </si>
  <si>
    <t>25.08.2022 16:21:52</t>
  </si>
  <si>
    <t>AKHİSAR TM 45-72-A00006_GÖLMARMARA M01_2055456</t>
  </si>
  <si>
    <t>25.08.2022 09:47:40</t>
  </si>
  <si>
    <t>25.08.2022 10:24:00</t>
  </si>
  <si>
    <t>AHMET TÜRELİ SULAMA GRUBU 35-29-M00255_35-29-M00255_2350765</t>
  </si>
  <si>
    <t>AG Kablo Başlığı Arızası</t>
  </si>
  <si>
    <t>25.08.2022 16:22:24</t>
  </si>
  <si>
    <t>25.08.2022 21:35:47</t>
  </si>
  <si>
    <t>YAKAKÖY KÖK 45-75-M00067_BOYALI M03_2324688</t>
  </si>
  <si>
    <t>25.08.2022 17:05:43</t>
  </si>
  <si>
    <t>25.08.2022 17:53:52</t>
  </si>
  <si>
    <t>DOKUZLAR TR-2 35-31-L00167_35-31-L00167_2364338</t>
  </si>
  <si>
    <t>25.08.2022 10:26:52</t>
  </si>
  <si>
    <t>25.08.2022 17:19:56</t>
  </si>
  <si>
    <t>L-197 GÖLCÜK KÖYÜ 35-14-L00197_95000660565_95000660565</t>
  </si>
  <si>
    <t>25.08.2022 13:41:21</t>
  </si>
  <si>
    <t>25.08.2022 18:32:12</t>
  </si>
  <si>
    <t>ASARLIK TR-16 35-28-M00174_953376298_953376298</t>
  </si>
  <si>
    <t>25.08.2022 20:59:33</t>
  </si>
  <si>
    <t>25.08.2022 22:28:41</t>
  </si>
  <si>
    <t>K-4463 35-02-K04463_95000627052_95000627052</t>
  </si>
  <si>
    <t>25.08.2022 06:42:35</t>
  </si>
  <si>
    <t>25.08.2022 10:07:53</t>
  </si>
  <si>
    <t>TR-296 35-19-L00354_956671338_956671338</t>
  </si>
  <si>
    <t>25.08.2022 13:57:05</t>
  </si>
  <si>
    <t>25.08.2022 21:05:49</t>
  </si>
  <si>
    <t>TR-15 ( M-715) 35-30-M00715_TR-75 M01_86966658</t>
  </si>
  <si>
    <t>25.08.2022 14:29:00</t>
  </si>
  <si>
    <t>25.08.2022 17:26:22</t>
  </si>
  <si>
    <t>M-1336 35-08-M01336_A a1_5832840</t>
  </si>
  <si>
    <t>25.08.2022 11:42:10</t>
  </si>
  <si>
    <t>25.08.2022 14:18:13</t>
  </si>
  <si>
    <t>M-335 35-02-M00335_910136065_910136065</t>
  </si>
  <si>
    <t>25.08.2022 08:25:36</t>
  </si>
  <si>
    <t>25.08.2022 09:55:44</t>
  </si>
  <si>
    <t>BİRLİK BAHARA ÖZEL TR 35-27-M00132Ö_DIREK TIPI TRAFO HUCRESI H01_2054129</t>
  </si>
  <si>
    <t>25.08.2022 08:32:54</t>
  </si>
  <si>
    <t>25.08.2022 10:36:19</t>
  </si>
  <si>
    <t>25.08.2022 10:41:48</t>
  </si>
  <si>
    <t>25.08.2022 14:43:45</t>
  </si>
  <si>
    <t>TÖYKO KÖK 35-30-M00213_GÜZELEGE SİTESİ M02_85855828</t>
  </si>
  <si>
    <t>OG Atlama(Jumper) Arızası</t>
  </si>
  <si>
    <t>25.08.2022 07:42:32</t>
  </si>
  <si>
    <t>25.08.2022 12:10:38</t>
  </si>
  <si>
    <t>ALİ DİLEK VE ARK. ÖZEL 45-72-M00184Ö_49511611_56406232_56406232</t>
  </si>
  <si>
    <t>25.08.2022 19:10:23</t>
  </si>
  <si>
    <t>25.08.2022 19:36:42</t>
  </si>
  <si>
    <t>SALİHLİ BİOKÜTLE YAKITLI ENERJİ SANTRALİ KÖK 45-78-M01333_AKÖREN KÖK M02_72251539</t>
  </si>
  <si>
    <t>25.08.2022 12:32:50</t>
  </si>
  <si>
    <t>25.08.2022 13:59:33</t>
  </si>
  <si>
    <t>EMİNBEY OSMANBEY MAHALLESİ TR-1 45-78-M00869_DIREK TIPI TRAFO HUCRESI H01_2105628</t>
  </si>
  <si>
    <t>25.08.2022 15:29:48</t>
  </si>
  <si>
    <t>25.08.2022 17:11:18</t>
  </si>
  <si>
    <t>L-262 ÇİÇEKÇİ PARKI 35-18-L00262_L-263 L02_72080585</t>
  </si>
  <si>
    <t>25.08.2022 13:35:01</t>
  </si>
  <si>
    <t>25.08.2022 17:08:28</t>
  </si>
  <si>
    <t>25.08.2022 16:23:13</t>
  </si>
  <si>
    <t>25.08.2022 17:07:01</t>
  </si>
  <si>
    <t>OĞLANANASI TR-4 35-22-M00258_A_56353747_56353747</t>
  </si>
  <si>
    <t>25.08.2022 15:45:02</t>
  </si>
  <si>
    <t>25.08.2022 17:38:07</t>
  </si>
  <si>
    <t>M-378 35-30-M00378_95000457607_95000457607</t>
  </si>
  <si>
    <t>25.08.2022 16:38:52</t>
  </si>
  <si>
    <t>25.08.2022 18:02:26</t>
  </si>
  <si>
    <t>M-1101 35-03-M01101_35-03-M01101_41929499</t>
  </si>
  <si>
    <t>25.08.2022 10:04:10</t>
  </si>
  <si>
    <t>25.08.2022 10:25:16</t>
  </si>
  <si>
    <t>DM-2/17 (HATUNİYE) 45-71-M00170_953201413_953201413</t>
  </si>
  <si>
    <t>25.08.2022 12:35:59</t>
  </si>
  <si>
    <t>25.08.2022 14:11:28</t>
  </si>
  <si>
    <t>KOLDERE TR-11 45-80-M00056_TR-92 TST M03_84186843</t>
  </si>
  <si>
    <t>25.08.2022 12:55:35</t>
  </si>
  <si>
    <t>25.08.2022 15:17:27</t>
  </si>
  <si>
    <t>DM-1/TR-12 (TR-58) ALPKENT 35-26-M00058_956631807_956631807</t>
  </si>
  <si>
    <t>25.08.2022 15:55:29</t>
  </si>
  <si>
    <t>25.08.2022 17:23:32</t>
  </si>
  <si>
    <t>SARIGÖL TR-50 45-79-M00050_95000126326_95000126326</t>
  </si>
  <si>
    <t>25.08.2022 11:59:56</t>
  </si>
  <si>
    <t>25.08.2022 14:30:06</t>
  </si>
  <si>
    <t>CANPAŞA KÖK 45-71-M00140_ALİ ÖRÜMLÜ M06_72246820</t>
  </si>
  <si>
    <t>OG Atlama Arızası</t>
  </si>
  <si>
    <t>25.08.2022 09:03:48</t>
  </si>
  <si>
    <t>25.08.2022 10:21:19</t>
  </si>
  <si>
    <t>KARABURUN İM 35-21-A00001_MORDOĞAN M04_2314238</t>
  </si>
  <si>
    <t>25.08.2022 00:34:18</t>
  </si>
  <si>
    <t>25.08.2022 00:38:55</t>
  </si>
  <si>
    <t>GEMİ SÖKÜM(M-130) TR 35-17-M00130_ŞİMŞEKLER M04_79389033</t>
  </si>
  <si>
    <t>25.08.2022 00:04:50</t>
  </si>
  <si>
    <t>25.08.2022 02:00:41</t>
  </si>
  <si>
    <t>SOMA TR-40 45-82-M00040_TR-40/1 M03_72180101</t>
  </si>
  <si>
    <t>25.08.2022 17:03:15</t>
  </si>
  <si>
    <t>25.08.2022 18:29:41</t>
  </si>
  <si>
    <t>25.08.2022 12:04:43</t>
  </si>
  <si>
    <t>25.08.2022 14:28:46</t>
  </si>
  <si>
    <t>UÇAK KARDEŞLER KÖK 45-73-M00296_UÇAK KARDEŞLER M04_66733919</t>
  </si>
  <si>
    <t>25.08.2022 18:40:23</t>
  </si>
  <si>
    <t>25.08.2022 19:12:47</t>
  </si>
  <si>
    <t>DM-1/TR-17 SEFERİHİSAR 35-14-M00329_A A01_50050967</t>
  </si>
  <si>
    <t>25.08.2022 11:02:24</t>
  </si>
  <si>
    <t>25.08.2022 13:09:31</t>
  </si>
  <si>
    <t>SİYEKLİ KÖK 45-71-M00185_MALDAN M05_72256965</t>
  </si>
  <si>
    <t>25.08.2022 15:01:09</t>
  </si>
  <si>
    <t>25.08.2022 18:10:03</t>
  </si>
  <si>
    <t>K-228 35-07-K00228_967125138_967125138</t>
  </si>
  <si>
    <t>25.08.2022 19:13:15</t>
  </si>
  <si>
    <t>25.08.2022 21:25:06</t>
  </si>
  <si>
    <t>ARSLANLAR TM 35-26-A00004_KÖYLER-1 L42_2305571</t>
  </si>
  <si>
    <t>25.08.2022 15:33:34</t>
  </si>
  <si>
    <t>25.08.2022 15:35:50</t>
  </si>
  <si>
    <t>İKİZTEPE KÖK 45-78-M00258_İKİZTEPE M03_66251203</t>
  </si>
  <si>
    <t>25.08.2022 07:52:26</t>
  </si>
  <si>
    <t>25.08.2022 08:20:36</t>
  </si>
  <si>
    <t>ÇAYAĞZI KÖK 35-31-L00259_ÇAYAGZI L05_2337271</t>
  </si>
  <si>
    <t>25.08.2022 10:16:01</t>
  </si>
  <si>
    <t>25.08.2022 14:31:52</t>
  </si>
  <si>
    <t>ÜZÜMLÜ AYSAN BEY TR-3 45-73-M00605_45-73-M00605_2352775</t>
  </si>
  <si>
    <t>25.08.2022 19:59:08</t>
  </si>
  <si>
    <t>26.08.2022 01:26:59</t>
  </si>
  <si>
    <t>DM-14/24 45-71-M00365_953243805_953243805</t>
  </si>
  <si>
    <t>25.08.2022 12:07:09</t>
  </si>
  <si>
    <t>25.08.2022 14:16:58</t>
  </si>
  <si>
    <t>DM-1/53 35-29-M00053_D D01_72412853</t>
  </si>
  <si>
    <t>25.08.2022 09:54:36</t>
  </si>
  <si>
    <t>25.08.2022 12:20:46</t>
  </si>
  <si>
    <t>DM-4/TR-19 35-13-M00034_DONANIMLI YEDEK M02_66208585</t>
  </si>
  <si>
    <t>25.08.2022 05:23:12</t>
  </si>
  <si>
    <t>25.08.2022 16:37:32</t>
  </si>
  <si>
    <t>BAKIR TARIMSAL SULAMA TR-8 45-76-M00105_DIREK TIPI TRAFO HUCRESI H01_2088912</t>
  </si>
  <si>
    <t>25.08.2022 16:55:24</t>
  </si>
  <si>
    <t>25.08.2022 17:16:04</t>
  </si>
  <si>
    <t>GÖRDES TR-6 45-75-M00006_945606411_945606411</t>
  </si>
  <si>
    <t>AG Box / Sdk Abone Çıkış Faz Sigorta Atığı</t>
  </si>
  <si>
    <t>25.08.2022 17:47:23</t>
  </si>
  <si>
    <t>25.08.2022 18:58:46</t>
  </si>
  <si>
    <t>TAYTAN GEDİZ MAH. TR-2 45-78-M00356_DIREK TIPI TRAFO HUCRESI H01_2110469</t>
  </si>
  <si>
    <t>25.08.2022 11:32:06</t>
  </si>
  <si>
    <t>25.08.2022 13:49:56</t>
  </si>
  <si>
    <t>OKLUİSA KÖK 45-81-M00046_HatBaşıAyırıcı_73063133 M04_73063133</t>
  </si>
  <si>
    <t>25.08.2022 19:04:43</t>
  </si>
  <si>
    <t>25.08.2022 19:06:03</t>
  </si>
  <si>
    <t>K-2493 35-08-K02493_913048342_913048342</t>
  </si>
  <si>
    <t>25.08.2022 11:14:33</t>
  </si>
  <si>
    <t>25.08.2022 16:47:55</t>
  </si>
  <si>
    <t>25.08.2022 18:24:04</t>
  </si>
  <si>
    <t>25.08.2022 20:17:51</t>
  </si>
  <si>
    <t>ALAŞEHİR TR-7 45-73-M00007_B_56405373_56405373</t>
  </si>
  <si>
    <t>25.08.2022 10:48:33</t>
  </si>
  <si>
    <t>25.08.2022 12:03:12</t>
  </si>
  <si>
    <t>ÜÇPINAR DM 45-71-M00183_PELİTALAN M03_72249125</t>
  </si>
  <si>
    <t>25.08.2022 14:36:22</t>
  </si>
  <si>
    <t>25.08.2022 14:46:32</t>
  </si>
  <si>
    <t>DEMİRKÖPRÜ TM 45-78-A00005_HatBaşıAyırıcı_53139459 M05_53139459</t>
  </si>
  <si>
    <t>25.08.2022 14:20:49</t>
  </si>
  <si>
    <t>25.08.2022 15:32:30</t>
  </si>
  <si>
    <t>M-1385 35-02-M01385_M-2816 M01_42316275</t>
  </si>
  <si>
    <t>25.08.2022 12:52:39</t>
  </si>
  <si>
    <t>25.08.2022 13:37:32</t>
  </si>
  <si>
    <t>25.08.2022 07:00:43</t>
  </si>
  <si>
    <t>25.08.2022 07:43:02</t>
  </si>
  <si>
    <t>KARAAĞAÇLI TARIMSAL SULAMA TR-1 45-71-M01084_45-71-M01084_2370621</t>
  </si>
  <si>
    <t>25.08.2022 08:37:41</t>
  </si>
  <si>
    <t>25.08.2022 13:59:15</t>
  </si>
  <si>
    <t>MORDOĞAN İM 35-21-A00002_GÜLBAHÇE L04_2314079</t>
  </si>
  <si>
    <t>25.08.2022 10:08:26</t>
  </si>
  <si>
    <t>25.08.2022 12:24:04</t>
  </si>
  <si>
    <t>SEFERİHİSAR İM 35-14-A00002_KÖYLER L09_72378551</t>
  </si>
  <si>
    <t>25.08.2022 07:07:48</t>
  </si>
  <si>
    <t>25.08.2022 07:31:18</t>
  </si>
  <si>
    <t>K-71 35-01-K00071_B 2B_5862541</t>
  </si>
  <si>
    <t>25.08.2022 16:03:53</t>
  </si>
  <si>
    <t>25.08.2022 18:01:48</t>
  </si>
  <si>
    <t>VELİLER KÖK 35-31-L00116_SAÇLI TR-1 L01_2337020</t>
  </si>
  <si>
    <t>25.08.2022 09:37:40</t>
  </si>
  <si>
    <t>25.08.2022 13:52:33</t>
  </si>
  <si>
    <t>GÖKÇEN İM 35-29-A00004_GÖKÇEN ŞEHİR L15_2329146</t>
  </si>
  <si>
    <t>25.08.2022 01:18:15</t>
  </si>
  <si>
    <t>25.08.2022 01:59:00</t>
  </si>
  <si>
    <t>MALTEPE TR-4 35-28-M00447_DIREK TIPI TRAFO HUCRESI H01_2109468</t>
  </si>
  <si>
    <t>25.08.2022 16:40:20</t>
  </si>
  <si>
    <t>25.08.2022 19:39:47</t>
  </si>
  <si>
    <t>TÜRKPİYALE TR-1 45-82-M00354_45-82-M00354_2359133</t>
  </si>
  <si>
    <t>25.08.2022 21:17:18</t>
  </si>
  <si>
    <t>25.08.2022 22:07:27</t>
  </si>
  <si>
    <t>TURGUTALP TR-5/1 45-82-M00055_45-82-M00055_2371124</t>
  </si>
  <si>
    <t>25.08.2022 09:54:23</t>
  </si>
  <si>
    <t>25.08.2022 10:13:35</t>
  </si>
  <si>
    <t>TR-111 35-16-L00111_DIREK TIPI TRAFO HUCRESI H01_2042244</t>
  </si>
  <si>
    <t>25.08.2022 14:24:33</t>
  </si>
  <si>
    <t>25.08.2022 15:46:54</t>
  </si>
  <si>
    <t>GÜZELBAHÇE İM 35-10-A00001_İSTİKLAL M07_77678696</t>
  </si>
  <si>
    <t>25.08.2022 09:07:20</t>
  </si>
  <si>
    <t>25.08.2022 10:17:08</t>
  </si>
  <si>
    <t>EŞREFPAŞA İM 35-01-A00002_ÇUKUR ÇEŞME K04_2309393</t>
  </si>
  <si>
    <t>Yabani Hayvan Teması</t>
  </si>
  <si>
    <t>25.08.2022 05:58:40</t>
  </si>
  <si>
    <t>25.08.2022 07:09:09</t>
  </si>
  <si>
    <t>M-147 SAKIZLIKOY 35-18-M00147__56369461_56369461</t>
  </si>
  <si>
    <t>25.08.2022 19:16:46</t>
  </si>
  <si>
    <t>25.08.2022 23:23:40</t>
  </si>
  <si>
    <t>M-1386 35-26-M01386_956629235_956629235</t>
  </si>
  <si>
    <t>25.08.2022 08:58:28</t>
  </si>
  <si>
    <t>25.08.2022 11:53:53</t>
  </si>
  <si>
    <t>L-239 BAYKAL 35-18-L00239_950444668_950444668</t>
  </si>
  <si>
    <t>25.08.2022 14:35:53</t>
  </si>
  <si>
    <t>25.08.2022 17:47:55</t>
  </si>
  <si>
    <t>DOKUZLAR TR-1 35-31-L00168_35-31-L00168_2364339</t>
  </si>
  <si>
    <t>25.08.2022 10:49:57</t>
  </si>
  <si>
    <t>25.08.2022 17:41:33</t>
  </si>
  <si>
    <t>TR-32 35-30-L00032_G_56397997_56397997</t>
  </si>
  <si>
    <t>25.08.2022 18:22:24</t>
  </si>
  <si>
    <t>25.08.2022 20:06:28</t>
  </si>
  <si>
    <t>TR-146 35-15-M00146_TR-147 M01_66585688</t>
  </si>
  <si>
    <t>25.08.2022 17:36:23</t>
  </si>
  <si>
    <t>25.08.2022 17:58:00</t>
  </si>
  <si>
    <t>KALEMOĞLU FINDIKOĞLU TR-1 45-75-M00306_45-75-M00306_2373268</t>
  </si>
  <si>
    <t>25.08.2022 17:09:59</t>
  </si>
  <si>
    <t>25.08.2022 19:24:22</t>
  </si>
  <si>
    <t>TR-41 45-77-L00041_945488452_945488452</t>
  </si>
  <si>
    <t>25.08.2022 15:01:19</t>
  </si>
  <si>
    <t>25.08.2022 15:53:35</t>
  </si>
  <si>
    <t>K-938 35-02-K00938_C_56366275_56366275</t>
  </si>
  <si>
    <t>25.08.2022 12:45:25</t>
  </si>
  <si>
    <t>25.08.2022 15:16:33</t>
  </si>
  <si>
    <t>EMİRLİ TR-1 35-15-L00857_35-15-L00857_65832145</t>
  </si>
  <si>
    <t>25.08.2022 18:58:26</t>
  </si>
  <si>
    <t>25.08.2022 19:34:21</t>
  </si>
  <si>
    <t>TAHTALI TM 35-22-A00001_GÜMÜLDÜR-4 M09_2058386</t>
  </si>
  <si>
    <t>25.08.2022 06:42:43</t>
  </si>
  <si>
    <t>DİKİLİ TM 35-30-A00003_CUMHURİYET M013_47431167</t>
  </si>
  <si>
    <t>25.08.2022 16:07:02</t>
  </si>
  <si>
    <t>25.08.2022 16:19:05</t>
  </si>
  <si>
    <t>K-228 35-07-K00228_B_56382989_56382989</t>
  </si>
  <si>
    <t>25.08.2022 21:29:06</t>
  </si>
  <si>
    <t>25.08.2022 22:48:59</t>
  </si>
  <si>
    <t>TR-27 35-13-L00027_946421587_946421587</t>
  </si>
  <si>
    <t>25.08.2022 15:52:44</t>
  </si>
  <si>
    <t>25.08.2022 17:47:13</t>
  </si>
  <si>
    <t>M-1265 35-04-M01265_B_56381344_56381344</t>
  </si>
  <si>
    <t>25.08.2022 12:10:26</t>
  </si>
  <si>
    <t>25.08.2022 14:21:15</t>
  </si>
  <si>
    <t>YILMAZ DİRİK GRB. 35-20-M00025_35-20-M00025_2349272</t>
  </si>
  <si>
    <t>25.08.2022 20:16:40</t>
  </si>
  <si>
    <t>25.08.2022 22:10:20</t>
  </si>
  <si>
    <t>İZZETTİN KÖK 45-83-M00132_SİNİRLİ M02_2107099</t>
  </si>
  <si>
    <t>25.08.2022 11:22:20</t>
  </si>
  <si>
    <t>25.08.2022 13:05:41</t>
  </si>
  <si>
    <t>ALMAK TM 35-17-A00003_KAREL-2 M34_2307158</t>
  </si>
  <si>
    <t>25.08.2022 17:41:12</t>
  </si>
  <si>
    <t>25.08.2022 17:42:52</t>
  </si>
  <si>
    <t>25.08.2022 14:38:20</t>
  </si>
  <si>
    <t>25.08.2022 16:59:37</t>
  </si>
  <si>
    <t>K-1422 35-04-K01422_35-04-K01422_2369786</t>
  </si>
  <si>
    <t>25.08.2022 09:12:51</t>
  </si>
  <si>
    <t>25.08.2022 13:17:16</t>
  </si>
  <si>
    <t>GÖRDES DM 45-75-M00050_HatBaşıAyırıcı_53135695 M09_53135695</t>
  </si>
  <si>
    <t>25.08.2022 18:43:27</t>
  </si>
  <si>
    <t>26.08.2022 00:13:42</t>
  </si>
  <si>
    <t>M-331 35-02-M00331_A A1B_5845766</t>
  </si>
  <si>
    <t>25.08.2022 09:52:43</t>
  </si>
  <si>
    <t>25.08.2022 11:46:15</t>
  </si>
  <si>
    <t>L-278 35-18-L00278_L-279 L04_72088673</t>
  </si>
  <si>
    <t>25.08.2022 05:37:43</t>
  </si>
  <si>
    <t>25.08.2022 05:55:00</t>
  </si>
  <si>
    <t>GÖÇBEYLİ TR-4 35-16-M00019_47430235_56394965_56394965</t>
  </si>
  <si>
    <t>25.08.2022 15:31:38</t>
  </si>
  <si>
    <t>25.08.2022 20:00:48</t>
  </si>
  <si>
    <t>L-228 ILICA GARAJ 35-18-L00228_950440489_950440489</t>
  </si>
  <si>
    <t>25.08.2022 10:31:17</t>
  </si>
  <si>
    <t>25.08.2022 11:16:17</t>
  </si>
  <si>
    <t>METAL İŞLERİ TR-16 35-22-M00116_35-22-M00116_72107834</t>
  </si>
  <si>
    <t>AG Yük Ayırıcı Arızası</t>
  </si>
  <si>
    <t>25.08.2022 19:27:19</t>
  </si>
  <si>
    <t>25.08.2022 21:12:35</t>
  </si>
  <si>
    <t>TR-122 35-15-M00122_48853465_56371429_56371429</t>
  </si>
  <si>
    <t>25.08.2022 12:02:56</t>
  </si>
  <si>
    <t>25.08.2022 12:42:45</t>
  </si>
  <si>
    <t>HALİTPAŞA DM 45-80-M00060_HALİTPAŞA TARIMSAL SULAMA-2 M01_72188720</t>
  </si>
  <si>
    <t>25.08.2022 15:24:34</t>
  </si>
  <si>
    <t>25.08.2022 16:58:11</t>
  </si>
  <si>
    <t>BERGAMA İM-2 35-16-A00002_HatBaşıAyırıcı_53140779 L12_53140779</t>
  </si>
  <si>
    <t>25.08.2022 09:32:07</t>
  </si>
  <si>
    <t>25.08.2022 16:06:55</t>
  </si>
  <si>
    <t>PAZARKÖY KÖK 45-78-L00700_HatBaşıAyırıcı_53140463 L05_53140463</t>
  </si>
  <si>
    <t>25.08.2022 08:51:43</t>
  </si>
  <si>
    <t>25.08.2022 14:55:59</t>
  </si>
  <si>
    <t>BALABANLI DM 35-15-M00280_HANAYLIKUYU M08_72306333</t>
  </si>
  <si>
    <t>25.08.2022 09:39:39</t>
  </si>
  <si>
    <t>25.08.2022 15:12:29</t>
  </si>
  <si>
    <t>25.08.2022 20:35:14</t>
  </si>
  <si>
    <t>25.08.2022 21:55:09</t>
  </si>
  <si>
    <t>KIRKAĞAÇ DM 45-76-M00043_AKHİSAR M08_72247473</t>
  </si>
  <si>
    <t>25.08.2022 17:33:05</t>
  </si>
  <si>
    <t>25.08.2022 17:49:00</t>
  </si>
  <si>
    <t>M-1420 35-01-M01420_98306835_98306835</t>
  </si>
  <si>
    <t>25.08.2022 01:48:46</t>
  </si>
  <si>
    <t>25.08.2022 02:31:35</t>
  </si>
  <si>
    <t>GÖRDES DM 45-75-M00050_HatBaşıAyırıcı_53135525 M11_53135525</t>
  </si>
  <si>
    <t>25.08.2022 07:34:58</t>
  </si>
  <si>
    <t>25.08.2022 09:32:25</t>
  </si>
  <si>
    <t>VELİLER KÖK 35-31-L00116_VELİLER TR-1 L02_2337022</t>
  </si>
  <si>
    <t>25.08.2022 10:26:01</t>
  </si>
  <si>
    <t>25.08.2022 14:02:56</t>
  </si>
  <si>
    <t>25.08.2022 18:33:33</t>
  </si>
  <si>
    <t>25.08.2022 19:09:00</t>
  </si>
  <si>
    <t>K-3773 35-04-K03773_99641394_99641394</t>
  </si>
  <si>
    <t>25.08.2022 08:15:40</t>
  </si>
  <si>
    <t>25.08.2022 09:23:00</t>
  </si>
  <si>
    <t>M-236 35-02-M00236_B_56382758_56382758</t>
  </si>
  <si>
    <t>25.08.2022 11:18:05</t>
  </si>
  <si>
    <t>25.08.2022 12:15:09</t>
  </si>
  <si>
    <t>MURADİYE TR-5 (ESKİ MEZARLIK YANI) 45-71-M00204_COCA COLA M02_2091441</t>
  </si>
  <si>
    <t>25.08.2022 16:48:43</t>
  </si>
  <si>
    <t>25.08.2022 17:17:50</t>
  </si>
  <si>
    <t>M-3336 35-04-M03336_99585603_99585603</t>
  </si>
  <si>
    <t>25.08.2022 10:10:02</t>
  </si>
  <si>
    <t>25.08.2022 12:22:44</t>
  </si>
  <si>
    <t>KEMALİYE DM (TR-1) 45-73-M00150_İSMETİYE M02_66715922</t>
  </si>
  <si>
    <t>25.08.2022 09:21:29</t>
  </si>
  <si>
    <t>25.08.2022 15:11:22</t>
  </si>
  <si>
    <t>İBRAHİM DEMİRDEN TR-2 45-71-M00968_45-71-M00968_2369196</t>
  </si>
  <si>
    <t>25.08.2022 15:13:38</t>
  </si>
  <si>
    <t>25.08.2022 18:29:13</t>
  </si>
  <si>
    <t>TR-87 MENTEŞ KAVŞAĞI 35-19-L00087_6481396_56355669_56355669</t>
  </si>
  <si>
    <t>25.08.2022 12:21:25</t>
  </si>
  <si>
    <t>25.08.2022 20:23:56</t>
  </si>
  <si>
    <t>ÇAMÖNÜ TR-1 35-22-M00165_955281895_955281895</t>
  </si>
  <si>
    <t>25.08.2022 20:33:10</t>
  </si>
  <si>
    <t>25.08.2022 21:27:14</t>
  </si>
  <si>
    <t>YENİFOÇA TR-45 35-23-M00045_YENİFOÇA TR-52 M01_2334878</t>
  </si>
  <si>
    <t>25.08.2022 09:35:10</t>
  </si>
  <si>
    <t>25.08.2022 11:39:01</t>
  </si>
  <si>
    <t>ALAŞEHİR TM 45-73-A00001_KEMALİYE-2 M20_2312685</t>
  </si>
  <si>
    <t>25.08.2022 16:19:12</t>
  </si>
  <si>
    <t>25.08.2022 16:32:12</t>
  </si>
  <si>
    <t>NAİME KÖY-1 35-26-L00340_6841768_56358852_56358852</t>
  </si>
  <si>
    <t>25.08.2022 19:29:07</t>
  </si>
  <si>
    <t>25.08.2022 21:06:41</t>
  </si>
  <si>
    <t>GÖLMARMARA TR-16 45-85-L00016_945344687_945344687</t>
  </si>
  <si>
    <t>25.08.2022 09:31:17</t>
  </si>
  <si>
    <t>25.08.2022 11:43:35</t>
  </si>
  <si>
    <t>M-228 35-14-M00228_949775534_949775534</t>
  </si>
  <si>
    <t>25.08.2022 12:12:57</t>
  </si>
  <si>
    <t>25.08.2022 15:43:14</t>
  </si>
  <si>
    <t>TIRAZLI KÖK 45-79-M00079_HatBaşıAyırıcı_53134238 M06_53134238</t>
  </si>
  <si>
    <t>25.08.2022 09:07:40</t>
  </si>
  <si>
    <t>25.08.2022 17:19:34</t>
  </si>
  <si>
    <t>ELİT SİTELERİ 45-78-L00713__76406101_76406101</t>
  </si>
  <si>
    <t>25.08.2022 14:46:23</t>
  </si>
  <si>
    <t>25.08.2022 18:01:36</t>
  </si>
  <si>
    <t>L-264 ŞİFNE CAD. SONU 35-18-L00264_L-265 L01_72081673</t>
  </si>
  <si>
    <t>25.08.2022 01:31:31</t>
  </si>
  <si>
    <t>25.08.2022 05:15:28</t>
  </si>
  <si>
    <t>GÜNERLİ TR-2 35-28-M00416_DIREK TIPI TRAFO HUCRESI H01_2098921</t>
  </si>
  <si>
    <t>25.08.2022 17:51:15</t>
  </si>
  <si>
    <t>25.08.2022 19:54:59</t>
  </si>
  <si>
    <t>GÜZELKÖY KÖK 45-71-M00123_HAŞİM AKCURA ENH M03_50218077</t>
  </si>
  <si>
    <t>25.08.2022 10:10:24</t>
  </si>
  <si>
    <t>25.08.2022 13:31:08</t>
  </si>
  <si>
    <t>SARIKAYA KÖK 35-31-L00284_ALTINOLUK TR-2 L05_2113768</t>
  </si>
  <si>
    <t>25.08.2022 06:40:33</t>
  </si>
  <si>
    <t>25.08.2022 06:40:56</t>
  </si>
  <si>
    <t>K-1139 35-02-K01139_99906103_99906103</t>
  </si>
  <si>
    <t>25.08.2022 18:26:31</t>
  </si>
  <si>
    <t>25.08.2022 22:48:35</t>
  </si>
  <si>
    <t>L-267 35-18-L00267_L-268 L01_85328080</t>
  </si>
  <si>
    <t>25.08.2022 02:49:37</t>
  </si>
  <si>
    <t>25.08.2022 02:58:00</t>
  </si>
  <si>
    <t>IŞIKLAR TM 35-02-A00006_BOĞAZİÇİ-1 M04_2307645</t>
  </si>
  <si>
    <t>25.08.2022 11:32:21</t>
  </si>
  <si>
    <t>25.08.2022 12:50:14</t>
  </si>
  <si>
    <t>SOMA DM-1 45-82-M00050_TR-41 M06_60207301</t>
  </si>
  <si>
    <t>25.08.2022 16:52:43</t>
  </si>
  <si>
    <t>25.08.2022 17:08:00</t>
  </si>
  <si>
    <t>25.08.2022 19:34:45</t>
  </si>
  <si>
    <t>25.08.2022 21:14:54</t>
  </si>
  <si>
    <t>DARIOVASI TR-2 35-15-L00985_950398099_950398099</t>
  </si>
  <si>
    <t>25.08.2022 13:36:46</t>
  </si>
  <si>
    <t>25.08.2022 15:26:28</t>
  </si>
  <si>
    <t>DM-19/02A 45-71-M02184_DM-20/20 M03_65995565</t>
  </si>
  <si>
    <t>25.08.2022 14:16:42</t>
  </si>
  <si>
    <t>25.08.2022 15:07:52</t>
  </si>
  <si>
    <t>TR-18 35-26-M00018_95000489991_95000489991</t>
  </si>
  <si>
    <t>25.08.2022 13:39:00</t>
  </si>
  <si>
    <t>25.08.2022 17:10:12</t>
  </si>
  <si>
    <t>K-3480 35-02-K03480_913149277_913149277</t>
  </si>
  <si>
    <t>25.08.2022 09:58:54</t>
  </si>
  <si>
    <t>25.08.2022 11:44:48</t>
  </si>
  <si>
    <t>ÇINARLIKUYU KÖK 45-71-M00188_HatBaşıAyırıcı_53134641 M02_53134641</t>
  </si>
  <si>
    <t>25.08.2022 17:22:45</t>
  </si>
  <si>
    <t>25.08.2022 19:16:34</t>
  </si>
  <si>
    <t>EBSO TM 35-09-A00001_HARMANDALI-1 M25_2312282</t>
  </si>
  <si>
    <t>25.08.2022 13:28:56</t>
  </si>
  <si>
    <t>25.08.2022 14:35:06</t>
  </si>
  <si>
    <t>UĞURLU KÖK 45-86-M00045_HatBaşıAyırıcı_53135437 M04_53135437</t>
  </si>
  <si>
    <t>25.08.2022 20:49:15</t>
  </si>
  <si>
    <t>25.08.2022 21:58:34</t>
  </si>
  <si>
    <t>KARAKUYU TR-4 35-26-M00441_8487717_56358511_56358511</t>
  </si>
  <si>
    <t>25.08.2022 14:07:40</t>
  </si>
  <si>
    <t>25.08.2022 15:24:24</t>
  </si>
  <si>
    <t>TR-153 (DM-2/43) 35-16-L00153_TR-108 L01_60225154</t>
  </si>
  <si>
    <t>25.08.2022 15:49:12</t>
  </si>
  <si>
    <t>25.08.2022 16:06:00</t>
  </si>
  <si>
    <t>KAHRAT SULAMA KOOP. 35-29-L00406_35-29-L00406_2373497</t>
  </si>
  <si>
    <t>25.08.2022 00:30:08</t>
  </si>
  <si>
    <t>25.08.2022 02:06:29</t>
  </si>
  <si>
    <t>ULUKENT DM-1/16 35-28-M00069_ESKİ KARŞIYAKA M06_66552813</t>
  </si>
  <si>
    <t>25.08.2022 06:58:28</t>
  </si>
  <si>
    <t>25.08.2022 07:24:06</t>
  </si>
  <si>
    <t>TR-330 35-19-L00369_83360877 G06_83362333</t>
  </si>
  <si>
    <t>25.08.2022 18:45:19</t>
  </si>
  <si>
    <t>25.08.2022 21:36:43</t>
  </si>
  <si>
    <t>DM-25/16 45-71-M00392_DAĞITIM TRAFOSU M03_72048778</t>
  </si>
  <si>
    <t>25.08.2022 09:09:30</t>
  </si>
  <si>
    <t>25.08.2022 12:09:40</t>
  </si>
  <si>
    <t>DM-18/10 45-71-M02376_953242876_953242876</t>
  </si>
  <si>
    <t>25.08.2022 19:18:26</t>
  </si>
  <si>
    <t>25.08.2022 22:37:57</t>
  </si>
  <si>
    <t>TR-2/76 45-83-M00774_955175928_955175928</t>
  </si>
  <si>
    <t>25.08.2022 15:32:08</t>
  </si>
  <si>
    <t>25.08.2022 15:56:45</t>
  </si>
  <si>
    <t>M-2001 GÜZELBAHÇE ÇAMLI KÖK 35-10-M02001_M-2501 M03_47756368</t>
  </si>
  <si>
    <t>25.08.2022 20:19:07</t>
  </si>
  <si>
    <t>25.08.2022 21:05:16</t>
  </si>
  <si>
    <t>25.08.2022 08:23:38</t>
  </si>
  <si>
    <t>25.08.2022 08:53:12</t>
  </si>
  <si>
    <t>AYHAN BEZİRGENOGLU SULAMA GRUBU 35-29-L00346_B_56396697_56396697</t>
  </si>
  <si>
    <t>25.08.2022 19:59:41</t>
  </si>
  <si>
    <t>25.08.2022 21:20:07</t>
  </si>
  <si>
    <t>K-3162 35-03-K03162_A_56362563_56362563</t>
  </si>
  <si>
    <t>25.08.2022 16:33:45</t>
  </si>
  <si>
    <t>25.08.2022 18:22:19</t>
  </si>
  <si>
    <t>K-1626 35-02-K01626_910180194_910180194</t>
  </si>
  <si>
    <t>25.08.2022 09:21:55</t>
  </si>
  <si>
    <t>25.08.2022 13:14:58</t>
  </si>
  <si>
    <t>ZEYTİNALAN İM 35-19-A00002_KEKLİKTEPE M10_2308024</t>
  </si>
  <si>
    <t>25.08.2022 05:54:17</t>
  </si>
  <si>
    <t>25.08.2022 06:20:55</t>
  </si>
  <si>
    <t>M-2486 DADAŞKENT TR-2 35-10-M02486_TRAFO M02_50112802</t>
  </si>
  <si>
    <t>25.08.2022 14:30:18</t>
  </si>
  <si>
    <t>25.08.2022 20:36:15</t>
  </si>
  <si>
    <t>ALİZE KÖK 35-18-M00059_TATAR DM (İYTE)-1 M09_72185134</t>
  </si>
  <si>
    <t>25.08.2022 05:47:30</t>
  </si>
  <si>
    <t>25.08.2022 06:12:16</t>
  </si>
  <si>
    <t>ELMABAĞ DM 35-15-L00317_ELMABAĞ L02_66822278</t>
  </si>
  <si>
    <t>OG Parafudr Patlaması</t>
  </si>
  <si>
    <t>25.08.2022 22:28:03</t>
  </si>
  <si>
    <t>26.08.2022 00:27:42</t>
  </si>
  <si>
    <t>TR-2/7 45-72-L00007_956476900_956476900</t>
  </si>
  <si>
    <t>25.08.2022 12:32:53</t>
  </si>
  <si>
    <t>25.08.2022 17:07:57</t>
  </si>
  <si>
    <t>25.08.2022 17:53:16</t>
  </si>
  <si>
    <t>KAPANCI KÖK 45-78-L00229_HatBaşıAyırıcı_53140495 L02_53140495</t>
  </si>
  <si>
    <t>25.08.2022 10:24:13</t>
  </si>
  <si>
    <t>25.08.2022 11:22:40</t>
  </si>
  <si>
    <t>KULA İM 45-77-A00001_HatBaşıAyırıcı_53135910 M03_53135910</t>
  </si>
  <si>
    <t>25.08.2022 15:35:00</t>
  </si>
  <si>
    <t>25.08.2022 16:13:27</t>
  </si>
  <si>
    <t>KABAKUM BANKACILAR TR-1 35-30-M00207_955310752_955310752</t>
  </si>
  <si>
    <t>25.08.2022 10:35:16</t>
  </si>
  <si>
    <t>25.08.2022 13:21:00</t>
  </si>
  <si>
    <t>K-4531 35-01-K04531_912147369_912147369</t>
  </si>
  <si>
    <t>25.08.2022 14:11:12</t>
  </si>
  <si>
    <t>25.08.2022 18:38:22</t>
  </si>
  <si>
    <t>MURADİYE DM 45-71-M00006_SİYEKLİ DM M03_2322413</t>
  </si>
  <si>
    <t>25.08.2022 11:07:00</t>
  </si>
  <si>
    <t>25.08.2022 11:14:00</t>
  </si>
  <si>
    <t>K-1870 35-09-K01870_35-09-K01870_47240579</t>
  </si>
  <si>
    <t>Yangın</t>
  </si>
  <si>
    <t>25.08.2022 16:24:45</t>
  </si>
  <si>
    <t>25.08.2022 20:34:42</t>
  </si>
  <si>
    <t>TİRKEŞ TR-3 45-80-M00124_45-80-M00124_2357269</t>
  </si>
  <si>
    <t>25.08.2022 12:53:23</t>
  </si>
  <si>
    <t>25.08.2022 15:28:01</t>
  </si>
  <si>
    <t>ALİZE KÖK 35-18-M00059_CANTÜRK MADEN M11_72185136</t>
  </si>
  <si>
    <t>25.08.2022 06:48:07</t>
  </si>
  <si>
    <t>25.08.2022 09:16:12</t>
  </si>
  <si>
    <t>M-1528 35-03-M01528_A_56364261_56364261</t>
  </si>
  <si>
    <t>25.08.2022 15:01:29</t>
  </si>
  <si>
    <t>25.08.2022 18:07:45</t>
  </si>
  <si>
    <t>TR-318 ZEYTİNALANI 35-19-L00366_956674671_956674671</t>
  </si>
  <si>
    <t>25.08.2022 10:07:13</t>
  </si>
  <si>
    <t>25.08.2022 11:25:38</t>
  </si>
  <si>
    <t>DM02/TR31 (ESKİ TR-33) 45-73-M00033_C_56400670_56400670</t>
  </si>
  <si>
    <t>25.08.2022 09:34:08</t>
  </si>
  <si>
    <t>25.08.2022 10:56:25</t>
  </si>
  <si>
    <t>BAKIR TR-3 45-76-M00070_DIREK TIPI TRAFO HUCRESI H01_2088277</t>
  </si>
  <si>
    <t>25.08.2022 18:51:39</t>
  </si>
  <si>
    <t>25.08.2022 20:26:17</t>
  </si>
  <si>
    <t>KARAGÖZLER TR-5 45-72-M00601_95000145765_95000145765</t>
  </si>
  <si>
    <t>25.08.2022 11:36:16</t>
  </si>
  <si>
    <t>25.08.2022 19:57:05</t>
  </si>
  <si>
    <t>M-331 35-02-M00331_D D1B_5806974</t>
  </si>
  <si>
    <t>25.08.2022 20:09:19</t>
  </si>
  <si>
    <t>25.08.2022 21:36:55</t>
  </si>
  <si>
    <t>25.08.2022 09:11:23</t>
  </si>
  <si>
    <t>25.08.2022 09:45:44</t>
  </si>
  <si>
    <t>TİRE İM-DM-1 35-29-A00001_TİRE-4 GİRİŞ M14_2059048</t>
  </si>
  <si>
    <t>25.08.2022 08:39:20</t>
  </si>
  <si>
    <t>25.08.2022 09:10:18</t>
  </si>
  <si>
    <t>PINARCIK TR-1 45-72-L00753_DIREK TIPI TRAFO HUCRESI H01_2126316</t>
  </si>
  <si>
    <t>25.08.2022 11:02:11</t>
  </si>
  <si>
    <t>25.08.2022 13:41:04</t>
  </si>
  <si>
    <t>K-1915 35-10-K01925_A_56378843_56378843</t>
  </si>
  <si>
    <t>25.08.2022 10:42:12</t>
  </si>
  <si>
    <t>KILAVUZLAR TR-3 45-74-M00201_945593400_945593400</t>
  </si>
  <si>
    <t>25.08.2022 21:22:26</t>
  </si>
  <si>
    <t>25.08.2022 22:26:03</t>
  </si>
  <si>
    <t>HASALAN TR-2 45-78-L00384_DIREK TIPI TRAFO HUCRESI H01_2106123</t>
  </si>
  <si>
    <t>25.08.2022 09:27:47</t>
  </si>
  <si>
    <t>25.08.2022 11:29:03</t>
  </si>
  <si>
    <t>TR-2 DM (M-702) 35-30-M00702_DİKİLİ TR-5 M06_66045492</t>
  </si>
  <si>
    <t>25.08.2022 15:32:57</t>
  </si>
  <si>
    <t>25.08.2022 16:44:04</t>
  </si>
  <si>
    <t>KAYIŞLAR KÖK 45-80-M00183_KAYIŞLAR M02_72195772</t>
  </si>
  <si>
    <t>25.08.2022 13:56:31</t>
  </si>
  <si>
    <t>25.08.2022 16:04:08</t>
  </si>
  <si>
    <t>DM-3/27 (KÜTÜPHANE) 45-71-M00078_C_56398006_56398006</t>
  </si>
  <si>
    <t>25.08.2022 19:20:25</t>
  </si>
  <si>
    <t>25.08.2022 19:52:35</t>
  </si>
  <si>
    <t>KUMKUYUCAK KÖK 45-80-M00093_KUMKUYUCAK ŞEHİR M05_72193194</t>
  </si>
  <si>
    <t>25.08.2022 12:31:00</t>
  </si>
  <si>
    <t>25.08.2022 12:33:27</t>
  </si>
  <si>
    <t>25.08.2022 18:01:50</t>
  </si>
  <si>
    <t>25.08.2022 20:25:35</t>
  </si>
  <si>
    <t>KOYUNDERE TR-20 35-28-M00113_ULUCAK TM M03_66522929</t>
  </si>
  <si>
    <t>25.08.2022 14:24:31</t>
  </si>
  <si>
    <t>25.08.2022 15:24:37</t>
  </si>
  <si>
    <t>SARUHANLI TR-8 45-80-M00008_956561452_956561452</t>
  </si>
  <si>
    <t>25.08.2022 15:19:31</t>
  </si>
  <si>
    <t>25.08.2022 16:35:23</t>
  </si>
  <si>
    <t>TR-7 35-16-L00007_953327855_953327855</t>
  </si>
  <si>
    <t>25.08.2022 19:01:31</t>
  </si>
  <si>
    <t>26.08.2022 01:20:09</t>
  </si>
  <si>
    <t>SOMA KÖYLER DM-2 45-82-M00125_HatBaşıAyırıcı_53135526 M08_53135526</t>
  </si>
  <si>
    <t>25.08.2022 12:13:01</t>
  </si>
  <si>
    <t>25.08.2022 14:03:17</t>
  </si>
  <si>
    <t>SÜTÇÜLER TR-7 35-27-M00919_98851125_98851125</t>
  </si>
  <si>
    <t>25.08.2022 15:08:04</t>
  </si>
  <si>
    <t>25.08.2022 17:24:41</t>
  </si>
  <si>
    <t>BAŞPINAR KÖK 45-76-L00001_AŞAĞI BOSTANCI-KARAKURT SULAMA L04_72214099</t>
  </si>
  <si>
    <t>25.08.2022 09:31:36</t>
  </si>
  <si>
    <t>25.08.2022 15:54:04</t>
  </si>
  <si>
    <t>BADEMLER DM 35-19-M00443_GÜZELBAHÇE-1 (GÖNEN) ÇIKIŞ M16_72219083</t>
  </si>
  <si>
    <t>OG İzolatör Arızası</t>
  </si>
  <si>
    <t>25.08.2022 13:56:36</t>
  </si>
  <si>
    <t>25.08.2022 17:20:00</t>
  </si>
  <si>
    <t>ÇINARLIKUYU KÖK 45-71-M00188_ÇINARLIKUYU TR-1 M02_72248739</t>
  </si>
  <si>
    <t>25.08.2022 18:57:33</t>
  </si>
  <si>
    <t>25.08.2022 19:03:00</t>
  </si>
  <si>
    <t>DURASILLI TR-7 45-78-M01118_TR-8 M05_2105388</t>
  </si>
  <si>
    <t>25.08.2022 06:58:18</t>
  </si>
  <si>
    <t>25.08.2022 07:52:55</t>
  </si>
  <si>
    <t>KAAN TR-1 45-71-M01520_953244273_953244273</t>
  </si>
  <si>
    <t>25.08.2022 16:11:04</t>
  </si>
  <si>
    <t>25.08.2022 21:02:23</t>
  </si>
  <si>
    <t>25.08.2022 12:56:56</t>
  </si>
  <si>
    <t>25.08.2022 13:00:05</t>
  </si>
  <si>
    <t>KAYNARPINAR TR-2 35-21-L00115_B_56376250_56376250</t>
  </si>
  <si>
    <t>25.08.2022 09:01:31</t>
  </si>
  <si>
    <t>25.08.2022 09:48:09</t>
  </si>
  <si>
    <t>SARUHANLI TR-32 45-80-M00032_956560381_956560381</t>
  </si>
  <si>
    <t>25.08.2022 20:08:28</t>
  </si>
  <si>
    <t>25.08.2022 22:10:37</t>
  </si>
  <si>
    <t>K-1995 35-02-K01995_910094093_910094093</t>
  </si>
  <si>
    <t>25.08.2022 13:39:41</t>
  </si>
  <si>
    <t>25.08.2022 14:08:29</t>
  </si>
  <si>
    <t>CAFERBEY KÖK 45-78-L00231_HatBaşıAyırıcı_53139908 L04_53139908</t>
  </si>
  <si>
    <t>25.08.2022 01:33:06</t>
  </si>
  <si>
    <t>25.08.2022 02:58:53</t>
  </si>
  <si>
    <t>KEMER TR-1 35-22-M00872_95001172637_95001172637</t>
  </si>
  <si>
    <t>25.08.2022 09:55:06</t>
  </si>
  <si>
    <t>25.08.2022 11:10:14</t>
  </si>
  <si>
    <t>M-1206 35-10-M01206_TRF-1 M02_48158686</t>
  </si>
  <si>
    <t>25.08.2022 07:34:04</t>
  </si>
  <si>
    <t>25.08.2022 10:03:08</t>
  </si>
  <si>
    <t>25.08.2022 09:13:04</t>
  </si>
  <si>
    <t>25.08.2022 09:49:56</t>
  </si>
  <si>
    <t>SAĞANCI İM 35-16-A00003_SÜLEYMANLI L05_2072980</t>
  </si>
  <si>
    <t>25.08.2022 15:43:02</t>
  </si>
  <si>
    <t>25.08.2022 08:22:44</t>
  </si>
  <si>
    <t>25.08.2022 09:18:44</t>
  </si>
  <si>
    <t>M-380 35-30-M00380_915039378_915039378</t>
  </si>
  <si>
    <t>25.08.2022 12:29:41</t>
  </si>
  <si>
    <t>25.08.2022 14:35:20</t>
  </si>
  <si>
    <t>25.08.2022 11:48:02</t>
  </si>
  <si>
    <t>25.08.2022 13:35:19</t>
  </si>
  <si>
    <t>GÜLKENT KÖK-3 35-30-M00219_GAZETECİLER SİTESİ M04_2099587</t>
  </si>
  <si>
    <t>25.08.2022 10:54:06</t>
  </si>
  <si>
    <t>25.08.2022 14:59:45</t>
  </si>
  <si>
    <t>25.08.2022 18:23:54</t>
  </si>
  <si>
    <t>25.08.2022 19:01:20</t>
  </si>
  <si>
    <t>25.08.2022 00:54:57</t>
  </si>
  <si>
    <t>25.08.2022 02:48:38</t>
  </si>
  <si>
    <t>AŞAĞI ÇAMKÖY TR-1 45-71-M01480__72374631_72374631</t>
  </si>
  <si>
    <t>25.08.2022 20:30:11</t>
  </si>
  <si>
    <t>25.08.2022 21:13:34</t>
  </si>
  <si>
    <t>K-3889 35-02-K03889_DIREK TIPI TRAFO HUCRESI H01_2064743</t>
  </si>
  <si>
    <t>25.08.2022 12:16:22</t>
  </si>
  <si>
    <t>25.08.2022 13:44:47</t>
  </si>
  <si>
    <t>ASARLIK TR-13 35-28-M00180_953377638_953377638</t>
  </si>
  <si>
    <t>25.08.2022 10:01:49</t>
  </si>
  <si>
    <t>25.08.2022 11:31:23</t>
  </si>
  <si>
    <t>KAPAKLI DM 45-72-M00309_KAPAKLI ŞEHİR M04_2099420</t>
  </si>
  <si>
    <t>25.08.2022 16:00:03</t>
  </si>
  <si>
    <t>25.08.2022 17:00:44</t>
  </si>
  <si>
    <t>L-279 ERDİL SİTESİ 35-18-L00279_950460468_950460468</t>
  </si>
  <si>
    <t>25.08.2022 17:18:19</t>
  </si>
  <si>
    <t>25.08.2022 19:33:37</t>
  </si>
  <si>
    <t>IRLAMAZ KÖK 45-83-L00153_IRLAMAZ L03_72158527</t>
  </si>
  <si>
    <t>25.08.2022 13:01:03</t>
  </si>
  <si>
    <t>25.08.2022 13:57:46</t>
  </si>
  <si>
    <t>KAPAKLI DM 45-72-M00309_KAYIŞLAR M09_2322957</t>
  </si>
  <si>
    <t>25.08.2022 12:33:59</t>
  </si>
  <si>
    <t>25.08.2022 12:35:09</t>
  </si>
  <si>
    <t>SÜLEYMANLI KÖK 35-28-M00606_HatBaşıAyırıcı_53133610 M11_53133610</t>
  </si>
  <si>
    <t>25.08.2022 16:40:46</t>
  </si>
  <si>
    <t>25.08.2022 18:54:12</t>
  </si>
  <si>
    <t>K-1490 35-03-K01490_915110370_915110370</t>
  </si>
  <si>
    <t>25.08.2022 09:43:10</t>
  </si>
  <si>
    <t>25.08.2022 17:19:01</t>
  </si>
  <si>
    <t>KINIK İM 35-24-A00001_YAYA KENT M09_2058920</t>
  </si>
  <si>
    <t>25.08.2022 06:08:53</t>
  </si>
  <si>
    <t>25.08.2022 06:13:43</t>
  </si>
  <si>
    <t>MENEMEN İM 35-28-A00001_KESİKKÖY-1 M17_2311063</t>
  </si>
  <si>
    <t>25.08.2022 14:14:31</t>
  </si>
  <si>
    <t>25.08.2022 14:31:20</t>
  </si>
  <si>
    <t>TR-34 35-30-L00034_955331555_955331555</t>
  </si>
  <si>
    <t>25.08.2022 21:41:21</t>
  </si>
  <si>
    <t>25.08.2022 22:53:15</t>
  </si>
  <si>
    <t>BERGAMA İM-2 35-16-A00002_KÖYLER(ÇAMKÖY) L12_2055212</t>
  </si>
  <si>
    <t>25.08.2022 15:47:56</t>
  </si>
  <si>
    <t>25.08.2022 15:55:25</t>
  </si>
  <si>
    <t>TR-1/49 45-72-M00049_45-72-M00049_79614794</t>
  </si>
  <si>
    <t>25.08.2022 09:15:08</t>
  </si>
  <si>
    <t>25.08.2022 13:39:39</t>
  </si>
  <si>
    <t>M-2816 35-02-M02816_M-1424 M02_67194665</t>
  </si>
  <si>
    <t>25.08.2022 13:29:43</t>
  </si>
  <si>
    <t>25.08.2022 17:37:46</t>
  </si>
  <si>
    <t>KARABURÇ TR-5 DURSUN BEY 35-31-L00264_DIREK TIPI TRAFO HUCRESI H01_2050602</t>
  </si>
  <si>
    <t>25.08.2022 10:30:50</t>
  </si>
  <si>
    <t>25.08.2022 14:56:17</t>
  </si>
  <si>
    <t>25.08.2022 15:40:36</t>
  </si>
  <si>
    <t>K-2932 35-07-K02932_99426426_99426426</t>
  </si>
  <si>
    <t>26.08.2022 09:39:59</t>
  </si>
  <si>
    <t>26.08.2022 11:50:26</t>
  </si>
  <si>
    <t>K-495 35-01-K00495_911394228_911394228</t>
  </si>
  <si>
    <t>26.08.2022 20:30:57</t>
  </si>
  <si>
    <t>27.08.2022 00:13:55</t>
  </si>
  <si>
    <t>DAĞDERE DM 45-72-M00097_ÇITAK M05_2106083</t>
  </si>
  <si>
    <t>26.08.2022 14:40:18</t>
  </si>
  <si>
    <t>26.08.2022 19:38:37</t>
  </si>
  <si>
    <t>ALİAĞA GIS TM 35-17-A00014_HatBaşıAyırıcı_65632288 M020_65632288</t>
  </si>
  <si>
    <t>26.08.2022 09:55:23</t>
  </si>
  <si>
    <t>26.08.2022 11:28:57</t>
  </si>
  <si>
    <t>MAHMUTLAR KÖK 45-74-M00354_ÇATALOLUK M09_79385671</t>
  </si>
  <si>
    <t>26.08.2022 12:11:53</t>
  </si>
  <si>
    <t>26.08.2022 12:25:03</t>
  </si>
  <si>
    <t>TR-71 35-17-M00071_950300713_950300713</t>
  </si>
  <si>
    <t>26.08.2022 19:44:54</t>
  </si>
  <si>
    <t>26.08.2022 20:51:44</t>
  </si>
  <si>
    <t>AHMETLİ TR-14 45-84-L00014_955186383_955186383</t>
  </si>
  <si>
    <t>26.08.2022 18:23:45</t>
  </si>
  <si>
    <t>26.08.2022 19:58:07</t>
  </si>
  <si>
    <t>YAYAKENT DM 35-24-M00209_YAYLAKENT-1 M03_72093615</t>
  </si>
  <si>
    <t>26.08.2022 12:42:25</t>
  </si>
  <si>
    <t>26.08.2022 14:57:33</t>
  </si>
  <si>
    <t>AKGEDİK KÖK-2 45-71-M00163_TARIMSAL SULAMA M03_55994928</t>
  </si>
  <si>
    <t>26.08.2022 16:35:08</t>
  </si>
  <si>
    <t>26.08.2022 18:11:50</t>
  </si>
  <si>
    <t>K-1516 35-01-K01516_911623474_911623474</t>
  </si>
  <si>
    <t>26.08.2022 17:49:55</t>
  </si>
  <si>
    <t>26.08.2022 20:58:39</t>
  </si>
  <si>
    <t>K-4486 35-01-K04486_TRAFO K03_2117420</t>
  </si>
  <si>
    <t>26.08.2022 18:55:00</t>
  </si>
  <si>
    <t>27.08.2022 11:57:00</t>
  </si>
  <si>
    <t>BORNOVA TM 35-02-A00005_ÇAMDİBİ K09_2308107</t>
  </si>
  <si>
    <t>26.08.2022 08:49:18</t>
  </si>
  <si>
    <t>26.08.2022 11:31:41</t>
  </si>
  <si>
    <t>YENİFOÇA TR-43 35-23-M00043_950420815_950420815</t>
  </si>
  <si>
    <t>26.08.2022 15:58:09</t>
  </si>
  <si>
    <t>26.08.2022 18:30:15</t>
  </si>
  <si>
    <t>K-4703 35-01-K04703__72410843_72410843</t>
  </si>
  <si>
    <t>26.08.2022 13:27:33</t>
  </si>
  <si>
    <t>26.08.2022 19:06:45</t>
  </si>
  <si>
    <t>İBRAHİMKUYU DM 35-15-M00286_ARITMA M10_67554617</t>
  </si>
  <si>
    <t>26.08.2022 19:26:16</t>
  </si>
  <si>
    <t>26.08.2022 19:39:27</t>
  </si>
  <si>
    <t>K-619 35-01-K00619_B b1_5899220</t>
  </si>
  <si>
    <t>26.08.2022 22:36:28</t>
  </si>
  <si>
    <t>27.08.2022 02:33:52</t>
  </si>
  <si>
    <t>YAVAŞLAR TR-1 45-74-M00148_A_56352317_56352317</t>
  </si>
  <si>
    <t>26.08.2022 18:55:56</t>
  </si>
  <si>
    <t>26.08.2022 21:07:21</t>
  </si>
  <si>
    <t>TR-1/3 45-83-M00003_D_56406290_56406290</t>
  </si>
  <si>
    <t>AG Nötr İletken Kopması</t>
  </si>
  <si>
    <t>26.08.2022 18:16:56</t>
  </si>
  <si>
    <t>26.08.2022 20:49:49</t>
  </si>
  <si>
    <t>BAŞIBÜYÜK KÖK 45-77-L00158_HatBaşıAyırıcı_76564799 L03_76564799</t>
  </si>
  <si>
    <t>26.08.2022 14:21:26</t>
  </si>
  <si>
    <t>26.08.2022 17:02:28</t>
  </si>
  <si>
    <t>AKHİSAR İM 45-72-A00001_ESKİ ZEYTİN OVA L06_2058305</t>
  </si>
  <si>
    <t>26.08.2022 15:49:09</t>
  </si>
  <si>
    <t>26.08.2022 16:55:36</t>
  </si>
  <si>
    <t>26.08.2022 13:09:06</t>
  </si>
  <si>
    <t>26.08.2022 15:36:39</t>
  </si>
  <si>
    <t>KIZILAVLU KÖK 45-78-M00837_HatBaşıAyırıcı_53137221 M02_53137221</t>
  </si>
  <si>
    <t>26.08.2022 16:59:26</t>
  </si>
  <si>
    <t>26.08.2022 19:08:09</t>
  </si>
  <si>
    <t>K-4157 35-02-K04157_910097557_910097557</t>
  </si>
  <si>
    <t>26.08.2022 09:44:58</t>
  </si>
  <si>
    <t>26.08.2022 11:53:23</t>
  </si>
  <si>
    <t>TR-48 35-26-M00048_TR-51/TR-52 M05_65929847</t>
  </si>
  <si>
    <t>26.08.2022 07:21:13</t>
  </si>
  <si>
    <t>26.08.2022 07:56:12</t>
  </si>
  <si>
    <t>GÖLMARMARA İM 45-85-A00001_HatBaşıAyırıcı_53135840 L28_53135840</t>
  </si>
  <si>
    <t>26.08.2022 15:19:36</t>
  </si>
  <si>
    <t>26.08.2022 15:51:35</t>
  </si>
  <si>
    <t>KURTULMUŞ KÖK 45-72-L00080_HatBaşıAyırıcı_53140338 L03_53140338</t>
  </si>
  <si>
    <t>26.08.2022 17:22:42</t>
  </si>
  <si>
    <t>26.08.2022 22:30:17</t>
  </si>
  <si>
    <t>HANPAŞA TR-1 45-72-M00205_A_65499294_65499294</t>
  </si>
  <si>
    <t>26.08.2022 20:07:58</t>
  </si>
  <si>
    <t>26.08.2022 23:12:05</t>
  </si>
  <si>
    <t>DM-13/05 45-71-M00340_A_56396486_56396486</t>
  </si>
  <si>
    <t>26.08.2022 15:09:35</t>
  </si>
  <si>
    <t>26.08.2022 15:58:19</t>
  </si>
  <si>
    <t>IŞIKLAR TM 35-02-A00006_ESHOT-1 M22_2308411</t>
  </si>
  <si>
    <t>26.08.2022 12:05:53</t>
  </si>
  <si>
    <t>26.08.2022 13:14:00</t>
  </si>
  <si>
    <t>M-1010 35-03-M01010_910704175_910704175</t>
  </si>
  <si>
    <t>26.08.2022 14:01:12</t>
  </si>
  <si>
    <t>26.08.2022 16:30:00</t>
  </si>
  <si>
    <t>YAĞCILAR TR-2 35-19-M00227_DIREK TIPI TRAFO HUCRESI H01_2056904</t>
  </si>
  <si>
    <t>26.08.2022 15:42:31</t>
  </si>
  <si>
    <t>26.08.2022 16:47:35</t>
  </si>
  <si>
    <t>LOKMANKUYU KÖK 35-15-L00903_MENDERES L02_67112578</t>
  </si>
  <si>
    <t>26.08.2022 11:57:40</t>
  </si>
  <si>
    <t>26.08.2022 17:42:14</t>
  </si>
  <si>
    <t>K-370 35-01-K00370_911687218_911687218</t>
  </si>
  <si>
    <t>26.08.2022 16:35:41</t>
  </si>
  <si>
    <t>26.08.2022 17:19:55</t>
  </si>
  <si>
    <t>ALİAĞA TR-43 DM 35-17-M00043_HatBaşıAyırıcı_72727542 M13_72727542</t>
  </si>
  <si>
    <t>26.08.2022 14:50:52</t>
  </si>
  <si>
    <t>26.08.2022 15:53:12</t>
  </si>
  <si>
    <t>YENİ FOÇA TR-9 35-23-M00009_YENİFOÇA TR-18 M05_2114753</t>
  </si>
  <si>
    <t>26.08.2022 09:20:15</t>
  </si>
  <si>
    <t>26.08.2022 11:37:50</t>
  </si>
  <si>
    <t>TR-2/25 45-83-L00025_C_81591172_81591172</t>
  </si>
  <si>
    <t>26.08.2022 18:14:03</t>
  </si>
  <si>
    <t>26.08.2022 22:33:45</t>
  </si>
  <si>
    <t>MURADİYE DM-4/12-A (DİREK TR-1) 45-71-M01872_A_56384730_56384730</t>
  </si>
  <si>
    <t>26.08.2022 18:50:39</t>
  </si>
  <si>
    <t>26.08.2022 20:16:33</t>
  </si>
  <si>
    <t>DM-3(M-460) 35-17-M00460_TR-96 M01_66256221</t>
  </si>
  <si>
    <t>26.08.2022 09:11:34</t>
  </si>
  <si>
    <t>26.08.2022 09:50:39</t>
  </si>
  <si>
    <t>DM-6/30 35-28-M00166_953384925_953384925</t>
  </si>
  <si>
    <t>26.08.2022 09:29:21</t>
  </si>
  <si>
    <t>26.08.2022 12:00:43</t>
  </si>
  <si>
    <t>KARAYAĞCI AVŞAR TR-1 45-75-M00293_A_56385883_56385883</t>
  </si>
  <si>
    <t>26.08.2022 15:48:48</t>
  </si>
  <si>
    <t>26.08.2022 19:08:54</t>
  </si>
  <si>
    <t>ZİYANLAR TR-1 45-79-M00217_D_80681487_80681487</t>
  </si>
  <si>
    <t>26.08.2022 18:03:11</t>
  </si>
  <si>
    <t>26.08.2022 20:13:51</t>
  </si>
  <si>
    <t>AKHİSAR İM 45-72-A00001_BAŞLAMIŞ L02_2308694</t>
  </si>
  <si>
    <t>26.08.2022 16:15:11</t>
  </si>
  <si>
    <t>26.08.2022 16:41:00</t>
  </si>
  <si>
    <t>KARAAĞAÇLI TR-1 45-71-M01904_HatBaşıAyırıcı_53134709 M03_53134709</t>
  </si>
  <si>
    <t>26.08.2022 08:58:48</t>
  </si>
  <si>
    <t>26.08.2022 12:20:16</t>
  </si>
  <si>
    <t>SELENDİ DM 45-81-M00001_HatBaşıAyırıcı_53135386 M14_53135386</t>
  </si>
  <si>
    <t>26.08.2022 09:00:01</t>
  </si>
  <si>
    <t>26.08.2022 16:54:10</t>
  </si>
  <si>
    <t>ÜÇPINAR TR-2 45-71-M00187_DAĞITIM TRAFOSU M08_72250570</t>
  </si>
  <si>
    <t>26.08.2022 22:02:29</t>
  </si>
  <si>
    <t>26.08.2022 23:21:16</t>
  </si>
  <si>
    <t>YEŞİLOBA USLULAR TR-3 45-74-M00174_ H_61353914</t>
  </si>
  <si>
    <t>26.08.2022 13:15:48</t>
  </si>
  <si>
    <t>26.08.2022 16:42:10</t>
  </si>
  <si>
    <t>M-739 35-03-M00739_ M04_2314039</t>
  </si>
  <si>
    <t>26.08.2022 11:34:23</t>
  </si>
  <si>
    <t>26.08.2022 16:19:00</t>
  </si>
  <si>
    <t>FOÇA TR-46 35-23-L00046_950425601_950425601</t>
  </si>
  <si>
    <t>26.08.2022 19:19:36</t>
  </si>
  <si>
    <t>26.08.2022 20:43:21</t>
  </si>
  <si>
    <t>SELENDİ DM 45-81-M00001_SELENDİ ŞEHİR-1 M02_2078270</t>
  </si>
  <si>
    <t>26.08.2022 06:56:33</t>
  </si>
  <si>
    <t>26.08.2022 07:49:00</t>
  </si>
  <si>
    <t>SAZOBA DM 45-72-M00413_KEMİKLİDERE GİRİŞ M04_2102716</t>
  </si>
  <si>
    <t>26.08.2022 20:09:33</t>
  </si>
  <si>
    <t>26.08.2022 20:10:31</t>
  </si>
  <si>
    <t>M-13 35-02-M00013_M-408 M08_2064789</t>
  </si>
  <si>
    <t>26.08.2022 15:16:40</t>
  </si>
  <si>
    <t>DM06-TR09 45-73-M01268_945677767_945677767</t>
  </si>
  <si>
    <t>26.08.2022 17:32:44</t>
  </si>
  <si>
    <t>26.08.2022 20:12:05</t>
  </si>
  <si>
    <t>TR-34 35-13-M00052_DAĞITIM TRAFOSU M01_76785324</t>
  </si>
  <si>
    <t>OG Kablo Başlığı Arızası</t>
  </si>
  <si>
    <t>26.08.2022 08:35:11</t>
  </si>
  <si>
    <t>26.08.2022 10:52:05</t>
  </si>
  <si>
    <t>BERGAMA TM 35-16-A00004_KINIK-1 M20_2314378</t>
  </si>
  <si>
    <t>26.08.2022 13:17:29</t>
  </si>
  <si>
    <t>26.08.2022 13:21:19</t>
  </si>
  <si>
    <t>DM-2/TR-5 35-22-M00806_955264409_955264409</t>
  </si>
  <si>
    <t>26.08.2022 18:36:38</t>
  </si>
  <si>
    <t>26.08.2022 19:32:04</t>
  </si>
  <si>
    <t>M-380 35-30-M00380_BURAKYAR M01_72063695</t>
  </si>
  <si>
    <t>26.08.2022 09:02:18</t>
  </si>
  <si>
    <t>26.08.2022 09:42:10</t>
  </si>
  <si>
    <t>DELEMENLER ORTAHAN TR-1 45-73-M00724_B_56397522_56397522</t>
  </si>
  <si>
    <t>26.08.2022 19:03:10</t>
  </si>
  <si>
    <t>26.08.2022 20:14:34</t>
  </si>
  <si>
    <t>TİRE İM-DM-1 35-29-A00001_AKÇAŞEHİR L19_2060156</t>
  </si>
  <si>
    <t>26.08.2022 15:46:51</t>
  </si>
  <si>
    <t>26.08.2022 16:10:15</t>
  </si>
  <si>
    <t>DERBENT TM 45-83-A00003_AHMETLİ M18_2312523</t>
  </si>
  <si>
    <t>26.08.2022 15:26:09</t>
  </si>
  <si>
    <t>26.08.2022 15:48:31</t>
  </si>
  <si>
    <t>ÜÇPINAR DM 45-71-M00183_ÜÇPINAR M08_72249133</t>
  </si>
  <si>
    <t>26.08.2022 23:11:41</t>
  </si>
  <si>
    <t>26.08.2022 23:13:39</t>
  </si>
  <si>
    <t>BAŞIBÜYÜK KÖK 45-77-L00158_EVCİLER ÇIKIŞI L03_61353395</t>
  </si>
  <si>
    <t>26.08.2022 12:36:23</t>
  </si>
  <si>
    <t>26.08.2022 12:42:00</t>
  </si>
  <si>
    <t>L-392 ALTINEVLER 35-18-L00392_950446179_950446179</t>
  </si>
  <si>
    <t>26.08.2022 03:59:20</t>
  </si>
  <si>
    <t>26.08.2022 05:53:24</t>
  </si>
  <si>
    <t>K-3065 35-07-K03065_95000480524_95000480524</t>
  </si>
  <si>
    <t>26.08.2022 22:09:41</t>
  </si>
  <si>
    <t>26.08.2022 23:55:01</t>
  </si>
  <si>
    <t>L-133 35-18-L00133_L-134 AYARASANDA L04_2085862</t>
  </si>
  <si>
    <t>26.08.2022 10:43:21</t>
  </si>
  <si>
    <t>26.08.2022 11:34:52</t>
  </si>
  <si>
    <t>ÇUKURALTI M-49 35-25-M00084_955282804_955282804</t>
  </si>
  <si>
    <t>26.08.2022 10:02:38</t>
  </si>
  <si>
    <t>26.08.2022 17:24:01</t>
  </si>
  <si>
    <t>ÇİFTLİK İM 35-18-A00003_GOLF-1 L12_2307808</t>
  </si>
  <si>
    <t>26.08.2022 13:34:00</t>
  </si>
  <si>
    <t>26.08.2022 15:09:06</t>
  </si>
  <si>
    <t>ÖZBEK TR-1 35-19-M00231_DIREK TIPI TRAFO HUCRESI H01_2056908</t>
  </si>
  <si>
    <t>26.08.2022 09:36:26</t>
  </si>
  <si>
    <t>26.08.2022 10:45:43</t>
  </si>
  <si>
    <t>DAĞCAK TR-1 35-24-M00267_A_79386704_79386704</t>
  </si>
  <si>
    <t>26.08.2022 20:18:43</t>
  </si>
  <si>
    <t>26.08.2022 23:08:27</t>
  </si>
  <si>
    <t>SİYEKLİ KÖK 45-71-M00185_OSMANCALI M04_72256923</t>
  </si>
  <si>
    <t>26.08.2022 16:58:02</t>
  </si>
  <si>
    <t>26.08.2022 17:46:15</t>
  </si>
  <si>
    <t>GÖRDES DM 45-75-M00050_KÜREKÇİ M09_2083714</t>
  </si>
  <si>
    <t>26.08.2022 19:57:43</t>
  </si>
  <si>
    <t>26.08.2022 20:01:12</t>
  </si>
  <si>
    <t>K-3768 35-02-K03768_99824245_99824245</t>
  </si>
  <si>
    <t>26.08.2022 17:09:36</t>
  </si>
  <si>
    <t>26.08.2022 19:48:23</t>
  </si>
  <si>
    <t>ASSTAR KÖK 45-73-M00134_KÖYLER ÇIKIŞ M02_66686397</t>
  </si>
  <si>
    <t>26.08.2022 14:42:39</t>
  </si>
  <si>
    <t>26.08.2022 18:17:51</t>
  </si>
  <si>
    <t>KARABURUN İM 35-21-A00001_KÜÇÜKBAHÇE L05_2063036</t>
  </si>
  <si>
    <t>26.08.2022 17:27:38</t>
  </si>
  <si>
    <t>26.08.2022 17:44:50</t>
  </si>
  <si>
    <t>K-2656 35-01-K02656_DIREK TIPI TRAFO HUCRESI H01_2049643</t>
  </si>
  <si>
    <t>26.08.2022 09:19:31</t>
  </si>
  <si>
    <t>26.08.2022 13:27:12</t>
  </si>
  <si>
    <t>KARAYENİCE TR-2 45-71-M01507_C_56399213_56399213</t>
  </si>
  <si>
    <t>26.08.2022 17:43:54</t>
  </si>
  <si>
    <t>26.08.2022 19:09:46</t>
  </si>
  <si>
    <t>GÖLBAŞI DSİ GÖLET TR 45-77-L00146__72373160_72373160</t>
  </si>
  <si>
    <t>26.08.2022 19:27:18</t>
  </si>
  <si>
    <t>26.08.2022 21:25:21</t>
  </si>
  <si>
    <t>K-4016 35-02-K04016_915168605_915168605</t>
  </si>
  <si>
    <t>26.08.2022 08:51:58</t>
  </si>
  <si>
    <t>26.08.2022 12:55:58</t>
  </si>
  <si>
    <t>26.08.2022 19:00:51</t>
  </si>
  <si>
    <t>26.08.2022 19:29:32</t>
  </si>
  <si>
    <t>DEMİRCİ DM 45-74-M00347_DEMİRKÖPRÜ MAHMUTLAR KÖK M06_84598112</t>
  </si>
  <si>
    <t>26.08.2022 11:47:48</t>
  </si>
  <si>
    <t>26.08.2022 13:01:17</t>
  </si>
  <si>
    <t>ÇAMYAYLA TR-1 45-81-M00181_DIREK TIPI TRAFO HUCRESI H01_2087870</t>
  </si>
  <si>
    <t>26.08.2022 11:46:13</t>
  </si>
  <si>
    <t>26.08.2022 12:10:35</t>
  </si>
  <si>
    <t>ÇAMLICA KÖK 45-81-M00048_HatBaşıAyırıcı_53135407 M02_53135407</t>
  </si>
  <si>
    <t>26.08.2022 09:53:44</t>
  </si>
  <si>
    <t>26.08.2022 11:11:45</t>
  </si>
  <si>
    <t>L-109 (AKARCA TR-2) 35-18-L00109_DIREK TIPI TRAFO HUCRESI H01_2096494</t>
  </si>
  <si>
    <t>26.08.2022 07:55:47</t>
  </si>
  <si>
    <t>26.08.2022 11:37:41</t>
  </si>
  <si>
    <t>POYRACIK TR-6 35-24-L00223_955216406_955216406</t>
  </si>
  <si>
    <t>26.08.2022 13:51:00</t>
  </si>
  <si>
    <t>26.08.2022 20:56:36</t>
  </si>
  <si>
    <t>_945669210_945669210</t>
  </si>
  <si>
    <t>26.08.2022 10:04:06</t>
  </si>
  <si>
    <t>26.08.2022 13:02:02</t>
  </si>
  <si>
    <t>DEĞİRMENDERE DM 35-22-M00085_ÇAMÖNÜ - ATAKÖY M09_50066540</t>
  </si>
  <si>
    <t>OG Hatta Yabancı Cisim</t>
  </si>
  <si>
    <t>26.08.2022 12:27:07</t>
  </si>
  <si>
    <t>26.08.2022 13:38:20</t>
  </si>
  <si>
    <t>DM-2/3 ESKİ ANIT YANI 35-18-L00581_950454762_950454762</t>
  </si>
  <si>
    <t>26.08.2022 21:25:09</t>
  </si>
  <si>
    <t>26.08.2022 22:48:50</t>
  </si>
  <si>
    <t>K-1439 35-01-K01439_912412088_912412088</t>
  </si>
  <si>
    <t>26.08.2022 22:05:51</t>
  </si>
  <si>
    <t>27.08.2022 02:08:21</t>
  </si>
  <si>
    <t>26.08.2022 15:57:43</t>
  </si>
  <si>
    <t>26.08.2022 17:38:11</t>
  </si>
  <si>
    <t>M-10 35-02-M00010_99831246_99831246</t>
  </si>
  <si>
    <t>26.08.2022 22:57:34</t>
  </si>
  <si>
    <t>27.08.2022 02:17:39</t>
  </si>
  <si>
    <t>BEYDAĞ İM 35-32-A00001_TOSUNLAR L04_2049978</t>
  </si>
  <si>
    <t>26.08.2022 10:35:53</t>
  </si>
  <si>
    <t>26.08.2022 17:10:00</t>
  </si>
  <si>
    <t>TR-1/3 45-83-M00003_PAŞATIMARI TR-1 M05_2095356</t>
  </si>
  <si>
    <t>26.08.2022 13:18:19</t>
  </si>
  <si>
    <t>26.08.2022 17:00:55</t>
  </si>
  <si>
    <t>ARSLANLAR TM 35-26-A00004_KÖYLER-1 L42_2057981</t>
  </si>
  <si>
    <t>26.08.2022 14:19:59</t>
  </si>
  <si>
    <t>26.08.2022 15:48:13</t>
  </si>
  <si>
    <t>26.08.2022 18:38:38</t>
  </si>
  <si>
    <t>26.08.2022 18:42:35</t>
  </si>
  <si>
    <t>SARIGÖL DM 45-79-M00069_DİNDARLI FİDERİ M19_2076604</t>
  </si>
  <si>
    <t>26.08.2022 13:39:21</t>
  </si>
  <si>
    <t>26.08.2022 13:49:31</t>
  </si>
  <si>
    <t>MURADİYE DM-5/8 KÖK 45-71-M00828_DM-5/11 M08_72087092</t>
  </si>
  <si>
    <t>26.08.2022 08:35:22</t>
  </si>
  <si>
    <t>26.08.2022 10:28:32</t>
  </si>
  <si>
    <t>URLA İM 35-19-A00001_TR-55 KÖK M07_2307117</t>
  </si>
  <si>
    <t>26.08.2022 11:46:07</t>
  </si>
  <si>
    <t>26.08.2022 13:01:37</t>
  </si>
  <si>
    <t>BORLU KÖK 45-86-M00046_ÇATALOLUK DM M02_72227104</t>
  </si>
  <si>
    <t>26.08.2022 19:27:16</t>
  </si>
  <si>
    <t>27.08.2022 00:09:24</t>
  </si>
  <si>
    <t>K-488 35-04-K00488__72372852_72372852</t>
  </si>
  <si>
    <t>26.08.2022 09:00:00</t>
  </si>
  <si>
    <t>26.08.2022 12:06:41</t>
  </si>
  <si>
    <t>K-580 35-01-K00580_911257794_911257794</t>
  </si>
  <si>
    <t>26.08.2022 19:10:15</t>
  </si>
  <si>
    <t>26.08.2022 21:26:39</t>
  </si>
  <si>
    <t>SAKARLI KÖK 45-76-M00046_BADEMLİ M02_72214544</t>
  </si>
  <si>
    <t>26.08.2022 14:54:11</t>
  </si>
  <si>
    <t>26.08.2022 15:10:19</t>
  </si>
  <si>
    <t>ALİAĞA TR-43 DM 35-17-M00043_GÜZELHİSAR ÇIKIŞI M13_2315084</t>
  </si>
  <si>
    <t>26.08.2022 10:07:43</t>
  </si>
  <si>
    <t>26.08.2022 10:48:29</t>
  </si>
  <si>
    <t>DAĞDERE DM 45-72-M00097_TAVUK KÜMESLERİ M07_2106078</t>
  </si>
  <si>
    <t>26.08.2022 14:31:45</t>
  </si>
  <si>
    <t>26.08.2022 14:42:36</t>
  </si>
  <si>
    <t>ÇIRPI İM 35-20-A00002_ARIKBAŞI L12_2307623</t>
  </si>
  <si>
    <t>26.08.2022 09:15:13</t>
  </si>
  <si>
    <t>26.08.2022 12:34:02</t>
  </si>
  <si>
    <t>DEMİRCİ TM 45-74-A00001_HatBaşıAyırıcı_53135289 M15_53135289</t>
  </si>
  <si>
    <t>26.08.2022 09:37:11</t>
  </si>
  <si>
    <t>26.08.2022 16:37:44</t>
  </si>
  <si>
    <t>TR-1/20B 45-72-M00104_956503355_956503355</t>
  </si>
  <si>
    <t>26.08.2022 17:27:15</t>
  </si>
  <si>
    <t>26.08.2022 18:04:41</t>
  </si>
  <si>
    <t>L-393 YENİ OKUL 35-18-L00393_950464982_950464982</t>
  </si>
  <si>
    <t>26.08.2022 10:58:39</t>
  </si>
  <si>
    <t>26.08.2022 13:53:55</t>
  </si>
  <si>
    <t>ÇAMURHAMAMI KÖK 45-78-L00230_HatBaşıAyırıcı_79961582 L03_79961582</t>
  </si>
  <si>
    <t>26.08.2022 17:43:47</t>
  </si>
  <si>
    <t>27.08.2022 02:41:36</t>
  </si>
  <si>
    <t>ORTAKÖY KÖK 45-78-M01336_DEMİRKÖPRÜ M01_81494435</t>
  </si>
  <si>
    <t>26.08.2022 16:47:31</t>
  </si>
  <si>
    <t>26.08.2022 16:58:01</t>
  </si>
  <si>
    <t>26.08.2022 18:07:03</t>
  </si>
  <si>
    <t>26.08.2022 19:14:01</t>
  </si>
  <si>
    <t>MEHMET KARAMAN SULAMA GRUBU TR 35-27-M00191_35-27-M00191_2359756</t>
  </si>
  <si>
    <t>26.08.2022 20:09:56</t>
  </si>
  <si>
    <t>26.08.2022 21:36:59</t>
  </si>
  <si>
    <t>ERDELLİ TR-2 KÖK 45-72-L00476_HatBaşıAyırıcı_53137213 L04_53137213</t>
  </si>
  <si>
    <t>26.08.2022 21:15:37</t>
  </si>
  <si>
    <t>27.08.2022 00:39:08</t>
  </si>
  <si>
    <t>TR-39 35-15-M00039_950404054_950404054</t>
  </si>
  <si>
    <t>26.08.2022 13:18:10</t>
  </si>
  <si>
    <t>SARIBEY TR-2 45-83-L00329_A_83787151_83787151</t>
  </si>
  <si>
    <t>26.08.2022 10:19:48</t>
  </si>
  <si>
    <t>26.08.2022 11:04:10</t>
  </si>
  <si>
    <t>GÜNEŞLİ TR-1 35-16-M00125_47470075_56399695_56399695</t>
  </si>
  <si>
    <t>26.08.2022 16:07:26</t>
  </si>
  <si>
    <t>26.08.2022 23:40:49</t>
  </si>
  <si>
    <t>K-2575 35-01-K02575_913728949_913728949</t>
  </si>
  <si>
    <t>26.08.2022 07:29:22</t>
  </si>
  <si>
    <t>26.08.2022 09:25:18</t>
  </si>
  <si>
    <t>SARIGÖL DM 45-79-M00069_SELİMİYE FİDERİ M18_2076606</t>
  </si>
  <si>
    <t>26.08.2022 17:11:47</t>
  </si>
  <si>
    <t>26.08.2022 17:19:21</t>
  </si>
  <si>
    <t>AKHİSAR İM 45-72-A00001_CAMÖNÜ L03_2308693</t>
  </si>
  <si>
    <t>26.08.2022 17:23:15</t>
  </si>
  <si>
    <t>M-458 (DM-3/5) 35-17-M00458_B B02_5761977</t>
  </si>
  <si>
    <t>26.08.2022 11:21:54</t>
  </si>
  <si>
    <t>26.08.2022 12:17:05</t>
  </si>
  <si>
    <t>K-1421 35-01-K01421_35-01-K01421_65786900</t>
  </si>
  <si>
    <t>07.08.2022 03:06:20</t>
  </si>
  <si>
    <t>07.08.2022 03:44:31</t>
  </si>
  <si>
    <t>DM02/TR10 45-73-M00014_TR-15-16 M05_2319381</t>
  </si>
  <si>
    <t>07.08.2022 12:23:03</t>
  </si>
  <si>
    <t>07.08.2022 14:03:59</t>
  </si>
  <si>
    <t>AHMET YAR KÖK 35-27-M00067_KLEMSAN KÖK M03_72177223</t>
  </si>
  <si>
    <t>07.08.2022 08:04:01</t>
  </si>
  <si>
    <t>07.08.2022 09:21:01</t>
  </si>
  <si>
    <t>SELAMPEN KÖK 35-26-M00926_İMPO-KALE-CENKÇİ-SELAMPEN M01_65890825</t>
  </si>
  <si>
    <t>07.08.2022 11:03:37</t>
  </si>
  <si>
    <t>07.08.2022 12:10:13</t>
  </si>
  <si>
    <t>TR-109 ZEYTİNALANI 35-19-L00109_35-19-L00109_72148027</t>
  </si>
  <si>
    <t>AG Kademe Ayarı</t>
  </si>
  <si>
    <t>07.08.2022 04:02:52</t>
  </si>
  <si>
    <t>07.08.2022 04:16:29</t>
  </si>
  <si>
    <t>YAĞCILLI TR-3 45-82-M00329_B_56385118_56385118</t>
  </si>
  <si>
    <t>07.08.2022 16:42:55</t>
  </si>
  <si>
    <t>07.08.2022 18:50:48</t>
  </si>
  <si>
    <t>K-627 35-04-K00627_K-766 K01_2113513</t>
  </si>
  <si>
    <t>07.08.2022 20:39:09</t>
  </si>
  <si>
    <t>07.08.2022 21:43:17</t>
  </si>
  <si>
    <t>ÇANŞA KÖK 45-81-M00047_ M03_2317361</t>
  </si>
  <si>
    <t>07.08.2022 19:50:31</t>
  </si>
  <si>
    <t>07.08.2022 21:34:45</t>
  </si>
  <si>
    <t>UZUNHASANLAR TR-2 35-17-M00566_60724056_60983006_60983006</t>
  </si>
  <si>
    <t>07.08.2022 12:54:27</t>
  </si>
  <si>
    <t>07.08.2022 15:13:28</t>
  </si>
  <si>
    <t>SAĞANCI İM 35-16-A00003_DİKİLİ-2 M06_72337292</t>
  </si>
  <si>
    <t>07.08.2022 09:35:37</t>
  </si>
  <si>
    <t>07.08.2022 17:05:58</t>
  </si>
  <si>
    <t>K-49 35-01-K00049_G G1_5865798</t>
  </si>
  <si>
    <t>07.08.2022 22:17:49</t>
  </si>
  <si>
    <t>08.08.2022 00:01:48</t>
  </si>
  <si>
    <t>KARŞIYAKA GIS TM 35-04-A00002_Karşıyaka-18 K32_2309959</t>
  </si>
  <si>
    <t>07.08.2022 15:57:55</t>
  </si>
  <si>
    <t>07.08.2022 16:08:49</t>
  </si>
  <si>
    <t>ULUCAK DM 35-27-M00792_EĞRİDERE-1 M06_2310311</t>
  </si>
  <si>
    <t>07.08.2022 11:24:22</t>
  </si>
  <si>
    <t>07.08.2022 11:52:55</t>
  </si>
  <si>
    <t>TATAR DM 35-19-M00256_MORDOĞAN-2 ÇIKIŞ M04_2318878</t>
  </si>
  <si>
    <t>07.08.2022 15:05:00</t>
  </si>
  <si>
    <t>07.08.2022 15:08:00</t>
  </si>
  <si>
    <t>L-226 ARITMA 35-18-L00226_35-18-L00226_2349328</t>
  </si>
  <si>
    <t>07.08.2022 17:23:00</t>
  </si>
  <si>
    <t>07.08.2022 20:13:32</t>
  </si>
  <si>
    <t>ÇİFTLİK İM 35-18-A00003_SAĞLIKÇILAR L06_2307805</t>
  </si>
  <si>
    <t>07.08.2022 11:16:01</t>
  </si>
  <si>
    <t>07.08.2022 12:04:01</t>
  </si>
  <si>
    <t>07.08.2022 06:39:41</t>
  </si>
  <si>
    <t>07.08.2022 10:26:55</t>
  </si>
  <si>
    <t>KOYUNDERE DM-2/25 35-28-M00125_KOYUNDERE TR-2 M02_66523709</t>
  </si>
  <si>
    <t>07.08.2022 09:42:10</t>
  </si>
  <si>
    <t>07.08.2022 10:49:16</t>
  </si>
  <si>
    <t>DM-18 (UNCU BOZKÖY) 45-71-M00213_DAHİLİ TRAFO M04_84451827</t>
  </si>
  <si>
    <t>07.08.2022 09:00:59</t>
  </si>
  <si>
    <t>07.08.2022 13:18:41</t>
  </si>
  <si>
    <t>YEŞİLYURT DM 45-73-M00476_ALAŞEHİR DM GİRİŞ M03_2086184</t>
  </si>
  <si>
    <t>07.08.2022 09:22:41</t>
  </si>
  <si>
    <t>07.08.2022 09:57:51</t>
  </si>
  <si>
    <t>SANAYİ SİTESİ TR-2 35-17-M00296_7066125 a5b_5936461</t>
  </si>
  <si>
    <t>07.08.2022 21:16:48</t>
  </si>
  <si>
    <t>07.08.2022 22:19:45</t>
  </si>
  <si>
    <t>ALAÇATI TM 35-18-A00005_KARABURUN-1 M19_2310585</t>
  </si>
  <si>
    <t>07.08.2022 20:06:50</t>
  </si>
  <si>
    <t>07.08.2022 20:26:16</t>
  </si>
  <si>
    <t>DM-2/TR-20 35-22-M00853_TR-51 (ALTINTEPE) M01_66057540</t>
  </si>
  <si>
    <t>07.08.2022 16:11:05</t>
  </si>
  <si>
    <t>07.08.2022 16:32:20</t>
  </si>
  <si>
    <t>DEMİRCİ DM 45-74-M00347_ŞEHİR GİRİŞ M011_84598101</t>
  </si>
  <si>
    <t>07.08.2022 17:31:51</t>
  </si>
  <si>
    <t>07.08.2022 18:17:13</t>
  </si>
  <si>
    <t>ÇANDARLI DM-TR-20 35-30-M00020_ŞEHİR-2 M02_72352922</t>
  </si>
  <si>
    <t>07.08.2022 10:07:25</t>
  </si>
  <si>
    <t>07.08.2022 11:44:05</t>
  </si>
  <si>
    <t>07.08.2022 18:56:17</t>
  </si>
  <si>
    <t>07.08.2022 19:30:00</t>
  </si>
  <si>
    <t>DAĞDERE TR-1 45-72-M00256_B_56394617_56394617</t>
  </si>
  <si>
    <t>07.08.2022 13:54:41</t>
  </si>
  <si>
    <t>07.08.2022 14:25:15</t>
  </si>
  <si>
    <t>ŞEMSİLER KEMER TR-4 35-31-L00101_956595993_956595993</t>
  </si>
  <si>
    <t>07.08.2022 14:54:11</t>
  </si>
  <si>
    <t>07.08.2022 17:18:02</t>
  </si>
  <si>
    <t>ATALAN KÖK 35-26-L00247_GÖLLÜCE L06_72823413</t>
  </si>
  <si>
    <t>07.08.2022 15:00:15</t>
  </si>
  <si>
    <t>07.08.2022 17:15:41</t>
  </si>
  <si>
    <t>M-2649 35-04-M02649_DAĞITIM TRAFOSU M-2649 M01_65796677</t>
  </si>
  <si>
    <t>07.08.2022 07:07:42</t>
  </si>
  <si>
    <t>07.08.2022 18:34:26</t>
  </si>
  <si>
    <t>SARIGÖL DM 45-79-M00069_Sarıgöl Tr-4 M21_2076600</t>
  </si>
  <si>
    <t>07.08.2022 09:17:26</t>
  </si>
  <si>
    <t>07.08.2022 09:19:45</t>
  </si>
  <si>
    <t>M-1240 35-01-M01240_M-2399 M02_66957551</t>
  </si>
  <si>
    <t>07.08.2022 09:02:00</t>
  </si>
  <si>
    <t>07.08.2022 15:01:29</t>
  </si>
  <si>
    <t>MESCİTLİ TR-3 35-15-L00097_B_56362198_56362198</t>
  </si>
  <si>
    <t>07.08.2022 00:21:22</t>
  </si>
  <si>
    <t>07.08.2022 03:54:37</t>
  </si>
  <si>
    <t>TR-43 35-16-L00043_47578112_56353122_56353122</t>
  </si>
  <si>
    <t>07.08.2022 16:26:52</t>
  </si>
  <si>
    <t>07.08.2022 20:48:51</t>
  </si>
  <si>
    <t>TR-1/9 45-72-M00009_B_56406937_56406937</t>
  </si>
  <si>
    <t>07.08.2022 19:48:42</t>
  </si>
  <si>
    <t>07.08.2022 20:39:42</t>
  </si>
  <si>
    <t>HABAŞ TM 35-17-A00008_ÖZKAN-2 M18_2333331</t>
  </si>
  <si>
    <t>07.08.2022 12:02:41</t>
  </si>
  <si>
    <t>07.08.2022 18:07:42</t>
  </si>
  <si>
    <t>M-1984 35-09-M01984_M-1974 M04_57837204</t>
  </si>
  <si>
    <t>07.08.2022 11:01:47</t>
  </si>
  <si>
    <t>07.08.2022 11:33:29</t>
  </si>
  <si>
    <t>TR-5 35-27-M00005_98696607_98696607</t>
  </si>
  <si>
    <t>07.08.2022 00:12:40</t>
  </si>
  <si>
    <t>07.08.2022 00:39:53</t>
  </si>
  <si>
    <t>K-2395 35-04-K02395_K-1758 K02_2056160</t>
  </si>
  <si>
    <t>OG Kesici Arızası</t>
  </si>
  <si>
    <t>07.08.2022 15:19:13</t>
  </si>
  <si>
    <t>07.08.2022 20:39:02</t>
  </si>
  <si>
    <t>TR-182 45-78-L00182_95000133777_95000133777</t>
  </si>
  <si>
    <t>07.08.2022 12:39:36</t>
  </si>
  <si>
    <t>07.08.2022 15:04:58</t>
  </si>
  <si>
    <t>GÜNEŞLİ KÖK 45-75-M00056_HatBaşıAyırıcı_53135624 M03_53135624</t>
  </si>
  <si>
    <t>07.08.2022 18:41:16</t>
  </si>
  <si>
    <t>07.08.2022 19:17:32</t>
  </si>
  <si>
    <t>CEVİZLİ BOSTANYERİ TR-2 35-31-L00322_956568743_956568743</t>
  </si>
  <si>
    <t>07.08.2022 21:44:28</t>
  </si>
  <si>
    <t>07.08.2022 23:41:54</t>
  </si>
  <si>
    <t>DÜNDARLI KÖK 35-29-L00053_HatBaşıAyırıcı_53138828 L05_53138828</t>
  </si>
  <si>
    <t>07.08.2022 02:02:35</t>
  </si>
  <si>
    <t>07.08.2022 07:13:58</t>
  </si>
  <si>
    <t>TR-13(M-713) 35-30-M00713_TR-9 L01_72054162</t>
  </si>
  <si>
    <t>07.08.2022 07:03:38</t>
  </si>
  <si>
    <t>07.08.2022 07:40:14</t>
  </si>
  <si>
    <t>AŞAĞICUMA DM 35-16-M00103_HatBaşıAyırıcı_53139684 M01_53139684</t>
  </si>
  <si>
    <t>07.08.2022 10:38:44</t>
  </si>
  <si>
    <t>07.08.2022 14:53:28</t>
  </si>
  <si>
    <t>SARIGÖL DM 45-79-M00069_ESKİ KÖYLER FİDERİ M05_2076620</t>
  </si>
  <si>
    <t>07.08.2022 00:51:24</t>
  </si>
  <si>
    <t>07.08.2022 00:51:51</t>
  </si>
  <si>
    <t>K-1976 35-02-K01976_35-02-K01976_2369051</t>
  </si>
  <si>
    <t>07.08.2022 07:50:29</t>
  </si>
  <si>
    <t>07.08.2022 14:02:29</t>
  </si>
  <si>
    <t>ALAŞEHİR TM 45-73-A00001_ALAŞEHİR ŞEHİR-2 M03_2057197</t>
  </si>
  <si>
    <t>07.08.2022 00:29:35</t>
  </si>
  <si>
    <t>07.08.2022 00:35:41</t>
  </si>
  <si>
    <t>KİRAZ İM 35-31-A00001_ŞEHİR-2 L03_2328559</t>
  </si>
  <si>
    <t>07.08.2022 09:04:41</t>
  </si>
  <si>
    <t>07.08.2022 17:31:40</t>
  </si>
  <si>
    <t>DM-2/36 45-71-M00168_953186886_953186886</t>
  </si>
  <si>
    <t>07.08.2022 20:50:26</t>
  </si>
  <si>
    <t>07.08.2022 22:11:20</t>
  </si>
  <si>
    <t>07.08.2022 08:24:24</t>
  </si>
  <si>
    <t>07.08.2022 10:54:20</t>
  </si>
  <si>
    <t>K-503 35-02-K00503_A_56363770_56363770</t>
  </si>
  <si>
    <t>07.08.2022 05:02:04</t>
  </si>
  <si>
    <t>07.08.2022 11:14:50</t>
  </si>
  <si>
    <t>TEKKEDERE DM 35-16-M00137_KAZIKBAĞLAR M12_2306323</t>
  </si>
  <si>
    <t>07.08.2022 11:15:58</t>
  </si>
  <si>
    <t>07.08.2022 15:39:33</t>
  </si>
  <si>
    <t>M-212(DM-3/10) 35-09-M00212_914591766_914591766</t>
  </si>
  <si>
    <t>07.08.2022 23:41:36</t>
  </si>
  <si>
    <t>08.08.2022 00:30:47</t>
  </si>
  <si>
    <t>ASARLIK TR-14 KÖK 35-28-M00168_ASARLIK TR-16(DM-1/5) M04_66531978</t>
  </si>
  <si>
    <t>07.08.2022 12:50:31</t>
  </si>
  <si>
    <t>07.08.2022 13:31:43</t>
  </si>
  <si>
    <t>M-249 35-02-M00249_M-158 M04_2104082</t>
  </si>
  <si>
    <t>07.08.2022 11:41:21</t>
  </si>
  <si>
    <t>07.08.2022 18:54:46</t>
  </si>
  <si>
    <t>ÇANAKÇI KÖK 45-79-M00194_ÇİMENTEPE YENİKÖY M01_67098832</t>
  </si>
  <si>
    <t>07.08.2022 21:22:35</t>
  </si>
  <si>
    <t>07.08.2022 22:51:44</t>
  </si>
  <si>
    <t>L-202 35-18-L00202_35-18-L00202_72111025</t>
  </si>
  <si>
    <t>07.08.2022 10:31:49</t>
  </si>
  <si>
    <t>07.08.2022 13:40:15</t>
  </si>
  <si>
    <t>07.08.2022 10:23:02</t>
  </si>
  <si>
    <t>07.08.2022 12:45:42</t>
  </si>
  <si>
    <t>KÖPRÜBAŞI TR-3 DAMLAR MAH. 45-86-M00003_TR-31 M02_84596481</t>
  </si>
  <si>
    <t>07.08.2022 06:47:51</t>
  </si>
  <si>
    <t>07.08.2022 08:42:21</t>
  </si>
  <si>
    <t>SEYREK TR-7 KÖK 35-28-M00379_GÜNERLİ M05_2093193</t>
  </si>
  <si>
    <t>07.08.2022 10:54:01</t>
  </si>
  <si>
    <t>07.08.2022 11:27:57</t>
  </si>
  <si>
    <t>AHMETLİ DM 45-77-M00187_ESKİ SELENDİ M08_80367394</t>
  </si>
  <si>
    <t>07.08.2022 10:00:52</t>
  </si>
  <si>
    <t>07.08.2022 14:08:30</t>
  </si>
  <si>
    <t>K-2406 35-04-K02406_C_56383563_56383563</t>
  </si>
  <si>
    <t>07.08.2022 02:19:36</t>
  </si>
  <si>
    <t>07.08.2022 03:33:34</t>
  </si>
  <si>
    <t>DM4/TR-8 35-27-M00022_913616622_913616622</t>
  </si>
  <si>
    <t>07.08.2022 22:47:07</t>
  </si>
  <si>
    <t>07.08.2022 23:28:54</t>
  </si>
  <si>
    <t>TAYTAN TR-1 KÖK 45-78-M00305_OFİS KÖK GİRİŞ/DEMİRKÖPRÜ-1 ÇIKIŞ M02_65651003</t>
  </si>
  <si>
    <t>07.08.2022 06:26:31</t>
  </si>
  <si>
    <t>07.08.2022 07:05:55</t>
  </si>
  <si>
    <t>BİRGİ KÖK 35-19-M00041_KÖYLER M03_72152107</t>
  </si>
  <si>
    <t>07.08.2022 16:41:41</t>
  </si>
  <si>
    <t>07.08.2022 18:11:00</t>
  </si>
  <si>
    <t>İZZETTİN KÖK 45-83-M00132_SİNİRLİ M02_2327937</t>
  </si>
  <si>
    <t>07.08.2022 08:41:08</t>
  </si>
  <si>
    <t>07.08.2022 10:42:49</t>
  </si>
  <si>
    <t>CAFERBEY KÖK 45-78-L00231_VOLKAN KİREMİT L06_2105191</t>
  </si>
  <si>
    <t>07.08.2022 14:33:14</t>
  </si>
  <si>
    <t>07.08.2022 14:57:11</t>
  </si>
  <si>
    <t>MENEMEN İM 35-28-A00001_HatBaşıAyırıcı_53134113 M17_53134113</t>
  </si>
  <si>
    <t>07.08.2022 19:23:48</t>
  </si>
  <si>
    <t>07.08.2022 20:40:32</t>
  </si>
  <si>
    <t>ÖREN TR7 35-27-L00216_A_56370283_56370283</t>
  </si>
  <si>
    <t>07.08.2022 12:45:52</t>
  </si>
  <si>
    <t>07.08.2022 15:02:40</t>
  </si>
  <si>
    <t>MASKİ ŞEHİTLİOĞLU İÇME SUYU ÖZEL TR 45-77-M00080Ö_DIREK TIPI TRAFO HUCRESI H01_2058856</t>
  </si>
  <si>
    <t>07.08.2022 17:03:10</t>
  </si>
  <si>
    <t>07.08.2022 19:08:21</t>
  </si>
  <si>
    <t>YEŞİLYURT TR-1 35-27-M01046_99151834_99151834</t>
  </si>
  <si>
    <t>07.08.2022 15:53:57</t>
  </si>
  <si>
    <t>07.08.2022 18:33:33</t>
  </si>
  <si>
    <t>AKÇAŞEHİR KÖK 35-29-L00035_AKKUYU ENH L05_72208762</t>
  </si>
  <si>
    <t>07.08.2022 09:00:21</t>
  </si>
  <si>
    <t>07.08.2022 09:52:37</t>
  </si>
  <si>
    <t>PAYAMLI M-23 35-25-M00190_D_56355077_56355077</t>
  </si>
  <si>
    <t>07.08.2022 07:55:31</t>
  </si>
  <si>
    <t>07.08.2022 12:52:14</t>
  </si>
  <si>
    <t>K-921 35-01-K00921_K-679 K02_2071332</t>
  </si>
  <si>
    <t>07.08.2022 09:27:40</t>
  </si>
  <si>
    <t>07.08.2022 10:20:14</t>
  </si>
  <si>
    <t>KARAHALİLLİ KÖK 35-20-L00087_SÖĞÜTÖREN DAĞLAR GRUBU L02_66504213</t>
  </si>
  <si>
    <t>07.08.2022 17:28:22</t>
  </si>
  <si>
    <t>07.08.2022 17:51:30</t>
  </si>
  <si>
    <t>07.08.2022 21:45:39</t>
  </si>
  <si>
    <t>07.08.2022 23:35:24</t>
  </si>
  <si>
    <t>DM-8 45-72-L00980_956530585_956530585</t>
  </si>
  <si>
    <t>07.08.2022 10:44:10</t>
  </si>
  <si>
    <t>07.08.2022 13:35:42</t>
  </si>
  <si>
    <t>K-3501 35-01-K03501_911099069_911099069</t>
  </si>
  <si>
    <t>07.08.2022 01:00:27</t>
  </si>
  <si>
    <t>07.08.2022 02:25:26</t>
  </si>
  <si>
    <t>MURADİYE DM 45-71-M00006_MURADİYE GİRİŞ M06_2076879</t>
  </si>
  <si>
    <t>07.08.2022 11:22:40</t>
  </si>
  <si>
    <t>07.08.2022 12:52:23</t>
  </si>
  <si>
    <t>K-1502 35-03-K01502_910352038_910352038</t>
  </si>
  <si>
    <t>07.08.2022 22:50:57</t>
  </si>
  <si>
    <t>08.08.2022 00:47:07</t>
  </si>
  <si>
    <t>ZEYTİNALAN İM 35-19-A00002_HatBaşıAyırıcı_53133999 L05_53133999</t>
  </si>
  <si>
    <t>07.08.2022 06:15:48</t>
  </si>
  <si>
    <t>07.08.2022 07:16:06</t>
  </si>
  <si>
    <t>DEREKÖY KÖK 45-77-L00290_HatBaşıAyırıcı_53135298 L05_53135298</t>
  </si>
  <si>
    <t>07.08.2022 19:41:07</t>
  </si>
  <si>
    <t>07.08.2022 21:05:30</t>
  </si>
  <si>
    <t>TR-38 45-74-M00038_TR-17 M02_72233896</t>
  </si>
  <si>
    <t>07.08.2022 12:57:51</t>
  </si>
  <si>
    <t>07.08.2022 17:02:32</t>
  </si>
  <si>
    <t>KOYUNDERE DM 35-28-M00165_KOYUNDERE TR-13 M05_66524558</t>
  </si>
  <si>
    <t>07.08.2022 20:01:43</t>
  </si>
  <si>
    <t>07.08.2022 20:38:00</t>
  </si>
  <si>
    <t>EBSO TM 35-09-A00001_EBSO-9 K33_2062210</t>
  </si>
  <si>
    <t>İletim</t>
  </si>
  <si>
    <t>07.08.2022 02:05:41</t>
  </si>
  <si>
    <t>07.08.2022 02:11:12</t>
  </si>
  <si>
    <t>K-1915 35-10-K01915_97786348_97786348</t>
  </si>
  <si>
    <t>07.08.2022 18:51:48</t>
  </si>
  <si>
    <t>07.08.2022 20:47:44</t>
  </si>
  <si>
    <t>ÖREN TR7 35-27-L00216_D_56370287_56370287</t>
  </si>
  <si>
    <t>07.08.2022 12:13:20</t>
  </si>
  <si>
    <t>07.08.2022 15:11:32</t>
  </si>
  <si>
    <t>SAKARLI KÖK 45-76-M00046_HACET M04_72214546</t>
  </si>
  <si>
    <t>07.08.2022 09:20:24</t>
  </si>
  <si>
    <t>07.08.2022 18:21:14</t>
  </si>
  <si>
    <t>KÖSEDERE TR-2 35-21-L00125_35-21-L00125_2349148</t>
  </si>
  <si>
    <t>NH Altlık Arızası</t>
  </si>
  <si>
    <t>07.08.2022 07:57:18</t>
  </si>
  <si>
    <t>07.08.2022 09:18:11</t>
  </si>
  <si>
    <t>M-1174 35-04-M01174_99396585_99396585</t>
  </si>
  <si>
    <t>07.08.2022 21:45:43</t>
  </si>
  <si>
    <t>07.08.2022 22:48:35</t>
  </si>
  <si>
    <t>TR-45 DEREKÖY 35-22-M00065_955265744_955265744</t>
  </si>
  <si>
    <t>07.08.2022 17:11:32</t>
  </si>
  <si>
    <t>07.08.2022 17:59:32</t>
  </si>
  <si>
    <t>DM06/TR05 HAL İÇİ 45-73-M00042_945677289_945677289</t>
  </si>
  <si>
    <t>07.08.2022 12:05:40</t>
  </si>
  <si>
    <t>07.08.2022 13:47:13</t>
  </si>
  <si>
    <t>ŞEMİKLER TM 35-04-A00003_İMBAT M03_2310728</t>
  </si>
  <si>
    <t>07.08.2022 11:35:53</t>
  </si>
  <si>
    <t>DM-2/34 35-26-M00854_966030386_966030386</t>
  </si>
  <si>
    <t>07.08.2022 12:39:03</t>
  </si>
  <si>
    <t>07.08.2022 13:18:00</t>
  </si>
  <si>
    <t>DM-20 45-71-M00273_TR-89 ÇAPRA M04_2070305</t>
  </si>
  <si>
    <t>07.08.2022 09:01:31</t>
  </si>
  <si>
    <t>07.08.2022 13:42:28</t>
  </si>
  <si>
    <t>K-2807 35-01-K02807_B_56357209_56357209</t>
  </si>
  <si>
    <t>07.08.2022 19:45:29</t>
  </si>
  <si>
    <t>07.08.2022 20:42:25</t>
  </si>
  <si>
    <t>07.08.2022 03:52:05</t>
  </si>
  <si>
    <t>07.08.2022 05:57:52</t>
  </si>
  <si>
    <t>K-1758 35-04-K01758_35-04-K01758_2377296</t>
  </si>
  <si>
    <t>07.08.2022 20:07:02</t>
  </si>
  <si>
    <t>07.08.2022 21:56:05</t>
  </si>
  <si>
    <t>07.08.2022 16:59:42</t>
  </si>
  <si>
    <t>07.08.2022 17:38:55</t>
  </si>
  <si>
    <t>FETHİ ÜZÜM TARIMSAL SULAMA GRUBU 35-31-L00047_DIREK TIPI TRAFO HUCRESI H01_2048877</t>
  </si>
  <si>
    <t>07.08.2022 22:05:47</t>
  </si>
  <si>
    <t>08.08.2022 02:14:09</t>
  </si>
  <si>
    <t>CAFERBEY KÖK 45-78-L00231_VOLKAN KİREMİT L06_2327778</t>
  </si>
  <si>
    <t>07.08.2022 09:26:37</t>
  </si>
  <si>
    <t>07.08.2022 10:28:13</t>
  </si>
  <si>
    <t>DERBENT TR-3 45-83-L00323_DAĞITIM TRAFOSU L04_2328762</t>
  </si>
  <si>
    <t>07.08.2022 10:17:55</t>
  </si>
  <si>
    <t>07.08.2022 12:33:40</t>
  </si>
  <si>
    <t>PAŞAKÖY KÖK 45-80-M00052_HatBaşıAyırıcı_53135478 M06_53135478</t>
  </si>
  <si>
    <t>07.08.2022 18:06:41</t>
  </si>
  <si>
    <t>07.08.2022 18:08:00</t>
  </si>
  <si>
    <t>ÇATALCA TR-2 35-22-M00268__83208878_83208878</t>
  </si>
  <si>
    <t>07.08.2022 13:22:00</t>
  </si>
  <si>
    <t>07.08.2022 17:19:38</t>
  </si>
  <si>
    <t>ALİAĞA TR-43 DM 35-17-M00043_TR-90 ÇIKIŞ M05_2315089</t>
  </si>
  <si>
    <t>07.08.2022 09:03:25</t>
  </si>
  <si>
    <t>07.08.2022 16:46:10</t>
  </si>
  <si>
    <t>TR-337 35-19-L00371_35-19-L00371_81706232</t>
  </si>
  <si>
    <t>07.08.2022 04:28:33</t>
  </si>
  <si>
    <t>07.08.2022 04:40:30</t>
  </si>
  <si>
    <t>ÇAMLIBEL TR-1 35-20-L00351_ H_61277859</t>
  </si>
  <si>
    <t>07.08.2022 09:00:18</t>
  </si>
  <si>
    <t>07.08.2022 17:47:20</t>
  </si>
  <si>
    <t>AŞAĞI KIZILCA İÇME SUYU TR 35-27-L00029_35-27-L00029_2363445</t>
  </si>
  <si>
    <t>07.08.2022 19:48:13</t>
  </si>
  <si>
    <t>07.08.2022 20:55:53</t>
  </si>
  <si>
    <t>ALAŞEHİR TM 45-73-A00001_SARIGÖL-1 M02_2057193</t>
  </si>
  <si>
    <t>07.08.2022 08:00:00</t>
  </si>
  <si>
    <t>07.08.2022 10:56:44</t>
  </si>
  <si>
    <t>L-239 BAYKAL 35-18-L00239_C c1b_5953782</t>
  </si>
  <si>
    <t>07.08.2022 17:29:08</t>
  </si>
  <si>
    <t>07.08.2022 22:48:36</t>
  </si>
  <si>
    <t>ÇAMLICA KÖK 45-81-M00048_ÇANŞA ÇIKIŞ M03_71996194</t>
  </si>
  <si>
    <t>07.08.2022 23:17:58</t>
  </si>
  <si>
    <t>08.08.2022 00:53:48</t>
  </si>
  <si>
    <t>TR-129 35-19-L00129_956683315_956683315</t>
  </si>
  <si>
    <t>07.08.2022 20:48:49</t>
  </si>
  <si>
    <t>07.08.2022 22:03:52</t>
  </si>
  <si>
    <t>DM02/TR30 45-73-M00032_TR-34 M02_2089265</t>
  </si>
  <si>
    <t>07.08.2022 21:21:47</t>
  </si>
  <si>
    <t>07.08.2022 23:00:50</t>
  </si>
  <si>
    <t>SALUR KÖK 45-75-M00062_GÜNEŞLİ M02_72037126</t>
  </si>
  <si>
    <t>07.08.2022 17:40:51</t>
  </si>
  <si>
    <t>07.08.2022 17:41:41</t>
  </si>
  <si>
    <t>ALİAĞA GIS TM 35-17-A00014_KARDEMİR-2 (2H07) M020_66128137</t>
  </si>
  <si>
    <t>07.08.2022 11:52:31</t>
  </si>
  <si>
    <t>07.08.2022 13:54:15</t>
  </si>
  <si>
    <t>K-3097 35-01-K03097_A_56373199_56373199</t>
  </si>
  <si>
    <t>07.08.2022 20:11:24</t>
  </si>
  <si>
    <t>07.08.2022 21:55:52</t>
  </si>
  <si>
    <t>CABBAR DM 45-73-M00100_ALAŞEHİR TM 1 GİRİŞ (CABBAR-1) M06_2307317</t>
  </si>
  <si>
    <t>07.08.2022 09:23:32</t>
  </si>
  <si>
    <t>07.08.2022 09:50:08</t>
  </si>
  <si>
    <t>ALAŞEHİR TR-49 45-73-M00049_945674345_945674345</t>
  </si>
  <si>
    <t>07.08.2022 09:49:33</t>
  </si>
  <si>
    <t>07.08.2022 10:50:41</t>
  </si>
  <si>
    <t>DEMİRKÖPRÜ TM 45-78-A00005_HatBaşıAyırıcı_53139701 M05_53139701</t>
  </si>
  <si>
    <t>07.08.2022 22:01:56</t>
  </si>
  <si>
    <t>07.08.2022 22:25:41</t>
  </si>
  <si>
    <t>K-1189 35-02-K01189_E_56374332_56374332</t>
  </si>
  <si>
    <t>07.08.2022 14:04:27</t>
  </si>
  <si>
    <t>07.08.2022 16:02:15</t>
  </si>
  <si>
    <t>FEVZİ TURUNÇ SLM 35-26-M00358_35-26-M00358_2347040</t>
  </si>
  <si>
    <t>07.08.2022 02:09:23</t>
  </si>
  <si>
    <t>07.08.2022 03:30:24</t>
  </si>
  <si>
    <t>İTOB DM 35-22-M00089_ARITMA M05_2327863</t>
  </si>
  <si>
    <t>07.08.2022 08:26:27</t>
  </si>
  <si>
    <t>07.08.2022 09:11:24</t>
  </si>
  <si>
    <t>DEVELİ TR-5 35-22-M00287_35-22-M00287_2363702</t>
  </si>
  <si>
    <t>07.08.2022 18:26:11</t>
  </si>
  <si>
    <t>07.08.2022 19:57:11</t>
  </si>
  <si>
    <t>MORSAN TM 45-71-A00002_BAĞYOLU M12_2312165</t>
  </si>
  <si>
    <t>07.08.2022 06:05:25</t>
  </si>
  <si>
    <t>07.08.2022 06:42:46</t>
  </si>
  <si>
    <t>M-14 ILDIR TARIMSAL SULAMA 35-18-M00014_DIREK TIPI TRAFO HUCRESI H01_2102117</t>
  </si>
  <si>
    <t>07.08.2022 17:31:55</t>
  </si>
  <si>
    <t>07.08.2022 20:26:51</t>
  </si>
  <si>
    <t>KÖSEDERE TR-2 35-21-L00125_B_56376252_56376252</t>
  </si>
  <si>
    <t>07.08.2022 01:57:14</t>
  </si>
  <si>
    <t>07.08.2022 07:42:46</t>
  </si>
  <si>
    <t>ALİAĞA GIS TM 35-17-A00014_ZEYTİNDAĞ (1H06) M06_66128141</t>
  </si>
  <si>
    <t>07.08.2022 11:40:50</t>
  </si>
  <si>
    <t>07.08.2022 14:02:19</t>
  </si>
  <si>
    <t>L-247 35-18-L00247_12470562 a1b_5959875</t>
  </si>
  <si>
    <t>07.08.2022 22:38:32</t>
  </si>
  <si>
    <t>07.08.2022 22:54:57</t>
  </si>
  <si>
    <t>DM06/TR-01 45-73-M00053_ALAŞEHİR TM ŞEHİR-2 M01_67583533</t>
  </si>
  <si>
    <t>07.08.2022 09:17:11</t>
  </si>
  <si>
    <t>07.08.2022 09:18:51</t>
  </si>
  <si>
    <t>OĞLANANASI TR-13 35-22-M00296_DIREK TIPI TRAFO HUCRESI H01_2102589</t>
  </si>
  <si>
    <t>07.08.2022 10:40:09</t>
  </si>
  <si>
    <t>07.08.2022 11:29:39</t>
  </si>
  <si>
    <t>K-4943 KAPASİTÖR 35-04-K04943_K-2395 K07_72315705</t>
  </si>
  <si>
    <t>07.08.2022 15:34:23</t>
  </si>
  <si>
    <t>07.08.2022 16:00:22</t>
  </si>
  <si>
    <t>ÖRNEKKÖY TR-2 45-73-M00260_C_56400982_56400982</t>
  </si>
  <si>
    <t>07.08.2022 11:58:10</t>
  </si>
  <si>
    <t>07.08.2022 12:44:14</t>
  </si>
  <si>
    <t>ASNUR SİTESİ TR 35-30-M00117_A _43037132</t>
  </si>
  <si>
    <t>07.08.2022 14:01:55</t>
  </si>
  <si>
    <t>07.08.2022 19:18:57</t>
  </si>
  <si>
    <t>DM-13/21 (HAKİ BABA) 45-71-M00339_953215242_953215242</t>
  </si>
  <si>
    <t>07.08.2022 14:59:46</t>
  </si>
  <si>
    <t>07.08.2022 15:33:37</t>
  </si>
  <si>
    <t>SARIGÖL DM 45-79-M00069_Sarıgöl TR-41 M20_2076602</t>
  </si>
  <si>
    <t>07.08.2022 09:17:29</t>
  </si>
  <si>
    <t>07.08.2022 09:20:00</t>
  </si>
  <si>
    <t>07.08.2022 00:08:31</t>
  </si>
  <si>
    <t>07.08.2022 01:38:25</t>
  </si>
  <si>
    <t>BÜYÜKKALE ORTAOKUL TR-4 35-29-L00664__81569974_81569974</t>
  </si>
  <si>
    <t>07.08.2022 16:22:25</t>
  </si>
  <si>
    <t>07.08.2022 18:08:24</t>
  </si>
  <si>
    <t>ALKORU SİTESİ TR 35-30-M00040_ M01_2307025</t>
  </si>
  <si>
    <t>07.08.2022 11:21:38</t>
  </si>
  <si>
    <t>07.08.2022 12:19:37</t>
  </si>
  <si>
    <t>M-1385 35-02-M01385_A_56362845_56362845</t>
  </si>
  <si>
    <t>07.08.2022 22:48:57</t>
  </si>
  <si>
    <t>08.08.2022 00:03:29</t>
  </si>
  <si>
    <t>L-456 35-18-L00456_7491330_60982906_60982906</t>
  </si>
  <si>
    <t>07.08.2022 17:50:04</t>
  </si>
  <si>
    <t>07.08.2022 18:34:15</t>
  </si>
  <si>
    <t>M-2092 35-09-M02092_954709269_954709269</t>
  </si>
  <si>
    <t>07.08.2022 21:04:33</t>
  </si>
  <si>
    <t>07.08.2022 22:48:27</t>
  </si>
  <si>
    <t>ALKORU SİTESİ TR 35-30-M00040_B B_72867588</t>
  </si>
  <si>
    <t>07.08.2022 07:36:10</t>
  </si>
  <si>
    <t>07.08.2022 10:58:36</t>
  </si>
  <si>
    <t>HABAŞ TM 35-17-A00008_ÖZKAN-1 M17_2333332</t>
  </si>
  <si>
    <t>07.08.2022 12:08:54</t>
  </si>
  <si>
    <t>07.08.2022 18:07:02</t>
  </si>
  <si>
    <t>ÇİFTLİKDERE TR-3 45-73-M00548_B_56386742_56386742</t>
  </si>
  <si>
    <t>07.08.2022 22:41:05</t>
  </si>
  <si>
    <t>08.08.2022 00:40:14</t>
  </si>
  <si>
    <t>SARIGÖL DM 45-79-M00069_SARIGÖL-1 GİRİŞ M24_2046941</t>
  </si>
  <si>
    <t>07.08.2022 09:18:31</t>
  </si>
  <si>
    <t>BADINCA KÖK 45-73-M00341_EVRENLİ KÖK M03_75912950</t>
  </si>
  <si>
    <t>07.08.2022 21:27:11</t>
  </si>
  <si>
    <t>07.08.2022 22:58:59</t>
  </si>
  <si>
    <t>TİRE İM-DM-1 35-29-A00001_HatBaşıAyırıcı_53138839 L04_53138839</t>
  </si>
  <si>
    <t>07.08.2022 18:41:13</t>
  </si>
  <si>
    <t>07.08.2022 20:27:11</t>
  </si>
  <si>
    <t>07.08.2022 17:08:10</t>
  </si>
  <si>
    <t>07.08.2022 17:22:16</t>
  </si>
  <si>
    <t>BAHÇEARASI TR-4 35-31-L00499_ H_80833575</t>
  </si>
  <si>
    <t>07.08.2022 17:56:21</t>
  </si>
  <si>
    <t>07.08.2022 21:34:41</t>
  </si>
  <si>
    <t>MURADİYE DM-5 45-71-M00618_DAHİLİ TRF M04_2091290</t>
  </si>
  <si>
    <t>07.08.2022 22:58:23</t>
  </si>
  <si>
    <t>07.08.2022 23:18:46</t>
  </si>
  <si>
    <t>ÖREN TR7 35-27-L00216_35-27-L00216_2367830</t>
  </si>
  <si>
    <t>07.08.2022 11:17:01</t>
  </si>
  <si>
    <t>07.08.2022 12:13:48</t>
  </si>
  <si>
    <t>TR-20 45-77-L00020_945504167_945504167</t>
  </si>
  <si>
    <t>07.08.2022 16:43:28</t>
  </si>
  <si>
    <t>07.08.2022 18:01:11</t>
  </si>
  <si>
    <t>YUNTDAĞYENİCE KÖYÜ TR-1 45-71-M01699_953235411_953235411</t>
  </si>
  <si>
    <t>07.08.2022 01:02:20</t>
  </si>
  <si>
    <t>07.08.2022 02:25:36</t>
  </si>
  <si>
    <t>07.08.2022 12:20:31</t>
  </si>
  <si>
    <t>07.08.2022 12:42:10</t>
  </si>
  <si>
    <t>OĞULDURUK AKYAR TR-1 45-75-M00300_C_56356025_56356025</t>
  </si>
  <si>
    <t>07.08.2022 17:55:07</t>
  </si>
  <si>
    <t>07.08.2022 18:37:32</t>
  </si>
  <si>
    <t>ALİAĞA TR-43 DM 35-17-M00043_M-498 M03_2315082</t>
  </si>
  <si>
    <t>07.08.2022 09:00:40</t>
  </si>
  <si>
    <t>07.08.2022 16:45:57</t>
  </si>
  <si>
    <t>L-316 YALIKENT 35-18-L00316_7579699_56358305_56358305</t>
  </si>
  <si>
    <t>07.08.2022 09:27:27</t>
  </si>
  <si>
    <t>07.08.2022 11:52:22</t>
  </si>
  <si>
    <t>SAĞLIKÇILAR DM 35-18-L00544_L-71 YUVAMKENT - L-72 OVAKENT L06_2095728</t>
  </si>
  <si>
    <t>07.08.2022 10:18:00</t>
  </si>
  <si>
    <t>07.08.2022 14:56:00</t>
  </si>
  <si>
    <t>TOSUNLAR MERKEZ TR-1 35-32-L00038_946410081_946410081</t>
  </si>
  <si>
    <t>07.08.2022 12:54:20</t>
  </si>
  <si>
    <t>07.08.2022 14:08:50</t>
  </si>
  <si>
    <t>AŞAĞIKIRIKLAR DM 35-16-M00448_YENİKENT SULAMA M11_2115986</t>
  </si>
  <si>
    <t>07.08.2022 13:47:04</t>
  </si>
  <si>
    <t>07.08.2022 14:25:45</t>
  </si>
  <si>
    <t>CABBAR DM 45-73-M00100_KULA ÇIKIŞI M08_2058237</t>
  </si>
  <si>
    <t>07.08.2022 21:25:51</t>
  </si>
  <si>
    <t>07.08.2022 21:29:38</t>
  </si>
  <si>
    <t>DAĞDERE TR-6 45-72-M00218_45-72-M00218_2372505</t>
  </si>
  <si>
    <t>07.08.2022 10:05:56</t>
  </si>
  <si>
    <t>07.08.2022 11:20:16</t>
  </si>
  <si>
    <t>KIZILAVLU KÖK 45-78-M00837_DELİBAŞLI GRUBU M02_66247833</t>
  </si>
  <si>
    <t>07.08.2022 18:56:51</t>
  </si>
  <si>
    <t>07.08.2022 18:57:41</t>
  </si>
  <si>
    <t>ÖDEMİŞ İM 35-15-A00001_TRAFO-B L12_2310683</t>
  </si>
  <si>
    <t>07.08.2022 01:05:01</t>
  </si>
  <si>
    <t>07.08.2022 02:53:54</t>
  </si>
  <si>
    <t>KONAKLI HULUSİ ŞEN SULAMA GRB TR-23 35-15-M00328_A_56367714_56367714</t>
  </si>
  <si>
    <t>07.08.2022 22:04:35</t>
  </si>
  <si>
    <t>08.08.2022 00:01:25</t>
  </si>
  <si>
    <t>ÜÇPINAR DM 45-71-M00183_AVDAL M02_72249124</t>
  </si>
  <si>
    <t>07.08.2022 08:00:23</t>
  </si>
  <si>
    <t>07.08.2022 08:18:03</t>
  </si>
  <si>
    <t>TR-16 45-74-M00332_TR-11 M02_84246014</t>
  </si>
  <si>
    <t>07.08.2022 09:06:51</t>
  </si>
  <si>
    <t>07.08.2022 12:16:01</t>
  </si>
  <si>
    <t>TAYTAN OFİS KÖK 45-78-M00314_HatBaşıAyırıcı_53139982 M06_53139982</t>
  </si>
  <si>
    <t>07.08.2022 17:18:55</t>
  </si>
  <si>
    <t>07.08.2022 19:18:21</t>
  </si>
  <si>
    <t>ALAŞEHİR TM 45-73-A00001_SARIGÖL-2 M19_2312684</t>
  </si>
  <si>
    <t>07.08.2022 02:02:07</t>
  </si>
  <si>
    <t>TR-2/101 45-83-M00775_DAĞITIM TRAFOSU L03_72113889</t>
  </si>
  <si>
    <t>07.08.2022 10:01:24</t>
  </si>
  <si>
    <t>07.08.2022 11:07:12</t>
  </si>
  <si>
    <t>KÖPRÜBAŞI TR-3 DAMLAR MAH. 45-86-M00003_TR-18 M03_84596480</t>
  </si>
  <si>
    <t>07.08.2022 02:48:51</t>
  </si>
  <si>
    <t>07.08.2022 03:19:59</t>
  </si>
  <si>
    <t>TEKKE EYÜP YAVUZ GRB. TR-6 35-15-L00128_A_56368972_56368972</t>
  </si>
  <si>
    <t>07.08.2022 10:51:39</t>
  </si>
  <si>
    <t>07.08.2022 12:44:21</t>
  </si>
  <si>
    <t>OKLUİSA KÖK 45-81-M00046_ESKİN GRUP M03_71994463</t>
  </si>
  <si>
    <t>07.08.2022 13:04:51</t>
  </si>
  <si>
    <t>07.08.2022 13:06:00</t>
  </si>
  <si>
    <t>ÖZBEY İM 35-26-A00005_KAPLANCIK L03_2064117</t>
  </si>
  <si>
    <t>07.08.2022 08:58:38</t>
  </si>
  <si>
    <t>07.08.2022 10:53:19</t>
  </si>
  <si>
    <t>DM-4/TR-30 (ESKİ TR-14) 35-22-M00014_E E03_42569769</t>
  </si>
  <si>
    <t>07.08.2022 17:54:49</t>
  </si>
  <si>
    <t>07.08.2022 19:27:27</t>
  </si>
  <si>
    <t>KARA KIZLAR TR-2 35-26-M00510_11135890_56358127_56358127</t>
  </si>
  <si>
    <t>07.08.2022 15:01:31</t>
  </si>
  <si>
    <t>07.08.2022 17:21:42</t>
  </si>
  <si>
    <t>SÜLEYMANLI TR-8 45-72-L00306_B_56392514_56392514</t>
  </si>
  <si>
    <t>07.08.2022 20:47:24</t>
  </si>
  <si>
    <t>07.08.2022 22:49:13</t>
  </si>
  <si>
    <t>07.08.2022 07:57:12</t>
  </si>
  <si>
    <t>07.08.2022 08:48:00</t>
  </si>
  <si>
    <t>KULA İM 45-77-A00001_AKTAŞ L02_2052213</t>
  </si>
  <si>
    <t>07.08.2022 12:20:00</t>
  </si>
  <si>
    <t>07.08.2022 12:27:00</t>
  </si>
  <si>
    <t>ŞERİTLİ TR-1 45-77-L00239_B_56395820_56395820</t>
  </si>
  <si>
    <t>07.08.2022 20:15:45</t>
  </si>
  <si>
    <t>07.08.2022 22:10:19</t>
  </si>
  <si>
    <t>ÇANDARLI TR-5 35-30-M00005_K k3_42961524</t>
  </si>
  <si>
    <t>07.08.2022 18:59:53</t>
  </si>
  <si>
    <t>07.08.2022 20:02:14</t>
  </si>
  <si>
    <t>GÖRDES TR-32 45-75-M00032_945604383_945604383</t>
  </si>
  <si>
    <t>07.08.2022 10:06:43</t>
  </si>
  <si>
    <t>07.08.2022 11:40:46</t>
  </si>
  <si>
    <t>K-144 35-02-K00144_910393747_910393747</t>
  </si>
  <si>
    <t>07.08.2022 13:49:42</t>
  </si>
  <si>
    <t>07.08.2022 14:53:29</t>
  </si>
  <si>
    <t>ALAŞEHİR TM 45-73-A00001_ALAŞEHİR ŞEHİR-2 M03_2312669</t>
  </si>
  <si>
    <t>07.08.2022 09:24:51</t>
  </si>
  <si>
    <t>07.08.2022 09:47:45</t>
  </si>
  <si>
    <t>K-1608 35-04-K01608_99308109_99308109</t>
  </si>
  <si>
    <t>07.08.2022 21:58:38</t>
  </si>
  <si>
    <t>07.08.2022 23:51:37</t>
  </si>
  <si>
    <t>İSKELE KÖK 35-19-L00275_ÇAYIR L03_72119365</t>
  </si>
  <si>
    <t>07.08.2022 06:52:01</t>
  </si>
  <si>
    <t>07.08.2022 07:19:54</t>
  </si>
  <si>
    <t>07.08.2022 09:17:33</t>
  </si>
  <si>
    <t>07.08.2022 09:20:20</t>
  </si>
  <si>
    <t>MIDIKLI KÖK 45-81-M00043_KINIK M03_2101974</t>
  </si>
  <si>
    <t>07.08.2022 16:34:51</t>
  </si>
  <si>
    <t>07.08.2022 16:36:11</t>
  </si>
  <si>
    <t>DM-20/16 45-71-M00600_45-71-M00600_2355070</t>
  </si>
  <si>
    <t>07.08.2022 18:17:31</t>
  </si>
  <si>
    <t>07.08.2022 20:12:33</t>
  </si>
  <si>
    <t>TR-22 35-30-M00722_D d1_43010762</t>
  </si>
  <si>
    <t>07.08.2022 04:50:09</t>
  </si>
  <si>
    <t>07.08.2022 06:10:43</t>
  </si>
  <si>
    <t>YENİKENT SULAMA TR-5 35-16-M00215_35-16-M00215_2374479</t>
  </si>
  <si>
    <t>07.08.2022 10:55:51</t>
  </si>
  <si>
    <t>07.08.2022 14:51:43</t>
  </si>
  <si>
    <t>K-2926 35-01-K02926_E_56376732_56376732</t>
  </si>
  <si>
    <t>07.08.2022 13:42:02</t>
  </si>
  <si>
    <t>07.08.2022 20:48:37</t>
  </si>
  <si>
    <t>TR-1/18-A 45-72-M00102_45-72-M00102_2366527</t>
  </si>
  <si>
    <t>07.08.2022 01:30:04</t>
  </si>
  <si>
    <t>07.08.2022 03:03:18</t>
  </si>
  <si>
    <t>ÇINARDİBİ TR-2 35-20-M00048_A_65508260_65508260</t>
  </si>
  <si>
    <t>07.08.2022 23:28:41</t>
  </si>
  <si>
    <t>08.08.2022 02:48:18</t>
  </si>
  <si>
    <t>SAĞANCI İM 35-16-A00003_SAĞANCI L03_2072976</t>
  </si>
  <si>
    <t>07.08.2022 17:03:32</t>
  </si>
  <si>
    <t>07.08.2022 17:33:42</t>
  </si>
  <si>
    <t>CABBAR DM 45-73-M00100_DSİ ÇIKIŞ M03_2307311</t>
  </si>
  <si>
    <t>07.08.2022 00:23:40</t>
  </si>
  <si>
    <t>07.08.2022 01:40:39</t>
  </si>
  <si>
    <t>PANCAR KÖK 35-26-M00891_PANCAR ŞEHİR M01_2302861</t>
  </si>
  <si>
    <t>07.08.2022 07:12:21</t>
  </si>
  <si>
    <t>07.08.2022 08:12:11</t>
  </si>
  <si>
    <t>07.08.2022 09:15:30</t>
  </si>
  <si>
    <t>07.08.2022 10:02:27</t>
  </si>
  <si>
    <t>M-2441 35-04-M02441_DAĞITIM TRAFOSU M03_42939068</t>
  </si>
  <si>
    <t>07.08.2022 10:58:03</t>
  </si>
  <si>
    <t>ULUCAK DM 35-27-M00792_HatBaşıAyırıcı_65876684 M06_65876684</t>
  </si>
  <si>
    <t>07.08.2022 15:25:37</t>
  </si>
  <si>
    <t>07.08.2022 17:51:10</t>
  </si>
  <si>
    <t>DM-16 45-71-M00309_DAĞITIM TRAFOSU M10_2080529</t>
  </si>
  <si>
    <t>07.08.2022 13:28:33</t>
  </si>
  <si>
    <t>07.08.2022 14:20:53</t>
  </si>
  <si>
    <t>07.08.2022 09:08:22</t>
  </si>
  <si>
    <t>PANCAR OSB DM-1 35-26-M00869_TAHTALI-1 M36_2303823</t>
  </si>
  <si>
    <t>07.08.2022 09:14:03</t>
  </si>
  <si>
    <t>07.08.2022 11:17:31</t>
  </si>
  <si>
    <t>K-4625 35-03-K04625_7722288_56366079_56366079</t>
  </si>
  <si>
    <t>07.08.2022 23:09:14</t>
  </si>
  <si>
    <t>08.08.2022 00:17:30</t>
  </si>
  <si>
    <t>ŞAHYAR TR-1 45-73-M00189_C_56393570_56393570</t>
  </si>
  <si>
    <t>07.08.2022 20:57:24</t>
  </si>
  <si>
    <t>07.08.2022 21:40:05</t>
  </si>
  <si>
    <t>DOĞANKAYA YEŞİLLER TR-2 45-72-L00192_45-72-L00192_2370069</t>
  </si>
  <si>
    <t>07.08.2022 18:18:26</t>
  </si>
  <si>
    <t>07.08.2022 19:40:18</t>
  </si>
  <si>
    <t>SUBATAN TR-6 35-15-L00341_A_56367912_56367912</t>
  </si>
  <si>
    <t>07.08.2022 19:43:09</t>
  </si>
  <si>
    <t>07.08.2022 22:37:34</t>
  </si>
  <si>
    <t>K-3097 35-01-K03097_911437833_911437833</t>
  </si>
  <si>
    <t>07.08.2022 19:49:49</t>
  </si>
  <si>
    <t>07.08.2022 22:45:26</t>
  </si>
  <si>
    <t>DM-20/13 (ÇAPRA KABİN) 45-71-M00272_DM16/TR-2 M03_84188542</t>
  </si>
  <si>
    <t>07.08.2022 16:13:10</t>
  </si>
  <si>
    <t>07.08.2022 16:41:21</t>
  </si>
  <si>
    <t>TR-40 35-22-M00040_A_56355187_56355187</t>
  </si>
  <si>
    <t>07.08.2022 16:42:46</t>
  </si>
  <si>
    <t>07.08.2022 18:04:13</t>
  </si>
  <si>
    <t>SARUHANLI DM 45-80-M00001_ŞEHİR-1 TR-25 M02_2324166</t>
  </si>
  <si>
    <t>07.08.2022 12:00:52</t>
  </si>
  <si>
    <t>07.08.2022 16:56:07</t>
  </si>
  <si>
    <t>ÇARIKBALLI HACI MEHMETLER TR-1 45-77-L00186_ H_65943539</t>
  </si>
  <si>
    <t>07.08.2022 22:22:29</t>
  </si>
  <si>
    <t>08.08.2022 01:29:50</t>
  </si>
  <si>
    <t>GERELİ KÖYÜ İBRAHİM KAYALI SULAMA GRB TR-12 35-15-M00311_35-15-M00311_2365565</t>
  </si>
  <si>
    <t>07.08.2022 21:41:26</t>
  </si>
  <si>
    <t>07.08.2022 23:04:31</t>
  </si>
  <si>
    <t>YENİKÖY MERKEZ TR-1 35-31-L00183_956585952_956585952</t>
  </si>
  <si>
    <t>07.08.2022 22:11:53</t>
  </si>
  <si>
    <t>07.08.2022 23:33:17</t>
  </si>
  <si>
    <t>TR-53 35-19-L00053_956697425_956697425</t>
  </si>
  <si>
    <t>07.08.2022 14:05:47</t>
  </si>
  <si>
    <t>07.08.2022 16:57:41</t>
  </si>
  <si>
    <t>PAYAMLI M-5 35-25-M00161_956637439_956637439</t>
  </si>
  <si>
    <t>08.08.2022 17:27:00</t>
  </si>
  <si>
    <t>08.08.2022 18:39:05</t>
  </si>
  <si>
    <t>TR-15 35-17-M00015_TR-72 M02_65877893</t>
  </si>
  <si>
    <t>08.08.2022 09:01:34</t>
  </si>
  <si>
    <t>08.08.2022 13:09:13</t>
  </si>
  <si>
    <t>K-2926 35-01-K02926_911051626_911051626</t>
  </si>
  <si>
    <t>08.08.2022 16:49:59</t>
  </si>
  <si>
    <t>08.08.2022 19:17:51</t>
  </si>
  <si>
    <t>MENEMEN DM-7/16 35-28-L00089_A B01_5826006</t>
  </si>
  <si>
    <t>08.08.2022 22:02:08</t>
  </si>
  <si>
    <t>08.08.2022 22:53:04</t>
  </si>
  <si>
    <t>YENİ ŞAKRAN TR-3 35-17-M00203_950307965_950307965</t>
  </si>
  <si>
    <t>08.08.2022 12:11:36</t>
  </si>
  <si>
    <t>08.08.2022 13:31:49</t>
  </si>
  <si>
    <t>TR-9 35-26-M00009__60984615_60984615</t>
  </si>
  <si>
    <t>08.08.2022 10:50:01</t>
  </si>
  <si>
    <t>08.08.2022 11:43:16</t>
  </si>
  <si>
    <t>L-296 35-18-L00296_950447960_950447960</t>
  </si>
  <si>
    <t>08.08.2022 18:03:35</t>
  </si>
  <si>
    <t>08.08.2022 19:06:07</t>
  </si>
  <si>
    <t>BAŞKÖY MAŞAT TR-2 35-29-L00193_35-29-L00193_2371359</t>
  </si>
  <si>
    <t>08.08.2022 10:14:10</t>
  </si>
  <si>
    <t>08.08.2022 11:48:59</t>
  </si>
  <si>
    <t>BEYDAĞ TR-8/A 35-32-L00137_C_56386718_56386718</t>
  </si>
  <si>
    <t>08.08.2022 19:29:11</t>
  </si>
  <si>
    <t>08.08.2022 20:08:41</t>
  </si>
  <si>
    <t>SEYİTOBA TR-1 45-80-L00177_45-80-L00177_2362719</t>
  </si>
  <si>
    <t>08.08.2022 14:15:03</t>
  </si>
  <si>
    <t>08.08.2022 15:08:19</t>
  </si>
  <si>
    <t>K-3313 35-09-K03313_E e1b_5872292</t>
  </si>
  <si>
    <t>08.08.2022 15:47:39</t>
  </si>
  <si>
    <t>08.08.2022 20:31:21</t>
  </si>
  <si>
    <t>ÇALTIDERE KÖK 35-17-M00231_ÖLÇÜ M02_66291233</t>
  </si>
  <si>
    <t>08.08.2022 11:32:11</t>
  </si>
  <si>
    <t>08.08.2022 12:05:36</t>
  </si>
  <si>
    <t>ÇANŞA KÖK 45-81-M00047_ M02_2097360</t>
  </si>
  <si>
    <t>08.08.2022 04:37:32</t>
  </si>
  <si>
    <t>08.08.2022 06:48:17</t>
  </si>
  <si>
    <t>AŞAĞI ESKİN TR-2 45-81-M00235_A_56403258_56403258</t>
  </si>
  <si>
    <t>08.08.2022 19:16:02</t>
  </si>
  <si>
    <t>08.08.2022 21:47:26</t>
  </si>
  <si>
    <t>ALAŞARLI TR-1 35-15-L00195_B_56370028_56370028</t>
  </si>
  <si>
    <t>AG Sehim Bozukluğu</t>
  </si>
  <si>
    <t>08.08.2022 19:37:22</t>
  </si>
  <si>
    <t>09.08.2022 01:35:57</t>
  </si>
  <si>
    <t>L-492 (BALANBAKA-1) 35-18-L00492_35-18-L00492_72064121</t>
  </si>
  <si>
    <t>08.08.2022 11:26:06</t>
  </si>
  <si>
    <t>08.08.2022 15:06:29</t>
  </si>
  <si>
    <t>ALİAĞA TR-43 DM 35-17-M00043_M-87 M04_2315214</t>
  </si>
  <si>
    <t>08.08.2022 09:06:01</t>
  </si>
  <si>
    <t>08.08.2022 16:25:54</t>
  </si>
  <si>
    <t>UMMANDERESİ TR-1 45-75-M00075_D_56397910_56397910</t>
  </si>
  <si>
    <t>08.08.2022 17:23:08</t>
  </si>
  <si>
    <t>08.08.2022 20:35:21</t>
  </si>
  <si>
    <t>TR-24 35-32-L00024_B_56389795_56389795</t>
  </si>
  <si>
    <t>08.08.2022 18:38:19</t>
  </si>
  <si>
    <t>08.08.2022 19:57:31</t>
  </si>
  <si>
    <t>M-458 (DM-3/5) 35-17-M00458_M-23(TR-23) M01_66464215</t>
  </si>
  <si>
    <t>08.08.2022 08:33:24</t>
  </si>
  <si>
    <t>08.08.2022 16:23:23</t>
  </si>
  <si>
    <t>TR-64 45-77-L00064_945491012_945491012</t>
  </si>
  <si>
    <t>08.08.2022 13:35:00</t>
  </si>
  <si>
    <t>08.08.2022 15:43:20</t>
  </si>
  <si>
    <t>ULUDERBENT TR-2 45-73-M00492__81571412_81571412</t>
  </si>
  <si>
    <t>08.08.2022 10:29:22</t>
  </si>
  <si>
    <t>08.08.2022 14:04:30</t>
  </si>
  <si>
    <t>08.08.2022 09:48:57</t>
  </si>
  <si>
    <t>08.08.2022 10:27:27</t>
  </si>
  <si>
    <t>ZEYTİNDAĞ DM 35-16-M00138_ZEYTİNDAĞ M05_76071944</t>
  </si>
  <si>
    <t>08.08.2022 10:27:33</t>
  </si>
  <si>
    <t>08.08.2022 14:26:31</t>
  </si>
  <si>
    <t>SIĞACIK DM (L-35) 35-14-M00425_C_60982302_60982302</t>
  </si>
  <si>
    <t>08.08.2022 14:43:23</t>
  </si>
  <si>
    <t>08.08.2022 17:29:47</t>
  </si>
  <si>
    <t>YEŞİLYURT TR-4 45-73-M00801_945641395_945641395</t>
  </si>
  <si>
    <t>08.08.2022 21:06:17</t>
  </si>
  <si>
    <t>08.08.2022 22:59:22</t>
  </si>
  <si>
    <t>MORDOĞAN TR-1 35-21-L00201_95001324391_95001324391</t>
  </si>
  <si>
    <t>08.08.2022 13:33:26</t>
  </si>
  <si>
    <t>08.08.2022 15:56:30</t>
  </si>
  <si>
    <t>ASARLIK TR-21 35-28-M00594_953370625_953370625</t>
  </si>
  <si>
    <t>08.08.2022 22:10:50</t>
  </si>
  <si>
    <t>08.08.2022 22:38:54</t>
  </si>
  <si>
    <t>K-4131 35-04-K04131_912745273_912745273</t>
  </si>
  <si>
    <t>08.08.2022 13:00:07</t>
  </si>
  <si>
    <t>08.08.2022 18:39:00</t>
  </si>
  <si>
    <t>K-4130 35-04-K04130_913451611_913451611</t>
  </si>
  <si>
    <t>08.08.2022 10:01:02</t>
  </si>
  <si>
    <t>08.08.2022 10:53:20</t>
  </si>
  <si>
    <t>ŞEMSİLER KEMER TR-4 35-31-L00101_956595995_956595995</t>
  </si>
  <si>
    <t>08.08.2022 09:15:46</t>
  </si>
  <si>
    <t>08.08.2022 11:13:23</t>
  </si>
  <si>
    <t>KİLLİK TR-11 45-73-M00852_945642543_945642543</t>
  </si>
  <si>
    <t>08.08.2022 08:48:08</t>
  </si>
  <si>
    <t>08.08.2022 15:30:31</t>
  </si>
  <si>
    <t>SARIKAYA İ.KARAGÜL TARIMSAL GRUP SULAMA 35-32-L00062_A_56393123_56393123</t>
  </si>
  <si>
    <t>08.08.2022 16:49:47</t>
  </si>
  <si>
    <t>08.08.2022 18:47:16</t>
  </si>
  <si>
    <t>DM-5/TR-6 35-26-M00773_956629933_956629933</t>
  </si>
  <si>
    <t>08.08.2022 20:30:05</t>
  </si>
  <si>
    <t>08.08.2022 21:57:10</t>
  </si>
  <si>
    <t>DOĞANCI TR-2 35-31-L00335_35-31-L00335_2365264</t>
  </si>
  <si>
    <t>08.08.2022 10:53:53</t>
  </si>
  <si>
    <t>08.08.2022 14:36:08</t>
  </si>
  <si>
    <t>K-83 35-03-K00083_A a1b_5785525</t>
  </si>
  <si>
    <t>08.08.2022 14:05:34</t>
  </si>
  <si>
    <t>08.08.2022 16:49:46</t>
  </si>
  <si>
    <t>K-2768 35-09-K02768_913244981_913244981</t>
  </si>
  <si>
    <t>08.08.2022 03:51:31</t>
  </si>
  <si>
    <t>08.08.2022 04:41:15</t>
  </si>
  <si>
    <t>DM-2/TR-12 35-22-M00299_955264543_955264543</t>
  </si>
  <si>
    <t>08.08.2022 15:37:39</t>
  </si>
  <si>
    <t>08.08.2022 16:56:19</t>
  </si>
  <si>
    <t>08.08.2022 20:02:00</t>
  </si>
  <si>
    <t>08.08.2022 20:54:01</t>
  </si>
  <si>
    <t>DAĞARLAR KAYALAR TR-1 45-73-M00598_A_56401758_56401758</t>
  </si>
  <si>
    <t>08.08.2022 19:48:52</t>
  </si>
  <si>
    <t>09.08.2022 01:33:36</t>
  </si>
  <si>
    <t>L-322 AKKENT SİTESİ 35-18-L00322_7579817 a1_5934429</t>
  </si>
  <si>
    <t>08.08.2022 05:49:52</t>
  </si>
  <si>
    <t>08.08.2022 07:34:59</t>
  </si>
  <si>
    <t>SARUHANLI TR-21 45-80-M00021_C_56404437_56404437</t>
  </si>
  <si>
    <t>08.08.2022 08:15:15</t>
  </si>
  <si>
    <t>08.08.2022 10:02:10</t>
  </si>
  <si>
    <t>BELENYAKA TR-1 45-73-M00713_A_56387707_56387707</t>
  </si>
  <si>
    <t>08.08.2022 16:12:02</t>
  </si>
  <si>
    <t>08.08.2022 18:15:31</t>
  </si>
  <si>
    <t>GÖLCÜK TR-6 35-15-L00322_950357408_950357408</t>
  </si>
  <si>
    <t>08.08.2022 21:14:59</t>
  </si>
  <si>
    <t>09.08.2022 03:00:36</t>
  </si>
  <si>
    <t>ALKORU SİTESİ TR 35-30-M00040_ M01_2040551</t>
  </si>
  <si>
    <t>08.08.2022 09:57:02</t>
  </si>
  <si>
    <t>08.08.2022 14:16:10</t>
  </si>
  <si>
    <t>KASAPLI TR-1 45-73-M00267_C_56407304_56407304</t>
  </si>
  <si>
    <t>08.08.2022 20:56:54</t>
  </si>
  <si>
    <t>08.08.2022 22:06:53</t>
  </si>
  <si>
    <t>TR-24 35-27-M00024__56355863_56355863</t>
  </si>
  <si>
    <t>08.08.2022 10:31:14</t>
  </si>
  <si>
    <t>08.08.2022 14:04:34</t>
  </si>
  <si>
    <t>K-1201 35-01-K01201_912697174_912697174</t>
  </si>
  <si>
    <t>08.08.2022 06:42:53</t>
  </si>
  <si>
    <t>08.08.2022 11:49:18</t>
  </si>
  <si>
    <t>L-278 35-18-L00278_950444726_950444726</t>
  </si>
  <si>
    <t>08.08.2022 14:54:12</t>
  </si>
  <si>
    <t>08.08.2022 18:04:33</t>
  </si>
  <si>
    <t>KAVAKDERE DM 35-14-M00339_KAVAKDERE KÖY M08_65666754</t>
  </si>
  <si>
    <t>08.08.2022 10:39:11</t>
  </si>
  <si>
    <t>08.08.2022 10:42:00</t>
  </si>
  <si>
    <t>ALKORU SİTESİ TR 35-30-M00040_35-30-M00040_2348682</t>
  </si>
  <si>
    <t>08.08.2022 05:59:38</t>
  </si>
  <si>
    <t>08.08.2022 10:44:44</t>
  </si>
  <si>
    <t>SOMA A SANTRALİ İM/DM 45-82-A00001_SAVAŞTEPE 15.8 L14_2091657</t>
  </si>
  <si>
    <t>08.08.2022 07:47:54</t>
  </si>
  <si>
    <t>08.08.2022 08:07:00</t>
  </si>
  <si>
    <t>YILDIZ KELMEHMETLER 45-81-M00041_A_56402623_56402623</t>
  </si>
  <si>
    <t>08.08.2022 18:24:45</t>
  </si>
  <si>
    <t>08.08.2022 22:16:28</t>
  </si>
  <si>
    <t>YENİFOÇA TR-20 35-23-M00020_YENİFOÇA TR-21 M3_76459064</t>
  </si>
  <si>
    <t>08.08.2022 09:31:20</t>
  </si>
  <si>
    <t>08.08.2022 12:05:34</t>
  </si>
  <si>
    <t>TR-56 45-78-L00056_45-78-L00056_65911674</t>
  </si>
  <si>
    <t>08.08.2022 09:54:22</t>
  </si>
  <si>
    <t>08.08.2022 11:15:59</t>
  </si>
  <si>
    <t>ASARLIK TR-14 KÖK 35-28-M00168_ASARLIK TR-16(DM-1/5) M04_66531864</t>
  </si>
  <si>
    <t>08.08.2022 20:40:52</t>
  </si>
  <si>
    <t>08.08.2022 21:01:42</t>
  </si>
  <si>
    <t>ZEYTİNLİPARK DM (M-400) 35-17-M00400_M-91 M03_66434805</t>
  </si>
  <si>
    <t>08.08.2022 12:46:41</t>
  </si>
  <si>
    <t>08.08.2022 16:20:32</t>
  </si>
  <si>
    <t>DİNDARLI TR-5 URUFLAR 45-79-M00419_A_56401540_56401540</t>
  </si>
  <si>
    <t>08.08.2022 15:08:43</t>
  </si>
  <si>
    <t>08.08.2022 17:28:52</t>
  </si>
  <si>
    <t>K-3696 35-02-K03696_A_56359157_56359157</t>
  </si>
  <si>
    <t>08.08.2022 16:09:51</t>
  </si>
  <si>
    <t>08.08.2022 17:30:46</t>
  </si>
  <si>
    <t>SARISU TR-4 35-31-L00082_47816467_56352592_56352592</t>
  </si>
  <si>
    <t>08.08.2022 18:19:41</t>
  </si>
  <si>
    <t>09.08.2022 02:13:37</t>
  </si>
  <si>
    <t>EĞRİDERE TR-1 35-29-L00511_950330031_950330031</t>
  </si>
  <si>
    <t>08.08.2022 20:19:52</t>
  </si>
  <si>
    <t>09.08.2022 00:02:54</t>
  </si>
  <si>
    <t>ÖDEMİŞ İM 35-15-A00001_ESKİ OVAKENT L15_2310686</t>
  </si>
  <si>
    <t>08.08.2022 17:39:00</t>
  </si>
  <si>
    <t>08.08.2022 18:15:49</t>
  </si>
  <si>
    <t>HACIYERİ TR-1 45-81-M00071_A_56398799_56398799</t>
  </si>
  <si>
    <t>08.08.2022 20:21:15</t>
  </si>
  <si>
    <t>08.08.2022 23:00:10</t>
  </si>
  <si>
    <t>M-3333 (YATIRIM REZERVE) 35-04-M03333_A_56369608_56369608</t>
  </si>
  <si>
    <t>08.08.2022 09:50:35</t>
  </si>
  <si>
    <t>08.08.2022 17:46:49</t>
  </si>
  <si>
    <t>SOMA A SANTRALİ İM/DM 45-82-A00001_HatBaşıAyırıcı_53137200 L14_53137200</t>
  </si>
  <si>
    <t>08.08.2022 08:16:00</t>
  </si>
  <si>
    <t>08.08.2022 12:22:44</t>
  </si>
  <si>
    <t>TR-2/73-A 45-83-L00151_IRLAMAZ KÖK L03_72157732</t>
  </si>
  <si>
    <t>08.08.2022 20:06:49</t>
  </si>
  <si>
    <t>08.08.2022 20:29:09</t>
  </si>
  <si>
    <t>SARIGÖL TR-8 45-79-M00008_TR-15 M02_2318554</t>
  </si>
  <si>
    <t>08.08.2022 19:08:07</t>
  </si>
  <si>
    <t>08.08.2022 19:49:01</t>
  </si>
  <si>
    <t>K-133 35-04-K00133_35-04-K00133_2350706</t>
  </si>
  <si>
    <t>08.08.2022 09:11:55</t>
  </si>
  <si>
    <t>08.08.2022 11:12:13</t>
  </si>
  <si>
    <t>K-2926 35-01-K02926_35-01-K02926_65811155</t>
  </si>
  <si>
    <t>08.08.2022 18:59:57</t>
  </si>
  <si>
    <t>08.08.2022 19:22:29</t>
  </si>
  <si>
    <t>K-833 35-04-K00833_A 833 A1B_5811475</t>
  </si>
  <si>
    <t>08.08.2022 14:43:54</t>
  </si>
  <si>
    <t>08.08.2022 17:37:47</t>
  </si>
  <si>
    <t>M-2639 35-03-M02639_954975656_954975656</t>
  </si>
  <si>
    <t>08.08.2022 06:27:30</t>
  </si>
  <si>
    <t>08.08.2022 11:57:06</t>
  </si>
  <si>
    <t>KULA TM 45-77-A00002_SELENDİ M24_2334807</t>
  </si>
  <si>
    <t>08.08.2022 01:29:54</t>
  </si>
  <si>
    <t>08.08.2022 01:31:34</t>
  </si>
  <si>
    <t>ULUCAK DM-2/14 35-27-M00332_35-27-M00332_2347742</t>
  </si>
  <si>
    <t>08.08.2022 09:48:51</t>
  </si>
  <si>
    <t>08.08.2022 14:59:30</t>
  </si>
  <si>
    <t>ZEYTİNALANI  TR-117 35-19-L00117_DIREK TIPI TRAFO HUCRESI H01_2057423</t>
  </si>
  <si>
    <t>OG Kademe Ayarı</t>
  </si>
  <si>
    <t>08.08.2022 08:07:40</t>
  </si>
  <si>
    <t>08.08.2022 09:50:38</t>
  </si>
  <si>
    <t>TR-2/67 45-83-L00067__72372387_72372387</t>
  </si>
  <si>
    <t>08.08.2022 11:06:20</t>
  </si>
  <si>
    <t>08.08.2022 11:30:16</t>
  </si>
  <si>
    <t>__72372244_72372244</t>
  </si>
  <si>
    <t>08.08.2022 20:23:47</t>
  </si>
  <si>
    <t>08.08.2022 21:16:20</t>
  </si>
  <si>
    <t>ÖRNEKKÖY TR-1 45-73-M00259_A_56387027_56387027</t>
  </si>
  <si>
    <t>08.08.2022 22:34:45</t>
  </si>
  <si>
    <t>09.08.2022 01:27:47</t>
  </si>
  <si>
    <t>ÇEŞNELİ TR-439 TARIMSAL SULAMA 45-73-M00945_A_56389755_56389755</t>
  </si>
  <si>
    <t>08.08.2022 10:15:05</t>
  </si>
  <si>
    <t>08.08.2022 10:45:15</t>
  </si>
  <si>
    <t>SELENDİ DM 45-81-M00001_SELENDİ ŞEHİR-1 M02_2321594</t>
  </si>
  <si>
    <t>08.08.2022 09:18:34</t>
  </si>
  <si>
    <t>08.08.2022 16:46:50</t>
  </si>
  <si>
    <t>M-2071 35-03-M02071_95000645900_95000645900</t>
  </si>
  <si>
    <t>08.08.2022 18:22:38</t>
  </si>
  <si>
    <t>08.08.2022 20:57:00</t>
  </si>
  <si>
    <t>KARABURUN TEPEBOZ KÖYÜ TR 35-21-L00056_953357447_953357447</t>
  </si>
  <si>
    <t>08.08.2022 15:17:56</t>
  </si>
  <si>
    <t>08.08.2022 18:20:51</t>
  </si>
  <si>
    <t>TR-1/59 45-72-M00059_956509630_956509630</t>
  </si>
  <si>
    <t>08.08.2022 19:28:28</t>
  </si>
  <si>
    <t>08.08.2022 20:44:45</t>
  </si>
  <si>
    <t>08.08.2022 09:24:06</t>
  </si>
  <si>
    <t>08.08.2022 10:33:46</t>
  </si>
  <si>
    <t>BAHADIRLAR TR-1 45-79-M00126_945551102_945551102</t>
  </si>
  <si>
    <t>08.08.2022 20:32:41</t>
  </si>
  <si>
    <t>08.08.2022 23:36:07</t>
  </si>
  <si>
    <t>ÇIRPI TR-1-2/3 35-20-M00008_ÇIRPI İM M02_66684197</t>
  </si>
  <si>
    <t>08.08.2022 07:45:33</t>
  </si>
  <si>
    <t>08.08.2022 09:25:05</t>
  </si>
  <si>
    <t>IRLAMAZ KÖK 45-83-L00153_IRLAMAZ L03_72158563</t>
  </si>
  <si>
    <t>08.08.2022 17:05:50</t>
  </si>
  <si>
    <t>08.08.2022 17:59:40</t>
  </si>
  <si>
    <t>PANCAR TR-6 35-26-M00903__66216111_66216111</t>
  </si>
  <si>
    <t>08.08.2022 21:11:46</t>
  </si>
  <si>
    <t>08.08.2022 22:26:17</t>
  </si>
  <si>
    <t>MUSTAFA HEZER SULAMA GRUBU 35-29-M00339_C_56397365_56397365</t>
  </si>
  <si>
    <t>08.08.2022 20:58:05</t>
  </si>
  <si>
    <t>08.08.2022 22:43:37</t>
  </si>
  <si>
    <t>K-4709 35-04-K04709__72410331_72410331</t>
  </si>
  <si>
    <t>08.08.2022 18:29:31</t>
  </si>
  <si>
    <t>L-226 ARITMA 35-18-L00226_A a1b_5950413</t>
  </si>
  <si>
    <t>08.08.2022 20:11:15</t>
  </si>
  <si>
    <t>08.08.2022 22:27:52</t>
  </si>
  <si>
    <t>TR-66 35-30-L00066_955314934_955314934</t>
  </si>
  <si>
    <t>08.08.2022 19:00:43</t>
  </si>
  <si>
    <t>08.08.2022 21:55:26</t>
  </si>
  <si>
    <t>K-3384 35-09-K03384_A a1b_5871372</t>
  </si>
  <si>
    <t>08.08.2022 14:09:38</t>
  </si>
  <si>
    <t>08.08.2022 19:59:09</t>
  </si>
  <si>
    <t>TR-2/73-A 45-83-L00151_IRLAMAZ KÖK L03_72157763</t>
  </si>
  <si>
    <t>08.08.2022 08:42:00</t>
  </si>
  <si>
    <t>08.08.2022 09:04:48</t>
  </si>
  <si>
    <t>ÇATALOLUK DM 45-74-M00227_HIRKALI-KÖYLER M07_2115046</t>
  </si>
  <si>
    <t>08.08.2022 16:03:56</t>
  </si>
  <si>
    <t>08.08.2022 16:06:54</t>
  </si>
  <si>
    <t>DM-21/16 45-71-M00454_45-71-M00454_72087756</t>
  </si>
  <si>
    <t>08.08.2022 15:29:06</t>
  </si>
  <si>
    <t>08.08.2022 18:22:59</t>
  </si>
  <si>
    <t>DM-9/TR-1 45-72-M00628_TR-1/21 M02_83425719</t>
  </si>
  <si>
    <t>08.08.2022 08:03:59</t>
  </si>
  <si>
    <t>08.08.2022 09:04:51</t>
  </si>
  <si>
    <t>L-492 (BALANBAKA-1) 35-18-L00492_D D1_5897470</t>
  </si>
  <si>
    <t>08.08.2022 11:23:04</t>
  </si>
  <si>
    <t>08.08.2022 15:04:48</t>
  </si>
  <si>
    <t>SAYARLAR TR-1 45-76-M00151_DIREK TIPI TRAFO HUCRESI H01_2084908</t>
  </si>
  <si>
    <t>08.08.2022 11:15:20</t>
  </si>
  <si>
    <t>08.08.2022 17:38:43</t>
  </si>
  <si>
    <t>YENİKÖY YÖRÜKLER MAH. TR-5 35-15-L00505_35-15-L00505_2365938</t>
  </si>
  <si>
    <t>08.08.2022 08:59:42</t>
  </si>
  <si>
    <t>08.08.2022 11:47:49</t>
  </si>
  <si>
    <t>TR-2/103 45-83-L00103_955142990_955142990</t>
  </si>
  <si>
    <t>08.08.2022 21:56:58</t>
  </si>
  <si>
    <t>08.08.2022 22:33:58</t>
  </si>
  <si>
    <t>DM-3/19 35-19-M00019_956668502_956668502</t>
  </si>
  <si>
    <t>08.08.2022 09:30:56</t>
  </si>
  <si>
    <t>08.08.2022 10:28:49</t>
  </si>
  <si>
    <t>BAĞCILAR TR-2 45-78-M00684_49289573_56390713_56390713</t>
  </si>
  <si>
    <t>08.08.2022 20:31:06</t>
  </si>
  <si>
    <t>08.08.2022 22:59:16</t>
  </si>
  <si>
    <t>BEYOBA TR-2 45-72-M00419_TR-3 M03_66570732</t>
  </si>
  <si>
    <t>08.08.2022 09:52:14</t>
  </si>
  <si>
    <t>08.08.2022 17:45:37</t>
  </si>
  <si>
    <t>HORZUM GENCER YAYLASI TR-3 35-15-L00993_A_56371467_56371467</t>
  </si>
  <si>
    <t>08.08.2022 13:01:02</t>
  </si>
  <si>
    <t>08.08.2022 15:50:23</t>
  </si>
  <si>
    <t>TR-15 35-32-L00015_C_56374654_56374654</t>
  </si>
  <si>
    <t>08.08.2022 03:55:50</t>
  </si>
  <si>
    <t>08.08.2022 04:43:01</t>
  </si>
  <si>
    <t>YENİKÖY TR-1 45-71-M01046_B_56353009_56353009</t>
  </si>
  <si>
    <t>08.08.2022 18:35:21</t>
  </si>
  <si>
    <t>08.08.2022 21:10:29</t>
  </si>
  <si>
    <t>08.08.2022 19:52:33</t>
  </si>
  <si>
    <t>08.08.2022 19:57:00</t>
  </si>
  <si>
    <t>ILIPINAR TR-1 35-23-M00081_A_56357020_56357020</t>
  </si>
  <si>
    <t>08.08.2022 21:47:38</t>
  </si>
  <si>
    <t>08.08.2022 22:33:56</t>
  </si>
  <si>
    <t>VEYSEL GÖKSEL VE ARK. T-SULAMA GRB. 35-13-L00091_DIREK TIPI TRAFO HUCRESI H01_2038347</t>
  </si>
  <si>
    <t>08.08.2022 19:12:05</t>
  </si>
  <si>
    <t>08.08.2022 20:35:50</t>
  </si>
  <si>
    <t>TR-12 35-16-L00012_TR-100/DAĞITIM TRAFO TR-12 L03_67572549</t>
  </si>
  <si>
    <t>08.08.2022 10:32:14</t>
  </si>
  <si>
    <t>08.08.2022 11:04:40</t>
  </si>
  <si>
    <t>08.08.2022 20:57:26</t>
  </si>
  <si>
    <t>09.08.2022 01:35:40</t>
  </si>
  <si>
    <t>KONAKLI HULUSİ ŞEN SULAMA GRB TR-23 35-15-M00328_B_56373126_56373126</t>
  </si>
  <si>
    <t>08.08.2022 21:04:30</t>
  </si>
  <si>
    <t>09.08.2022 05:11:52</t>
  </si>
  <si>
    <t>TURGUTALP TR-1 45-71-M01762_45-71-M01762_2349726</t>
  </si>
  <si>
    <t>08.08.2022 08:23:36</t>
  </si>
  <si>
    <t>08.08.2022 12:16:11</t>
  </si>
  <si>
    <t>L-322 AKKENT SİTESİ 35-18-L00322_950460176_950460176</t>
  </si>
  <si>
    <t>08.08.2022 03:03:25</t>
  </si>
  <si>
    <t>08.08.2022 03:33:51</t>
  </si>
  <si>
    <t>KONAKLI TR-6 35-15-L00900_48652705_56370361_56370361</t>
  </si>
  <si>
    <t>08.08.2022 20:39:26</t>
  </si>
  <si>
    <t>09.08.2022 04:37:49</t>
  </si>
  <si>
    <t>PİYADELER KÖK 45-73-M00136_ŞAHYAR M03_66674814</t>
  </si>
  <si>
    <t>08.08.2022 21:03:35</t>
  </si>
  <si>
    <t>08.08.2022 22:14:42</t>
  </si>
  <si>
    <t>L-29 ÖZLİMANLAR 35-18-L00029_950454212_950454212</t>
  </si>
  <si>
    <t>09.08.2022 01:18:36</t>
  </si>
  <si>
    <t>TOYGAR TR-490 TARIMSAL SULAMA 45-73-M00976_45-73-M00976_2353938</t>
  </si>
  <si>
    <t>08.08.2022 08:42:19</t>
  </si>
  <si>
    <t>08.08.2022 10:27:48</t>
  </si>
  <si>
    <t>YILMAZ İM 45-78-A00003_ÇAMURHAMAMI L09_2103971</t>
  </si>
  <si>
    <t>08.08.2022 09:01:04</t>
  </si>
  <si>
    <t>08.08.2022 09:48:09</t>
  </si>
  <si>
    <t>DM-25/17 45-71-M00049_TR-1/45 M04_61319617</t>
  </si>
  <si>
    <t>08.08.2022 09:01:46</t>
  </si>
  <si>
    <t>08.08.2022 10:28:35</t>
  </si>
  <si>
    <t>AŞAĞIÇOBANİSA KÖK 45-71-M00096_İSTASYON KABİN M05_2076285</t>
  </si>
  <si>
    <t>08.08.2022 09:40:56</t>
  </si>
  <si>
    <t>08.08.2022 10:36:38</t>
  </si>
  <si>
    <t>TR-84 35-17-M00084_G G03_5760245</t>
  </si>
  <si>
    <t>08.08.2022 18:11:09</t>
  </si>
  <si>
    <t>08.08.2022 19:26:54</t>
  </si>
  <si>
    <t>SAYİM TURANGİL TARIMSAL SULAMA 45-71-M01104_DIREK TIPI TRAFO HUCRESI H01_2082039</t>
  </si>
  <si>
    <t>08.08.2022 08:46:35</t>
  </si>
  <si>
    <t>08.08.2022 11:28:47</t>
  </si>
  <si>
    <t>_956591271_956591271</t>
  </si>
  <si>
    <t>08.08.2022 09:51:52</t>
  </si>
  <si>
    <t>08.08.2022 12:04:52</t>
  </si>
  <si>
    <t>TAHTALIÇAY KÖK (M-751) 35-22-M00145_M-52 BASIN YAYIN M05_2330031</t>
  </si>
  <si>
    <t>08.08.2022 07:13:13</t>
  </si>
  <si>
    <t>08.08.2022 07:39:57</t>
  </si>
  <si>
    <t>DERBENT TM 45-83-A00003_DERBENT DM-1 M03_2312530</t>
  </si>
  <si>
    <t>08.08.2022 14:02:50</t>
  </si>
  <si>
    <t>08.08.2022 14:04:46</t>
  </si>
  <si>
    <t>MUSACALI TR-2 45-83-M00403_B_56388323_56388323</t>
  </si>
  <si>
    <t>08.08.2022 17:54:09</t>
  </si>
  <si>
    <t>08.08.2022 18:32:15</t>
  </si>
  <si>
    <t>08.08.2022 19:09:38</t>
  </si>
  <si>
    <t>08.08.2022 23:55:39</t>
  </si>
  <si>
    <t>KARAKUYU TR-2 35-22-M00290_955287091_955287091</t>
  </si>
  <si>
    <t>08.08.2022 14:58:21</t>
  </si>
  <si>
    <t>08.08.2022 16:57:02</t>
  </si>
  <si>
    <t>M-1469 35-02-M01469_910546418_910546418</t>
  </si>
  <si>
    <t>08.08.2022 15:37:10</t>
  </si>
  <si>
    <t>08.08.2022 16:33:02</t>
  </si>
  <si>
    <t>M-2567 İZSU DM 35-01-M02567_M-1439 M02_66109550</t>
  </si>
  <si>
    <t>08.08.2022 23:39:26</t>
  </si>
  <si>
    <t>09.08.2022 00:03:30</t>
  </si>
  <si>
    <t>K-426 35-07-K00426_915037974_915037974</t>
  </si>
  <si>
    <t>08.08.2022 17:09:55</t>
  </si>
  <si>
    <t>08.08.2022 17:49:50</t>
  </si>
  <si>
    <t>GÜVERCİNLİK ZABITAĞA TR-1 45-77-L00338_DIREK TIPI TRAFO HUCRESI H01_2049616</t>
  </si>
  <si>
    <t>08.08.2022 11:52:29</t>
  </si>
  <si>
    <t>08.08.2022 13:09:31</t>
  </si>
  <si>
    <t>K-4418 35-04-K04418_A_56371257_56371257</t>
  </si>
  <si>
    <t>08.08.2022 09:51:44</t>
  </si>
  <si>
    <t>08.08.2022 17:49:26</t>
  </si>
  <si>
    <t>AVUNDURUK TR-1 35-31-L00179_47918757_56404327_56404327</t>
  </si>
  <si>
    <t>08.08.2022 19:43:08</t>
  </si>
  <si>
    <t>08.08.2022 22:10:14</t>
  </si>
  <si>
    <t>HALİTPAŞA DM 45-80-M00060_HALİTPAŞA ŞEHİR M04_72188655</t>
  </si>
  <si>
    <t>08.08.2022 03:52:44</t>
  </si>
  <si>
    <t>08.08.2022 04:24:08</t>
  </si>
  <si>
    <t>DM-16/02 (BORU FABRİKASI KABİN) 45-71-M00267_953244623_953244623</t>
  </si>
  <si>
    <t>08.08.2022 08:12:39</t>
  </si>
  <si>
    <t>08.08.2022 10:03:10</t>
  </si>
  <si>
    <t>MENEMEN İM 35-28-A00001_HatBaşıAyırıcı_53134114 M17_53134114</t>
  </si>
  <si>
    <t>08.08.2022 13:16:05</t>
  </si>
  <si>
    <t>08.08.2022 14:30:53</t>
  </si>
  <si>
    <t>KARAPINAR İM 45-78-A00002_HatBaşıAyırıcı_53139296 M02_53139296</t>
  </si>
  <si>
    <t>08.08.2022 14:23:24</t>
  </si>
  <si>
    <t>08.08.2022 15:47:13</t>
  </si>
  <si>
    <t>GÜRLEK TR-1 45-73-M00446_A_56402681_56402681</t>
  </si>
  <si>
    <t>08.08.2022 09:40:24</t>
  </si>
  <si>
    <t>08.08.2022 11:51:43</t>
  </si>
  <si>
    <t>ADALA TR-3 45-78-M00290_49237706_56390082_56390082</t>
  </si>
  <si>
    <t>08.08.2022 09:19:02</t>
  </si>
  <si>
    <t>08.08.2022 14:38:05</t>
  </si>
  <si>
    <t>ERENKÖY TR-2 45-73-M00443_B_56388059_56388059</t>
  </si>
  <si>
    <t>08.08.2022 09:45:01</t>
  </si>
  <si>
    <t>08.08.2022 11:01:41</t>
  </si>
  <si>
    <t>BALLICA İM 45-72-A00005_HAMİDİYE L07_2095866</t>
  </si>
  <si>
    <t>08.08.2022 08:50:54</t>
  </si>
  <si>
    <t>08.08.2022 10:07:42</t>
  </si>
  <si>
    <t>KAYMAKÇI İM 35-15-A00004_ORHANGAZİ L08_2121825</t>
  </si>
  <si>
    <t>08.08.2022 18:26:47</t>
  </si>
  <si>
    <t>08.08.2022 18:37:22</t>
  </si>
  <si>
    <t>K-1865 35-09-K01865_97793533_97793533</t>
  </si>
  <si>
    <t>08.08.2022 12:27:42</t>
  </si>
  <si>
    <t>08.08.2022 18:55:04</t>
  </si>
  <si>
    <t>GÜZELKÖY TR 45-71-M00984_44426475_56395521_56395521</t>
  </si>
  <si>
    <t>08.08.2022 10:52:11</t>
  </si>
  <si>
    <t>08.08.2022 16:25:41</t>
  </si>
  <si>
    <t>M-1174 35-04-M01174_99341174_99341174</t>
  </si>
  <si>
    <t>08.08.2022 09:57:38</t>
  </si>
  <si>
    <t>08.08.2022 16:00:15</t>
  </si>
  <si>
    <t>ALİBEYLİ DM 45-80-M00064_ALİBEYLİ ŞEHİR-1 M07_72190833</t>
  </si>
  <si>
    <t>08.08.2022 19:32:09</t>
  </si>
  <si>
    <t>08.08.2022 20:14:03</t>
  </si>
  <si>
    <t>L-322 AKKENT SİTESİ 35-18-L00322_10564340 c1_5934413</t>
  </si>
  <si>
    <t>08.08.2022 22:13:41</t>
  </si>
  <si>
    <t>09.08.2022 05:06:18</t>
  </si>
  <si>
    <t>M-2139 35-07-M02139_99058819_99058819</t>
  </si>
  <si>
    <t>08.08.2022 10:59:03</t>
  </si>
  <si>
    <t>08.08.2022 11:43:02</t>
  </si>
  <si>
    <t>AKHİSAR İM 45-72-A00001_TR-A L08_2308259</t>
  </si>
  <si>
    <t>08.08.2022 07:34:24</t>
  </si>
  <si>
    <t>08.08.2022 08:12:07</t>
  </si>
  <si>
    <t>ALAŞEHİR TM 45-73-A00001_KAVAKLIDERE M21_2312686</t>
  </si>
  <si>
    <t>08.08.2022 06:13:14</t>
  </si>
  <si>
    <t>08.08.2022 06:22:42</t>
  </si>
  <si>
    <t>L-290 35-18-L00290_35-18-L00290_72106157</t>
  </si>
  <si>
    <t>08.08.2022 16:13:44</t>
  </si>
  <si>
    <t>08.08.2022 19:27:24</t>
  </si>
  <si>
    <t>OVAKENT İM 35-15-A00003_MESCİTLİ L08_2057389</t>
  </si>
  <si>
    <t>08.08.2022 19:59:11</t>
  </si>
  <si>
    <t>08.08.2022 20:21:31</t>
  </si>
  <si>
    <t>SELÇUK İM/DM 35-13-A00004_SELÇUK ZİRAİ SULAMA L05_65986069</t>
  </si>
  <si>
    <t>08.08.2022 21:17:31</t>
  </si>
  <si>
    <t>08.08.2022 21:43:47</t>
  </si>
  <si>
    <t>KAYMAKÇI TR-35 35-15-L00229_DIREK TIPI TRAFO HUCRESI H01_2046456</t>
  </si>
  <si>
    <t>08.08.2022 18:56:07</t>
  </si>
  <si>
    <t>08.08.2022 22:52:07</t>
  </si>
  <si>
    <t>YENİKÖY TR-10 35-15-L00506_35-15-L00506_2365939</t>
  </si>
  <si>
    <t>08.08.2022 09:09:59</t>
  </si>
  <si>
    <t>08.08.2022 11:59:07</t>
  </si>
  <si>
    <t>K-938 35-02-K00938_99932908_99932908</t>
  </si>
  <si>
    <t>08.08.2022 09:57:29</t>
  </si>
  <si>
    <t>08.08.2022 11:00:41</t>
  </si>
  <si>
    <t>BAĞCILAR KÖK 35-28-M00603_ALANİÇİ TR-1 (ÇALTI) M02_66566252</t>
  </si>
  <si>
    <t>08.08.2022 09:44:36</t>
  </si>
  <si>
    <t>08.08.2022 11:12:11</t>
  </si>
  <si>
    <t>KULA İM 45-77-A00001_KONURCA M01_2308471</t>
  </si>
  <si>
    <t>08.08.2022 09:23:24</t>
  </si>
  <si>
    <t>08.08.2022 14:38:24</t>
  </si>
  <si>
    <t>L-83 35-14-L00083_11291603_56354531_56354531</t>
  </si>
  <si>
    <t>08.08.2022 17:57:17</t>
  </si>
  <si>
    <t>08.08.2022 09:02:34</t>
  </si>
  <si>
    <t>08.08.2022 11:12:16</t>
  </si>
  <si>
    <t>ÖRNEKKÖY TR-2 45-73-M00260_DIREK TIPI TRAFO HUCRESI H01_2089896</t>
  </si>
  <si>
    <t>08.08.2022 06:16:51</t>
  </si>
  <si>
    <t>08.08.2022 09:11:32</t>
  </si>
  <si>
    <t>YOLÜSTÜ İM 35-15-A00002_GERÇEKLİ L12_2076430</t>
  </si>
  <si>
    <t>08.08.2022 12:17:30</t>
  </si>
  <si>
    <t>08.08.2022 13:12:53</t>
  </si>
  <si>
    <t>08.08.2022 08:51:31</t>
  </si>
  <si>
    <t>08.08.2022 09:43:48</t>
  </si>
  <si>
    <t>KAYMAKÇI İM 35-15-A00004_EMİRLİOVA L07_2121823</t>
  </si>
  <si>
    <t>08.08.2022 22:35:33</t>
  </si>
  <si>
    <t>08.08.2022 22:46:40</t>
  </si>
  <si>
    <t>TR-152(DM-5/17) 35-19-M00152_DAĞITIM TRAFOSU M03_72121207</t>
  </si>
  <si>
    <t>08.08.2022 11:37:39</t>
  </si>
  <si>
    <t>08.08.2022 12:03:40</t>
  </si>
  <si>
    <t>TR-82 35-16-L00082_C_56397799_56397799</t>
  </si>
  <si>
    <t>08.08.2022 15:51:10</t>
  </si>
  <si>
    <t>08.08.2022 17:54:55</t>
  </si>
  <si>
    <t>ELDELEK TR-3 45-78-L00602_45-78-L00602_2352799</t>
  </si>
  <si>
    <t>08.08.2022 16:19:10</t>
  </si>
  <si>
    <t>08.08.2022 17:40:19</t>
  </si>
  <si>
    <t>AYHAN BEZİRGENOGLU SULAMA GRUBU 35-29-L00346_A_56395624_56395624</t>
  </si>
  <si>
    <t>08.08.2022 20:25:46</t>
  </si>
  <si>
    <t>08.08.2022 21:50:08</t>
  </si>
  <si>
    <t>K-2324 35-01-K02324_35-01-K02324_2348889</t>
  </si>
  <si>
    <t>08.08.2022 20:18:28</t>
  </si>
  <si>
    <t>08.08.2022 20:41:12</t>
  </si>
  <si>
    <t>OLGUNLAR TR-5 35-31-L00218_35-31-L00218_2361955</t>
  </si>
  <si>
    <t>08.08.2022 20:22:40</t>
  </si>
  <si>
    <t>09.08.2022 04:00:47</t>
  </si>
  <si>
    <t>M-2870 35-04-M02870_35-04-M02870_72334252</t>
  </si>
  <si>
    <t>08.08.2022 05:06:51</t>
  </si>
  <si>
    <t>08.08.2022 05:34:05</t>
  </si>
  <si>
    <t>TR-1-6/1 YAĞCI KAVAĞI 35-20-L00033_GENCER FİDERİ L02_66512522</t>
  </si>
  <si>
    <t>08.08.2022 19:51:10</t>
  </si>
  <si>
    <t>08.08.2022 21:18:02</t>
  </si>
  <si>
    <t>YARBASAN KÖK 45-74-M00119_HatBaşıAyırıcı_77952730 M04_77952730</t>
  </si>
  <si>
    <t>08.08.2022 17:06:40</t>
  </si>
  <si>
    <t>08.08.2022 17:07:30</t>
  </si>
  <si>
    <t>K-4390 35-09-K04390_K-2994 K02_45382221</t>
  </si>
  <si>
    <t>08.08.2022 01:04:41</t>
  </si>
  <si>
    <t>08.08.2022 01:14:14</t>
  </si>
  <si>
    <t>M-2137 35-07-M02137_99215715_99215715</t>
  </si>
  <si>
    <t>08.08.2022 11:27:16</t>
  </si>
  <si>
    <t>08.08.2022 13:35:33</t>
  </si>
  <si>
    <t>KESİKKÖY DM 35-28-M00309_BURUNCUK M08_2323291</t>
  </si>
  <si>
    <t>08.08.2022 09:06:15</t>
  </si>
  <si>
    <t>08.08.2022 15:16:31</t>
  </si>
  <si>
    <t>08.08.2022 08:29:57</t>
  </si>
  <si>
    <t>08.08.2022 09:03:17</t>
  </si>
  <si>
    <t>ARSLANLAR TM 35-26-A00004_KÖYLER-2 L43_2305570</t>
  </si>
  <si>
    <t>08.08.2022 10:31:51</t>
  </si>
  <si>
    <t>08.08.2022 10:35:41</t>
  </si>
  <si>
    <t>08.08.2022 07:34:00</t>
  </si>
  <si>
    <t>08.08.2022 12:17:12</t>
  </si>
  <si>
    <t>YENİ FOÇA TR-14 35-23-M00014_42097934_56376409_56376409</t>
  </si>
  <si>
    <t>08.08.2022 15:29:28</t>
  </si>
  <si>
    <t>08.08.2022 16:07:50</t>
  </si>
  <si>
    <t>ÇAYAĞZI GELİNALAN TR-5 35-31-L00286_35-31-L00286_2364731</t>
  </si>
  <si>
    <t>08.08.2022 06:21:42</t>
  </si>
  <si>
    <t>08.08.2022 07:16:56</t>
  </si>
  <si>
    <t>KFC KÖK 35-28-M00534_ M04_2108456</t>
  </si>
  <si>
    <t>08.08.2022 10:07:38</t>
  </si>
  <si>
    <t>08.08.2022 15:37:07</t>
  </si>
  <si>
    <t>KILAVUZLAR KÖK 45-74-M00198_HatBaşıAyırıcı_53134292 M03_53134292</t>
  </si>
  <si>
    <t>08.08.2022 20:28:28</t>
  </si>
  <si>
    <t>09.08.2022 01:18:56</t>
  </si>
  <si>
    <t>MORDOĞAN TR-28 35-21-L00156_B_56376105_56376105</t>
  </si>
  <si>
    <t>08.08.2022 11:09:59</t>
  </si>
  <si>
    <t>08.08.2022 12:36:25</t>
  </si>
  <si>
    <t>08.08.2022 09:35:02</t>
  </si>
  <si>
    <t>08.08.2022 09:51:57</t>
  </si>
  <si>
    <t>MENDERES DM-2/TR-1 35-22-M00300_MENDERES-1 M17_2328468</t>
  </si>
  <si>
    <t>08.08.2022 12:53:26</t>
  </si>
  <si>
    <t>08.08.2022 14:46:34</t>
  </si>
  <si>
    <t>YILDIZ TR-1 PEHLİVANLAR 45-81-M00039_945624512_945624512</t>
  </si>
  <si>
    <t>08.08.2022 17:09:40</t>
  </si>
  <si>
    <t>08.08.2022 18:39:44</t>
  </si>
  <si>
    <t>ÜÇPINAR TR-4 45-71-M01541_A_56363726_56363726</t>
  </si>
  <si>
    <t>08.08.2022 13:11:18</t>
  </si>
  <si>
    <t>08.08.2022 14:34:41</t>
  </si>
  <si>
    <t>DEREKÖY TR-1 45-72-L00461_956526413_956526413</t>
  </si>
  <si>
    <t>08.08.2022 09:38:35</t>
  </si>
  <si>
    <t>08.08.2022 11:22:19</t>
  </si>
  <si>
    <t>AYRANCILAR DM-5 35-26-M00807_956630520_956630520</t>
  </si>
  <si>
    <t>08.08.2022 23:02:10</t>
  </si>
  <si>
    <t>09.08.2022 01:03:58</t>
  </si>
  <si>
    <t>08.08.2022 21:25:17</t>
  </si>
  <si>
    <t>08.08.2022 22:45:31</t>
  </si>
  <si>
    <t>PİYADELER KÖK 45-73-M00136_PİYADELER M01_66674818</t>
  </si>
  <si>
    <t>08.08.2022 20:48:16</t>
  </si>
  <si>
    <t>08.08.2022 21:39:23</t>
  </si>
  <si>
    <t>SUBAŞI İM 35-26-A00002_NAİME L03_2035579</t>
  </si>
  <si>
    <t>08.08.2022 17:19:00</t>
  </si>
  <si>
    <t>08.08.2022 17:37:20</t>
  </si>
  <si>
    <t>CANLI TR-3 35-20-L00134_35-20-L00134_2364016</t>
  </si>
  <si>
    <t>08.08.2022 01:47:44</t>
  </si>
  <si>
    <t>08.08.2022 02:09:36</t>
  </si>
  <si>
    <t>L-11 PTT ÖNÜ 35-14-L00011_956643599_956643599</t>
  </si>
  <si>
    <t>08.08.2022 11:42:51</t>
  </si>
  <si>
    <t>08.08.2022 12:25:36</t>
  </si>
  <si>
    <t>ALAKEÇİLİ KÖYÜ TR-1 35-32-L00028_C_56385980_56385980</t>
  </si>
  <si>
    <t>08.08.2022 20:01:59</t>
  </si>
  <si>
    <t>08.08.2022 22:49:42</t>
  </si>
  <si>
    <t>K-77 35-01-K00077_A_56376423_56376423</t>
  </si>
  <si>
    <t>08.08.2022 15:30:43</t>
  </si>
  <si>
    <t>08.08.2022 16:16:09</t>
  </si>
  <si>
    <t>TOKMAKLI KÖK 45-86-M00047_TOKMAKLI M05_72227683</t>
  </si>
  <si>
    <t>08.08.2022 07:58:14</t>
  </si>
  <si>
    <t>08.08.2022 07:58:54</t>
  </si>
  <si>
    <t>ESKİOBA KÖK 35-29-L00037_MAHMUTLAR L02_2093166</t>
  </si>
  <si>
    <t>08.08.2022 10:21:11</t>
  </si>
  <si>
    <t>08.08.2022 11:33:47</t>
  </si>
  <si>
    <t>GÖKEYÜP TR-1 KÖK 45-78-M00798_SARISU M04_2107108</t>
  </si>
  <si>
    <t>08.08.2022 09:52:06</t>
  </si>
  <si>
    <t>08.08.2022 12:27:09</t>
  </si>
  <si>
    <t>08.08.2022 08:51:55</t>
  </si>
  <si>
    <t>08.08.2022 10:45:41</t>
  </si>
  <si>
    <t>ÇAMBEL KÖYÜ İÇME SUYU 2 TR 35-27-M00466_35-27-M00466_2368875</t>
  </si>
  <si>
    <t>08.08.2022 18:15:09</t>
  </si>
  <si>
    <t>08.08.2022 19:44:09</t>
  </si>
  <si>
    <t>TR-1/56 45-72-M00640_TR-1/64 M02_79594127</t>
  </si>
  <si>
    <t>08.08.2022 08:01:00</t>
  </si>
  <si>
    <t>08.08.2022 19:47:38</t>
  </si>
  <si>
    <t>08.08.2022 19:55:00</t>
  </si>
  <si>
    <t>M-2790 35-08-M02790_DAĞITIM TRAFOSU M02_66489617</t>
  </si>
  <si>
    <t>08.08.2022 09:27:00</t>
  </si>
  <si>
    <t>08.08.2022 19:36:00</t>
  </si>
  <si>
    <t>K-4349 35-04-K04349_35-04-K04349_64741305</t>
  </si>
  <si>
    <t>08.08.2022 19:40:19</t>
  </si>
  <si>
    <t>08.08.2022 20:20:20</t>
  </si>
  <si>
    <t>08.08.2022 12:37:46</t>
  </si>
  <si>
    <t>08.08.2022 17:38:57</t>
  </si>
  <si>
    <t>L-278 35-18-L00278_957831893_957831893</t>
  </si>
  <si>
    <t>08.08.2022 22:53:49</t>
  </si>
  <si>
    <t>09.08.2022 03:23:19</t>
  </si>
  <si>
    <t>ALİBEYLİ TR-3 45-80-M00088_956548114_956548114</t>
  </si>
  <si>
    <t>08.08.2022 14:00:23</t>
  </si>
  <si>
    <t>08.08.2022 15:05:51</t>
  </si>
  <si>
    <t>HALİLLER KÖK 35-31-L00228_KALEKÖY L02_72238538</t>
  </si>
  <si>
    <t>08.08.2022 18:30:50</t>
  </si>
  <si>
    <t>08.08.2022 19:15:00</t>
  </si>
  <si>
    <t>08.08.2022 03:33:00</t>
  </si>
  <si>
    <t>08.08.2022 03:39:25</t>
  </si>
  <si>
    <t>GÖMEÇLER TR-1 45-74-M00284_B_56352072_56352072</t>
  </si>
  <si>
    <t>08.08.2022 19:03:04</t>
  </si>
  <si>
    <t>08.08.2022 22:54:38</t>
  </si>
  <si>
    <t>GÜNYAKA TR-3 45-79-M00478_C_56384484_56384484</t>
  </si>
  <si>
    <t>08.08.2022 19:58:24</t>
  </si>
  <si>
    <t>08.08.2022 22:26:03</t>
  </si>
  <si>
    <t>YEŞİLOVA ÇAYIR TR-3 35-20-L00128_11382936_56375633_56375633</t>
  </si>
  <si>
    <t>08.08.2022 20:45:45</t>
  </si>
  <si>
    <t>08.08.2022 21:47:54</t>
  </si>
  <si>
    <t>08.08.2022 20:15:01</t>
  </si>
  <si>
    <t>08.08.2022 22:20:12</t>
  </si>
  <si>
    <t>_A_56395249_56395249</t>
  </si>
  <si>
    <t>08.08.2022 15:56:04</t>
  </si>
  <si>
    <t>08.08.2022 17:14:58</t>
  </si>
  <si>
    <t>EĞRİDERE KOKARCA TR-6 35-32-L00082_C_56391037_56391037</t>
  </si>
  <si>
    <t>08.08.2022 21:02:39</t>
  </si>
  <si>
    <t>08.08.2022 22:09:23</t>
  </si>
  <si>
    <t>08.08.2022 12:59:05</t>
  </si>
  <si>
    <t>08.08.2022 13:05:02</t>
  </si>
  <si>
    <t>ESKİOBA KÖK 35-29-L00037_HatBaşıAyırıcı_53138762 L02_53138762</t>
  </si>
  <si>
    <t>08.08.2022 22:10:52</t>
  </si>
  <si>
    <t>09.08.2022 03:46:09</t>
  </si>
  <si>
    <t>MOLLAAHMETLER TR-1 45-81-M00209_A_56399518_56399518</t>
  </si>
  <si>
    <t>08.08.2022 16:51:06</t>
  </si>
  <si>
    <t>08.08.2022 18:07:32</t>
  </si>
  <si>
    <t>08.08.2022 15:44:59</t>
  </si>
  <si>
    <t>08.08.2022 18:12:30</t>
  </si>
  <si>
    <t>BEYOBA TR-3 45-72-M00420_TR-2 GİRİŞ M03_2104693</t>
  </si>
  <si>
    <t>08.08.2022 09:45:57</t>
  </si>
  <si>
    <t>08.08.2022 09:50:14</t>
  </si>
  <si>
    <t>EBSO TM 35-09-A00001_EBSO-19 K47_2312302</t>
  </si>
  <si>
    <t>08.08.2022 13:56:00</t>
  </si>
  <si>
    <t>YENİKÖY TR-2 45-85-L00154_45-85-L00154_79110894</t>
  </si>
  <si>
    <t>08.08.2022 11:18:20</t>
  </si>
  <si>
    <t>08.08.2022 12:14:40</t>
  </si>
  <si>
    <t>KABAKUM BANKACILAR TR-3 35-30-M00209_TR-1 -2 M02_72061646</t>
  </si>
  <si>
    <t>08.08.2022 12:46:31</t>
  </si>
  <si>
    <t>08.08.2022 13:49:57</t>
  </si>
  <si>
    <t>BAĞARASI TR-5 35-23-M00174_DIREK TIPI TRAFO HUCRESI H01_2056225</t>
  </si>
  <si>
    <t>08.08.2022 18:12:01</t>
  </si>
  <si>
    <t>08.08.2022 20:23:24</t>
  </si>
  <si>
    <t>EBSO TM 35-09-A00001_EBSO-20 K49_2312303</t>
  </si>
  <si>
    <t>08.08.2022 13:26:41</t>
  </si>
  <si>
    <t>08.08.2022 18:46:00</t>
  </si>
  <si>
    <t>L-322 AKKENT SİTESİ 35-18-L00322_35-18-L00322_72116815</t>
  </si>
  <si>
    <t>08.08.2022 07:28:44</t>
  </si>
  <si>
    <t>08.08.2022 07:42:05</t>
  </si>
  <si>
    <t>HARMANDALI KÖK 45-71-M00061_HatBaşıAyırıcı_53135195 M02_53135195</t>
  </si>
  <si>
    <t>08.08.2022 14:02:28</t>
  </si>
  <si>
    <t>08.08.2022 17:02:48</t>
  </si>
  <si>
    <t>SARIKAYA MERKEZ TR-1 35-32-L00063_A_56393820_56393820</t>
  </si>
  <si>
    <t>08.08.2022 19:13:14</t>
  </si>
  <si>
    <t>08.08.2022 20:25:08</t>
  </si>
  <si>
    <t>M-2893 35-04-M02893_35-04-M02893_76896405</t>
  </si>
  <si>
    <t>08.08.2022 05:23:31</t>
  </si>
  <si>
    <t>08.08.2022 05:48:03</t>
  </si>
  <si>
    <t>L-426 ESKİ GARAJ 35-18-L00426_35-18-L00426_66340330</t>
  </si>
  <si>
    <t>08.08.2022 19:12:50</t>
  </si>
  <si>
    <t>08.08.2022 20:03:21</t>
  </si>
  <si>
    <t>BOYNUYOĞUN KÖK 35-29-L00051_ESKİBOYNUYOĞUN L02_72215391</t>
  </si>
  <si>
    <t>08.08.2022 19:44:10</t>
  </si>
  <si>
    <t>08.08.2022 21:30:16</t>
  </si>
  <si>
    <t>KEMHALLI KÖK 45-86-M00044_DEMİRKÖPRÜ T.M. M02_72224708</t>
  </si>
  <si>
    <t>08.08.2022 15:40:31</t>
  </si>
  <si>
    <t>08.08.2022 15:41:30</t>
  </si>
  <si>
    <t>DM-20/21-B 45-71-M00447_B b1b_44684594</t>
  </si>
  <si>
    <t>08.08.2022 18:51:29</t>
  </si>
  <si>
    <t>08.08.2022 19:42:11</t>
  </si>
  <si>
    <t>METAL İŞLERİ TR-12 KÖK 35-22-M00112_HatBaşıAyırıcı_53133263 M04_53133263</t>
  </si>
  <si>
    <t>08.08.2022 23:42:38</t>
  </si>
  <si>
    <t>09.08.2022 00:52:18</t>
  </si>
  <si>
    <t>BAĞARASI TR-10 KÖK 35-23-M00179_GERENKÖY KÖK M01_72143183</t>
  </si>
  <si>
    <t>08.08.2022 11:21:26</t>
  </si>
  <si>
    <t>08.08.2022 12:31:36</t>
  </si>
  <si>
    <t>GÜLBAHÇE TR-7 35-19-L00167_A_65508700_65508700</t>
  </si>
  <si>
    <t>08.08.2022 13:19:10</t>
  </si>
  <si>
    <t>08.08.2022 15:36:19</t>
  </si>
  <si>
    <t>K-595 35-01-K00595_A_56375867_56375867</t>
  </si>
  <si>
    <t>08.08.2022 16:47:52</t>
  </si>
  <si>
    <t>08.08.2022 17:47:55</t>
  </si>
  <si>
    <t>ÖDEMİŞ İM 35-15-A00001_STAD M18_2309745</t>
  </si>
  <si>
    <t>08.08.2022 09:10:42</t>
  </si>
  <si>
    <t>08.08.2022 18:02:49</t>
  </si>
  <si>
    <t>ÇAPAKLI KÖK 45-78-M01161_HatBaşıAyırıcı_53138968 M05_53138968</t>
  </si>
  <si>
    <t>08.08.2022 17:25:30</t>
  </si>
  <si>
    <t>08.08.2022 17:26:50</t>
  </si>
  <si>
    <t>K-885 35-04-K00885_60674722 F1_60674879</t>
  </si>
  <si>
    <t>08.08.2022 08:13:50</t>
  </si>
  <si>
    <t>08.08.2022 11:11:35</t>
  </si>
  <si>
    <t>K-3771 35-08-K03771_35-08-K03771_42028825</t>
  </si>
  <si>
    <t>08.08.2022 16:04:30</t>
  </si>
  <si>
    <t>08.08.2022 16:57:54</t>
  </si>
  <si>
    <t>DURASILLI TR-6 45-78-M01117_953262117_953262117</t>
  </si>
  <si>
    <t>08.08.2022 11:55:36</t>
  </si>
  <si>
    <t>08.08.2022 13:53:55</t>
  </si>
  <si>
    <t>K-4826 35-04-K04826__72410549_72410549</t>
  </si>
  <si>
    <t>08.08.2022 09:00:00</t>
  </si>
  <si>
    <t>08.08.2022 09:41:10</t>
  </si>
  <si>
    <t>BACAKLAR TR-1 45-81-M00095_A_56388887_56388887</t>
  </si>
  <si>
    <t>08.08.2022 18:04:19</t>
  </si>
  <si>
    <t>08.08.2022 20:14:11</t>
  </si>
  <si>
    <t>DM02/TR01 45-73-M00037_DM-2/03 M09_2082138</t>
  </si>
  <si>
    <t>08.08.2022 12:54:43</t>
  </si>
  <si>
    <t>08.08.2022 13:39:42</t>
  </si>
  <si>
    <t>KAYACIK KOŞUBURNU TR-1 45-75-M00216_A_56389141_56389141</t>
  </si>
  <si>
    <t>08.08.2022 21:52:47</t>
  </si>
  <si>
    <t>08.08.2022 22:42:07</t>
  </si>
  <si>
    <t>08.08.2022 20:48:50</t>
  </si>
  <si>
    <t>08.08.2022 20:58:10</t>
  </si>
  <si>
    <t>TR-48 35-15-M00048_950364583_950364583</t>
  </si>
  <si>
    <t>08.08.2022 19:17:00</t>
  </si>
  <si>
    <t>08.08.2022 20:09:37</t>
  </si>
  <si>
    <t>08.08.2022 09:53:16</t>
  </si>
  <si>
    <t>08.08.2022 17:46:45</t>
  </si>
  <si>
    <t>YAKACIK TR-6 35-20-L00244_35-20-L00244_2368377</t>
  </si>
  <si>
    <t>08.08.2022 00:22:08</t>
  </si>
  <si>
    <t>08.08.2022 01:19:51</t>
  </si>
  <si>
    <t>ÖDEMİŞ TM-2 35-15-A00005_KAYMAKÇI-1 M09_2334254</t>
  </si>
  <si>
    <t>08.08.2022 19:52:46</t>
  </si>
  <si>
    <t>08.08.2022 19:59:40</t>
  </si>
  <si>
    <t>KARAOBA MERKEZ TR-1 35-32-L00061_B_56377039_56377039</t>
  </si>
  <si>
    <t>08.08.2022 19:43:18</t>
  </si>
  <si>
    <t>08.08.2022 21:03:46</t>
  </si>
  <si>
    <t>ŞEHİRLİOĞLU TR-1 45-81-M00060_B_56387935_56387935</t>
  </si>
  <si>
    <t>08.08.2022 18:43:47</t>
  </si>
  <si>
    <t>08.08.2022 20:58:50</t>
  </si>
  <si>
    <t>08.08.2022 08:56:22</t>
  </si>
  <si>
    <t>08.08.2022 09:10:37</t>
  </si>
  <si>
    <t>K-1611 35-07-K01611_TRAFO K03_48259394</t>
  </si>
  <si>
    <t>08.08.2022 14:45:10</t>
  </si>
  <si>
    <t>08.08.2022 15:01:04</t>
  </si>
  <si>
    <t>BADINCA TR-6 45-73-M00417_A_56397852_56397852</t>
  </si>
  <si>
    <t>08.08.2022 07:59:26</t>
  </si>
  <si>
    <t>08.08.2022 11:42:09</t>
  </si>
  <si>
    <t>RAMAZANLAR TR-1 45-81-M00145_945634190_945634190</t>
  </si>
  <si>
    <t>08.08.2022 17:15:30</t>
  </si>
  <si>
    <t>08.08.2022 19:27:40</t>
  </si>
  <si>
    <t>08.08.2022 19:42:26</t>
  </si>
  <si>
    <t>08.08.2022 19:45:16</t>
  </si>
  <si>
    <t>08.08.2022 18:22:21</t>
  </si>
  <si>
    <t>08.08.2022 19:18:26</t>
  </si>
  <si>
    <t>DURASILLI TARIMSAL SULAMA-4 TR 45-78-M00988_45-78-M00988_2353221</t>
  </si>
  <si>
    <t>08.08.2022 09:48:31</t>
  </si>
  <si>
    <t>08.08.2022 13:31:02</t>
  </si>
  <si>
    <t>K-1037 35-01-K01037_C 1C_5871428</t>
  </si>
  <si>
    <t>08.08.2022 17:28:43</t>
  </si>
  <si>
    <t>08.08.2022 19:53:11</t>
  </si>
  <si>
    <t>TİRE İM-DM-1 35-29-A00001_TİRE ŞEHİR-4 L21_2060277</t>
  </si>
  <si>
    <t>08.08.2022 13:52:11</t>
  </si>
  <si>
    <t>08.08.2022 18:35:33</t>
  </si>
  <si>
    <t>TR-30 35-16-L00030_DIREK TIPI TRAFO HUCRESI H01_2041535</t>
  </si>
  <si>
    <t>08.08.2022 09:10:13</t>
  </si>
  <si>
    <t>08.08.2022 14:02:40</t>
  </si>
  <si>
    <t>BAĞLICA KÖK 45-79-M00248_BAĞLICA M02_72036936</t>
  </si>
  <si>
    <t>08.08.2022 06:32:08</t>
  </si>
  <si>
    <t>08.08.2022 07:16:55</t>
  </si>
  <si>
    <t>SELENDİ TR-33 (KASAP HÜSEYİN) 45-81-M00033_A_56387554_56387554</t>
  </si>
  <si>
    <t>08.08.2022 22:37:00</t>
  </si>
  <si>
    <t>08.08.2022 23:55:23</t>
  </si>
  <si>
    <t>LOKMANKUYU KÖK 35-15-L00903_ÖZEL MÜŞTERİLER L03_67112584</t>
  </si>
  <si>
    <t>08.08.2022 08:33:30</t>
  </si>
  <si>
    <t>08.08.2022 09:24:18</t>
  </si>
  <si>
    <t>DM06/TR07 GARAJ YANI 45-73-M00038_945677193_945677193</t>
  </si>
  <si>
    <t>08.08.2022 15:49:20</t>
  </si>
  <si>
    <t>08.08.2022 17:40:32</t>
  </si>
  <si>
    <t>08.08.2022 07:50:01</t>
  </si>
  <si>
    <t>08.08.2022 08:07:19</t>
  </si>
  <si>
    <t>CENKYERİ TR-3 45-82-M00251_A_56400716_56400716</t>
  </si>
  <si>
    <t>08.08.2022 21:08:13</t>
  </si>
  <si>
    <t>08.08.2022 22:30:52</t>
  </si>
  <si>
    <t>TR-24 35-27-M00024_95001254593_95001254593</t>
  </si>
  <si>
    <t>08.08.2022 09:05:31</t>
  </si>
  <si>
    <t>08.08.2022 14:50:41</t>
  </si>
  <si>
    <t>08.08.2022 01:11:07</t>
  </si>
  <si>
    <t>08.08.2022 02:49:18</t>
  </si>
  <si>
    <t>BEYDAĞ İM 35-32-A00001_HatBaşıAyırıcı_72288594 L03_72288594</t>
  </si>
  <si>
    <t>08.08.2022 19:59:04</t>
  </si>
  <si>
    <t>08.08.2022 21:00:16</t>
  </si>
  <si>
    <t>ÇALTICAK TR-1 45-76-L00012_95001267283_95001267283</t>
  </si>
  <si>
    <t>08.08.2022 10:41:23</t>
  </si>
  <si>
    <t>08.08.2022 12:47:26</t>
  </si>
  <si>
    <t>TR-166 45-78-L00166_953251453_953251453</t>
  </si>
  <si>
    <t>08.08.2022 13:03:36</t>
  </si>
  <si>
    <t>08.08.2022 16:45:47</t>
  </si>
  <si>
    <t>TR-166 45-78-L00166_953266810_953266810</t>
  </si>
  <si>
    <t>08.08.2022 10:03:38</t>
  </si>
  <si>
    <t>08.08.2022 11:56:21</t>
  </si>
  <si>
    <t>M-2662 35-02-M02662_M-1474 M02_61322563</t>
  </si>
  <si>
    <t>08.08.2022 16:59:00</t>
  </si>
  <si>
    <t>08.08.2022 17:32:57</t>
  </si>
  <si>
    <t>SARUHANLI TR-11 45-80-M00011_942460143_942460143</t>
  </si>
  <si>
    <t>08.08.2022 09:17:07</t>
  </si>
  <si>
    <t>08.08.2022 10:28:50</t>
  </si>
  <si>
    <t>YENİFOÇA TR-24 35-23-M00024_B_56373625_56373625</t>
  </si>
  <si>
    <t>08.08.2022 18:25:30</t>
  </si>
  <si>
    <t>08.08.2022 18:43:13</t>
  </si>
  <si>
    <t>08.08.2022 23:00:22</t>
  </si>
  <si>
    <t>08.08.2022 23:00:38</t>
  </si>
  <si>
    <t>TR-7 ÖZTAK (TR-237) 35-19-M00237_ H_77616527</t>
  </si>
  <si>
    <t>08.08.2022 19:30:15</t>
  </si>
  <si>
    <t>08.08.2022 20:29:33</t>
  </si>
  <si>
    <t>SOMA A SANTRALİ İM/DM 45-82-A00001_SAVAŞTEPE 15.8 L14_2091658</t>
  </si>
  <si>
    <t>08.08.2022 11:03:31</t>
  </si>
  <si>
    <t>08.08.2022 11:17:00</t>
  </si>
  <si>
    <t>K-1728 35-02-K01728_913890151_913890151</t>
  </si>
  <si>
    <t>08.08.2022 10:55:19</t>
  </si>
  <si>
    <t>08.08.2022 12:19:28</t>
  </si>
  <si>
    <t>TR-2/109 45-83-L00109_95000148786_95000148786</t>
  </si>
  <si>
    <t>08.08.2022 16:34:37</t>
  </si>
  <si>
    <t>08.08.2022 17:44:02</t>
  </si>
  <si>
    <t>08.08.2022 15:37:30</t>
  </si>
  <si>
    <t>08.08.2022 18:11:06</t>
  </si>
  <si>
    <t>08.08.2022 08:55:39</t>
  </si>
  <si>
    <t>08.08.2022 17:09:45</t>
  </si>
  <si>
    <t>TR-99 ZEYTİNALANI 35-19-L00099_956692070_956692070</t>
  </si>
  <si>
    <t>08.08.2022 16:30:02</t>
  </si>
  <si>
    <t>08.08.2022 19:27:33</t>
  </si>
  <si>
    <t>K-2572 35-01-K02572_911729415_911729415</t>
  </si>
  <si>
    <t>08.08.2022 21:17:52</t>
  </si>
  <si>
    <t>09.08.2022 00:20:57</t>
  </si>
  <si>
    <t>YUKARI AKTEPE KÖYÜ TR-6 35-32-L00155_946414614_946414614</t>
  </si>
  <si>
    <t>08.08.2022 20:23:31</t>
  </si>
  <si>
    <t>08.08.2022 23:22:05</t>
  </si>
  <si>
    <t>ŞERİTLİ TR-1 45-77-L00239_A_56395168_56395168</t>
  </si>
  <si>
    <t>08.08.2022 07:52:06</t>
  </si>
  <si>
    <t>08.08.2022 10:25:23</t>
  </si>
  <si>
    <t>ÇİFTLİKDERE TR-1 45-73-M00546_A_56394270_56394270</t>
  </si>
  <si>
    <t>08.08.2022 19:51:02</t>
  </si>
  <si>
    <t>08.08.2022 22:03:40</t>
  </si>
  <si>
    <t>M-442 35-02-M00442_M-480 M02_2098975</t>
  </si>
  <si>
    <t>08.08.2022 08:49:40</t>
  </si>
  <si>
    <t>08.08.2022 10:25:02</t>
  </si>
  <si>
    <t>KURUCUOVA TR-4 35-15-L00255_B_56368966_56368966</t>
  </si>
  <si>
    <t>08.08.2022 11:33:30</t>
  </si>
  <si>
    <t>08.08.2022 13:00:31</t>
  </si>
  <si>
    <t>M-246 35-02-M00246_35-02-M00246_2348761</t>
  </si>
  <si>
    <t>08.08.2022 15:49:14</t>
  </si>
  <si>
    <t>08.08.2022 16:58:25</t>
  </si>
  <si>
    <t>KURUCUOVA TR-8 35-15-L00249_C_56361948_56361948</t>
  </si>
  <si>
    <t>08.08.2022 18:56:58</t>
  </si>
  <si>
    <t>09.08.2022 03:52:36</t>
  </si>
  <si>
    <t>KULALI KÖYÜ TR-1 45-86-M00167_A_56400429_56400429</t>
  </si>
  <si>
    <t>08.08.2022 16:07:10</t>
  </si>
  <si>
    <t>08.08.2022 17:15:45</t>
  </si>
  <si>
    <t>TR-7 35-16-L00007_953320270_953320270</t>
  </si>
  <si>
    <t>08.08.2022 07:53:21</t>
  </si>
  <si>
    <t>08.08.2022 15:47:00</t>
  </si>
  <si>
    <t>K-4156 35-02-K04156_TRAFO K01_2312968</t>
  </si>
  <si>
    <t>08.08.2022 15:29:22</t>
  </si>
  <si>
    <t>08.08.2022 16:05:37</t>
  </si>
  <si>
    <t>K-610 35-02-K00610_35-02-K00610_2357084</t>
  </si>
  <si>
    <t>08.08.2022 11:17:26</t>
  </si>
  <si>
    <t>08.08.2022 11:40:41</t>
  </si>
  <si>
    <t>08.08.2022 08:58:27</t>
  </si>
  <si>
    <t>08.08.2022 09:13:10</t>
  </si>
  <si>
    <t>SOMA TR-44 45-82-M00044_SOMA TR-44/2 M03_2091596</t>
  </si>
  <si>
    <t>08.08.2022 10:45:26</t>
  </si>
  <si>
    <t>08.08.2022 11:05:34</t>
  </si>
  <si>
    <t>YENİŞEHİR TR-3 35-31-L00113_35-31-L00113_2363998</t>
  </si>
  <si>
    <t>08.08.2022 07:07:09</t>
  </si>
  <si>
    <t>08.08.2022 13:02:35</t>
  </si>
  <si>
    <t>ÇATALOLUK DM 45-74-M00227_HatBaşıAyırıcı_77952822 M03_77952822</t>
  </si>
  <si>
    <t>08.08.2022 14:04:11</t>
  </si>
  <si>
    <t>08.08.2022 14:04:51</t>
  </si>
  <si>
    <t>YELKİ TR-5 (M-2339) 35-10-M02339_913356330_913356330</t>
  </si>
  <si>
    <t>08.08.2022 20:41:42</t>
  </si>
  <si>
    <t>08.08.2022 22:06:58</t>
  </si>
  <si>
    <t>SAKIPAĞA KÖK 35-28-M00605_DSİ-EGELİM (USLU DM) M03_66565863</t>
  </si>
  <si>
    <t>08.08.2022 09:32:29</t>
  </si>
  <si>
    <t>08.08.2022 15:54:39</t>
  </si>
  <si>
    <t>TR-69 M.ALİ SOYLU GRB. YANIKIR MEVKİİ 35-15-L00069_DIREK TIPI TRAFO HUCRESI H01_2046569</t>
  </si>
  <si>
    <t>08.08.2022 16:38:43</t>
  </si>
  <si>
    <t>08.08.2022 17:58:45</t>
  </si>
  <si>
    <t>SAMİ ERDOĞAN SULAMA GRUBU 35-29-L00350_A_56407110_56407110</t>
  </si>
  <si>
    <t>08.08.2022 23:03:47</t>
  </si>
  <si>
    <t>09.08.2022 01:49:52</t>
  </si>
  <si>
    <t>OVAKENT İM 35-15-A00003_ÇATAL ARMUT L05_2057398</t>
  </si>
  <si>
    <t>08.08.2022 09:37:25</t>
  </si>
  <si>
    <t>08.08.2022 09:47:20</t>
  </si>
  <si>
    <t>BAŞIBÜYÜK TR-1 45-77-L00218_A_65507909_65507909</t>
  </si>
  <si>
    <t>08.08.2022 14:00:52</t>
  </si>
  <si>
    <t>08.08.2022 17:18:44</t>
  </si>
  <si>
    <t>YARBASAN KÖK 45-74-M00119_ESKİ YARBASAN M02_72246696</t>
  </si>
  <si>
    <t>08.08.2022 14:36:10</t>
  </si>
  <si>
    <t>08.08.2022 15:16:38</t>
  </si>
  <si>
    <t>GÖKEYÜP TR-1 KÖK 45-78-M00798_HatBaşıAyırıcı_53139955 M04_53139955</t>
  </si>
  <si>
    <t>08.08.2022 20:38:57</t>
  </si>
  <si>
    <t>08.08.2022 23:48:52</t>
  </si>
  <si>
    <t>AKTEPE TR-1 35-32-L00115_B_56390389_56390389</t>
  </si>
  <si>
    <t>08.08.2022 18:28:33</t>
  </si>
  <si>
    <t>08.08.2022 22:30:01</t>
  </si>
  <si>
    <t>YENİ TOKİ DM-2 45-71-M02244_YENİ TOKİ TR-7 M07_72147894</t>
  </si>
  <si>
    <t>08.08.2022 09:17:14</t>
  </si>
  <si>
    <t>08.08.2022 13:44:42</t>
  </si>
  <si>
    <t>BADEMLİ TR-1 DM 35-15-L01010_KETENDERESİ (HACI MUSA) L11_67544258</t>
  </si>
  <si>
    <t>08.08.2022 03:31:04</t>
  </si>
  <si>
    <t>08.08.2022 04:04:08</t>
  </si>
  <si>
    <t>YENİKÖY TR-6 35-22-M00543_955254987_955254987</t>
  </si>
  <si>
    <t>08.08.2022 19:05:39</t>
  </si>
  <si>
    <t>08.08.2022 20:53:32</t>
  </si>
  <si>
    <t>ÇANDARLI TR-9 35-30-M00009_DIREK TIPI TRAFO HUCRESI H01_2035988</t>
  </si>
  <si>
    <t>08.08.2022 16:00:00</t>
  </si>
  <si>
    <t>08.08.2022 17:32:16</t>
  </si>
  <si>
    <t>ALAŞEHİR TM 45-73-A00001_KEMALİYE-2 M20_2058707</t>
  </si>
  <si>
    <t>08.08.2022 20:10:20</t>
  </si>
  <si>
    <t>08.08.2022 20:45:00</t>
  </si>
  <si>
    <t>FETHİ ÜZÜM TARIMSAL SULAMA GRUBU 35-31-L00047_47863659_56390884_56390884</t>
  </si>
  <si>
    <t>08.08.2022 08:12:47</t>
  </si>
  <si>
    <t>08.08.2022 15:15:55</t>
  </si>
  <si>
    <t>HACIRAHMANLI TR-18 45-80-M00082_B_56407323_56407323</t>
  </si>
  <si>
    <t>08.08.2022 09:48:33</t>
  </si>
  <si>
    <t>08.08.2022 12:20:05</t>
  </si>
  <si>
    <t>GÖRDES DM 45-75-M00050_KÜREKÇİ M09_2322179</t>
  </si>
  <si>
    <t>08.08.2022 16:01:42</t>
  </si>
  <si>
    <t>08.08.2022 16:07:15</t>
  </si>
  <si>
    <t>TR-2 DM (M-702) 35-30-M00702_DİKİLİ İM (ŞEHİR-4) M08_66045494</t>
  </si>
  <si>
    <t>08.08.2022 08:09:04</t>
  </si>
  <si>
    <t>08.08.2022 08:42:38</t>
  </si>
  <si>
    <t>08.08.2022 15:26:30</t>
  </si>
  <si>
    <t>08.08.2022 16:45:06</t>
  </si>
  <si>
    <t>ZEYTİNLİPARK DM (M-400) 35-17-M00400_M-22 M02_66434804</t>
  </si>
  <si>
    <t>08.08.2022 09:02:46</t>
  </si>
  <si>
    <t>08.08.2022 16:14:46</t>
  </si>
  <si>
    <t>TR-2/12-A 45-72-L00995_956499021_956499021</t>
  </si>
  <si>
    <t>08.08.2022 10:41:12</t>
  </si>
  <si>
    <t>08.08.2022 15:02:48</t>
  </si>
  <si>
    <t>ÇARIKKARALAR TR-1 45-73-M01075_A_56404488_56404488</t>
  </si>
  <si>
    <t>08.08.2022 21:49:18</t>
  </si>
  <si>
    <t>09.08.2022 01:22:24</t>
  </si>
  <si>
    <t>M-3520(YATIRIM REZERVE) 35-09-M03520_A a1b_5891602</t>
  </si>
  <si>
    <t>08.08.2022 07:25:41</t>
  </si>
  <si>
    <t>08.08.2022 12:10:17</t>
  </si>
  <si>
    <t>KİLLİK BEYNAMAZLI TR-3 45-86-M00142_45-86-M00142_2358445</t>
  </si>
  <si>
    <t>08.08.2022 11:08:12</t>
  </si>
  <si>
    <t>08.08.2022 11:27:27</t>
  </si>
  <si>
    <t>ÜNİVERSİTE TM 35-02-A00008_PINARBAŞI-2 M24_2310715</t>
  </si>
  <si>
    <t>08.08.2022 16:00:20</t>
  </si>
  <si>
    <t>K-3390 35-04-K03390_A K3390A1B_5821181</t>
  </si>
  <si>
    <t>08.08.2022 16:25:53</t>
  </si>
  <si>
    <t>08.08.2022 17:49:39</t>
  </si>
  <si>
    <t>KORDON KÖK 45-78-M00730_HatBaşıAyırıcı_53139398 M02_53139398</t>
  </si>
  <si>
    <t>08.08.2022 20:31:27</t>
  </si>
  <si>
    <t>08.08.2022 22:11:23</t>
  </si>
  <si>
    <t>K-2827 OTO PLAZA 35-01-K02827_35-01-K02827_2350231</t>
  </si>
  <si>
    <t>08.08.2022 12:38:37</t>
  </si>
  <si>
    <t>08.08.2022 13:43:24</t>
  </si>
  <si>
    <t>BAŞIBÜYÜK KIRLILAR TR-1 45-77-L00479_B_83839437_83839437</t>
  </si>
  <si>
    <t>08.08.2022 09:39:08</t>
  </si>
  <si>
    <t>08.08.2022 11:37:26</t>
  </si>
  <si>
    <t>ÖDEMİŞ İM 35-15-A00001_ŞEHİR-2 L03_83647066</t>
  </si>
  <si>
    <t>08.08.2022 09:16:31</t>
  </si>
  <si>
    <t>08.08.2022 17:30:40</t>
  </si>
  <si>
    <t>YARBASAN KÖK 45-74-M00119_HatBaşıAyırıcı_77952732 M04_77952732</t>
  </si>
  <si>
    <t>08.08.2022 18:27:33</t>
  </si>
  <si>
    <t>08.08.2022 20:34:58</t>
  </si>
  <si>
    <t>YILDIZ KUSURU TR-1 45-81-M00040_45-81-M00040_2360621</t>
  </si>
  <si>
    <t>08.08.2022 19:07:39</t>
  </si>
  <si>
    <t>08.08.2022 20:50:55</t>
  </si>
  <si>
    <t>L-294 35-18-L00294_35-18-L00294_85992022</t>
  </si>
  <si>
    <t>08.08.2022 10:29:53</t>
  </si>
  <si>
    <t>08.08.2022 11:21:13</t>
  </si>
  <si>
    <t>ÇATALOLUK DM 45-74-M00227_HatBaşıAyırıcı_53134198 M03_53134198</t>
  </si>
  <si>
    <t>08.08.2022 16:41:32</t>
  </si>
  <si>
    <t>08.08.2022 18:46:49</t>
  </si>
  <si>
    <t>KURUDERE OVA TR-2 35-32-L00051_D_56391748_56391748</t>
  </si>
  <si>
    <t>08.08.2022 19:06:57</t>
  </si>
  <si>
    <t>08.08.2022 23:43:58</t>
  </si>
  <si>
    <t>KAYAKÖY TR-3 35-15-L00523_48613179_56370019_56370019</t>
  </si>
  <si>
    <t>08.08.2022 19:39:34</t>
  </si>
  <si>
    <t>09.08.2022 04:45:10</t>
  </si>
  <si>
    <t>K-4492 35-10-K04492_913195373_913195373</t>
  </si>
  <si>
    <t>08.08.2022 11:44:12</t>
  </si>
  <si>
    <t>08.08.2022 13:32:19</t>
  </si>
  <si>
    <t>CAFER ÇETİNKAYA SULAMA GRUBU 35-29-M00160_A_56396293_56396293</t>
  </si>
  <si>
    <t>08.08.2022 20:10:19</t>
  </si>
  <si>
    <t>08.08.2022 22:01:31</t>
  </si>
  <si>
    <t>08.08.2022 01:55:58</t>
  </si>
  <si>
    <t>08.08.2022 04:48:36</t>
  </si>
  <si>
    <t>DAYIOĞLU TR-1 45-72-L00339_A_56389979_56389979</t>
  </si>
  <si>
    <t>09.08.2022 18:32:49</t>
  </si>
  <si>
    <t>09.08.2022 20:16:30</t>
  </si>
  <si>
    <t>L-105 35-18-L00105_OVACIK KÖYÜ VE VERİCİLER L02_2324754</t>
  </si>
  <si>
    <t>09.08.2022 09:23:18</t>
  </si>
  <si>
    <t>09.08.2022 10:19:15</t>
  </si>
  <si>
    <t>TR-40 45-77-L00040_945490368_945490368</t>
  </si>
  <si>
    <t>09.08.2022 17:51:55</t>
  </si>
  <si>
    <t>09.08.2022 19:27:25</t>
  </si>
  <si>
    <t>MESCİTLİ DM 35-15-L00904_MESCİTLİ SULAMA-1 L02_72321003</t>
  </si>
  <si>
    <t>09.08.2022 09:00:28</t>
  </si>
  <si>
    <t>09.08.2022 11:26:12</t>
  </si>
  <si>
    <t>OVAKENT TR-6 35-15-L00586_A_56367737_56367737</t>
  </si>
  <si>
    <t>09.08.2022 00:01:08</t>
  </si>
  <si>
    <t>09.08.2022 06:52:28</t>
  </si>
  <si>
    <t>TR-108 ZEYTİNALANI 35-19-L00108_35-19-L00108_72147116</t>
  </si>
  <si>
    <t>09.08.2022 12:23:06</t>
  </si>
  <si>
    <t>09.08.2022 13:33:06</t>
  </si>
  <si>
    <t>09.08.2022 05:53:40</t>
  </si>
  <si>
    <t>09.08.2022 06:29:12</t>
  </si>
  <si>
    <t>KAPLANCIK TR-2 35-26-L00094_956604911_956604911</t>
  </si>
  <si>
    <t>09.08.2022 13:26:26</t>
  </si>
  <si>
    <t>09.08.2022 15:54:31</t>
  </si>
  <si>
    <t>K-2572 35-01-K02572_910609129_910609129</t>
  </si>
  <si>
    <t>09.08.2022 09:14:55</t>
  </si>
  <si>
    <t>09.08.2022 11:01:26</t>
  </si>
  <si>
    <t>ARAPBAŞI TR-4 35-20-M00034_955212985_955212985</t>
  </si>
  <si>
    <t>09.08.2022 14:52:40</t>
  </si>
  <si>
    <t>09.08.2022 16:57:31</t>
  </si>
  <si>
    <t>AKSAZ KÖK (OSMANGAZİ EDAŞ) 45-74-M00305Ö_HatBaşıAyırıcı_53135328 M04_53135328</t>
  </si>
  <si>
    <t>09.08.2022 20:24:19</t>
  </si>
  <si>
    <t>09.08.2022 20:27:51</t>
  </si>
  <si>
    <t>SARUHANLI TR-32 45-80-M00032_C F01b_60287036</t>
  </si>
  <si>
    <t>09.08.2022 15:46:47</t>
  </si>
  <si>
    <t>09.08.2022 16:32:16</t>
  </si>
  <si>
    <t>ESKİ FOÇA İM 35-23-A00001_FOTAŞ-2 M02_2050293</t>
  </si>
  <si>
    <t>09.08.2022 07:32:08</t>
  </si>
  <si>
    <t>09.08.2022 08:50:28</t>
  </si>
  <si>
    <t>HALIKÖY OVACIK MAH. TR-3 35-32-L00124_A_56369093_56369093</t>
  </si>
  <si>
    <t>09.08.2022 16:24:19</t>
  </si>
  <si>
    <t>09.08.2022 17:55:58</t>
  </si>
  <si>
    <t>09.08.2022 08:33:14</t>
  </si>
  <si>
    <t>09.08.2022 11:38:27</t>
  </si>
  <si>
    <t>KIRTEPE KÖK 35-29-L00055_YİĞENLİ FİDERİ L02_72212790</t>
  </si>
  <si>
    <t>09.08.2022 10:13:07</t>
  </si>
  <si>
    <t>09.08.2022 13:31:57</t>
  </si>
  <si>
    <t>KORDON KÖK 45-78-M00730_HatBaşıAyırıcı_53139399 M02_53139399</t>
  </si>
  <si>
    <t>09.08.2022 10:13:40</t>
  </si>
  <si>
    <t>09.08.2022 11:12:25</t>
  </si>
  <si>
    <t>ESKİOBA TR-3 35-29-L00145_950339203_950339203</t>
  </si>
  <si>
    <t>09.08.2022 21:33:28</t>
  </si>
  <si>
    <t>09.08.2022 23:40:48</t>
  </si>
  <si>
    <t>TR-98 35-15-L00098_C C1b_48898250</t>
  </si>
  <si>
    <t>09.08.2022 21:59:49</t>
  </si>
  <si>
    <t>10.08.2022 02:19:37</t>
  </si>
  <si>
    <t>MENEMEN TR-52 35-28-L00052_35-28-L00052_66732148</t>
  </si>
  <si>
    <t>09.08.2022 13:02:51</t>
  </si>
  <si>
    <t>09.08.2022 17:26:30</t>
  </si>
  <si>
    <t>DOĞANÇAY İM 35-04-A00004_TÜNEL K10_77533615</t>
  </si>
  <si>
    <t>09.08.2022 17:00:00</t>
  </si>
  <si>
    <t>09.08.2022 18:09:02</t>
  </si>
  <si>
    <t>TR-96 35-15-L00096_F f1b_48898512</t>
  </si>
  <si>
    <t>09.08.2022 15:40:06</t>
  </si>
  <si>
    <t>09.08.2022 21:59:12</t>
  </si>
  <si>
    <t>TR-2/117 45-83-M00712_955142775_955142775</t>
  </si>
  <si>
    <t>09.08.2022 09:26:00</t>
  </si>
  <si>
    <t>09.08.2022 10:01:55</t>
  </si>
  <si>
    <t>DAZYURT TR-1 45-71-M01738_953192883_953192883</t>
  </si>
  <si>
    <t>09.08.2022 08:59:17</t>
  </si>
  <si>
    <t>09.08.2022 10:44:55</t>
  </si>
  <si>
    <t>TARIMSAL SULAMA TR-26 45-85-L00126_949935207_949935207</t>
  </si>
  <si>
    <t>09.08.2022 18:49:44</t>
  </si>
  <si>
    <t>09.08.2022 22:46:57</t>
  </si>
  <si>
    <t>DM-3/TR-24 (ESKİ TR-56) 35-22-M00056_955260400_955260400</t>
  </si>
  <si>
    <t>09.08.2022 20:18:06</t>
  </si>
  <si>
    <t>09.08.2022 22:04:42</t>
  </si>
  <si>
    <t>TR-1 45-78-L00001_49381704_60985007_60985007</t>
  </si>
  <si>
    <t>09.08.2022 14:45:15</t>
  </si>
  <si>
    <t>09.08.2022 18:31:39</t>
  </si>
  <si>
    <t>M-1 35-02-M00001_M-1269 M12_78582590</t>
  </si>
  <si>
    <t>09.08.2022 13:54:59</t>
  </si>
  <si>
    <t>09.08.2022 14:37:48</t>
  </si>
  <si>
    <t>YOLÜSTÜ TR-4 35-15-L00916_B_79886404_79886404</t>
  </si>
  <si>
    <t>09.08.2022 06:57:30</t>
  </si>
  <si>
    <t>09.08.2022 10:36:50</t>
  </si>
  <si>
    <t>CAMBAZLI TR-1 45-84-M00007__72372622_72372622</t>
  </si>
  <si>
    <t>09.08.2022 18:42:50</t>
  </si>
  <si>
    <t>09.08.2022 19:58:13</t>
  </si>
  <si>
    <t>YAYAKENT TR-8 35-24-M00008_A_56354110_56354110</t>
  </si>
  <si>
    <t>09.08.2022 23:31:30</t>
  </si>
  <si>
    <t>10.08.2022 00:48:52</t>
  </si>
  <si>
    <t>L-280 35-18-L00280_950460416_950460416</t>
  </si>
  <si>
    <t>09.08.2022 14:13:09</t>
  </si>
  <si>
    <t>09.08.2022 21:17:53</t>
  </si>
  <si>
    <t>09.08.2022 18:21:50</t>
  </si>
  <si>
    <t>09.08.2022 19:11:37</t>
  </si>
  <si>
    <t>K-1507 35-03-K01507_910400604_910400604</t>
  </si>
  <si>
    <t>09.08.2022 22:17:52</t>
  </si>
  <si>
    <t>10.08.2022 06:44:35</t>
  </si>
  <si>
    <t>DM-14/3B 45-71-M02250_DM-14/4-B M02_73387501</t>
  </si>
  <si>
    <t>09.08.2022 06:36:00</t>
  </si>
  <si>
    <t>09.08.2022 07:15:10</t>
  </si>
  <si>
    <t>K-4492 35-10-K04492_98010142_98010142</t>
  </si>
  <si>
    <t>09.08.2022 10:20:25</t>
  </si>
  <si>
    <t>09.08.2022 11:57:02</t>
  </si>
  <si>
    <t>M-3439(YATIRIM REZERVE) 35-03-M03439_910449362_910449362</t>
  </si>
  <si>
    <t>09.08.2022 13:36:33</t>
  </si>
  <si>
    <t>09.08.2022 17:45:17</t>
  </si>
  <si>
    <t>L-158 ONTUR 35-18-L00158_M-163 L05_2305724</t>
  </si>
  <si>
    <t>09.08.2022 15:01:43</t>
  </si>
  <si>
    <t>09.08.2022 18:59:15</t>
  </si>
  <si>
    <t>SANAYİ SİTESİ TR-3 35-17-M00298_950310479_950310479</t>
  </si>
  <si>
    <t>09.08.2022 10:23:50</t>
  </si>
  <si>
    <t>09.08.2022 13:07:10</t>
  </si>
  <si>
    <t>ÇAYLI TR-2 35-15-L00189_35-15-L00189_2365414</t>
  </si>
  <si>
    <t>09.08.2022 13:06:39</t>
  </si>
  <si>
    <t>09.08.2022 18:16:59</t>
  </si>
  <si>
    <t>TR-2 DM (M-702) 35-30-M00702_DAĞITIM TRAFOSU M03_66045405</t>
  </si>
  <si>
    <t>09.08.2022 09:47:03</t>
  </si>
  <si>
    <t>09.08.2022 17:06:56</t>
  </si>
  <si>
    <t>M-2876 35-04-M02876_914541076_914541076</t>
  </si>
  <si>
    <t>09.08.2022 02:02:22</t>
  </si>
  <si>
    <t>09.08.2022 10:49:09</t>
  </si>
  <si>
    <t>ALAŞARLI H.ALİ ÇİFTÇİ GRUBU TR-4 35-15-L00222_B_56367915_56367915</t>
  </si>
  <si>
    <t>09.08.2022 09:07:11</t>
  </si>
  <si>
    <t>09.08.2022 12:10:29</t>
  </si>
  <si>
    <t>YAHŞELLİ DM-5 35-28-M00882_EMİRALEM SULAMA M10_66811691</t>
  </si>
  <si>
    <t>09.08.2022 13:14:21</t>
  </si>
  <si>
    <t>09.08.2022 15:44:39</t>
  </si>
  <si>
    <t>MOLLA SÜLEYMANLI TR-1 45-71-M01549_44435436_56366227_56366227</t>
  </si>
  <si>
    <t>09.08.2022 20:04:47</t>
  </si>
  <si>
    <t>09.08.2022 22:31:13</t>
  </si>
  <si>
    <t>TR-38 35-30-L00038_DAĞITIM TRF TR-38 L03_66043562</t>
  </si>
  <si>
    <t>09.08.2022 10:56:31</t>
  </si>
  <si>
    <t>09.08.2022 16:45:04</t>
  </si>
  <si>
    <t>OVACIK TR-6 35-31-L00148_35-31-L00148_2364102</t>
  </si>
  <si>
    <t>09.08.2022 09:51:39</t>
  </si>
  <si>
    <t>09.08.2022 18:07:50</t>
  </si>
  <si>
    <t>ÇAMLICA KÖK 45-81-M00048_ÇANŞA ÇIKIŞ M03_71996145</t>
  </si>
  <si>
    <t>09.08.2022 18:48:46</t>
  </si>
  <si>
    <t>09.08.2022 20:15:19</t>
  </si>
  <si>
    <t>TR-89 35-15-M00089_35-15-M00089_2364915</t>
  </si>
  <si>
    <t>09.08.2022 15:57:13</t>
  </si>
  <si>
    <t>09.08.2022 19:52:29</t>
  </si>
  <si>
    <t>K-4445 35-03-K04445_910411303_910411303</t>
  </si>
  <si>
    <t>09.08.2022 14:49:35</t>
  </si>
  <si>
    <t>09.08.2022 16:20:45</t>
  </si>
  <si>
    <t>K-1040 35-04-K01040_35-04-K01040_2350719</t>
  </si>
  <si>
    <t>09.08.2022 16:31:25</t>
  </si>
  <si>
    <t>09.08.2022 16:46:19</t>
  </si>
  <si>
    <t>MURADİYE DM-5/9 KÖK 45-71-M00673_DM-5/10-C M04_72117138</t>
  </si>
  <si>
    <t>09.08.2022 07:24:04</t>
  </si>
  <si>
    <t>09.08.2022 09:35:33</t>
  </si>
  <si>
    <t>09.08.2022 15:45:20</t>
  </si>
  <si>
    <t>09.08.2022 18:23:42</t>
  </si>
  <si>
    <t>ARDIÇ MAHALLESİ TR-17 35-21-L00128_95002367296_95002367296</t>
  </si>
  <si>
    <t>09.08.2022 08:11:58</t>
  </si>
  <si>
    <t>09.08.2022 10:12:56</t>
  </si>
  <si>
    <t>SÖĞÜTÖREN TR-1 35-20-L00347_6640840_56360392_56360392</t>
  </si>
  <si>
    <t>09.08.2022 21:27:52</t>
  </si>
  <si>
    <t>09.08.2022 22:40:55</t>
  </si>
  <si>
    <t>BAKIR TR-5 45-76-M00064_42832964_56388067_56388067</t>
  </si>
  <si>
    <t>AG Pano Faz Sigorta Atığı</t>
  </si>
  <si>
    <t>09.08.2022 20:29:57</t>
  </si>
  <si>
    <t>09.08.2022 20:50:01</t>
  </si>
  <si>
    <t>09.08.2022 17:04:30</t>
  </si>
  <si>
    <t>09.08.2022 17:45:24</t>
  </si>
  <si>
    <t>M-1149 35-09-M01149_M-538 M07_47615744</t>
  </si>
  <si>
    <t>09.08.2022 12:28:16</t>
  </si>
  <si>
    <t>09.08.2022 12:39:12</t>
  </si>
  <si>
    <t>M-1023 35-03-M01023_910585682_910585682</t>
  </si>
  <si>
    <t>09.08.2022 19:35:36</t>
  </si>
  <si>
    <t>10.08.2022 02:04:54</t>
  </si>
  <si>
    <t>TR-156 35-15-L00156_35-15-L00156_2357964</t>
  </si>
  <si>
    <t>09.08.2022 09:10:24</t>
  </si>
  <si>
    <t>09.08.2022 15:20:44</t>
  </si>
  <si>
    <t>L-336 REİSDERE 35-18-L00336_960286816_960286816</t>
  </si>
  <si>
    <t>09.08.2022 10:10:23</t>
  </si>
  <si>
    <t>09.08.2022 11:35:25</t>
  </si>
  <si>
    <t>HARMANDALI KÖK 45-71-M00061_NURİ SORMAN M11_72231091</t>
  </si>
  <si>
    <t>09.08.2022 09:29:10</t>
  </si>
  <si>
    <t>09.08.2022 12:27:34</t>
  </si>
  <si>
    <t>MORDOĞAN TR-5 35-21-L00146_953358258_953358258</t>
  </si>
  <si>
    <t>09.08.2022 17:44:34</t>
  </si>
  <si>
    <t>09.08.2022 21:56:30</t>
  </si>
  <si>
    <t>09.08.2022 00:08:04</t>
  </si>
  <si>
    <t>09.08.2022 00:09:56</t>
  </si>
  <si>
    <t>DEMİRCİLİ İSMAİL YER GRUBU TR-4 35-15-L00153_A_56361159_56361159</t>
  </si>
  <si>
    <t>09.08.2022 13:37:03</t>
  </si>
  <si>
    <t>09.08.2022 13:58:33</t>
  </si>
  <si>
    <t>CENKYERİ TR-4 45-82-M00252_45-82-M00252_2370792</t>
  </si>
  <si>
    <t>09.08.2022 13:10:37</t>
  </si>
  <si>
    <t>09.08.2022 14:29:16</t>
  </si>
  <si>
    <t>ÇARIKKARALAR TR-1 45-73-M01075_45-73-M01075_2358493</t>
  </si>
  <si>
    <t>09.08.2022 07:40:55</t>
  </si>
  <si>
    <t>09.08.2022 12:17:52</t>
  </si>
  <si>
    <t>ÇAYLI TR-3 35-15-L00190_35-15-L00190_2365415</t>
  </si>
  <si>
    <t>09.08.2022 13:50:11</t>
  </si>
  <si>
    <t>09.08.2022 18:25:23</t>
  </si>
  <si>
    <t>HAMZA BÖREKÇİGİL-2 TARIMSAL SULAMA 45-78-L00686_45-78-L00686_2352633</t>
  </si>
  <si>
    <t>09.08.2022 20:01:48</t>
  </si>
  <si>
    <t>10.08.2022 02:29:44</t>
  </si>
  <si>
    <t>DELİDEMİRCİ TR-1 45-74-M00237_945581246_945581246</t>
  </si>
  <si>
    <t>09.08.2022 14:55:01</t>
  </si>
  <si>
    <t>09.08.2022 18:19:00</t>
  </si>
  <si>
    <t>M-1397 35-01-M01397_35-01-M01397_67106443</t>
  </si>
  <si>
    <t>09.08.2022 09:12:59</t>
  </si>
  <si>
    <t>09.08.2022 11:27:09</t>
  </si>
  <si>
    <t>K-3010 35-04-K03010_E E1B_5819865</t>
  </si>
  <si>
    <t>09.08.2022 21:09:23</t>
  </si>
  <si>
    <t>10.08.2022 01:38:34</t>
  </si>
  <si>
    <t>TR-140 35-19-L00140_956690141_956690141</t>
  </si>
  <si>
    <t>09.08.2022 15:08:52</t>
  </si>
  <si>
    <t>09.08.2022 18:12:48</t>
  </si>
  <si>
    <t>09.08.2022 16:22:05</t>
  </si>
  <si>
    <t>09.08.2022 20:14:50</t>
  </si>
  <si>
    <t>EĞERCİ TR-4 35-26-L00428_35-26-L00428_42448563</t>
  </si>
  <si>
    <t>09.08.2022 20:28:51</t>
  </si>
  <si>
    <t>09.08.2022 21:27:44</t>
  </si>
  <si>
    <t>TR-1/3 45-83-M00003_PAŞATIMARI TR-1 M05_2331761</t>
  </si>
  <si>
    <t>09.08.2022 08:36:25</t>
  </si>
  <si>
    <t>09.08.2022 10:52:27</t>
  </si>
  <si>
    <t>TR-52 35-30-L00052_955332216_955332216</t>
  </si>
  <si>
    <t>09.08.2022 16:58:27</t>
  </si>
  <si>
    <t>09.08.2022 17:40:04</t>
  </si>
  <si>
    <t>TR-23 35-15-M00023_950350050_950350050</t>
  </si>
  <si>
    <t>09.08.2022 22:55:50</t>
  </si>
  <si>
    <t>10.08.2022 02:23:40</t>
  </si>
  <si>
    <t>TR-1/73 45-72-M00073_49742116 b1_49745928</t>
  </si>
  <si>
    <t>09.08.2022 12:26:35</t>
  </si>
  <si>
    <t>09.08.2022 15:37:31</t>
  </si>
  <si>
    <t>L-126 35-18-L00126_50067652 D01_50068712</t>
  </si>
  <si>
    <t>09.08.2022 22:26:06</t>
  </si>
  <si>
    <t>09.08.2022 23:50:18</t>
  </si>
  <si>
    <t>TR-108 ZEYTİNALANI 35-19-L00108__72410940_72410940</t>
  </si>
  <si>
    <t>09.08.2022 07:45:47</t>
  </si>
  <si>
    <t>09.08.2022 15:30:42</t>
  </si>
  <si>
    <t>ESKİ FOÇA İM 35-23-A00001_FOTAŞ-1 M07_2308535</t>
  </si>
  <si>
    <t>09.08.2022 06:28:38</t>
  </si>
  <si>
    <t>09.08.2022 09:21:08</t>
  </si>
  <si>
    <t>ÇANAKÇI TR-2 45-79-M00186_A_56400381_56400381</t>
  </si>
  <si>
    <t>09.08.2022 10:06:49</t>
  </si>
  <si>
    <t>09.08.2022 11:30:25</t>
  </si>
  <si>
    <t>TR-116 35-15-M00116_950364672_950364672</t>
  </si>
  <si>
    <t>09.08.2022 10:30:42</t>
  </si>
  <si>
    <t>09.08.2022 20:36:28</t>
  </si>
  <si>
    <t>ÇIRPI İM 35-20-A00002_ÇIPPI TİRE SULAMA M10_2056273</t>
  </si>
  <si>
    <t>09.08.2022 15:12:07</t>
  </si>
  <si>
    <t>09.08.2022 16:07:47</t>
  </si>
  <si>
    <t>DM-2/22 45-72-M00612_956516453_956516453</t>
  </si>
  <si>
    <t>09.08.2022 11:39:57</t>
  </si>
  <si>
    <t>09.08.2022 12:30:23</t>
  </si>
  <si>
    <t>09.08.2022 04:26:02</t>
  </si>
  <si>
    <t>09.08.2022 04:27:42</t>
  </si>
  <si>
    <t>AHMETLİ TR-3 45-84-L00003_915805491_915805491</t>
  </si>
  <si>
    <t>09.08.2022 14:32:51</t>
  </si>
  <si>
    <t>09.08.2022 15:16:39</t>
  </si>
  <si>
    <t>TR-43 35-19-M00043_956692150_956692150</t>
  </si>
  <si>
    <t>09.08.2022 23:17:49</t>
  </si>
  <si>
    <t>SELVİLER TR-1 45-86-M00241_A_56405157_56405157</t>
  </si>
  <si>
    <t>09.08.2022 19:15:12</t>
  </si>
  <si>
    <t>09.08.2022 20:15:38</t>
  </si>
  <si>
    <t>MURADİYE DM-4/12-A (DİREK TR-1) 45-71-M01872_953221792_953221792</t>
  </si>
  <si>
    <t>09.08.2022 16:08:04</t>
  </si>
  <si>
    <t>09.08.2022 17:33:04</t>
  </si>
  <si>
    <t>BOZDAĞ TR-6 35-15-L00311_35-15-L00311_66837551</t>
  </si>
  <si>
    <t>09.08.2022 14:04:06</t>
  </si>
  <si>
    <t>09.08.2022 18:28:57</t>
  </si>
  <si>
    <t>DURASILLI TR-1 KÖK 45-78-M01114_TR-2 M04_2328783</t>
  </si>
  <si>
    <t>09.08.2022 23:09:39</t>
  </si>
  <si>
    <t>10.08.2022 00:51:40</t>
  </si>
  <si>
    <t>SEYREK TR-6 35-28-M00910_C C01_79679187</t>
  </si>
  <si>
    <t>09.08.2022 17:19:05</t>
  </si>
  <si>
    <t>09.08.2022 19:56:01</t>
  </si>
  <si>
    <t>L-210 35-18-L00210_950446171_950446171</t>
  </si>
  <si>
    <t>09.08.2022 09:18:50</t>
  </si>
  <si>
    <t>09.08.2022 13:31:53</t>
  </si>
  <si>
    <t>DM-2/2 35-28-M00128__83737126_83737126</t>
  </si>
  <si>
    <t>09.08.2022 22:06:39</t>
  </si>
  <si>
    <t>09.08.2022 23:59:04</t>
  </si>
  <si>
    <t>09.08.2022 10:14:25</t>
  </si>
  <si>
    <t>09.08.2022 13:41:25</t>
  </si>
  <si>
    <t>YENİ FOÇA TR-2 35-23-M00002_TR-9 M01_66039430</t>
  </si>
  <si>
    <t>09.08.2022 06:42:50</t>
  </si>
  <si>
    <t>09.08.2022 08:17:14</t>
  </si>
  <si>
    <t>CABARLAR TR-6 45-75-M00117_B_56398185_56398185</t>
  </si>
  <si>
    <t>09.08.2022 20:49:14</t>
  </si>
  <si>
    <t>09.08.2022 21:29:27</t>
  </si>
  <si>
    <t>K-3918 35-08-K03918_35-08-K03918_42454693</t>
  </si>
  <si>
    <t>09.08.2022 16:13:49</t>
  </si>
  <si>
    <t>09.08.2022 17:11:39</t>
  </si>
  <si>
    <t>ALİBEYLİ TR-2 45-80-M00065_45-80-M00065_72191468</t>
  </si>
  <si>
    <t>09.08.2022 12:14:29</t>
  </si>
  <si>
    <t>09.08.2022 13:55:58</t>
  </si>
  <si>
    <t>09.08.2022 11:28:18</t>
  </si>
  <si>
    <t>09.08.2022 12:49:59</t>
  </si>
  <si>
    <t>K-2713 35-03-K02713_913307586_913307586</t>
  </si>
  <si>
    <t>09.08.2022 11:00:54</t>
  </si>
  <si>
    <t>09.08.2022 11:56:34</t>
  </si>
  <si>
    <t>YAKACIK TR-7 35-20-L00245_6146681_56373227_56373227</t>
  </si>
  <si>
    <t>09.08.2022 08:24:01</t>
  </si>
  <si>
    <t>09.08.2022 10:20:11</t>
  </si>
  <si>
    <t>M-2573 35-01-M02573__72410766_72410766</t>
  </si>
  <si>
    <t>09.08.2022 09:58:10</t>
  </si>
  <si>
    <t>09.08.2022 10:31:59</t>
  </si>
  <si>
    <t>KARASAVCI TR-1 45-78-M00553_45-78-M00553_2366166</t>
  </si>
  <si>
    <t>09.08.2022 08:33:21</t>
  </si>
  <si>
    <t>09.08.2022 11:32:58</t>
  </si>
  <si>
    <t>K-1027 35-01-K01027_910648879_910648879</t>
  </si>
  <si>
    <t>09.08.2022 10:41:52</t>
  </si>
  <si>
    <t>09.08.2022 12:20:00</t>
  </si>
  <si>
    <t>K-311 35-01-K00311__72410579_72410579</t>
  </si>
  <si>
    <t>09.08.2022 21:20:00</t>
  </si>
  <si>
    <t>09.08.2022 22:12:37</t>
  </si>
  <si>
    <t>KORDON KÖK 45-78-M00730_KÖSEALİ KABAZLI GÖBEKLİ M02_2327656</t>
  </si>
  <si>
    <t>09.08.2022 03:39:09</t>
  </si>
  <si>
    <t>09.08.2022 04:32:05</t>
  </si>
  <si>
    <t>ÇIRPI TR-1/1 35-20-M00001_35-20-M00001_66559992</t>
  </si>
  <si>
    <t>09.08.2022 20:07:04</t>
  </si>
  <si>
    <t>09.08.2022 21:55:18</t>
  </si>
  <si>
    <t>K-4278 35-01-K04278_F F2_5924533</t>
  </si>
  <si>
    <t>09.08.2022 09:16:56</t>
  </si>
  <si>
    <t>09.08.2022 09:32:46</t>
  </si>
  <si>
    <t>AKGEDİK TR-1 45-71-M01047_45-71-M01047_2349562</t>
  </si>
  <si>
    <t>09.08.2022 13:57:42</t>
  </si>
  <si>
    <t>09.08.2022 14:42:17</t>
  </si>
  <si>
    <t>K-49 35-01-K00049_910437931_910437931</t>
  </si>
  <si>
    <t>09.08.2022 22:11:52</t>
  </si>
  <si>
    <t>10.08.2022 01:13:06</t>
  </si>
  <si>
    <t>09.08.2022 18:24:43</t>
  </si>
  <si>
    <t>09.08.2022 18:42:19</t>
  </si>
  <si>
    <t>ÇIRPI İM 35-20-A00002_ÇIRPI SULAMA M09_2307615</t>
  </si>
  <si>
    <t>09.08.2022 11:32:28</t>
  </si>
  <si>
    <t>09.08.2022 11:46:35</t>
  </si>
  <si>
    <t>K-1664 35-04-K01664_99779531_99779531</t>
  </si>
  <si>
    <t>09.08.2022 16:42:41</t>
  </si>
  <si>
    <t>09.08.2022 21:26:11</t>
  </si>
  <si>
    <t>M-1682 35-01-M01682_911937294_911937294</t>
  </si>
  <si>
    <t>09.08.2022 20:47:38</t>
  </si>
  <si>
    <t>10.08.2022 01:59:27</t>
  </si>
  <si>
    <t>KURUDERE OVA TR-2 35-32-L00051_946408207_946408207</t>
  </si>
  <si>
    <t>09.08.2022 06:30:48</t>
  </si>
  <si>
    <t>09.08.2022 10:05:29</t>
  </si>
  <si>
    <t>ŞAHYAR TR-1 45-73-M00189_A_56393571_56393571</t>
  </si>
  <si>
    <t>09.08.2022 21:32:42</t>
  </si>
  <si>
    <t>09.08.2022 22:02:38</t>
  </si>
  <si>
    <t>09.08.2022 21:03:00</t>
  </si>
  <si>
    <t>10.08.2022 02:06:40</t>
  </si>
  <si>
    <t>TR-89 MAVİ PLAJ 35-19-L00089_TR-295 ŞOFÖRLER ODASI / DAĞITIM TRAFOSU L04_72132933</t>
  </si>
  <si>
    <t>09.08.2022 09:25:25</t>
  </si>
  <si>
    <t>09.08.2022 18:29:00</t>
  </si>
  <si>
    <t>DM-25/14 45-71-M00053_A_56403046_56403046</t>
  </si>
  <si>
    <t>09.08.2022 16:53:50</t>
  </si>
  <si>
    <t>09.08.2022 18:23:45</t>
  </si>
  <si>
    <t>TR-2/122 45-83-M00720__72373850_72373850</t>
  </si>
  <si>
    <t>09.08.2022 16:17:16</t>
  </si>
  <si>
    <t>09.08.2022 16:51:23</t>
  </si>
  <si>
    <t>İNCESU TR-1 45-77-L00100_A_56392377_56392377</t>
  </si>
  <si>
    <t>09.08.2022 15:40:11</t>
  </si>
  <si>
    <t>09.08.2022 18:39:36</t>
  </si>
  <si>
    <t>MERSİNLİ TR-2 45-78-M00936_49342713_56390936_56390936</t>
  </si>
  <si>
    <t>09.08.2022 21:29:02</t>
  </si>
  <si>
    <t>10.08.2022 01:29:34</t>
  </si>
  <si>
    <t>TR-60 BAYRAMKUYU 35-15-L00060_B_56371357_56371357</t>
  </si>
  <si>
    <t>09.08.2022 20:05:56</t>
  </si>
  <si>
    <t>09.08.2022 21:43:33</t>
  </si>
  <si>
    <t>BAĞCILAR KÖK 35-28-M00603_ALANİÇİ TR-1 (ÇALTI) M02_66566204</t>
  </si>
  <si>
    <t>09.08.2022 09:08:23</t>
  </si>
  <si>
    <t>09.08.2022 11:50:10</t>
  </si>
  <si>
    <t>09.08.2022 10:36:52</t>
  </si>
  <si>
    <t>09.08.2022 12:07:45</t>
  </si>
  <si>
    <t>M-1129 35-02-M01129_910212191_910212191</t>
  </si>
  <si>
    <t>09.08.2022 10:12:45</t>
  </si>
  <si>
    <t>09.08.2022 12:52:04</t>
  </si>
  <si>
    <t>L-242 35-18-L00242_8015188 d1b_5959915</t>
  </si>
  <si>
    <t>09.08.2022 15:45:42</t>
  </si>
  <si>
    <t>09.08.2022 22:00:50</t>
  </si>
  <si>
    <t>ULUDERBENT UZUNALAN MAH. TR 45-73-M00561_B_56401699_56401699</t>
  </si>
  <si>
    <t>09.08.2022 07:06:42</t>
  </si>
  <si>
    <t>09.08.2022 10:16:41</t>
  </si>
  <si>
    <t>DEMİRCİLİ TR-2 35-15-L01136_950352269_950352269</t>
  </si>
  <si>
    <t>09.08.2022 05:32:05</t>
  </si>
  <si>
    <t>09.08.2022 13:42:07</t>
  </si>
  <si>
    <t>MEHMET BABACAN SLM TR 35-26-M00177_10210977_65498581_65498581</t>
  </si>
  <si>
    <t>09.08.2022 19:25:02</t>
  </si>
  <si>
    <t>09.08.2022 23:27:32</t>
  </si>
  <si>
    <t>DERBENT TR-1 45-83-L00325_TR-4 L01_72152496</t>
  </si>
  <si>
    <t>09.08.2022 15:09:49</t>
  </si>
  <si>
    <t>09.08.2022 16:15:38</t>
  </si>
  <si>
    <t>SELENDİ TR-4 45-81-M00004_TR-5 M05_2076769</t>
  </si>
  <si>
    <t>09.08.2022 20:21:20</t>
  </si>
  <si>
    <t>09.08.2022 21:12:53</t>
  </si>
  <si>
    <t>CENNET MAHALLESİ TR-3 35-16-M00136_953336279_953336279</t>
  </si>
  <si>
    <t>09.08.2022 20:17:49</t>
  </si>
  <si>
    <t>09.08.2022 20:53:59</t>
  </si>
  <si>
    <t>K-3995 35-03-K03995_910155097_910155097</t>
  </si>
  <si>
    <t>09.08.2022 17:03:48</t>
  </si>
  <si>
    <t>09.08.2022 19:27:30</t>
  </si>
  <si>
    <t>SIRIMLI DERE MAH. TR-3 35-31-L00194_35-31-L00194_2364434</t>
  </si>
  <si>
    <t>09.08.2022 11:16:33</t>
  </si>
  <si>
    <t>09.08.2022 12:18:40</t>
  </si>
  <si>
    <t>ÇİFTLİK RUMBEYLİ TR-2 35-32-L00053_A_56376681_56376681</t>
  </si>
  <si>
    <t>09.08.2022 09:36:01</t>
  </si>
  <si>
    <t>09.08.2022 11:11:05</t>
  </si>
  <si>
    <t>TR-156 35-15-L00156_A_56372118_56372118</t>
  </si>
  <si>
    <t>09.08.2022 17:47:06</t>
  </si>
  <si>
    <t>09.08.2022 21:50:34</t>
  </si>
  <si>
    <t>SÜLEYMANLI KÖK 35-28-M00606_AYVACIK M11_66870994</t>
  </si>
  <si>
    <t>09.08.2022 13:10:49</t>
  </si>
  <si>
    <t>09.08.2022 13:33:46</t>
  </si>
  <si>
    <t>KIZILCAAVLU TR-1 35-15-L00180_950378476_950378476</t>
  </si>
  <si>
    <t>09.08.2022 14:53:03</t>
  </si>
  <si>
    <t>09.08.2022 23:13:41</t>
  </si>
  <si>
    <t>OCAKLI TR-2 35-15-L00775_95000500730_95000500730</t>
  </si>
  <si>
    <t>09.08.2022 02:19:37</t>
  </si>
  <si>
    <t>09.08.2022 03:03:26</t>
  </si>
  <si>
    <t>EMİNBEY OSMANBEY MAHALLESİ TR-1 45-78-M00869_45-78-M00869_2353075</t>
  </si>
  <si>
    <t>09.08.2022 23:39:17</t>
  </si>
  <si>
    <t>10.08.2022 03:58:09</t>
  </si>
  <si>
    <t>KULA İM 45-77-A00001_KULA-3(ŞEHİR-3) L04_2052209</t>
  </si>
  <si>
    <t>09.08.2022 10:05:09</t>
  </si>
  <si>
    <t>09.08.2022 16:46:25</t>
  </si>
  <si>
    <t>L-37 YAT LİMANI 35-14-L00037_B B01_5846699</t>
  </si>
  <si>
    <t>09.08.2022 21:39:45</t>
  </si>
  <si>
    <t>09.08.2022 22:10:31</t>
  </si>
  <si>
    <t>ARDIÇ MAHALLESİ TR-52 35-21-L00132_953366337_953366337</t>
  </si>
  <si>
    <t>09.08.2022 10:41:40</t>
  </si>
  <si>
    <t>09.08.2022 15:14:08</t>
  </si>
  <si>
    <t>YENİ FOÇA TR-10 35-23-M00010_YENİFOÇA TR-13 M01_2335211</t>
  </si>
  <si>
    <t>09.08.2022 14:49:44</t>
  </si>
  <si>
    <t>09.08.2022 15:44:26</t>
  </si>
  <si>
    <t>K-2409 35-01-K02409_K-1362 K03_65806657</t>
  </si>
  <si>
    <t>09.08.2022 15:50:17</t>
  </si>
  <si>
    <t>09.08.2022 16:10:47</t>
  </si>
  <si>
    <t>SEYİT EFE SLM TR 35-26-L00374_7228438_65498162_65498162</t>
  </si>
  <si>
    <t>09.08.2022 16:23:02</t>
  </si>
  <si>
    <t>09.08.2022 20:21:48</t>
  </si>
  <si>
    <t>EMİRLİ TR-2 35-15-L00858__72373599_72373599</t>
  </si>
  <si>
    <t>09.08.2022 06:57:12</t>
  </si>
  <si>
    <t>09.08.2022 16:12:24</t>
  </si>
  <si>
    <t>MURADİYE DM-4 45-71-M00190_95001423155_95001423155</t>
  </si>
  <si>
    <t>09.08.2022 19:09:45</t>
  </si>
  <si>
    <t>10.08.2022 00:30:01</t>
  </si>
  <si>
    <t>TR-3 (M-703) 35-30-M00703_TR-4 (M-704) M02_66046311</t>
  </si>
  <si>
    <t>09.08.2022 10:11:47</t>
  </si>
  <si>
    <t>09.08.2022 15:52:12</t>
  </si>
  <si>
    <t>KORDON KÖK 45-78-M00730_KABAZLI M01_2105504</t>
  </si>
  <si>
    <t>09.08.2022 03:01:30</t>
  </si>
  <si>
    <t>09.08.2022 03:02:10</t>
  </si>
  <si>
    <t>_947822605_947822605</t>
  </si>
  <si>
    <t>09.08.2022 14:26:48</t>
  </si>
  <si>
    <t>09.08.2022 21:22:28</t>
  </si>
  <si>
    <t>09.08.2022 06:17:57</t>
  </si>
  <si>
    <t>09.08.2022 06:50:45</t>
  </si>
  <si>
    <t>GENCERLER TR-5 35-20-L00042_35-20-L00042_2371365</t>
  </si>
  <si>
    <t>09.08.2022 09:16:51</t>
  </si>
  <si>
    <t>09.08.2022 13:56:07</t>
  </si>
  <si>
    <t>GÜLBAHÇE TR-7 35-19-L00167_35-19-L00167_2350405</t>
  </si>
  <si>
    <t>09.08.2022 11:47:29</t>
  </si>
  <si>
    <t>09.08.2022 13:01:06</t>
  </si>
  <si>
    <t>HORZUM TR-1 35-15-L01137_A_65513637_65513637</t>
  </si>
  <si>
    <t>09.08.2022 16:01:52</t>
  </si>
  <si>
    <t>09.08.2022 20:42:34</t>
  </si>
  <si>
    <t>09.08.2022 20:13:20</t>
  </si>
  <si>
    <t>09.08.2022 21:03:19</t>
  </si>
  <si>
    <t>TR-64 GERENLİKUYU 35-15-L00064_C_83757696_83757696</t>
  </si>
  <si>
    <t>09.08.2022 04:01:01</t>
  </si>
  <si>
    <t>09.08.2022 07:14:16</t>
  </si>
  <si>
    <t>RAHMANLAR TR-1 35-16-M00047_47498032_56395755_56395755</t>
  </si>
  <si>
    <t>09.08.2022 22:03:13</t>
  </si>
  <si>
    <t>09.08.2022 22:40:23</t>
  </si>
  <si>
    <t>KINIK TR-1 45-81-M00139_45-81-M00139_2376528</t>
  </si>
  <si>
    <t>09.08.2022 17:18:36</t>
  </si>
  <si>
    <t>09.08.2022 21:53:42</t>
  </si>
  <si>
    <t>M-969 35-03-M00969_95000152290_95000152290</t>
  </si>
  <si>
    <t>09.08.2022 09:18:42</t>
  </si>
  <si>
    <t>09.08.2022 14:47:42</t>
  </si>
  <si>
    <t>TR-23 35-30-L00023_955298466_955298466</t>
  </si>
  <si>
    <t>09.08.2022 16:26:17</t>
  </si>
  <si>
    <t>09.08.2022 17:19:11</t>
  </si>
  <si>
    <t>ZEYTİNALANI TR-116 35-19-L00116_956677651_956677651</t>
  </si>
  <si>
    <t>09.08.2022 08:26:20</t>
  </si>
  <si>
    <t>09.08.2022 10:43:17</t>
  </si>
  <si>
    <t>URGANLI TR-4 45-83-M00554_MERA M01_2328743</t>
  </si>
  <si>
    <t>09.08.2022 07:38:00</t>
  </si>
  <si>
    <t>09.08.2022 09:49:32</t>
  </si>
  <si>
    <t>GÖMEÇLER YENİ MAH. TR 1 45-74-M00282_B_56352106_56352106</t>
  </si>
  <si>
    <t>09.08.2022 23:05:55</t>
  </si>
  <si>
    <t>10.08.2022 01:13:18</t>
  </si>
  <si>
    <t>GÜLENYAKA ÇAMLIK MAH. TR-3 45-73-M00518_A_56386457_56386457</t>
  </si>
  <si>
    <t>09.08.2022 12:26:37</t>
  </si>
  <si>
    <t>09.08.2022 14:35:57</t>
  </si>
  <si>
    <t>DM-3/TR-18 35-22-M00077_955260508_955260508</t>
  </si>
  <si>
    <t>09.08.2022 15:26:46</t>
  </si>
  <si>
    <t>09.08.2022 17:58:01</t>
  </si>
  <si>
    <t>TR-111 ZEYTİNALANI 35-19-L00111_8631331_56368369_56368369</t>
  </si>
  <si>
    <t>09.08.2022 09:33:44</t>
  </si>
  <si>
    <t>09.08.2022 11:06:16</t>
  </si>
  <si>
    <t>GERMİYAN İM 35-18-A00004_TR-A M03_2064599</t>
  </si>
  <si>
    <t>09.08.2022 06:29:28</t>
  </si>
  <si>
    <t>09.08.2022 07:29:30</t>
  </si>
  <si>
    <t>DM-14 45-71-M00361_ATATÜRK MAH M05_72258874</t>
  </si>
  <si>
    <t>09.08.2022 14:25:00</t>
  </si>
  <si>
    <t>09.08.2022 14:51:00</t>
  </si>
  <si>
    <t>DM-2/22 (VAKIF İŞ HANI) 45-71-M00141_953201226_953201226</t>
  </si>
  <si>
    <t>09.08.2022 10:34:19</t>
  </si>
  <si>
    <t>09.08.2022 11:01:11</t>
  </si>
  <si>
    <t>FOÇA TR-4 35-23-L00004_DAĞITIM TRAFO FPÇA TR-4 L06_2044700</t>
  </si>
  <si>
    <t>09.08.2022 10:50:28</t>
  </si>
  <si>
    <t>09.08.2022 11:47:08</t>
  </si>
  <si>
    <t>09.08.2022 10:15:13</t>
  </si>
  <si>
    <t>09.08.2022 10:36:18</t>
  </si>
  <si>
    <t>ÖDEMİŞ İM 35-15-A00001_CUMHURİYET M12_2309865</t>
  </si>
  <si>
    <t>09.08.2022 09:10:29</t>
  </si>
  <si>
    <t>09.08.2022 17:31:34</t>
  </si>
  <si>
    <t>M-1387 35-09-M01387_913369065_913369065</t>
  </si>
  <si>
    <t>09.08.2022 09:43:58</t>
  </si>
  <si>
    <t>09.08.2022 13:15:13</t>
  </si>
  <si>
    <t>YOLÜSTÜ İM 35-15-A00002_ERTUĞRUL KÖYÜ L15_2316543</t>
  </si>
  <si>
    <t>09.08.2022 13:16:21</t>
  </si>
  <si>
    <t>09.08.2022 14:12:03</t>
  </si>
  <si>
    <t>SAMURLU TR-2 35-17-M00319_8612865_56357095_56357095</t>
  </si>
  <si>
    <t>09.08.2022 19:19:34</t>
  </si>
  <si>
    <t>09.08.2022 20:19:32</t>
  </si>
  <si>
    <t>ALANYOLU TR-1 45-86-M00112_A_56394253_56394253</t>
  </si>
  <si>
    <t>AG İzolatör Arızası</t>
  </si>
  <si>
    <t>09.08.2022 20:00:34</t>
  </si>
  <si>
    <t>09.08.2022 21:50:37</t>
  </si>
  <si>
    <t>SAİPALTI TR-1 35-21-L00101_95002367865_95002367865</t>
  </si>
  <si>
    <t>09.08.2022 15:59:21</t>
  </si>
  <si>
    <t>09.08.2022 17:39:36</t>
  </si>
  <si>
    <t>MERKEZ BODAMAS TR-4 45-75-M00141_D_56398570_56398570</t>
  </si>
  <si>
    <t>09.08.2022 21:41:33</t>
  </si>
  <si>
    <t>09.08.2022 22:52:58</t>
  </si>
  <si>
    <t>GERENKÖY TR-5 35-23-M00151_GERENKÖY TR-6 M03_72154516</t>
  </si>
  <si>
    <t>09.08.2022 07:17:20</t>
  </si>
  <si>
    <t>09.08.2022 10:26:47</t>
  </si>
  <si>
    <t>KARAALİ DM 45-71-M02127_MURADİYE ÇIKIŞ M08_54851031</t>
  </si>
  <si>
    <t>09.08.2022 05:52:07</t>
  </si>
  <si>
    <t>09.08.2022 06:18:13</t>
  </si>
  <si>
    <t>OVACIK TR-3 35-31-L00152_35-31-L00152_2364357</t>
  </si>
  <si>
    <t>09.08.2022 09:31:49</t>
  </si>
  <si>
    <t>09.08.2022 17:47:18</t>
  </si>
  <si>
    <t>DM-2/3 ESKİ ANIT YANI 35-18-L00581_950453818_950453818</t>
  </si>
  <si>
    <t>09.08.2022 11:32:04</t>
  </si>
  <si>
    <t>09.08.2022 20:37:40</t>
  </si>
  <si>
    <t>ÇAYLI TR-1 35-15-L00188_35-15-L00188_2365346</t>
  </si>
  <si>
    <t>09.08.2022 13:56:09</t>
  </si>
  <si>
    <t>09.08.2022 18:22:08</t>
  </si>
  <si>
    <t>KARAMAN TR-1 35-31-L00435_956598745_956598745</t>
  </si>
  <si>
    <t>09.08.2022 15:18:26</t>
  </si>
  <si>
    <t>09.08.2022 22:38:28</t>
  </si>
  <si>
    <t>GÜLKENT TR-1 35-30-M00224_955306460_955306460</t>
  </si>
  <si>
    <t>09.08.2022 15:05:08</t>
  </si>
  <si>
    <t>09.08.2022 18:33:23</t>
  </si>
  <si>
    <t>M-1539 35-01-M01539_910685597_910685597</t>
  </si>
  <si>
    <t>09.08.2022 12:58:42</t>
  </si>
  <si>
    <t>09.08.2022 13:58:17</t>
  </si>
  <si>
    <t>K-2985 35-01-K02985_35-01-K02985_2352459</t>
  </si>
  <si>
    <t>09.08.2022 12:14:49</t>
  </si>
  <si>
    <t>09.08.2022 14:41:44</t>
  </si>
  <si>
    <t>FİKRET KANMAN ÖZEL TR 35-27-M00650Ö_DIREK TIPI TRAFO HUCRESI H01_2053688</t>
  </si>
  <si>
    <t>09.08.2022 08:24:58</t>
  </si>
  <si>
    <t>09.08.2022 11:11:21</t>
  </si>
  <si>
    <t>M-1251 35-01-M01251_910850068_910850068</t>
  </si>
  <si>
    <t>09.08.2022 08:58:29</t>
  </si>
  <si>
    <t>09.08.2022 17:02:39</t>
  </si>
  <si>
    <t>ÇEŞME İM 35-18-A00001_OTELLER-GERİLİM ÖLÇÜ M08_2324554</t>
  </si>
  <si>
    <t>09.08.2022 09:26:15</t>
  </si>
  <si>
    <t>09.08.2022 09:44:01</t>
  </si>
  <si>
    <t>BADINCA TR-6 45-73-M00417_945687222_945687222</t>
  </si>
  <si>
    <t>09.08.2022 17:23:46</t>
  </si>
  <si>
    <t>09.08.2022 19:18:53</t>
  </si>
  <si>
    <t>K-3010 35-04-K03010_K-817 K02_2068425</t>
  </si>
  <si>
    <t>09.08.2022 13:35:00</t>
  </si>
  <si>
    <t>09.08.2022 20:38:00</t>
  </si>
  <si>
    <t>YELKİ TR-11 35-10-L00011_HatBaşıAyırıcı_53138125 L01_53138125</t>
  </si>
  <si>
    <t>09.08.2022 18:10:27</t>
  </si>
  <si>
    <t>09.08.2022 21:19:52</t>
  </si>
  <si>
    <t>EĞRİDERE KOKARCA TR-6 35-32-L00082_A_56392068_56392068</t>
  </si>
  <si>
    <t>09.08.2022 19:21:54</t>
  </si>
  <si>
    <t>09.08.2022 21:29:58</t>
  </si>
  <si>
    <t>09.08.2022 18:35:42</t>
  </si>
  <si>
    <t>09.08.2022 20:20:50</t>
  </si>
  <si>
    <t>M-70 BELEDİYE PARK 35-14-M00070_35-14-M00070_72209132</t>
  </si>
  <si>
    <t>09.08.2022 23:45:37</t>
  </si>
  <si>
    <t>09.08.2022 23:54:53</t>
  </si>
  <si>
    <t>GÜZELKÖY KÖK 45-71-M00123_HatBaşıAyırıcı_53134750 M03_53134750</t>
  </si>
  <si>
    <t>09.08.2022 18:23:46</t>
  </si>
  <si>
    <t>09.08.2022 22:21:25</t>
  </si>
  <si>
    <t>GÖLMARMARA İM 45-85-A00001_ÖZTARIM GES M01_2305885</t>
  </si>
  <si>
    <t>09.08.2022 00:42:11</t>
  </si>
  <si>
    <t>09.08.2022 01:58:17</t>
  </si>
  <si>
    <t>YASEMİN DM 35-19-M00002_KUŞÇULAR DM-2 M02_2333721</t>
  </si>
  <si>
    <t>09.08.2022 11:10:59</t>
  </si>
  <si>
    <t>09.08.2022 11:24:42</t>
  </si>
  <si>
    <t>M-1040 35-04-M01040_C_56378547_56378547</t>
  </si>
  <si>
    <t>09.08.2022 19:44:55</t>
  </si>
  <si>
    <t>10.08.2022 01:12:12</t>
  </si>
  <si>
    <t>ULUKENT DM-1/16 35-28-M00069_8889182 DM1-16A1_5881873</t>
  </si>
  <si>
    <t>09.08.2022 10:15:38</t>
  </si>
  <si>
    <t>09.08.2022 11:39:45</t>
  </si>
  <si>
    <t>ASARLIK TR-22 35-28-M00595_953370800_953370800</t>
  </si>
  <si>
    <t>09.08.2022 07:39:59</t>
  </si>
  <si>
    <t>09.08.2022 09:24:28</t>
  </si>
  <si>
    <t>M-2614 35-03-M02614_913842689_913842689</t>
  </si>
  <si>
    <t>09.08.2022 09:01:40</t>
  </si>
  <si>
    <t>09.08.2022 15:16:17</t>
  </si>
  <si>
    <t>PELİTALAN TR-1 45-71-M01570_A_56385288_56385288</t>
  </si>
  <si>
    <t>09.08.2022 15:41:23</t>
  </si>
  <si>
    <t>09.08.2022 19:51:52</t>
  </si>
  <si>
    <t>TAYTAN OFİS KÖK 45-78-M00314_ESKİ KABAZLI M015_60669733</t>
  </si>
  <si>
    <t>09.08.2022 14:36:07</t>
  </si>
  <si>
    <t>09.08.2022 17:54:09</t>
  </si>
  <si>
    <t>MESCİTLİ TR-4 35-15-L01016_A_56361216_56361216</t>
  </si>
  <si>
    <t>09.08.2022 13:23:23</t>
  </si>
  <si>
    <t>09.08.2022 15:56:55</t>
  </si>
  <si>
    <t>MERSİNLİDERE TR-6 (KIRKOÇLAR) 35-31-L00486_956577300_956577300</t>
  </si>
  <si>
    <t>09.08.2022 23:35:57</t>
  </si>
  <si>
    <t>10.08.2022 04:07:54</t>
  </si>
  <si>
    <t>DM-14/22 45-71-M00545_DIREK TIPI TRAFO HUCRESI H01_2074631</t>
  </si>
  <si>
    <t>09.08.2022 12:16:27</t>
  </si>
  <si>
    <t>09.08.2022 16:34:55</t>
  </si>
  <si>
    <t>09.08.2022 17:39:47</t>
  </si>
  <si>
    <t>09.08.2022 18:31:58</t>
  </si>
  <si>
    <t>HALİLBEYLİ DM 35-27-M00620_HALİLBEYLİ İÇME SUYU M11_2306340</t>
  </si>
  <si>
    <t>09.08.2022 10:44:39</t>
  </si>
  <si>
    <t>09.08.2022 11:24:15</t>
  </si>
  <si>
    <t>M-2818 35-01-M02818_911765821_911765821</t>
  </si>
  <si>
    <t>09.08.2022 20:16:34</t>
  </si>
  <si>
    <t>09.08.2022 21:01:45</t>
  </si>
  <si>
    <t>ÇUKURALTI M-21 35-25-M00069_D_56355121_56355121</t>
  </si>
  <si>
    <t>09.08.2022 09:57:40</t>
  </si>
  <si>
    <t>09.08.2022 12:34:19</t>
  </si>
  <si>
    <t>09.08.2022 07:34:57</t>
  </si>
  <si>
    <t>09.08.2022 09:30:38</t>
  </si>
  <si>
    <t>HORZUM SAZDERE TR-1 45-73-M00266_A_56390471_56390471</t>
  </si>
  <si>
    <t>09.08.2022 21:34:40</t>
  </si>
  <si>
    <t>09.08.2022 22:30:01</t>
  </si>
  <si>
    <t>MURADİYE DM-5/6 KÖK 45-71-M00245_İŞLER METAL M11_72322352</t>
  </si>
  <si>
    <t>09.08.2022 09:37:30</t>
  </si>
  <si>
    <t>09.08.2022 15:11:36</t>
  </si>
  <si>
    <t>YENMİŞ KÖK 35-27-M00366_ÇAMBEL-1 M03_72163706</t>
  </si>
  <si>
    <t>09.08.2022 14:40:19</t>
  </si>
  <si>
    <t>09.08.2022 15:05:19</t>
  </si>
  <si>
    <t>BİRGİ DM 35-15-L01013_CEVİZALAN L05_67562404</t>
  </si>
  <si>
    <t>09.08.2022 05:14:02</t>
  </si>
  <si>
    <t>09.08.2022 06:17:13</t>
  </si>
  <si>
    <t>09.08.2022 14:52:07</t>
  </si>
  <si>
    <t>09.08.2022 16:33:23</t>
  </si>
  <si>
    <t>M-180 DALYAN ARITMA DM 35-18-M00180_M-147 SAKIZLIKOY M04_66030558</t>
  </si>
  <si>
    <t>09.08.2022 09:15:52</t>
  </si>
  <si>
    <t>09.08.2022 17:02:14</t>
  </si>
  <si>
    <t>M-163 35-18-M00163_950444306_950444306</t>
  </si>
  <si>
    <t>09.08.2022 18:49:05</t>
  </si>
  <si>
    <t>09.08.2022 21:55:23</t>
  </si>
  <si>
    <t>YENİKÖY TR-1 35-22-M00276_955255902_955255902</t>
  </si>
  <si>
    <t>09.08.2022 19:15:17</t>
  </si>
  <si>
    <t>09.08.2022 21:19:50</t>
  </si>
  <si>
    <t>09.08.2022 06:40:42</t>
  </si>
  <si>
    <t>09.08.2022 09:09:22</t>
  </si>
  <si>
    <t>SIRIMLI TR-1 35-31-L00201_47875029_56380207_56380207</t>
  </si>
  <si>
    <t>09.08.2022 10:15:57</t>
  </si>
  <si>
    <t>09.08.2022 12:56:28</t>
  </si>
  <si>
    <t>YENİ TOKİ TR-10 45-71-M02264_TR11 M02_72265790</t>
  </si>
  <si>
    <t>09.08.2022 09:44:20</t>
  </si>
  <si>
    <t>09.08.2022 15:21:57</t>
  </si>
  <si>
    <t>GÖRDES DM 45-75-M00050_KAŞIKÇI M11_2083719</t>
  </si>
  <si>
    <t>09.08.2022 16:47:59</t>
  </si>
  <si>
    <t>09.08.2022 17:04:32</t>
  </si>
  <si>
    <t>ŞAMDANLAR TR-1 45-81-M00154_A_56399157_56399157</t>
  </si>
  <si>
    <t>10.08.2022 19:09:36</t>
  </si>
  <si>
    <t>10.08.2022 20:55:15</t>
  </si>
  <si>
    <t>KALEKÖY TR-2 35-31-L00235_47918507_56386518_56386518</t>
  </si>
  <si>
    <t>10.08.2022 10:01:45</t>
  </si>
  <si>
    <t>10.08.2022 12:21:30</t>
  </si>
  <si>
    <t>DİNDARLI TR-4 YILDIRIMLAR 45-79-M00420_A_56384759_56384759</t>
  </si>
  <si>
    <t>10.08.2022 14:20:10</t>
  </si>
  <si>
    <t>10.08.2022 17:05:57</t>
  </si>
  <si>
    <t>TR-38 35-15-M00038_950368274_950368274</t>
  </si>
  <si>
    <t>10.08.2022 03:19:38</t>
  </si>
  <si>
    <t>10.08.2022 04:45:37</t>
  </si>
  <si>
    <t>NEVZAT AKÇALI SULAMA GRB. TR 35-27-M00122_35-27-M00122_2367609</t>
  </si>
  <si>
    <t>10.08.2022 11:27:19</t>
  </si>
  <si>
    <t>10.08.2022 12:01:55</t>
  </si>
  <si>
    <t>_956692852_956692852</t>
  </si>
  <si>
    <t>10.08.2022 12:58:20</t>
  </si>
  <si>
    <t>10.08.2022 14:42:17</t>
  </si>
  <si>
    <t>SİNİRLİ TR-1 45-83-M00459_D_56400752_56400752</t>
  </si>
  <si>
    <t>10.08.2022 13:35:02</t>
  </si>
  <si>
    <t>10.08.2022 17:23:57</t>
  </si>
  <si>
    <t>KAYMAKÇI TR-14 35-15-M00243_950396219_950396219</t>
  </si>
  <si>
    <t>10.08.2022 08:30:34</t>
  </si>
  <si>
    <t>10.08.2022 11:09:58</t>
  </si>
  <si>
    <t>MALAZ BAĞBAŞI TR-1 45-75-M00289_C_56397878_56397878</t>
  </si>
  <si>
    <t>10.08.2022 20:23:01</t>
  </si>
  <si>
    <t>10.08.2022 23:46:05</t>
  </si>
  <si>
    <t>10.08.2022 09:04:44</t>
  </si>
  <si>
    <t>10.08.2022 16:36:19</t>
  </si>
  <si>
    <t>BAĞARASI TR-10 KÖK 35-23-M00179_HatBaşıAyırıcı_88018339 M02_88018339</t>
  </si>
  <si>
    <t>10.08.2022 09:30:38</t>
  </si>
  <si>
    <t>10.08.2022 12:47:16</t>
  </si>
  <si>
    <t>SEYREK TR-2/1 35-28-M00378_A A01_79677008</t>
  </si>
  <si>
    <t>10.08.2022 17:27:09</t>
  </si>
  <si>
    <t>10.08.2022 18:57:55</t>
  </si>
  <si>
    <t>M-1682 35-01-M01682_A a1_5901059</t>
  </si>
  <si>
    <t>10.08.2022 11:44:37</t>
  </si>
  <si>
    <t>10.08.2022 12:51:39</t>
  </si>
  <si>
    <t>KARABURUN TR-2 35-21-L00014_953367557_953367557</t>
  </si>
  <si>
    <t>10.08.2022 12:23:40</t>
  </si>
  <si>
    <t>10.08.2022 16:06:49</t>
  </si>
  <si>
    <t>GERELİ KÖYÜ KAVAKKUYU TR 4 35-15-M00221_C_56361813_56361813</t>
  </si>
  <si>
    <t>10.08.2022 16:57:00</t>
  </si>
  <si>
    <t>10.08.2022 18:31:21</t>
  </si>
  <si>
    <t>K-1625 35-07-K01625_912799639_912799639</t>
  </si>
  <si>
    <t>10.08.2022 14:10:40</t>
  </si>
  <si>
    <t>10.08.2022 15:40:23</t>
  </si>
  <si>
    <t>K-3594 35-01-K03594_C_56375734_56375734</t>
  </si>
  <si>
    <t>10.08.2022 05:51:04</t>
  </si>
  <si>
    <t>10.08.2022 07:46:36</t>
  </si>
  <si>
    <t>OVAKENT TR-1 35-15-L00631_950386714_950386714</t>
  </si>
  <si>
    <t>10.08.2022 10:59:08</t>
  </si>
  <si>
    <t>10.08.2022 12:03:30</t>
  </si>
  <si>
    <t>SOMA KÖYLER DM-2 45-82-M00125_BERGAMA M02_2035736</t>
  </si>
  <si>
    <t>10.08.2022 18:10:34</t>
  </si>
  <si>
    <t>10.08.2022 18:18:00</t>
  </si>
  <si>
    <t>SARIGÖL TR-51 45-79-M00051_945560429_945560429</t>
  </si>
  <si>
    <t>10.08.2022 11:26:01</t>
  </si>
  <si>
    <t>10.08.2022 15:52:21</t>
  </si>
  <si>
    <t>KENANPAŞA TR-1 45-73-M00749_B_56391530_56391530</t>
  </si>
  <si>
    <t>10.08.2022 20:33:49</t>
  </si>
  <si>
    <t>10.08.2022 21:37:09</t>
  </si>
  <si>
    <t>K-144 35-02-K00144_910548376_910548376</t>
  </si>
  <si>
    <t>10.08.2022 10:02:10</t>
  </si>
  <si>
    <t>10.08.2022 11:17:37</t>
  </si>
  <si>
    <t>ESENYURT TR-1 45-74-M00111_A_56356827_56356827</t>
  </si>
  <si>
    <t>10.08.2022 19:25:37</t>
  </si>
  <si>
    <t>10.08.2022 20:36:21</t>
  </si>
  <si>
    <t>TAYTAN OFİS KÖK 45-78-M00314_ÜLKÜ FABRİKALAR M014_60669844</t>
  </si>
  <si>
    <t>10.08.2022 16:49:38</t>
  </si>
  <si>
    <t>10.08.2022 19:38:21</t>
  </si>
  <si>
    <t>ÇAVUŞLAR TR-6 45-79-M00273_45-79-M00273_2366697</t>
  </si>
  <si>
    <t>10.08.2022 08:18:18</t>
  </si>
  <si>
    <t>10.08.2022 10:37:57</t>
  </si>
  <si>
    <t>K-525 35-04-K00525_A K525A3B_5784404</t>
  </si>
  <si>
    <t>10.08.2022 15:54:48</t>
  </si>
  <si>
    <t>10.08.2022 17:53:30</t>
  </si>
  <si>
    <t>KUŞÇULAR TR-4 (BEYDERESİ) 35-19-M00216_A_65513925_65513925</t>
  </si>
  <si>
    <t>10.08.2022 09:08:22</t>
  </si>
  <si>
    <t>10.08.2022 14:47:21</t>
  </si>
  <si>
    <t>ZİHNİ ÖNEM SULAMA GRUBU 35-29-M00332_C_56366463_56366463</t>
  </si>
  <si>
    <t>10.08.2022 13:41:20</t>
  </si>
  <si>
    <t>10.08.2022 15:46:35</t>
  </si>
  <si>
    <t>10.08.2022 09:03:03</t>
  </si>
  <si>
    <t>10.08.2022 17:17:44</t>
  </si>
  <si>
    <t>L-67 ELMASTAŞ 35-14-L00067_35-14-L00067_72203425</t>
  </si>
  <si>
    <t>10.08.2022 08:49:45</t>
  </si>
  <si>
    <t>10.08.2022 09:58:33</t>
  </si>
  <si>
    <t>SOMA DM-1 45-82-M00050_M-4 M16_60207306</t>
  </si>
  <si>
    <t>10.08.2022 16:27:54</t>
  </si>
  <si>
    <t>10.08.2022 16:29:08</t>
  </si>
  <si>
    <t>KADIDEĞİRMENİ KÖK 45-82-M00127_BERGAMA KINIK (AVDAN) M02_2091829</t>
  </si>
  <si>
    <t>10.08.2022 19:32:27</t>
  </si>
  <si>
    <t>10.08.2022 20:27:33</t>
  </si>
  <si>
    <t>L-218 SANAYİ SİTESİ 35-18-L00218_950458263_950458263</t>
  </si>
  <si>
    <t>10.08.2022 17:35:33</t>
  </si>
  <si>
    <t>10.08.2022 19:07:49</t>
  </si>
  <si>
    <t>BADEMLER TR-6 35-19-L00296_B_56389737_56389737</t>
  </si>
  <si>
    <t>10.08.2022 11:16:43</t>
  </si>
  <si>
    <t>10.08.2022 11:31:32</t>
  </si>
  <si>
    <t>K-3797 35-02-K03797_35-02-K03797_2369603</t>
  </si>
  <si>
    <t>10.08.2022 00:44:49</t>
  </si>
  <si>
    <t>10.08.2022 01:27:35</t>
  </si>
  <si>
    <t>ÇAYLI TR-4 35-15-L00191_950390085_950390085</t>
  </si>
  <si>
    <t>10.08.2022 22:50:24</t>
  </si>
  <si>
    <t>11.08.2022 00:15:25</t>
  </si>
  <si>
    <t>M-41 35-02-M00041_99532388_99532388</t>
  </si>
  <si>
    <t>10.08.2022 10:17:26</t>
  </si>
  <si>
    <t>10.08.2022 13:06:49</t>
  </si>
  <si>
    <t>M-2557 35-01-M02557_M-2557 TR-2 M03_66106706</t>
  </si>
  <si>
    <t>10.08.2022 06:37:59</t>
  </si>
  <si>
    <t>10.08.2022 08:36:25</t>
  </si>
  <si>
    <t>HAMİT TR-2 45-72-M00229_C_56407471_56407471</t>
  </si>
  <si>
    <t>10.08.2022 21:30:04</t>
  </si>
  <si>
    <t>10.08.2022 23:00:55</t>
  </si>
  <si>
    <t>ÖDEMİŞ İM 35-15-A00001_YENİCEKÖY L04_83647136</t>
  </si>
  <si>
    <t>10.08.2022 07:00:28</t>
  </si>
  <si>
    <t>10.08.2022 07:11:33</t>
  </si>
  <si>
    <t>YEŞİLKÖY TR-2 45-71-M01822_DIREK TIPI TRAFO HUCRESI H01_2092742</t>
  </si>
  <si>
    <t>10.08.2022 12:29:47</t>
  </si>
  <si>
    <t>10.08.2022 13:50:30</t>
  </si>
  <si>
    <t>KEMİKLİDERE KÖK 45-80-M00108_KEMİKLİDERE KÖY M02_2322669</t>
  </si>
  <si>
    <t>10.08.2022 07:50:08</t>
  </si>
  <si>
    <t>10.08.2022 07:51:00</t>
  </si>
  <si>
    <t>SELENDİ DM 45-81-M00001_SELENDİ ŞEHİR-2 M03_2321593</t>
  </si>
  <si>
    <t>10.08.2022 09:16:45</t>
  </si>
  <si>
    <t>10.08.2022 16:47:25</t>
  </si>
  <si>
    <t>SEYREK TR-7 KÖK 35-28-M00379_GÜNERLİ M05_2329493</t>
  </si>
  <si>
    <t>10.08.2022 10:43:06</t>
  </si>
  <si>
    <t>10.08.2022 11:25:46</t>
  </si>
  <si>
    <t>NEBİ ÖZDEN SLM GRB TR 35-27-M00706_C_56356302_56356302</t>
  </si>
  <si>
    <t>10.08.2022 08:38:15</t>
  </si>
  <si>
    <t>10.08.2022 10:55:46</t>
  </si>
  <si>
    <t>SANCAKLI ÇEŞMEBAŞI TR-1 45-71-M01753_953204051_953204051</t>
  </si>
  <si>
    <t>10.08.2022 16:32:02</t>
  </si>
  <si>
    <t>10.08.2022 19:38:41</t>
  </si>
  <si>
    <t>L-426 ESKİ GARAJ 35-18-L00426_D d1_5945292</t>
  </si>
  <si>
    <t>10.08.2022 15:45:04</t>
  </si>
  <si>
    <t>10.08.2022 18:59:37</t>
  </si>
  <si>
    <t>GÜZELKÖY TR 45-71-M00984_DIREK TIPI TRAFO HUCRESI H01_2087783</t>
  </si>
  <si>
    <t>10.08.2022 14:56:01</t>
  </si>
  <si>
    <t>10.08.2022 17:20:11</t>
  </si>
  <si>
    <t>ÇANDARLI TR-5 35-30-M00005_955322157_955322157</t>
  </si>
  <si>
    <t>10.08.2022 09:31:27</t>
  </si>
  <si>
    <t>10.08.2022 16:03:29</t>
  </si>
  <si>
    <t>SÖĞÜTÖREN TR-1 35-20-L00347_35-20-L00347_2360688</t>
  </si>
  <si>
    <t>10.08.2022 14:25:52</t>
  </si>
  <si>
    <t>10.08.2022 15:53:55</t>
  </si>
  <si>
    <t>ALÇUK TM 35-17-A00001_HatBaşıAyırıcı_88018704 M29_88018704</t>
  </si>
  <si>
    <t>10.08.2022 22:34:36</t>
  </si>
  <si>
    <t>11.08.2022 00:57:48</t>
  </si>
  <si>
    <t>MANİSA ATIK SU ARITMA ÖZEL TR 45-77-M00040Ö_DIREK TIPI TRAFO HUCRESI H01_2055542</t>
  </si>
  <si>
    <t>10.08.2022 16:18:20</t>
  </si>
  <si>
    <t>10.08.2022 18:22:46</t>
  </si>
  <si>
    <t>10.08.2022 13:26:41</t>
  </si>
  <si>
    <t>10.08.2022 13:27:11</t>
  </si>
  <si>
    <t>BAĞARASI TR-10 KÖK 35-23-M00179_HatBaşıAyırıcı_72050055 M05_72050055</t>
  </si>
  <si>
    <t>10.08.2022 08:01:22</t>
  </si>
  <si>
    <t>10.08.2022 09:18:13</t>
  </si>
  <si>
    <t>M-1038 35-04-M01038_99364473_99364473</t>
  </si>
  <si>
    <t>10.08.2022 10:13:36</t>
  </si>
  <si>
    <t>10.08.2022 13:05:35</t>
  </si>
  <si>
    <t>K-812 35-03-K00812_A_56401680_56401680</t>
  </si>
  <si>
    <t>10.08.2022 10:55:38</t>
  </si>
  <si>
    <t>10.08.2022 12:29:57</t>
  </si>
  <si>
    <t>GÖRDES TR-22 45-75-M00022_949168295_949168295</t>
  </si>
  <si>
    <t>10.08.2022 13:47:38</t>
  </si>
  <si>
    <t>10.08.2022 15:51:20</t>
  </si>
  <si>
    <t>ÇAYLI TR-6 35-15-L00193_35-15-L00193_2365417</t>
  </si>
  <si>
    <t>10.08.2022 09:34:34</t>
  </si>
  <si>
    <t>10.08.2022 12:49:03</t>
  </si>
  <si>
    <t>YENİ FOÇA TR-13 35-23-M00013_ASKERİYE M02_2115941</t>
  </si>
  <si>
    <t>10.08.2022 14:26:54</t>
  </si>
  <si>
    <t>10.08.2022 17:37:56</t>
  </si>
  <si>
    <t>KURUCUOVA TR-8 35-15-L00249_D_56361728_56361728</t>
  </si>
  <si>
    <t>10.08.2022 18:47:27</t>
  </si>
  <si>
    <t>10.08.2022 19:20:34</t>
  </si>
  <si>
    <t>TR-87 MENTEŞ KAVŞAĞI 35-19-L00087_5848562_56394183_56394183</t>
  </si>
  <si>
    <t>10.08.2022 10:48:45</t>
  </si>
  <si>
    <t>10.08.2022 11:13:14</t>
  </si>
  <si>
    <t>DM-3/25 (MUTLU MAH. MUHTARLIK) 45-71-M00076_953207421_953207421</t>
  </si>
  <si>
    <t>10.08.2022 12:32:21</t>
  </si>
  <si>
    <t>10.08.2022 15:19:55</t>
  </si>
  <si>
    <t>M-1023 35-03-M01023_912543553_912543553</t>
  </si>
  <si>
    <t>10.08.2022 06:50:45</t>
  </si>
  <si>
    <t>10.08.2022 11:09:13</t>
  </si>
  <si>
    <t>ÜNİVERSİTE TM 35-02-A00008_PINARBAŞI-1 M23_2310714</t>
  </si>
  <si>
    <t>10.08.2022 17:47:58</t>
  </si>
  <si>
    <t>10.08.2022 19:48:39</t>
  </si>
  <si>
    <t>HALİLLER TR-6 SIRIMLI YOLU 35-31-L00233_956581163_956581163</t>
  </si>
  <si>
    <t>10.08.2022 09:40:21</t>
  </si>
  <si>
    <t>10.08.2022 12:52:35</t>
  </si>
  <si>
    <t>TR-28 35-30-L00028_DAĞITIM TRAFOSU TR-28 L04_2123386</t>
  </si>
  <si>
    <t>10.08.2022 12:21:01</t>
  </si>
  <si>
    <t>10.08.2022 17:00:06</t>
  </si>
  <si>
    <t>OVACIK TR-2 35-31-L00150_35-31-L00150_2364104</t>
  </si>
  <si>
    <t>10.08.2022 10:02:50</t>
  </si>
  <si>
    <t>10.08.2022 18:49:35</t>
  </si>
  <si>
    <t>SOMA-10/2 45-82-M00072_945542134_945542134</t>
  </si>
  <si>
    <t>10.08.2022 13:36:26</t>
  </si>
  <si>
    <t>10.08.2022 15:59:16</t>
  </si>
  <si>
    <t>AĞAÇ İŞLERİ TR-3 35-22-M00103_9419123 TR3/D2_5933637</t>
  </si>
  <si>
    <t>10.08.2022 10:33:43</t>
  </si>
  <si>
    <t>10.08.2022 11:58:08</t>
  </si>
  <si>
    <t>DİKİLİ İM 35-30-A00001_BADEMLİ L11_72357048</t>
  </si>
  <si>
    <t>10.08.2022 09:19:48</t>
  </si>
  <si>
    <t>10.08.2022 12:41:49</t>
  </si>
  <si>
    <t>K-1635 35-02-K01635_K-3124 K04_2310381</t>
  </si>
  <si>
    <t>10.08.2022 18:01:21</t>
  </si>
  <si>
    <t>10.08.2022 21:38:24</t>
  </si>
  <si>
    <t>AKALAN TR-1 35-27-M00433_99026602_99026602</t>
  </si>
  <si>
    <t>10.08.2022 10:26:48</t>
  </si>
  <si>
    <t>10.08.2022 11:30:51</t>
  </si>
  <si>
    <t>HASKÖY TR-1 45-72-L00255_956490745_956490745</t>
  </si>
  <si>
    <t>10.08.2022 11:56:04</t>
  </si>
  <si>
    <t>10.08.2022 14:22:16</t>
  </si>
  <si>
    <t>TR-92 35-19-L00092_943062710_943062710</t>
  </si>
  <si>
    <t>10.08.2022 11:19:43</t>
  </si>
  <si>
    <t>10.08.2022 15:29:07</t>
  </si>
  <si>
    <t>10.08.2022 19:16:15</t>
  </si>
  <si>
    <t>10.08.2022 21:59:52</t>
  </si>
  <si>
    <t>DEREKÖY OVA MAH.TR-1 45-72-L00535_B_56394240_56394240</t>
  </si>
  <si>
    <t>10.08.2022 11:06:21</t>
  </si>
  <si>
    <t>10.08.2022 12:22:49</t>
  </si>
  <si>
    <t>YILDIZ KELMEHMETLER 45-81-M00041_DIREK TIPI TRAFO HUCRESI H01_2092893</t>
  </si>
  <si>
    <t>10.08.2022 01:12:22</t>
  </si>
  <si>
    <t>10.08.2022 02:36:03</t>
  </si>
  <si>
    <t>GELENBE İM 45-76-A00001_HatBaşıAyırıcı_53135034 L03_53135034</t>
  </si>
  <si>
    <t>10.08.2022 08:24:31</t>
  </si>
  <si>
    <t>10.08.2022 09:53:05</t>
  </si>
  <si>
    <t>K-56 35-07-K00056_912478448_912478448</t>
  </si>
  <si>
    <t>10.08.2022 15:52:37</t>
  </si>
  <si>
    <t>10.08.2022 18:36:59</t>
  </si>
  <si>
    <t>K-1129 35-03-K01129_910566823_910566823</t>
  </si>
  <si>
    <t>10.08.2022 23:39:31</t>
  </si>
  <si>
    <t>11.08.2022 00:45:05</t>
  </si>
  <si>
    <t>TR-129 35-19-L00129_8554589_56376639_56376639</t>
  </si>
  <si>
    <t>10.08.2022 07:31:30</t>
  </si>
  <si>
    <t>10.08.2022 08:44:28</t>
  </si>
  <si>
    <t>CABARLAR TR-1 45-75-M00115_A_56397894_56397894</t>
  </si>
  <si>
    <t>10.08.2022 20:22:11</t>
  </si>
  <si>
    <t>10.08.2022 22:08:19</t>
  </si>
  <si>
    <t>HACIHALİLLER SULAMA TR-4 45-71-M01810_45-71-M01810_2372219</t>
  </si>
  <si>
    <t>10.08.2022 22:22:41</t>
  </si>
  <si>
    <t>10.08.2022 23:56:58</t>
  </si>
  <si>
    <t>TR-27 35-17-M00027__72410670_72410670</t>
  </si>
  <si>
    <t>10.08.2022 15:52:53</t>
  </si>
  <si>
    <t>10.08.2022 16:19:14</t>
  </si>
  <si>
    <t>K-49 35-01-K00049_911728636_911728636</t>
  </si>
  <si>
    <t>10.08.2022 03:02:33</t>
  </si>
  <si>
    <t>10.08.2022 04:10:04</t>
  </si>
  <si>
    <t>TİRE TR-15/A 35-29-L00022_B_56388015_56388015</t>
  </si>
  <si>
    <t>10.08.2022 10:12:31</t>
  </si>
  <si>
    <t>10.08.2022 13:15:49</t>
  </si>
  <si>
    <t>KOZLUCA TR-1 45-73-M00500__72372292_72372292</t>
  </si>
  <si>
    <t>10.08.2022 08:53:41</t>
  </si>
  <si>
    <t>10.08.2022 10:06:31</t>
  </si>
  <si>
    <t>KIRCALAR TR-1 35-16-M00096_953326047_953326047</t>
  </si>
  <si>
    <t>10.08.2022 11:28:23</t>
  </si>
  <si>
    <t>10.08.2022 13:29:38</t>
  </si>
  <si>
    <t>DELİDEMİRCİ TR-1 45-74-M00237_945591249_945591249</t>
  </si>
  <si>
    <t>10.08.2022 12:49:08</t>
  </si>
  <si>
    <t>10.08.2022 15:15:28</t>
  </si>
  <si>
    <t>K-1 35-01-K00001_E E2_5912042</t>
  </si>
  <si>
    <t>10.08.2022 13:30:14</t>
  </si>
  <si>
    <t>10.08.2022 14:58:17</t>
  </si>
  <si>
    <t>ÇAYLI TR-13 35-15-L00198_35-15-L00198_2365420</t>
  </si>
  <si>
    <t>10.08.2022 09:47:04</t>
  </si>
  <si>
    <t>10.08.2022 12:46:30</t>
  </si>
  <si>
    <t>KARABURUN TR-55 35-21-L00215_953358531_953358531</t>
  </si>
  <si>
    <t>10.08.2022 17:53:16</t>
  </si>
  <si>
    <t>10.08.2022 20:11:13</t>
  </si>
  <si>
    <t>K-1691 35-01-K01691_911427308_911427308</t>
  </si>
  <si>
    <t>10.08.2022 14:09:16</t>
  </si>
  <si>
    <t>10.08.2022 18:33:58</t>
  </si>
  <si>
    <t>10.08.2022 17:26:55</t>
  </si>
  <si>
    <t>10.08.2022 19:29:36</t>
  </si>
  <si>
    <t>TR-87 MENTEŞ KAVŞAĞI 35-19-L00087_956667254_956667254</t>
  </si>
  <si>
    <t>10.08.2022 09:58:55</t>
  </si>
  <si>
    <t>10.08.2022 11:16:03</t>
  </si>
  <si>
    <t>TR-30 35-30-L00030_DAĞITIM TRAFOSU L01_72049909</t>
  </si>
  <si>
    <t>10.08.2022 10:21:14</t>
  </si>
  <si>
    <t>10.08.2022 14:21:27</t>
  </si>
  <si>
    <t>M-1389 35-02-M01389_DIREK TIPI TRAFO HUCRESI H01_2042775</t>
  </si>
  <si>
    <t>10.08.2022 20:33:34</t>
  </si>
  <si>
    <t>11.08.2022 01:47:04</t>
  </si>
  <si>
    <t>GÖMEÇLER TR-1 45-74-M00284_45-74-M00284_2373991</t>
  </si>
  <si>
    <t>10.08.2022 11:57:13</t>
  </si>
  <si>
    <t>10.08.2022 13:55:24</t>
  </si>
  <si>
    <t>PAŞAKÖY KÖK 45-80-M00052_TAŞDİBİ ÇIKIŞI M010_72063859</t>
  </si>
  <si>
    <t>10.08.2022 08:12:42</t>
  </si>
  <si>
    <t>10.08.2022 08:44:56</t>
  </si>
  <si>
    <t>M-2304 35-02-M02304_ M-2761 H2_2126697</t>
  </si>
  <si>
    <t>10.08.2022 19:40:30</t>
  </si>
  <si>
    <t>ADİLOBA TR-2 45-80-M00157_45-80-M00157_2363805</t>
  </si>
  <si>
    <t>10.08.2022 01:53:31</t>
  </si>
  <si>
    <t>10.08.2022 02:37:18</t>
  </si>
  <si>
    <t>URGANLI YENİKÖY TR-2 45-83-L00446_A_56395062_56395062</t>
  </si>
  <si>
    <t>10.08.2022 16:41:46</t>
  </si>
  <si>
    <t>10.08.2022 18:50:00</t>
  </si>
  <si>
    <t>SARUHANLI DM 45-80-M00001_AKHİSAR-1 M07_2324159</t>
  </si>
  <si>
    <t>10.08.2022 10:52:18</t>
  </si>
  <si>
    <t>10.08.2022 11:47:27</t>
  </si>
  <si>
    <t>YAĞLAR TR-3 35-31-L00421_A_56386663_56386663</t>
  </si>
  <si>
    <t>10.08.2022 17:29:24</t>
  </si>
  <si>
    <t>10.08.2022 22:07:29</t>
  </si>
  <si>
    <t>TR-130 35-19-L00130_956697693_956697693</t>
  </si>
  <si>
    <t>10.08.2022 11:31:20</t>
  </si>
  <si>
    <t>10.08.2022 13:55:20</t>
  </si>
  <si>
    <t>TR-2/77 45-83-M00772_955139687_955139687</t>
  </si>
  <si>
    <t>10.08.2022 22:05:24</t>
  </si>
  <si>
    <t>10.08.2022 23:49:38</t>
  </si>
  <si>
    <t>TR-107 ZEYTİNALANI 35-19-L00107_35-19-L00107_72147385</t>
  </si>
  <si>
    <t>10.08.2022 19:51:40</t>
  </si>
  <si>
    <t>10.08.2022 20:39:00</t>
  </si>
  <si>
    <t>M-2866 35-03-M02866_910418332_910418332</t>
  </si>
  <si>
    <t>10.08.2022 15:21:01</t>
  </si>
  <si>
    <t>10.08.2022 18:38:22</t>
  </si>
  <si>
    <t>YUKARI ÇOBANİSA TR-1 45-71-M00626_43137618_56393424_56393424</t>
  </si>
  <si>
    <t>10.08.2022 18:22:52</t>
  </si>
  <si>
    <t>10.08.2022 20:38:26</t>
  </si>
  <si>
    <t>KAYMAKÇI TR-20 35-15-M00253_950396740_950396740</t>
  </si>
  <si>
    <t>10.08.2022 08:57:09</t>
  </si>
  <si>
    <t>10.08.2022 10:53:00</t>
  </si>
  <si>
    <t>M-220 35-09-M00220_A a1b_5875035</t>
  </si>
  <si>
    <t>10.08.2022 06:15:31</t>
  </si>
  <si>
    <t>10.08.2022 08:45:40</t>
  </si>
  <si>
    <t>10.08.2022 00:20:21</t>
  </si>
  <si>
    <t>10.08.2022 04:13:58</t>
  </si>
  <si>
    <t>L-247 AHMETBEY ÇEŞMESİ 35-14-L00247_956659585_956659585</t>
  </si>
  <si>
    <t>10.08.2022 14:16:20</t>
  </si>
  <si>
    <t>10.08.2022 14:50:54</t>
  </si>
  <si>
    <t>K-270 35-01-K00270_910985142_910985142</t>
  </si>
  <si>
    <t>10.08.2022 15:35:45</t>
  </si>
  <si>
    <t>10.08.2022 16:25:50</t>
  </si>
  <si>
    <t>ILGIN TR-2 45-73-M00593_945646899_945646899</t>
  </si>
  <si>
    <t>10.08.2022 11:05:35</t>
  </si>
  <si>
    <t>10.08.2022 12:25:45</t>
  </si>
  <si>
    <t>OZANCA TR-1 45-85-L00214_945470949_945470949</t>
  </si>
  <si>
    <t>10.08.2022 11:24:20</t>
  </si>
  <si>
    <t>10.08.2022 13:18:36</t>
  </si>
  <si>
    <t>ALTINOLUK TR-10 35-31-L00416_95001243988_95001243988</t>
  </si>
  <si>
    <t>10.08.2022 14:11:09</t>
  </si>
  <si>
    <t>10.08.2022 21:18:33</t>
  </si>
  <si>
    <t>OVACIK TR-5 35-31-L00146_35-31-L00146_2364100</t>
  </si>
  <si>
    <t>10.08.2022 10:15:38</t>
  </si>
  <si>
    <t>10.08.2022 18:39:09</t>
  </si>
  <si>
    <t>10.08.2022 12:10:48</t>
  </si>
  <si>
    <t>10.08.2022 12:44:22</t>
  </si>
  <si>
    <t>10.08.2022 13:05:53</t>
  </si>
  <si>
    <t>10.08.2022 13:35:47</t>
  </si>
  <si>
    <t>KARABURÇ ATÇILAR TR-6 35-31-L00095_35-31-L00095_2363551</t>
  </si>
  <si>
    <t>10.08.2022 19:22:27</t>
  </si>
  <si>
    <t>10.08.2022 21:49:14</t>
  </si>
  <si>
    <t>TR-4 35-27-M00004_35-27-M00004_2348284</t>
  </si>
  <si>
    <t>10.08.2022 22:36:17</t>
  </si>
  <si>
    <t>10.08.2022 23:21:00</t>
  </si>
  <si>
    <t>K-4709 35-04-K04709__72410332_72410332</t>
  </si>
  <si>
    <t>10.08.2022 17:07:57</t>
  </si>
  <si>
    <t>10.08.2022 17:54:20</t>
  </si>
  <si>
    <t>GÖKÇEN DM 35-29-M00123_SEYREKLİ M03_2104368</t>
  </si>
  <si>
    <t>10.08.2022 20:29:32</t>
  </si>
  <si>
    <t>10.08.2022 20:50:24</t>
  </si>
  <si>
    <t>K-128 35-02-K00128_95000520053_95000520053</t>
  </si>
  <si>
    <t>10.08.2022 12:31:56</t>
  </si>
  <si>
    <t>10.08.2022 14:32:31</t>
  </si>
  <si>
    <t>DEREKÖY TR-1 45-72-L00461_B_56394651_56394651</t>
  </si>
  <si>
    <t>10.08.2022 09:05:46</t>
  </si>
  <si>
    <t>10.08.2022 10:53:36</t>
  </si>
  <si>
    <t>DM-14/05 (TR-14/19) 45-71-M00547_45-71-M00547_2357095</t>
  </si>
  <si>
    <t>10.08.2022 09:45:48</t>
  </si>
  <si>
    <t>10.08.2022 15:49:13</t>
  </si>
  <si>
    <t>KAYACIK DEREMAHALLE TR-1 45-75-M00214_45-75-M00214_2360750</t>
  </si>
  <si>
    <t>10.08.2022 18:38:58</t>
  </si>
  <si>
    <t>10.08.2022 21:28:15</t>
  </si>
  <si>
    <t>BAĞARASI TR-3 35-23-M00172_42067670_56366208_56366208</t>
  </si>
  <si>
    <t>10.08.2022 13:48:04</t>
  </si>
  <si>
    <t>10.08.2022 14:31:09</t>
  </si>
  <si>
    <t>CAFER ÇETİNKAYA SULAMA GRUBU 35-29-M00160_C_56396689_56396689</t>
  </si>
  <si>
    <t>10.08.2022 21:19:53</t>
  </si>
  <si>
    <t>10.08.2022 22:21:37</t>
  </si>
  <si>
    <t>GÜMÜLDÜR M-12 35-25-M00012_GÜMÜLDÜR M-52 M02_72093845</t>
  </si>
  <si>
    <t>10.08.2022 17:03:55</t>
  </si>
  <si>
    <t>10.08.2022 18:08:53</t>
  </si>
  <si>
    <t>HARMANDALI DM-3 (M-211) 35-09-M00211_DM-3/14(M-216) M08_45384033</t>
  </si>
  <si>
    <t>10.08.2022 20:00:10</t>
  </si>
  <si>
    <t>10.08.2022 20:07:02</t>
  </si>
  <si>
    <t>ÇANDARLI TR-21 35-30-M00021_TR-6 M03_72081413</t>
  </si>
  <si>
    <t>10.08.2022 10:00:04</t>
  </si>
  <si>
    <t>10.08.2022 15:36:41</t>
  </si>
  <si>
    <t>YAKACIK TR-7 35-20-L00245_11563813_56373595_56373595</t>
  </si>
  <si>
    <t>10.08.2022 19:14:13</t>
  </si>
  <si>
    <t>10.08.2022 21:17:45</t>
  </si>
  <si>
    <t>DUATEPE DM-3/11 35-29-L00769_950334962_950334962</t>
  </si>
  <si>
    <t>10.08.2022 08:30:25</t>
  </si>
  <si>
    <t>10.08.2022 13:02:55</t>
  </si>
  <si>
    <t>10.08.2022 14:55:15</t>
  </si>
  <si>
    <t>10.08.2022 15:13:31</t>
  </si>
  <si>
    <t>ALİBEYLİ TR-2 45-80-M00065_A_56394386_56394386</t>
  </si>
  <si>
    <t>10.08.2022 09:27:15</t>
  </si>
  <si>
    <t>10.08.2022 10:48:33</t>
  </si>
  <si>
    <t>10.08.2022 10:11:15</t>
  </si>
  <si>
    <t>10.08.2022 10:39:02</t>
  </si>
  <si>
    <t>TR-101 45-78-L00101_953249003_953249003</t>
  </si>
  <si>
    <t>10.08.2022 18:14:52</t>
  </si>
  <si>
    <t>10.08.2022 19:37:00</t>
  </si>
  <si>
    <t>BAKIR TR-5 45-76-M00064_45-76-M00064_2347134</t>
  </si>
  <si>
    <t>10.08.2022 09:05:16</t>
  </si>
  <si>
    <t>10.08.2022 11:05:01</t>
  </si>
  <si>
    <t>10.08.2022 08:28:37</t>
  </si>
  <si>
    <t>10.08.2022 09:24:16</t>
  </si>
  <si>
    <t>MÜTEVELLİ KÖK 45-80-M00100_MÜTEVELLİ ŞEHİR-2(MÜTEVELLİ TR-5/TR-6/TR-7) M04_72196255</t>
  </si>
  <si>
    <t>10.08.2022 22:16:57</t>
  </si>
  <si>
    <t>10.08.2022 22:55:07</t>
  </si>
  <si>
    <t>GÖKÇEN DM 35-29-M00123_HatBaşıAyırıcı_53133403 M03_53133403</t>
  </si>
  <si>
    <t>10.08.2022 20:57:17</t>
  </si>
  <si>
    <t>10.08.2022 21:48:23</t>
  </si>
  <si>
    <t>10.08.2022 11:46:05</t>
  </si>
  <si>
    <t>10.08.2022 11:57:26</t>
  </si>
  <si>
    <t>GELENBE İM 45-76-A00001_ÇALTICAK(KARAKURT-İLYASLAR) L03_2326028</t>
  </si>
  <si>
    <t>10.08.2022 06:40:48</t>
  </si>
  <si>
    <t>10.08.2022 06:50:00</t>
  </si>
  <si>
    <t>GÖKÇEÖREN KÖK 45-77-M00024_KULA İM M03_72216587</t>
  </si>
  <si>
    <t>10.08.2022 12:31:14</t>
  </si>
  <si>
    <t>10.08.2022 13:11:11</t>
  </si>
  <si>
    <t>SOLAKLAR TR-4 35-31-L00460_35-31-L00460_65805100</t>
  </si>
  <si>
    <t>10.08.2022 15:36:17</t>
  </si>
  <si>
    <t>10.08.2022 18:46:31</t>
  </si>
  <si>
    <t>K-525 35-04-K00525_C A1B_5786414</t>
  </si>
  <si>
    <t>10.08.2022 23:19:58</t>
  </si>
  <si>
    <t>10.08.2022 15:08:00</t>
  </si>
  <si>
    <t>10.08.2022 15:10:00</t>
  </si>
  <si>
    <t>SARIGÖL TR-10 45-79-M00010_B_56388112_56388112</t>
  </si>
  <si>
    <t>10.08.2022 09:46:42</t>
  </si>
  <si>
    <t>10.08.2022 12:16:11</t>
  </si>
  <si>
    <t>10.08.2022 08:44:37</t>
  </si>
  <si>
    <t>10.08.2022 09:17:00</t>
  </si>
  <si>
    <t>M-14 ILDIR TARIMSAL SULAMA 35-18-M00014_950466138_950466138</t>
  </si>
  <si>
    <t>10.08.2022 09:40:08</t>
  </si>
  <si>
    <t>10.08.2022 10:52:54</t>
  </si>
  <si>
    <t>10.08.2022 16:37:28</t>
  </si>
  <si>
    <t>10.08.2022 17:05:07</t>
  </si>
  <si>
    <t>KABAKUM KÖK-9 35-30-L00126_SALİHLER- BAHÇELİ L07_72067144</t>
  </si>
  <si>
    <t>10.08.2022 15:48:28</t>
  </si>
  <si>
    <t>10.08.2022 15:54:00</t>
  </si>
  <si>
    <t>FOÇAKÖY TR-2 35-23-M00223_B_56367234_56367234</t>
  </si>
  <si>
    <t>10.08.2022 10:01:00</t>
  </si>
  <si>
    <t>10.08.2022 10:55:14</t>
  </si>
  <si>
    <t>SARIGÖL TR-58 45-79-M00058_B_56396581_56396581</t>
  </si>
  <si>
    <t>10.08.2022 00:34:42</t>
  </si>
  <si>
    <t>10.08.2022 01:52:03</t>
  </si>
  <si>
    <t>BOSTANLI GIS TM 35-04-A00001_Bostanlı-3 K03_2311156</t>
  </si>
  <si>
    <t>10.08.2022 13:15:31</t>
  </si>
  <si>
    <t>10.08.2022 19:28:21</t>
  </si>
  <si>
    <t>L-36 35-14-L00036_956636176_956636176</t>
  </si>
  <si>
    <t>10.08.2022 10:20:01</t>
  </si>
  <si>
    <t>10.08.2022 13:41:03</t>
  </si>
  <si>
    <t>K-3685 35-04-K03685_99330582_99330582</t>
  </si>
  <si>
    <t>10.08.2022 08:01:56</t>
  </si>
  <si>
    <t>10.08.2022 09:46:12</t>
  </si>
  <si>
    <t>10.08.2022 20:18:30</t>
  </si>
  <si>
    <t>10.08.2022 21:01:48</t>
  </si>
  <si>
    <t>K-2926 35-01-K02926_910910833_910910833</t>
  </si>
  <si>
    <t>10.08.2022 10:58:00</t>
  </si>
  <si>
    <t>10.08.2022 11:51:29</t>
  </si>
  <si>
    <t>10.08.2022 18:20:44</t>
  </si>
  <si>
    <t>10.08.2022 19:44:12</t>
  </si>
  <si>
    <t>SİNANCILAR KÖYÜ TR-1 35-27-L00259_98927095_98927095</t>
  </si>
  <si>
    <t>10.08.2022 15:07:33</t>
  </si>
  <si>
    <t>10.08.2022 18:34:43</t>
  </si>
  <si>
    <t>DAĞARLAR KAYALAR TR-1 45-73-M00598_A_56401092_56401092</t>
  </si>
  <si>
    <t>10.08.2022 19:32:03</t>
  </si>
  <si>
    <t>10.08.2022 21:51:36</t>
  </si>
  <si>
    <t>YENİKÖY TR-1 35-23-M00085_DIREK TIPI TRAFO HUCRESI H01_2056539</t>
  </si>
  <si>
    <t>10.08.2022 19:36:27</t>
  </si>
  <si>
    <t>10.08.2022 20:59:42</t>
  </si>
  <si>
    <t>M-41 35-02-M00041_35-02-M00041_2360294</t>
  </si>
  <si>
    <t>10.08.2022 12:35:42</t>
  </si>
  <si>
    <t>10.08.2022 13:11:49</t>
  </si>
  <si>
    <t>TR-114 35-26-M00114_CANET/TORBALI DEVLET HASTANESİ M01_65974760</t>
  </si>
  <si>
    <t>10.08.2022 06:47:23</t>
  </si>
  <si>
    <t>10.08.2022 07:24:18</t>
  </si>
  <si>
    <t>TR-15 ( M-715) 35-30-M00715_DAĞITIM TRAFOSU TR-15(M-715) M02_2103302</t>
  </si>
  <si>
    <t>10.08.2022 11:26:09</t>
  </si>
  <si>
    <t>10.08.2022 17:13:17</t>
  </si>
  <si>
    <t>10.08.2022 21:53:50</t>
  </si>
  <si>
    <t>11.08.2022 00:54:54</t>
  </si>
  <si>
    <t>KABAKUM KÖK-9 35-30-L00126_HatBaşıAyırıcı_53133729 L07_53133729</t>
  </si>
  <si>
    <t>10.08.2022 13:52:09</t>
  </si>
  <si>
    <t>10.08.2022 16:00:23</t>
  </si>
  <si>
    <t>ARDIÇ MAHALLESİ TR-17 35-21-L00128_953366820_953366820</t>
  </si>
  <si>
    <t>10.08.2022 18:16:17</t>
  </si>
  <si>
    <t>10.08.2022 22:01:23</t>
  </si>
  <si>
    <t>TR-2/101 45-83-M00775_R TR1821R2B_48127128</t>
  </si>
  <si>
    <t>10.08.2022 17:51:26</t>
  </si>
  <si>
    <t>10.08.2022 19:21:18</t>
  </si>
  <si>
    <t>10.08.2022 16:24:08</t>
  </si>
  <si>
    <t>10.08.2022 17:56:41</t>
  </si>
  <si>
    <t>K-294 35-04-K00294_99365673_99365673</t>
  </si>
  <si>
    <t>10.08.2022 08:50:47</t>
  </si>
  <si>
    <t>10.08.2022 10:16:09</t>
  </si>
  <si>
    <t>10.08.2022 09:19:01</t>
  </si>
  <si>
    <t>10.08.2022 12:07:06</t>
  </si>
  <si>
    <t>M-1011 35-03-M01011_910181163_910181163</t>
  </si>
  <si>
    <t>10.08.2022 17:19:08</t>
  </si>
  <si>
    <t>10.08.2022 19:38:18</t>
  </si>
  <si>
    <t>K-215 35-04-K00215_95001252690_95001252690</t>
  </si>
  <si>
    <t>10.08.2022 15:42:27</t>
  </si>
  <si>
    <t>10.08.2022 18:41:08</t>
  </si>
  <si>
    <t>K-3807 35-01-K03807_C_56372489_56372489</t>
  </si>
  <si>
    <t>10.08.2022 09:10:23</t>
  </si>
  <si>
    <t>10.08.2022 16:17:54</t>
  </si>
  <si>
    <t>TR-1-6/1 YAĞCI KAVAĞI 35-20-L00033_GENCER FİDERİ L02_66512523</t>
  </si>
  <si>
    <t>10.08.2022 09:09:58</t>
  </si>
  <si>
    <t>10.08.2022 16:58:47</t>
  </si>
  <si>
    <t>AŞAĞIŞAKRAN TR-1 35-17-M00223_A_60984349_60984349</t>
  </si>
  <si>
    <t>10.08.2022 17:49:33</t>
  </si>
  <si>
    <t>10.08.2022 18:14:42</t>
  </si>
  <si>
    <t>K-3494 35-07-K03494_B_56379364_56379364</t>
  </si>
  <si>
    <t>10.08.2022 19:11:16</t>
  </si>
  <si>
    <t>10.08.2022 20:59:33</t>
  </si>
  <si>
    <t>SARIGÖL TR-37 45-79-M00037_945567782_945567782</t>
  </si>
  <si>
    <t>10.08.2022 20:49:32</t>
  </si>
  <si>
    <t>11.08.2022 03:45:17</t>
  </si>
  <si>
    <t>K-4537 35-07-K04537_99118683_99118683</t>
  </si>
  <si>
    <t>10.08.2022 23:00:17</t>
  </si>
  <si>
    <t>11.08.2022 00:04:31</t>
  </si>
  <si>
    <t>AŞAĞI ÇOBAN İSA TR-15 45-71-M00574_A_56393427_56393427</t>
  </si>
  <si>
    <t>10.08.2022 13:12:58</t>
  </si>
  <si>
    <t>10.08.2022 15:08:46</t>
  </si>
  <si>
    <t>DM-3/TR-21 (ESKİ TR-29) 35-26-M01364_956620803_956620803</t>
  </si>
  <si>
    <t>10.08.2022 14:30:59</t>
  </si>
  <si>
    <t>10.08.2022 15:18:26</t>
  </si>
  <si>
    <t>K-294 35-04-K00294_99538668_99538668</t>
  </si>
  <si>
    <t>10.08.2022 01:13:16</t>
  </si>
  <si>
    <t>10.08.2022 02:20:39</t>
  </si>
  <si>
    <t>DM-2/TR-20 35-22-M00853_DM-2/TR-16 M04_66057497</t>
  </si>
  <si>
    <t>10.08.2022 10:26:51</t>
  </si>
  <si>
    <t>10.08.2022 11:00:55</t>
  </si>
  <si>
    <t>DEREKÖY TR-33 35-22-M00867_955292494_955292494</t>
  </si>
  <si>
    <t>10.08.2022 09:44:25</t>
  </si>
  <si>
    <t>10.08.2022 10:18:47</t>
  </si>
  <si>
    <t>M-2777 35-04-M02777_99297087_99297087</t>
  </si>
  <si>
    <t>10.08.2022 20:09:33</t>
  </si>
  <si>
    <t>10.08.2022 20:40:29</t>
  </si>
  <si>
    <t>SARUHANLI TR-32 45-80-M00032_A A01b_43056367</t>
  </si>
  <si>
    <t>10.08.2022 14:59:39</t>
  </si>
  <si>
    <t>10.08.2022 15:26:58</t>
  </si>
  <si>
    <t>M-2451 35-03-M02451_DAĞITIM TRAFOSU M03_79112341</t>
  </si>
  <si>
    <t>10.08.2022 22:00:51</t>
  </si>
  <si>
    <t>11.08.2022 02:01:15</t>
  </si>
  <si>
    <t>İLYASLAR KÖK 45-76-M00048_İLYASLAR M02_72213067</t>
  </si>
  <si>
    <t>10.08.2022 11:31:38</t>
  </si>
  <si>
    <t>10.08.2022 12:19:08</t>
  </si>
  <si>
    <t>HORZUM GENCER YAYLASI-5 35-15-L00995_B_56379845_56379845</t>
  </si>
  <si>
    <t>10.08.2022 06:58:19</t>
  </si>
  <si>
    <t>10.08.2022 14:59:15</t>
  </si>
  <si>
    <t>KİLLİK TR-5 45-73-M00346_945643047_945643047</t>
  </si>
  <si>
    <t>10.08.2022 17:07:34</t>
  </si>
  <si>
    <t>10.08.2022 18:50:30</t>
  </si>
  <si>
    <t>YUKARIBEY DM (TR-3) 35-16-M00866_BERGAMA TM M01_79464765</t>
  </si>
  <si>
    <t>10.08.2022 08:55:41</t>
  </si>
  <si>
    <t>10.08.2022 08:56:51</t>
  </si>
  <si>
    <t>M-2024 35-09-M02024_95001346903_95001346903</t>
  </si>
  <si>
    <t>10.08.2022 13:56:54</t>
  </si>
  <si>
    <t>10.08.2022 14:37:26</t>
  </si>
  <si>
    <t>ZEYTİNELİ TR-2 35-19-M00209_DIREK TIPI TRAFO HUCRESI H01_2057016</t>
  </si>
  <si>
    <t>10.08.2022 10:55:34</t>
  </si>
  <si>
    <t>10.08.2022 13:14:00</t>
  </si>
  <si>
    <t>10.08.2022 12:53:38</t>
  </si>
  <si>
    <t>10.08.2022 13:14:53</t>
  </si>
  <si>
    <t>M-1256 35-01-M01256_911709493_911709493</t>
  </si>
  <si>
    <t>10.08.2022 19:21:55</t>
  </si>
  <si>
    <t>10.08.2022 21:10:47</t>
  </si>
  <si>
    <t>TR-26 35-17-M00217_35-17-M00217_2361925</t>
  </si>
  <si>
    <t>10.08.2022 18:39:14</t>
  </si>
  <si>
    <t>10.08.2022 19:03:57</t>
  </si>
  <si>
    <t>KIRCALAR DM 35-16-M00261_SARICAOĞLU ENH GRUBU M05_72041793</t>
  </si>
  <si>
    <t>10.08.2022 05:49:37</t>
  </si>
  <si>
    <t>10.08.2022 05:58:44</t>
  </si>
  <si>
    <t>10.08.2022 20:35:45</t>
  </si>
  <si>
    <t>11.08.2022 01:46:10</t>
  </si>
  <si>
    <t>DELEMENLER ÇAMLICA TR-5 45-73-M00765_A_56386659_56386659</t>
  </si>
  <si>
    <t>10.08.2022 11:06:37</t>
  </si>
  <si>
    <t>10.08.2022 13:28:19</t>
  </si>
  <si>
    <t>L-117 OVACIK 35-18-L00117_950466053_950466053</t>
  </si>
  <si>
    <t>10.08.2022 11:23:25</t>
  </si>
  <si>
    <t>10.08.2022 12:40:20</t>
  </si>
  <si>
    <t>10.08.2022 11:50:47</t>
  </si>
  <si>
    <t>10.08.2022 17:15:01</t>
  </si>
  <si>
    <t>DM-14/24 45-71-M00365_DM-25/18 M02_72052035</t>
  </si>
  <si>
    <t>10.08.2022 09:31:33</t>
  </si>
  <si>
    <t>10.08.2022 14:14:22</t>
  </si>
  <si>
    <t>ÇAYLI TR-4 35-15-L00191_35-15-L00191_2365416</t>
  </si>
  <si>
    <t>10.08.2022 09:24:38</t>
  </si>
  <si>
    <t>10.08.2022 12:50:50</t>
  </si>
  <si>
    <t>DM-2/2 35-28-M00128_A_56353382_56353382</t>
  </si>
  <si>
    <t>10.08.2022 14:39:11</t>
  </si>
  <si>
    <t>10.08.2022 18:06:06</t>
  </si>
  <si>
    <t>M-650 35-02-M00650_M-652 M02_2103541</t>
  </si>
  <si>
    <t>10.08.2022 07:14:57</t>
  </si>
  <si>
    <t>10.08.2022 07:37:45</t>
  </si>
  <si>
    <t>SEYİT EFE SLM TR 35-26-L00374_6970762_56358283_56358283</t>
  </si>
  <si>
    <t>10.08.2022 16:44:36</t>
  </si>
  <si>
    <t>10.08.2022 17:23:32</t>
  </si>
  <si>
    <t>ARAPLI OVASI TR-13 35-16-M00751_DIREK TIPI TRAFO HUCRESI H01_2042826</t>
  </si>
  <si>
    <t>10.08.2022 07:57:17</t>
  </si>
  <si>
    <t>K-1450 35-04-K01450_K-849 K02_2081261</t>
  </si>
  <si>
    <t>10.08.2022 02:16:48</t>
  </si>
  <si>
    <t>10.08.2022 02:35:10</t>
  </si>
  <si>
    <t>KÖFÜNDERE TR-1 35-15-L00213_950378266_950378266</t>
  </si>
  <si>
    <t>10.08.2022 20:55:54</t>
  </si>
  <si>
    <t>11.08.2022 00:46:10</t>
  </si>
  <si>
    <t>10.08.2022 14:09:21</t>
  </si>
  <si>
    <t>10.08.2022 15:08:54</t>
  </si>
  <si>
    <t>K-2807 35-01-K02807_A_56357208_56357208</t>
  </si>
  <si>
    <t>10.08.2022 20:29:24</t>
  </si>
  <si>
    <t>M-1111 35-08-M01111_B_56383081_56383081</t>
  </si>
  <si>
    <t>10.08.2022 15:20:55</t>
  </si>
  <si>
    <t>10.08.2022 16:05:43</t>
  </si>
  <si>
    <t>SARIGÖL TR-18 45-79-M00018_45-79-M00018_2370081</t>
  </si>
  <si>
    <t>10.08.2022 12:27:20</t>
  </si>
  <si>
    <t>10.08.2022 14:27:06</t>
  </si>
  <si>
    <t>ÖREN TR-2 35-31-L00315_956571673_956571673</t>
  </si>
  <si>
    <t>10.08.2022 11:38:58</t>
  </si>
  <si>
    <t>10.08.2022 13:07:16</t>
  </si>
  <si>
    <t>OVACIK TR-4 35-31-L00147_35-31-L00147_2364101</t>
  </si>
  <si>
    <t>10.08.2022 09:44:24</t>
  </si>
  <si>
    <t>10.08.2022 19:09:26</t>
  </si>
  <si>
    <t>HELVACI DM-2 35-17-M00359_AVEA MOBİL M02_66476611</t>
  </si>
  <si>
    <t>10.08.2022 10:05:09</t>
  </si>
  <si>
    <t>10.08.2022 10:15:45</t>
  </si>
  <si>
    <t>APAK TR-1 45-80-M00126_A_56387067_56387067</t>
  </si>
  <si>
    <t>10.08.2022 12:53:13</t>
  </si>
  <si>
    <t>10.08.2022 14:04:02</t>
  </si>
  <si>
    <t>BİRGİ KÖK 35-19-M00041_KÖYLER M03_72152144</t>
  </si>
  <si>
    <t>10.08.2022 12:27:46</t>
  </si>
  <si>
    <t>10.08.2022 13:29:23</t>
  </si>
  <si>
    <t>K-4327 35-04-K04327_35-04-K04327_2370798</t>
  </si>
  <si>
    <t>10.08.2022 13:37:55</t>
  </si>
  <si>
    <t>10.08.2022 14:17:03</t>
  </si>
  <si>
    <t>10.08.2022 07:49:51</t>
  </si>
  <si>
    <t>10.08.2022 07:50:48</t>
  </si>
  <si>
    <t>K-1078 35-02-K01078_A A01b_5945084</t>
  </si>
  <si>
    <t>10.08.2022 14:46:18</t>
  </si>
  <si>
    <t>10.08.2022 16:10:36</t>
  </si>
  <si>
    <t>KULA İM 45-77-A00001_KONURCA M01_2049499</t>
  </si>
  <si>
    <t>10.08.2022 12:05:42</t>
  </si>
  <si>
    <t>10.08.2022 12:06:12</t>
  </si>
  <si>
    <t>SUBAŞI TR-1 45-73-M00808_945645960_945645960</t>
  </si>
  <si>
    <t>10.08.2022 12:00:17</t>
  </si>
  <si>
    <t>10.08.2022 12:55:49</t>
  </si>
  <si>
    <t>BEKİR ŞENOL 35-26-L00063_35-26-L00063_2367738</t>
  </si>
  <si>
    <t>10.08.2022 09:00:39</t>
  </si>
  <si>
    <t>10.08.2022 09:54:31</t>
  </si>
  <si>
    <t>TR-156 35-15-L00156_D_56372049_56372049</t>
  </si>
  <si>
    <t>10.08.2022 07:36:15</t>
  </si>
  <si>
    <t>10.08.2022 08:29:30</t>
  </si>
  <si>
    <t>L-126 35-18-L00126_6497245 d1_5952253</t>
  </si>
  <si>
    <t>Yük Aktarımı</t>
  </si>
  <si>
    <t>10.08.2022 23:52:50</t>
  </si>
  <si>
    <t>11.08.2022 01:25:30</t>
  </si>
  <si>
    <t>IŞIKLAR TR-1 35-29-L00088_950336364_950336364</t>
  </si>
  <si>
    <t>10.08.2022 20:59:11</t>
  </si>
  <si>
    <t>10.08.2022 22:28:31</t>
  </si>
  <si>
    <t>ÇAMÖNÜ TR-12 35-22-M00170_955292515_955292515</t>
  </si>
  <si>
    <t>10.08.2022 08:22:15</t>
  </si>
  <si>
    <t>10.08.2022 10:28:28</t>
  </si>
  <si>
    <t>K-1011 35-01-K01011_910843467_910843467</t>
  </si>
  <si>
    <t>10.08.2022 22:28:03</t>
  </si>
  <si>
    <t>11.08.2022 00:05:10</t>
  </si>
  <si>
    <t>ULUCAK DM-2/1 35-27-M00335_C_56366608_56366608</t>
  </si>
  <si>
    <t>10.08.2022 16:34:41</t>
  </si>
  <si>
    <t>10.08.2022 20:22:23</t>
  </si>
  <si>
    <t>YENİ ŞAKRAN TR-15 35-17-M00215__84314699_84314699</t>
  </si>
  <si>
    <t>10.08.2022 15:22:47</t>
  </si>
  <si>
    <t>10.08.2022 16:01:38</t>
  </si>
  <si>
    <t>SOMA MERKEZ DM-2 45-82-M00070_945522908_945522908</t>
  </si>
  <si>
    <t>10.08.2022 19:43:52</t>
  </si>
  <si>
    <t>10.08.2022 21:05:29</t>
  </si>
  <si>
    <t>M-180 DALYAN ARITMA DM 35-18-M00180_950442973_950442973</t>
  </si>
  <si>
    <t>10.08.2022 12:23:20</t>
  </si>
  <si>
    <t>10.08.2022 13:30:37</t>
  </si>
  <si>
    <t>TR-255(DM-2/2) 35-19-L00255_956664362_956664362</t>
  </si>
  <si>
    <t>10.08.2022 11:28:22</t>
  </si>
  <si>
    <t>10.08.2022 15:54:03</t>
  </si>
  <si>
    <t>SOMA DM-4/TR10 45-82-M00010_945542230_945542230</t>
  </si>
  <si>
    <t>10.08.2022 11:05:37</t>
  </si>
  <si>
    <t>10.08.2022 13:29:33</t>
  </si>
  <si>
    <t>TURAN KÖYÜ TR-1 35-20-L00070_B_56380746_56380746</t>
  </si>
  <si>
    <t>10.08.2022 07:48:58</t>
  </si>
  <si>
    <t>10.08.2022 09:52:16</t>
  </si>
  <si>
    <t>ÇAYLI TR-12 35-15-L00197_A_56368287_56368287</t>
  </si>
  <si>
    <t>10.08.2022 08:32:38</t>
  </si>
  <si>
    <t>10.08.2022 10:08:52</t>
  </si>
  <si>
    <t>K-3807 35-01-K03807_B_56372487_56372487</t>
  </si>
  <si>
    <t>10.08.2022 09:11:16</t>
  </si>
  <si>
    <t>10.08.2022 16:15:57</t>
  </si>
  <si>
    <t>10.08.2022 11:51:25</t>
  </si>
  <si>
    <t>10.08.2022 12:48:58</t>
  </si>
  <si>
    <t>K-2534 35-02-K02534_912751045_912751045</t>
  </si>
  <si>
    <t>10.08.2022 16:16:51</t>
  </si>
  <si>
    <t>10.08.2022 17:02:08</t>
  </si>
  <si>
    <t>10.08.2022 00:33:03</t>
  </si>
  <si>
    <t>10.08.2022 02:11:54</t>
  </si>
  <si>
    <t>TR-27 35-30-L00027_TM GİRİŞ L04_2095548</t>
  </si>
  <si>
    <t>10.08.2022 10:20:07</t>
  </si>
  <si>
    <t>10.08.2022 16:41:48</t>
  </si>
  <si>
    <t>HACI HALİLLER TR-3 45-71-M00067_ M03_2074156</t>
  </si>
  <si>
    <t>10.08.2022 13:41:34</t>
  </si>
  <si>
    <t>10.08.2022 15:25:50</t>
  </si>
  <si>
    <t>BOSTANLI GIS TM 35-04-A00001_Bostanlı-10 K17_2311281</t>
  </si>
  <si>
    <t>10.08.2022 09:07:18</t>
  </si>
  <si>
    <t>10.08.2022 14:33:56</t>
  </si>
  <si>
    <t>KAVAKLIDERE TR-12 45-73-M00145_TR-13 M02_2317694</t>
  </si>
  <si>
    <t>10.08.2022 09:32:31</t>
  </si>
  <si>
    <t>10.08.2022 10:15:40</t>
  </si>
  <si>
    <t>L-126 35-18-L00126_6497245 c1_5958284</t>
  </si>
  <si>
    <t>10.08.2022 13:42:13</t>
  </si>
  <si>
    <t>10.08.2022 15:45:56</t>
  </si>
  <si>
    <t>KURUCUOVA TR-3 35-15-L00254_950349515_950349515</t>
  </si>
  <si>
    <t>10.08.2022 10:49:34</t>
  </si>
  <si>
    <t>10.08.2022 13:53:32</t>
  </si>
  <si>
    <t>K-1732 35-01-K01732_912444344_912444344</t>
  </si>
  <si>
    <t>10.08.2022 13:22:40</t>
  </si>
  <si>
    <t>10.08.2022 17:07:53</t>
  </si>
  <si>
    <t>MENEMEN İM 35-28-A00001_DM-4 M20_2314363</t>
  </si>
  <si>
    <t>10.08.2022 16:56:32</t>
  </si>
  <si>
    <t>10.08.2022 17:56:17</t>
  </si>
  <si>
    <t>ÇAMÖNÜ TR-3 45-72-L00269_B_56390915_56390915</t>
  </si>
  <si>
    <t>10.08.2022 21:47:52</t>
  </si>
  <si>
    <t>10.08.2022 23:56:53</t>
  </si>
  <si>
    <t>10.08.2022 15:00:48</t>
  </si>
  <si>
    <t>10.08.2022 15:01:38</t>
  </si>
  <si>
    <t>KUŞÇULAR TR-6 35-19-M00218_5855062_56389670_56389670</t>
  </si>
  <si>
    <t>10.08.2022 06:25:00</t>
  </si>
  <si>
    <t>10.08.2022 07:24:13</t>
  </si>
  <si>
    <t>DEREBAŞI TR-6 35-29-L00264_A_56368679_56368679</t>
  </si>
  <si>
    <t>10.08.2022 11:24:25</t>
  </si>
  <si>
    <t>10.08.2022 15:07:31</t>
  </si>
  <si>
    <t>MENEMEN İM 35-28-A00001_DM-3/20 M22_2312042</t>
  </si>
  <si>
    <t>10.08.2022 10:10:00</t>
  </si>
  <si>
    <t>10.08.2022 17:55:22</t>
  </si>
  <si>
    <t>10.08.2022 19:10:13</t>
  </si>
  <si>
    <t>10.08.2022 19:58:16</t>
  </si>
  <si>
    <t>K-3452 35-08-K03452_97646432_97646432</t>
  </si>
  <si>
    <t>10.08.2022 22:41:24</t>
  </si>
  <si>
    <t>11.08.2022 00:48:14</t>
  </si>
  <si>
    <t>MENDERES TR-2 35-32-M00002_946411893_946411893</t>
  </si>
  <si>
    <t>10.08.2022 14:27:12</t>
  </si>
  <si>
    <t>10.08.2022 16:26:01</t>
  </si>
  <si>
    <t>YENİ ŞAKRAN TR-19 35-17-M00216_B_56357045_56357045</t>
  </si>
  <si>
    <t>10.08.2022 11:10:12</t>
  </si>
  <si>
    <t>10.08.2022 11:50:25</t>
  </si>
  <si>
    <t>YEŞİLYURT TR-8 45-73-M00483_945641786_945641786</t>
  </si>
  <si>
    <t>10.08.2022 12:55:14</t>
  </si>
  <si>
    <t>10.08.2022 14:44:06</t>
  </si>
  <si>
    <t>10.08.2022 20:43:00</t>
  </si>
  <si>
    <t>10.08.2022 23:38:10</t>
  </si>
  <si>
    <t>K-2537 35-09-K02537_97758317_97758317</t>
  </si>
  <si>
    <t>10.08.2022 17:20:00</t>
  </si>
  <si>
    <t>10.08.2022 19:47:25</t>
  </si>
  <si>
    <t>SEYREK TR-7 KÖK 35-28-M00379_SEYREK TR-5 M06_2312934</t>
  </si>
  <si>
    <t>10.08.2022 09:54:08</t>
  </si>
  <si>
    <t>10.08.2022 17:25:00</t>
  </si>
  <si>
    <t>AVDAN TARIMSAL SULAMA TR-2 45-82-M00224_DIREK TIPI TRAFO HUCRESI H01_2091925</t>
  </si>
  <si>
    <t>10.08.2022 18:34:55</t>
  </si>
  <si>
    <t>10.08.2022 20:25:55</t>
  </si>
  <si>
    <t>MUTAFLAR ORTA MAH. TR-2 35-32-L00071_B_56358062_56358062</t>
  </si>
  <si>
    <t>10.08.2022 09:06:01</t>
  </si>
  <si>
    <t>10.08.2022 09:43:29</t>
  </si>
  <si>
    <t>URGANLI TR-4 45-83-M00554_MERA M01_2103478</t>
  </si>
  <si>
    <t>10.08.2022 13:35:28</t>
  </si>
  <si>
    <t>10.08.2022 14:51:19</t>
  </si>
  <si>
    <t>YENİFOÇA TR-51 35-23-M00051_42097959_56375036_56375036</t>
  </si>
  <si>
    <t>10.08.2022 18:23:07</t>
  </si>
  <si>
    <t>10.08.2022 18:52:19</t>
  </si>
  <si>
    <t>TR-1/22 45-83-M00022_48048634_56400692_56400692</t>
  </si>
  <si>
    <t>10.08.2022 21:24:28</t>
  </si>
  <si>
    <t>10.08.2022 23:24:11</t>
  </si>
  <si>
    <t>10.08.2022 17:04:33</t>
  </si>
  <si>
    <t>10.08.2022 20:32:43</t>
  </si>
  <si>
    <t>KISIK TR-1 (M-135) 35-22-M00135_955282733_955282733</t>
  </si>
  <si>
    <t>10.08.2022 17:19:21</t>
  </si>
  <si>
    <t>10.08.2022 18:53:57</t>
  </si>
  <si>
    <t>_5825396_56377148_56377148</t>
  </si>
  <si>
    <t>10.08.2022 08:40:53</t>
  </si>
  <si>
    <t>10.08.2022 15:09:37</t>
  </si>
  <si>
    <t>DM-14/22 45-71-M00545_45089929_56402762_56402762</t>
  </si>
  <si>
    <t>10.08.2022 12:30:08</t>
  </si>
  <si>
    <t>10.08.2022 15:29:21</t>
  </si>
  <si>
    <t>TR-4 35-27-M00004_B_56383161_56383161</t>
  </si>
  <si>
    <t>10.08.2022 20:52:15</t>
  </si>
  <si>
    <t>10.08.2022 23:14:30</t>
  </si>
  <si>
    <t>ASARLIK TR-8 35-28-M00182_10902933_56374160_56374160</t>
  </si>
  <si>
    <t>10.08.2022 23:28:38</t>
  </si>
  <si>
    <t>10.08.2022 23:52:12</t>
  </si>
  <si>
    <t>10.08.2022 19:41:19</t>
  </si>
  <si>
    <t>10.08.2022 21:05:10</t>
  </si>
  <si>
    <t>FOÇA CEZA İNFAZ KURUMU KÖK 35-23-M00302_BAĞARASI DM GİRİŞ M03_67574132</t>
  </si>
  <si>
    <t>10.08.2022 07:10:28</t>
  </si>
  <si>
    <t>10.08.2022 07:51:39</t>
  </si>
  <si>
    <t>K-1879 35-09-K01879_949931941_949931941</t>
  </si>
  <si>
    <t>10.08.2022 10:19:23</t>
  </si>
  <si>
    <t>10.08.2022 12:21:41</t>
  </si>
  <si>
    <t>AKHİSAR İM 45-72-A00001_CAMÖNÜ L03_2058312</t>
  </si>
  <si>
    <t>10.08.2022 16:33:11</t>
  </si>
  <si>
    <t>10.08.2022 17:32:44</t>
  </si>
  <si>
    <t>YENİKÖY-4 35-26-L00143_10566838_56358489_56358489</t>
  </si>
  <si>
    <t>10.08.2022 01:50:35</t>
  </si>
  <si>
    <t>10.08.2022 02:53:08</t>
  </si>
  <si>
    <t>ASARLIK TR-8 35-28-M00182_7331411_56374161_56374161</t>
  </si>
  <si>
    <t>10.08.2022 11:25:45</t>
  </si>
  <si>
    <t>10.08.2022 12:10:59</t>
  </si>
  <si>
    <t>SEFERİHİSAR İM 35-14-A00002_KÖYLER L09_72378371</t>
  </si>
  <si>
    <t>10.08.2022 11:02:58</t>
  </si>
  <si>
    <t>FOÇAKÖY TR-2 35-23-M00223_A_56357425_56357425</t>
  </si>
  <si>
    <t>10.08.2022 12:01:41</t>
  </si>
  <si>
    <t>AŞAĞI İNEŞİR TR-1 35-16-M00097_DIREK TIPI TRAFO HUCRESI H01_2044288</t>
  </si>
  <si>
    <t>10.08.2022 08:51:34</t>
  </si>
  <si>
    <t>10.08.2022 12:27:49</t>
  </si>
  <si>
    <t>M-210(DM-2/23) 35-09-M00210_B b1b_5883017</t>
  </si>
  <si>
    <t>10.08.2022 09:15:36</t>
  </si>
  <si>
    <t>10.08.2022 11:54:21</t>
  </si>
  <si>
    <t>SOMA KÖYLER DM-2 45-82-M00125_KÖYLER 34.5 M08_2035836</t>
  </si>
  <si>
    <t>10.08.2022 10:02:22</t>
  </si>
  <si>
    <t>10.08.2022 10:14:52</t>
  </si>
  <si>
    <t>KIZILCAAVLU TR-1 35-29-L00565_A_56361068_56361068</t>
  </si>
  <si>
    <t>10.08.2022 09:33:09</t>
  </si>
  <si>
    <t>10.08.2022 12:29:58</t>
  </si>
  <si>
    <t>SOMA TR-14 45-82-M00014_C_56405245_56405245</t>
  </si>
  <si>
    <t>10.08.2022 15:48:04</t>
  </si>
  <si>
    <t>10.08.2022 17:13:57</t>
  </si>
  <si>
    <t>K-4732 35-07-K04732_35-07-K04732_2368981</t>
  </si>
  <si>
    <t>10.08.2022 14:45:15</t>
  </si>
  <si>
    <t>10.08.2022 15:13:35</t>
  </si>
  <si>
    <t>M-2402 35-01-M02402__72374109_72374109</t>
  </si>
  <si>
    <t>10.08.2022 09:25:29</t>
  </si>
  <si>
    <t>10.08.2022 14:26:22</t>
  </si>
  <si>
    <t>10.08.2022 07:27:36</t>
  </si>
  <si>
    <t>10.08.2022 08:20:13</t>
  </si>
  <si>
    <t>TR-23 45-74-M00023_945586376_945586376</t>
  </si>
  <si>
    <t>10.08.2022 20:20:13</t>
  </si>
  <si>
    <t>10.08.2022 23:09:32</t>
  </si>
  <si>
    <t>HACIYERİ TR-1 45-81-M00071_B_56398798_56398798</t>
  </si>
  <si>
    <t>10.08.2022 10:53:10</t>
  </si>
  <si>
    <t>10.08.2022 12:23:59</t>
  </si>
  <si>
    <t>BİRGİ TR-7 35-15-L00264_950391828_950391828</t>
  </si>
  <si>
    <t>10.08.2022 15:07:40</t>
  </si>
  <si>
    <t>10.08.2022 19:14:57</t>
  </si>
  <si>
    <t>L-436 35-18-L00436_7843465_65500148_65500148</t>
  </si>
  <si>
    <t>10.08.2022 11:32:07</t>
  </si>
  <si>
    <t>10.08.2022 12:03:14</t>
  </si>
  <si>
    <t>10.08.2022 08:50:27</t>
  </si>
  <si>
    <t>10.08.2022 09:27:05</t>
  </si>
  <si>
    <t>TR-3 TAVSU 35-19-L00003_DIREK TIPI TRAFO HUCRESI H01_2060129</t>
  </si>
  <si>
    <t>10.08.2022 21:49:27</t>
  </si>
  <si>
    <t>10.08.2022 22:27:51</t>
  </si>
  <si>
    <t>M-2866 35-03-M02866_912860908_912860908</t>
  </si>
  <si>
    <t>11.08.2022 00:14:46</t>
  </si>
  <si>
    <t>11.08.2022 01:15:35</t>
  </si>
  <si>
    <t>MURADİYE TR-3 KÖPRÜYANI 45-71-M00254_953221163_953221163</t>
  </si>
  <si>
    <t>11.08.2022 00:20:56</t>
  </si>
  <si>
    <t>11.08.2022 01:34:09</t>
  </si>
  <si>
    <t>DM-14/4b 45-71-M00543_953181770_953181770</t>
  </si>
  <si>
    <t>11.08.2022 00:29:46</t>
  </si>
  <si>
    <t>11.08.2022 01:00:15</t>
  </si>
  <si>
    <t>K-123 35-01-K00123_TRAFO K04_2310233</t>
  </si>
  <si>
    <t>11.08.2022 00:29:47</t>
  </si>
  <si>
    <t>11.08.2022 00:34:51</t>
  </si>
  <si>
    <t>K-258 35-01-K00258_TRAFO K03_2315475</t>
  </si>
  <si>
    <t>11.08.2022 00:46:27</t>
  </si>
  <si>
    <t>11.08.2022 00:59:59</t>
  </si>
  <si>
    <t>YAKUP TEKİN SULAMA GRUBU  TR 35-27-M00271_A_56355883_56355883</t>
  </si>
  <si>
    <t>11.08.2022 01:22:50</t>
  </si>
  <si>
    <t>11.08.2022 02:17:17</t>
  </si>
  <si>
    <t>11.08.2022 01:23:24</t>
  </si>
  <si>
    <t>11.08.2022 02:32:56</t>
  </si>
  <si>
    <t>ÇİMENTEPE TR-1 45-79-M00236_45-79-M00236_2362595</t>
  </si>
  <si>
    <t>11.08.2022 01:37:46</t>
  </si>
  <si>
    <t>11.08.2022 02:37:30</t>
  </si>
  <si>
    <t>K-4537 35-07-K04537_913297721_913297721</t>
  </si>
  <si>
    <t>11.08.2022 01:44:04</t>
  </si>
  <si>
    <t>11.08.2022 02:38:40</t>
  </si>
  <si>
    <t>11.08.2022 02:13:21</t>
  </si>
  <si>
    <t>11.08.2022 02:17:28</t>
  </si>
  <si>
    <t>M-2866 35-03-M02866_910729290_910729290</t>
  </si>
  <si>
    <t>11.08.2022 02:40:16</t>
  </si>
  <si>
    <t>11.08.2022 03:16:15</t>
  </si>
  <si>
    <t>ÇEPNİDERE TR-2 45-83-L00224_DIREK TIPI TRAFO HUCRESI H01_2104859</t>
  </si>
  <si>
    <t>11.08.2022 03:45:57</t>
  </si>
  <si>
    <t>11.08.2022 04:35:46</t>
  </si>
  <si>
    <t>DM-2/2 35-28-M00128__83737124_83737124</t>
  </si>
  <si>
    <t>11.08.2022 05:26:08</t>
  </si>
  <si>
    <t>11.08.2022 07:12:03</t>
  </si>
  <si>
    <t>M-2006 35-02-M02006_DAĞITIM TRF M-2006 M03_66107137</t>
  </si>
  <si>
    <t>11.08.2022 05:36:01</t>
  </si>
  <si>
    <t>11.08.2022 08:28:18</t>
  </si>
  <si>
    <t>LÜTFİYE KÖK 45-80-M02970_LÜTFİYE TR-1 TR-2 M05_84270516</t>
  </si>
  <si>
    <t>11.08.2022 06:10:47</t>
  </si>
  <si>
    <t>11.08.2022 06:50:27</t>
  </si>
  <si>
    <t>K-1229 35-01-K01229_B_56375666_56375666</t>
  </si>
  <si>
    <t>11.08.2022 06:35:42</t>
  </si>
  <si>
    <t>11.08.2022 08:10:57</t>
  </si>
  <si>
    <t>HORZUM TR-6 35-15-L00996_B_56370773_56370773</t>
  </si>
  <si>
    <t>11.08.2022 06:43:51</t>
  </si>
  <si>
    <t>11.08.2022 14:30:23</t>
  </si>
  <si>
    <t>M-1393 35-03-M01393_913815135_913815135</t>
  </si>
  <si>
    <t>11.08.2022 06:53:21</t>
  </si>
  <si>
    <t>11.08.2022 09:04:53</t>
  </si>
  <si>
    <t>BAŞARAN TR-3 35-31-L00072_47943191_56367715_56367715</t>
  </si>
  <si>
    <t>11.08.2022 07:04:10</t>
  </si>
  <si>
    <t>11.08.2022 07:54:50</t>
  </si>
  <si>
    <t>11.08.2022 07:06:10</t>
  </si>
  <si>
    <t>11.08.2022 07:42:03</t>
  </si>
  <si>
    <t>TR-2/98 45-83-M00780_TR-2/100 M01_81593426</t>
  </si>
  <si>
    <t>11.08.2022 07:23:47</t>
  </si>
  <si>
    <t>11.08.2022 08:03:07</t>
  </si>
  <si>
    <t>TR-2 35-15-M00002_48880023_56379913_56379913</t>
  </si>
  <si>
    <t>11.08.2022 07:28:09</t>
  </si>
  <si>
    <t>11.08.2022 09:48:29</t>
  </si>
  <si>
    <t>11.08.2022 07:30:02</t>
  </si>
  <si>
    <t>11.08.2022 07:46:14</t>
  </si>
  <si>
    <t>K-345 35-02-K00345_D_56371892_56371892</t>
  </si>
  <si>
    <t>11.08.2022 07:38:47</t>
  </si>
  <si>
    <t>11.08.2022 09:07:05</t>
  </si>
  <si>
    <t>BEYDAĞ İM 35-32-A00001_MUTAFLAR L14_2049959</t>
  </si>
  <si>
    <t>11.08.2022 07:43:23</t>
  </si>
  <si>
    <t>11.08.2022 07:48:43</t>
  </si>
  <si>
    <t>FIRINLI TR-4 35-20-L00093_35-20-L00093_2356652</t>
  </si>
  <si>
    <t>11.08.2022 07:45:58</t>
  </si>
  <si>
    <t>11.08.2022 09:29:15</t>
  </si>
  <si>
    <t>11.08.2022 07:54:14</t>
  </si>
  <si>
    <t>11.08.2022 08:37:47</t>
  </si>
  <si>
    <t>11.08.2022 08:04:51</t>
  </si>
  <si>
    <t>11.08.2022 11:01:29</t>
  </si>
  <si>
    <t>TR-4 35-27-M00004_A_56383160_56383160</t>
  </si>
  <si>
    <t>11.08.2022 08:15:36</t>
  </si>
  <si>
    <t>11.08.2022 10:38:14</t>
  </si>
  <si>
    <t>DEMİRCİLİ TR-2 35-19-M00212_11156589_60982634_60982634</t>
  </si>
  <si>
    <t>11.08.2022 08:19:10</t>
  </si>
  <si>
    <t>11.08.2022 10:57:00</t>
  </si>
  <si>
    <t>GERÇEKLİ TR-4 35-15-L00652_950374698_950374698</t>
  </si>
  <si>
    <t>11.08.2022 08:19:28</t>
  </si>
  <si>
    <t>11.08.2022 11:10:23</t>
  </si>
  <si>
    <t>BADEMLİ TR-1 45-76-M00147_955240704_955240704</t>
  </si>
  <si>
    <t>11.08.2022 08:23:25</t>
  </si>
  <si>
    <t>11.08.2022 11:26:31</t>
  </si>
  <si>
    <t>YUKARI ŞEHİT KEMAL TR 35-17-M00358_C_56357348_56357348</t>
  </si>
  <si>
    <t>11.08.2022 08:17:43</t>
  </si>
  <si>
    <t>11.08.2022 09:17:11</t>
  </si>
  <si>
    <t>SAKARLI KÖK 45-76-M00046_HACET M04_72214505</t>
  </si>
  <si>
    <t>11.08.2022 08:35:59</t>
  </si>
  <si>
    <t>11.08.2022 18:18:02</t>
  </si>
  <si>
    <t>11.08.2022 08:30:37</t>
  </si>
  <si>
    <t>11.08.2022 09:26:50</t>
  </si>
  <si>
    <t>L-143 MAVİ TEOS 35-14-L00143_956635707_956635707</t>
  </si>
  <si>
    <t>11.08.2022 08:35:37</t>
  </si>
  <si>
    <t>11.08.2022 13:07:03</t>
  </si>
  <si>
    <t>K-345 35-02-K00345_35-02-K00345_2367444</t>
  </si>
  <si>
    <t>11.08.2022 08:42:27</t>
  </si>
  <si>
    <t>11.08.2022 09:39:07</t>
  </si>
  <si>
    <t>HACI HALİLLER TR-3 45-71-M00067_45-71-M00067_2350190</t>
  </si>
  <si>
    <t>11.08.2022 08:51:55</t>
  </si>
  <si>
    <t>11.08.2022 13:22:32</t>
  </si>
  <si>
    <t>11.08.2022 08:56:34</t>
  </si>
  <si>
    <t>11.08.2022 12:53:15</t>
  </si>
  <si>
    <t>L-277 GÖLCÜK GÖDENCE KÖK 35-14-L00277_OVACIK-BADEMLER L01_72144457</t>
  </si>
  <si>
    <t>11.08.2022 08:54:42</t>
  </si>
  <si>
    <t>11.08.2022 09:23:59</t>
  </si>
  <si>
    <t>KARAHALİLLİ KÖK 35-20-L00087_SÖĞÜTÖREN DAĞLAR GRUBU L02_66504270</t>
  </si>
  <si>
    <t>11.08.2022 08:57:13</t>
  </si>
  <si>
    <t>11.08.2022 09:07:50</t>
  </si>
  <si>
    <t>GEBELER TR-1 45-76-L00175_DIREK TIPI TRAFO HUCRESI H01_2089515</t>
  </si>
  <si>
    <t>11.08.2022 08:55:27</t>
  </si>
  <si>
    <t>11.08.2022 09:53:29</t>
  </si>
  <si>
    <t>M-516 METAŞ KÖK 35-02-M00516_M-1151 M04_72046096</t>
  </si>
  <si>
    <t>11.08.2022 09:01:37</t>
  </si>
  <si>
    <t>11.08.2022 09:15:47</t>
  </si>
  <si>
    <t>AKGEDİK KÖK-1 45-71-M00162_EMLAKDERE M03_56219277</t>
  </si>
  <si>
    <t>11.08.2022 09:43:41</t>
  </si>
  <si>
    <t>K-3452 35-08-K03452_97629162_97629162</t>
  </si>
  <si>
    <t>11.08.2022 09:02:37</t>
  </si>
  <si>
    <t>11.08.2022 17:37:33</t>
  </si>
  <si>
    <t>L-438 35-18-L00438_35-18-L00438_2373324</t>
  </si>
  <si>
    <t>11.08.2022 09:05:32</t>
  </si>
  <si>
    <t>11.08.2022 18:07:52</t>
  </si>
  <si>
    <t>SÖĞÜTÖREN TR-1 35-20-L00347_DIREK TIPI TRAFO HUCRESI H01_2045628</t>
  </si>
  <si>
    <t>11.08.2022 09:06:03</t>
  </si>
  <si>
    <t>11.08.2022 17:03:02</t>
  </si>
  <si>
    <t>L-427 35-18-L00427_950467713_950467713</t>
  </si>
  <si>
    <t>11.08.2022 09:03:11</t>
  </si>
  <si>
    <t>11.08.2022 10:31:05</t>
  </si>
  <si>
    <t>DM-21/03(CUMDURİYET MAH. MUHT.) 45-71-M00469_DAĞITIM TRAFOSU M01_72103864</t>
  </si>
  <si>
    <t>11.08.2022 09:06:57</t>
  </si>
  <si>
    <t>11.08.2022 16:18:00</t>
  </si>
  <si>
    <t>EVRENLİ KÖK 45-73-M00139_EVRENLİ OSMANİYE KOZLUCA M03_2055361</t>
  </si>
  <si>
    <t>11.08.2022 09:02:07</t>
  </si>
  <si>
    <t>11.08.2022 17:40:00</t>
  </si>
  <si>
    <t>KAYMAKÇI TR-13 35-15-L01144_35-15-L01144_65836182</t>
  </si>
  <si>
    <t>11.08.2022 09:11:03</t>
  </si>
  <si>
    <t>11.08.2022 13:30:49</t>
  </si>
  <si>
    <t>K-3734 35-04-K03734_D_56382687_56382687</t>
  </si>
  <si>
    <t>11.08.2022 09:11:18</t>
  </si>
  <si>
    <t>11.08.2022 17:08:11</t>
  </si>
  <si>
    <t>K-3734 35-04-K03734_E_56382686_56382686</t>
  </si>
  <si>
    <t>11.08.2022 09:12:48</t>
  </si>
  <si>
    <t>11.08.2022 17:07:04</t>
  </si>
  <si>
    <t>DEMİRKÖPRÜ TM 45-78-A00005_KULA M05_2329518</t>
  </si>
  <si>
    <t>11.08.2022 09:10:27</t>
  </si>
  <si>
    <t>11.08.2022 13:20:12</t>
  </si>
  <si>
    <t>BAĞARASI TR-15 35-23-M00362_B_79385497_79385497</t>
  </si>
  <si>
    <t>11.08.2022 09:17:33</t>
  </si>
  <si>
    <t>11.08.2022 10:43:10</t>
  </si>
  <si>
    <t>K-123 35-01-K00123_K-3600 K01_2060833</t>
  </si>
  <si>
    <t>11.08.2022 17:44:09</t>
  </si>
  <si>
    <t>ÖDEMİŞ İM 35-15-A00001_ÇAPUTÇU M16_2309747</t>
  </si>
  <si>
    <t>11.08.2022 09:27:27</t>
  </si>
  <si>
    <t>11.08.2022 17:15:51</t>
  </si>
  <si>
    <t>M-3562(YATIRIM REZERVE) 35-02-M03562_A_56362331_56362331</t>
  </si>
  <si>
    <t>11.08.2022 09:20:24</t>
  </si>
  <si>
    <t>11.08.2022 10:34:13</t>
  </si>
  <si>
    <t>MENEMEN TR-63 (DM-3/17) 35-28-M00737_DAĞITIM TRAFO MENEMEN TR-63(DM-3/17) M03_66816920</t>
  </si>
  <si>
    <t>11.08.2022 09:21:55</t>
  </si>
  <si>
    <t>11.08.2022 16:16:28</t>
  </si>
  <si>
    <t>11.08.2022 09:24:22</t>
  </si>
  <si>
    <t>11.08.2022 16:57:39</t>
  </si>
  <si>
    <t>DEMİRCİLİ DM 35-15-L00895_SEYREKLİ L012_85268690</t>
  </si>
  <si>
    <t>11.08.2022 09:21:18</t>
  </si>
  <si>
    <t>11.08.2022 10:10:28</t>
  </si>
  <si>
    <t>K-1293 35-04-K01293_95001238550_95001238550</t>
  </si>
  <si>
    <t>26.08.2022 09:13:20</t>
  </si>
  <si>
    <t>26.08.2022 10:54:19</t>
  </si>
  <si>
    <t>ŞAŞAL TR-1 35-22-M00283_C_56375406_56375406</t>
  </si>
  <si>
    <t>26.08.2022 11:10:21</t>
  </si>
  <si>
    <t>26.08.2022 12:18:01</t>
  </si>
  <si>
    <t>TOKİ TR-1 45-83-M00826_955144217_955144217</t>
  </si>
  <si>
    <t>26.08.2022 19:36:00</t>
  </si>
  <si>
    <t>26.08.2022 22:08:05</t>
  </si>
  <si>
    <t>TR-318 ZEYTİNALANI 35-19-L00366_A _5934149</t>
  </si>
  <si>
    <t>26.08.2022 14:01:40</t>
  </si>
  <si>
    <t>26.08.2022 18:48:45</t>
  </si>
  <si>
    <t>MORDOĞAN TR-30 35-21-L00155_953366947_953366947</t>
  </si>
  <si>
    <t>26.08.2022 23:31:22</t>
  </si>
  <si>
    <t>26.08.2022 23:59:04</t>
  </si>
  <si>
    <t>ÇUKURALTI M-21 35-25-M00069_955274191_955274191</t>
  </si>
  <si>
    <t>26.08.2022 19:59:46</t>
  </si>
  <si>
    <t>26.08.2022 22:03:43</t>
  </si>
  <si>
    <t>UMMANDERESİ TR-1 45-75-M00075_B_56397907_56397907</t>
  </si>
  <si>
    <t>26.08.2022 20:26:05</t>
  </si>
  <si>
    <t>26.08.2022 20:52:14</t>
  </si>
  <si>
    <t>YÜCELER TR-1 45-81-M00197_DIREK TIPI TRAFO HUCRESI H01_2088979</t>
  </si>
  <si>
    <t>26.08.2022 14:08:43</t>
  </si>
  <si>
    <t>26.08.2022 14:39:48</t>
  </si>
  <si>
    <t>K-81 35-01-K00081_K-307 K02_2059126</t>
  </si>
  <si>
    <t>26.08.2022 08:49:04</t>
  </si>
  <si>
    <t>26.08.2022 11:26:56</t>
  </si>
  <si>
    <t>26.08.2022 12:04:24</t>
  </si>
  <si>
    <t>26.08.2022 12:47:20</t>
  </si>
  <si>
    <t>ÖREN TOPRAK SU KÖK 35-27-M00760_ÖREN TOPRAK SULAMA-2 M02_80024021</t>
  </si>
  <si>
    <t>26.08.2022 17:09:52</t>
  </si>
  <si>
    <t>26.08.2022 20:50:02</t>
  </si>
  <si>
    <t>K-4035 35-01-K04035_B_56363293_56363293</t>
  </si>
  <si>
    <t>26.08.2022 18:44:04</t>
  </si>
  <si>
    <t>26.08.2022 21:46:58</t>
  </si>
  <si>
    <t>TR-2/18 45-72-L00018_TR-1/1 GİRİŞ L07_66594115</t>
  </si>
  <si>
    <t>26.08.2022 12:34:23</t>
  </si>
  <si>
    <t>26.08.2022 13:14:11</t>
  </si>
  <si>
    <t>K-1030 35-08-K01030_966684099_966684099</t>
  </si>
  <si>
    <t>26.08.2022 22:21:12</t>
  </si>
  <si>
    <t>27.08.2022 00:03:33</t>
  </si>
  <si>
    <t>TR-2/83 45-83-L00083_48122619_56385107_56385107</t>
  </si>
  <si>
    <t>26.08.2022 18:13:33</t>
  </si>
  <si>
    <t>26.08.2022 21:58:33</t>
  </si>
  <si>
    <t>TR-114 ZEYTİNALANI 35-19-L00114_956688271_956688271</t>
  </si>
  <si>
    <t>26.08.2022 22:34:02</t>
  </si>
  <si>
    <t>26.08.2022 23:14:23</t>
  </si>
  <si>
    <t>KARABURUN TR-10 35-21-L00020_95000598492_95000598492</t>
  </si>
  <si>
    <t>26.08.2022 08:51:27</t>
  </si>
  <si>
    <t>26.08.2022 10:29:30</t>
  </si>
  <si>
    <t>DM-16/20 45-71-M02397_942301990_942301990</t>
  </si>
  <si>
    <t>26.08.2022 16:00:24</t>
  </si>
  <si>
    <t>26.08.2022 17:06:00</t>
  </si>
  <si>
    <t>SANDAL TR-1 KÖK 45-77-M00007_TR-2 M02_2330695</t>
  </si>
  <si>
    <t>26.08.2022 18:01:31</t>
  </si>
  <si>
    <t>26.08.2022 18:20:08</t>
  </si>
  <si>
    <t>KIRKAĞAÇ TR-25 45-76-M00025_955240117_955240117</t>
  </si>
  <si>
    <t>26.08.2022 00:41:34</t>
  </si>
  <si>
    <t>26.08.2022 01:36:37</t>
  </si>
  <si>
    <t>TR-32 35-16-L00032_953335558_953335558</t>
  </si>
  <si>
    <t>26.08.2022 17:23:29</t>
  </si>
  <si>
    <t>26.08.2022 18:42:25</t>
  </si>
  <si>
    <t>DM-6 35-28-M00961_D_83737115_83737115</t>
  </si>
  <si>
    <t>26.08.2022 06:04:22</t>
  </si>
  <si>
    <t>26.08.2022 06:30:27</t>
  </si>
  <si>
    <t>KARAOBA TEKELİLER TR-4 35-32-L00058_946409123_946409123</t>
  </si>
  <si>
    <t>26.08.2022 20:23:48</t>
  </si>
  <si>
    <t>26.08.2022 22:25:19</t>
  </si>
  <si>
    <t>K-1517 35-01-K01517_D D2_5872876</t>
  </si>
  <si>
    <t>26.08.2022 18:14:43</t>
  </si>
  <si>
    <t>26.08.2022 23:27:43</t>
  </si>
  <si>
    <t>SAZOBA DM 45-72-M00413_SAZOBA ÇIKIŞI M02_2331690</t>
  </si>
  <si>
    <t>26.08.2022 09:15:47</t>
  </si>
  <si>
    <t>26.08.2022 11:00:14</t>
  </si>
  <si>
    <t>L-377 35-18-L00377_950448689_950448689</t>
  </si>
  <si>
    <t>26.08.2022 08:02:30</t>
  </si>
  <si>
    <t>26.08.2022 17:27:56</t>
  </si>
  <si>
    <t>26.08.2022 20:07:01</t>
  </si>
  <si>
    <t>26.08.2022 22:21:20</t>
  </si>
  <si>
    <t>DAĞDERE DM 45-72-M00097_ÇITAK M05_2106082</t>
  </si>
  <si>
    <t>26.08.2022 14:23:51</t>
  </si>
  <si>
    <t>26.08.2022 14:24:33</t>
  </si>
  <si>
    <t>TR-44 (DM-6/21) 35-17-M00044_B_60984579_60984579</t>
  </si>
  <si>
    <t>26.08.2022 20:08:45</t>
  </si>
  <si>
    <t>26.08.2022 20:24:37</t>
  </si>
  <si>
    <t>K-3074 35-04-K03074_E_56359257_56359257</t>
  </si>
  <si>
    <t>26.08.2022 09:48:22</t>
  </si>
  <si>
    <t>26.08.2022 10:19:00</t>
  </si>
  <si>
    <t>M-2530 35-07-M02530_99310949_99310949</t>
  </si>
  <si>
    <t>26.08.2022 12:04:52</t>
  </si>
  <si>
    <t>26.08.2022 12:52:22</t>
  </si>
  <si>
    <t>K-1065 35-04-K01065_KARŞIYAKA TM K03_2069606</t>
  </si>
  <si>
    <t>26.08.2022 11:52:43</t>
  </si>
  <si>
    <t>26.08.2022 12:01:03</t>
  </si>
  <si>
    <t>BADEMLİ TR-8 35-15-L01045_48663574_56361651_56361651</t>
  </si>
  <si>
    <t>26.08.2022 22:00:16</t>
  </si>
  <si>
    <t>26.08.2022 23:56:46</t>
  </si>
  <si>
    <t>26.08.2022 09:48:13</t>
  </si>
  <si>
    <t>26.08.2022 17:27:14</t>
  </si>
  <si>
    <t>GÜLBAHÇE TR-11 35-19-L00110_956689326_956689326</t>
  </si>
  <si>
    <t>26.08.2022 15:57:16</t>
  </si>
  <si>
    <t>26.08.2022 17:30:53</t>
  </si>
  <si>
    <t>K-577 35-01-K00577_D_56375605_56375605</t>
  </si>
  <si>
    <t>26.08.2022 18:32:22</t>
  </si>
  <si>
    <t>26.08.2022 09:35:16</t>
  </si>
  <si>
    <t>26.08.2022 10:04:54</t>
  </si>
  <si>
    <t>DİNDARLI KÖK TR-3 KAKLIK 45-79-M00395_KIZILÇUKUR GÜNYAKA KARACAALİ BEYHARMAN M06_72035371</t>
  </si>
  <si>
    <t>26.08.2022 12:39:33</t>
  </si>
  <si>
    <t>26.08.2022 12:40:33</t>
  </si>
  <si>
    <t>TR-2/6 45-83-L00006_45-83-L00006_2372631</t>
  </si>
  <si>
    <t>Sel</t>
  </si>
  <si>
    <t>26.08.2022 18:38:52</t>
  </si>
  <si>
    <t>27.08.2022 16:09:12</t>
  </si>
  <si>
    <t>KARABURUN İM 35-21-A00001_KÜÇÜKBAHÇE L05_2063035</t>
  </si>
  <si>
    <t>26.08.2022 20:57:35</t>
  </si>
  <si>
    <t>26.08.2022 21:23:56</t>
  </si>
  <si>
    <t>İSTASYONALTI KÖK 45-83-M00131_CELALETTİN AŞKIN M08_2097308</t>
  </si>
  <si>
    <t>26.08.2022 18:23:56</t>
  </si>
  <si>
    <t>26.08.2022 20:51:17</t>
  </si>
  <si>
    <t>AHMETLİ TR-25 45-84-L00025_955185637_955185637</t>
  </si>
  <si>
    <t>26.08.2022 21:55:18</t>
  </si>
  <si>
    <t>26.08.2022 22:47:54</t>
  </si>
  <si>
    <t>ZEYTİNOVA TR-2 35-20-L00308_6519847_56376809_56376809</t>
  </si>
  <si>
    <t>26.08.2022 17:48:16</t>
  </si>
  <si>
    <t>26.08.2022 18:39:00</t>
  </si>
  <si>
    <t>CABARLAR TR-2 45-75-M00113_A_56387292_56387292</t>
  </si>
  <si>
    <t>26.08.2022 05:36:49</t>
  </si>
  <si>
    <t>26.08.2022 06:07:51</t>
  </si>
  <si>
    <t>AHMETLİ TR-52 45-84-L00052_B_56401808_56401808</t>
  </si>
  <si>
    <t>26.08.2022 19:57:28</t>
  </si>
  <si>
    <t>26.08.2022 20:25:50</t>
  </si>
  <si>
    <t>K-4443 35-03-K04443_910160139_910160139</t>
  </si>
  <si>
    <t>26.08.2022 13:47:58</t>
  </si>
  <si>
    <t>26.08.2022 17:23:30</t>
  </si>
  <si>
    <t>TR-2/107 (İBRAHİMCİ KÖK) 45-83-L00107_955147162_955147162</t>
  </si>
  <si>
    <t>26.08.2022 23:50:18</t>
  </si>
  <si>
    <t>27.08.2022 01:43:20</t>
  </si>
  <si>
    <t>ÇANAKÇI TR-1 45-79-M00187_945565798_945565798</t>
  </si>
  <si>
    <t>26.08.2022 11:46:29</t>
  </si>
  <si>
    <t>26.08.2022 13:02:19</t>
  </si>
  <si>
    <t>ÖZGÖRKEY KÖK 35-26-M00256_ÇAPAK M07_65969695</t>
  </si>
  <si>
    <t>26.08.2022 17:48:06</t>
  </si>
  <si>
    <t>26.08.2022 14:43:53</t>
  </si>
  <si>
    <t>26.08.2022 14:51:33</t>
  </si>
  <si>
    <t>TR-311 ÖZBEK 35-19-M00527_ H_77618115</t>
  </si>
  <si>
    <t>26.08.2022 12:54:48</t>
  </si>
  <si>
    <t>26.08.2022 15:37:36</t>
  </si>
  <si>
    <t>YENİFOÇA TR-23 35-23-M00023_YENİFOÇA TR-30 M03_76459166</t>
  </si>
  <si>
    <t>26.08.2022 21:34:33</t>
  </si>
  <si>
    <t>26.08.2022 22:26:34</t>
  </si>
  <si>
    <t>TR-111 ZEYTİNALANI 35-19-L00111_949996694_949996694</t>
  </si>
  <si>
    <t>26.08.2022 12:15:50</t>
  </si>
  <si>
    <t>26.08.2022 13:31:53</t>
  </si>
  <si>
    <t>L-113 OVACIK 35-18-L00113_950439322_950439322</t>
  </si>
  <si>
    <t>26.08.2022 11:59:24</t>
  </si>
  <si>
    <t>26.08.2022 15:58:15</t>
  </si>
  <si>
    <t>ÖZDERE M-34 35-25-M00104_955286476_955286476</t>
  </si>
  <si>
    <t>26.08.2022 15:24:20</t>
  </si>
  <si>
    <t>26.08.2022 17:53:48</t>
  </si>
  <si>
    <t>OVAKENT TR-2 35-15-L00632_950386354_950386354</t>
  </si>
  <si>
    <t>26.08.2022 21:18:19</t>
  </si>
  <si>
    <t>26.08.2022 23:19:29</t>
  </si>
  <si>
    <t>26.08.2022 14:44:34</t>
  </si>
  <si>
    <t>26.08.2022 17:07:39</t>
  </si>
  <si>
    <t>DM-12/TR-1 45-73-M00067_AKKEÇİLİ M03_65918029</t>
  </si>
  <si>
    <t>26.08.2022 13:03:26</t>
  </si>
  <si>
    <t>26.08.2022 13:46:10</t>
  </si>
  <si>
    <t>GÜMÜLDÜR M-11 35-25-M00011_DAĞITIM TRAFO GÜMÜLDÜR M-11 M03_72094497</t>
  </si>
  <si>
    <t>26.08.2022 12:33:10</t>
  </si>
  <si>
    <t>26.08.2022 14:40:42</t>
  </si>
  <si>
    <t>YASEMİN DM 35-19-M00002_ÖZBEK M03_2055959</t>
  </si>
  <si>
    <t>26.08.2022 14:26:32</t>
  </si>
  <si>
    <t>26.08.2022 15:20:28</t>
  </si>
  <si>
    <t>ARMUTLU TR-23 35-27-L00023_912621297_912621297</t>
  </si>
  <si>
    <t>26.08.2022 10:52:58</t>
  </si>
  <si>
    <t>26.08.2022 13:11:02</t>
  </si>
  <si>
    <t>K-3183 35-02-K03183_35-02-K03183_2349754</t>
  </si>
  <si>
    <t>26.08.2022 23:07:12</t>
  </si>
  <si>
    <t>26.08.2022 23:51:23</t>
  </si>
  <si>
    <t>M-2142 35-07-M02142_99051878_99051878</t>
  </si>
  <si>
    <t>26.08.2022 11:56:15</t>
  </si>
  <si>
    <t>26.08.2022 14:06:39</t>
  </si>
  <si>
    <t>26.08.2022 13:33:41</t>
  </si>
  <si>
    <t>26.08.2022 14:02:41</t>
  </si>
  <si>
    <t>ŞEMİKLER TM 35-04-A00003_ŞEMİKLER-9 K38_2312126</t>
  </si>
  <si>
    <t>26.08.2022 10:08:54</t>
  </si>
  <si>
    <t>26.08.2022 12:01:53</t>
  </si>
  <si>
    <t>ÜZÜMLÜ TR-1 45-73-M00630_A_56386035_56386035</t>
  </si>
  <si>
    <t>26.08.2022 20:27:34</t>
  </si>
  <si>
    <t>26.08.2022 22:08:22</t>
  </si>
  <si>
    <t>26.08.2022 01:17:58</t>
  </si>
  <si>
    <t>26.08.2022 03:04:02</t>
  </si>
  <si>
    <t>26.08.2022 15:43:41</t>
  </si>
  <si>
    <t>26.08.2022 17:10:48</t>
  </si>
  <si>
    <t>TR-44 (DM-6/21) 35-17-M00044_950302059_950302059</t>
  </si>
  <si>
    <t>26.08.2022 20:19:26</t>
  </si>
  <si>
    <t>AHMETLİ TR-23 45-84-L00023_955185307_955185307</t>
  </si>
  <si>
    <t>26.08.2022 09:20:48</t>
  </si>
  <si>
    <t>26.08.2022 10:20:41</t>
  </si>
  <si>
    <t>ZEYTİNELİ TR-1 35-19-M00208_DIREK TIPI TRAFO HUCRESI H01_2057017</t>
  </si>
  <si>
    <t>26.08.2022 14:38:47</t>
  </si>
  <si>
    <t>26.08.2022 15:37:00</t>
  </si>
  <si>
    <t>GELENBE İM 45-76-A00001_GEBELER L12_2092293</t>
  </si>
  <si>
    <t>26.08.2022 09:01:42</t>
  </si>
  <si>
    <t>26.08.2022 09:04:45</t>
  </si>
  <si>
    <t>KAMİL ATMACA SULAMA GRUBU 35-29-M00256_35-29-M00256_2350840</t>
  </si>
  <si>
    <t>28.08.2022 15:26:56</t>
  </si>
  <si>
    <t>28.08.2022 18:19:35</t>
  </si>
  <si>
    <t>M-1248 35-01-M01248_M-1645 M03_72040800</t>
  </si>
  <si>
    <t>28.08.2022 09:23:31</t>
  </si>
  <si>
    <t>28.08.2022 13:57:12</t>
  </si>
  <si>
    <t>İZZETTİN TR-2 45-83-M00439_45-83-M00439_2357210</t>
  </si>
  <si>
    <t>28.08.2022 09:41:32</t>
  </si>
  <si>
    <t>28.08.2022 12:22:57</t>
  </si>
  <si>
    <t>K-3073 35-04-K03073_914545433_914545433</t>
  </si>
  <si>
    <t>28.08.2022 13:17:55</t>
  </si>
  <si>
    <t>28.08.2022 14:06:44</t>
  </si>
  <si>
    <t>AKYURT TR-1 35-29-L00624_A_56402415_56402415</t>
  </si>
  <si>
    <t>28.08.2022 08:08:41</t>
  </si>
  <si>
    <t>28.08.2022 12:22:38</t>
  </si>
  <si>
    <t>KARMEZ DM 35-27-M00657_EGE ÇİMENTO AYDINLAR MADEN-1 M02_72158884</t>
  </si>
  <si>
    <t>28.08.2022 18:32:57</t>
  </si>
  <si>
    <t>28.08.2022 19:45:15</t>
  </si>
  <si>
    <t>TR-311 ÖZBEK 35-19-M00527_956683012_956683012</t>
  </si>
  <si>
    <t>28.08.2022 08:30:39</t>
  </si>
  <si>
    <t>28.08.2022 10:49:03</t>
  </si>
  <si>
    <t>KOYUNDERE TR-12 35-28-M00161_953372368_953372368</t>
  </si>
  <si>
    <t>28.08.2022 11:21:44</t>
  </si>
  <si>
    <t>28.08.2022 12:19:00</t>
  </si>
  <si>
    <t>CAMBAZLI KÖK 45-84-M00005_KARGIN M04_50241540</t>
  </si>
  <si>
    <t>28.08.2022 20:05:55</t>
  </si>
  <si>
    <t>28.08.2022 20:28:28</t>
  </si>
  <si>
    <t>AKÖREN TR-19 KÖK 45-78-M00974_HatBaşıAyırıcı_53139520 M04_53139520</t>
  </si>
  <si>
    <t>28.08.2022 18:19:54</t>
  </si>
  <si>
    <t>28.08.2022 19:02:52</t>
  </si>
  <si>
    <t>MURADİYE DM-7/1 45-71-M01854_DM-5/7 KÖK M01_2125935</t>
  </si>
  <si>
    <t>28.08.2022 03:56:47</t>
  </si>
  <si>
    <t>28.08.2022 05:04:33</t>
  </si>
  <si>
    <t>BELEVİ TR4 35-13-L00063_946420427_946420427</t>
  </si>
  <si>
    <t>28.08.2022 21:27:10</t>
  </si>
  <si>
    <t>28.08.2022 22:54:15</t>
  </si>
  <si>
    <t>AKÇAŞEHİR AKKUYU TR-3 35-29-L00175_950339758_950339758</t>
  </si>
  <si>
    <t>28.08.2022 16:14:27</t>
  </si>
  <si>
    <t>28.08.2022 18:07:21</t>
  </si>
  <si>
    <t>28.08.2022 17:44:02</t>
  </si>
  <si>
    <t>28.08.2022 18:15:39</t>
  </si>
  <si>
    <t>AYRANCILAR DM-5 35-26-M00807_DEMİRCİ M03_2125776</t>
  </si>
  <si>
    <t>28.08.2022 07:17:41</t>
  </si>
  <si>
    <t>28.08.2022 07:27:49</t>
  </si>
  <si>
    <t>KİBAR KÖYÜ TR-2 35-31-L00313_35-31-L00313_2364981</t>
  </si>
  <si>
    <t>28.08.2022 09:32:47</t>
  </si>
  <si>
    <t>28.08.2022 16:47:42</t>
  </si>
  <si>
    <t>KARGIN KÖK 45-71-M00095_ŞİRVAN M04_2076272</t>
  </si>
  <si>
    <t>28.08.2022 13:55:44</t>
  </si>
  <si>
    <t>28.08.2022 18:02:07</t>
  </si>
  <si>
    <t>M-639 OLDURUK KÖK 35-03-M00639_M-2643 M01_42868421</t>
  </si>
  <si>
    <t>28.08.2022 10:06:52</t>
  </si>
  <si>
    <t>28.08.2022 10:17:07</t>
  </si>
  <si>
    <t>TR-108 ZEYTİNALANI 35-19-L00108_ L03_72147165</t>
  </si>
  <si>
    <t>28.08.2022 10:39:33</t>
  </si>
  <si>
    <t>28.08.2022 11:59:22</t>
  </si>
  <si>
    <t>YENİOSMANİYE TR-1 45-80-M00143_45-80-M00143_2365782</t>
  </si>
  <si>
    <t>28.08.2022 17:05:23</t>
  </si>
  <si>
    <t>28.08.2022 17:29:23</t>
  </si>
  <si>
    <t>DM-14/16-A 45-71-M00552_953200487_953200487</t>
  </si>
  <si>
    <t>28.08.2022 11:26:30</t>
  </si>
  <si>
    <t>28.08.2022 12:45:47</t>
  </si>
  <si>
    <t>BADEMLER DM 35-19-M00443_HatBaşıAyırıcı_53132604 M12_53132604</t>
  </si>
  <si>
    <t>28.08.2022 02:47:34</t>
  </si>
  <si>
    <t>28.08.2022 03:48:54</t>
  </si>
  <si>
    <t>M-873 35-02-M00873_DIREK TIPI TRAFO HUCRESI H01_2038676</t>
  </si>
  <si>
    <t>28.08.2022 13:31:33</t>
  </si>
  <si>
    <t>28.08.2022 14:23:39</t>
  </si>
  <si>
    <t>PANCAR KÖK 35-26-M00891_KARAKUYU M02_2302862</t>
  </si>
  <si>
    <t>28.08.2022 08:23:11</t>
  </si>
  <si>
    <t>28.08.2022 09:27:50</t>
  </si>
  <si>
    <t>GÜLBAHÇE TR-1 45-71-M00184_GÜLBAHÇE TR-2/GÜLBAHÇE TR-3 M04_72255576</t>
  </si>
  <si>
    <t>28.08.2022 17:24:09</t>
  </si>
  <si>
    <t>28.08.2022 18:47:11</t>
  </si>
  <si>
    <t>DM-10/TR-27 (M-1879) 35-22-M00148_HatBaşıAyırıcı_77553004 M04_77553004</t>
  </si>
  <si>
    <t>28.08.2022 07:23:54</t>
  </si>
  <si>
    <t>28.08.2022 08:30:46</t>
  </si>
  <si>
    <t>K-1205 35-01-K01205_B_56376668_56376668</t>
  </si>
  <si>
    <t>28.08.2022 03:57:47</t>
  </si>
  <si>
    <t>28.08.2022 05:28:46</t>
  </si>
  <si>
    <t>K-3231 35-02-K03231_956415197_956415197</t>
  </si>
  <si>
    <t>28.08.2022 21:37:14</t>
  </si>
  <si>
    <t>28.08.2022 22:55:21</t>
  </si>
  <si>
    <t>ULUCAK DM-2/8 35-27-M00330_912514177_912514177</t>
  </si>
  <si>
    <t>28.08.2022 19:44:53</t>
  </si>
  <si>
    <t>28.08.2022 21:13:57</t>
  </si>
  <si>
    <t>K-3196 35-03-K03196_915143282_915143282</t>
  </si>
  <si>
    <t>28.08.2022 09:11:45</t>
  </si>
  <si>
    <t>28.08.2022 14:51:32</t>
  </si>
  <si>
    <t>DOĞANCI TR-6 35-31-L00331_35-31-L00331_2364999</t>
  </si>
  <si>
    <t>28.08.2022 10:24:01</t>
  </si>
  <si>
    <t>28.08.2022 17:12:04</t>
  </si>
  <si>
    <t>ÖRNEKKÖY TR-1 35-27-L00128_YAYLACIK L02_72169410</t>
  </si>
  <si>
    <t>28.08.2022 12:10:49</t>
  </si>
  <si>
    <t>28.08.2022 13:04:03</t>
  </si>
  <si>
    <t>K-3009 35-07-K03009_99101443_99101443</t>
  </si>
  <si>
    <t>28.08.2022 10:49:57</t>
  </si>
  <si>
    <t>28.08.2022 13:02:14</t>
  </si>
  <si>
    <t>KARŞIYAKA MAHALLESİ TR-1 35-17-R00008_950314049_950314049</t>
  </si>
  <si>
    <t>28.08.2022 07:52:01</t>
  </si>
  <si>
    <t>28.08.2022 10:04:17</t>
  </si>
  <si>
    <t>TİRE İM-DM-1 35-29-A00001_MAHMUTLAR L13_2060148</t>
  </si>
  <si>
    <t>28.08.2022 17:48:22</t>
  </si>
  <si>
    <t>28.08.2022 18:14:20</t>
  </si>
  <si>
    <t>TR-18 35-16-L00018_953318293_953318293</t>
  </si>
  <si>
    <t>28.08.2022 13:32:27</t>
  </si>
  <si>
    <t>28.08.2022 17:55:32</t>
  </si>
  <si>
    <t>MORDOĞAN TR-2 35-21-L00140_953365900_953365900</t>
  </si>
  <si>
    <t>28.08.2022 14:58:51</t>
  </si>
  <si>
    <t>28.08.2022 17:26:39</t>
  </si>
  <si>
    <t>ARDIÇ MAHALLESİ TR-12 35-21-L00134_953356997_953356997</t>
  </si>
  <si>
    <t>28.08.2022 07:32:16</t>
  </si>
  <si>
    <t>28.08.2022 09:57:04</t>
  </si>
  <si>
    <t>MURADİYE DM-5/11 45-71-M00232_DM-5/08 M02_72091348</t>
  </si>
  <si>
    <t>28.08.2022 05:15:31</t>
  </si>
  <si>
    <t>28.08.2022 05:16:25</t>
  </si>
  <si>
    <t>KURTULMUŞ TR-1 45-72-L00201_C_56391964_56391964</t>
  </si>
  <si>
    <t>28.08.2022 15:35:45</t>
  </si>
  <si>
    <t>28.08.2022 17:24:15</t>
  </si>
  <si>
    <t>BADEMLİ TR-37 35-15-L01053_C_56362231_56362231</t>
  </si>
  <si>
    <t>28.08.2022 18:01:28</t>
  </si>
  <si>
    <t>28.08.2022 20:08:56</t>
  </si>
  <si>
    <t>DELEMENLER KÖK 45-73-M00490_HatBaşıAyırıcı_53136481 M03_53136481</t>
  </si>
  <si>
    <t>28.08.2022 06:36:58</t>
  </si>
  <si>
    <t>28.08.2022 07:47:31</t>
  </si>
  <si>
    <t>28.08.2022 11:47:10</t>
  </si>
  <si>
    <t>28.08.2022 11:50:50</t>
  </si>
  <si>
    <t>DM-3/19 (ESKİ TR-2/72) 45-83-L00072_DM-3/15 L03_61326669</t>
  </si>
  <si>
    <t>28.08.2022 10:10:09</t>
  </si>
  <si>
    <t>28.08.2022 15:01:00</t>
  </si>
  <si>
    <t>ÇUKURKÖY KÖK 35-29-L00034_ÇUKURKÖY ENH L06_2087141</t>
  </si>
  <si>
    <t>28.08.2022 09:42:10</t>
  </si>
  <si>
    <t>28.08.2022 17:12:11</t>
  </si>
  <si>
    <t>L-36 35-18-L00036_961582398_961582398</t>
  </si>
  <si>
    <t>28.08.2022 14:54:21</t>
  </si>
  <si>
    <t>28.08.2022 16:10:36</t>
  </si>
  <si>
    <t>KESİNOĞLU KESİMHANE TR-4 ÖZEL 45-72-M00303Ö_ M01_2329725</t>
  </si>
  <si>
    <t>28.08.2022 13:32:24</t>
  </si>
  <si>
    <t>28.08.2022 14:10:47</t>
  </si>
  <si>
    <t>ÇAMLIBEL TR-5 35-20-L00352_11207900_56375998_56375998</t>
  </si>
  <si>
    <t>28.08.2022 18:47:40</t>
  </si>
  <si>
    <t>28.08.2022 19:55:06</t>
  </si>
  <si>
    <t>BEYDAĞ İM 35-32-A00001_TOSUNLAR L04_2049977</t>
  </si>
  <si>
    <t>28.08.2022 07:39:58</t>
  </si>
  <si>
    <t>28.08.2022 07:48:01</t>
  </si>
  <si>
    <t>28.08.2022 08:05:33</t>
  </si>
  <si>
    <t>28.08.2022 09:12:33</t>
  </si>
  <si>
    <t>MENEMEN DM-7 35-28-M00967_TR-37 L04_83532056</t>
  </si>
  <si>
    <t>28.08.2022 09:40:49</t>
  </si>
  <si>
    <t>28.08.2022 14:29:21</t>
  </si>
  <si>
    <t>TR-36 35-15-M00036_950350877_950350877</t>
  </si>
  <si>
    <t>28.08.2022 22:49:47</t>
  </si>
  <si>
    <t>28.08.2022 23:55:15</t>
  </si>
  <si>
    <t>STADYUM DM 45-72-M00544_GÖNENLİ SÜT M01_86927301</t>
  </si>
  <si>
    <t>28.08.2022 15:16:22</t>
  </si>
  <si>
    <t>28.08.2022 15:46:37</t>
  </si>
  <si>
    <t>UZUNKÖY TR-1 35-31-L00144_C_72255943_72255943</t>
  </si>
  <si>
    <t>28.08.2022 19:21:24</t>
  </si>
  <si>
    <t>28.08.2022 20:49:53</t>
  </si>
  <si>
    <t>K-1764 35-01-K01764_910699932_910699932</t>
  </si>
  <si>
    <t>28.08.2022 14:34:11</t>
  </si>
  <si>
    <t>28.08.2022 16:30:39</t>
  </si>
  <si>
    <t>28.08.2022 09:03:46</t>
  </si>
  <si>
    <t>28.08.2022 11:38:06</t>
  </si>
  <si>
    <t>TURGUTLU TR-1/1 DM 45-83-M00001_B_56384445_56384445</t>
  </si>
  <si>
    <t>28.08.2022 09:55:03</t>
  </si>
  <si>
    <t>28.08.2022 10:58:05</t>
  </si>
  <si>
    <t>L-376 PAZARYERİ 35-18-L00376_950448164_950448164</t>
  </si>
  <si>
    <t>28.08.2022 10:57:17</t>
  </si>
  <si>
    <t>28.08.2022 14:02:03</t>
  </si>
  <si>
    <t>DM-12/TR-1 45-73-M00067_945675540_945675540</t>
  </si>
  <si>
    <t>28.08.2022 13:10:50</t>
  </si>
  <si>
    <t>28.08.2022 14:21:37</t>
  </si>
  <si>
    <t>ZEYTİNALANI  TR-117 35-19-L00117_956663818_956663818</t>
  </si>
  <si>
    <t>28.08.2022 01:29:05</t>
  </si>
  <si>
    <t>28.08.2022 02:49:47</t>
  </si>
  <si>
    <t>ARPALIK KÖK 45-83-M00137_ARPALIK TR-1 M02_2329855</t>
  </si>
  <si>
    <t>28.08.2022 16:44:05</t>
  </si>
  <si>
    <t>28.08.2022 17:09:34</t>
  </si>
  <si>
    <t>DM-12/TR-1 45-73-M00067_E e1_45119883</t>
  </si>
  <si>
    <t>28.08.2022 17:36:18</t>
  </si>
  <si>
    <t>28.08.2022 19:18:32</t>
  </si>
  <si>
    <t>TR-290 35-19-M00465_35-19-M00465_49808986</t>
  </si>
  <si>
    <t>28.08.2022 18:16:47</t>
  </si>
  <si>
    <t>28.08.2022 18:43:59</t>
  </si>
  <si>
    <t>ZEYTİNALAN İM 35-19-A00002_KEKLİKTEPE M10_2052154</t>
  </si>
  <si>
    <t>28.08.2022 06:50:37</t>
  </si>
  <si>
    <t>28.08.2022 07:27:16</t>
  </si>
  <si>
    <t>28.08.2022 09:27:51</t>
  </si>
  <si>
    <t>28.08.2022 09:51:44</t>
  </si>
  <si>
    <t>K-3406 35-08-K03406_D_56364253_56364253</t>
  </si>
  <si>
    <t>28.08.2022 14:36:02</t>
  </si>
  <si>
    <t>28.08.2022 15:46:55</t>
  </si>
  <si>
    <t>ZEYTİNALANI  TR-117 35-19-L00117_B_56377333_56377333</t>
  </si>
  <si>
    <t>28.08.2022 02:15:24</t>
  </si>
  <si>
    <t>28.08.2022 02:57:14</t>
  </si>
  <si>
    <t>K-4469 35-01-K04469_911399192_911399192</t>
  </si>
  <si>
    <t>28.08.2022 15:12:58</t>
  </si>
  <si>
    <t>28.08.2022 17:58:47</t>
  </si>
  <si>
    <t>TR-144 35-16-L00144_47571847_56352847_56352847</t>
  </si>
  <si>
    <t>28.08.2022 18:13:07</t>
  </si>
  <si>
    <t>28.08.2022 18:52:58</t>
  </si>
  <si>
    <t>K-3165 35-03-K03165_E E1_5915602</t>
  </si>
  <si>
    <t>28.08.2022 22:23:31</t>
  </si>
  <si>
    <t>29.08.2022 00:25:50</t>
  </si>
  <si>
    <t>28.08.2022 01:07:12</t>
  </si>
  <si>
    <t>28.08.2022 04:51:48</t>
  </si>
  <si>
    <t>28.08.2022 10:19:06</t>
  </si>
  <si>
    <t>28.08.2022 11:07:28</t>
  </si>
  <si>
    <t>ULUCAK DM 35-27-M00792_HatBaşıAyırıcı_53137880 M18_53137880</t>
  </si>
  <si>
    <t>30.08.2022 10:29:29</t>
  </si>
  <si>
    <t>30.08.2022 13:29:02</t>
  </si>
  <si>
    <t>KINIK ORGANİZE DM 35-24-M00208_HatBaşıAyırıcı_72291214 M13_72291214</t>
  </si>
  <si>
    <t>30.08.2022 18:19:23</t>
  </si>
  <si>
    <t>30.08.2022 19:30:19</t>
  </si>
  <si>
    <t>K-1878 35-09-K01878_97651565_97651565</t>
  </si>
  <si>
    <t>30.08.2022 22:07:46</t>
  </si>
  <si>
    <t>31.08.2022 00:09:58</t>
  </si>
  <si>
    <t>GERMİYAN İM 35-18-A00004_HatBaşıAyırıcı_53138349 L02_53138349</t>
  </si>
  <si>
    <t>30.08.2022 12:45:19</t>
  </si>
  <si>
    <t>30.08.2022 13:01:16</t>
  </si>
  <si>
    <t>FERİZLER SULAMA TR-1 35-16-M00303_ H_48425078</t>
  </si>
  <si>
    <t>30.08.2022 19:50:00</t>
  </si>
  <si>
    <t>30.08.2022 23:56:11</t>
  </si>
  <si>
    <t>TR-318 ZEYTİNALANI 35-19-L00366_956678987_956678987</t>
  </si>
  <si>
    <t>30.08.2022 14:28:02</t>
  </si>
  <si>
    <t>30.08.2022 16:03:17</t>
  </si>
  <si>
    <t>30.08.2022 20:10:00</t>
  </si>
  <si>
    <t>30.08.2022 21:55:30</t>
  </si>
  <si>
    <t>SELÇİKLİ TR-2 45-72-L00164_956484197_956484197</t>
  </si>
  <si>
    <t>30.08.2022 09:48:26</t>
  </si>
  <si>
    <t>30.08.2022 14:57:23</t>
  </si>
  <si>
    <t>SOMA A SANTRALİ İM/DM 45-82-A00001_DENİŞ-2 M12_2091665</t>
  </si>
  <si>
    <t>30.08.2022 20:25:36</t>
  </si>
  <si>
    <t>30.08.2022 21:17:24</t>
  </si>
  <si>
    <t>OĞLANANASI TR-8 35-22-M00261_35-22-M00261_2350442</t>
  </si>
  <si>
    <t>30.08.2022 09:19:26</t>
  </si>
  <si>
    <t>30.08.2022 16:31:24</t>
  </si>
  <si>
    <t>BAĞYURDU TM 35-27-A00003_HALİLBEYLİ DM M07_2310334</t>
  </si>
  <si>
    <t>30.08.2022 10:22:22</t>
  </si>
  <si>
    <t>30.08.2022 11:19:20</t>
  </si>
  <si>
    <t>ABDÜL ÖZTÜRK TEDAŞ 35-26-L00055_35-26-L00055_2373109</t>
  </si>
  <si>
    <t>30.08.2022 17:11:48</t>
  </si>
  <si>
    <t>30.08.2022 18:41:10</t>
  </si>
  <si>
    <t>KIRKAĞAÇ TR-12/3 45-76-M00031_C C01_83509538</t>
  </si>
  <si>
    <t>AG Box Arızası</t>
  </si>
  <si>
    <t>30.08.2022 13:44:53</t>
  </si>
  <si>
    <t>30.08.2022 15:14:42</t>
  </si>
  <si>
    <t>30.08.2022 19:17:56</t>
  </si>
  <si>
    <t>30.08.2022 19:34:43</t>
  </si>
  <si>
    <t>DM-20/16 45-71-M00600_953244705_953244705</t>
  </si>
  <si>
    <t>30.08.2022 12:18:13</t>
  </si>
  <si>
    <t>30.08.2022 13:22:52</t>
  </si>
  <si>
    <t>ARPALIK KÖK 45-83-M00137_İZZETTİN KÖK M03_2329854</t>
  </si>
  <si>
    <t>30.08.2022 17:42:13</t>
  </si>
  <si>
    <t>30.08.2022 19:08:24</t>
  </si>
  <si>
    <t>DOĞUCA TR-1 45-72-L00642_A_56389995_56389995</t>
  </si>
  <si>
    <t>30.08.2022 23:44:56</t>
  </si>
  <si>
    <t>31.08.2022 00:17:19</t>
  </si>
  <si>
    <t>SARUHANLI TR-12 45-80-M00012_956562547_956562547</t>
  </si>
  <si>
    <t>30.08.2022 12:46:12</t>
  </si>
  <si>
    <t>30.08.2022 14:36:09</t>
  </si>
  <si>
    <t>DOĞANBEY KÖK 35-14-M00100_BANKSİS M03_80639821</t>
  </si>
  <si>
    <t>30.08.2022 10:54:18</t>
  </si>
  <si>
    <t>30.08.2022 11:35:37</t>
  </si>
  <si>
    <t>M-2600 35-01-M02600_C 1C_5863766</t>
  </si>
  <si>
    <t>30.08.2022 14:19:29</t>
  </si>
  <si>
    <t>30.08.2022 16:15:32</t>
  </si>
  <si>
    <t>M-2877 35-07-M02877_C_65576105_65576105</t>
  </si>
  <si>
    <t>30.08.2022 19:51:50</t>
  </si>
  <si>
    <t>30.08.2022 21:04:19</t>
  </si>
  <si>
    <t>BALABANLI TR-1 35-15-L00965_35-15-L00965_2362562</t>
  </si>
  <si>
    <t>30.08.2022 10:44:11</t>
  </si>
  <si>
    <t>30.08.2022 11:30:39</t>
  </si>
  <si>
    <t>ÇANDARLI TR-3 35-30-M00003_C_56362671_56362671</t>
  </si>
  <si>
    <t>30.08.2022 09:57:12</t>
  </si>
  <si>
    <t>30.08.2022 12:56:40</t>
  </si>
  <si>
    <t>ARKACILAR TR-4 35-31-M00003_A_82966885_82966885</t>
  </si>
  <si>
    <t>30.08.2022 13:48:55</t>
  </si>
  <si>
    <t>30.08.2022 14:38:46</t>
  </si>
  <si>
    <t>DİKİLİ İM 35-30-A00001_ALTINOVA-1 M08_72357026</t>
  </si>
  <si>
    <t>30.08.2022 13:14:25</t>
  </si>
  <si>
    <t>30.08.2022 13:47:56</t>
  </si>
  <si>
    <t>M-2816 35-02-M02816_M-1424 M02_67194664</t>
  </si>
  <si>
    <t>30.08.2022 03:01:10</t>
  </si>
  <si>
    <t>30.08.2022 03:06:08</t>
  </si>
  <si>
    <t>30.08.2022 19:58:20</t>
  </si>
  <si>
    <t>30.08.2022 21:01:09</t>
  </si>
  <si>
    <t>KİRELLİ KÖK 35-29-L00809_PEŞREVLİ L04_74719097</t>
  </si>
  <si>
    <t>30.08.2022 09:04:53</t>
  </si>
  <si>
    <t>30.08.2022 16:59:55</t>
  </si>
  <si>
    <t>DEREKÖY KÖK 45-82-M00153_IŞIKLAR-2 GİRİŞ M09_73816058</t>
  </si>
  <si>
    <t>30.08.2022 09:26:18</t>
  </si>
  <si>
    <t>31.08.2022 00:17:05</t>
  </si>
  <si>
    <t>K-1083 35-04-K01083_99596133_99596133</t>
  </si>
  <si>
    <t>30.08.2022 14:46:03</t>
  </si>
  <si>
    <t>30.08.2022 16:02:32</t>
  </si>
  <si>
    <t>GÖRDES DM 45-75-M00050_HatBaşıAyırıcı_73330061 M11_73330061</t>
  </si>
  <si>
    <t>30.08.2022 21:47:42</t>
  </si>
  <si>
    <t>30.08.2022 22:55:00</t>
  </si>
  <si>
    <t>ÇATALOLUK DM 45-74-M00227_GÜVELİ M05_2115043</t>
  </si>
  <si>
    <t>30.08.2022 21:24:43</t>
  </si>
  <si>
    <t>30.08.2022 21:28:17</t>
  </si>
  <si>
    <t>KARMEZ DM 35-27-M00657_İLHAN ADAŞ M03_72158883</t>
  </si>
  <si>
    <t>30.08.2022 12:32:54</t>
  </si>
  <si>
    <t>30.08.2022 14:50:30</t>
  </si>
  <si>
    <t>M-1103 35-03-M01103_B_56363621_56363621</t>
  </si>
  <si>
    <t>30.08.2022 07:58:12</t>
  </si>
  <si>
    <t>30.08.2022 11:21:30</t>
  </si>
  <si>
    <t>TR-38 35-15-M00038_950368332_950368332</t>
  </si>
  <si>
    <t>30.08.2022 10:56:39</t>
  </si>
  <si>
    <t>30.08.2022 17:55:12</t>
  </si>
  <si>
    <t>BERGAMA TM 35-16-A00004_KOZAK M10_2314066</t>
  </si>
  <si>
    <t>30.08.2022 16:12:30</t>
  </si>
  <si>
    <t>30.08.2022 16:20:00</t>
  </si>
  <si>
    <t>KAPAKLI DM 45-72-M00309_KAPAKLI-2 GİRİŞ M14_2323751</t>
  </si>
  <si>
    <t>30.08.2022 18:33:42</t>
  </si>
  <si>
    <t>30.08.2022 20:02:00</t>
  </si>
  <si>
    <t>L-125 METEKENT 35-14-L00125_6372678 dt-1_5951429</t>
  </si>
  <si>
    <t>30.08.2022 22:53:43</t>
  </si>
  <si>
    <t>31.08.2022 00:05:03</t>
  </si>
  <si>
    <t>DM-2/2 45-71-M00147_95000548814_95000548814</t>
  </si>
  <si>
    <t>30.08.2022 15:29:22</t>
  </si>
  <si>
    <t>30.08.2022 18:00:31</t>
  </si>
  <si>
    <t>ÇINARDİBİ KÖK 35-20-M00069_DERNEKLİ-BALCILAR-OSMANLAR-BAYRAMLAR-KAMBERLER M04_66050707</t>
  </si>
  <si>
    <t>30.08.2022 17:38:36</t>
  </si>
  <si>
    <t>30.08.2022 17:39:13</t>
  </si>
  <si>
    <t>BADEMLİ TR-2 35-30-L00099_955325742_955325742</t>
  </si>
  <si>
    <t>30.08.2022 11:58:17</t>
  </si>
  <si>
    <t>30.08.2022 15:15:00</t>
  </si>
  <si>
    <t>GELENBE İM 45-76-A00001_KIRKAĞAÇ M01_2089841</t>
  </si>
  <si>
    <t>30.08.2022 08:00:44</t>
  </si>
  <si>
    <t>30.08.2022 08:03:00</t>
  </si>
  <si>
    <t>TR-309 35-19-L00360_A_77737690_77737690</t>
  </si>
  <si>
    <t>30.08.2022 18:36:46</t>
  </si>
  <si>
    <t>30.08.2022 20:20:35</t>
  </si>
  <si>
    <t>K-1191 35-04-K01191_911898243_911898243</t>
  </si>
  <si>
    <t>30.08.2022 15:41:08</t>
  </si>
  <si>
    <t>30.08.2022 17:27:12</t>
  </si>
  <si>
    <t>DM-25/2 45-71-M00056_953195558_953195558</t>
  </si>
  <si>
    <t>30.08.2022 14:02:46</t>
  </si>
  <si>
    <t>30.08.2022 15:19:36</t>
  </si>
  <si>
    <t>İSMAİLLİ KÖK 35-16-M00045_İSMAİLLİ-BAYRAMLAR M06_72049187</t>
  </si>
  <si>
    <t>30.08.2022 09:30:10</t>
  </si>
  <si>
    <t>30.08.2022 12:50:51</t>
  </si>
  <si>
    <t>30.08.2022 12:28:31</t>
  </si>
  <si>
    <t>30.08.2022 12:48:12</t>
  </si>
  <si>
    <t>K-2425 35-04-K02425_915128625_915128625</t>
  </si>
  <si>
    <t>30.08.2022 16:21:14</t>
  </si>
  <si>
    <t>30.08.2022 17:56:50</t>
  </si>
  <si>
    <t>ALAŞEHİR TR-24 45-73-M00024_45-73-M00024_79700138</t>
  </si>
  <si>
    <t>30.08.2022 08:20:27</t>
  </si>
  <si>
    <t>30.08.2022 09:46:54</t>
  </si>
  <si>
    <t>TİRE SANAYİ TR-1 35-29-L00018_950348569_950348569</t>
  </si>
  <si>
    <t>31.08.2022 15:35:39</t>
  </si>
  <si>
    <t>31.08.2022 17:00:20</t>
  </si>
  <si>
    <t>31.08.2022 09:27:00</t>
  </si>
  <si>
    <t>31.08.2022 16:46:29</t>
  </si>
  <si>
    <t>K-4486 35-01-K04486_911248034_911248034</t>
  </si>
  <si>
    <t>31.08.2022 12:11:46</t>
  </si>
  <si>
    <t>31.08.2022 15:18:41</t>
  </si>
  <si>
    <t>DİKİLİ KAVŞAĞI TR-1 35-30-L00302_60325750_60984465_60984465</t>
  </si>
  <si>
    <t>31.08.2022 10:16:37</t>
  </si>
  <si>
    <t>31.08.2022 13:55:30</t>
  </si>
  <si>
    <t>KIRKAĞAÇ TR-8/A 45-76-M00229_955250664_955250664</t>
  </si>
  <si>
    <t>31.08.2022 23:53:19</t>
  </si>
  <si>
    <t>01.09.2022 02:00:02</t>
  </si>
  <si>
    <t>K-891 35-02-K00891_912094448_912094448</t>
  </si>
  <si>
    <t>31.08.2022 15:02:48</t>
  </si>
  <si>
    <t>31.08.2022 16:57:55</t>
  </si>
  <si>
    <t>TOKMAKLI KÖK 45-86-M00047_HatBaşıAyırıcı_53135090 M05_53135090</t>
  </si>
  <si>
    <t>31.08.2022 18:36:45</t>
  </si>
  <si>
    <t>31.08.2022 22:56:17</t>
  </si>
  <si>
    <t>KIRKAĞAÇ DM 45-76-M00043_GELENBE M03_72247483</t>
  </si>
  <si>
    <t>31.08.2022 20:55:47</t>
  </si>
  <si>
    <t>31.08.2022 21:33:00</t>
  </si>
  <si>
    <t>DM-3/14 35-29-M00014_DAĞITIM TRAFOSU M01_72189288</t>
  </si>
  <si>
    <t>31.08.2022 10:22:04</t>
  </si>
  <si>
    <t>31.08.2022 15:32:56</t>
  </si>
  <si>
    <t>GÖRECE M-352 35-22-M00352_ M01_2110503</t>
  </si>
  <si>
    <t>31.08.2022 13:36:33</t>
  </si>
  <si>
    <t>31.08.2022 16:23:31</t>
  </si>
  <si>
    <t>ORUÇLAR TR-1 35-16-M00093_B_56399379_56399379</t>
  </si>
  <si>
    <t>31.08.2022 17:31:41</t>
  </si>
  <si>
    <t>01.09.2022 01:49:09</t>
  </si>
  <si>
    <t>K-885 35-04-K00885_60674722 F2_60674880</t>
  </si>
  <si>
    <t>31.08.2022 15:39:39</t>
  </si>
  <si>
    <t>31.08.2022 20:54:22</t>
  </si>
  <si>
    <t>ÇAVUŞOĞLU TR-1 45-71-M01820_A_56403777_56403777</t>
  </si>
  <si>
    <t>31.08.2022 13:52:22</t>
  </si>
  <si>
    <t>31.08.2022 14:47:50</t>
  </si>
  <si>
    <t>L-140 35-18-L00140_L-139 - L-138 - L-137 L09_2325378</t>
  </si>
  <si>
    <t>31.08.2022 11:06:36</t>
  </si>
  <si>
    <t>31.08.2022 18:02:03</t>
  </si>
  <si>
    <t>TR-47 35-16-L00047_35-16-L00047_71976765</t>
  </si>
  <si>
    <t>31.08.2022 16:18:05</t>
  </si>
  <si>
    <t>31.08.2022 16:51:23</t>
  </si>
  <si>
    <t>L-260 35-18-L00260_950444481_950444481</t>
  </si>
  <si>
    <t>31.08.2022 12:01:55</t>
  </si>
  <si>
    <t>31.08.2022 17:56:35</t>
  </si>
  <si>
    <t>YENİ FOÇA TR-13 35-23-M00013_950424733_950424733</t>
  </si>
  <si>
    <t>31.08.2022 11:25:36</t>
  </si>
  <si>
    <t>31.08.2022 14:15:39</t>
  </si>
  <si>
    <t>M-2111 35-03-M02111_DAĞITIM TRAFOSU M03_72181793</t>
  </si>
  <si>
    <t>31.08.2022 09:06:04</t>
  </si>
  <si>
    <t>31.08.2022 20:18:46</t>
  </si>
  <si>
    <t>GÖKEYÜP TR-1 KÖK 45-78-M00798_49203074_56386730_56386730</t>
  </si>
  <si>
    <t>31.08.2022 08:45:51</t>
  </si>
  <si>
    <t>31.08.2022 11:20:25</t>
  </si>
  <si>
    <t>L-284 İMAMOĞLU TRAFO 35-18-L00284_950459977_950459977</t>
  </si>
  <si>
    <t>31.08.2022 08:35:48</t>
  </si>
  <si>
    <t>31.08.2022 11:16:59</t>
  </si>
  <si>
    <t>MENDERES DM-2/TR-1 35-22-M00300_HatBaşıAyırıcı_81565743 M18_81565743</t>
  </si>
  <si>
    <t>31.08.2022 19:40:37</t>
  </si>
  <si>
    <t>31.08.2022 21:12:23</t>
  </si>
  <si>
    <t>SOMA DM-4/TR10 45-82-M00010_945542228_945542228</t>
  </si>
  <si>
    <t>31.08.2022 10:00:24</t>
  </si>
  <si>
    <t>31.08.2022 10:29:45</t>
  </si>
  <si>
    <t>KARGIN KÖK 45-71-M00095_ESKİ KARAOĞLANLI (BAYIRLAR PETROL) M02_2076275</t>
  </si>
  <si>
    <t>31.08.2022 07:52:22</t>
  </si>
  <si>
    <t>31.08.2022 08:42:20</t>
  </si>
  <si>
    <t>M-1050 35-02-M01050_912999452_912999452</t>
  </si>
  <si>
    <t>31.08.2022 20:56:49</t>
  </si>
  <si>
    <t>31.08.2022 22:44:35</t>
  </si>
  <si>
    <t>K-1517 35-01-K01517_910616641_910616641</t>
  </si>
  <si>
    <t>31.08.2022 16:59:00</t>
  </si>
  <si>
    <t>31.08.2022 18:31:04</t>
  </si>
  <si>
    <t>M-271 KARAKAYALAR DM 35-14-M00271_SAZLIGÖL M02_2326227</t>
  </si>
  <si>
    <t>31.08.2022 07:26:37</t>
  </si>
  <si>
    <t>31.08.2022 07:35:01</t>
  </si>
  <si>
    <t>KARABULU TR-6 35-31-L00354_35-31-L00354_2365352</t>
  </si>
  <si>
    <t>31.08.2022 10:29:59</t>
  </si>
  <si>
    <t>31.08.2022 17:33:36</t>
  </si>
  <si>
    <t>ÇAPAKLI KÖK 45-78-M01161_HatBaşıAyırıcı_53139964 M04_53139964</t>
  </si>
  <si>
    <t>31.08.2022 08:34:31</t>
  </si>
  <si>
    <t>31.08.2022 09:17:55</t>
  </si>
  <si>
    <t>İLYASLAR KÖK 45-76-M00048_İLYASLAR M02_72213142</t>
  </si>
  <si>
    <t>31.08.2022 06:54:27</t>
  </si>
  <si>
    <t>31.08.2022 08:07:39</t>
  </si>
  <si>
    <t>M-1856 YAKAKÖY TR-5 35-02-M01856_95000550464_95000550464</t>
  </si>
  <si>
    <t>31.08.2022 19:24:38</t>
  </si>
  <si>
    <t>31.08.2022 21:14:46</t>
  </si>
  <si>
    <t>M-2762 35-01-M02762_A A01_79940971</t>
  </si>
  <si>
    <t>31.08.2022 07:52:13</t>
  </si>
  <si>
    <t>31.08.2022 12:07:53</t>
  </si>
  <si>
    <t>KÜÇÜKBÖLCEK DM 35-24-M00210_KÜÇÜK BÖLCEK M01_72093075</t>
  </si>
  <si>
    <t>31.08.2022 17:15:07</t>
  </si>
  <si>
    <t>31.08.2022 19:22:15</t>
  </si>
  <si>
    <t>ABALIOĞLU DM 45-83-M00136_BAĞYURDU-DOĞALGAZ-OZAN BLOK M09_72134517</t>
  </si>
  <si>
    <t>31.08.2022 17:53:26</t>
  </si>
  <si>
    <t>31.08.2022 22:29:22</t>
  </si>
  <si>
    <t>31.08.2022 18:28:22</t>
  </si>
  <si>
    <t>31.08.2022 20:42:41</t>
  </si>
  <si>
    <t>K-1797 35-02-K01797_912986835_912986835</t>
  </si>
  <si>
    <t>31.08.2022 15:01:12</t>
  </si>
  <si>
    <t>31.08.2022 16:45:19</t>
  </si>
  <si>
    <t>K-3196 35-03-K03196_910360142_910360142</t>
  </si>
  <si>
    <t>31.08.2022 09:45:14</t>
  </si>
  <si>
    <t>31.08.2022 14:49:50</t>
  </si>
  <si>
    <t>31.08.2022 16:36:04</t>
  </si>
  <si>
    <t>31.08.2022 18:29:32</t>
  </si>
  <si>
    <t>31.08.2022 20:12:54</t>
  </si>
  <si>
    <t>31.08.2022 21:51:09</t>
  </si>
  <si>
    <t>KAYAKÖY DM 35-15-L00866_KAYAKÖY İÇME SUYU L07_72307165</t>
  </si>
  <si>
    <t>31.08.2022 11:42:39</t>
  </si>
  <si>
    <t>31.08.2022 19:18:25</t>
  </si>
  <si>
    <t>KOLDERE KÖK 45-80-M00051_ÇAVUŞOĞLU TST M06_73403234</t>
  </si>
  <si>
    <t>31.08.2022 18:59:25</t>
  </si>
  <si>
    <t>31.08.2022 23:03:54</t>
  </si>
  <si>
    <t>K-255 35-02-K00255_99551129_99551129</t>
  </si>
  <si>
    <t>31.08.2022 12:32:46</t>
  </si>
  <si>
    <t>31.08.2022 14:55:41</t>
  </si>
  <si>
    <t>KAYALIOĞLU TR-8 45-72-L00073_45-72-L00073_2352549</t>
  </si>
  <si>
    <t>31.08.2022 16:32:47</t>
  </si>
  <si>
    <t>31.08.2022 18:39:41</t>
  </si>
  <si>
    <t>BAĞARASI TR-14 35-23-M00361_B_79385436_79385436</t>
  </si>
  <si>
    <t>31.08.2022 18:21:12</t>
  </si>
  <si>
    <t>31.08.2022 18:36:29</t>
  </si>
  <si>
    <t>SARIKAYA KÖK 35-31-L00284_İĞDELİ L01_2113777</t>
  </si>
  <si>
    <t>31.08.2022 10:14:50</t>
  </si>
  <si>
    <t>31.08.2022 10:46:49</t>
  </si>
  <si>
    <t>KARŞIYAKA MAHALLESİ TR-1 35-17-R00008_950314062_950314062</t>
  </si>
  <si>
    <t>31.08.2022 07:31:46</t>
  </si>
  <si>
    <t>31.08.2022 09:41:10</t>
  </si>
  <si>
    <t>31.08.2022 15:31:01</t>
  </si>
  <si>
    <t>31.08.2022 15:35:07</t>
  </si>
  <si>
    <t>DEMİRCİLİ DM 35-15-L00895_BENZİNLİK L011_85268689</t>
  </si>
  <si>
    <t>31.08.2022 11:16:30</t>
  </si>
  <si>
    <t>31.08.2022 18:44:01</t>
  </si>
  <si>
    <t>KINIK TR-31 35-24-L00221_DIREK TIPI TRAFO HUCRESI H01_2121050</t>
  </si>
  <si>
    <t>31.08.2022 11:18:14</t>
  </si>
  <si>
    <t>31.08.2022 13:21:49</t>
  </si>
  <si>
    <t>GÜNEŞLİ KÖK 45-75-M00056_HatBaşıAyırıcı_53135471 M01_53135471</t>
  </si>
  <si>
    <t>31.08.2022 19:28:37</t>
  </si>
  <si>
    <t>01.09.2022 00:00:37</t>
  </si>
  <si>
    <t>KOVALIK SULAMA TR1 35-16-M00256_47432485_56399368_56399368</t>
  </si>
  <si>
    <t>31.08.2022 09:32:57</t>
  </si>
  <si>
    <t>31.08.2022 12:52:23</t>
  </si>
  <si>
    <t>DOMBAYLI TR-1 45-78-M01111_DIREK TIPI TRAFO HUCRESI H01_2111392</t>
  </si>
  <si>
    <t>31.08.2022 08:35:26</t>
  </si>
  <si>
    <t>31.08.2022 10:18:48</t>
  </si>
  <si>
    <t>SART TR-17 45-78-M00186_953251792_953251792</t>
  </si>
  <si>
    <t>31.08.2022 12:43:01</t>
  </si>
  <si>
    <t>31.08.2022 15:13:48</t>
  </si>
  <si>
    <t>SOMA TR-44 45-82-M00044_SOMA TR-44/2 M03_2324896</t>
  </si>
  <si>
    <t>31.08.2022 17:01:47</t>
  </si>
  <si>
    <t>31.08.2022 17:21:51</t>
  </si>
  <si>
    <t>GÜMÜLDÜR M-23 35-25-M00023_GÜMÜLDÜR M-22 M03_72085483</t>
  </si>
  <si>
    <t>31.08.2022 14:33:35</t>
  </si>
  <si>
    <t>31.08.2022 15:12:41</t>
  </si>
  <si>
    <t>31.08.2022 11:10:15</t>
  </si>
  <si>
    <t>31.08.2022 12:42:50</t>
  </si>
  <si>
    <t>MANİSA TM-1 45-71-A00001_NECATİBEY M10_2309463</t>
  </si>
  <si>
    <t>31.08.2022 17:34:04</t>
  </si>
  <si>
    <t>31.08.2022 19:32:43</t>
  </si>
  <si>
    <t>BEYDERE KÖK 45-71-M00128_ÜÇPINAR M03_50217157</t>
  </si>
  <si>
    <t>31.08.2022 23:34:25</t>
  </si>
  <si>
    <t>01.09.2022 00:24:22</t>
  </si>
  <si>
    <t>ÇEPNİBEKTAŞ TR-1 45-83-L00300_955177168_955177168</t>
  </si>
  <si>
    <t>31.08.2022 09:44:48</t>
  </si>
  <si>
    <t>31.08.2022 11:55:20</t>
  </si>
  <si>
    <t>DEMİRCİLİ DM 35-15-L00895_ÜZÜMLÜ L06_85268684</t>
  </si>
  <si>
    <t>31.08.2022 10:42:05</t>
  </si>
  <si>
    <t>31.08.2022 18:33:12</t>
  </si>
  <si>
    <t>YAKAKÖY KÖK 45-75-M00067_HatBaşıAyırıcı_53135037 M05_53135037</t>
  </si>
  <si>
    <t>31.08.2022 00:31:24</t>
  </si>
  <si>
    <t>31.08.2022 01:28:58</t>
  </si>
  <si>
    <t>DM-3/20 (ESKİ TR-2/126) 45-83-L00126_A_56401355_56401355</t>
  </si>
  <si>
    <t>31.08.2022 21:17:29</t>
  </si>
  <si>
    <t>31.08.2022 23:04:09</t>
  </si>
  <si>
    <t>31.08.2022 22:24:09</t>
  </si>
  <si>
    <t>31.08.2022 22:56:45</t>
  </si>
  <si>
    <t>TR-1/45 45-72-M00045_B_56392907_56392907</t>
  </si>
  <si>
    <t>31.08.2022 07:41:19</t>
  </si>
  <si>
    <t>31.08.2022 08:53:04</t>
  </si>
  <si>
    <t>31.08.2022 19:48:07</t>
  </si>
  <si>
    <t>31.08.2022 21:55:56</t>
  </si>
  <si>
    <t>SOMA A SANTRALİ İM/DM 45-82-A00001_HatBaşıAyırıcı_53136106 L14_53136106</t>
  </si>
  <si>
    <t>31.08.2022 21:09:26</t>
  </si>
  <si>
    <t>01.09.2022 00:19:04</t>
  </si>
  <si>
    <t>BAĞYURDU TM 35-27-A00003_ABALIOĞLU M09_2303181</t>
  </si>
  <si>
    <t>31.08.2022 15:05:07</t>
  </si>
  <si>
    <t>31.08.2022 15:28:53</t>
  </si>
  <si>
    <t>KADIDAĞ TARIMSAL SULAMA TR-2 45-72-L00139_A_56391593_56391593</t>
  </si>
  <si>
    <t>31.08.2022 07:35:55</t>
  </si>
  <si>
    <t>31.08.2022 13:42:35</t>
  </si>
  <si>
    <t>TR-2/109 45-83-L00109_C TR1824C2B_48127204</t>
  </si>
  <si>
    <t>31.08.2022 09:07:12</t>
  </si>
  <si>
    <t>31.08.2022 10:18:40</t>
  </si>
  <si>
    <t>K-1126 35-01-K01126_911069085_911069085</t>
  </si>
  <si>
    <t>31.08.2022 09:11:40</t>
  </si>
  <si>
    <t>31.08.2022 09:58:20</t>
  </si>
  <si>
    <t>K-3582 35-01-K03582_911276104_911276104</t>
  </si>
  <si>
    <t>31.08.2022 19:36:10</t>
  </si>
  <si>
    <t>01.09.2022 00:52:19</t>
  </si>
  <si>
    <t>TOSUNLAR MERKEZ TR-1 35-32-L00038_946410158_946410158</t>
  </si>
  <si>
    <t>31.08.2022 13:30:50</t>
  </si>
  <si>
    <t>31.08.2022 15:14:09</t>
  </si>
  <si>
    <t>KIRCALAR DM 35-16-M00261_HatBaşıAyırıcı_53138976 M03_53138976</t>
  </si>
  <si>
    <t>31.08.2022 15:56:46</t>
  </si>
  <si>
    <t>31.08.2022 23:38:31</t>
  </si>
  <si>
    <t>TAHTALI TM 35-22-A00001_ARITMA-2 M17_2307945</t>
  </si>
  <si>
    <t>31.08.2022 13:47:19</t>
  </si>
  <si>
    <t>31.08.2022 14:04:30</t>
  </si>
  <si>
    <t>KIRCALAR DM 35-16-M00261_ÜRKÜTLER-SINIRADA GRUP KÖYLER ENH M03_72041787</t>
  </si>
  <si>
    <t>31.08.2022 14:22:00</t>
  </si>
  <si>
    <t>31.08.2022 14:53:13</t>
  </si>
  <si>
    <t>K-4612 35-01-K04612_C_56373703_56373703</t>
  </si>
  <si>
    <t>31.08.2022 09:30:07</t>
  </si>
  <si>
    <t>31.08.2022 11:47:57</t>
  </si>
  <si>
    <t>31.08.2022 17:03:57</t>
  </si>
  <si>
    <t>31.08.2022 17:27:06</t>
  </si>
  <si>
    <t>KINIK TR-3 35-24-L00003_TR-28 L04_2303841</t>
  </si>
  <si>
    <t>31.08.2022 09:38:13</t>
  </si>
  <si>
    <t>31.08.2022 13:20:53</t>
  </si>
  <si>
    <t>KÜNER TR-1 35-22-M00229_B_56372010_56372010</t>
  </si>
  <si>
    <t>31.08.2022 20:53:06</t>
  </si>
  <si>
    <t>31.08.2022 22:53:41</t>
  </si>
  <si>
    <t>BANKSİS TR-2 35-14-M00362_956648378_956648378</t>
  </si>
  <si>
    <t>06.08.2022 14:56:11</t>
  </si>
  <si>
    <t>06.08.2022 16:04:10</t>
  </si>
  <si>
    <t>06.08.2022 20:38:32</t>
  </si>
  <si>
    <t>07.08.2022 02:24:41</t>
  </si>
  <si>
    <t>TR-299 35-19-L00355_D_76803493_76803493</t>
  </si>
  <si>
    <t>06.08.2022 00:43:09</t>
  </si>
  <si>
    <t>06.08.2022 01:05:41</t>
  </si>
  <si>
    <t>DEVELİ TR-1 45-80-M00072_A_56401960_56401960</t>
  </si>
  <si>
    <t>06.08.2022 10:15:12</t>
  </si>
  <si>
    <t>06.08.2022 11:04:36</t>
  </si>
  <si>
    <t>DM-5/14 35-26-M00808_956628957_956628957</t>
  </si>
  <si>
    <t>06.08.2022 13:25:06</t>
  </si>
  <si>
    <t>06.08.2022 15:15:06</t>
  </si>
  <si>
    <t>ŞEMSİLER TR-1 35-31-L00098_47983093_56395269_56395269</t>
  </si>
  <si>
    <t>06.08.2022 12:17:01</t>
  </si>
  <si>
    <t>06.08.2022 13:11:08</t>
  </si>
  <si>
    <t>CENKYERİ TR-1 45-82-M00131_45-82-M00131_72195038</t>
  </si>
  <si>
    <t>06.08.2022 01:38:48</t>
  </si>
  <si>
    <t>06.08.2022 06:41:30</t>
  </si>
  <si>
    <t>SANCAKLI BOZKÖY TR-4 45-71-M00564_953204435_953204435</t>
  </si>
  <si>
    <t>06.08.2022 15:14:32</t>
  </si>
  <si>
    <t>06.08.2022 16:56:11</t>
  </si>
  <si>
    <t>ŞEMİKLER TM 35-04-A00003_SERİNKUYU M10_2310735</t>
  </si>
  <si>
    <t>06.08.2022 07:40:31</t>
  </si>
  <si>
    <t>06.08.2022 09:02:00</t>
  </si>
  <si>
    <t>KURUCALAR TR-1 45-81-M00131_45-81-M00131_2376525</t>
  </si>
  <si>
    <t>06.08.2022 19:25:14</t>
  </si>
  <si>
    <t>06.08.2022 20:23:46</t>
  </si>
  <si>
    <t>CENKYERİ TR-4 45-82-M00252_945534972_945534972</t>
  </si>
  <si>
    <t>06.08.2022 09:33:08</t>
  </si>
  <si>
    <t>06.08.2022 14:13:28</t>
  </si>
  <si>
    <t>GERELİ KÖYÜ İBRAHİM SAYGILI SULAMA GRB TR-14 35-15-M00130_A_56373015_56373015</t>
  </si>
  <si>
    <t>06.08.2022 09:48:58</t>
  </si>
  <si>
    <t>06.08.2022 10:35:21</t>
  </si>
  <si>
    <t>SELENDİ TR-4 45-81-M00004_TR-30 HÜKÜMET GİRİŞ M02_2076764</t>
  </si>
  <si>
    <t>06.08.2022 18:38:43</t>
  </si>
  <si>
    <t>06.08.2022 19:33:02</t>
  </si>
  <si>
    <t>OVAKENT İM 35-15-A00003_HatBaşıAyırıcı_53138121 L05_53138121</t>
  </si>
  <si>
    <t>06.08.2022 16:45:49</t>
  </si>
  <si>
    <t>06.08.2022 18:28:56</t>
  </si>
  <si>
    <t>CANYURT SİTESİ 35-30-M00289_DIREK TIPI TRAFO HUCRESI H01_2067380</t>
  </si>
  <si>
    <t>06.08.2022 16:47:34</t>
  </si>
  <si>
    <t>06.08.2022 19:30:41</t>
  </si>
  <si>
    <t>06.08.2022 11:37:21</t>
  </si>
  <si>
    <t>06.08.2022 12:20:49</t>
  </si>
  <si>
    <t>SEYREK TR-7 KÖK 35-28-M00379_C C01_79673300</t>
  </si>
  <si>
    <t>06.08.2022 10:21:01</t>
  </si>
  <si>
    <t>06.08.2022 11:39:52</t>
  </si>
  <si>
    <t>ÇATALOLUK DM 45-74-M00227_KÖPRÜBAŞI M09_2328581</t>
  </si>
  <si>
    <t>06.08.2022 12:20:33</t>
  </si>
  <si>
    <t>06.08.2022 13:50:24</t>
  </si>
  <si>
    <t>DM01-TR06 35-27-M00006_DAĞITIM TRAFO DM01-TR06 M03_66139410</t>
  </si>
  <si>
    <t>06.08.2022 01:07:11</t>
  </si>
  <si>
    <t>06.08.2022 02:20:32</t>
  </si>
  <si>
    <t>KİRAZ İM 35-31-A00001_ŞEHİR-1 L05_2328561</t>
  </si>
  <si>
    <t>06.08.2022 09:02:42</t>
  </si>
  <si>
    <t>06.08.2022 17:14:30</t>
  </si>
  <si>
    <t>MALAZ TR-1 45-75-M00290_B_56398894_56398894</t>
  </si>
  <si>
    <t>06.08.2022 18:26:23</t>
  </si>
  <si>
    <t>06.08.2022 18:57:35</t>
  </si>
  <si>
    <t>POYRAZ KÖK 45-78-M00651_HatBaşıAyırıcı_53138973 M02_53138973</t>
  </si>
  <si>
    <t>06.08.2022 19:14:04</t>
  </si>
  <si>
    <t>06.08.2022 21:41:42</t>
  </si>
  <si>
    <t>AHMET SERTOĞLU VE ARK. T-SULAMA GRB. 35-13-L00113_DIREK TIPI TRAFO HUCRESI H01_2042144</t>
  </si>
  <si>
    <t>06.08.2022 21:56:24</t>
  </si>
  <si>
    <t>06.08.2022 22:52:54</t>
  </si>
  <si>
    <t>DOĞANÇAY İM 35-04-A00004_ANITTEPE M08_77533624</t>
  </si>
  <si>
    <t>06.08.2022 07:43:18</t>
  </si>
  <si>
    <t>06.08.2022 07:58:39</t>
  </si>
  <si>
    <t>ELİFLİ TR-2 35-20-L00427_955198378_955198378</t>
  </si>
  <si>
    <t>06.08.2022 15:21:37</t>
  </si>
  <si>
    <t>06.08.2022 18:33:58</t>
  </si>
  <si>
    <t>KALEKÖY TR-2 35-31-L00235_35-31-L00235_2365449</t>
  </si>
  <si>
    <t>06.08.2022 13:30:03</t>
  </si>
  <si>
    <t>06.08.2022 14:11:15</t>
  </si>
  <si>
    <t>L-254 35-18-L00254_950451249_950451249</t>
  </si>
  <si>
    <t>06.08.2022 13:14:50</t>
  </si>
  <si>
    <t>06.08.2022 16:51:03</t>
  </si>
  <si>
    <t>06.08.2022 09:29:21</t>
  </si>
  <si>
    <t>06.08.2022 11:41:03</t>
  </si>
  <si>
    <t>KEMHALLI KÖK 45-86-M00044_UĞURLU KÖK M03_72224733</t>
  </si>
  <si>
    <t>06.08.2022 07:10:04</t>
  </si>
  <si>
    <t>06.08.2022 08:12:28</t>
  </si>
  <si>
    <t>HÜSEYİN GÜNGÖR VE ARKADAŞLARI 35-24-M00200_35-24-M00200_2373240</t>
  </si>
  <si>
    <t>06.08.2022 10:25:13</t>
  </si>
  <si>
    <t>06.08.2022 12:17:46</t>
  </si>
  <si>
    <t>DM-1/TR-16 SEFERİHİSAR 35-14-M00328_956642869_956642869</t>
  </si>
  <si>
    <t>06.08.2022 17:53:07</t>
  </si>
  <si>
    <t>06.08.2022 18:31:11</t>
  </si>
  <si>
    <t>TR-33 45-78-L00033_DAĞITIM TRAFOSU TR-33 L01_61214093</t>
  </si>
  <si>
    <t>06.08.2022 09:01:01</t>
  </si>
  <si>
    <t>06.08.2022 14:46:00</t>
  </si>
  <si>
    <t>K-3999 35-02-K03999_35-02-K03999_2371753</t>
  </si>
  <si>
    <t>06.08.2022 16:12:44</t>
  </si>
  <si>
    <t>06.08.2022 16:48:49</t>
  </si>
  <si>
    <t>ÇAYAĞZI GELİNALAN TR-5 35-31-L00286_DIREK TIPI TRAFO HUCRESI H01_2048374</t>
  </si>
  <si>
    <t>06.08.2022 21:28:36</t>
  </si>
  <si>
    <t>06.08.2022 23:17:00</t>
  </si>
  <si>
    <t>HARMANDALI KÖK 45-71-M00061_NURİ SORMAN M11_72231093</t>
  </si>
  <si>
    <t>06.08.2022 18:31:52</t>
  </si>
  <si>
    <t>06.08.2022 20:18:55</t>
  </si>
  <si>
    <t>TR-76 (M-701) 35-30-M00701_955310563_955310563</t>
  </si>
  <si>
    <t>06.08.2022 14:21:22</t>
  </si>
  <si>
    <t>06.08.2022 15:19:29</t>
  </si>
  <si>
    <t>M-1473 35-04-M01473_DAĞITIM TRF M-1473 M03_2057162</t>
  </si>
  <si>
    <t>06.08.2022 09:06:08</t>
  </si>
  <si>
    <t>06.08.2022 18:13:11</t>
  </si>
  <si>
    <t>DM-12/TR-1 45-73-M00067_KEMALİYE-1 GİRİŞ M04_65917905</t>
  </si>
  <si>
    <t>07.08.2022 00:49:11</t>
  </si>
  <si>
    <t>07.08.2022 00:50:11</t>
  </si>
  <si>
    <t>07.08.2022 15:49:04</t>
  </si>
  <si>
    <t>07.08.2022 16:55:51</t>
  </si>
  <si>
    <t>07.08.2022 21:53:30</t>
  </si>
  <si>
    <t>07.08.2022 21:56:19</t>
  </si>
  <si>
    <t>AVŞAR İM 45-83-A00002_H KOLU L10_81661205</t>
  </si>
  <si>
    <t>07.08.2022 10:40:00</t>
  </si>
  <si>
    <t>07.08.2022 12:18:56</t>
  </si>
  <si>
    <t>L-332 SERKANKENT 35-18-L00332_965865848_965865848</t>
  </si>
  <si>
    <t>07.08.2022 22:50:39</t>
  </si>
  <si>
    <t>08.08.2022 01:20:54</t>
  </si>
  <si>
    <t>FOÇAKÖY TR-1 35-23-M00222_95001220424_95001220424</t>
  </si>
  <si>
    <t>07.08.2022 09:55:33</t>
  </si>
  <si>
    <t>07.08.2022 12:51:17</t>
  </si>
  <si>
    <t>ALACALI TR-2 35-29-L00776__72399346_72399346</t>
  </si>
  <si>
    <t>07.08.2022 19:48:16</t>
  </si>
  <si>
    <t>07.08.2022 21:53:29</t>
  </si>
  <si>
    <t>K-2406 35-04-K02406_99206320_99206320</t>
  </si>
  <si>
    <t>07.08.2022 06:30:57</t>
  </si>
  <si>
    <t>07.08.2022 09:49:14</t>
  </si>
  <si>
    <t>TR-318 ZEYTİNALANI 35-19-L00366_A_72050232_72050232</t>
  </si>
  <si>
    <t>07.08.2022 11:16:14</t>
  </si>
  <si>
    <t>07.08.2022 12:56:53</t>
  </si>
  <si>
    <t>AKÇAKÖY TR-1 35-22-M00288_D_56389669_56389669</t>
  </si>
  <si>
    <t>07.08.2022 12:43:47</t>
  </si>
  <si>
    <t>07.08.2022 15:54:10</t>
  </si>
  <si>
    <t>TİRE İM-DM-1 35-29-A00001_BOYNUYOĞUN L04_2059646</t>
  </si>
  <si>
    <t>07.08.2022 18:24:42</t>
  </si>
  <si>
    <t>07.08.2022 18:35:11</t>
  </si>
  <si>
    <t>GÖLCÜK DM 35-15-L01153_SUBATAN L04_67177020</t>
  </si>
  <si>
    <t>07.08.2022 09:19:35</t>
  </si>
  <si>
    <t>07.08.2022 12:53:51</t>
  </si>
  <si>
    <t>ÖREN TR-9 35-27-L00214_C_56369130_56369130</t>
  </si>
  <si>
    <t>07.08.2022 12:01:19</t>
  </si>
  <si>
    <t>07.08.2022 14:50:06</t>
  </si>
  <si>
    <t>MURADİYE DM-5 45-71-M00618_DM/TM-1 M02_2034795</t>
  </si>
  <si>
    <t>07.08.2022 22:59:12</t>
  </si>
  <si>
    <t>07.08.2022 23:19:39</t>
  </si>
  <si>
    <t>ULUCAK DM 35-27-M00792_ESKİ ÇAMBEL M16_2311044</t>
  </si>
  <si>
    <t>07.08.2022 10:52:24</t>
  </si>
  <si>
    <t>07.08.2022 11:49:53</t>
  </si>
  <si>
    <t>TORUNLU BARIŞ MAHALLESİ TR-1 45-78-M01077_B_56388371_56388371</t>
  </si>
  <si>
    <t>07.08.2022 21:25:46</t>
  </si>
  <si>
    <t>07.08.2022 22:29:26</t>
  </si>
  <si>
    <t>07.08.2022 02:03:19</t>
  </si>
  <si>
    <t>07.08.2022 04:09:32</t>
  </si>
  <si>
    <t>SARIGÖL DM 45-79-M00069_ULUDERBENT FİDERİ M16_2076610</t>
  </si>
  <si>
    <t>07.08.2022 09:17:43</t>
  </si>
  <si>
    <t>07.08.2022 09:21:25</t>
  </si>
  <si>
    <t>KISMALI TR-3 45-83-M00726_95000001072_95000001072</t>
  </si>
  <si>
    <t>07.08.2022 11:07:57</t>
  </si>
  <si>
    <t>07.08.2022 12:12:52</t>
  </si>
  <si>
    <t>L-247 35-18-L00247_950440931_950440931</t>
  </si>
  <si>
    <t>07.08.2022 22:44:47</t>
  </si>
  <si>
    <t>07.08.2022 23:30:32</t>
  </si>
  <si>
    <t>BİÇEROVA KÖK 35-17-M00514_M-503 M02_66286734</t>
  </si>
  <si>
    <t>07.08.2022 08:41:01</t>
  </si>
  <si>
    <t>07.08.2022 16:51:52</t>
  </si>
  <si>
    <t>MORSAN TM 45-71-A00002_MURADİYE M13_2312167</t>
  </si>
  <si>
    <t>07.08.2022 06:07:30</t>
  </si>
  <si>
    <t>07.08.2022 06:41:46</t>
  </si>
  <si>
    <t>YEŞİLYURT DM 45-73-M00476_SOBRAN M02_2086185</t>
  </si>
  <si>
    <t>07.08.2022 21:09:38</t>
  </si>
  <si>
    <t>07.08.2022 22:38:33</t>
  </si>
  <si>
    <t>M-359 35-14-M00359_956660454_956660454</t>
  </si>
  <si>
    <t>07.08.2022 08:27:29</t>
  </si>
  <si>
    <t>07.08.2022 13:29:16</t>
  </si>
  <si>
    <t>BAŞPINAR KÖK 45-76-L00001_AŞAĞI BOSTANCI-KARAKURT SULAMA L04_72214046</t>
  </si>
  <si>
    <t>07.08.2022 12:39:23</t>
  </si>
  <si>
    <t>07.08.2022 13:59:45</t>
  </si>
  <si>
    <t>07.08.2022 13:47:40</t>
  </si>
  <si>
    <t>07.08.2022 14:45:04</t>
  </si>
  <si>
    <t>07.08.2022 14:25:51</t>
  </si>
  <si>
    <t>07.08.2022 15:34:00</t>
  </si>
  <si>
    <t>SÖĞÜTÖREN TR-1 35-20-L00347_5686461_56361282_56361282</t>
  </si>
  <si>
    <t>07.08.2022 19:20:07</t>
  </si>
  <si>
    <t>07.08.2022 21:32:07</t>
  </si>
  <si>
    <t>M-2567 İZSU DM 35-01-M02567_M-1439 M02_66109642</t>
  </si>
  <si>
    <t>07.08.2022 13:15:00</t>
  </si>
  <si>
    <t>07.08.2022 18:55:43</t>
  </si>
  <si>
    <t>MORDOĞAN İM 35-21-A00002_PETLİNE BENZİNLİK L14_2061849</t>
  </si>
  <si>
    <t>07.08.2022 15:07:02</t>
  </si>
  <si>
    <t>07.08.2022 15:07:45</t>
  </si>
  <si>
    <t>TR-56 35-17-M00056__56394797_56394797</t>
  </si>
  <si>
    <t>07.08.2022 09:13:23</t>
  </si>
  <si>
    <t>07.08.2022 09:40:30</t>
  </si>
  <si>
    <t>YASEMİN DM 35-19-M00002_ÖZBEK M03_2333725</t>
  </si>
  <si>
    <t>07.08.2022 08:01:01</t>
  </si>
  <si>
    <t>07.08.2022 09:00:11</t>
  </si>
  <si>
    <t>ÖDEMİŞ İM 35-15-A00001_TR-A L02_83647594</t>
  </si>
  <si>
    <t>07.08.2022 01:04:21</t>
  </si>
  <si>
    <t>07.08.2022 03:02:54</t>
  </si>
  <si>
    <t>M-36 DOĞALKENT 35-23-M00036_953733941_953733941</t>
  </si>
  <si>
    <t>07.08.2022 15:13:27</t>
  </si>
  <si>
    <t>07.08.2022 17:39:30</t>
  </si>
  <si>
    <t>BÜYÜKKALE TR-1 35-29-L00668_A_56402097_56402097</t>
  </si>
  <si>
    <t>07.08.2022 12:06:28</t>
  </si>
  <si>
    <t>07.08.2022 13:20:43</t>
  </si>
  <si>
    <t>KARABURÇ ÇAMGEÇİDİ TR-14 35-31-L00272_35-31-L00272_2355661</t>
  </si>
  <si>
    <t>24.08.2022 09:26:56</t>
  </si>
  <si>
    <t>24.08.2022 14:27:29</t>
  </si>
  <si>
    <t>M-3336 35-04-M03336_99549479_99549479</t>
  </si>
  <si>
    <t>24.08.2022 19:08:54</t>
  </si>
  <si>
    <t>25.08.2022 00:07:43</t>
  </si>
  <si>
    <t>SAKARLI KÖK 45-76-M00046_GELENBE İ.M. M01_72214502</t>
  </si>
  <si>
    <t>24.08.2022 17:41:31</t>
  </si>
  <si>
    <t>24.08.2022 17:47:34</t>
  </si>
  <si>
    <t>KILCANLAR TR-1 45-75-M00248_962546387_962546387</t>
  </si>
  <si>
    <t>24.08.2022 12:26:33</t>
  </si>
  <si>
    <t>24.08.2022 14:05:28</t>
  </si>
  <si>
    <t>M-486 35-17-M00486_950314188_950314188</t>
  </si>
  <si>
    <t>24.08.2022 20:27:59</t>
  </si>
  <si>
    <t>25.08.2022 02:54:25</t>
  </si>
  <si>
    <t>L-515 OVACIK 35-18-L00515_950439550_950439550</t>
  </si>
  <si>
    <t>24.08.2022 23:39:32</t>
  </si>
  <si>
    <t>25.08.2022 01:08:01</t>
  </si>
  <si>
    <t>ASARLIK TR-9 35-28-M00590_953370782_953370782</t>
  </si>
  <si>
    <t>24.08.2022 15:14:30</t>
  </si>
  <si>
    <t>24.08.2022 17:51:02</t>
  </si>
  <si>
    <t>L-92 35-18-L00092_950458697_950458697</t>
  </si>
  <si>
    <t>24.08.2022 11:04:03</t>
  </si>
  <si>
    <t>24.08.2022 18:45:44</t>
  </si>
  <si>
    <t>ALİAĞA TR-43 DM 35-17-M00043_ALOSBİ YALI GİRİŞ M07_2315087</t>
  </si>
  <si>
    <t>24.08.2022 17:12:00</t>
  </si>
  <si>
    <t>24.08.2022 17:31:34</t>
  </si>
  <si>
    <t>K-1490 35-03-K01490_910390329_910390329</t>
  </si>
  <si>
    <t>24.08.2022 21:39:32</t>
  </si>
  <si>
    <t>25.08.2022 04:02:57</t>
  </si>
  <si>
    <t>ALÇUK TM 35-17-A00001_DERSAN-1 M26_2307836</t>
  </si>
  <si>
    <t>24.08.2022 08:14:13</t>
  </si>
  <si>
    <t>24.08.2022 09:00:27</t>
  </si>
  <si>
    <t>KARABAĞ TR-1 35-31-L00127_47853509_56393204_56393204</t>
  </si>
  <si>
    <t>24.08.2022 16:29:51</t>
  </si>
  <si>
    <t>24.08.2022 17:12:46</t>
  </si>
  <si>
    <t>TR-5 45-74-M00005_945589019_945589019</t>
  </si>
  <si>
    <t>24.08.2022 17:13:07</t>
  </si>
  <si>
    <t>24.08.2022 17:52:12</t>
  </si>
  <si>
    <t>DERBENT İM-DM 45-83-A00004_15.8 TRF GİRİŞ L01_2097289</t>
  </si>
  <si>
    <t>24.08.2022 15:37:58</t>
  </si>
  <si>
    <t>24.08.2022 16:47:55</t>
  </si>
  <si>
    <t>DEMİRCİLİ DM 35-15-L00895_YENİKÖY L07_85268685</t>
  </si>
  <si>
    <t>24.08.2022 09:34:17</t>
  </si>
  <si>
    <t>24.08.2022 15:55:02</t>
  </si>
  <si>
    <t>K-2866 35-08-K02866_97610483_97610483</t>
  </si>
  <si>
    <t>24.08.2022 13:43:43</t>
  </si>
  <si>
    <t>24.08.2022 19:56:28</t>
  </si>
  <si>
    <t>K-2877 35-02-K02877_913046934_913046934</t>
  </si>
  <si>
    <t>24.08.2022 20:16:01</t>
  </si>
  <si>
    <t>24.08.2022 21:13:07</t>
  </si>
  <si>
    <t>L-516 OVACIK 35-18-L00516_11966675_56353787_56353787</t>
  </si>
  <si>
    <t>24.08.2022 02:07:12</t>
  </si>
  <si>
    <t>24.08.2022 03:40:57</t>
  </si>
  <si>
    <t>TIRAZLI KÖK 45-79-M00079_HatBaşıAyırıcı_72341695 M06_72341695</t>
  </si>
  <si>
    <t>24.08.2022 14:28:40</t>
  </si>
  <si>
    <t>24.08.2022 15:26:13</t>
  </si>
  <si>
    <t>VİKİNG TM 35-17-A00007_VİKİNG KÖYLER R08_2314259</t>
  </si>
  <si>
    <t>24.08.2022 16:46:43</t>
  </si>
  <si>
    <t>24.08.2022 16:50:35</t>
  </si>
  <si>
    <t>24.08.2022 14:53:09</t>
  </si>
  <si>
    <t>24.08.2022 15:14:53</t>
  </si>
  <si>
    <t>AVŞAR İM 45-83-A00002_ERGENEKON M02_81661194</t>
  </si>
  <si>
    <t>24.08.2022 06:57:07</t>
  </si>
  <si>
    <t>24.08.2022 07:33:15</t>
  </si>
  <si>
    <t>TR-1/10 45-72-M00010_B_56392321_56392321</t>
  </si>
  <si>
    <t>24.08.2022 17:44:01</t>
  </si>
  <si>
    <t>24.08.2022 19:30:57</t>
  </si>
  <si>
    <t>K-1774 35-02-K01774_913085827_913085827</t>
  </si>
  <si>
    <t>24.08.2022 23:52:23</t>
  </si>
  <si>
    <t>25.08.2022 09:11:14</t>
  </si>
  <si>
    <t>OĞLANANASI TR-4 35-22-M00258_35-22-M00258_2358733</t>
  </si>
  <si>
    <t>24.08.2022 15:57:24</t>
  </si>
  <si>
    <t>24.08.2022 17:44:20</t>
  </si>
  <si>
    <t>DM-21/22 (ÇALIŞKAN SOKAK) 45-71-M00480_953193299_953193299</t>
  </si>
  <si>
    <t>24.08.2022 15:35:52</t>
  </si>
  <si>
    <t>24.08.2022 17:04:14</t>
  </si>
  <si>
    <t>İBRAHİM FIRTINA VE ARK. T-SULAMA GRB. 35-13-L00112_DIREK TIPI TRAFO HUCRESI H01_2045177</t>
  </si>
  <si>
    <t>24.08.2022 19:14:18</t>
  </si>
  <si>
    <t>24.08.2022 21:13:56</t>
  </si>
  <si>
    <t>DM-1/38 45-71-M00050_DAĞITIM TRAFOSU M01_72053861</t>
  </si>
  <si>
    <t>24.08.2022 09:03:20</t>
  </si>
  <si>
    <t>24.08.2022 12:10:24</t>
  </si>
  <si>
    <t>ASARLIK TR-14 KÖK 35-28-M00168_ASARLIK TR-15(DM-1/7) M03_66531979</t>
  </si>
  <si>
    <t>24.08.2022 09:15:57</t>
  </si>
  <si>
    <t>24.08.2022 14:29:15</t>
  </si>
  <si>
    <t>SEYREK TR-2/1 35-28-M00378_953379154_953379154</t>
  </si>
  <si>
    <t>24.08.2022 19:29:36</t>
  </si>
  <si>
    <t>24.08.2022 21:23:47</t>
  </si>
  <si>
    <t>ASARLIK TR-14 KÖK 35-28-M00168_DAĞITIM TRAFO ASARLIK TR-14 KÖK M07_66531861</t>
  </si>
  <si>
    <t>24.08.2022 09:13:35</t>
  </si>
  <si>
    <t>24.08.2022 14:16:53</t>
  </si>
  <si>
    <t>24.08.2022 15:35:12</t>
  </si>
  <si>
    <t>24.08.2022 17:46:59</t>
  </si>
  <si>
    <t>DERBENT İM-DM 45-83-A00004_MANİSA-2 M12_2097148</t>
  </si>
  <si>
    <t>24.08.2022 16:16:14</t>
  </si>
  <si>
    <t>24.08.2022 17:17:45</t>
  </si>
  <si>
    <t>GİRELLİ TR-1 45-73-M00758_B_56391520_56391520</t>
  </si>
  <si>
    <t>24.08.2022 10:23:17</t>
  </si>
  <si>
    <t>24.08.2022 13:38:26</t>
  </si>
  <si>
    <t>YUKARI AVUNDUK TR-1 35-16-M00033_35-16-M00033_2347119</t>
  </si>
  <si>
    <t>24.08.2022 18:28:53</t>
  </si>
  <si>
    <t>24.08.2022 20:42:58</t>
  </si>
  <si>
    <t>K-1987 35-01-K01987_K-4348 K02_67016757</t>
  </si>
  <si>
    <t>24.08.2022 13:19:44</t>
  </si>
  <si>
    <t>24.08.2022 15:19:34</t>
  </si>
  <si>
    <t>K-206 35-01-K00206_HATAY T.M. K03_2114136</t>
  </si>
  <si>
    <t>24.08.2022 09:32:53</t>
  </si>
  <si>
    <t>24.08.2022 13:02:26</t>
  </si>
  <si>
    <t>DM-16/20 45-71-M02397_953200220_953200220</t>
  </si>
  <si>
    <t>24.08.2022 16:22:56</t>
  </si>
  <si>
    <t>24.08.2022 17:32:37</t>
  </si>
  <si>
    <t>M-1068 35-02-M01068_M-590 M02_85876030</t>
  </si>
  <si>
    <t>24.08.2022 17:35:30</t>
  </si>
  <si>
    <t>24.08.2022 22:52:50</t>
  </si>
  <si>
    <t>VELİLER KÖK 35-31-L00116_VELİLER TR-1 L02_2119147</t>
  </si>
  <si>
    <t>24.08.2022 10:43:34</t>
  </si>
  <si>
    <t>24.08.2022 11:29:28</t>
  </si>
  <si>
    <t>24.08.2022 14:31:44</t>
  </si>
  <si>
    <t>24.08.2022 15:26:26</t>
  </si>
  <si>
    <t>SELÇUK İM/DM 35-13-A00004_SELÇUK ZİRAİ SULAMA L05_65986298</t>
  </si>
  <si>
    <t>24.08.2022 21:07:05</t>
  </si>
  <si>
    <t>24.08.2022 21:18:56</t>
  </si>
  <si>
    <t>TR-23 35-17-M00023_F tr23d13b_5814736</t>
  </si>
  <si>
    <t>24.08.2022 17:35:31</t>
  </si>
  <si>
    <t>24.08.2022 19:50:11</t>
  </si>
  <si>
    <t>_A_56402655_56402655</t>
  </si>
  <si>
    <t>24.08.2022 20:23:36</t>
  </si>
  <si>
    <t>24.08.2022 23:53:28</t>
  </si>
  <si>
    <t>24.08.2022 14:52:47</t>
  </si>
  <si>
    <t>24.08.2022 22:13:00</t>
  </si>
  <si>
    <t>K-337 35-07-K00337_C_56383019_56383019</t>
  </si>
  <si>
    <t>24.08.2022 15:20:46</t>
  </si>
  <si>
    <t>24.08.2022 16:23:24</t>
  </si>
  <si>
    <t>M-1269 35-02-M01269_M-1 M04_2097996</t>
  </si>
  <si>
    <t>24.08.2022 20:19:31</t>
  </si>
  <si>
    <t>25.08.2022 00:06:28</t>
  </si>
  <si>
    <t>ALOSBİ TM 35-17-A00006_ADALET-2 M08_2310720</t>
  </si>
  <si>
    <t>24.08.2022 16:52:49</t>
  </si>
  <si>
    <t>24.08.2022 16:56:47</t>
  </si>
  <si>
    <t>24.08.2022 13:49:13</t>
  </si>
  <si>
    <t>24.08.2022 17:33:14</t>
  </si>
  <si>
    <t>TR-17 35-27-M00017_B_56363201_56363201</t>
  </si>
  <si>
    <t>24.08.2022 17:27:23</t>
  </si>
  <si>
    <t>M-2614 35-03-M02614_910453673_910453673</t>
  </si>
  <si>
    <t>24.08.2022 07:04:57</t>
  </si>
  <si>
    <t>24.08.2022 08:40:07</t>
  </si>
  <si>
    <t>ÇANAKÇI KÖK 45-79-M00194_ÇİMENTEPE YENİKÖY M01_67098847</t>
  </si>
  <si>
    <t>24.08.2022 18:11:49</t>
  </si>
  <si>
    <t>24.08.2022 19:51:00</t>
  </si>
  <si>
    <t>24.08.2022 11:07:29</t>
  </si>
  <si>
    <t>24.08.2022 13:09:51</t>
  </si>
  <si>
    <t>DEREKÖY KÖK 45-77-L00290_KULA İM L07_2035832</t>
  </si>
  <si>
    <t>24.08.2022 11:40:50</t>
  </si>
  <si>
    <t>24.08.2022 11:42:04</t>
  </si>
  <si>
    <t>24.08.2022 18:48:32</t>
  </si>
  <si>
    <t>24.08.2022 18:58:12</t>
  </si>
  <si>
    <t>DM-13/04(CEMİYET KARŞISI) 45-71-M00057_DAĞITIM TRAFOSU M03_72051461</t>
  </si>
  <si>
    <t>24.08.2022 12:15:08</t>
  </si>
  <si>
    <t>24.08.2022 16:27:27</t>
  </si>
  <si>
    <t>ALAÇATI İM 35-18-A00002_L-299 ARITMA L13_2307544</t>
  </si>
  <si>
    <t>24.08.2022 19:07:47</t>
  </si>
  <si>
    <t>24.08.2022 19:24:28</t>
  </si>
  <si>
    <t>TİRE TM 35-29-A00003_SELATİN TÜNELİ M19_2061047</t>
  </si>
  <si>
    <t>24.08.2022 10:34:52</t>
  </si>
  <si>
    <t>24.08.2022 16:51:38</t>
  </si>
  <si>
    <t>24.08.2022 19:40:32</t>
  </si>
  <si>
    <t>24.08.2022 20:15:49</t>
  </si>
  <si>
    <t>24.08.2022 09:16:00</t>
  </si>
  <si>
    <t>24.08.2022 09:55:16</t>
  </si>
  <si>
    <t>M-331 35-02-M00331_TRAFO M05_2083423</t>
  </si>
  <si>
    <t>24.08.2022 11:36:40</t>
  </si>
  <si>
    <t>24.08.2022 12:05:01</t>
  </si>
  <si>
    <t>24.08.2022 16:34:53</t>
  </si>
  <si>
    <t>24.08.2022 23:49:32</t>
  </si>
  <si>
    <t>L-295 35-18-L00295_DIREK TIPI TRAFO HUCRESI H01_2099652</t>
  </si>
  <si>
    <t>24.08.2022 08:23:07</t>
  </si>
  <si>
    <t>24.08.2022 13:12:13</t>
  </si>
  <si>
    <t>M-3048 35-04-M03048_99041462_99041462</t>
  </si>
  <si>
    <t>24.08.2022 22:15:18</t>
  </si>
  <si>
    <t>25.08.2022 00:51:02</t>
  </si>
  <si>
    <t>TR-1/36 45-72-M00036_A_56391615_56391615</t>
  </si>
  <si>
    <t>24.08.2022 16:21:39</t>
  </si>
  <si>
    <t>24.08.2022 17:29:47</t>
  </si>
  <si>
    <t>KIRKAĞAÇ TR-20 45-76-M00020_DAĞITIM TRAFO KIRKAĞAÇ TR-20 M03_72218253</t>
  </si>
  <si>
    <t>24.08.2022 18:39:56</t>
  </si>
  <si>
    <t>VİKİNG TM 35-17-A00007_HatBaşıAyırıcı_65356311 R08_65356311</t>
  </si>
  <si>
    <t>24.08.2022 17:58:38</t>
  </si>
  <si>
    <t>24.08.2022 20:40:56</t>
  </si>
  <si>
    <t>LÜTFİYE TR-2 45-80-M00130_45-80-M00130_2357496</t>
  </si>
  <si>
    <t>24.08.2022 11:16:22</t>
  </si>
  <si>
    <t>24.08.2022 12:39:40</t>
  </si>
  <si>
    <t>TR-62 45-78-M00062_953257988_953257988</t>
  </si>
  <si>
    <t>24.08.2022 16:04:02</t>
  </si>
  <si>
    <t>24.08.2022 17:31:07</t>
  </si>
  <si>
    <t>SANCAKLI TR-1 35-22-M00157_C_56354252_56354252</t>
  </si>
  <si>
    <t>24.08.2022 17:42:01</t>
  </si>
  <si>
    <t>24.08.2022 18:29:22</t>
  </si>
  <si>
    <t>L-105 35-18-L00105_OVACIK KÖYÜ AZMAK MEVKİ L03_2324753</t>
  </si>
  <si>
    <t>24.08.2022 07:52:44</t>
  </si>
  <si>
    <t>24.08.2022 08:47:28</t>
  </si>
  <si>
    <t>SÜLEYMANLI TR-11 45-72-L00331_C_56393442_56393442</t>
  </si>
  <si>
    <t>24.08.2022 17:31:09</t>
  </si>
  <si>
    <t>24.08.2022 17:55:36</t>
  </si>
  <si>
    <t>TR-145 35-15-M00145_950360465_950360465</t>
  </si>
  <si>
    <t>17.08.2022 10:40:41</t>
  </si>
  <si>
    <t>17.08.2022 17:38:14</t>
  </si>
  <si>
    <t>ÇOBANKÖY KÖK 35-29-L00066_HatBaşıAyırıcı_53133021 L04_53133021</t>
  </si>
  <si>
    <t>17.08.2022 16:50:10</t>
  </si>
  <si>
    <t>17.08.2022 18:51:16</t>
  </si>
  <si>
    <t>17.08.2022 07:45:49</t>
  </si>
  <si>
    <t>17.08.2022 10:21:56</t>
  </si>
  <si>
    <t>SULUDERE KÖK 35-31-L00057_SARISU L03_2328069</t>
  </si>
  <si>
    <t>17.08.2022 09:02:15</t>
  </si>
  <si>
    <t>17.08.2022 17:20:52</t>
  </si>
  <si>
    <t>TR-2 35-27-M00002_D_65503299_65503299</t>
  </si>
  <si>
    <t>17.08.2022 12:03:35</t>
  </si>
  <si>
    <t>17.08.2022 13:38:58</t>
  </si>
  <si>
    <t>M-2896(YATIRIM REZERVE) 35-01-M02896_C_56375250_56375250</t>
  </si>
  <si>
    <t>17.08.2022 14:58:54</t>
  </si>
  <si>
    <t>17.08.2022 16:13:38</t>
  </si>
  <si>
    <t>L-46 HARİTACILAR 35-14-L00046_956658941_956658941</t>
  </si>
  <si>
    <t>17.08.2022 14:27:15</t>
  </si>
  <si>
    <t>17.08.2022 18:14:58</t>
  </si>
  <si>
    <t>OTOYOL DM 45-80-M02917_APPAK M01_72022599</t>
  </si>
  <si>
    <t>17.08.2022 17:23:47</t>
  </si>
  <si>
    <t>17.08.2022 23:55:11</t>
  </si>
  <si>
    <t>TR-113 ZEYTİNALANI 35-19-L00113_B_65499809_65499809</t>
  </si>
  <si>
    <t>17.08.2022 01:40:06</t>
  </si>
  <si>
    <t>17.08.2022 03:13:26</t>
  </si>
  <si>
    <t>K-567 35-02-K00567_B_56364451_56364451</t>
  </si>
  <si>
    <t>17.08.2022 16:16:41</t>
  </si>
  <si>
    <t>17.08.2022 18:10:48</t>
  </si>
  <si>
    <t>TR-81 35-17-M00081_35-17-M00081_65883411</t>
  </si>
  <si>
    <t>17.08.2022 15:10:14</t>
  </si>
  <si>
    <t>17.08.2022 16:56:30</t>
  </si>
  <si>
    <t>KONAKLI TR-1 35-15-L00902_950376154_950376154</t>
  </si>
  <si>
    <t>17.08.2022 12:32:52</t>
  </si>
  <si>
    <t>17.08.2022 15:39:02</t>
  </si>
  <si>
    <t>PİYADELER TR-1 45-73-M00165_945663489_945663489</t>
  </si>
  <si>
    <t>17.08.2022 14:10:50</t>
  </si>
  <si>
    <t>17.08.2022 15:43:50</t>
  </si>
  <si>
    <t>DM-5/16 35-26-M00839_956629087_956629087</t>
  </si>
  <si>
    <t>17.08.2022 22:48:01</t>
  </si>
  <si>
    <t>18.08.2022 00:03:02</t>
  </si>
  <si>
    <t>BALLICA TR-1 45-72-L00547_A_56392064_56392064</t>
  </si>
  <si>
    <t>17.08.2022 10:49:49</t>
  </si>
  <si>
    <t>17.08.2022 12:00:55</t>
  </si>
  <si>
    <t>AKGEDİK KÖK-3 45-71-M00164_AKGEDİK M02_55994733</t>
  </si>
  <si>
    <t>17.08.2022 16:51:49</t>
  </si>
  <si>
    <t>17.08.2022 17:42:53</t>
  </si>
  <si>
    <t>PARLAK TR-1 35-21-L00074_953358189_953358189</t>
  </si>
  <si>
    <t>17.08.2022 17:37:13</t>
  </si>
  <si>
    <t>17.08.2022 22:51:24</t>
  </si>
  <si>
    <t>FOÇA CEZA İNFAZ KURUMU KÖK 35-23-M00302_BAĞARASI DM GİRİŞ M03_67574173</t>
  </si>
  <si>
    <t>17.08.2022 13:27:57</t>
  </si>
  <si>
    <t>17.08.2022 13:58:38</t>
  </si>
  <si>
    <t>K-3574 35-08-K03574_99006790_99006790</t>
  </si>
  <si>
    <t>17.08.2022 09:17:31</t>
  </si>
  <si>
    <t>17.08.2022 11:49:07</t>
  </si>
  <si>
    <t>M-2954 35-01-M02954_911830128_911830128</t>
  </si>
  <si>
    <t>17.08.2022 23:43:38</t>
  </si>
  <si>
    <t>18.08.2022 01:02:41</t>
  </si>
  <si>
    <t>KILAVUZLAR KÖK 45-74-M00198_KILAVUZLAR M03_72237278</t>
  </si>
  <si>
    <t>17.08.2022 10:59:54</t>
  </si>
  <si>
    <t>17.08.2022 12:16:55</t>
  </si>
  <si>
    <t>KARABURUN TR-5 35-21-L00021_B_56357251_56357251</t>
  </si>
  <si>
    <t>17.08.2022 18:39:20</t>
  </si>
  <si>
    <t>17.08.2022 20:09:01</t>
  </si>
  <si>
    <t>ULUDERBENT DM 45-73-M00491_ÖRENCİK M01_66856544</t>
  </si>
  <si>
    <t>17.08.2022 07:05:04</t>
  </si>
  <si>
    <t>17.08.2022 07:05:59</t>
  </si>
  <si>
    <t>17.08.2022 21:16:09</t>
  </si>
  <si>
    <t>17.08.2022 22:02:49</t>
  </si>
  <si>
    <t>OTOYOL DM 45-80-M02917_DİREK NO-37 M02_60784024</t>
  </si>
  <si>
    <t>17.08.2022 19:54:23</t>
  </si>
  <si>
    <t>17.08.2022 23:36:27</t>
  </si>
  <si>
    <t>K-1466 35-03-K01466_A_56365992_56365992</t>
  </si>
  <si>
    <t>17.08.2022 19:08:03</t>
  </si>
  <si>
    <t>17.08.2022 21:37:06</t>
  </si>
  <si>
    <t>KABAKUM BANKACILAR TR-1 35-30-M00207_DAĞITIM TRAFO KABAKUM BANKACILAR TR-1 M02_72048952</t>
  </si>
  <si>
    <t>17.08.2022 10:54:02</t>
  </si>
  <si>
    <t>17.08.2022 17:08:48</t>
  </si>
  <si>
    <t>17.08.2022 15:18:29</t>
  </si>
  <si>
    <t>17.08.2022 15:19:19</t>
  </si>
  <si>
    <t>ŞEYHDAVUTLAR TR-7 (TR-3) 45-79-M00504_B_56386403_56386403</t>
  </si>
  <si>
    <t>17.08.2022 22:36:55</t>
  </si>
  <si>
    <t>17.08.2022 23:17:56</t>
  </si>
  <si>
    <t>M-459 (DM 6/19) 35-17-M00459_M-580(DM-6/18) M02_66249566</t>
  </si>
  <si>
    <t>17.08.2022 09:13:34</t>
  </si>
  <si>
    <t>17.08.2022 14:52:23</t>
  </si>
  <si>
    <t>ÇAPAK KÖK 35-26-M00435_DAĞKIZILCA-2 ÇIKIŞ M05_66033222</t>
  </si>
  <si>
    <t>17.08.2022 09:41:32</t>
  </si>
  <si>
    <t>17.08.2022 09:49:00</t>
  </si>
  <si>
    <t>ZEYTİNLİOVA TR-7 45-72-L00421_956486174_956486174</t>
  </si>
  <si>
    <t>17.08.2022 14:14:29</t>
  </si>
  <si>
    <t>17.08.2022 15:14:23</t>
  </si>
  <si>
    <t>YENİFOÇA TR-7 35-23-M00007_A_56399617_56399617</t>
  </si>
  <si>
    <t>17.08.2022 12:15:01</t>
  </si>
  <si>
    <t>17.08.2022 13:47:40</t>
  </si>
  <si>
    <t>YENİOBA KÖK 35-29-M00125_HatBaşıAyırıcı_53138533 M013_53138533</t>
  </si>
  <si>
    <t>17.08.2022 10:00:13</t>
  </si>
  <si>
    <t>17.08.2022 11:46:38</t>
  </si>
  <si>
    <t>SARIGÖL TR-5 45-79-M00005_950051812_950051812</t>
  </si>
  <si>
    <t>17.08.2022 14:22:09</t>
  </si>
  <si>
    <t>17.08.2022 15:51:28</t>
  </si>
  <si>
    <t>MURADİYE DM-5/6 KÖK 45-71-M00245_DM-5/10 M03_72097657</t>
  </si>
  <si>
    <t>17.08.2022 18:40:46</t>
  </si>
  <si>
    <t>17.08.2022 19:14:29</t>
  </si>
  <si>
    <t>MİLENYUM 2000 SİTESİ TR 35-30-M00266_DIREK TIPI TRAFO HUCRESI H01_2044948</t>
  </si>
  <si>
    <t>17.08.2022 10:24:28</t>
  </si>
  <si>
    <t>17.08.2022 16:33:48</t>
  </si>
  <si>
    <t>MAHMUTLAR KÖK 45-74-M00354_MAHMUTLAR ESKİ HAT M04_79385781</t>
  </si>
  <si>
    <t>17.08.2022 12:49:44</t>
  </si>
  <si>
    <t>17.08.2022 13:49:17</t>
  </si>
  <si>
    <t>TR-145 35-19-L00145_956684395_956684395</t>
  </si>
  <si>
    <t>17.08.2022 13:27:51</t>
  </si>
  <si>
    <t>17.08.2022 16:10:51</t>
  </si>
  <si>
    <t>K-1406 35-01-K01406_R_56381096_56381096</t>
  </si>
  <si>
    <t>17.08.2022 18:22:22</t>
  </si>
  <si>
    <t>17.08.2022 19:01:33</t>
  </si>
  <si>
    <t>GÜMÜLDÜR DM-4 35-25-M00053_GÜMÜLDÜR DM M01_72085267</t>
  </si>
  <si>
    <t>17.08.2022 17:46:19</t>
  </si>
  <si>
    <t>17.08.2022 17:58:00</t>
  </si>
  <si>
    <t>DM-25/37-A 45-71-M02282_A A03B_73543296</t>
  </si>
  <si>
    <t>17.08.2022 19:16:09</t>
  </si>
  <si>
    <t>17.08.2022 22:55:30</t>
  </si>
  <si>
    <t>HELVACI DM-2 35-17-M00359_HELVACI M04_66476620</t>
  </si>
  <si>
    <t>17.08.2022 09:07:54</t>
  </si>
  <si>
    <t>17.08.2022 16:15:26</t>
  </si>
  <si>
    <t>GÜMÜLDÜR M-23 35-25-M00023_MİTOS KONUT/ÖZYÖN TURİZM/GÜMÜLDÜR M-26 M01_72085478</t>
  </si>
  <si>
    <t>17.08.2022 16:40:03</t>
  </si>
  <si>
    <t>17.08.2022 18:23:55</t>
  </si>
  <si>
    <t>VİLLAKENT DM 35-28-M00381_VİLLAKENT-1 M04_66521618</t>
  </si>
  <si>
    <t>17.08.2022 09:52:24</t>
  </si>
  <si>
    <t>17.08.2022 17:32:51</t>
  </si>
  <si>
    <t>AKGEDİK TOKİ TR-1 45-71-M02124_KARAALİ DM M02_78012561</t>
  </si>
  <si>
    <t>17.08.2022 15:26:21</t>
  </si>
  <si>
    <t>17.08.2022 17:24:48</t>
  </si>
  <si>
    <t>KOZBEYLİ TR-1 35-23-M00070_42095125_56364440_56364440</t>
  </si>
  <si>
    <t>17.08.2022 20:05:16</t>
  </si>
  <si>
    <t>17.08.2022 21:55:33</t>
  </si>
  <si>
    <t>K-3494 35-07-K03494_35-07-K03494_48240268</t>
  </si>
  <si>
    <t>17.08.2022 18:34:49</t>
  </si>
  <si>
    <t>17.08.2022 19:17:56</t>
  </si>
  <si>
    <t>K-3949 35-02-K03949_A_56362775_56362775</t>
  </si>
  <si>
    <t>17.08.2022 14:47:30</t>
  </si>
  <si>
    <t>17.08.2022 16:13:05</t>
  </si>
  <si>
    <t>UĞURLU KÖK 45-86-M00045_HatBaşıAyırıcı_53135182 M02_53135182</t>
  </si>
  <si>
    <t>17.08.2022 09:25:22</t>
  </si>
  <si>
    <t>17.08.2022 11:29:12</t>
  </si>
  <si>
    <t>K-3269 35-08-K03269_D d1b_5777304</t>
  </si>
  <si>
    <t>17.08.2022 16:14:20</t>
  </si>
  <si>
    <t>17.08.2022 20:40:29</t>
  </si>
  <si>
    <t>SARIGÜL TR-1 35-30-M00216_955325874_955325874</t>
  </si>
  <si>
    <t>17.08.2022 17:08:29</t>
  </si>
  <si>
    <t>17.08.2022 19:35:09</t>
  </si>
  <si>
    <t>ÖZDERE M-34 35-25-M00104_A_56355682_56355682</t>
  </si>
  <si>
    <t>17.08.2022 16:09:00</t>
  </si>
  <si>
    <t>17.08.2022 17:12:57</t>
  </si>
  <si>
    <t>BERGAMA İM-1 35-16-A00001_ŞEHİR-6 L18_2324908</t>
  </si>
  <si>
    <t>17.08.2022 09:12:04</t>
  </si>
  <si>
    <t>17.08.2022 17:19:27</t>
  </si>
  <si>
    <t>VEDAT YILDIZ TARIMSAL SULAMA 35-26-M00332_35-26-M00332_2353195</t>
  </si>
  <si>
    <t>17.08.2022 09:47:00</t>
  </si>
  <si>
    <t>17.08.2022 11:32:04</t>
  </si>
  <si>
    <t>ÇAMÖNÜ TR-14 35-22-M00901_955286114_955286114</t>
  </si>
  <si>
    <t>17.08.2022 19:31:06</t>
  </si>
  <si>
    <t>17.08.2022 20:42:40</t>
  </si>
  <si>
    <t>IŞIK TR-1 35-15-L00366_950380596_950380596</t>
  </si>
  <si>
    <t>17.08.2022 18:48:24</t>
  </si>
  <si>
    <t>17.08.2022 19:05:10</t>
  </si>
  <si>
    <t>KESKİNOĞLU KÖK 45-80-M00107_ALİRIZA BEY/TR-37/TR-38 TARIMSAL SULAMA M01_72195195</t>
  </si>
  <si>
    <t>17.08.2022 10:02:47</t>
  </si>
  <si>
    <t>17.08.2022 10:29:10</t>
  </si>
  <si>
    <t>BURAKYAR TR-1 35-30-M00211_ELİTYAR M02_72063257</t>
  </si>
  <si>
    <t>17.08.2022 10:56:16</t>
  </si>
  <si>
    <t>17.08.2022 17:33:11</t>
  </si>
  <si>
    <t>DERBENTALTI TARIMSAL SULAMA TR-5 45-83-M00580_45-83-M00580_2355862</t>
  </si>
  <si>
    <t>17.08.2022 07:37:49</t>
  </si>
  <si>
    <t>17.08.2022 11:10:18</t>
  </si>
  <si>
    <t>M-1705 35-02-M01705_35-02-M01705_2375453</t>
  </si>
  <si>
    <t>17.08.2022 13:53:13</t>
  </si>
  <si>
    <t>17.08.2022 14:13:23</t>
  </si>
  <si>
    <t>L-376 PAZARYERİ 35-18-L00376_B b1_5946094</t>
  </si>
  <si>
    <t>17.08.2022 14:25:19</t>
  </si>
  <si>
    <t>17.08.2022 15:43:49</t>
  </si>
  <si>
    <t>GÜLKENT TR-4 35-30-M00227_955307343_955307343</t>
  </si>
  <si>
    <t>17.08.2022 17:31:32</t>
  </si>
  <si>
    <t>17.08.2022 18:59:02</t>
  </si>
  <si>
    <t>AYASKENT DM-1 35-16-M00009_AYASKENT DM-2 M10_82964605</t>
  </si>
  <si>
    <t>17.08.2022 11:10:24</t>
  </si>
  <si>
    <t>17.08.2022 11:13:14</t>
  </si>
  <si>
    <t>KARAVELİLER TR-2 35-20-L00141_955198163_955198163</t>
  </si>
  <si>
    <t>17.08.2022 17:18:22</t>
  </si>
  <si>
    <t>17.08.2022 19:22:37</t>
  </si>
  <si>
    <t>17.08.2022 10:08:36</t>
  </si>
  <si>
    <t>17.08.2022 16:40:16</t>
  </si>
  <si>
    <t>SELENDİ TR-15 45-81-M00015_945636506_945636506</t>
  </si>
  <si>
    <t>17.08.2022 16:13:54</t>
  </si>
  <si>
    <t>17.08.2022 17:54:24</t>
  </si>
  <si>
    <t>TİRE İM-DM-1 35-29-A00001_HatBaşıAyırıcı_53138707 M18_53138707</t>
  </si>
  <si>
    <t>17.08.2022 11:51:10</t>
  </si>
  <si>
    <t>17.08.2022 15:00:42</t>
  </si>
  <si>
    <t>KABAKUM TR-2 35-30-L00128_DIREK TIPI TRAFO HUCRESI H01_2044198</t>
  </si>
  <si>
    <t>17.08.2022 10:49:23</t>
  </si>
  <si>
    <t>17.08.2022 17:14:05</t>
  </si>
  <si>
    <t>17.08.2022 10:18:06</t>
  </si>
  <si>
    <t>17.08.2022 13:01:36</t>
  </si>
  <si>
    <t>K-2352 35-01-K02352_911137962_911137962</t>
  </si>
  <si>
    <t>17.08.2022 01:55:33</t>
  </si>
  <si>
    <t>17.08.2022 03:11:21</t>
  </si>
  <si>
    <t>ÇANDARLI TR-25 35-30-M00025_955323852_955323852</t>
  </si>
  <si>
    <t>17.08.2022 17:52:50</t>
  </si>
  <si>
    <t>17.08.2022 23:58:15</t>
  </si>
  <si>
    <t>TR-101 45-78-L00101_TR-102 L02_61216311</t>
  </si>
  <si>
    <t>17.08.2022 09:33:14</t>
  </si>
  <si>
    <t>17.08.2022 10:14:00</t>
  </si>
  <si>
    <t>M-1193 35-02-M01193_99996434_99996434</t>
  </si>
  <si>
    <t>17.08.2022 15:04:37</t>
  </si>
  <si>
    <t>17.08.2022 16:42:09</t>
  </si>
  <si>
    <t>K-3187 35-01-K03187_912307309_912307309</t>
  </si>
  <si>
    <t>17.08.2022 13:00:56</t>
  </si>
  <si>
    <t>17.08.2022 14:22:27</t>
  </si>
  <si>
    <t>17.08.2022 10:37:17</t>
  </si>
  <si>
    <t>17.08.2022 11:05:50</t>
  </si>
  <si>
    <t>SEYREK TR-2 35-28-M00909_E E01_79674189</t>
  </si>
  <si>
    <t>17.08.2022 22:59:58</t>
  </si>
  <si>
    <t>18.08.2022 02:49:42</t>
  </si>
  <si>
    <t>M-2518 35-02-M02518_95001367289_95001367289</t>
  </si>
  <si>
    <t>17.08.2022 11:22:23</t>
  </si>
  <si>
    <t>17.08.2022 13:12:08</t>
  </si>
  <si>
    <t>OĞLANANASI TR-5 KÖK 35-22-M00092_OĞLANANASI TR-7/TR-8/TR-9 M02_72111139</t>
  </si>
  <si>
    <t>17.08.2022 07:54:14</t>
  </si>
  <si>
    <t>17.08.2022 08:44:49</t>
  </si>
  <si>
    <t>17.08.2022 12:55:53</t>
  </si>
  <si>
    <t>17.08.2022 21:54:45</t>
  </si>
  <si>
    <t>M-444 35-03-M00444_C_56365011_56365011</t>
  </si>
  <si>
    <t>17.08.2022 11:35:52</t>
  </si>
  <si>
    <t>17.08.2022 18:30:12</t>
  </si>
  <si>
    <t>TEMREK TR-1 45-83-M00485_B_56369691_56369691</t>
  </si>
  <si>
    <t>17.08.2022 09:07:43</t>
  </si>
  <si>
    <t>17.08.2022 10:02:34</t>
  </si>
  <si>
    <t>17.08.2022 17:24:11</t>
  </si>
  <si>
    <t>17.08.2022 20:41:29</t>
  </si>
  <si>
    <t>DM-2/TR-6 45-72-M00681_956516365_956516365</t>
  </si>
  <si>
    <t>17.08.2022 10:57:43</t>
  </si>
  <si>
    <t>17.08.2022 14:42:23</t>
  </si>
  <si>
    <t>DM-13/02 45-71-M00330_953219107_953219107</t>
  </si>
  <si>
    <t>17.08.2022 23:27:37</t>
  </si>
  <si>
    <t>18.08.2022 04:07:57</t>
  </si>
  <si>
    <t>TİRE TR-8 35-29-L00008_950335367_950335367</t>
  </si>
  <si>
    <t>17.08.2022 09:55:13</t>
  </si>
  <si>
    <t>17.08.2022 11:12:41</t>
  </si>
  <si>
    <t>17.08.2022 18:26:55</t>
  </si>
  <si>
    <t>17.08.2022 20:43:12</t>
  </si>
  <si>
    <t>ÇIRPI TR-1-2/3 35-20-M00008_95000498864_95000498864</t>
  </si>
  <si>
    <t>17.08.2022 19:07:20</t>
  </si>
  <si>
    <t>17.08.2022 21:17:14</t>
  </si>
  <si>
    <t>YUSUFLU TR-4 35-20-L00235_6446901_56373669_56373669</t>
  </si>
  <si>
    <t>17.08.2022 06:05:06</t>
  </si>
  <si>
    <t>17.08.2022 06:51:04</t>
  </si>
  <si>
    <t>TR-99 ZEYTİNALANI 35-19-L00099_956675596_956675596</t>
  </si>
  <si>
    <t>17.08.2022 15:01:05</t>
  </si>
  <si>
    <t>17.08.2022 19:02:19</t>
  </si>
  <si>
    <t>ARSLANLAR TM 35-26-A00004_YAZIBAŞI-2 M17_2305565</t>
  </si>
  <si>
    <t>17.08.2022 18:05:20</t>
  </si>
  <si>
    <t>17.08.2022 18:08:59</t>
  </si>
  <si>
    <t>17.08.2022 12:55:33</t>
  </si>
  <si>
    <t>17.08.2022 13:13:00</t>
  </si>
  <si>
    <t>TR-19/03 45-71-M01865_SİTE ÇELİK İNŞ.MALZ.-AHMET ÖZDEMİR M01_72079814</t>
  </si>
  <si>
    <t>17.08.2022 22:25:51</t>
  </si>
  <si>
    <t>18.08.2022 06:18:31</t>
  </si>
  <si>
    <t>SELENDİ TR-3 45-81-M00003_A_56400727_56400727</t>
  </si>
  <si>
    <t>17.08.2022 08:48:24</t>
  </si>
  <si>
    <t>17.08.2022 13:42:25</t>
  </si>
  <si>
    <t>L-46 HARİTACILAR 35-14-L00046_956634442_956634442</t>
  </si>
  <si>
    <t>17.08.2022 12:01:46</t>
  </si>
  <si>
    <t>17.08.2022 13:46:50</t>
  </si>
  <si>
    <t>L-233 AKARCA KÖK 35-14-L00233_HatBaşıAyırıcı_53133115 L03_53133115</t>
  </si>
  <si>
    <t>17.08.2022 09:34:35</t>
  </si>
  <si>
    <t>17.08.2022 14:24:53</t>
  </si>
  <si>
    <t>DM-3/TR-33 (ESKİ TR-8) 35-22-M00008_955261343_955261343</t>
  </si>
  <si>
    <t>17.08.2022 18:58:52</t>
  </si>
  <si>
    <t>17.08.2022 20:02:28</t>
  </si>
  <si>
    <t>DM-13/04(CEMİYET KARŞISI) 45-71-M00057_A a1b_44922236</t>
  </si>
  <si>
    <t>17.08.2022 18:35:43</t>
  </si>
  <si>
    <t>17.08.2022 19:08:19</t>
  </si>
  <si>
    <t>17.08.2022 17:30:27</t>
  </si>
  <si>
    <t>17.08.2022 18:59:53</t>
  </si>
  <si>
    <t>17.08.2022 20:31:32</t>
  </si>
  <si>
    <t>17.08.2022 21:57:04</t>
  </si>
  <si>
    <t>M-1552 35-08-M01552_913200674_913200674</t>
  </si>
  <si>
    <t>17.08.2022 08:10:27</t>
  </si>
  <si>
    <t>17.08.2022 09:33:08</t>
  </si>
  <si>
    <t>ELİTYAR SİTESİ TR 35-30-M00212_DAĞITIM TRAFOSU M03_72064164</t>
  </si>
  <si>
    <t>17.08.2022 11:04:39</t>
  </si>
  <si>
    <t>17.08.2022 17:12:13</t>
  </si>
  <si>
    <t>KEMHALLI KÖK 45-86-M00044_HatBaşıAyırıcı_75176085 M01_75176085</t>
  </si>
  <si>
    <t>17.08.2022 07:12:28</t>
  </si>
  <si>
    <t>17.08.2022 08:26:27</t>
  </si>
  <si>
    <t>KIZILCAAVLU TR-4 35-29-L00574_B_56360563_56360563</t>
  </si>
  <si>
    <t>17.08.2022 16:03:50</t>
  </si>
  <si>
    <t>17.08.2022 17:36:21</t>
  </si>
  <si>
    <t>SARUHANLI TR-26 45-80-M00026_45-80-M00026_2371905</t>
  </si>
  <si>
    <t>17.08.2022 16:31:15</t>
  </si>
  <si>
    <t>17.08.2022 16:44:41</t>
  </si>
  <si>
    <t>ULUCAK TM 35-28-A00002_TR-A M02_2313765</t>
  </si>
  <si>
    <t>17.08.2022 03:01:00</t>
  </si>
  <si>
    <t>17.08.2022 03:08:00</t>
  </si>
  <si>
    <t>HASAN  TEKİN SULAMA GRUBU 35-29-M00358_B_56396298_56396298</t>
  </si>
  <si>
    <t>17.08.2022 17:02:40</t>
  </si>
  <si>
    <t>17.08.2022 19:23:28</t>
  </si>
  <si>
    <t>MURADİYE HASTANE TR-1 45-71-M00193_953239409_953239409</t>
  </si>
  <si>
    <t>17.08.2022 21:27:13</t>
  </si>
  <si>
    <t>17.08.2022 23:49:29</t>
  </si>
  <si>
    <t>L-91 ULAMIŞ TEPE KAHVE 35-14-L00091__72373142_72373142</t>
  </si>
  <si>
    <t>17.08.2022 15:16:56</t>
  </si>
  <si>
    <t>17.08.2022 17:10:22</t>
  </si>
  <si>
    <t>SULUDERE KÖK 35-31-L00057_AYDOĞDU L04_2337260</t>
  </si>
  <si>
    <t>17.08.2022 09:07:44</t>
  </si>
  <si>
    <t>17.08.2022 17:18:33</t>
  </si>
  <si>
    <t>K-1229 35-01-K01229_35-01-K01229_2355499</t>
  </si>
  <si>
    <t>17.08.2022 10:24:34</t>
  </si>
  <si>
    <t>17.08.2022 12:17:58</t>
  </si>
  <si>
    <t>MAHMUT YILDIZDAĞ SULAMA GRUBU TR 35-27-M00536_914628893_914628893</t>
  </si>
  <si>
    <t>17.08.2022 11:35:12</t>
  </si>
  <si>
    <t>17.08.2022 15:33:11</t>
  </si>
  <si>
    <t>M-1325 35-03-M01325_910461449_910461449</t>
  </si>
  <si>
    <t>17.08.2022 15:00:29</t>
  </si>
  <si>
    <t>17.08.2022 17:54:39</t>
  </si>
  <si>
    <t>17.08.2022 03:38:09</t>
  </si>
  <si>
    <t>17.08.2022 03:48:11</t>
  </si>
  <si>
    <t>DM-2/1  DENİZKENARI 35-18-L00577_950454328_950454328</t>
  </si>
  <si>
    <t>17.08.2022 12:33:18</t>
  </si>
  <si>
    <t>17.08.2022 14:05:13</t>
  </si>
  <si>
    <t>KABAKUM TR-3 35-30-L00129_DIREK TIPI TRAFO HUCRESI H01_2044196</t>
  </si>
  <si>
    <t>17.08.2022 10:52:00</t>
  </si>
  <si>
    <t>17.08.2022 17:09:46</t>
  </si>
  <si>
    <t>M-845 35-09-M00845_97720401_97720401</t>
  </si>
  <si>
    <t>17.08.2022 19:12:54</t>
  </si>
  <si>
    <t>17.08.2022 20:18:56</t>
  </si>
  <si>
    <t>DM-3/19 35-26-M00820_956627556_956627556</t>
  </si>
  <si>
    <t>17.08.2022 13:11:04</t>
  </si>
  <si>
    <t>17.08.2022 14:18:00</t>
  </si>
  <si>
    <t>KABAKUM BANKACILAR TR-4 35-30-M00210_DAĞITIM TRAFOSU TR-4 M05_72062807</t>
  </si>
  <si>
    <t>17.08.2022 10:04:23</t>
  </si>
  <si>
    <t>17.08.2022 17:18:36</t>
  </si>
  <si>
    <t>POYRAZDAMLARI TR-1 KÖK 45-78-M00571_TR-2 M03_66081174</t>
  </si>
  <si>
    <t>17.08.2022 11:40:54</t>
  </si>
  <si>
    <t>17.08.2022 15:48:48</t>
  </si>
  <si>
    <t>KURTULMUŞ KÖK 45-72-L00080_HatBaşıAyırıcı_53140337 L03_53140337</t>
  </si>
  <si>
    <t>17.08.2022 09:20:49</t>
  </si>
  <si>
    <t>17.08.2022 17:50:00</t>
  </si>
  <si>
    <t>K-3184 35-04-K03184_912451054_912451054</t>
  </si>
  <si>
    <t>17.08.2022 11:37:25</t>
  </si>
  <si>
    <t>17.08.2022 13:39:12</t>
  </si>
  <si>
    <t>DM-2/4 35-18-L00590_950454047_950454047</t>
  </si>
  <si>
    <t>17.08.2022 18:44:48</t>
  </si>
  <si>
    <t>17.08.2022 21:25:23</t>
  </si>
  <si>
    <t>TR-82 35-17-M00082_DAĞITIM TRAFO TR-82 M03_66228915</t>
  </si>
  <si>
    <t>17.08.2022 09:52:16</t>
  </si>
  <si>
    <t>17.08.2022 14:52:06</t>
  </si>
  <si>
    <t>TELEKLER TR-1 35-28-M00276_35-28-M00276_2374108</t>
  </si>
  <si>
    <t>17.08.2022 18:05:40</t>
  </si>
  <si>
    <t>17.08.2022 19:17:33</t>
  </si>
  <si>
    <t>YENİOBA KÖK 35-29-M00125_HatBaşıAyırıcı_53138530 M013_53138530</t>
  </si>
  <si>
    <t>17.08.2022 17:15:13</t>
  </si>
  <si>
    <t>17.08.2022 18:02:52</t>
  </si>
  <si>
    <t>SAMİ GÜNGÖR SULAMA GRUBU 35-29-M00185_A_56360872_56360872</t>
  </si>
  <si>
    <t>17.08.2022 19:42:26</t>
  </si>
  <si>
    <t>17.08.2022 20:13:08</t>
  </si>
  <si>
    <t>TİYENLİ KÖK 45-85-M00004_TİYENLİ KÖY ÇIKIŞI M01_72102208</t>
  </si>
  <si>
    <t>17.08.2022 12:50:18</t>
  </si>
  <si>
    <t>17.08.2022 13:56:32</t>
  </si>
  <si>
    <t>BÖLCEK DM 35-16-M00153_HatBaşıAyırıcı_53140667 M04_53140667</t>
  </si>
  <si>
    <t>17.08.2022 12:40:49</t>
  </si>
  <si>
    <t>17.08.2022 14:34:03</t>
  </si>
  <si>
    <t>TR-68 H.İBRAHİM ÇAYLIOĞLU 35-15-L00068_950407384_950407384</t>
  </si>
  <si>
    <t>17.08.2022 16:47:11</t>
  </si>
  <si>
    <t>17.08.2022 18:37:47</t>
  </si>
  <si>
    <t>K-3196 35-03-K03196_915188301_915188301</t>
  </si>
  <si>
    <t>17.08.2022 11:20:33</t>
  </si>
  <si>
    <t>17.08.2022 16:52:22</t>
  </si>
  <si>
    <t>17.08.2022 19:35:02</t>
  </si>
  <si>
    <t>17.08.2022 19:38:07</t>
  </si>
  <si>
    <t>ÖZBEY İM 35-26-A00005_KAPLANCIK L03_2314109</t>
  </si>
  <si>
    <t>17.08.2022 15:00:40</t>
  </si>
  <si>
    <t>17.08.2022 16:21:41</t>
  </si>
  <si>
    <t>DM-19/02 45-71-M00713_DM-19/03 M05_2079026</t>
  </si>
  <si>
    <t>17.08.2022 18:45:27</t>
  </si>
  <si>
    <t>17.08.2022 21:56:16</t>
  </si>
  <si>
    <t>GÖKTAŞ SİTESİ TR 35-30-M00310_DIREK TIPI TRAFO HUCRESI H01_2041689</t>
  </si>
  <si>
    <t>17.08.2022 14:30:06</t>
  </si>
  <si>
    <t>17.08.2022 16:58:27</t>
  </si>
  <si>
    <t>TR-18 (M-718) 35-30-M00718_941899191_941899191</t>
  </si>
  <si>
    <t>17.08.2022 10:55:07</t>
  </si>
  <si>
    <t>17.08.2022 12:58:34</t>
  </si>
  <si>
    <t>OTOYOL DM 45-80-M02917_HatBaşıAyırıcı_53136975 M01_53136975</t>
  </si>
  <si>
    <t>17.08.2022 23:28:01</t>
  </si>
  <si>
    <t>18.08.2022 00:30:28</t>
  </si>
  <si>
    <t>M-380 35-30-M00380_DAĞITIM TRAFOSU M03_72063693</t>
  </si>
  <si>
    <t>17.08.2022 10:59:57</t>
  </si>
  <si>
    <t>17.08.2022 17:19:32</t>
  </si>
  <si>
    <t>KÜNER TR-3 35-22-M00226_967100987_967100987</t>
  </si>
  <si>
    <t>17.08.2022 13:25:06</t>
  </si>
  <si>
    <t>17.08.2022 13:56:34</t>
  </si>
  <si>
    <t>DM-13/03 (İTFAİYE KARŞISI) 45-71-M00333_A tr13/3 a1_44922224</t>
  </si>
  <si>
    <t>17.08.2022 17:18:57</t>
  </si>
  <si>
    <t>17.08.2022 18:31:23</t>
  </si>
  <si>
    <t>TR-318 ZEYTİNALANI 35-19-L00366_956669905_956669905</t>
  </si>
  <si>
    <t>17.08.2022 11:52:07</t>
  </si>
  <si>
    <t>17.08.2022 15:00:52</t>
  </si>
  <si>
    <t>TR-51 45-78-L00051_953255835_953255835</t>
  </si>
  <si>
    <t>17.08.2022 10:05:20</t>
  </si>
  <si>
    <t>17.08.2022 12:18:17</t>
  </si>
  <si>
    <t>L-367 ERBAY SİTESİ 35-18-L00367_35-18-L00367_72187692</t>
  </si>
  <si>
    <t>17.08.2022 18:10:23</t>
  </si>
  <si>
    <t>17.08.2022 19:09:22</t>
  </si>
  <si>
    <t>ÜRKMEZ DM-4 (ÜRKMEZ M-21) 35-25-M00155_ÜRKMEZ M-20 M04_72072949</t>
  </si>
  <si>
    <t>17.08.2022 08:50:46</t>
  </si>
  <si>
    <t>17.08.2022 09:02:50</t>
  </si>
  <si>
    <t>BOZAĞAÇ TR-4 45-78-M00664_45-78-M00664_2353562</t>
  </si>
  <si>
    <t>17.08.2022 13:45:12</t>
  </si>
  <si>
    <t>17.08.2022 17:31:24</t>
  </si>
  <si>
    <t>DM-13 45-71-M00336_TR-13/2 M10_72259934</t>
  </si>
  <si>
    <t>17.08.2022 09:19:44</t>
  </si>
  <si>
    <t>17.08.2022 15:47:00</t>
  </si>
  <si>
    <t>17.08.2022 05:20:24</t>
  </si>
  <si>
    <t>17.08.2022 05:50:42</t>
  </si>
  <si>
    <t>YUKARI KIZILCA TR-2 35-27-L00052_98577908_98577908</t>
  </si>
  <si>
    <t>17.08.2022 20:33:57</t>
  </si>
  <si>
    <t>17.08.2022 21:28:00</t>
  </si>
  <si>
    <t>HASAN VARLIK 35-26-M00535_35-26-M00535_2363279</t>
  </si>
  <si>
    <t>17.08.2022 11:36:29</t>
  </si>
  <si>
    <t>17.08.2022 13:30:45</t>
  </si>
  <si>
    <t>YEŞİLOVA KÖK 45-78-M01393_YEŞİLOVA TARIMSAL M03_83810709</t>
  </si>
  <si>
    <t>17.08.2022 09:13:09</t>
  </si>
  <si>
    <t>17.08.2022 09:14:25</t>
  </si>
  <si>
    <t>SAMİ GÜNGÖR SULAMA GRUBU 35-29-M00185_DIREK TIPI TRAFO HUCRESI H01_2099114</t>
  </si>
  <si>
    <t>17.08.2022 15:03:35</t>
  </si>
  <si>
    <t>17.08.2022 17:01:37</t>
  </si>
  <si>
    <t>GÖRDES DM 45-75-M00050_HatBaşıAyırıcı_53135805 M09_53135805</t>
  </si>
  <si>
    <t>17.08.2022 07:18:59</t>
  </si>
  <si>
    <t>17.08.2022 09:13:44</t>
  </si>
  <si>
    <t>YOLÜSTÜ İM 35-15-A00002_EURO GIDA L02_2074346</t>
  </si>
  <si>
    <t>17.08.2022 10:10:20</t>
  </si>
  <si>
    <t>17.08.2022 12:26:18</t>
  </si>
  <si>
    <t>TR-2/116 45-83-M00714__72410722_72410722</t>
  </si>
  <si>
    <t>17.08.2022 23:25:12</t>
  </si>
  <si>
    <t>17.08.2022 23:56:55</t>
  </si>
  <si>
    <t>K-3956 35-03-K03956_910575576_910575576</t>
  </si>
  <si>
    <t>17.08.2022 10:18:19</t>
  </si>
  <si>
    <t>17.08.2022 11:31:27</t>
  </si>
  <si>
    <t>17.08.2022 18:03:54</t>
  </si>
  <si>
    <t>17.08.2022 18:17:00</t>
  </si>
  <si>
    <t>17.08.2022 15:06:01</t>
  </si>
  <si>
    <t>17.08.2022 15:19:58</t>
  </si>
  <si>
    <t>K-1976 35-02-K01976_D_56365487_56365487</t>
  </si>
  <si>
    <t>17.08.2022 06:00:19</t>
  </si>
  <si>
    <t>17.08.2022 10:38:14</t>
  </si>
  <si>
    <t>SOMA A SANTRALİ İM/DM 45-82-A00001_SAVAŞTEPE 15.8 L14_2324960</t>
  </si>
  <si>
    <t>17.08.2022 09:01:19</t>
  </si>
  <si>
    <t>17.08.2022 17:44:37</t>
  </si>
  <si>
    <t>TURGUTALP TR-1/1 45-82-M00056_A_56403516_56403516</t>
  </si>
  <si>
    <t>17.08.2022 11:35:18</t>
  </si>
  <si>
    <t>17.08.2022 12:20:58</t>
  </si>
  <si>
    <t>BAĞARASI TR-10 KÖK 35-23-M00179_YENİBAĞARASI M05_72143180</t>
  </si>
  <si>
    <t>17.08.2022 09:26:55</t>
  </si>
  <si>
    <t>17.08.2022 14:00:58</t>
  </si>
  <si>
    <t>17.08.2022 19:10:58</t>
  </si>
  <si>
    <t>17.08.2022 23:45:26</t>
  </si>
  <si>
    <t>18.08.2022 01:38:02</t>
  </si>
  <si>
    <t>ŞATIRLAR TR-1 45-80-L00208_956535629_956535629</t>
  </si>
  <si>
    <t>17.08.2022 11:34:41</t>
  </si>
  <si>
    <t>17.08.2022 14:18:19</t>
  </si>
  <si>
    <t>17.08.2022 20:54:53</t>
  </si>
  <si>
    <t>17.08.2022 23:55:46</t>
  </si>
  <si>
    <t>TR-182 45-78-L00182_953248168_953248168</t>
  </si>
  <si>
    <t>17.08.2022 17:24:54</t>
  </si>
  <si>
    <t>17.08.2022 19:07:43</t>
  </si>
  <si>
    <t>AYVACIK KIRAN TR-1 45-83-L00297_45-83-L00297_2356540</t>
  </si>
  <si>
    <t>17.08.2022 20:00:31</t>
  </si>
  <si>
    <t>17.08.2022 22:34:33</t>
  </si>
  <si>
    <t>17.08.2022 14:38:01</t>
  </si>
  <si>
    <t>17.08.2022 15:45:02</t>
  </si>
  <si>
    <t>TAŞLIYOL KÖK 35-27-M00495_TAŞLIYOL M03_72168905</t>
  </si>
  <si>
    <t>17.08.2022 06:49:46</t>
  </si>
  <si>
    <t>17.08.2022 08:38:41</t>
  </si>
  <si>
    <t>TURGUTALP TR-4/4 45-82-M00069_45-82-M00069_2360084</t>
  </si>
  <si>
    <t>17.08.2022 18:23:04</t>
  </si>
  <si>
    <t>17.08.2022 19:25:29</t>
  </si>
  <si>
    <t>17.08.2022 16:03:43</t>
  </si>
  <si>
    <t>17.08.2022 16:59:36</t>
  </si>
  <si>
    <t>KARABURUN İM 35-21-A00001_TR-1 M05_2062907</t>
  </si>
  <si>
    <t>17.08.2022 14:00:34</t>
  </si>
  <si>
    <t>17.08.2022 14:23:00</t>
  </si>
  <si>
    <t>M-9 GERMİYAN 35-18-M00009__78227297_78227297</t>
  </si>
  <si>
    <t>17.08.2022 17:48:35</t>
  </si>
  <si>
    <t>17.08.2022 23:07:21</t>
  </si>
  <si>
    <t>ÇAPAK KÖK 35-26-M00435_HatBaşıAyırıcı_74816339 M05_74816339</t>
  </si>
  <si>
    <t>17.08.2022 09:12:34</t>
  </si>
  <si>
    <t>17.08.2022 09:50:09</t>
  </si>
  <si>
    <t>MENEMEN DM-3/22 (TR-61) 35-28-M00734_D D01_5940525</t>
  </si>
  <si>
    <t>17.08.2022 11:36:06</t>
  </si>
  <si>
    <t>17.08.2022 13:40:04</t>
  </si>
  <si>
    <t>EKİZ KÖK 35-23-M00087_İSMAİL CİDER ENH M02_72156441</t>
  </si>
  <si>
    <t>17.08.2022 08:08:25</t>
  </si>
  <si>
    <t>17.08.2022 10:11:12</t>
  </si>
  <si>
    <t>DM-13 45-71-M00336_TR-13/5 M03_72259815</t>
  </si>
  <si>
    <t>17.08.2022 11:00:18</t>
  </si>
  <si>
    <t>17.08.2022 11:35:54</t>
  </si>
  <si>
    <t>ÖNDER SALİH TR 35-30-M00269_DIREK TIPI TRAFO HUCRESI H01_2044778</t>
  </si>
  <si>
    <t>17.08.2022 10:26:14</t>
  </si>
  <si>
    <t>17.08.2022 16:34:41</t>
  </si>
  <si>
    <t>TOKMAKLI KÖYÜ TR-1 45-86-M00190_DIREK TIPI TRAFO HUCRESI H01_2093265</t>
  </si>
  <si>
    <t>18.08.2022 09:47:12</t>
  </si>
  <si>
    <t>18.08.2022 10:35:13</t>
  </si>
  <si>
    <t>M-922 35-02-M00922_B_56378674_56378674</t>
  </si>
  <si>
    <t>18.08.2022 15:04:47</t>
  </si>
  <si>
    <t>18.08.2022 23:09:49</t>
  </si>
  <si>
    <t>18.08.2022 09:25:47</t>
  </si>
  <si>
    <t>18.08.2022 10:57:17</t>
  </si>
  <si>
    <t>KÜÇÜKKALE KÖK 35-29-L00036_HASAN ÇAVUŞLAR L06_2327051</t>
  </si>
  <si>
    <t>18.08.2022 15:43:19</t>
  </si>
  <si>
    <t>18.08.2022 17:28:07</t>
  </si>
  <si>
    <t>SELİMİYE TR-6 DUTLUKUYU 45-79-M00372_B_56389369_56389369</t>
  </si>
  <si>
    <t>18.08.2022 18:27:38</t>
  </si>
  <si>
    <t>18.08.2022 19:55:09</t>
  </si>
  <si>
    <t>KOYUNDERE TR-15 35-28-M00159_953374462_953374462</t>
  </si>
  <si>
    <t>18.08.2022 19:21:41</t>
  </si>
  <si>
    <t>18.08.2022 20:14:09</t>
  </si>
  <si>
    <t>KARAAĞAÇLI TR-13 45-71-M01075_KARAAĞAÇLI TR-2 M06_2088480</t>
  </si>
  <si>
    <t>18.08.2022 06:44:29</t>
  </si>
  <si>
    <t>18.08.2022 07:05:35</t>
  </si>
  <si>
    <t>KURUCUOVA TR-7 35-15-L00248_A_56362000_56362000</t>
  </si>
  <si>
    <t>18.08.2022 15:32:39</t>
  </si>
  <si>
    <t>18.08.2022 17:17:43</t>
  </si>
  <si>
    <t>FAHRETTİN AVCI 35-26-L00067_DIREK TIPI TRAFO HUCRESI H01_2047213</t>
  </si>
  <si>
    <t>18.08.2022 12:51:45</t>
  </si>
  <si>
    <t>18.08.2022 14:31:10</t>
  </si>
  <si>
    <t>YOLÜSTÜ TR-1 35-15-L00915_B_56362044_56362044</t>
  </si>
  <si>
    <t>18.08.2022 20:43:41</t>
  </si>
  <si>
    <t>18.08.2022 21:14:06</t>
  </si>
  <si>
    <t>TR-128 35-19-L00128_8422749_56392457_56392457</t>
  </si>
  <si>
    <t>18.08.2022 11:55:02</t>
  </si>
  <si>
    <t>18.08.2022 13:16:21</t>
  </si>
  <si>
    <t>18.08.2022 16:09:30</t>
  </si>
  <si>
    <t>18.08.2022 17:27:08</t>
  </si>
  <si>
    <t>L-356 BAŞKENT SİTESİ 35-18-L00356_950455509_950455509</t>
  </si>
  <si>
    <t>18.08.2022 18:59:16</t>
  </si>
  <si>
    <t>18.08.2022 20:48:07</t>
  </si>
  <si>
    <t>KÜÇÜKKALE TR-1 35-29-L00651_950331883_950331883</t>
  </si>
  <si>
    <t>18.08.2022 16:51:35</t>
  </si>
  <si>
    <t>18.08.2022 18:27:13</t>
  </si>
  <si>
    <t>K-1938 35-09-K01938_97818179_97818179</t>
  </si>
  <si>
    <t>18.08.2022 13:50:50</t>
  </si>
  <si>
    <t>18.08.2022 14:40:48</t>
  </si>
  <si>
    <t>AHMETBEYLİ M-4 35-22-M00242_955285747_955285747</t>
  </si>
  <si>
    <t>18.08.2022 18:07:31</t>
  </si>
  <si>
    <t>18.08.2022 22:23:53</t>
  </si>
  <si>
    <t>HELVACI KÖK-1 35-17-M00360_HELVACI KÖK GİRİŞ M02_66443898</t>
  </si>
  <si>
    <t>18.08.2022 09:53:08</t>
  </si>
  <si>
    <t>18.08.2022 16:12:14</t>
  </si>
  <si>
    <t>ALMAK TM 35-17-A00003_HatBaşıAyırıcı_65314110 M28_65314110</t>
  </si>
  <si>
    <t>18.08.2022 09:31:47</t>
  </si>
  <si>
    <t>18.08.2022 11:35:17</t>
  </si>
  <si>
    <t>18.08.2022 22:29:41</t>
  </si>
  <si>
    <t>19.08.2022 01:48:02</t>
  </si>
  <si>
    <t>SELENDİ TR-16 45-81-M00016_A_56387237_56387237</t>
  </si>
  <si>
    <t>18.08.2022 15:35:45</t>
  </si>
  <si>
    <t>18.08.2022 18:07:08</t>
  </si>
  <si>
    <t>18.08.2022 16:37:22</t>
  </si>
  <si>
    <t>18.08.2022 17:09:37</t>
  </si>
  <si>
    <t>MESCİTLİ TR-1 35-15-L00095_961396929_961396929</t>
  </si>
  <si>
    <t>18.08.2022 18:12:37</t>
  </si>
  <si>
    <t>18.08.2022 19:17:50</t>
  </si>
  <si>
    <t>HATUNDERE TR-3 35-28-M00568_DIREK TIPI TRAFO HUCRESI H01_2107794</t>
  </si>
  <si>
    <t>18.08.2022 17:17:41</t>
  </si>
  <si>
    <t>18.08.2022 19:16:14</t>
  </si>
  <si>
    <t>ÇİLE DM 35-22-M00086_ÇİLE KÖYÜ M05_50064043</t>
  </si>
  <si>
    <t>18.08.2022 12:11:34</t>
  </si>
  <si>
    <t>18.08.2022 12:57:08</t>
  </si>
  <si>
    <t>PAYAMLI TR-1 35-10-L00056_98148805_98148805</t>
  </si>
  <si>
    <t>18.08.2022 20:49:43</t>
  </si>
  <si>
    <t>19.08.2022 01:17:21</t>
  </si>
  <si>
    <t>YENİOBA KÖK 35-29-M00125_YENİÇİFTLİK M05_72190934</t>
  </si>
  <si>
    <t>18.08.2022 06:38:59</t>
  </si>
  <si>
    <t>18.08.2022 07:12:45</t>
  </si>
  <si>
    <t>İZZETTİN KÖK 45-83-M00132_SİNİRLİ M02_2107098</t>
  </si>
  <si>
    <t>18.08.2022 10:04:05</t>
  </si>
  <si>
    <t>18.08.2022 10:58:53</t>
  </si>
  <si>
    <t>K-1229 35-01-K01229_910387530_910387530</t>
  </si>
  <si>
    <t>18.08.2022 19:19:13</t>
  </si>
  <si>
    <t>18.08.2022 21:51:52</t>
  </si>
  <si>
    <t>KIRKAĞAÇ TR-23/A 45-76-M00239_ H_79674484</t>
  </si>
  <si>
    <t>18.08.2022 19:51:01</t>
  </si>
  <si>
    <t>18.08.2022 21:01:53</t>
  </si>
  <si>
    <t>MURADİYE TR-3 KÖPRÜYANI 45-71-M00254_B_60983916_60983916</t>
  </si>
  <si>
    <t>18.08.2022 21:25:46</t>
  </si>
  <si>
    <t>18.08.2022 22:01:15</t>
  </si>
  <si>
    <t>M-1224 35-01-M01224_D_56368623_56368623</t>
  </si>
  <si>
    <t>18.08.2022 09:10:00</t>
  </si>
  <si>
    <t>18.08.2022 16:11:10</t>
  </si>
  <si>
    <t>ÜRKMEZ DM-4 (ÜRKMEZ M-21) 35-25-M00155_5861647_56376713_56376713</t>
  </si>
  <si>
    <t>18.08.2022 13:06:17</t>
  </si>
  <si>
    <t>18.08.2022 15:57:48</t>
  </si>
  <si>
    <t>GÖLMARMARA TR-17 45-85-L00017_B_56401866_56401866</t>
  </si>
  <si>
    <t>18.08.2022 16:04:11</t>
  </si>
  <si>
    <t>18.08.2022 17:59:43</t>
  </si>
  <si>
    <t>TR-37 35-30-L00037_DAĞITIM TRAFOSU L01_72089887</t>
  </si>
  <si>
    <t>18.08.2022 10:56:51</t>
  </si>
  <si>
    <t>18.08.2022 14:40:24</t>
  </si>
  <si>
    <t>KAVAKLIDERE TR-12 45-73-M00145_TR-17 M01_2317696</t>
  </si>
  <si>
    <t>18.08.2022 13:35:19</t>
  </si>
  <si>
    <t>18.08.2022 14:39:05</t>
  </si>
  <si>
    <t>L-492 (BALANBAKA-1) 35-18-L00492_950430933_950430933</t>
  </si>
  <si>
    <t>18.08.2022 20:19:21</t>
  </si>
  <si>
    <t>18.08.2022 22:20:15</t>
  </si>
  <si>
    <t>K-3693 35-10-K03693_35-10-K03693_47792158</t>
  </si>
  <si>
    <t>18.08.2022 13:12:00</t>
  </si>
  <si>
    <t>18.08.2022 16:06:00</t>
  </si>
  <si>
    <t>18.08.2022 19:38:59</t>
  </si>
  <si>
    <t>18.08.2022 20:41:22</t>
  </si>
  <si>
    <t>KARABURUN TR-1/15 35-21-L00019_953360101_953360101</t>
  </si>
  <si>
    <t>18.08.2022 20:55:02</t>
  </si>
  <si>
    <t>18.08.2022 23:06:35</t>
  </si>
  <si>
    <t>TORBALI İM 35-26-A00001_TR-63/1 M02_65950418</t>
  </si>
  <si>
    <t>18.08.2022 17:17:00</t>
  </si>
  <si>
    <t>18.08.2022 17:48:03</t>
  </si>
  <si>
    <t>18.08.2022 07:27:59</t>
  </si>
  <si>
    <t>18.08.2022 08:19:46</t>
  </si>
  <si>
    <t>TR-55 35-27-M00055__72374566_72374566</t>
  </si>
  <si>
    <t>18.08.2022 10:14:12</t>
  </si>
  <si>
    <t>18.08.2022 12:51:42</t>
  </si>
  <si>
    <t>KARAKOVA KÖK 35-15-L01205_SEYREKLİ M01_85269012</t>
  </si>
  <si>
    <t>18.08.2022 19:12:19</t>
  </si>
  <si>
    <t>18.08.2022 19:46:38</t>
  </si>
  <si>
    <t>GÖKÇEKÖY TURGUTREİS TR-1 45-80-L00180_A_56401257_56401257</t>
  </si>
  <si>
    <t>18.08.2022 16:20:14</t>
  </si>
  <si>
    <t>18.08.2022 18:13:37</t>
  </si>
  <si>
    <t>TR-36 35-30-L00036_35-30-L00036_2371103</t>
  </si>
  <si>
    <t>18.08.2022 09:19:38</t>
  </si>
  <si>
    <t>18.08.2022 14:36:18</t>
  </si>
  <si>
    <t>KARAPINAR İM 45-78-A00002_HatBaşıAyırıcı_53140417 M02_53140417</t>
  </si>
  <si>
    <t>18.08.2022 17:29:06</t>
  </si>
  <si>
    <t>18.08.2022 18:55:06</t>
  </si>
  <si>
    <t>18.08.2022 13:55:20</t>
  </si>
  <si>
    <t>18.08.2022 17:52:50</t>
  </si>
  <si>
    <t>SEFERİHİSAR İM 35-14-A00002_LİMAN M13_81682811</t>
  </si>
  <si>
    <t>18.08.2022 14:04:50</t>
  </si>
  <si>
    <t>18.08.2022 18:55:00</t>
  </si>
  <si>
    <t>TAHTALI TM 35-22-A00001_GÜMÜLDÜR-4 M09_2307936</t>
  </si>
  <si>
    <t>18.08.2022 09:37:06</t>
  </si>
  <si>
    <t>18.08.2022 09:57:05</t>
  </si>
  <si>
    <t>KÜÇÜKKALE KÖK 35-29-L00036_HatBaşıAyırıcı_53133470 L03_53133470</t>
  </si>
  <si>
    <t>18.08.2022 09:56:41</t>
  </si>
  <si>
    <t>18.08.2022 11:22:23</t>
  </si>
  <si>
    <t>KAVACIK TR-1 35-01-L00001_911099866_911099866</t>
  </si>
  <si>
    <t>18.08.2022 15:47:49</t>
  </si>
  <si>
    <t>18.08.2022 18:06:28</t>
  </si>
  <si>
    <t>ŞEVKİ OLGUN VE ARK. T-SULAMA GRB.TR-1 35-13-L00128_35-13-L00128_2367922</t>
  </si>
  <si>
    <t>18.08.2022 14:43:49</t>
  </si>
  <si>
    <t>18.08.2022 22:15:27</t>
  </si>
  <si>
    <t>M-1026 35-04-M01026_B_60984420_60984420</t>
  </si>
  <si>
    <t>18.08.2022 11:30:56</t>
  </si>
  <si>
    <t>18.08.2022 12:27:02</t>
  </si>
  <si>
    <t>TR-84 45-78-L00084_TR-160 L01_2328609</t>
  </si>
  <si>
    <t>18.08.2022 09:03:09</t>
  </si>
  <si>
    <t>18.08.2022 15:30:37</t>
  </si>
  <si>
    <t>M-531 KAVAKLIDERE KÖK 35-02-M00531_M-530 / M529 M11_72200151</t>
  </si>
  <si>
    <t>18.08.2022 17:20:24</t>
  </si>
  <si>
    <t>18.08.2022 18:40:28</t>
  </si>
  <si>
    <t>TR-121 35-16-L00121_TR-123 L01_72037336</t>
  </si>
  <si>
    <t>18.08.2022 11:21:03</t>
  </si>
  <si>
    <t>18.08.2022 13:13:59</t>
  </si>
  <si>
    <t>DM-16/24 45-71-M02400_953200347_953200347</t>
  </si>
  <si>
    <t>18.08.2022 16:49:23</t>
  </si>
  <si>
    <t>18.08.2022 18:10:41</t>
  </si>
  <si>
    <t>18.08.2022 07:22:59</t>
  </si>
  <si>
    <t>18.08.2022 07:24:13</t>
  </si>
  <si>
    <t>TR-30 45-74-M00030_A_56352963_56352963</t>
  </si>
  <si>
    <t>18.08.2022 10:14:13</t>
  </si>
  <si>
    <t>18.08.2022 11:10:27</t>
  </si>
  <si>
    <t>EBSO TM 35-09-A00001_EBSO-18 K43_2312298</t>
  </si>
  <si>
    <t>18.08.2022 18:59:02</t>
  </si>
  <si>
    <t>18.08.2022 19:58:31</t>
  </si>
  <si>
    <t>TR-48 TEKEL 35-19-L00048_35-19-L00048_2348982</t>
  </si>
  <si>
    <t>18.08.2022 11:30:29</t>
  </si>
  <si>
    <t>18.08.2022 12:20:44</t>
  </si>
  <si>
    <t>GÜMÜLDÜR DM 35-25-M00100_BARAJ M01_2054404</t>
  </si>
  <si>
    <t>18.08.2022 14:10:43</t>
  </si>
  <si>
    <t>18.08.2022 14:13:20</t>
  </si>
  <si>
    <t>DM-13/20 (HAFSA SULTAN CAMİİ YANI) 45-71-M00334_DAĞITIM TRAFOSU M01_72049508</t>
  </si>
  <si>
    <t>18.08.2022 09:13:09</t>
  </si>
  <si>
    <t>18.08.2022 14:05:04</t>
  </si>
  <si>
    <t>M-1004 35-03-M01004_910363320_910363320</t>
  </si>
  <si>
    <t>18.08.2022 21:50:01</t>
  </si>
  <si>
    <t>19.08.2022 01:12:55</t>
  </si>
  <si>
    <t>K-3773 35-04-K03773_C_56382814_56382814</t>
  </si>
  <si>
    <t>18.08.2022 09:59:22</t>
  </si>
  <si>
    <t>18.08.2022 11:29:49</t>
  </si>
  <si>
    <t>ALİAĞA GIS TM 35-17-A00014_HatBaşıAyırıcı_65632267 M020_65632267</t>
  </si>
  <si>
    <t>18.08.2022 12:32:39</t>
  </si>
  <si>
    <t>18.08.2022 13:33:28</t>
  </si>
  <si>
    <t>MUSACALI TR-2 45-83-M00403_C_56389349_56389349</t>
  </si>
  <si>
    <t>18.08.2022 22:52:15</t>
  </si>
  <si>
    <t>19.08.2022 01:14:53</t>
  </si>
  <si>
    <t>İBRAHİM SEZEN SULAMA GRUBU 35-29-M00210_A_56361246_56361246</t>
  </si>
  <si>
    <t>18.08.2022 10:23:59</t>
  </si>
  <si>
    <t>18.08.2022 12:55:00</t>
  </si>
  <si>
    <t>FOÇA TR-39 35-23-L00039_950422781_950422781</t>
  </si>
  <si>
    <t>18.08.2022 15:55:28</t>
  </si>
  <si>
    <t>18.08.2022 18:00:59</t>
  </si>
  <si>
    <t>K-2728 35-08-K02728_35-08-K02728_42546282</t>
  </si>
  <si>
    <t>18.08.2022 09:04:31</t>
  </si>
  <si>
    <t>18.08.2022 11:03:03</t>
  </si>
  <si>
    <t>TR-47 35-16-L00047_47569355_56352663_56352663</t>
  </si>
  <si>
    <t>18.08.2022 22:17:17</t>
  </si>
  <si>
    <t>18.08.2022 23:48:08</t>
  </si>
  <si>
    <t>ALAŞARLI H.ALİ ÇİFTÇİ GRUBU TR-4 35-15-L00222_950408285_950408285</t>
  </si>
  <si>
    <t>18.08.2022 09:06:26</t>
  </si>
  <si>
    <t>18.08.2022 11:08:00</t>
  </si>
  <si>
    <t>M-969 35-03-M00969_913301114_913301114</t>
  </si>
  <si>
    <t>18.08.2022 16:47:19</t>
  </si>
  <si>
    <t>18.08.2022 18:16:47</t>
  </si>
  <si>
    <t>KÜÇÜKKALE KÖK 35-29-L00036_HatBaşıAyırıcı_53133175 L07_53133175</t>
  </si>
  <si>
    <t>18.08.2022 14:20:18</t>
  </si>
  <si>
    <t>18.08.2022 15:19:35</t>
  </si>
  <si>
    <t>M-2367 35-02-M02367_97749100_97749100</t>
  </si>
  <si>
    <t>18.08.2022 17:45:22</t>
  </si>
  <si>
    <t>18.08.2022 20:29:20</t>
  </si>
  <si>
    <t>HALİLLER KÖK 35-31-L00228_KALEKÖY L02_72238617</t>
  </si>
  <si>
    <t>18.08.2022 09:11:24</t>
  </si>
  <si>
    <t>18.08.2022 17:15:37</t>
  </si>
  <si>
    <t>AYDOĞDU TR-1 45-73-M00899_A_56403332_56403332</t>
  </si>
  <si>
    <t>18.08.2022 18:22:07</t>
  </si>
  <si>
    <t>18.08.2022 21:52:05</t>
  </si>
  <si>
    <t>SÖĞÜTÖREN TR-2 35-20-L00348_6564744_56360175_56360175</t>
  </si>
  <si>
    <t>18.08.2022 20:32:06</t>
  </si>
  <si>
    <t>18.08.2022 21:39:23</t>
  </si>
  <si>
    <t>PİYALE TM 35-02-A00007_PİYALE-18 K24_2310583</t>
  </si>
  <si>
    <t>18.08.2022 10:01:24</t>
  </si>
  <si>
    <t>18.08.2022 11:37:17</t>
  </si>
  <si>
    <t>ALÇUK TM 35-17-A00001_DERSAN-2 M27_2307837</t>
  </si>
  <si>
    <t>18.08.2022 06:07:00</t>
  </si>
  <si>
    <t>18.08.2022 06:12:30</t>
  </si>
  <si>
    <t>GÜVERCİNLİK ZABITAĞA TR-1 45-77-L00338_945499244_945499244</t>
  </si>
  <si>
    <t>18.08.2022 19:56:39</t>
  </si>
  <si>
    <t>18.08.2022 21:45:50</t>
  </si>
  <si>
    <t>K-4745 35-03-K04745_913231920_913231920</t>
  </si>
  <si>
    <t>18.08.2022 16:52:50</t>
  </si>
  <si>
    <t>18.08.2022 17:43:36</t>
  </si>
  <si>
    <t>KÜÇÜKKALE KÖK 35-29-L00036_HatBaşıAyırıcı_53133163 L06_53133163</t>
  </si>
  <si>
    <t>18.08.2022 19:00:14</t>
  </si>
  <si>
    <t>19.08.2022 04:27:41</t>
  </si>
  <si>
    <t>SAĞANCI İM 35-16-A00003_YAVAŞÇA L06_2073457</t>
  </si>
  <si>
    <t>18.08.2022 09:44:51</t>
  </si>
  <si>
    <t>18.08.2022 09:58:08</t>
  </si>
  <si>
    <t>K-106 35-01-K00106_B_56363438_56363438</t>
  </si>
  <si>
    <t>18.08.2022 16:00:53</t>
  </si>
  <si>
    <t>18.08.2022 17:13:06</t>
  </si>
  <si>
    <t>DOĞANCI TR-8 35-31-L00333_47904371_56386998_56386998</t>
  </si>
  <si>
    <t>18.08.2022 20:19:04</t>
  </si>
  <si>
    <t>18.08.2022 21:04:13</t>
  </si>
  <si>
    <t>K-494 35-01-K00494_BAHRİBABA T.M. K03_2067361</t>
  </si>
  <si>
    <t>18.08.2022 09:08:00</t>
  </si>
  <si>
    <t>18.08.2022 12:47:42</t>
  </si>
  <si>
    <t>L-365 ILDIR ÇAYAĞZI 35-18-L00365_950455229_950455229</t>
  </si>
  <si>
    <t>18.08.2022 21:10:48</t>
  </si>
  <si>
    <t>19.08.2022 00:09:16</t>
  </si>
  <si>
    <t>ÖZBEY İM 35-26-A00005_CEZA EVİ L12_2066112</t>
  </si>
  <si>
    <t>18.08.2022 14:03:31</t>
  </si>
  <si>
    <t>18.08.2022 14:14:37</t>
  </si>
  <si>
    <t>18.08.2022 15:37:22</t>
  </si>
  <si>
    <t>18.08.2022 16:36:38</t>
  </si>
  <si>
    <t>TR-339 ÇAMLIBEL SİTESİ 35-19-L00346__77066226_77066226</t>
  </si>
  <si>
    <t>18.08.2022 11:20:30</t>
  </si>
  <si>
    <t>18.08.2022 11:50:23</t>
  </si>
  <si>
    <t>18.08.2022 17:27:00</t>
  </si>
  <si>
    <t>18.08.2022 17:50:00</t>
  </si>
  <si>
    <t>TR-115 35-26-M00115__56359055_56359055</t>
  </si>
  <si>
    <t>18.08.2022 12:05:10</t>
  </si>
  <si>
    <t>18.08.2022 12:49:00</t>
  </si>
  <si>
    <t>KARAAĞAÇ DEDEBAŞI TR-1 45-75-M00229_A_56386723_56386723</t>
  </si>
  <si>
    <t>18.08.2022 19:17:47</t>
  </si>
  <si>
    <t>18.08.2022 20:32:46</t>
  </si>
  <si>
    <t>YUKARIBEY TR-1 35-16-M00120_953317866_953317866</t>
  </si>
  <si>
    <t>18.08.2022 12:02:19</t>
  </si>
  <si>
    <t>18.08.2022 14:52:43</t>
  </si>
  <si>
    <t>TR-21 35-19-M00021_956692240_956692240</t>
  </si>
  <si>
    <t>18.08.2022 15:56:35</t>
  </si>
  <si>
    <t>18.08.2022 17:28:53</t>
  </si>
  <si>
    <t>AYVACIK KIRAN TR-1 45-83-L00297_A_56407882_56407882</t>
  </si>
  <si>
    <t>18.08.2022 01:09:37</t>
  </si>
  <si>
    <t>18.08.2022 03:17:30</t>
  </si>
  <si>
    <t>AHMETBEYLER DM 35-16-M00154_ÇİTKÖY SULAMA M09_82965211</t>
  </si>
  <si>
    <t>18.08.2022 14:49:52</t>
  </si>
  <si>
    <t>18.08.2022 15:53:50</t>
  </si>
  <si>
    <t>MENEMEN DM-3/13 35-28-M00722_953375628_953375628</t>
  </si>
  <si>
    <t>18.08.2022 11:37:35</t>
  </si>
  <si>
    <t>18.08.2022 13:57:39</t>
  </si>
  <si>
    <t>KAVAKLIDERE TR-17 45-73-M00146_TR-12 GİRİŞ M03_2317564</t>
  </si>
  <si>
    <t>18.08.2022 11:55:44</t>
  </si>
  <si>
    <t>18.08.2022 14:33:27</t>
  </si>
  <si>
    <t>ASARLIK DM-2 35-28-M00169_ASARLIK DM-2/1 M02_2312183</t>
  </si>
  <si>
    <t>18.08.2022 09:53:38</t>
  </si>
  <si>
    <t>18.08.2022 16:06:53</t>
  </si>
  <si>
    <t>M-1882 HİLTON OTELİ 35-02-M01882Ö_ M03_2313734</t>
  </si>
  <si>
    <t>18.08.2022 04:02:13</t>
  </si>
  <si>
    <t>18.08.2022 04:57:06</t>
  </si>
  <si>
    <t>SÜLEYMANLI KÖK 35-28-M00606_HatBaşıAyırıcı_53133607 M04_53133607</t>
  </si>
  <si>
    <t>18.08.2022 07:20:53</t>
  </si>
  <si>
    <t>18.08.2022 08:59:25</t>
  </si>
  <si>
    <t>MURADİYE DM-4 45-71-M00190_953207536_953207536</t>
  </si>
  <si>
    <t>18.08.2022 19:06:30</t>
  </si>
  <si>
    <t>18.08.2022 20:22:55</t>
  </si>
  <si>
    <t>YILMAZ İM 45-78-A00003_HatBaşıAyırıcı_53140496 L01_53140496</t>
  </si>
  <si>
    <t>18.08.2022 15:44:29</t>
  </si>
  <si>
    <t>18.08.2022 17:22:02</t>
  </si>
  <si>
    <t>ÇAĞLAN TR-1 35-30-L00271_DIREK TIPI TRAFO HUCRESI H01_2035690</t>
  </si>
  <si>
    <t>18.08.2022 10:17:05</t>
  </si>
  <si>
    <t>18.08.2022 17:30:58</t>
  </si>
  <si>
    <t>M-19 ENGİN KARASU ÖZEL 35-18-M00019Ö_ M01_2323417</t>
  </si>
  <si>
    <t>18.08.2022 09:52:09</t>
  </si>
  <si>
    <t>18.08.2022 13:39:34</t>
  </si>
  <si>
    <t>BÖLCEK-3 TR 35-16-M00024_47439345_56399353_56399353</t>
  </si>
  <si>
    <t>18.08.2022 22:31:05</t>
  </si>
  <si>
    <t>19.08.2022 03:11:14</t>
  </si>
  <si>
    <t>K-1330 35-02-K01330_910185800_910185800</t>
  </si>
  <si>
    <t>18.08.2022 16:44:44</t>
  </si>
  <si>
    <t>18.08.2022 19:54:44</t>
  </si>
  <si>
    <t>TAŞPINAR TR-1 45-76-M00168_45-76-M00168_2376987</t>
  </si>
  <si>
    <t>18.08.2022 15:06:20</t>
  </si>
  <si>
    <t>18.08.2022 15:58:54</t>
  </si>
  <si>
    <t>TR-24 35-17-M00024_M-500 M02_72301461</t>
  </si>
  <si>
    <t>18.08.2022 17:28:39</t>
  </si>
  <si>
    <t>18.08.2022 17:57:37</t>
  </si>
  <si>
    <t>BERGAMA İM-1 35-16-A00001_ŞEHİR-7 L07_2323247</t>
  </si>
  <si>
    <t>18.08.2022 09:03:17</t>
  </si>
  <si>
    <t>18.08.2022 17:10:00</t>
  </si>
  <si>
    <t>18.08.2022 17:07:03</t>
  </si>
  <si>
    <t>18.08.2022 17:52:09</t>
  </si>
  <si>
    <t>18.08.2022 11:23:57</t>
  </si>
  <si>
    <t>18.08.2022 12:15:15</t>
  </si>
  <si>
    <t>M-1335 KAYADİBİ KÖK 35-02-M01335_M-640 TRT ÇIKIŞI M03_2118176</t>
  </si>
  <si>
    <t>18.08.2022 13:57:21</t>
  </si>
  <si>
    <t>18.08.2022 14:06:02</t>
  </si>
  <si>
    <t>M-377 35-02-M00377_E_56381462_56381462</t>
  </si>
  <si>
    <t>18.08.2022 21:27:01</t>
  </si>
  <si>
    <t>18.08.2022 23:43:45</t>
  </si>
  <si>
    <t>MECİDİYE TR-6 45-72-L00579_B_56389966_56389966</t>
  </si>
  <si>
    <t>18.08.2022 09:07:04</t>
  </si>
  <si>
    <t>18.08.2022 10:33:03</t>
  </si>
  <si>
    <t>PAYAMLI M-24 35-25-M00191_6332267 m24a1b_5957580</t>
  </si>
  <si>
    <t>18.08.2022 11:15:13</t>
  </si>
  <si>
    <t>18.08.2022 17:49:40</t>
  </si>
  <si>
    <t>18.08.2022 16:11:02</t>
  </si>
  <si>
    <t>18.08.2022 16:35:03</t>
  </si>
  <si>
    <t>18.08.2022 10:07:29</t>
  </si>
  <si>
    <t>18.08.2022 10:09:00</t>
  </si>
  <si>
    <t>18.08.2022 10:56:34</t>
  </si>
  <si>
    <t>18.08.2022 11:19:37</t>
  </si>
  <si>
    <t>KIRMAHALLE  TR-12 35-28-M00271_B_65504752_65504752</t>
  </si>
  <si>
    <t>18.08.2022 15:40:34</t>
  </si>
  <si>
    <t>18.08.2022 17:35:07</t>
  </si>
  <si>
    <t>ERGENEKON TR-11 45-83-M00623_45-83-M00623_2351620</t>
  </si>
  <si>
    <t>18.08.2022 09:50:39</t>
  </si>
  <si>
    <t>18.08.2022 11:58:59</t>
  </si>
  <si>
    <t>K-1865 35-09-K01865_913523899_913523899</t>
  </si>
  <si>
    <t>18.08.2022 18:11:05</t>
  </si>
  <si>
    <t>18.08.2022 19:30:49</t>
  </si>
  <si>
    <t>M-1523 35-08-M01523_915057415_915057415</t>
  </si>
  <si>
    <t>18.08.2022 08:48:23</t>
  </si>
  <si>
    <t>18.08.2022 11:41:41</t>
  </si>
  <si>
    <t>ÇALTI KÖY TR-1 35-24-M00075_DIREK TIPI TRAFO HUCRESI H01_2034646</t>
  </si>
  <si>
    <t>18.08.2022 19:23:14</t>
  </si>
  <si>
    <t>18.08.2022 20:14:07</t>
  </si>
  <si>
    <t>SEYREK TR-7 KÖK 35-28-M00379_HatBaşıAyırıcı_53132275 M04_53132275</t>
  </si>
  <si>
    <t>18.08.2022 07:06:29</t>
  </si>
  <si>
    <t>18.08.2022 08:01:21</t>
  </si>
  <si>
    <t>18.08.2022 16:43:20</t>
  </si>
  <si>
    <t>18.08.2022 18:03:53</t>
  </si>
  <si>
    <t>ALİAĞA GIS TM 35-17-A00014_İZSU (1H05) M05_66128130</t>
  </si>
  <si>
    <t>18.08.2022 14:00:39</t>
  </si>
  <si>
    <t>18.08.2022 17:06:16</t>
  </si>
  <si>
    <t>18.08.2022 11:48:42</t>
  </si>
  <si>
    <t>18.08.2022 14:46:29</t>
  </si>
  <si>
    <t>18.08.2022 09:16:21</t>
  </si>
  <si>
    <t>18.08.2022 10:43:49</t>
  </si>
  <si>
    <t>PİYADELER KÖK 45-73-M00136_ÖRNEKKÖY M04_66674816</t>
  </si>
  <si>
    <t>18.08.2022 09:02:53</t>
  </si>
  <si>
    <t>18.08.2022 17:07:57</t>
  </si>
  <si>
    <t>M-1173 35-04-M01173_C_56363576_56363576</t>
  </si>
  <si>
    <t>18.08.2022 11:50:53</t>
  </si>
  <si>
    <t>18.08.2022 13:42:11</t>
  </si>
  <si>
    <t>YENİCE TR1 35-30-L00269_DIREK TIPI TRAFO HUCRESI H01_2034292</t>
  </si>
  <si>
    <t>18.08.2022 09:59:00</t>
  </si>
  <si>
    <t>18.08.2022 17:28:21</t>
  </si>
  <si>
    <t>18.08.2022 08:19:09</t>
  </si>
  <si>
    <t>18.08.2022 09:46:29</t>
  </si>
  <si>
    <t>CERİTLER MERKEZ TR-3 35-31-L00482_35-31-L00482_72255101</t>
  </si>
  <si>
    <t>18.08.2022 19:04:16</t>
  </si>
  <si>
    <t>18.08.2022 19:20:07</t>
  </si>
  <si>
    <t>18.08.2022 17:11:00</t>
  </si>
  <si>
    <t>18.08.2022 18:20:08</t>
  </si>
  <si>
    <t>KAYRAK TR-1 45-83-L00256_48007001_56379501_56379501</t>
  </si>
  <si>
    <t>18.08.2022 10:52:38</t>
  </si>
  <si>
    <t>18.08.2022 11:46:34</t>
  </si>
  <si>
    <t>18.08.2022 17:19:19</t>
  </si>
  <si>
    <t>18.08.2022 18:58:51</t>
  </si>
  <si>
    <t>ÇAKIRBEYLİ TR-1 35-26-M00486_DIREK TIPI TRAFO HUCRESI H01_2039664</t>
  </si>
  <si>
    <t>18.08.2022 11:30:47</t>
  </si>
  <si>
    <t>18.08.2022 12:55:52</t>
  </si>
  <si>
    <t>ÇAMLIBEL TR-5 35-20-L00352_ H_61278215</t>
  </si>
  <si>
    <t>18.08.2022 08:22:28</t>
  </si>
  <si>
    <t>18.08.2022 10:44:10</t>
  </si>
  <si>
    <t>ARMUTLU DM-2/TR-36 (ESKİ TR-6) 35-27-L00006_KIZILCA L03_61232207</t>
  </si>
  <si>
    <t>18.08.2022 13:50:53</t>
  </si>
  <si>
    <t>18.08.2022 14:13:17</t>
  </si>
  <si>
    <t>DURMUŞ SABANCI SULAMA GRUBU 35-29-M00295_B_56378516_56378516</t>
  </si>
  <si>
    <t>18.08.2022 13:59:21</t>
  </si>
  <si>
    <t>18.08.2022 14:46:42</t>
  </si>
  <si>
    <t>_B_56405266_56405266</t>
  </si>
  <si>
    <t>18.08.2022 20:22:35</t>
  </si>
  <si>
    <t>18.08.2022 22:15:17</t>
  </si>
  <si>
    <t>KUŞÇULAR DM 35-19-M00461_ALAÇATI-1 ÇIKIŞ M02_46998946</t>
  </si>
  <si>
    <t>18.08.2022 04:58:43</t>
  </si>
  <si>
    <t>18.08.2022 08:21:13</t>
  </si>
  <si>
    <t>KULAKSIZLAR KÖK 45-72-L00839_AKÇEŞME L03_66574895</t>
  </si>
  <si>
    <t>18.08.2022 19:00:20</t>
  </si>
  <si>
    <t>18.08.2022 20:47:28</t>
  </si>
  <si>
    <t>ÖZBEY İM 35-26-A00005_TR-1/ÖLÇÜ L04_2064115</t>
  </si>
  <si>
    <t>18.08.2022 12:36:33</t>
  </si>
  <si>
    <t>18.08.2022 13:41:36</t>
  </si>
  <si>
    <t>SEYREK TR-3 35-28-M00372__78540088_78540088</t>
  </si>
  <si>
    <t>18.08.2022 15:22:06</t>
  </si>
  <si>
    <t>18.08.2022 17:09:23</t>
  </si>
  <si>
    <t>MENEMEN DM-4/12 (KÖK-16) 35-28-M00016_ASARLIK HAYVANAT BAHÇESİ M02_66837071</t>
  </si>
  <si>
    <t>18.08.2022 09:24:43</t>
  </si>
  <si>
    <t>18.08.2022 15:43:52</t>
  </si>
  <si>
    <t>SARIGÖL DM 45-79-M00069_SELİMİYE FİDERİ M18_2318413</t>
  </si>
  <si>
    <t>18.08.2022 09:02:09</t>
  </si>
  <si>
    <t>18.08.2022 16:35:55</t>
  </si>
  <si>
    <t>M-1799 35-02-M01799_910027620_910027620</t>
  </si>
  <si>
    <t>18.08.2022 15:25:01</t>
  </si>
  <si>
    <t>18.08.2022 20:02:21</t>
  </si>
  <si>
    <t>18.08.2022 09:41:04</t>
  </si>
  <si>
    <t>18.08.2022 09:41:43</t>
  </si>
  <si>
    <t>ASARLIK TR-1 35-28-M00167_B_56359724_56359724</t>
  </si>
  <si>
    <t>18.08.2022 10:21:34</t>
  </si>
  <si>
    <t>18.08.2022 10:41:58</t>
  </si>
  <si>
    <t>KAPANCI KÖK 45-78-L00229_HASALAN L02_2108490</t>
  </si>
  <si>
    <t>18.08.2022 10:00:39</t>
  </si>
  <si>
    <t>18.08.2022 10:02:03</t>
  </si>
  <si>
    <t>M-874 BEŞYOL 35-02-M00874_B_56363343_56363343</t>
  </si>
  <si>
    <t>18.08.2022 14:49:27</t>
  </si>
  <si>
    <t>18.08.2022 15:35:50</t>
  </si>
  <si>
    <t>L-376 PAZARYERİ 35-18-L00376_A a1_5955301</t>
  </si>
  <si>
    <t>18.08.2022 13:51:13</t>
  </si>
  <si>
    <t>18.08.2022 16:47:06</t>
  </si>
  <si>
    <t>K-2416 35-07-K02416_A A1_5849419</t>
  </si>
  <si>
    <t>18.08.2022 17:14:21</t>
  </si>
  <si>
    <t>18.08.2022 19:38:52</t>
  </si>
  <si>
    <t>TR-164 35-26-M01147_956618568_956618568</t>
  </si>
  <si>
    <t>18.08.2022 22:13:48</t>
  </si>
  <si>
    <t>19.08.2022 00:18:43</t>
  </si>
  <si>
    <t>K-3585 35-01-K03585_35-01-K03585_2354946</t>
  </si>
  <si>
    <t>18.08.2022 15:51:29</t>
  </si>
  <si>
    <t>18.08.2022 17:08:02</t>
  </si>
  <si>
    <t>İLKER KONUT YAPI KOOP M-78 35-30-M00078_35-30-M00078_2360793</t>
  </si>
  <si>
    <t>18.08.2022 19:48:15</t>
  </si>
  <si>
    <t>18.08.2022 20:14:45</t>
  </si>
  <si>
    <t>KAHRAMAN YAVUZLAR SULAMA GRUBU 35-29-M00268_C_56407212_56407212</t>
  </si>
  <si>
    <t>18.08.2022 07:48:14</t>
  </si>
  <si>
    <t>18.08.2022 10:01:39</t>
  </si>
  <si>
    <t>ÇÖMLEKÇİ TR-7 ARABACILAR 35-31-L00094_35-31-L00094_61233538</t>
  </si>
  <si>
    <t>18.08.2022 17:19:49</t>
  </si>
  <si>
    <t>18.08.2022 17:51:41</t>
  </si>
  <si>
    <t>TR-7 35-16-L00007_35-16-L00007_67566312</t>
  </si>
  <si>
    <t>18.08.2022 09:19:51</t>
  </si>
  <si>
    <t>18.08.2022 10:06:38</t>
  </si>
  <si>
    <t>BÜNYAN OSMANİYE TR-1 45-72-L00444_956517758_956517758</t>
  </si>
  <si>
    <t>18.08.2022 14:08:33</t>
  </si>
  <si>
    <t>18.08.2022 15:17:22</t>
  </si>
  <si>
    <t>YILMAZ İM 45-78-A00003_AYTEKİN ŞENER L01_2331489</t>
  </si>
  <si>
    <t>18.08.2022 10:00:59</t>
  </si>
  <si>
    <t>K-2940 35-04-K02940_C_56357005_56357005</t>
  </si>
  <si>
    <t>18.08.2022 14:50:17</t>
  </si>
  <si>
    <t>18.08.2022 15:52:08</t>
  </si>
  <si>
    <t>ALİZE KÖK 35-18-M00059_ALAÇATI TM (URLA-1) M10_72185135</t>
  </si>
  <si>
    <t>18.08.2022 12:33:53</t>
  </si>
  <si>
    <t>18.08.2022 13:38:13</t>
  </si>
  <si>
    <t>K-1782 35-02-K01782_913242236_913242236</t>
  </si>
  <si>
    <t>18.08.2022 19:52:58</t>
  </si>
  <si>
    <t>18.08.2022 21:28:15</t>
  </si>
  <si>
    <t>HAMZABEYLİ TR-5 45-71-M01786_A_56352545_56352545</t>
  </si>
  <si>
    <t>18.08.2022 17:58:05</t>
  </si>
  <si>
    <t>18.08.2022 23:30:48</t>
  </si>
  <si>
    <t>ÇAPAK KÖK 35-26-M00435_DAĞKIZILCA-2 ÇIKIŞ M05_66033272</t>
  </si>
  <si>
    <t>18.08.2022 12:18:06</t>
  </si>
  <si>
    <t>18.08.2022 12:29:00</t>
  </si>
  <si>
    <t>HALİLLER KÖK 35-31-L00228_SIRIMLI L011_72238625</t>
  </si>
  <si>
    <t>18.08.2022 09:08:09</t>
  </si>
  <si>
    <t>18.08.2022 17:13:08</t>
  </si>
  <si>
    <t>18.08.2022 09:44:42</t>
  </si>
  <si>
    <t>18.08.2022 16:45:00</t>
  </si>
  <si>
    <t>OKLUİSA KÖK 45-81-M00046_CINAN GRUP M04_71994464</t>
  </si>
  <si>
    <t>18.08.2022 21:59:12</t>
  </si>
  <si>
    <t>18.08.2022 23:41:51</t>
  </si>
  <si>
    <t>TR-2/25 45-83-L00025_B_81591173_81591173</t>
  </si>
  <si>
    <t>18.08.2022 14:25:11</t>
  </si>
  <si>
    <t>18.08.2022 15:22:34</t>
  </si>
  <si>
    <t>PAYAMLI M-24 35-25-M00191_95000052983_95000052983</t>
  </si>
  <si>
    <t>18.08.2022 19:03:10</t>
  </si>
  <si>
    <t>18.08.2022 20:28:52</t>
  </si>
  <si>
    <t>SOMA TR-40/1 45-82-M00073_DIREK TIPI TRAFO HUCRESI H01_2090472</t>
  </si>
  <si>
    <t>18.08.2022 21:12:54</t>
  </si>
  <si>
    <t>18.08.2022 22:32:14</t>
  </si>
  <si>
    <t>M-3251(YATIRIM REZERVE) 35-04-M03251_D_56371579_56371579</t>
  </si>
  <si>
    <t>18.08.2022 09:04:07</t>
  </si>
  <si>
    <t>18.08.2022 15:35:25</t>
  </si>
  <si>
    <t>TR-79 İ.EKİNCİOĞLU GRB. 35-15-M00079_DIREK TIPI TRAFO HUCRESI H01_2045841</t>
  </si>
  <si>
    <t>18.08.2022 22:23:19</t>
  </si>
  <si>
    <t>19.08.2022 00:24:31</t>
  </si>
  <si>
    <t>AVDAN TR-1 45-82-M00230_945534215_945534215</t>
  </si>
  <si>
    <t>18.08.2022 18:01:37</t>
  </si>
  <si>
    <t>18.08.2022 18:57:43</t>
  </si>
  <si>
    <t>PANCAR TR-6 35-26-M00903__66216106_66216106</t>
  </si>
  <si>
    <t>18.08.2022 08:47:00</t>
  </si>
  <si>
    <t>18.08.2022 10:40:06</t>
  </si>
  <si>
    <t>TR-298 ÇAMKENT SİTESİ 35-19-L00261_10083584_60982195_60982195</t>
  </si>
  <si>
    <t>18.08.2022 12:17:14</t>
  </si>
  <si>
    <t>18.08.2022 12:40:26</t>
  </si>
  <si>
    <t>K-2609 NUROL PLAZA 35-01-K02609Ö_ K03_2314211</t>
  </si>
  <si>
    <t>18.08.2022 15:50:20</t>
  </si>
  <si>
    <t>18.08.2022 16:57:58</t>
  </si>
  <si>
    <t>URGANLI TR-8 45-83-M00573_45-83-M00573_2370731</t>
  </si>
  <si>
    <t>18.08.2022 19:17:12</t>
  </si>
  <si>
    <t>18.08.2022 20:55:04</t>
  </si>
  <si>
    <t>TR-1/13 45-72-M00013_DAĞITIM TRAFOSU TR-1/13 M06_2098264</t>
  </si>
  <si>
    <t>18.08.2022 08:18:33</t>
  </si>
  <si>
    <t>18.08.2022 12:00:02</t>
  </si>
  <si>
    <t>18.08.2022 19:55:22</t>
  </si>
  <si>
    <t>18.08.2022 21:10:20</t>
  </si>
  <si>
    <t>M-377 35-02-M00377_A_56375907_56375907</t>
  </si>
  <si>
    <t>18.08.2022 23:32:06</t>
  </si>
  <si>
    <t>TR-142 35-16-L00142_953317470_953317470</t>
  </si>
  <si>
    <t>18.08.2022 17:55:19</t>
  </si>
  <si>
    <t>18.08.2022 20:44:21</t>
  </si>
  <si>
    <t>18.08.2022 01:17:13</t>
  </si>
  <si>
    <t>18.08.2022 01:51:14</t>
  </si>
  <si>
    <t>K-136 35-01-K00136_911617346_911617346</t>
  </si>
  <si>
    <t>18.08.2022 17:47:25</t>
  </si>
  <si>
    <t>18.08.2022 20:15:23</t>
  </si>
  <si>
    <t>M-2330 35-01-M02330__72410854_72410854</t>
  </si>
  <si>
    <t>18.08.2022 18:59:39</t>
  </si>
  <si>
    <t>18.08.2022 19:50:40</t>
  </si>
  <si>
    <t>L-113 OVACIK 35-18-L00113_950439271_950439271</t>
  </si>
  <si>
    <t>18.08.2022 11:31:49</t>
  </si>
  <si>
    <t>M-1325 35-03-M01325_B_56367358_56367358</t>
  </si>
  <si>
    <t>18.08.2022 17:02:07</t>
  </si>
  <si>
    <t>18.08.2022 19:26:47</t>
  </si>
  <si>
    <t>BAĞYURDU TM 35-27-A00003_FİDER B10 M26_2310327</t>
  </si>
  <si>
    <t>18.08.2022 08:00:31</t>
  </si>
  <si>
    <t>18.08.2022 08:39:07</t>
  </si>
  <si>
    <t>TÜRKELLİ DM (TR-4) 35-28-M00368_KESİKKÖY M12_56299111</t>
  </si>
  <si>
    <t>18.08.2022 09:07:12</t>
  </si>
  <si>
    <t>18.08.2022 15:59:17</t>
  </si>
  <si>
    <t>18.08.2022 14:10:13</t>
  </si>
  <si>
    <t>18.08.2022 16:35:11</t>
  </si>
  <si>
    <t>M-3251(YATIRIM REZERVE) 35-04-M03251_C_56371603_56371603</t>
  </si>
  <si>
    <t>18.08.2022 09:20:49</t>
  </si>
  <si>
    <t>18.08.2022 15:35:43</t>
  </si>
  <si>
    <t>K-1464 35-09-K01464_97664744_97664744</t>
  </si>
  <si>
    <t>18.08.2022 22:19:53</t>
  </si>
  <si>
    <t>19.08.2022 00:12:05</t>
  </si>
  <si>
    <t>L-300 DM 35-18-L00300_L-450 SÜZER L02_2329798</t>
  </si>
  <si>
    <t>18.08.2022 17:44:15</t>
  </si>
  <si>
    <t>18.08.2022 19:59:25</t>
  </si>
  <si>
    <t>DM-1/TR-12 35-14-L00294_956643647_956643647</t>
  </si>
  <si>
    <t>18.08.2022 15:01:53</t>
  </si>
  <si>
    <t>18.08.2022 16:40:18</t>
  </si>
  <si>
    <t>ÇAVUŞKÖY TR-1 35-28-M00346_953395444_953395444</t>
  </si>
  <si>
    <t>18.08.2022 22:36:23</t>
  </si>
  <si>
    <t>19.08.2022 00:16:36</t>
  </si>
  <si>
    <t>ÇUKURALTI M-13 ÇAMLIK KÖK 35-25-M00059_ÇUKURALTI M-23 KÖK M02_72121116</t>
  </si>
  <si>
    <t>18.08.2022 06:38:29</t>
  </si>
  <si>
    <t>18.08.2022 07:08:00</t>
  </si>
  <si>
    <t>18.08.2022 09:15:02</t>
  </si>
  <si>
    <t>18.08.2022 15:44:34</t>
  </si>
  <si>
    <t>M.ÖCAL TR 35-30-M00407_DIREK TIPI TRAFO HUCRESI H01_2122739</t>
  </si>
  <si>
    <t>18.08.2022 13:02:23</t>
  </si>
  <si>
    <t>18.08.2022 14:39:00</t>
  </si>
  <si>
    <t>HASANLAR TR-1 35-28-M00203_A_56357860_56357860</t>
  </si>
  <si>
    <t>18.08.2022 20:31:44</t>
  </si>
  <si>
    <t>18.08.2022 22:03:05</t>
  </si>
  <si>
    <t>İSMAİL UYSAL SULAMA GRUBU 35-29-L00677_DIREK TIPI TRAFO HUCRESI H01_2097694</t>
  </si>
  <si>
    <t>18.08.2022 12:06:14</t>
  </si>
  <si>
    <t>18.08.2022 14:21:36</t>
  </si>
  <si>
    <t>GÖLCÜK TR-27 35-15-L00327_966124325_966124325</t>
  </si>
  <si>
    <t>18.08.2022 16:35:57</t>
  </si>
  <si>
    <t>18.08.2022 17:53:51</t>
  </si>
  <si>
    <t>SEYREK TR-7 KÖK 35-28-M00379_KÖK-24 GİRİŞ M10_2312930</t>
  </si>
  <si>
    <t>18.08.2022 06:07:24</t>
  </si>
  <si>
    <t>18.08.2022 06:13:00</t>
  </si>
  <si>
    <t>HALİTPAŞA TR-4 45-80-M00074_956558202_956558202</t>
  </si>
  <si>
    <t>18.08.2022 15:59:23</t>
  </si>
  <si>
    <t>18.08.2022 17:06:11</t>
  </si>
  <si>
    <t>KARABURUN İM 35-21-A00001_YENİ LİMAN L03_2062913</t>
  </si>
  <si>
    <t>18.08.2022 12:00:00</t>
  </si>
  <si>
    <t>18.08.2022 13:33:51</t>
  </si>
  <si>
    <t>ÜRKMEZ M-22 35-25-M00156_956653576_956653576</t>
  </si>
  <si>
    <t>18.08.2022 21:28:01</t>
  </si>
  <si>
    <t>19.08.2022 00:38:27</t>
  </si>
  <si>
    <t>ÇAMÖNÜ TR-1 35-22-M00165_955277636_955277636</t>
  </si>
  <si>
    <t>18.08.2022 18:52:56</t>
  </si>
  <si>
    <t>18.08.2022 19:38:34</t>
  </si>
  <si>
    <t>K-3574 35-08-K03574_M m1_5835931</t>
  </si>
  <si>
    <t>18.08.2022 11:24:50</t>
  </si>
  <si>
    <t>18.08.2022 14:30:55</t>
  </si>
  <si>
    <t>TUNÇKENT SİTESİ M-339 35-30-M00339_949927906_949927906</t>
  </si>
  <si>
    <t>18.08.2022 10:08:43</t>
  </si>
  <si>
    <t>18.08.2022 13:43:36</t>
  </si>
  <si>
    <t>CEVİZALAN TR-1 35-15-L01021_35-15-L01021_2365055</t>
  </si>
  <si>
    <t>18.08.2022 19:03:49</t>
  </si>
  <si>
    <t>18.08.2022 20:31:13</t>
  </si>
  <si>
    <t>ÇITAK TR-1 35-17-M00438_DIREK TIPI TRAFO HUCRESI H01_2048768</t>
  </si>
  <si>
    <t>18.08.2022 18:35:59</t>
  </si>
  <si>
    <t>18.08.2022 18:54:31</t>
  </si>
  <si>
    <t>KAYACIK KÖK 45-75-M00065_KAYACIK M010_84267120</t>
  </si>
  <si>
    <t>18.08.2022 04:53:54</t>
  </si>
  <si>
    <t>18.08.2022 06:01:12</t>
  </si>
  <si>
    <t>AKÇAŞEHİR KÖK 35-29-L00035_HatBaşıAyırıcı_53138842 L04_53138842</t>
  </si>
  <si>
    <t>18.08.2022 16:46:12</t>
  </si>
  <si>
    <t>18.08.2022 17:17:28</t>
  </si>
  <si>
    <t>18.08.2022 12:01:25</t>
  </si>
  <si>
    <t>18.08.2022 13:59:58</t>
  </si>
  <si>
    <t>KAYMAKÇI TR-11 35-15-M00248_TR-12 - TR-22 M02_66792317</t>
  </si>
  <si>
    <t>18.08.2022 17:36:19</t>
  </si>
  <si>
    <t>18.08.2022 17:38:32</t>
  </si>
  <si>
    <t>YOLÜSTÜ İM 35-15-A00002_ERTUĞRUL KÖYÜ L15_2076426</t>
  </si>
  <si>
    <t>18.08.2022 18:20:06</t>
  </si>
  <si>
    <t>18.08.2022 18:23:18</t>
  </si>
  <si>
    <t>ARSLANLAR TM 35-26-A00004_TORBALI M20_2307690</t>
  </si>
  <si>
    <t>18.08.2022 09:16:59</t>
  </si>
  <si>
    <t>18.08.2022 09:38:46</t>
  </si>
  <si>
    <t>YENİKÖY TR-1 45-73-M00252_A_56386031_56386031</t>
  </si>
  <si>
    <t>18.08.2022 21:42:10</t>
  </si>
  <si>
    <t>18.08.2022 23:36:53</t>
  </si>
  <si>
    <t>KARADOĞAN TR-6 35-15-L00465__72372042_72372042</t>
  </si>
  <si>
    <t>18.08.2022 20:45:30</t>
  </si>
  <si>
    <t>18.08.2022 23:07:43</t>
  </si>
  <si>
    <t>ÇUKURKÖY KÖK 35-29-L00034_HatBaşıAyırıcı_53133452 L04_53133452</t>
  </si>
  <si>
    <t>18.08.2022 14:45:22</t>
  </si>
  <si>
    <t>18.08.2022 16:39:42</t>
  </si>
  <si>
    <t>GERMİYAN İM 35-18-A00004_GERMİYAN EVLERİ L05_2064615</t>
  </si>
  <si>
    <t>18.08.2022 09:55:47</t>
  </si>
  <si>
    <t>18.08.2022 13:41:38</t>
  </si>
  <si>
    <t>ÇIKRIKÇI TR-3 45-83-L00466_955166734_955166734</t>
  </si>
  <si>
    <t>18.08.2022 20:10:04</t>
  </si>
  <si>
    <t>18.08.2022 21:47:37</t>
  </si>
  <si>
    <t>K-1657 35-02-K01657_E_56379659_56379659</t>
  </si>
  <si>
    <t>18.08.2022 08:12:19</t>
  </si>
  <si>
    <t>18.08.2022 13:46:54</t>
  </si>
  <si>
    <t>ARDIÇ TR-8 35-21-L00131_953366404_953366404</t>
  </si>
  <si>
    <t>18.08.2022 20:16:45</t>
  </si>
  <si>
    <t>18.08.2022 22:22:33</t>
  </si>
  <si>
    <t>SAMANLIK TR1 35-30-L00270_DIREK TIPI TRAFO HUCRESI H01_2035689</t>
  </si>
  <si>
    <t>18.08.2022 10:19:41</t>
  </si>
  <si>
    <t>18.08.2022 17:29:04</t>
  </si>
  <si>
    <t>KÜÇÜKKALE YEŞİLKENT TR-2 35-29-L00268_35-29-L00268_2368270</t>
  </si>
  <si>
    <t>18.08.2022 09:54:37</t>
  </si>
  <si>
    <t>18.08.2022 10:43:35</t>
  </si>
  <si>
    <t>TR-182 45-78-L00182__65513062_65513062</t>
  </si>
  <si>
    <t>18.08.2022 09:25:11</t>
  </si>
  <si>
    <t>18.08.2022 10:07:06</t>
  </si>
  <si>
    <t>ASARLIK TR-23 35-28-M00596_6219346 B1_5794616</t>
  </si>
  <si>
    <t>18.08.2022 16:56:11</t>
  </si>
  <si>
    <t>18.08.2022 18:59:08</t>
  </si>
  <si>
    <t>TR-2/102 45-83-L00102__72372164_72372164</t>
  </si>
  <si>
    <t>18.08.2022 09:12:11</t>
  </si>
  <si>
    <t>18.08.2022 13:12:54</t>
  </si>
  <si>
    <t>YAHŞELLİ TR-5 35-28-M00497_953371297_953371297</t>
  </si>
  <si>
    <t>18.08.2022 17:03:48</t>
  </si>
  <si>
    <t>19.08.2022 00:07:33</t>
  </si>
  <si>
    <t>YENİKÖY TR-1 45-79-M00223_945562482_945562482</t>
  </si>
  <si>
    <t>18.08.2022 20:11:27</t>
  </si>
  <si>
    <t>18.08.2022 22:06:31</t>
  </si>
  <si>
    <t>18.08.2022 13:52:29</t>
  </si>
  <si>
    <t>18.08.2022 14:35:47</t>
  </si>
  <si>
    <t>KÜÇÜKKALE KÖK 35-29-L00036_HatBaşıAyırıcı_53133174 L07_53133174</t>
  </si>
  <si>
    <t>18.08.2022 12:26:44</t>
  </si>
  <si>
    <t>18.08.2022 12:40:18</t>
  </si>
  <si>
    <t>YENİ TOKİ DM-2 45-71-M02244_KÖY HATTI-AFKAF TEKKE M02_72151518</t>
  </si>
  <si>
    <t>18.08.2022 21:59:18</t>
  </si>
  <si>
    <t>18.08.2022 22:21:02</t>
  </si>
  <si>
    <t>K-56 35-07-K00056_D_56376136_56376136</t>
  </si>
  <si>
    <t>18.08.2022 14:01:57</t>
  </si>
  <si>
    <t>18.08.2022 16:25:22</t>
  </si>
  <si>
    <t>K-332 35-02-K00332_35-02-K00332_2376283</t>
  </si>
  <si>
    <t>18.08.2022 17:38:08</t>
  </si>
  <si>
    <t>18.08.2022 19:00:42</t>
  </si>
  <si>
    <t>K-4306 35-09-K04306_C c1_5875739</t>
  </si>
  <si>
    <t>18.08.2022 20:20:37</t>
  </si>
  <si>
    <t>18.08.2022 21:51:32</t>
  </si>
  <si>
    <t>HARMANDALI DM-2 (M-200) 35-09-M00200_M-2166Ö M01_45385845</t>
  </si>
  <si>
    <t>18.08.2022 09:03:58</t>
  </si>
  <si>
    <t>18.08.2022 09:08:26</t>
  </si>
  <si>
    <t>TR-140 ŞHT.ALİ DERELİ MEVKİİ 35-15-L00140__72371861_72371861</t>
  </si>
  <si>
    <t>18.08.2022 19:35:49</t>
  </si>
  <si>
    <t>18.08.2022 20:32:18</t>
  </si>
  <si>
    <t>M-969 35-03-M00969_E_56364672_56364672</t>
  </si>
  <si>
    <t>18.08.2022 13:56:24</t>
  </si>
  <si>
    <t>18.08.2022 14:53:27</t>
  </si>
  <si>
    <t>AŞAĞIKIRIKLAR DM 35-16-M00448_BERGAMA TM-1 GİRİŞ M02_2115963</t>
  </si>
  <si>
    <t>18.08.2022 06:08:27</t>
  </si>
  <si>
    <t>18.08.2022 06:33:19</t>
  </si>
  <si>
    <t>KESTELLİ TR-2 45-84-L00037_45-84-L00037_2351785</t>
  </si>
  <si>
    <t>18.08.2022 18:17:39</t>
  </si>
  <si>
    <t>18.08.2022 20:03:38</t>
  </si>
  <si>
    <t>PAYAMLI M-26 35-25-M00194_A_56403230_56403230</t>
  </si>
  <si>
    <t>18.08.2022 16:07:14</t>
  </si>
  <si>
    <t>18.08.2022 17:04:13</t>
  </si>
  <si>
    <t>KÜÇÜKKALE KÖK 35-29-L00036_KÜÇÜKKALE ÜZÜMLER L01_2088229</t>
  </si>
  <si>
    <t>18.08.2022 10:06:39</t>
  </si>
  <si>
    <t>18.08.2022 11:39:00</t>
  </si>
  <si>
    <t>BERGAMA İM-2 35-16-A00002_TR-117(TM-2/117) L03_72053281</t>
  </si>
  <si>
    <t>18.08.2022 10:47:27</t>
  </si>
  <si>
    <t>18.08.2022 11:07:04</t>
  </si>
  <si>
    <t>GERENKÖY KÖK 35-23-M00156_BAĞARASI M04_72155662</t>
  </si>
  <si>
    <t>18.08.2022 11:03:02</t>
  </si>
  <si>
    <t>18.08.2022 13:24:49</t>
  </si>
  <si>
    <t>K-1067 35-04-K01067_F_56365256_56365256</t>
  </si>
  <si>
    <t>18.08.2022 12:34:59</t>
  </si>
  <si>
    <t>18.08.2022 13:03:01</t>
  </si>
  <si>
    <t>K-2368 35-01-K02368_K-3618 K02_65806284</t>
  </si>
  <si>
    <t>18.08.2022 12:59:50</t>
  </si>
  <si>
    <t>18.08.2022 17:35:25</t>
  </si>
  <si>
    <t>TR-60 ADAYOLU 35-19-L00060_956662635_956662635</t>
  </si>
  <si>
    <t>18.08.2022 12:46:37</t>
  </si>
  <si>
    <t>18.08.2022 13:59:52</t>
  </si>
  <si>
    <t>M-2568 35-04-M02568_M-2569 M05_50226368</t>
  </si>
  <si>
    <t>18.08.2022 10:14:42</t>
  </si>
  <si>
    <t>18.08.2022 11:27:59</t>
  </si>
  <si>
    <t>BELEVİ TR-2 35-13-L00061_A_56383512_56383512</t>
  </si>
  <si>
    <t>19.08.2022 14:49:55</t>
  </si>
  <si>
    <t>19.08.2022 17:23:08</t>
  </si>
  <si>
    <t>19.08.2022 14:33:48</t>
  </si>
  <si>
    <t>19.08.2022 15:01:07</t>
  </si>
  <si>
    <t>TEKELİ DM 35-22-M00088_ESKİ AHMETBEYLİ M08_48495873</t>
  </si>
  <si>
    <t>19.08.2022 19:31:42</t>
  </si>
  <si>
    <t>19.08.2022 20:13:15</t>
  </si>
  <si>
    <t>SOMA TR-17/3 45-82-M00114_G g5b_5982292</t>
  </si>
  <si>
    <t>19.08.2022 18:47:49</t>
  </si>
  <si>
    <t>19.08.2022 19:40:17</t>
  </si>
  <si>
    <t>ALÇUK TM 35-17-A00001_HatBaşıAyırıcı_53133619 M30_53133619</t>
  </si>
  <si>
    <t>19.08.2022 15:12:11</t>
  </si>
  <si>
    <t>19.08.2022 19:24:21</t>
  </si>
  <si>
    <t>SEYREK TR-7 KÖK 35-28-M00379_HatBaşıAyırıcı_65679902 M04_65679902</t>
  </si>
  <si>
    <t>19.08.2022 10:29:06</t>
  </si>
  <si>
    <t>19.08.2022 13:03:26</t>
  </si>
  <si>
    <t>AŞAĞIÇOBANİSA TR-3 45-71-M00103_B_56384252_56384252</t>
  </si>
  <si>
    <t>19.08.2022 09:19:34</t>
  </si>
  <si>
    <t>19.08.2022 14:48:35</t>
  </si>
  <si>
    <t>SARUHANLI TR-24 45-80-M00024_965663956_965663956</t>
  </si>
  <si>
    <t>19.08.2022 11:25:31</t>
  </si>
  <si>
    <t>19.08.2022 13:31:16</t>
  </si>
  <si>
    <t>L-215 35-18-L00215_950451590_950451590</t>
  </si>
  <si>
    <t>19.08.2022 23:09:48</t>
  </si>
  <si>
    <t>20.08.2022 02:08:31</t>
  </si>
  <si>
    <t>KARMEZ DM 35-27-M00657_İLHAN ADAŞ M03_72158825</t>
  </si>
  <si>
    <t>19.08.2022 06:54:47</t>
  </si>
  <si>
    <t>19.08.2022 09:55:57</t>
  </si>
  <si>
    <t>DM-2/20 35-27-M01092_35-27-M01092_72388529</t>
  </si>
  <si>
    <t>19.08.2022 17:29:34</t>
  </si>
  <si>
    <t>19.08.2022 18:54:14</t>
  </si>
  <si>
    <t>L-437 ŞEHİTLİK 35-18-L00437_950448383_950448383</t>
  </si>
  <si>
    <t>19.08.2022 00:33:59</t>
  </si>
  <si>
    <t>19.08.2022 02:28:27</t>
  </si>
  <si>
    <t>19.08.2022 13:17:17</t>
  </si>
  <si>
    <t>19.08.2022 15:18:56</t>
  </si>
  <si>
    <t>GÖLMARMARA İM 45-85-A00001_GÖLMARMARA-1 M02_2305886</t>
  </si>
  <si>
    <t>19.08.2022 12:17:59</t>
  </si>
  <si>
    <t>19.08.2022 13:04:31</t>
  </si>
  <si>
    <t>URLA TM-1 35-19-A00004_ALAÇATI-1 M02_2313932</t>
  </si>
  <si>
    <t>19.08.2022 06:42:40</t>
  </si>
  <si>
    <t>19.08.2022 06:47:19</t>
  </si>
  <si>
    <t>DM-1/TR-17 SEFERİHİSAR 35-14-M00329_35-14-M00329_49829688</t>
  </si>
  <si>
    <t>19.08.2022 11:10:35</t>
  </si>
  <si>
    <t>19.08.2022 12:21:03</t>
  </si>
  <si>
    <t>DOKUZLAR TR-1 35-31-L00168_47834973_56390476_56390476</t>
  </si>
  <si>
    <t>19.08.2022 15:52:57</t>
  </si>
  <si>
    <t>19.08.2022 22:00:41</t>
  </si>
  <si>
    <t>L-266 35-18-L00266_A_56369139_56369139</t>
  </si>
  <si>
    <t>19.08.2022 16:50:43</t>
  </si>
  <si>
    <t>19.08.2022 18:51:23</t>
  </si>
  <si>
    <t>M-9 GERMİYAN 35-18-M00009_945357621_945357621</t>
  </si>
  <si>
    <t>19.08.2022 09:08:37</t>
  </si>
  <si>
    <t>19.08.2022 10:47:10</t>
  </si>
  <si>
    <t>K-2730 35-09-K02730_914605961_914605961</t>
  </si>
  <si>
    <t>19.08.2022 10:53:08</t>
  </si>
  <si>
    <t>19.08.2022 13:53:43</t>
  </si>
  <si>
    <t>RECEPLİ KÖYÜ TR-1 45-71-M01694_43105833_56388149_56388149</t>
  </si>
  <si>
    <t>19.08.2022 15:12:40</t>
  </si>
  <si>
    <t>19.08.2022 18:07:22</t>
  </si>
  <si>
    <t>AKKEÇİLİ TR-3 45-73-M00432_45-73-M00432_2352342</t>
  </si>
  <si>
    <t>19.08.2022 16:26:25</t>
  </si>
  <si>
    <t>19.08.2022 18:29:33</t>
  </si>
  <si>
    <t>KUZUKÖY TR-1 45-74-M00204_945595388_945595388</t>
  </si>
  <si>
    <t>19.08.2022 14:15:52</t>
  </si>
  <si>
    <t>19.08.2022 15:43:15</t>
  </si>
  <si>
    <t>M-334 35-02-M00334_B B1_5820033</t>
  </si>
  <si>
    <t>19.08.2022 09:57:59</t>
  </si>
  <si>
    <t>19.08.2022 11:27:57</t>
  </si>
  <si>
    <t>KAYNARPINAR TR-1 35-21-L00116_DIREK TIPI TRAFO HUCRESI H01_2085503</t>
  </si>
  <si>
    <t>19.08.2022 11:26:18</t>
  </si>
  <si>
    <t>19.08.2022 14:16:20</t>
  </si>
  <si>
    <t>19.08.2022 17:42:53</t>
  </si>
  <si>
    <t>19.08.2022 17:56:21</t>
  </si>
  <si>
    <t>K-1915 35-10-K01925__83870541_83870541</t>
  </si>
  <si>
    <t>19.08.2022 09:05:07</t>
  </si>
  <si>
    <t>19.08.2022 16:57:41</t>
  </si>
  <si>
    <t>KARAKURT KÖK 45-76-M00049_KARAKURT M02_72213534</t>
  </si>
  <si>
    <t>19.08.2022 00:19:44</t>
  </si>
  <si>
    <t>19.08.2022 01:02:33</t>
  </si>
  <si>
    <t>EVRENOS TR-3 45-71-M01411_A_56392055_56392055</t>
  </si>
  <si>
    <t>19.08.2022 08:23:51</t>
  </si>
  <si>
    <t>19.08.2022 10:29:59</t>
  </si>
  <si>
    <t>BAKIR KÖK 45-76-M00047_KIRKAĞAÇ OTOYOL DM M06_72212577</t>
  </si>
  <si>
    <t>19.08.2022 19:07:09</t>
  </si>
  <si>
    <t>19.08.2022 19:10:39</t>
  </si>
  <si>
    <t>GÜMÜŞÇAY KÖK 45-73-M00477_HatBaşıAyırıcı_53135726 M05_53135726</t>
  </si>
  <si>
    <t>19.08.2022 07:37:02</t>
  </si>
  <si>
    <t>19.08.2022 11:10:44</t>
  </si>
  <si>
    <t>M-180 DALYAN ARITMA DM 35-18-M00180_L-177 L06_66030551</t>
  </si>
  <si>
    <t>19.08.2022 08:54:42</t>
  </si>
  <si>
    <t>19.08.2022 09:09:00</t>
  </si>
  <si>
    <t>19.08.2022 10:42:44</t>
  </si>
  <si>
    <t>19.08.2022 18:16:10</t>
  </si>
  <si>
    <t>ÖZ AYRANCILAR KONUTLARI TR 35-26-M00851_956627499_956627499</t>
  </si>
  <si>
    <t>19.08.2022 14:12:02</t>
  </si>
  <si>
    <t>19.08.2022 22:05:18</t>
  </si>
  <si>
    <t>19.08.2022 00:03:58</t>
  </si>
  <si>
    <t>19.08.2022 00:37:25</t>
  </si>
  <si>
    <t>OĞULDURUK AKYAR TR-1 45-75-M00300_B_56398931_56398931</t>
  </si>
  <si>
    <t>19.08.2022 17:10:58</t>
  </si>
  <si>
    <t>19.08.2022 18:44:53</t>
  </si>
  <si>
    <t>HACIRAHMANLI TR-14 45-80-M00149_95000021001_95000021001</t>
  </si>
  <si>
    <t>19.08.2022 19:58:37</t>
  </si>
  <si>
    <t>19.08.2022 20:58:38</t>
  </si>
  <si>
    <t>K-612 35-02-K00612_A_56380025_56380025</t>
  </si>
  <si>
    <t>19.08.2022 15:53:19</t>
  </si>
  <si>
    <t>19.08.2022 18:49:19</t>
  </si>
  <si>
    <t>K-4438 35-09-K04438_TRAFO K03_45403961</t>
  </si>
  <si>
    <t>19.08.2022 15:01:33</t>
  </si>
  <si>
    <t>19.08.2022 17:35:51</t>
  </si>
  <si>
    <t>M-332 35-02-M00332_E E1B_5807009</t>
  </si>
  <si>
    <t>19.08.2022 07:45:41</t>
  </si>
  <si>
    <t>19.08.2022 09:00:57</t>
  </si>
  <si>
    <t>TAHTALIÇAY KÖK (M-751) 35-22-M00145_M-1548 TÜFEKÇİOĞLU M02_2330035</t>
  </si>
  <si>
    <t>19.08.2022 16:11:05</t>
  </si>
  <si>
    <t>19.08.2022 16:44:46</t>
  </si>
  <si>
    <t>GÖKÇELER (YAYLACIK MAH.) TR-1 45-71-M00999_45-71-M00999_2357089</t>
  </si>
  <si>
    <t>19.08.2022 09:33:31</t>
  </si>
  <si>
    <t>19.08.2022 10:14:00</t>
  </si>
  <si>
    <t>19.08.2022 17:47:15</t>
  </si>
  <si>
    <t>19.08.2022 17:49:07</t>
  </si>
  <si>
    <t>DM-3/TR-10 35-13-L00053_950160851_950160851</t>
  </si>
  <si>
    <t>19.08.2022 10:05:56</t>
  </si>
  <si>
    <t>19.08.2022 13:04:43</t>
  </si>
  <si>
    <t>DM-03/01 45-71-M00003_953217872_953217872</t>
  </si>
  <si>
    <t>19.08.2022 17:39:54</t>
  </si>
  <si>
    <t>19.08.2022 19:34:51</t>
  </si>
  <si>
    <t>19.08.2022 11:36:31</t>
  </si>
  <si>
    <t>19.08.2022 15:33:27</t>
  </si>
  <si>
    <t>TR-101 45-78-L00101_TR-103/TR-168/TR-170 L03_61216306</t>
  </si>
  <si>
    <t>19.08.2022 09:00:29</t>
  </si>
  <si>
    <t>19.08.2022 12:24:59</t>
  </si>
  <si>
    <t>HALİTPAŞA TR-8 45-80-M00079_956567319_956567319</t>
  </si>
  <si>
    <t>19.08.2022 18:51:09</t>
  </si>
  <si>
    <t>19.08.2022 20:11:03</t>
  </si>
  <si>
    <t>TR-87 MENTEŞ KAVŞAĞI 35-19-L00087_956667959_956667959</t>
  </si>
  <si>
    <t>19.08.2022 18:09:04</t>
  </si>
  <si>
    <t>19.08.2022 19:19:09</t>
  </si>
  <si>
    <t>KIZILÜZÜM TR-1 35-27-M00080_99102950_99102950</t>
  </si>
  <si>
    <t>19.08.2022 14:28:32</t>
  </si>
  <si>
    <t>19.08.2022 16:00:52</t>
  </si>
  <si>
    <t>19.08.2022 14:07:37</t>
  </si>
  <si>
    <t>19.08.2022 14:42:04</t>
  </si>
  <si>
    <t>TR-63 35-16-L00063_953321245_953321245</t>
  </si>
  <si>
    <t>19.08.2022 08:10:30</t>
  </si>
  <si>
    <t>19.08.2022 11:47:37</t>
  </si>
  <si>
    <t>DM-3/25 (MUTLU MAH. MUHTARLIK) 45-71-M00076_953207433_953207433</t>
  </si>
  <si>
    <t>19.08.2022 11:12:34</t>
  </si>
  <si>
    <t>19.08.2022 16:50:49</t>
  </si>
  <si>
    <t>PEHLİVANLAR KÖK 35-27-M00091_ALİ ÖZŞAHİNLER SULAMA M02_72176919</t>
  </si>
  <si>
    <t>19.08.2022 19:32:59</t>
  </si>
  <si>
    <t>19.08.2022 20:14:30</t>
  </si>
  <si>
    <t>K-1744 35-01-K01744_913155047_913155047</t>
  </si>
  <si>
    <t>19.08.2022 15:15:04</t>
  </si>
  <si>
    <t>19.08.2022 16:33:01</t>
  </si>
  <si>
    <t>K-3920 35-08-K03920_K-3458 K02_42458399</t>
  </si>
  <si>
    <t>19.08.2022 03:34:33</t>
  </si>
  <si>
    <t>19.08.2022 04:32:36</t>
  </si>
  <si>
    <t>SARIKAYA KÖK 35-31-L00284_İĞDELİ L01_2337273</t>
  </si>
  <si>
    <t>19.08.2022 09:03:39</t>
  </si>
  <si>
    <t>19.08.2022 17:08:00</t>
  </si>
  <si>
    <t>19.08.2022 21:37:46</t>
  </si>
  <si>
    <t>19.08.2022 23:12:40</t>
  </si>
  <si>
    <t>GÜVERCİNLİK ZABITAĞA TR-1 45-77-L00338_945499336_945499336</t>
  </si>
  <si>
    <t>19.08.2022 10:14:40</t>
  </si>
  <si>
    <t>19.08.2022 11:18:52</t>
  </si>
  <si>
    <t>K-4306 35-09-K04306_914551724_914551724</t>
  </si>
  <si>
    <t>19.08.2022 17:15:00</t>
  </si>
  <si>
    <t>19.08.2022 17:43:46</t>
  </si>
  <si>
    <t>GÜMÜLDÜR M-32 35-25-M00032_955263489_955263489</t>
  </si>
  <si>
    <t>19.08.2022 18:34:20</t>
  </si>
  <si>
    <t>19.08.2022 21:11:32</t>
  </si>
  <si>
    <t>KIRMAHALLE  TR-12 35-28-M00271_A_65513049_65513049</t>
  </si>
  <si>
    <t>19.08.2022 19:26:30</t>
  </si>
  <si>
    <t>19.08.2022 20:15:43</t>
  </si>
  <si>
    <t>19.08.2022 11:50:23</t>
  </si>
  <si>
    <t>19.08.2022 11:57:20</t>
  </si>
  <si>
    <t>K-3332 35-02-K03332_B_56364230_56364230</t>
  </si>
  <si>
    <t>19.08.2022 00:35:34</t>
  </si>
  <si>
    <t>19.08.2022 01:32:02</t>
  </si>
  <si>
    <t>MAHMUTLAR KÖK 45-74-M00354_HatBaşıAyırıcı_53135288 M010_53135288</t>
  </si>
  <si>
    <t>19.08.2022 09:32:39</t>
  </si>
  <si>
    <t>19.08.2022 10:52:49</t>
  </si>
  <si>
    <t>KÖMÜRCÜ TR-1 45-72-M00200_956522080_956522080</t>
  </si>
  <si>
    <t>19.08.2022 16:17:14</t>
  </si>
  <si>
    <t>19.08.2022 17:38:02</t>
  </si>
  <si>
    <t>DM-13/02 45-71-M00330_C c1_44925041</t>
  </si>
  <si>
    <t>19.08.2022 20:30:06</t>
  </si>
  <si>
    <t>19.08.2022 22:19:57</t>
  </si>
  <si>
    <t>K-4297 35-03-K04297_965821821_965821821</t>
  </si>
  <si>
    <t>19.08.2022 12:11:22</t>
  </si>
  <si>
    <t>19.08.2022 15:52:26</t>
  </si>
  <si>
    <t>AFŞAR TR-4 45-79-M00335_C_56386817_56386817</t>
  </si>
  <si>
    <t>19.08.2022 20:58:29</t>
  </si>
  <si>
    <t>19.08.2022 23:04:50</t>
  </si>
  <si>
    <t>19.08.2022 13:08:09</t>
  </si>
  <si>
    <t>19.08.2022 14:04:42</t>
  </si>
  <si>
    <t>ÇAMLIK DM 35-17-M00173_TR-10 M11_66328238</t>
  </si>
  <si>
    <t>19.08.2022 09:06:19</t>
  </si>
  <si>
    <t>19.08.2022 12:29:38</t>
  </si>
  <si>
    <t>M-3048 35-04-M03048_A_56371536_56371536</t>
  </si>
  <si>
    <t>19.08.2022 09:02:49</t>
  </si>
  <si>
    <t>19.08.2022 18:26:21</t>
  </si>
  <si>
    <t>AKGEDİK TR-1 45-71-M01047_A_56395255_56395255</t>
  </si>
  <si>
    <t>19.08.2022 22:37:05</t>
  </si>
  <si>
    <t>19.08.2022 23:47:25</t>
  </si>
  <si>
    <t>M-997 35-03-M00997_913468907_913468907</t>
  </si>
  <si>
    <t>19.08.2022 06:47:11</t>
  </si>
  <si>
    <t>19.08.2022 10:54:18</t>
  </si>
  <si>
    <t>TEPEKÖY TR-270 TARIMSAL SULAMA 45-73-M00742_45-73-M00742_2354743</t>
  </si>
  <si>
    <t>19.08.2022 18:16:37</t>
  </si>
  <si>
    <t>19.08.2022 19:38:28</t>
  </si>
  <si>
    <t>GRUPKENT KÖK 35-30-M00200_ALTINOVA M03_72066322</t>
  </si>
  <si>
    <t>19.08.2022 10:47:05</t>
  </si>
  <si>
    <t>19.08.2022 18:00:03</t>
  </si>
  <si>
    <t>ASMACIK TR-1 45-71-M01697_953197493_953197493</t>
  </si>
  <si>
    <t>19.08.2022 15:43:47</t>
  </si>
  <si>
    <t>19.08.2022 17:35:39</t>
  </si>
  <si>
    <t>M-332 35-02-M00332_F F1B_5916274</t>
  </si>
  <si>
    <t>19.08.2022 13:17:29</t>
  </si>
  <si>
    <t>19.08.2022 18:36:20</t>
  </si>
  <si>
    <t>DM-14/3 45-71-M00387_966489253_966489253</t>
  </si>
  <si>
    <t>19.08.2022 07:53:02</t>
  </si>
  <si>
    <t>19.08.2022 09:55:08</t>
  </si>
  <si>
    <t>VEYSİ GEZGİNCİ TR 35-23-M00270_DIREK TIPI TRAFO HUCRESI H01_2069213</t>
  </si>
  <si>
    <t>19.08.2022 13:00:00</t>
  </si>
  <si>
    <t>19.08.2022 14:36:09</t>
  </si>
  <si>
    <t>KÜÇÜK AVULCUK TR-1 35-15-L00715_35-15-L00715_2364960</t>
  </si>
  <si>
    <t>19.08.2022 18:40:59</t>
  </si>
  <si>
    <t>19.08.2022 19:53:56</t>
  </si>
  <si>
    <t>MURADİYE DM-4 45-71-M00190_B_56389334_56389334</t>
  </si>
  <si>
    <t>19.08.2022 17:57:23</t>
  </si>
  <si>
    <t>19.08.2022 18:33:38</t>
  </si>
  <si>
    <t>VELİLER DM 35-15-L00840_BÜLBÜLLER-KERPİÇLİK L01_66946047</t>
  </si>
  <si>
    <t>19.08.2022 15:06:07</t>
  </si>
  <si>
    <t>19.08.2022 16:12:56</t>
  </si>
  <si>
    <t>BAHÇELİ TR-2 45-73-M00433_45-73-M00433_2354551</t>
  </si>
  <si>
    <t>19.08.2022 21:14:51</t>
  </si>
  <si>
    <t>19.08.2022 21:44:49</t>
  </si>
  <si>
    <t>SARIGÜL TR-2 35-30-M00217_35-30-M00217_72111862</t>
  </si>
  <si>
    <t>19.08.2022 12:24:33</t>
  </si>
  <si>
    <t>19.08.2022 13:05:04</t>
  </si>
  <si>
    <t>DM-18/05 (TR-138) 45-71-M00255_DM-18/08 M02_72076457</t>
  </si>
  <si>
    <t>19.08.2022 09:01:03</t>
  </si>
  <si>
    <t>19.08.2022 15:47:53</t>
  </si>
  <si>
    <t>SARISU TR-4 35-31-L00082_47816468_56352593_56352593</t>
  </si>
  <si>
    <t>19.08.2022 21:07:45</t>
  </si>
  <si>
    <t>19.08.2022 23:36:27</t>
  </si>
  <si>
    <t>AŞAĞIÇOBANİSA TR-3 45-71-M00103_45-71-M00103_72236852</t>
  </si>
  <si>
    <t>19.08.2022 14:17:28</t>
  </si>
  <si>
    <t>19.08.2022 15:08:42</t>
  </si>
  <si>
    <t>TR-19 35-27-M00019__56371242_56371242</t>
  </si>
  <si>
    <t>19.08.2022 11:45:40</t>
  </si>
  <si>
    <t>19.08.2022 12:46:01</t>
  </si>
  <si>
    <t>K-4772 35-04-K04772_DIREK TIPI TRAFO HUCRESI H01_2121401</t>
  </si>
  <si>
    <t>19.08.2022 16:50:03</t>
  </si>
  <si>
    <t>19.08.2022 19:00:10</t>
  </si>
  <si>
    <t>19.08.2022 13:01:39</t>
  </si>
  <si>
    <t>19.08.2022 14:00:09</t>
  </si>
  <si>
    <t>19.08.2022 20:02:29</t>
  </si>
  <si>
    <t>19.08.2022 20:03:31</t>
  </si>
  <si>
    <t>M-333 35-02-M00333_B_56377492_56377492</t>
  </si>
  <si>
    <t>19.08.2022 16:30:52</t>
  </si>
  <si>
    <t>19.08.2022 16:54:07</t>
  </si>
  <si>
    <t>19.08.2022 09:25:57</t>
  </si>
  <si>
    <t>19.08.2022 12:02:04</t>
  </si>
  <si>
    <t>K-2953 35-02-K02953_A_56375161_56375161</t>
  </si>
  <si>
    <t>19.08.2022 14:21:47</t>
  </si>
  <si>
    <t>19.08.2022 15:07:21</t>
  </si>
  <si>
    <t>URLA TM-1 35-19-A00004_ZEYTİNALANI İM M07_2313938</t>
  </si>
  <si>
    <t>19.08.2022 07:01:58</t>
  </si>
  <si>
    <t>19.08.2022 08:44:54</t>
  </si>
  <si>
    <t>ALİ KOYUNCU GRB 35-30-M00198_DIREK TIPI TRAFO HUCRESI H01_2044950</t>
  </si>
  <si>
    <t>19.08.2022 10:39:54</t>
  </si>
  <si>
    <t>19.08.2022 17:32:41</t>
  </si>
  <si>
    <t>ŞEVKİ OLGUN VE ARK. T-SULAMA GRB.OTOBAN 35-13-L00131_DIREK TIPI TRAFO HUCRESI H01_2044505</t>
  </si>
  <si>
    <t>19.08.2022 09:53:45</t>
  </si>
  <si>
    <t>19.08.2022 11:37:57</t>
  </si>
  <si>
    <t>K-34 35-01-K00034_K-136 K03_2118132</t>
  </si>
  <si>
    <t>19.08.2022 13:23:24</t>
  </si>
  <si>
    <t>19.08.2022 15:56:37</t>
  </si>
  <si>
    <t>K-869 35-04-K00869_99566741_99566741</t>
  </si>
  <si>
    <t>19.08.2022 17:55:48</t>
  </si>
  <si>
    <t>19.08.2022 20:32:47</t>
  </si>
  <si>
    <t>19.08.2022 17:11:41</t>
  </si>
  <si>
    <t>19.08.2022 17:39:56</t>
  </si>
  <si>
    <t>L-296 35-18-L00296_6631736 C03_5943084</t>
  </si>
  <si>
    <t>19.08.2022 21:28:14</t>
  </si>
  <si>
    <t>19.08.2022 22:14:39</t>
  </si>
  <si>
    <t>K-837 35-01-K00837_D D1_5867990</t>
  </si>
  <si>
    <t>19.08.2022 19:31:10</t>
  </si>
  <si>
    <t>19.08.2022 20:47:25</t>
  </si>
  <si>
    <t>YEŞİLOVA ÇAYIR TR-3 35-20-L00128_7420751_56375281_56375281</t>
  </si>
  <si>
    <t>19.08.2022 13:26:04</t>
  </si>
  <si>
    <t>19.08.2022 17:30:54</t>
  </si>
  <si>
    <t>DM-8/4-A 45-71-M02256__73544160_73544160</t>
  </si>
  <si>
    <t>19.08.2022 15:08:26</t>
  </si>
  <si>
    <t>19.08.2022 18:29:17</t>
  </si>
  <si>
    <t>TR-31 35-15-M00031_950362387_950362387</t>
  </si>
  <si>
    <t>19.08.2022 15:09:54</t>
  </si>
  <si>
    <t>19.08.2022 19:01:16</t>
  </si>
  <si>
    <t>DM-8/7 KAZIMKARABEKİR İ.Ö.O 45-71-M00294__56393706_56393706</t>
  </si>
  <si>
    <t>19.08.2022 18:34:02</t>
  </si>
  <si>
    <t>19.08.2022 20:07:06</t>
  </si>
  <si>
    <t>DEMİRKÖPRÜ TM 45-78-A00005_HatBaşıAyırıcı_53137024 M05_53137024</t>
  </si>
  <si>
    <t>19.08.2022 11:32:58</t>
  </si>
  <si>
    <t>19.08.2022 13:27:28</t>
  </si>
  <si>
    <t>K-255 35-02-K00255_99552929_99552929</t>
  </si>
  <si>
    <t>19.08.2022 14:56:11</t>
  </si>
  <si>
    <t>19.08.2022 18:06:09</t>
  </si>
  <si>
    <t>YENİFOÇA TR-45 35-23-M00045_HatBaşıAyırıcı_53139096 M01_53139096</t>
  </si>
  <si>
    <t>19.08.2022 09:27:08</t>
  </si>
  <si>
    <t>19.08.2022 14:03:34</t>
  </si>
  <si>
    <t>19.08.2022 23:21:39</t>
  </si>
  <si>
    <t>20.08.2022 01:29:49</t>
  </si>
  <si>
    <t>BERGAMA TM 35-16-A00004_DAĞISTAN M13_2314069</t>
  </si>
  <si>
    <t>19.08.2022 11:27:09</t>
  </si>
  <si>
    <t>19.08.2022 11:53:12</t>
  </si>
  <si>
    <t>ÇİFTLİK RUMBEYLİ TR-1 35-32-L00036_A_56377413_56377413</t>
  </si>
  <si>
    <t>19.08.2022 20:37:01</t>
  </si>
  <si>
    <t>19.08.2022 23:24:12</t>
  </si>
  <si>
    <t>IŞIKLAR KÖK 45-73-M00467_CABERFAKILI SULAMA M09_83813306</t>
  </si>
  <si>
    <t>19.08.2022 08:59:14</t>
  </si>
  <si>
    <t>19.08.2022 09:54:49</t>
  </si>
  <si>
    <t>19.08.2022 01:20:09</t>
  </si>
  <si>
    <t>19.08.2022 02:31:53</t>
  </si>
  <si>
    <t>ÇAĞLAYAN SULAMA GRB 35-30-M00205_DIREK TIPI TRAFO HUCRESI H01_2044217</t>
  </si>
  <si>
    <t>19.08.2022 10:37:36</t>
  </si>
  <si>
    <t>19.08.2022 18:23:06</t>
  </si>
  <si>
    <t>KÖSEDERE TR-2 35-21-L00125_953359483_953359483</t>
  </si>
  <si>
    <t>19.08.2022 13:39:57</t>
  </si>
  <si>
    <t>19.08.2022 15:22:22</t>
  </si>
  <si>
    <t>EMİRHACILI TR-1 45-78-L00605_953276833_953276833</t>
  </si>
  <si>
    <t>19.08.2022 10:53:05</t>
  </si>
  <si>
    <t>19.08.2022 12:02:24</t>
  </si>
  <si>
    <t>YOLÜSTÜ İM 35-15-A00002_GERÇEKLİ L12_2316545</t>
  </si>
  <si>
    <t>19.08.2022 09:46:45</t>
  </si>
  <si>
    <t>19.08.2022 17:35:00</t>
  </si>
  <si>
    <t>SART TR-3 45-78-M00175_B_56393341_56393341</t>
  </si>
  <si>
    <t>19.08.2022 15:45:57</t>
  </si>
  <si>
    <t>19.08.2022 16:38:21</t>
  </si>
  <si>
    <t>TR-113 ZEYTİNALANI 35-19-L00113_956687567_956687567</t>
  </si>
  <si>
    <t>19.08.2022 18:04:01</t>
  </si>
  <si>
    <t>19.08.2022 20:03:10</t>
  </si>
  <si>
    <t>FOÇAKÖY TR-1 35-23-M00222_915149698_915149698</t>
  </si>
  <si>
    <t>19.08.2022 14:32:46</t>
  </si>
  <si>
    <t>19.08.2022 17:13:12</t>
  </si>
  <si>
    <t>K-3577 35-02-K03577_99716449_99716449</t>
  </si>
  <si>
    <t>19.08.2022 21:25:14</t>
  </si>
  <si>
    <t>19.08.2022 22:17:39</t>
  </si>
  <si>
    <t>SOMA TR-40/1 45-82-M00073_B_56405620_56405620</t>
  </si>
  <si>
    <t>19.08.2022 17:00:30</t>
  </si>
  <si>
    <t>19.08.2022 17:57:45</t>
  </si>
  <si>
    <t>19.08.2022 17:16:41</t>
  </si>
  <si>
    <t>19.08.2022 18:05:29</t>
  </si>
  <si>
    <t>K-1464 35-09-K01464_957825308_957825308</t>
  </si>
  <si>
    <t>19.08.2022 16:30:06</t>
  </si>
  <si>
    <t>19.08.2022 17:27:17</t>
  </si>
  <si>
    <t>ALAŞEHİR TR-49 45-73-M00049_945674317_945674317</t>
  </si>
  <si>
    <t>19.08.2022 07:49:05</t>
  </si>
  <si>
    <t>19.08.2022 09:28:07</t>
  </si>
  <si>
    <t>MENEMEN İM 35-28-A00001_ŞEHİR-3 L06_88107336</t>
  </si>
  <si>
    <t>19.08.2022 09:02:19</t>
  </si>
  <si>
    <t>19.08.2022 15:47:00</t>
  </si>
  <si>
    <t>MURADİYE DM-4 45-71-M00190_44445844_60983965_60983965</t>
  </si>
  <si>
    <t>19.08.2022 14:22:32</t>
  </si>
  <si>
    <t>19.08.2022 17:28:26</t>
  </si>
  <si>
    <t>ÇAMLIK DM 35-17-M00173_HatBaşıAyırıcı_65357338 M08_65357338</t>
  </si>
  <si>
    <t>19.08.2022 14:59:34</t>
  </si>
  <si>
    <t>19.08.2022 16:35:00</t>
  </si>
  <si>
    <t>M-997 35-03-M00997_913490865_913490865</t>
  </si>
  <si>
    <t>19.08.2022 15:59:17</t>
  </si>
  <si>
    <t>19.08.2022 19:56:41</t>
  </si>
  <si>
    <t>M-2200 BELENBAŞI TR-2 35-03-M02200_966674831_966674831</t>
  </si>
  <si>
    <t>19.08.2022 13:01:54</t>
  </si>
  <si>
    <t>19.08.2022 19:12:13</t>
  </si>
  <si>
    <t>19.08.2022 09:54:19</t>
  </si>
  <si>
    <t>19.08.2022 14:45:07</t>
  </si>
  <si>
    <t>URLA TM-1 35-19-A00004_HatBaşıAyırıcı_75048334 M07_75048334</t>
  </si>
  <si>
    <t>19.08.2022 08:49:01</t>
  </si>
  <si>
    <t>19.08.2022 09:47:33</t>
  </si>
  <si>
    <t>TR-1/82 HAYDAR TRAFO 45-83-M00082__82530807_82530807</t>
  </si>
  <si>
    <t>19.08.2022 14:23:28</t>
  </si>
  <si>
    <t>19.08.2022 16:39:16</t>
  </si>
  <si>
    <t>L-91 ULAMIŞ TEPE KAHVE 35-14-L00091_956633729_956633729</t>
  </si>
  <si>
    <t>19.08.2022 12:10:04</t>
  </si>
  <si>
    <t>19.08.2022 14:04:46</t>
  </si>
  <si>
    <t>K-4009 35-09-K04009_TRAFO K02_47027701</t>
  </si>
  <si>
    <t>19.08.2022 15:00:00</t>
  </si>
  <si>
    <t>19.08.2022 17:12:02</t>
  </si>
  <si>
    <t>DM-13/05 45-71-M00340_953177717_953177717</t>
  </si>
  <si>
    <t>19.08.2022 20:09:08</t>
  </si>
  <si>
    <t>19.08.2022 22:07:53</t>
  </si>
  <si>
    <t>TR-6 (M-706) 35-30-M00706_DAĞITIM TRAFO TR-6 (M-706) M03_79410089</t>
  </si>
  <si>
    <t>19.08.2022 10:45:48</t>
  </si>
  <si>
    <t>19.08.2022 17:04:44</t>
  </si>
  <si>
    <t>CABERBURHAN TR-1 45-73-M00869_45-73-M00869_2355804</t>
  </si>
  <si>
    <t>19.08.2022 17:59:14</t>
  </si>
  <si>
    <t>19.08.2022 20:17:26</t>
  </si>
  <si>
    <t>TR-19 (M-719) 35-30-M00719_955300324_955300324</t>
  </si>
  <si>
    <t>19.08.2022 14:42:01</t>
  </si>
  <si>
    <t>19.08.2022 19:08:28</t>
  </si>
  <si>
    <t>ÇAMLIK DM 35-17-M00173_M-212(ŞAKRAN) M02_66328245</t>
  </si>
  <si>
    <t>19.08.2022 09:15:56</t>
  </si>
  <si>
    <t>19.08.2022 10:14:07</t>
  </si>
  <si>
    <t>K-1105 35-03-K01105_35-03-K01105_2359998</t>
  </si>
  <si>
    <t>19.08.2022 03:45:39</t>
  </si>
  <si>
    <t>19.08.2022 04:29:21</t>
  </si>
  <si>
    <t>FIRINLI TR-8 35-20-L00095_955199182_955199182</t>
  </si>
  <si>
    <t>19.08.2022 21:37:03</t>
  </si>
  <si>
    <t>19.08.2022 23:11:25</t>
  </si>
  <si>
    <t>GÖLMARMARA TR-16 45-85-L00016__72372540_72372540</t>
  </si>
  <si>
    <t>19.08.2022 09:11:14</t>
  </si>
  <si>
    <t>19.08.2022 16:35:08</t>
  </si>
  <si>
    <t>19.08.2022 08:25:08</t>
  </si>
  <si>
    <t>19.08.2022 08:45:24</t>
  </si>
  <si>
    <t>YENİ ŞAKRAN M-469 35-17-M00469_35-17-M00469_2362623</t>
  </si>
  <si>
    <t>19.08.2022 18:17:26</t>
  </si>
  <si>
    <t>19.08.2022 19:01:20</t>
  </si>
  <si>
    <t>19.08.2022 07:35:47</t>
  </si>
  <si>
    <t>19.08.2022 09:37:39</t>
  </si>
  <si>
    <t>CABBAR DM 45-73-M00100_KÖYLER ÇIKIŞI M04_2057594</t>
  </si>
  <si>
    <t>19.08.2022 10:00:12</t>
  </si>
  <si>
    <t>19.08.2022 10:08:22</t>
  </si>
  <si>
    <t>TR-78 (M-778) 35-30-M00778_DAĞITIM TRAFOSU TR-78 L03_72055199</t>
  </si>
  <si>
    <t>19.08.2022 10:42:16</t>
  </si>
  <si>
    <t>19.08.2022 16:10:06</t>
  </si>
  <si>
    <t>L-296 35-18-L00296_7712631 c1_5946214</t>
  </si>
  <si>
    <t>19.08.2022 19:34:39</t>
  </si>
  <si>
    <t>19.08.2022 21:28:21</t>
  </si>
  <si>
    <t>SARIGÖL DM 45-79-M00069_DADAĞLI FİDERİ M17_2318414</t>
  </si>
  <si>
    <t>19.08.2022 09:29:11</t>
  </si>
  <si>
    <t>19.08.2022 09:57:01</t>
  </si>
  <si>
    <t>ÇAPAKLI KÖK 45-78-M01161_HatBaşıAyırıcı_53138965 M07_53138965</t>
  </si>
  <si>
    <t>19.08.2022 09:11:38</t>
  </si>
  <si>
    <t>19.08.2022 11:06:51</t>
  </si>
  <si>
    <t>MORALILAR İM 45-72-A00002_HatBaşıAyırıcı_53140000 L04_53140000</t>
  </si>
  <si>
    <t>19.08.2022 14:03:29</t>
  </si>
  <si>
    <t>19.08.2022 15:20:21</t>
  </si>
  <si>
    <t>19.08.2022 12:07:07</t>
  </si>
  <si>
    <t>19.08.2022 17:53:44</t>
  </si>
  <si>
    <t>K-1464 35-09-K01464_912647447_912647447</t>
  </si>
  <si>
    <t>19.08.2022 03:18:01</t>
  </si>
  <si>
    <t>19.08.2022 05:30:49</t>
  </si>
  <si>
    <t>POYRAZDAMLARI TR-11 45-78-M00576_HatBaşıAyırıcı_53139443 M05_53139443</t>
  </si>
  <si>
    <t>19.08.2022 09:06:35</t>
  </si>
  <si>
    <t>19.08.2022 11:34:38</t>
  </si>
  <si>
    <t>SUBAŞI TR-3 45-73-M00810_945645401_945645401</t>
  </si>
  <si>
    <t>20.08.2022 21:53:19</t>
  </si>
  <si>
    <t>21.08.2022 00:29:28</t>
  </si>
  <si>
    <t>GÜLBAHÇE TR-1 35-19-L00151_35-19-L00151_49915528</t>
  </si>
  <si>
    <t>20.08.2022 17:18:07</t>
  </si>
  <si>
    <t>20.08.2022 19:22:13</t>
  </si>
  <si>
    <t>K-4506 35-03-K04506__72410936_72410936</t>
  </si>
  <si>
    <t>20.08.2022 03:45:42</t>
  </si>
  <si>
    <t>20.08.2022 05:03:53</t>
  </si>
  <si>
    <t>20.08.2022 10:34:49</t>
  </si>
  <si>
    <t>20.08.2022 10:41:00</t>
  </si>
  <si>
    <t>BOZDAĞ TR-12 35-15-L00299_B_65513156_65513156</t>
  </si>
  <si>
    <t>20.08.2022 19:20:58</t>
  </si>
  <si>
    <t>20.08.2022 20:27:26</t>
  </si>
  <si>
    <t>M-2847 35-03-M02847_910581365_910581365</t>
  </si>
  <si>
    <t>20.08.2022 16:06:25</t>
  </si>
  <si>
    <t>20.08.2022 17:25:49</t>
  </si>
  <si>
    <t>YENİFOÇA M-257 35-23-M00257_DIREK TIPI TRAFO HUCRESI H01_2123100</t>
  </si>
  <si>
    <t>20.08.2022 10:38:49</t>
  </si>
  <si>
    <t>20.08.2022 11:06:22</t>
  </si>
  <si>
    <t>20.08.2022 09:26:00</t>
  </si>
  <si>
    <t>20.08.2022 16:50:53</t>
  </si>
  <si>
    <t>M-1056 35-02-M01056_D_56365196_56365196</t>
  </si>
  <si>
    <t>AG Direk Değişimi</t>
  </si>
  <si>
    <t>20.08.2022 10:17:52</t>
  </si>
  <si>
    <t>20.08.2022 12:37:32</t>
  </si>
  <si>
    <t>MURADİYE TR-5(BELEDİYE KABİN) 45-71-M00194_953175707_953175707</t>
  </si>
  <si>
    <t>20.08.2022 14:41:28</t>
  </si>
  <si>
    <t>20.08.2022 18:19:43</t>
  </si>
  <si>
    <t>20.08.2022 09:05:55</t>
  </si>
  <si>
    <t>20.08.2022 11:56:37</t>
  </si>
  <si>
    <t>TATAR DM 35-19-M00256_ALAÇATI-2 GİRİŞ M02_2058323</t>
  </si>
  <si>
    <t>20.08.2022 11:28:29</t>
  </si>
  <si>
    <t>20.08.2022 12:06:36</t>
  </si>
  <si>
    <t>K-228 35-07-K00228_C_56374944_56374944</t>
  </si>
  <si>
    <t>20.08.2022 20:32:11</t>
  </si>
  <si>
    <t>20.08.2022 21:27:21</t>
  </si>
  <si>
    <t>DEMİRTAŞ KÖK 35-30-M00149_ESENTEPE KÖYLER M02_72078653</t>
  </si>
  <si>
    <t>20.08.2022 07:18:19</t>
  </si>
  <si>
    <t>20.08.2022 08:59:52</t>
  </si>
  <si>
    <t>BADEMLİ TR-1 DM 35-15-L01010_BIÇAKÇI-OVACIK L09_67544171</t>
  </si>
  <si>
    <t>20.08.2022 07:31:49</t>
  </si>
  <si>
    <t>20.08.2022 07:44:34</t>
  </si>
  <si>
    <t>DOMİNOS KÖK 35-26-M00208_BEŞİKÇİOĞLU M03_65962998</t>
  </si>
  <si>
    <t>20.08.2022 13:00:00</t>
  </si>
  <si>
    <t>20.08.2022 18:20:28</t>
  </si>
  <si>
    <t>KİLLİK TR-1 45-81-M00138_DIREK TIPI TRAFO HUCRESI H01_2091307</t>
  </si>
  <si>
    <t>20.08.2022 13:21:41</t>
  </si>
  <si>
    <t>20.08.2022 13:43:07</t>
  </si>
  <si>
    <t>HELVACI TR-8 35-17-M00368_950304882_950304882</t>
  </si>
  <si>
    <t>20.08.2022 01:37:19</t>
  </si>
  <si>
    <t>20.08.2022 11:01:05</t>
  </si>
  <si>
    <t>PAYAMLI M-23 35-25-M00190_C_56353979_56353979</t>
  </si>
  <si>
    <t>20.08.2022 14:15:42</t>
  </si>
  <si>
    <t>20.08.2022 16:05:04</t>
  </si>
  <si>
    <t>L-277 GÖLCÜK GÖDENCE KÖK 35-14-L00277_GÖDENCE L04_72144455</t>
  </si>
  <si>
    <t>20.08.2022 10:37:39</t>
  </si>
  <si>
    <t>20.08.2022 11:08:00</t>
  </si>
  <si>
    <t>TR-25 35-30-L00025_35-30-L00025_72107298</t>
  </si>
  <si>
    <t>20.08.2022 21:07:21</t>
  </si>
  <si>
    <t>20.08.2022 23:16:10</t>
  </si>
  <si>
    <t>DM-2 45-71-M00002_TR-2/21 HÜKÜMET VAKIF M07_2308955</t>
  </si>
  <si>
    <t>20.08.2022 08:20:00</t>
  </si>
  <si>
    <t>20.08.2022 08:30:26</t>
  </si>
  <si>
    <t>MAVİ KÖŞE TR-1 KÖK 35-17-M00224_ŞAKRAN GİRİŞ M05_66294342</t>
  </si>
  <si>
    <t>20.08.2022 09:30:59</t>
  </si>
  <si>
    <t>20.08.2022 12:21:08</t>
  </si>
  <si>
    <t>TR-19 (M-719) 35-30-M00719_955299214_955299214</t>
  </si>
  <si>
    <t>20.08.2022 09:20:14</t>
  </si>
  <si>
    <t>20.08.2022 11:40:00</t>
  </si>
  <si>
    <t>ARSLANLAR TM 35-26-A00004_YAZIBAŞI-1 M34_2307565</t>
  </si>
  <si>
    <t>20.08.2022 16:11:20</t>
  </si>
  <si>
    <t>20.08.2022 16:17:31</t>
  </si>
  <si>
    <t>KARAALİ TR-1 45-71-M01470_45-71-M01470_2366198</t>
  </si>
  <si>
    <t>20.08.2022 09:04:21</t>
  </si>
  <si>
    <t>20.08.2022 12:20:46</t>
  </si>
  <si>
    <t>SANCAKLI BOZKÖY TR-3 45-71-M00565_C_56385004_56385004</t>
  </si>
  <si>
    <t>20.08.2022 14:45:38</t>
  </si>
  <si>
    <t>20.08.2022 19:52:32</t>
  </si>
  <si>
    <t>DM-1/74 35-29-M00074_DM-1/73 M01_72186482</t>
  </si>
  <si>
    <t>OG Hatta Ağaç Kesimi</t>
  </si>
  <si>
    <t>20.08.2022 09:11:21</t>
  </si>
  <si>
    <t>20.08.2022 09:55:21</t>
  </si>
  <si>
    <t>M-1802 35-04-M01802_M-1676 M01_2085989</t>
  </si>
  <si>
    <t>20.08.2022 18:38:33</t>
  </si>
  <si>
    <t>20.08.2022 23:40:22</t>
  </si>
  <si>
    <t>L-215 35-18-L00215_950451561_950451561</t>
  </si>
  <si>
    <t>20.08.2022 10:09:22</t>
  </si>
  <si>
    <t>20.08.2022 14:23:13</t>
  </si>
  <si>
    <t>ŞAKİR KIYAK-NAMIK YAŞ SULAMA GRUBU 45-71-M01575_45-71-M01575_2360000</t>
  </si>
  <si>
    <t>20.08.2022 20:34:31</t>
  </si>
  <si>
    <t>20.08.2022 22:29:03</t>
  </si>
  <si>
    <t>L-437 ŞEHİTLİK 35-18-L00437_6197188 A01_5962531</t>
  </si>
  <si>
    <t>20.08.2022 19:51:29</t>
  </si>
  <si>
    <t>20.08.2022 20:16:14</t>
  </si>
  <si>
    <t>FOÇA M-267 35-23-M00267_DIREK TIPI TRAFO HUCRESI H01_2051288</t>
  </si>
  <si>
    <t>20.08.2022 11:17:09</t>
  </si>
  <si>
    <t>20.08.2022 11:38:48</t>
  </si>
  <si>
    <t>M-1592 35-22-M00149_M-1461 MEHMET ERKAN ÖZEL M04_72140465</t>
  </si>
  <si>
    <t>20.08.2022 13:27:53</t>
  </si>
  <si>
    <t>20.08.2022 17:30:57</t>
  </si>
  <si>
    <t>EĞLENHOCA TR-3 35-21-L00120_953360876_953360876</t>
  </si>
  <si>
    <t>20.08.2022 19:59:26</t>
  </si>
  <si>
    <t>20.08.2022 21:54:19</t>
  </si>
  <si>
    <t>SANCAKLI BOZKÖY TR-3 45-71-M00565_953204471_953204471</t>
  </si>
  <si>
    <t>20.08.2022 19:59:10</t>
  </si>
  <si>
    <t>20.08.2022 22:46:03</t>
  </si>
  <si>
    <t>BADEMLİ ÜÇCEVİZLER ÇIKIŞI YOL KENARI TR-25 35-15-L01039_35-15-L01039_2366120</t>
  </si>
  <si>
    <t>20.08.2022 12:37:19</t>
  </si>
  <si>
    <t>20.08.2022 13:19:38</t>
  </si>
  <si>
    <t>KAVACIK TR-1 35-01-L00001_DIREK TIPI TRAFO HUCRESI H01_2071472</t>
  </si>
  <si>
    <t>20.08.2022 08:48:40</t>
  </si>
  <si>
    <t>20.08.2022 11:13:12</t>
  </si>
  <si>
    <t>YENİ ŞAKRAN KÖK 35-17-M00174_KÖYLER M02_66296526</t>
  </si>
  <si>
    <t>20.08.2022 10:23:08</t>
  </si>
  <si>
    <t>20.08.2022 12:58:36</t>
  </si>
  <si>
    <t>L-103 35-18-L00103_950439594_950439594</t>
  </si>
  <si>
    <t>20.08.2022 18:58:27</t>
  </si>
  <si>
    <t>20.08.2022 21:25:22</t>
  </si>
  <si>
    <t>L-15 35-18-L00015_950466978_950466978</t>
  </si>
  <si>
    <t>20.08.2022 09:27:27</t>
  </si>
  <si>
    <t>20.08.2022 14:21:24</t>
  </si>
  <si>
    <t>20.08.2022 11:32:41</t>
  </si>
  <si>
    <t>20.08.2022 12:59:48</t>
  </si>
  <si>
    <t>20.08.2022 17:26:27</t>
  </si>
  <si>
    <t>20.08.2022 18:38:09</t>
  </si>
  <si>
    <t>MALTA TR-2 35-22-M00154_914985379_914985379</t>
  </si>
  <si>
    <t>20.08.2022 12:40:46</t>
  </si>
  <si>
    <t>20.08.2022 14:30:37</t>
  </si>
  <si>
    <t>FOÇAKÖY TR-1 35-23-M00222_42066364_56357417_56357417</t>
  </si>
  <si>
    <t>20.08.2022 10:41:51</t>
  </si>
  <si>
    <t>20.08.2022 11:29:01</t>
  </si>
  <si>
    <t>KALABAK TR-2 35-17-M00717_ H_83287946</t>
  </si>
  <si>
    <t>20.08.2022 10:19:23</t>
  </si>
  <si>
    <t>20.08.2022 13:13:30</t>
  </si>
  <si>
    <t>ÇANŞA KÖK 45-81-M00047_HatBaşıAyırıcı_53135409 M01_53135409</t>
  </si>
  <si>
    <t>20.08.2022 16:20:59</t>
  </si>
  <si>
    <t>20.08.2022 17:06:10</t>
  </si>
  <si>
    <t>TR-13 35-19-L00013_956665599_956665599</t>
  </si>
  <si>
    <t>20.08.2022 15:45:22</t>
  </si>
  <si>
    <t>20.08.2022 18:11:05</t>
  </si>
  <si>
    <t>FUNDACIK KÖK 45-75-M00068_HatBaşıAyırıcı_53135077 M03_53135077</t>
  </si>
  <si>
    <t>20.08.2022 07:33:02</t>
  </si>
  <si>
    <t>20.08.2022 09:32:16</t>
  </si>
  <si>
    <t>L-294 35-18-L00294_95000643194_95000643194</t>
  </si>
  <si>
    <t>20.08.2022 09:50:34</t>
  </si>
  <si>
    <t>20.08.2022 14:33:14</t>
  </si>
  <si>
    <t>L-326 35-18-L00326_7162694_56357110_56357110</t>
  </si>
  <si>
    <t>20.08.2022 20:49:51</t>
  </si>
  <si>
    <t>20.08.2022 22:55:00</t>
  </si>
  <si>
    <t>20.08.2022 15:13:34</t>
  </si>
  <si>
    <t>20.08.2022 15:59:47</t>
  </si>
  <si>
    <t>L-175 35-18-L00175_950437228_950437228</t>
  </si>
  <si>
    <t>20.08.2022 18:03:42</t>
  </si>
  <si>
    <t>20.08.2022 20:52:33</t>
  </si>
  <si>
    <t>20.08.2022 09:08:20</t>
  </si>
  <si>
    <t>20.08.2022 11:54:55</t>
  </si>
  <si>
    <t>SANCAKLI BOZKÖY TR-6 45-71-M00528_953204381_953204381</t>
  </si>
  <si>
    <t>20.08.2022 14:46:08</t>
  </si>
  <si>
    <t>20.08.2022 19:28:46</t>
  </si>
  <si>
    <t>SUBAŞI İM 35-26-A00002_PAMUKYAZI L04_2035578</t>
  </si>
  <si>
    <t>20.08.2022 15:47:09</t>
  </si>
  <si>
    <t>20.08.2022 17:01:11</t>
  </si>
  <si>
    <t>M-2926 35-03-M02926_910238381_910238381</t>
  </si>
  <si>
    <t>20.08.2022 21:17:28</t>
  </si>
  <si>
    <t>20.08.2022 22:07:30</t>
  </si>
  <si>
    <t>YOĞURTÇULAR TR-1 35-26-M00777_DIREK TIPI TRAFO HUCRESI H01_2039143</t>
  </si>
  <si>
    <t>20.08.2022 17:22:59</t>
  </si>
  <si>
    <t>20.08.2022 17:43:54</t>
  </si>
  <si>
    <t>GÜNEY DM 45-83-L00130_DAĞMARMARA L07_2096779</t>
  </si>
  <si>
    <t>20.08.2022 10:47:59</t>
  </si>
  <si>
    <t>20.08.2022 11:40:30</t>
  </si>
  <si>
    <t>20.08.2022 22:33:26</t>
  </si>
  <si>
    <t>21.08.2022 01:42:11</t>
  </si>
  <si>
    <t>KAYAKÖY DM 35-15-L00866_ALABAŞ L04_72307162</t>
  </si>
  <si>
    <t>20.08.2022 16:54:00</t>
  </si>
  <si>
    <t>20.08.2022 17:52:41</t>
  </si>
  <si>
    <t>ALANKÖY TR-1 35-20-L00288_955209785_955209785</t>
  </si>
  <si>
    <t>20.08.2022 07:43:26</t>
  </si>
  <si>
    <t>20.08.2022 13:18:28</t>
  </si>
  <si>
    <t>TR-39/A 45-77-L00078_945489235_945489235</t>
  </si>
  <si>
    <t>20.08.2022 10:13:24</t>
  </si>
  <si>
    <t>20.08.2022 14:02:19</t>
  </si>
  <si>
    <t>KARABULU KÖK 35-31-L00227_İĞDELİ L02_2337014</t>
  </si>
  <si>
    <t>20.08.2022 09:48:59</t>
  </si>
  <si>
    <t>20.08.2022 17:45:36</t>
  </si>
  <si>
    <t>20.08.2022 18:05:02</t>
  </si>
  <si>
    <t>20.08.2022 18:07:14</t>
  </si>
  <si>
    <t>ÇAKALLAR TR-1 35-22-M00854__72374132_72374132</t>
  </si>
  <si>
    <t>20.08.2022 08:56:45</t>
  </si>
  <si>
    <t>20.08.2022 11:40:55</t>
  </si>
  <si>
    <t>K-3550 35-03-K03550_913114163_913114163</t>
  </si>
  <si>
    <t>20.08.2022 10:00:01</t>
  </si>
  <si>
    <t>20.08.2022 17:08:31</t>
  </si>
  <si>
    <t>BAĞYURDU KÖK 35-27-L00239_HALİLBEYLİ TR-1 KÖK L04_72157252</t>
  </si>
  <si>
    <t>20.08.2022 11:14:22</t>
  </si>
  <si>
    <t>20.08.2022 11:37:00</t>
  </si>
  <si>
    <t>L-290 35-18-L00290_12145163_56368787_56368787</t>
  </si>
  <si>
    <t>20.08.2022 17:02:17</t>
  </si>
  <si>
    <t>20.08.2022 17:23:05</t>
  </si>
  <si>
    <t>TR-1/2 BAYSAN KABİN 35-20-L00002_955215262_955215262</t>
  </si>
  <si>
    <t>20.08.2022 17:38:37</t>
  </si>
  <si>
    <t>20.08.2022 19:32:51</t>
  </si>
  <si>
    <t>K-3 35-01-K00003_911785951_911785951</t>
  </si>
  <si>
    <t>20.08.2022 20:58:08</t>
  </si>
  <si>
    <t>21.08.2022 03:01:14</t>
  </si>
  <si>
    <t>EMİRALEM TR-18 KÖK 35-28-M00239_EMİRALEM TR-7/EMİRALEM TR-13 M03_66567535</t>
  </si>
  <si>
    <t>20.08.2022 09:29:49</t>
  </si>
  <si>
    <t>20.08.2022 17:18:03</t>
  </si>
  <si>
    <t>ERZA KAP KÖK 35-27-M00078_ERZE AMBALAJ KÖK M02_72177831</t>
  </si>
  <si>
    <t>20.08.2022 10:24:53</t>
  </si>
  <si>
    <t>20.08.2022 11:01:27</t>
  </si>
  <si>
    <t>ARPALIK KÖK 45-83-M00137_ARPALIK KÖK-2 M08_2329851</t>
  </si>
  <si>
    <t>20.08.2022 09:19:46</t>
  </si>
  <si>
    <t>20.08.2022 17:48:59</t>
  </si>
  <si>
    <t>TOPÇAM SULAMA TR-13 35-16-M00206_35-16-M00206_2351138</t>
  </si>
  <si>
    <t>20.08.2022 19:08:35</t>
  </si>
  <si>
    <t>20.08.2022 19:58:34</t>
  </si>
  <si>
    <t>BEYLER KÖK 45-85-L00034_HatBaşıAyırıcı_66364215 L02_66364215</t>
  </si>
  <si>
    <t>20.08.2022 18:31:04</t>
  </si>
  <si>
    <t>20.08.2022 20:24:44</t>
  </si>
  <si>
    <t>KOLDERE KÖK 45-80-M00051_ÇAVUŞOĞLU TST M06_73403318</t>
  </si>
  <si>
    <t>20.08.2022 06:42:20</t>
  </si>
  <si>
    <t>20.08.2022 07:32:28</t>
  </si>
  <si>
    <t>K-243 35-04-K00243_99574120_99574120</t>
  </si>
  <si>
    <t>20.08.2022 13:01:22</t>
  </si>
  <si>
    <t>20.08.2022 14:36:07</t>
  </si>
  <si>
    <t>K-510 35-01-K00510_K-112 K01_2086311</t>
  </si>
  <si>
    <t>20.08.2022 09:00:09</t>
  </si>
  <si>
    <t>20.08.2022 13:44:26</t>
  </si>
  <si>
    <t>20.08.2022 16:45:34</t>
  </si>
  <si>
    <t>20.08.2022 17:31:20</t>
  </si>
  <si>
    <t>SANCAKLI BOZKÖY TR-8 45-71-M00501_DIREK TIPI TRAFO HUCRESI H01_2079788</t>
  </si>
  <si>
    <t>20.08.2022 20:30:33</t>
  </si>
  <si>
    <t>20.08.2022 21:46:07</t>
  </si>
  <si>
    <t>M-1177 35-04-M01177_M-1802 M01_2065243</t>
  </si>
  <si>
    <t>20.08.2022 23:49:26</t>
  </si>
  <si>
    <t>21.08.2022 00:30:16</t>
  </si>
  <si>
    <t>L-239 BAYKAL 35-18-L00239_950463970_950463970</t>
  </si>
  <si>
    <t>20.08.2022 11:06:28</t>
  </si>
  <si>
    <t>20.08.2022 14:26:30</t>
  </si>
  <si>
    <t>SANCAKLI TR-6 35-22-M00155_964055788_964055788</t>
  </si>
  <si>
    <t>20.08.2022 16:37:13</t>
  </si>
  <si>
    <t>20.08.2022 18:29:45</t>
  </si>
  <si>
    <t>L-31 35-14-L00031_956662299_956662299</t>
  </si>
  <si>
    <t>20.08.2022 15:26:13</t>
  </si>
  <si>
    <t>20.08.2022 17:35:33</t>
  </si>
  <si>
    <t>CABBAR KAMARA TR-1 45-73-M00857_945639820_945639820</t>
  </si>
  <si>
    <t>20.08.2022 06:48:33</t>
  </si>
  <si>
    <t>20.08.2022 07:35:23</t>
  </si>
  <si>
    <t>M-1929 GEÇİT 35-03-M01929_M-2033 M02_66740300</t>
  </si>
  <si>
    <t>20.08.2022 16:28:00</t>
  </si>
  <si>
    <t>20.08.2022 18:33:42</t>
  </si>
  <si>
    <t>L-112 OVACIK 35-18-L00112_950439478_950439478</t>
  </si>
  <si>
    <t>20.08.2022 21:04:55</t>
  </si>
  <si>
    <t>20.08.2022 22:45:03</t>
  </si>
  <si>
    <t>DM-03/05(TR-4/06) 45-71-M00117_953218303_953218303</t>
  </si>
  <si>
    <t>20.08.2022 00:08:07</t>
  </si>
  <si>
    <t>20.08.2022 00:40:12</t>
  </si>
  <si>
    <t>DM02/TR04 45-73-M00062_TOPTEPE DİREK (TR-24) M03_66928422</t>
  </si>
  <si>
    <t>20.08.2022 08:15:58</t>
  </si>
  <si>
    <t>20.08.2022 09:20:25</t>
  </si>
  <si>
    <t>YENİFOÇA TR-18 35-23-M00018_DIREK TIPI TRAFO HUCRESI H01_2053974</t>
  </si>
  <si>
    <t>20.08.2022 09:39:54</t>
  </si>
  <si>
    <t>20.08.2022 10:33:05</t>
  </si>
  <si>
    <t>YAKACIK TR-7 35-20-L00245_955212936_955212936</t>
  </si>
  <si>
    <t>20.08.2022 14:33:53</t>
  </si>
  <si>
    <t>20.08.2022 16:48:51</t>
  </si>
  <si>
    <t>M-997 35-03-M00997_910468859_910468859</t>
  </si>
  <si>
    <t>20.08.2022 10:23:23</t>
  </si>
  <si>
    <t>20.08.2022 15:57:24</t>
  </si>
  <si>
    <t>YENİŞEHİR TR-4 35-31-L00112_47864172_56390340_56390340</t>
  </si>
  <si>
    <t>20.08.2022 19:50:47</t>
  </si>
  <si>
    <t>20.08.2022 21:44:38</t>
  </si>
  <si>
    <t>20.08.2022 08:03:19</t>
  </si>
  <si>
    <t>20.08.2022 08:50:16</t>
  </si>
  <si>
    <t>20.08.2022 13:38:29</t>
  </si>
  <si>
    <t>20.08.2022 13:48:01</t>
  </si>
  <si>
    <t>MENEMEN İM 35-28-A00001_TR-70 L09_88107433</t>
  </si>
  <si>
    <t>20.08.2022 08:30:19</t>
  </si>
  <si>
    <t>20.08.2022 18:24:49</t>
  </si>
  <si>
    <t>KARABULU KÖK 35-31-L00227_TUMBULLAR L03_2337015</t>
  </si>
  <si>
    <t>20.08.2022 09:42:39</t>
  </si>
  <si>
    <t>20.08.2022 17:48:56</t>
  </si>
  <si>
    <t>TR-1/40 KÖK 45-72-M00040_966355944_966355944</t>
  </si>
  <si>
    <t>20.08.2022 12:48:09</t>
  </si>
  <si>
    <t>20.08.2022 17:29:52</t>
  </si>
  <si>
    <t>KARAALİ TR-1 45-71-M01470_43157766_56398950_56398950</t>
  </si>
  <si>
    <t>20.08.2022 11:49:12</t>
  </si>
  <si>
    <t>20.08.2022 13:33:26</t>
  </si>
  <si>
    <t>20.08.2022 13:56:16</t>
  </si>
  <si>
    <t>20.08.2022 14:23:22</t>
  </si>
  <si>
    <t>ÜNAL ŞARLIOĞLU-1 SULAMA GRUBU 35-29-M00209_A_56361313_56361313</t>
  </si>
  <si>
    <t>20.08.2022 19:31:19</t>
  </si>
  <si>
    <t>20.08.2022 20:33:48</t>
  </si>
  <si>
    <t>AKÖREN TR-19 KÖK 45-78-M00974_ÇOBANOĞLU M01_66244827</t>
  </si>
  <si>
    <t>20.08.2022 10:51:57</t>
  </si>
  <si>
    <t>20.08.2022 11:52:53</t>
  </si>
  <si>
    <t>K-890 35-01-K00890_911884314_911884314</t>
  </si>
  <si>
    <t>20.08.2022 10:06:25</t>
  </si>
  <si>
    <t>20.08.2022 12:04:15</t>
  </si>
  <si>
    <t>MIDIKLI KÖK 45-81-M00043_KINIK M03_2328723</t>
  </si>
  <si>
    <t>20.08.2022 12:17:25</t>
  </si>
  <si>
    <t>20.08.2022 12:40:49</t>
  </si>
  <si>
    <t>20.08.2022 13:25:03</t>
  </si>
  <si>
    <t>20.08.2022 17:42:08</t>
  </si>
  <si>
    <t>KAYIŞLAR KÖK 45-80-M00183_DİLEK M03_72195773</t>
  </si>
  <si>
    <t>20.08.2022 08:36:13</t>
  </si>
  <si>
    <t>20.08.2022 09:50:18</t>
  </si>
  <si>
    <t>YELKİ TR-5 (M-2339) 35-10-M02339_G_56385683_56385683</t>
  </si>
  <si>
    <t>20.08.2022 07:24:43</t>
  </si>
  <si>
    <t>20.08.2022 08:41:23</t>
  </si>
  <si>
    <t>OĞLANANASI TR-4 35-22-M00258_7573451_65497167_65497167</t>
  </si>
  <si>
    <t>20.08.2022 17:54:11</t>
  </si>
  <si>
    <t>20.08.2022 19:00:03</t>
  </si>
  <si>
    <t>ÖZBEY İM 35-26-A00005_AHMETLİ L09_2314090</t>
  </si>
  <si>
    <t>20.08.2022 09:26:41</t>
  </si>
  <si>
    <t>20.08.2022 16:57:43</t>
  </si>
  <si>
    <t>TARIMSAL SULAMA TR-40 45-85-L00164_DIREK TIPI TRAFO HUCRESI H01_2090908</t>
  </si>
  <si>
    <t>20.08.2022 12:35:46</t>
  </si>
  <si>
    <t>20.08.2022 13:22:08</t>
  </si>
  <si>
    <t>ERBİLİN ZEYTİNCİLİK ÖZEL TR 35-27-L00253Ö_DIREK TIPI TRAFO HUCRESI H01_2054949</t>
  </si>
  <si>
    <t>20.08.2022 10:26:55</t>
  </si>
  <si>
    <t>20.08.2022 11:48:56</t>
  </si>
  <si>
    <t>L-175 35-18-L00175_950437241_950437241</t>
  </si>
  <si>
    <t>20.08.2022 17:16:19</t>
  </si>
  <si>
    <t>20.08.2022 17:52:45</t>
  </si>
  <si>
    <t>SARNIÇ İM 35-08-A00005_SARNIÇ-12 K11_2308973</t>
  </si>
  <si>
    <t>20.08.2022 08:40:52</t>
  </si>
  <si>
    <t>20.08.2022 09:46:33</t>
  </si>
  <si>
    <t>20.08.2022 10:13:20</t>
  </si>
  <si>
    <t>20.08.2022 12:04:45</t>
  </si>
  <si>
    <t>TR-53 45-78-L00053_45-78-L00053_65905034</t>
  </si>
  <si>
    <t>20.08.2022 09:44:18</t>
  </si>
  <si>
    <t>20.08.2022 11:16:52</t>
  </si>
  <si>
    <t>YAĞCILAR KÖK 45-71-M00179_SULAMALAR-AT ÇİFTLİĞİ M02_72258055</t>
  </si>
  <si>
    <t>20.08.2022 18:01:12</t>
  </si>
  <si>
    <t>20.08.2022 18:50:20</t>
  </si>
  <si>
    <t>20.08.2022 10:08:52</t>
  </si>
  <si>
    <t>20.08.2022 12:45:35</t>
  </si>
  <si>
    <t>GÖLMARMARA TR-25 45-85-L00025_TR-26 L02_61351326</t>
  </si>
  <si>
    <t>20.08.2022 09:05:02</t>
  </si>
  <si>
    <t>20.08.2022 14:06:37</t>
  </si>
  <si>
    <t>EĞRİDERE TR-8 35-32-L00129_35-32-L00129_2354900</t>
  </si>
  <si>
    <t>20.08.2022 09:49:49</t>
  </si>
  <si>
    <t>20.08.2022 11:01:08</t>
  </si>
  <si>
    <t>DM-3/TR-14 35-22-M00820_TR-24-25-26-27 ÇIKIŞI M04_53079036</t>
  </si>
  <si>
    <t>20.08.2022 16:42:29</t>
  </si>
  <si>
    <t>20.08.2022 17:22:22</t>
  </si>
  <si>
    <t>K-4506 35-03-K04506__72374622_72374622</t>
  </si>
  <si>
    <t>20.08.2022 20:34:44</t>
  </si>
  <si>
    <t>20.08.2022 21:35:50</t>
  </si>
  <si>
    <t>BALABANLI DM 35-15-M00280_HANAYLIKUYU M08_72306397</t>
  </si>
  <si>
    <t>20.08.2022 09:08:03</t>
  </si>
  <si>
    <t>20.08.2022 17:11:34</t>
  </si>
  <si>
    <t>FUNDACIK KÖK 45-75-M00068_FUNDACIK M03_67108815</t>
  </si>
  <si>
    <t>20.08.2022 07:22:59</t>
  </si>
  <si>
    <t>20.08.2022 07:24:00</t>
  </si>
  <si>
    <t>BALIKLIOVA TR-6 35-19-L00307_956696906_956696906</t>
  </si>
  <si>
    <t>20.08.2022 19:59:57</t>
  </si>
  <si>
    <t>21.08.2022 01:52:40</t>
  </si>
  <si>
    <t>TR-2/107 (İBRAHİMCİ KÖK) 45-83-L00107_955147013_955147013</t>
  </si>
  <si>
    <t>20.08.2022 18:43:35</t>
  </si>
  <si>
    <t>20.08.2022 20:01:44</t>
  </si>
  <si>
    <t>K-2882 35-02-K02882_99988045_99988045</t>
  </si>
  <si>
    <t>20.08.2022 20:09:16</t>
  </si>
  <si>
    <t>20.08.2022 22:29:33</t>
  </si>
  <si>
    <t>MECİDİYE TR-3 45-72-L00576_A_56401048_56401048</t>
  </si>
  <si>
    <t>20.08.2022 20:07:44</t>
  </si>
  <si>
    <t>20.08.2022 22:39:46</t>
  </si>
  <si>
    <t>KIRMAHALLE  TR-12 35-28-M00271_35-28-M00271_2351707</t>
  </si>
  <si>
    <t>20.08.2022 12:14:08</t>
  </si>
  <si>
    <t>20.08.2022 16:01:40</t>
  </si>
  <si>
    <t>L-179 35-18-L00179_950461015_950461015</t>
  </si>
  <si>
    <t>20.08.2022 16:11:37</t>
  </si>
  <si>
    <t>20.08.2022 17:10:56</t>
  </si>
  <si>
    <t>M-3 35-02-M00003_910048728_910048728</t>
  </si>
  <si>
    <t>20.08.2022 15:33:14</t>
  </si>
  <si>
    <t>20.08.2022 20:23:35</t>
  </si>
  <si>
    <t>ERZE AMBALAJ KÖK 35-27-M00086_TR-32(DM03-TR-01) M04_72177640</t>
  </si>
  <si>
    <t>20.08.2022 09:15:39</t>
  </si>
  <si>
    <t>20.08.2022 10:53:15</t>
  </si>
  <si>
    <t>FOÇA L-69 35-23-L00069_ H_49091822</t>
  </si>
  <si>
    <t>20.08.2022 14:41:09</t>
  </si>
  <si>
    <t>20.08.2022 15:05:22</t>
  </si>
  <si>
    <t>M-2115 35-03-M02115_961122511_961122511</t>
  </si>
  <si>
    <t>20.08.2022 09:46:18</t>
  </si>
  <si>
    <t>20.08.2022 16:12:13</t>
  </si>
  <si>
    <t>TR-60 45-78-M00060_965582309_965582309</t>
  </si>
  <si>
    <t>20.08.2022 10:05:35</t>
  </si>
  <si>
    <t>20.08.2022 11:38:33</t>
  </si>
  <si>
    <t>20.08.2022 11:29:09</t>
  </si>
  <si>
    <t>20.08.2022 13:55:27</t>
  </si>
  <si>
    <t>HALİLLER KÖK 35-31-L00228_HALİLLER L08_72238622</t>
  </si>
  <si>
    <t>20.08.2022 09:06:26</t>
  </si>
  <si>
    <t>20.08.2022 14:09:23</t>
  </si>
  <si>
    <t>20.08.2022 22:14:26</t>
  </si>
  <si>
    <t>21.08.2022 00:13:41</t>
  </si>
  <si>
    <t>20.08.2022 13:28:30</t>
  </si>
  <si>
    <t>20.08.2022 14:34:02</t>
  </si>
  <si>
    <t>K-25 35-03-K00025_910238304_910238304</t>
  </si>
  <si>
    <t>20.08.2022 09:29:12</t>
  </si>
  <si>
    <t>20.08.2022 13:25:26</t>
  </si>
  <si>
    <t>20.08.2022 09:09:50</t>
  </si>
  <si>
    <t>20.08.2022 17:10:42</t>
  </si>
  <si>
    <t>BALLICA TR-2 45-72-L00548_A_56393096_56393096</t>
  </si>
  <si>
    <t>20.08.2022 15:43:37</t>
  </si>
  <si>
    <t>20.08.2022 18:42:53</t>
  </si>
  <si>
    <t>M-1597 35-22-M00150_95000042315_95000042315</t>
  </si>
  <si>
    <t>20.08.2022 16:20:32</t>
  </si>
  <si>
    <t>20.08.2022 18:52:13</t>
  </si>
  <si>
    <t>KADIDAĞ TR-1 45-72-L00122_45-72-L00122_2360985</t>
  </si>
  <si>
    <t>20.08.2022 20:42:58</t>
  </si>
  <si>
    <t>20.08.2022 22:53:17</t>
  </si>
  <si>
    <t>GÖÇBEYLİ DM 35-16-M00139_HatBaşıAyırıcı_53140550 M05_53140550</t>
  </si>
  <si>
    <t>20.08.2022 10:22:24</t>
  </si>
  <si>
    <t>20.08.2022 14:51:44</t>
  </si>
  <si>
    <t>BARAJ KÖK 35-17-M00461_HatBaşıAyırıcı_72921882 M01_72921882</t>
  </si>
  <si>
    <t>20.08.2022 13:38:19</t>
  </si>
  <si>
    <t>20.08.2022 15:51:53</t>
  </si>
  <si>
    <t>K-3406 35-08-K03406_97625801_97625801</t>
  </si>
  <si>
    <t>20.08.2022 00:18:32</t>
  </si>
  <si>
    <t>20.08.2022 00:51:13</t>
  </si>
  <si>
    <t>20.08.2022 06:23:07</t>
  </si>
  <si>
    <t>20.08.2022 06:39:32</t>
  </si>
  <si>
    <t>SELENDİ DM 45-81-M00001_ESKİ SELENDİ M16_2079217</t>
  </si>
  <si>
    <t>20.08.2022 10:47:00</t>
  </si>
  <si>
    <t>20.08.2022 18:27:22</t>
  </si>
  <si>
    <t>ÇUKURALTI M-22 35-25-M00070_B_56355688_56355688</t>
  </si>
  <si>
    <t>20.08.2022 17:34:24</t>
  </si>
  <si>
    <t>20.08.2022 18:49:40</t>
  </si>
  <si>
    <t>YENİ FOÇA TR-26 35-23-M00026_B_56399601_56399601</t>
  </si>
  <si>
    <t>20.08.2022 11:52:21</t>
  </si>
  <si>
    <t>20.08.2022 12:55:10</t>
  </si>
  <si>
    <t>YAYLAKÖY KÖYÜ TR-1 45-71-M01710_45-71-M01710_2366588</t>
  </si>
  <si>
    <t>20.08.2022 08:53:46</t>
  </si>
  <si>
    <t>20.08.2022 11:15:10</t>
  </si>
  <si>
    <t>20.08.2022 07:52:34</t>
  </si>
  <si>
    <t>20.08.2022 07:56:26</t>
  </si>
  <si>
    <t>BOZKÖY-1 35-26-M00480_35-26-M00480_2348846</t>
  </si>
  <si>
    <t>20.08.2022 19:43:47</t>
  </si>
  <si>
    <t>20.08.2022 20:39:38</t>
  </si>
  <si>
    <t>KARAALİ TR-1 45-71-M01470_43157777_56395539_56395539</t>
  </si>
  <si>
    <t>20.08.2022 20:47:11</t>
  </si>
  <si>
    <t>20.08.2022 21:20:38</t>
  </si>
  <si>
    <t>KARABURUN TR-4/18 35-21-L00012_35-21-L00012_72178045</t>
  </si>
  <si>
    <t>20.08.2022 13:34:21</t>
  </si>
  <si>
    <t>20.08.2022 14:36:12</t>
  </si>
  <si>
    <t>M-1344 35-02-M01344_914579977_914579977</t>
  </si>
  <si>
    <t>20.08.2022 10:01:37</t>
  </si>
  <si>
    <t>20.08.2022 12:56:26</t>
  </si>
  <si>
    <t>EMENLER TR-1 35-31-L00139_47841240_56391542_56391542</t>
  </si>
  <si>
    <t>20.08.2022 16:27:35</t>
  </si>
  <si>
    <t>20.08.2022 17:41:53</t>
  </si>
  <si>
    <t>YAĞCILAR KÖK 45-71-M00179_SULAMALAR-AT ÇİFTLİĞİ M02_72258017</t>
  </si>
  <si>
    <t>20.08.2022 14:33:16</t>
  </si>
  <si>
    <t>20.08.2022 16:57:19</t>
  </si>
  <si>
    <t>TR-292 (İM-1/TR-2) 35-19-L00292_50031766_56394542_56394542</t>
  </si>
  <si>
    <t>20.08.2022 21:38:07</t>
  </si>
  <si>
    <t>20.08.2022 23:30:43</t>
  </si>
  <si>
    <t>MEHMET  EROL VE ARK. T-SULAMA GRB. 35-13-L00134_B_56379975_56379975</t>
  </si>
  <si>
    <t>20.08.2022 12:32:58</t>
  </si>
  <si>
    <t>20.08.2022 17:44:34</t>
  </si>
  <si>
    <t>20.08.2022 11:40:31</t>
  </si>
  <si>
    <t>20.08.2022 13:00:09</t>
  </si>
  <si>
    <t>K-2361 35-02-K02361_B_56369926_56369926</t>
  </si>
  <si>
    <t>20.08.2022 05:05:20</t>
  </si>
  <si>
    <t>20.08.2022 10:34:03</t>
  </si>
  <si>
    <t>20.08.2022 09:15:50</t>
  </si>
  <si>
    <t>20.08.2022 09:39:00</t>
  </si>
  <si>
    <t>DM-3/TR-14 35-22-M00820_TR-24-25-26-27 ÇIKIŞI M04_53078997</t>
  </si>
  <si>
    <t>20.08.2022 07:28:59</t>
  </si>
  <si>
    <t>20.08.2022 07:50:01</t>
  </si>
  <si>
    <t>L-226 ARITMA 35-18-L00226_950444665_950444665</t>
  </si>
  <si>
    <t>20.08.2022 13:34:16</t>
  </si>
  <si>
    <t>20.08.2022 14:24:54</t>
  </si>
  <si>
    <t>K-2625 35-02-K02625_B B1B_5855532</t>
  </si>
  <si>
    <t>20.08.2022 15:14:31</t>
  </si>
  <si>
    <t>20.08.2022 17:37:33</t>
  </si>
  <si>
    <t>20.08.2022 06:46:34</t>
  </si>
  <si>
    <t>20.08.2022 08:49:27</t>
  </si>
  <si>
    <t>CUMHURİYET M-31 35-25-M00090_35-25-M00090_2376937</t>
  </si>
  <si>
    <t>20.08.2022 09:55:22</t>
  </si>
  <si>
    <t>20.08.2022 13:49:55</t>
  </si>
  <si>
    <t>20.08.2022 18:06:02</t>
  </si>
  <si>
    <t>20.08.2022 19:58:17</t>
  </si>
  <si>
    <t>M-2115 35-03-M02115__81571283_81571283</t>
  </si>
  <si>
    <t>20.08.2022 17:48:03</t>
  </si>
  <si>
    <t>20.08.2022 19:41:47</t>
  </si>
  <si>
    <t>M-996 35-03-M00996_913057438_913057438</t>
  </si>
  <si>
    <t>20.08.2022 16:32:31</t>
  </si>
  <si>
    <t>20.08.2022 18:12:14</t>
  </si>
  <si>
    <t>ŞEMİKLER TM 35-04-A00003_DEMİRKÖPRÜ M16_2311167</t>
  </si>
  <si>
    <t>20.08.2022 16:34:13</t>
  </si>
  <si>
    <t>20.08.2022 18:38:53</t>
  </si>
  <si>
    <t>ARAPBAŞI TR-3 35-20-M00033_12276292_56360819_56360819</t>
  </si>
  <si>
    <t>20.08.2022 10:33:25</t>
  </si>
  <si>
    <t>20.08.2022 12:55:58</t>
  </si>
  <si>
    <t>20.08.2022 19:23:06</t>
  </si>
  <si>
    <t>20.08.2022 20:19:06</t>
  </si>
  <si>
    <t>L-294 35-18-L00294_11849427 A1_5960171</t>
  </si>
  <si>
    <t>20.08.2022 21:05:36</t>
  </si>
  <si>
    <t>20.08.2022 21:44:01</t>
  </si>
  <si>
    <t>20.08.2022 10:26:29</t>
  </si>
  <si>
    <t>20.08.2022 12:40:33</t>
  </si>
  <si>
    <t>20.08.2022 09:03:12</t>
  </si>
  <si>
    <t>20.08.2022 17:02:18</t>
  </si>
  <si>
    <t>K-1249 35-04-K01249_G G01b_78798289</t>
  </si>
  <si>
    <t>20.08.2022 09:14:45</t>
  </si>
  <si>
    <t>20.08.2022 14:21:05</t>
  </si>
  <si>
    <t>TR-4 (M-704) 35-30-M00704_955295979_955295979</t>
  </si>
  <si>
    <t>20.08.2022 06:51:53</t>
  </si>
  <si>
    <t>20.08.2022 09:43:18</t>
  </si>
  <si>
    <t>DELEMENLER GÜZLE TR-1 45-73-M00683_A_56389565_56389565</t>
  </si>
  <si>
    <t>20.08.2022 18:37:42</t>
  </si>
  <si>
    <t>20.08.2022 20:08:52</t>
  </si>
  <si>
    <t>M-3048(YATIRIM REZERVE) 35-04-M03048_D_56371959_56371959</t>
  </si>
  <si>
    <t>20.08.2022 13:17:38</t>
  </si>
  <si>
    <t>20.08.2022 16:10:00</t>
  </si>
  <si>
    <t>K-3735 35-03-K03735_35-03-K03735_41948546</t>
  </si>
  <si>
    <t>20.08.2022 10:02:39</t>
  </si>
  <si>
    <t>20.08.2022 11:51:44</t>
  </si>
  <si>
    <t>M-1104 35-03-M01104_961013846_961013846</t>
  </si>
  <si>
    <t>20.08.2022 11:16:51</t>
  </si>
  <si>
    <t>20.08.2022 17:11:41</t>
  </si>
  <si>
    <t>20.08.2022 17:48:38</t>
  </si>
  <si>
    <t>M-2922 35-04-M02922_M-1742 M02_73937387</t>
  </si>
  <si>
    <t>20.08.2022 20:17:21</t>
  </si>
  <si>
    <t>20.08.2022 22:44:05</t>
  </si>
  <si>
    <t>K-4219 GEÇİT 35-01-K04219_911685762_911685762</t>
  </si>
  <si>
    <t>20.08.2022 10:32:15</t>
  </si>
  <si>
    <t>20.08.2022 13:17:37</t>
  </si>
  <si>
    <t>ÇAYKÖY TR-1 45-78-L00429_49322396_56390744_56390744</t>
  </si>
  <si>
    <t>20.08.2022 16:02:14</t>
  </si>
  <si>
    <t>20.08.2022 17:04:31</t>
  </si>
  <si>
    <t>M-2431 35-02-M02431_910302714_910302714</t>
  </si>
  <si>
    <t>20.08.2022 08:22:32</t>
  </si>
  <si>
    <t>20.08.2022 09:30:06</t>
  </si>
  <si>
    <t>M-271 KARAKAYALAR DM 35-14-M00271_BAHÇEŞEHİR M01_2307467</t>
  </si>
  <si>
    <t>20.08.2022 09:23:03</t>
  </si>
  <si>
    <t>20.08.2022 10:56:15</t>
  </si>
  <si>
    <t>TR-106 45-78-L00106_49364261_56388369_56388369</t>
  </si>
  <si>
    <t>20.08.2022 14:41:20</t>
  </si>
  <si>
    <t>20.08.2022 15:11:25</t>
  </si>
  <si>
    <t>M-1030 35-04-M01030_M-3144 M03_2052182</t>
  </si>
  <si>
    <t>21.08.2022 00:19:35</t>
  </si>
  <si>
    <t>20.08.2022 18:33:20</t>
  </si>
  <si>
    <t>20.08.2022 18:36:27</t>
  </si>
  <si>
    <t>HACIVELİLER KÖK 45-85-L00035_HACIVELİLER KÖY L02_2086020</t>
  </si>
  <si>
    <t>20.08.2022 09:02:06</t>
  </si>
  <si>
    <t>20.08.2022 11:47:14</t>
  </si>
  <si>
    <t>PAYAMLI M-23 35-25-M00190_35-25-M00190_2374622</t>
  </si>
  <si>
    <t>20.08.2022 13:50:14</t>
  </si>
  <si>
    <t>20.08.2022 14:03:41</t>
  </si>
  <si>
    <t>YARBASAN KÖK 45-74-M00119_ELEK M04_72246698</t>
  </si>
  <si>
    <t>20.08.2022 09:06:49</t>
  </si>
  <si>
    <t>20.08.2022 13:09:17</t>
  </si>
  <si>
    <t>KAPAKLI DM 45-72-M00309_HatBaşıAyırıcı_53139168 M06_53139168</t>
  </si>
  <si>
    <t>20.08.2022 20:22:50</t>
  </si>
  <si>
    <t>20.08.2022 21:27:56</t>
  </si>
  <si>
    <t>M-2517 35-02-M02517_35-02-M02517_66108550</t>
  </si>
  <si>
    <t>20.08.2022 10:03:44</t>
  </si>
  <si>
    <t>20.08.2022 10:29:05</t>
  </si>
  <si>
    <t>DEĞİRMENDERE TR-7 35-22-M00199_C_56367596_56367596</t>
  </si>
  <si>
    <t>20.08.2022 10:57:54</t>
  </si>
  <si>
    <t>20.08.2022 12:18:51</t>
  </si>
  <si>
    <t>ÇALTEPE TR-1 45-80-M00162_95000474779_95000474779</t>
  </si>
  <si>
    <t>20.08.2022 16:39:16</t>
  </si>
  <si>
    <t>20.08.2022 18:32:12</t>
  </si>
  <si>
    <t>TR-104 45-78-L00104_TR-105 L03_61218440</t>
  </si>
  <si>
    <t>20.08.2022 19:47:20</t>
  </si>
  <si>
    <t>20.08.2022 20:15:38</t>
  </si>
  <si>
    <t>DM02/TR01 45-73-M00037_DM-2/03 M09_2319242</t>
  </si>
  <si>
    <t>20.08.2022 07:30:20</t>
  </si>
  <si>
    <t>20.08.2022 08:15:09</t>
  </si>
  <si>
    <t>ULUKENT DM-3/29 35-28-M00050_35-28-M00050_66491752</t>
  </si>
  <si>
    <t>20.08.2022 18:45:23</t>
  </si>
  <si>
    <t>20.08.2022 23:18:51</t>
  </si>
  <si>
    <t>SOMA KÖYLER DM-2 45-82-M00125_KÖYLER 34.5 M08_2304026</t>
  </si>
  <si>
    <t>20.08.2022 10:03:00</t>
  </si>
  <si>
    <t>20.08.2022 11:23:00</t>
  </si>
  <si>
    <t>20.08.2022 14:04:29</t>
  </si>
  <si>
    <t>20.08.2022 17:02:47</t>
  </si>
  <si>
    <t>EMİRALEM TR-18 KÖK 35-28-M00239_EMİRALEM TR-15 M04_66567533</t>
  </si>
  <si>
    <t>20.08.2022 09:29:39</t>
  </si>
  <si>
    <t>20.08.2022 17:20:56</t>
  </si>
  <si>
    <t>YAĞCILI TR-2 45-82-M00367_TR-1 -TR-3 M02_72200407</t>
  </si>
  <si>
    <t>20.08.2022 12:33:19</t>
  </si>
  <si>
    <t>20.08.2022 13:53:17</t>
  </si>
  <si>
    <t>M-939 35-22-M00152_955259979_955259979</t>
  </si>
  <si>
    <t>20.08.2022 21:31:25</t>
  </si>
  <si>
    <t>20.08.2022 23:48:50</t>
  </si>
  <si>
    <t>İSTASYONALTI KÖK 45-83-M00131_ARPALIK KÖK-1 M03_2329934</t>
  </si>
  <si>
    <t>20.08.2022 09:30:55</t>
  </si>
  <si>
    <t>20.08.2022 12:41:16</t>
  </si>
  <si>
    <t>K-1317 35-07-K01317_912434685_912434685</t>
  </si>
  <si>
    <t>20.08.2022 16:51:14</t>
  </si>
  <si>
    <t>20.08.2022 18:19:14</t>
  </si>
  <si>
    <t>20.08.2022 09:49:50</t>
  </si>
  <si>
    <t>20.08.2022 10:10:21</t>
  </si>
  <si>
    <t>KAPAKLI İM 45-72-A00003_KAPAKLI-KAYALIOĞLU L07_2327008</t>
  </si>
  <si>
    <t>20.08.2022 10:18:02</t>
  </si>
  <si>
    <t>20.08.2022 12:35:50</t>
  </si>
  <si>
    <t>20.08.2022 14:46:49</t>
  </si>
  <si>
    <t>20.08.2022 16:52:14</t>
  </si>
  <si>
    <t>20.08.2022 16:21:12</t>
  </si>
  <si>
    <t>20.08.2022 16:31:23</t>
  </si>
  <si>
    <t>L-515 OVACIK 35-18-L00515_950466094_950466094</t>
  </si>
  <si>
    <t>20.08.2022 22:17:00</t>
  </si>
  <si>
    <t>20.08.2022 23:38:57</t>
  </si>
  <si>
    <t>FOÇA L-68 35-23-L00068_ H_49091058</t>
  </si>
  <si>
    <t>20.08.2022 13:32:01</t>
  </si>
  <si>
    <t>20.08.2022 14:59:00</t>
  </si>
  <si>
    <t>YEŞİLYURT DM 45-73-M00476_KÖYLER HATTI M04_2318331</t>
  </si>
  <si>
    <t>20.08.2022 13:27:13</t>
  </si>
  <si>
    <t>20.08.2022 17:23:44</t>
  </si>
  <si>
    <t>GELENBE İM 45-76-A00001_ALACALAR L02_2326556</t>
  </si>
  <si>
    <t>20.08.2022 09:05:50</t>
  </si>
  <si>
    <t>20.08.2022 11:38:07</t>
  </si>
  <si>
    <t>K-2625 35-02-K02625_910047662_910047662</t>
  </si>
  <si>
    <t>20.08.2022 19:31:05</t>
  </si>
  <si>
    <t>20.08.2022 20:02:48</t>
  </si>
  <si>
    <t>KABAZLI KÖK 45-78-M00675_KABAZLI M03_65971365</t>
  </si>
  <si>
    <t>20.08.2022 07:35:39</t>
  </si>
  <si>
    <t>20.08.2022 07:37:00</t>
  </si>
  <si>
    <t>SARIGÖL DM 45-79-M00069_DADAĞLI FİDERİ M17_2076608</t>
  </si>
  <si>
    <t>20.08.2022 02:04:14</t>
  </si>
  <si>
    <t>20.08.2022 02:57:08</t>
  </si>
  <si>
    <t>FIRINLI TR-8 35-20-L00095_955208092_955208092</t>
  </si>
  <si>
    <t>20.08.2022 12:33:42</t>
  </si>
  <si>
    <t>20.08.2022 13:17:01</t>
  </si>
  <si>
    <t>20.08.2022 09:45:04</t>
  </si>
  <si>
    <t>20.08.2022 11:57:54</t>
  </si>
  <si>
    <t>URGANLI TR-2 45-83-M00570_48025556_56353960_56353960</t>
  </si>
  <si>
    <t>20.08.2022 16:16:10</t>
  </si>
  <si>
    <t>20.08.2022 18:46:15</t>
  </si>
  <si>
    <t>VİLLAKENT TR-7 35-28-M00383_953371742_953371742</t>
  </si>
  <si>
    <t>20.08.2022 11:32:10</t>
  </si>
  <si>
    <t>20.08.2022 14:28:19</t>
  </si>
  <si>
    <t>TR-94 35-16-L00094_953354353_953354353</t>
  </si>
  <si>
    <t>20.08.2022 10:12:42</t>
  </si>
  <si>
    <t>20.08.2022 12:50:01</t>
  </si>
  <si>
    <t>L-388 35-18-L00388_A a10b_5944404</t>
  </si>
  <si>
    <t>20.08.2022 20:49:06</t>
  </si>
  <si>
    <t>20.08.2022 23:41:45</t>
  </si>
  <si>
    <t>20.08.2022 09:10:09</t>
  </si>
  <si>
    <t>20.08.2022 13:10:27</t>
  </si>
  <si>
    <t>K-814 35-02-K00814_A_56378286_56378286</t>
  </si>
  <si>
    <t>20.08.2022 20:26:07</t>
  </si>
  <si>
    <t>20.08.2022 22:59:03</t>
  </si>
  <si>
    <t>SÖĞÜTÖREN TR-3 35-20-L00349_955193923_955193923</t>
  </si>
  <si>
    <t>20.08.2022 15:58:33</t>
  </si>
  <si>
    <t>20.08.2022 18:31:39</t>
  </si>
  <si>
    <t>DUMANLAR KÖK 45-81-M00044_KARABEYLER M02_72038345</t>
  </si>
  <si>
    <t>20.08.2022 13:54:00</t>
  </si>
  <si>
    <t>20.08.2022 15:37:37</t>
  </si>
  <si>
    <t>BALABANLI TR-1 35-15-L00965_B_56368955_56368955</t>
  </si>
  <si>
    <t>20.08.2022 20:27:12</t>
  </si>
  <si>
    <t>20.08.2022 22:44:10</t>
  </si>
  <si>
    <t>TOKMAKLI KÖK 45-86-M00047_ÇATALOLUK ENH.(BORLU KÖK) M01_72227668</t>
  </si>
  <si>
    <t>20.08.2022 20:54:50</t>
  </si>
  <si>
    <t>20.08.2022 20:55:59</t>
  </si>
  <si>
    <t>K-4036 35-02-K04036_A_56373770_56373770</t>
  </si>
  <si>
    <t>20.08.2022 14:30:44</t>
  </si>
  <si>
    <t>20.08.2022 18:20:20</t>
  </si>
  <si>
    <t>SANCAKLI BOZKÖY KÖK 45-71-M00087_KÖY İÇİ RİNG-1 M03_61320833</t>
  </si>
  <si>
    <t>20.08.2022 09:37:56</t>
  </si>
  <si>
    <t>20.08.2022 13:28:55</t>
  </si>
  <si>
    <t>ADİLOBA TR-1 45-80-M00156_45-80-M00156_2369011</t>
  </si>
  <si>
    <t>20.08.2022 11:56:56</t>
  </si>
  <si>
    <t>20.08.2022 12:45:25</t>
  </si>
  <si>
    <t>K-2352 35-01-K02352_911993544_911993544</t>
  </si>
  <si>
    <t>20.08.2022 08:15:03</t>
  </si>
  <si>
    <t>20.08.2022 10:09:12</t>
  </si>
  <si>
    <t>KINIK TR-1 45-81-M00139_DIREK TIPI TRAFO HUCRESI H01_2091308</t>
  </si>
  <si>
    <t>20.08.2022 12:50:26</t>
  </si>
  <si>
    <t>20.08.2022 13:13:04</t>
  </si>
  <si>
    <t>AŞAĞIKIRIKLAR DM 35-16-M00448_TOPÇAM M05_2334650</t>
  </si>
  <si>
    <t>20.08.2022 09:02:37</t>
  </si>
  <si>
    <t>20.08.2022 15:57:16</t>
  </si>
  <si>
    <t>M-3441(YATIRIM REZERVE) 35-03-M03441_C c1_5796183</t>
  </si>
  <si>
    <t>20.08.2022 17:24:25</t>
  </si>
  <si>
    <t>20.08.2022 19:13:40</t>
  </si>
  <si>
    <t>20.08.2022 09:11:55</t>
  </si>
  <si>
    <t>20.08.2022 11:05:08</t>
  </si>
  <si>
    <t>ÇOBANLAR AYVACIK TR-4 35-15-L00360_35-15-L00360_2365321</t>
  </si>
  <si>
    <t>20.08.2022 11:43:25</t>
  </si>
  <si>
    <t>20.08.2022 14:19:35</t>
  </si>
  <si>
    <t>SALİHLİ TR-108/A 45-78-L00734__72374470_72374470</t>
  </si>
  <si>
    <t>20.08.2022 10:54:08</t>
  </si>
  <si>
    <t>20.08.2022 12:53:36</t>
  </si>
  <si>
    <t>TR-29 35-13-L00029_TR-30 (HÜKÜMET KONAĞI) L01_66459550</t>
  </si>
  <si>
    <t>20.08.2022 19:35:51</t>
  </si>
  <si>
    <t>20.08.2022 19:54:42</t>
  </si>
  <si>
    <t>TURGUTLU TR-1/1 DM 45-83-M00001_SABANCI M010_72159588</t>
  </si>
  <si>
    <t>20.08.2022 09:57:33</t>
  </si>
  <si>
    <t>20.08.2022 11:30:14</t>
  </si>
  <si>
    <t>TEKELİ ARITMA KÖK 35-22-M00090_İTOP M04_2328483</t>
  </si>
  <si>
    <t>20.08.2022 06:51:31</t>
  </si>
  <si>
    <t>DM-2/2 45-71-M00147_45-71-M00147_66474852</t>
  </si>
  <si>
    <t>20.08.2022 23:12:42</t>
  </si>
  <si>
    <t>21.08.2022 03:47:51</t>
  </si>
  <si>
    <t>TR-21 TARIMSAL SULAMA 45-80-M01021_45-80-M01021_2351103</t>
  </si>
  <si>
    <t>20.08.2022 15:14:50</t>
  </si>
  <si>
    <t>20.08.2022 16:51:50</t>
  </si>
  <si>
    <t>M-1155 35-03-M01155_915040485_915040485</t>
  </si>
  <si>
    <t>20.08.2022 09:31:07</t>
  </si>
  <si>
    <t>20.08.2022 16:14:05</t>
  </si>
  <si>
    <t>TR-38 35-15-M00038_950368237_950368237</t>
  </si>
  <si>
    <t>20.08.2022 20:04:08</t>
  </si>
  <si>
    <t>20.08.2022 21:18:30</t>
  </si>
  <si>
    <t>HELVACI TR-8 35-17-M00368_6014324_56355893_56355893</t>
  </si>
  <si>
    <t>20.08.2022 16:24:29</t>
  </si>
  <si>
    <t>20.08.2022 18:30:50</t>
  </si>
  <si>
    <t>K-883 35-01-K00883_911283112_911283112</t>
  </si>
  <si>
    <t>20.08.2022 17:02:52</t>
  </si>
  <si>
    <t>20.08.2022 18:06:32</t>
  </si>
  <si>
    <t>EĞLENHOCA TR-2 35-21-L00119_953360861_953360861</t>
  </si>
  <si>
    <t>20.08.2022 10:19:47</t>
  </si>
  <si>
    <t>20.08.2022 12:18:18</t>
  </si>
  <si>
    <t>L-295 35-18-L00295_950449187_950449187</t>
  </si>
  <si>
    <t>20.08.2022 19:05:00</t>
  </si>
  <si>
    <t>20.08.2022 20:50:35</t>
  </si>
  <si>
    <t>ÇIRPI MEKTEP MAH. TR 35-20-M00005_8414471_56381182_56381182</t>
  </si>
  <si>
    <t>20.08.2022 18:22:21</t>
  </si>
  <si>
    <t>20.08.2022 20:07:24</t>
  </si>
  <si>
    <t>TARIMSAL SULAMA TR-83 45-85-L00185_DIREK TIPI TRAFO HUCRESI H01_2084737</t>
  </si>
  <si>
    <t>20.08.2022 13:49:52</t>
  </si>
  <si>
    <t>20.08.2022 17:00:20</t>
  </si>
  <si>
    <t>20.08.2022 06:35:39</t>
  </si>
  <si>
    <t>20.08.2022 09:03:13</t>
  </si>
  <si>
    <t>Fiziki İrtibat</t>
  </si>
  <si>
    <t>20.08.2022 13:00:36</t>
  </si>
  <si>
    <t>20.08.2022 13:31:28</t>
  </si>
  <si>
    <t>MUSTAFA SEZGİN ÖZEL TR 35-17-M00372Ö_DIREK TIPI TRAFO HUCRESI H01_2058410</t>
  </si>
  <si>
    <t>20.08.2022 11:44:08</t>
  </si>
  <si>
    <t>20.08.2022 14:33:25</t>
  </si>
  <si>
    <t>YENİÇİFTLİK KÖK 35-20-L00373_HatBaşıAyırıcı_53138687 L05_53138687</t>
  </si>
  <si>
    <t>20.08.2022 08:56:35</t>
  </si>
  <si>
    <t>20.08.2022 11:03:45</t>
  </si>
  <si>
    <t>TR-111 35-15-M00111_950367032_950367032</t>
  </si>
  <si>
    <t>20.08.2022 13:27:55</t>
  </si>
  <si>
    <t>20.08.2022 15:18:55</t>
  </si>
  <si>
    <t>FOÇA TR-32 35-23-L00032_DIREK TIPI TRAFO HUCRESI H01_2046017</t>
  </si>
  <si>
    <t>20.08.2022 15:23:41</t>
  </si>
  <si>
    <t>20.08.2022 15:40:34</t>
  </si>
  <si>
    <t>FUAR İM 35-01-A00003_KÜLTÜRPARK K14_2306361</t>
  </si>
  <si>
    <t>20.08.2022 10:58:00</t>
  </si>
  <si>
    <t>20.08.2022 12:38:56</t>
  </si>
  <si>
    <t>KADIKÖY TR-3 35-16-M00147_953333087_953333087</t>
  </si>
  <si>
    <t>20.08.2022 23:02:09</t>
  </si>
  <si>
    <t>21.08.2022 02:02:15</t>
  </si>
  <si>
    <t>İZZETTİN DOĞUSU TARIMSAL SULAMA TR-1 45-83-M00349_955180124_955180124</t>
  </si>
  <si>
    <t>21.08.2022 07:54:39</t>
  </si>
  <si>
    <t>21.08.2022 10:57:12</t>
  </si>
  <si>
    <t>K-4745 35-03-K04745_910182207_910182207</t>
  </si>
  <si>
    <t>21.08.2022 21:28:57</t>
  </si>
  <si>
    <t>21.08.2022 22:53:41</t>
  </si>
  <si>
    <t>M-1039 35-04-M01039_98987176_98987176</t>
  </si>
  <si>
    <t>21.08.2022 00:49:22</t>
  </si>
  <si>
    <t>21.08.2022 03:06:22</t>
  </si>
  <si>
    <t>21.08.2022 10:20:44</t>
  </si>
  <si>
    <t>21.08.2022 16:03:51</t>
  </si>
  <si>
    <t>21.08.2022 06:52:59</t>
  </si>
  <si>
    <t>21.08.2022 07:02:00</t>
  </si>
  <si>
    <t>HAMİDİYE ÇOMAKLIDAMLARI TR-3 45-77-L00122_DIREK TIPI TRAFO HUCRESI H01_2056355</t>
  </si>
  <si>
    <t>21.08.2022 21:10:15</t>
  </si>
  <si>
    <t>21.08.2022 22:50:37</t>
  </si>
  <si>
    <t>AHMETBEYLER DM 35-16-M00154_FERİZLER SULAMA M06_82965078</t>
  </si>
  <si>
    <t>21.08.2022 09:23:35</t>
  </si>
  <si>
    <t>21.08.2022 17:26:22</t>
  </si>
  <si>
    <t>21.08.2022 10:26:04</t>
  </si>
  <si>
    <t>21.08.2022 10:48:41</t>
  </si>
  <si>
    <t>ULUKENT KÖK-15 35-28-M00070_ULUKENT TR-6 M05_66524969</t>
  </si>
  <si>
    <t>21.08.2022 16:40:57</t>
  </si>
  <si>
    <t>21.08.2022 17:32:48</t>
  </si>
  <si>
    <t>L-189 TERBAY 35-18-L00189_950442367_950442367</t>
  </si>
  <si>
    <t>21.08.2022 17:47:22</t>
  </si>
  <si>
    <t>21.08.2022 22:59:55</t>
  </si>
  <si>
    <t>YEŞİLDERE TR 45-74-M00190_45-74-M00190_2355347</t>
  </si>
  <si>
    <t>21.08.2022 13:11:26</t>
  </si>
  <si>
    <t>21.08.2022 14:21:35</t>
  </si>
  <si>
    <t>21.08.2022 00:07:40</t>
  </si>
  <si>
    <t>21.08.2022 02:14:30</t>
  </si>
  <si>
    <t>BALLICA İM 45-72-A00005_HAMİDİYE L07_2327273</t>
  </si>
  <si>
    <t>21.08.2022 07:26:13</t>
  </si>
  <si>
    <t>21.08.2022 10:19:40</t>
  </si>
  <si>
    <t>TR-57 45-77-L00057_TR-60 L03_72219495</t>
  </si>
  <si>
    <t>21.08.2022 10:14:54</t>
  </si>
  <si>
    <t>21.08.2022 12:32:09</t>
  </si>
  <si>
    <t>M-266 35-14-M00266_35-14-M00266_2376299</t>
  </si>
  <si>
    <t>21.08.2022 14:07:26</t>
  </si>
  <si>
    <t>21.08.2022 14:37:30</t>
  </si>
  <si>
    <t>K-1317 35-07-K01317_912528360_912528360</t>
  </si>
  <si>
    <t>21.08.2022 16:10:12</t>
  </si>
  <si>
    <t>21.08.2022 17:02:28</t>
  </si>
  <si>
    <t>GÖLMARMARA TR-2 45-85-L00002_TR-25 L01_2081954</t>
  </si>
  <si>
    <t>21.08.2022 09:00:00</t>
  </si>
  <si>
    <t>21.08.2022 09:10:00</t>
  </si>
  <si>
    <t>21.08.2022 09:57:57</t>
  </si>
  <si>
    <t>21.08.2022 11:03:00</t>
  </si>
  <si>
    <t>KAYIŞLAR TR-4 45-80-M00135_956558083_956558083</t>
  </si>
  <si>
    <t>21.08.2022 17:57:22</t>
  </si>
  <si>
    <t>21.08.2022 20:28:19</t>
  </si>
  <si>
    <t>ASARLIK TR-7 35-28-M00181_953378749_953378749</t>
  </si>
  <si>
    <t>21.08.2022 15:48:58</t>
  </si>
  <si>
    <t>21.08.2022 17:24:41</t>
  </si>
  <si>
    <t>GÖLCÜK DM 35-15-L01153_SUBATAN L04_67177075</t>
  </si>
  <si>
    <t>21.08.2022 09:31:19</t>
  </si>
  <si>
    <t>21.08.2022 17:07:22</t>
  </si>
  <si>
    <t>PAZARKÖY TR-2 45-78-L00651_49253170_56389663_56389663</t>
  </si>
  <si>
    <t>21.08.2022 16:59:18</t>
  </si>
  <si>
    <t>21.08.2022 18:25:53</t>
  </si>
  <si>
    <t>ÇAĞLAYAN TR-1 45-73-M00173_945663889_945663889</t>
  </si>
  <si>
    <t>21.08.2022 15:09:45</t>
  </si>
  <si>
    <t>21.08.2022 17:59:42</t>
  </si>
  <si>
    <t>GÖKÇEN İM 35-29-A00004_GÖKÇEN ŞEHİR L15_2105917</t>
  </si>
  <si>
    <t>21.08.2022 08:46:58</t>
  </si>
  <si>
    <t>21.08.2022 09:45:36</t>
  </si>
  <si>
    <t>ÇANDARLI DM-TR-20 35-30-M00020_DENİZKÖY KÖYLER M04_72352815</t>
  </si>
  <si>
    <t>21.08.2022 08:57:10</t>
  </si>
  <si>
    <t>21.08.2022 10:18:24</t>
  </si>
  <si>
    <t>21.08.2022 09:24:37</t>
  </si>
  <si>
    <t>21.08.2022 16:24:33</t>
  </si>
  <si>
    <t>TURGUTLU MESLEKİ VE TEKNİK LİSE ATÖLYE YAPIM 45-83-L00486_955141068_955141068</t>
  </si>
  <si>
    <t>21.08.2022 20:16:46</t>
  </si>
  <si>
    <t>21.08.2022 21:09:07</t>
  </si>
  <si>
    <t>DEMİRCİ TM 45-74-A00001_HatBaşıAyırıcı_53135291 M15_53135291</t>
  </si>
  <si>
    <t>21.08.2022 13:21:38</t>
  </si>
  <si>
    <t>21.08.2022 17:10:35</t>
  </si>
  <si>
    <t>ULUCAK TM 35-28-A00002_ULUKENT-1 M01_2313764</t>
  </si>
  <si>
    <t>21.08.2022 09:00:16</t>
  </si>
  <si>
    <t>21.08.2022 15:49:47</t>
  </si>
  <si>
    <t>BEYDAĞ İM 35-32-A00001_HALIKÖY L12_2308122</t>
  </si>
  <si>
    <t>21.08.2022 09:09:59</t>
  </si>
  <si>
    <t>21.08.2022 11:59:17</t>
  </si>
  <si>
    <t>TR-62 35-16-L00062_C C02_5764172</t>
  </si>
  <si>
    <t>21.08.2022 18:29:24</t>
  </si>
  <si>
    <t>21.08.2022 19:08:52</t>
  </si>
  <si>
    <t>IŞIKLAR TM 35-02-A00006_KEMALPAŞA-1 M18_2308406</t>
  </si>
  <si>
    <t>21.08.2022 09:01:04</t>
  </si>
  <si>
    <t>21.08.2022 17:13:02</t>
  </si>
  <si>
    <t>21.08.2022 22:05:11</t>
  </si>
  <si>
    <t>22.08.2022 00:04:07</t>
  </si>
  <si>
    <t>L-29 35-14-L00029_9529431_56355749_56355749</t>
  </si>
  <si>
    <t>21.08.2022 01:33:59</t>
  </si>
  <si>
    <t>21.08.2022 02:48:09</t>
  </si>
  <si>
    <t>K-3016 35-03-K03016_910843857_910843857</t>
  </si>
  <si>
    <t>21.08.2022 16:20:04</t>
  </si>
  <si>
    <t>21.08.2022 21:11:31</t>
  </si>
  <si>
    <t>YAHŞELLİ DM-5 35-28-M00882_KÖK-20 M09_66819936</t>
  </si>
  <si>
    <t>21.08.2022 09:54:09</t>
  </si>
  <si>
    <t>21.08.2022 15:15:19</t>
  </si>
  <si>
    <t>DM-4/TR-30 (ESKİ TR-14) 35-22-M00014_A A01b_42569784</t>
  </si>
  <si>
    <t>21.08.2022 17:54:42</t>
  </si>
  <si>
    <t>21.08.2022 19:31:01</t>
  </si>
  <si>
    <t>M-378 35-23-M00378_ H_79385077</t>
  </si>
  <si>
    <t>21.08.2022 11:37:44</t>
  </si>
  <si>
    <t>21.08.2022 11:52:33</t>
  </si>
  <si>
    <t>YEŞİLYURT TR-5 45-73-M00802_945640791_945640791</t>
  </si>
  <si>
    <t>21.08.2022 17:32:21</t>
  </si>
  <si>
    <t>21.08.2022 20:50:52</t>
  </si>
  <si>
    <t>21.08.2022 05:20:32</t>
  </si>
  <si>
    <t>21.08.2022 10:12:12</t>
  </si>
  <si>
    <t>DM-16/22 45-71-M02398_953200077_953200077</t>
  </si>
  <si>
    <t>21.08.2022 16:59:10</t>
  </si>
  <si>
    <t>21.08.2022 18:20:19</t>
  </si>
  <si>
    <t>BAYINDIR İM 35-20-A00001_YANIK KAVAK L04_2313520</t>
  </si>
  <si>
    <t>21.08.2022 12:53:02</t>
  </si>
  <si>
    <t>21.08.2022 17:21:08</t>
  </si>
  <si>
    <t>OKLUİSA KÖK 45-81-M00046_HatBaşıAyırıcı_53135497 M03_53135497</t>
  </si>
  <si>
    <t>21.08.2022 13:33:47</t>
  </si>
  <si>
    <t>21.08.2022 14:26:37</t>
  </si>
  <si>
    <t>YUKARI ÇOBANİSA TR-1 45-71-M00626_43137504_56393423_56393423</t>
  </si>
  <si>
    <t>21.08.2022 17:16:18</t>
  </si>
  <si>
    <t>21.08.2022 21:24:55</t>
  </si>
  <si>
    <t>OKLUİSA KÖK 45-81-M00046_HatBaşıAyırıcı_53135385 M05_53135385</t>
  </si>
  <si>
    <t>21.08.2022 15:32:33</t>
  </si>
  <si>
    <t>21.08.2022 17:20:35</t>
  </si>
  <si>
    <t>AHMETBEYLER DM 35-16-M00154_ÇİTKÖY M07_82965209</t>
  </si>
  <si>
    <t>21.08.2022 09:28:11</t>
  </si>
  <si>
    <t>21.08.2022 17:24:01</t>
  </si>
  <si>
    <t>ŞEMİKLER TM 35-04-A00003_SERİNKUYU M10_2055316</t>
  </si>
  <si>
    <t>21.08.2022 01:03:09</t>
  </si>
  <si>
    <t>21.08.2022 01:51:58</t>
  </si>
  <si>
    <t>DEMİRCİLİ DM 35-15-L00895_KARAKOVA DM L013_85268691</t>
  </si>
  <si>
    <t>21.08.2022 08:02:29</t>
  </si>
  <si>
    <t>21.08.2022 08:42:02</t>
  </si>
  <si>
    <t>SARUHANLI TR-17 45-80-M00017_45-80-M00017_2355942</t>
  </si>
  <si>
    <t>21.08.2022 16:21:48</t>
  </si>
  <si>
    <t>21.08.2022 18:24:26</t>
  </si>
  <si>
    <t>OKLUİSA KÖK 45-81-M00046_HatBaşıAyırıcı_53134830 M05_53134830</t>
  </si>
  <si>
    <t>21.08.2022 10:42:38</t>
  </si>
  <si>
    <t>21.08.2022 11:50:20</t>
  </si>
  <si>
    <t>ÇAMLICA TR-12 45-86-M00206_A_56405526_56405526</t>
  </si>
  <si>
    <t>21.08.2022 20:28:46</t>
  </si>
  <si>
    <t>21.08.2022 21:20:03</t>
  </si>
  <si>
    <t>M-715 35-17-M00715_950315091_950315091</t>
  </si>
  <si>
    <t>21.08.2022 18:05:32</t>
  </si>
  <si>
    <t>21.08.2022 19:01:32</t>
  </si>
  <si>
    <t>21.08.2022 12:40:35</t>
  </si>
  <si>
    <t>21.08.2022 15:19:14</t>
  </si>
  <si>
    <t>21.08.2022 11:31:29</t>
  </si>
  <si>
    <t>21.08.2022 11:33:45</t>
  </si>
  <si>
    <t>TORBALI DM 35-26-M00001_TR-53/TR-54 M08_2307930</t>
  </si>
  <si>
    <t>21.08.2022 11:05:40</t>
  </si>
  <si>
    <t>21.08.2022 11:10:00</t>
  </si>
  <si>
    <t>MADEN KÖK 45-83-M00128_HatBaşıAyırıcı_53137055 M03_53137055</t>
  </si>
  <si>
    <t>21.08.2022 08:17:31</t>
  </si>
  <si>
    <t>21.08.2022 11:50:45</t>
  </si>
  <si>
    <t>BAĞARASI TR-10 KÖK 35-23-M00179_GERENKÖY KÖK M01_72143145</t>
  </si>
  <si>
    <t>21.08.2022 15:22:42</t>
  </si>
  <si>
    <t>21.08.2022 16:19:02</t>
  </si>
  <si>
    <t>ÇANDARLI TR-2 35-30-M00002_TR-3 M02_72079707</t>
  </si>
  <si>
    <t>21.08.2022 10:05:11</t>
  </si>
  <si>
    <t>21.08.2022 11:34:18</t>
  </si>
  <si>
    <t>L-308 35-18-L00308_950447475_950447475</t>
  </si>
  <si>
    <t>21.08.2022 16:41:55</t>
  </si>
  <si>
    <t>21.08.2022 18:12:54</t>
  </si>
  <si>
    <t>ÇANDARLI TATİL KÖYÜ KÖK-11 35-30-M00079_ÇANDARLI TATİL KÖYÜ M04_72085968</t>
  </si>
  <si>
    <t>21.08.2022 06:46:44</t>
  </si>
  <si>
    <t>21.08.2022 09:51:04</t>
  </si>
  <si>
    <t>BEYDAĞ İM 35-32-A00001_BEYDAĞ L02_2308130</t>
  </si>
  <si>
    <t>21.08.2022 09:05:29</t>
  </si>
  <si>
    <t>21.08.2022 17:15:24</t>
  </si>
  <si>
    <t>ÇAMLIK KÖYÜ TR-3 35-13-L00083_946418472_946418472</t>
  </si>
  <si>
    <t>21.08.2022 13:48:14</t>
  </si>
  <si>
    <t>21.08.2022 14:32:23</t>
  </si>
  <si>
    <t>M-448 35-03-M00448_35-03-M00448_2365707</t>
  </si>
  <si>
    <t>21.08.2022 09:44:22</t>
  </si>
  <si>
    <t>21.08.2022 10:29:19</t>
  </si>
  <si>
    <t>TR-26 35-13-L00026_B_56356972_56356972</t>
  </si>
  <si>
    <t>21.08.2022 09:41:31</t>
  </si>
  <si>
    <t>21.08.2022 11:11:39</t>
  </si>
  <si>
    <t>K-2732 35-04-K02732_99399135_99399135</t>
  </si>
  <si>
    <t>21.08.2022 20:43:34</t>
  </si>
  <si>
    <t>21.08.2022 22:43:21</t>
  </si>
  <si>
    <t>GÖKÇEN DM 1-1/6 35-29-M00128_48309253 c1b_48316409</t>
  </si>
  <si>
    <t>21.08.2022 11:05:30</t>
  </si>
  <si>
    <t>21.08.2022 12:31:56</t>
  </si>
  <si>
    <t>TR-14 35-17-M00014_M-20 M01_66421515</t>
  </si>
  <si>
    <t>21.08.2022 08:51:49</t>
  </si>
  <si>
    <t>21.08.2022 10:49:49</t>
  </si>
  <si>
    <t>21.08.2022 12:18:45</t>
  </si>
  <si>
    <t>21.08.2022 13:35:45</t>
  </si>
  <si>
    <t>DEREKÖY MANAKLAR TR 45-77-L00305_945501646_945501646</t>
  </si>
  <si>
    <t>21.08.2022 09:31:41</t>
  </si>
  <si>
    <t>21.08.2022 13:59:31</t>
  </si>
  <si>
    <t>TOLOZ KÖK 45-79-M00251_TOLOZ TR M03_66843649</t>
  </si>
  <si>
    <t>21.08.2022 10:13:46</t>
  </si>
  <si>
    <t>21.08.2022 11:00:24</t>
  </si>
  <si>
    <t>TR-140 35-19-L00140_6302220_56377681_56377681</t>
  </si>
  <si>
    <t>21.08.2022 21:12:34</t>
  </si>
  <si>
    <t>21.08.2022 22:44:23</t>
  </si>
  <si>
    <t>ÇANDARLI DM-TR-20 35-30-M00020_ŞEHİR-1 M13_72352934</t>
  </si>
  <si>
    <t>21.08.2022 06:52:49</t>
  </si>
  <si>
    <t>21.08.2022 08:23:28</t>
  </si>
  <si>
    <t>GÜLBAHÇE TR-2 45-71-M01600_953190711_953190711</t>
  </si>
  <si>
    <t>21.08.2022 13:55:41</t>
  </si>
  <si>
    <t>21.08.2022 14:43:23</t>
  </si>
  <si>
    <t>KARAKOVA TR-5 35-15-L01081_B_65513511_65513511</t>
  </si>
  <si>
    <t>21.08.2022 14:32:54</t>
  </si>
  <si>
    <t>21.08.2022 16:02:10</t>
  </si>
  <si>
    <t>KILAVUZLAR KÖK 45-74-M00198_KILAVUZLAR M03_72237257</t>
  </si>
  <si>
    <t>21.08.2022 13:37:01</t>
  </si>
  <si>
    <t>21.08.2022 17:24:55</t>
  </si>
  <si>
    <t>ÇOBANLAR SUBATAN TR-2 35-15-L00357_B_56369348_56369348</t>
  </si>
  <si>
    <t>21.08.2022 19:58:22</t>
  </si>
  <si>
    <t>21.08.2022 23:22:17</t>
  </si>
  <si>
    <t>SARUHANLI TR-24 45-80-M00024_956563417_956563417</t>
  </si>
  <si>
    <t>21.08.2022 15:28:11</t>
  </si>
  <si>
    <t>21.08.2022 19:57:51</t>
  </si>
  <si>
    <t>TR-2/11-A 45-83-L00156_955149082_955149082</t>
  </si>
  <si>
    <t>21.08.2022 17:21:49</t>
  </si>
  <si>
    <t>21.08.2022 18:53:48</t>
  </si>
  <si>
    <t>DM-2/2 45-71-M00147_C_56404664_56404664</t>
  </si>
  <si>
    <t>21.08.2022 14:21:08</t>
  </si>
  <si>
    <t>21.08.2022 17:05:12</t>
  </si>
  <si>
    <t>ARSLANLAR TM 35-26-A00004_KUTLUTAŞ M29_2307568</t>
  </si>
  <si>
    <t>21.08.2022 13:26:35</t>
  </si>
  <si>
    <t>21.08.2022 13:30:58</t>
  </si>
  <si>
    <t>21.08.2022 07:19:19</t>
  </si>
  <si>
    <t>21.08.2022 09:34:59</t>
  </si>
  <si>
    <t>MENDERES DM-2/TR-1 35-22-M00300_KÖYLER-1 M15_2328470</t>
  </si>
  <si>
    <t>21.08.2022 08:54:19</t>
  </si>
  <si>
    <t>21.08.2022 09:12:33</t>
  </si>
  <si>
    <t>SELİMŞAHLAR TR-2 45-71-M00137_TOKİ M03_2080336</t>
  </si>
  <si>
    <t>21.08.2022 12:29:59</t>
  </si>
  <si>
    <t>21.08.2022 15:16:46</t>
  </si>
  <si>
    <t>TOLOZ KÖK 45-79-M00251_ERENKÖY-ÇEŞNELİ-OSMANİYE-KIZILDAĞ M02_66843654</t>
  </si>
  <si>
    <t>21.08.2022 11:25:21</t>
  </si>
  <si>
    <t>21.08.2022 12:13:29</t>
  </si>
  <si>
    <t>SARUHANLI TR-2 45-80-M00002_956564168_956564168</t>
  </si>
  <si>
    <t>21.08.2022 19:09:56</t>
  </si>
  <si>
    <t>21.08.2022 21:12:19</t>
  </si>
  <si>
    <t>ŞİRİNKÖY TR-1 35-15-L00554_B_65511420_65511420</t>
  </si>
  <si>
    <t>21.08.2022 16:16:13</t>
  </si>
  <si>
    <t>21.08.2022 19:56:37</t>
  </si>
  <si>
    <t>DERBENT ALTI TST KÖK 45-83-M00127_DAĞITIM TRAFOSU M05_72202010</t>
  </si>
  <si>
    <t>21.08.2022 09:09:15</t>
  </si>
  <si>
    <t>21.08.2022 13:59:41</t>
  </si>
  <si>
    <t>SOMA TR-11/2 45-82-M00033_945542601_945542601</t>
  </si>
  <si>
    <t>21.08.2022 21:40:40</t>
  </si>
  <si>
    <t>21.08.2022 22:41:19</t>
  </si>
  <si>
    <t>21.08.2022 09:53:39</t>
  </si>
  <si>
    <t>21.08.2022 09:54:39</t>
  </si>
  <si>
    <t>21.08.2022 09:01:09</t>
  </si>
  <si>
    <t>21.08.2022 13:45:56</t>
  </si>
  <si>
    <t>M-2846 35-03-M02846_ M01_82471940</t>
  </si>
  <si>
    <t>21.08.2022 10:48:05</t>
  </si>
  <si>
    <t>21.08.2022 14:29:48</t>
  </si>
  <si>
    <t>BAHÇECİK TR-1 35-22-M00264_955255476_955255476</t>
  </si>
  <si>
    <t>21.08.2022 17:02:59</t>
  </si>
  <si>
    <t>21.08.2022 18:01:20</t>
  </si>
  <si>
    <t>YENİCE Ç.TEKKE KÖYÜ TR-1 45-73-L00003_DIREK TIPI TRAFO HUCRESI H01_2070630</t>
  </si>
  <si>
    <t>21.08.2022 10:21:45</t>
  </si>
  <si>
    <t>21.08.2022 12:02:00</t>
  </si>
  <si>
    <t>K-1126 35-01-K01126_K-1603 K01_2068105</t>
  </si>
  <si>
    <t>21.08.2022 13:25:28</t>
  </si>
  <si>
    <t>21.08.2022 14:44:50</t>
  </si>
  <si>
    <t>AKÇAPINAR KÖK 45-83-L00131_AKÇAPINAR L06_72176518</t>
  </si>
  <si>
    <t>21.08.2022 09:24:57</t>
  </si>
  <si>
    <t>21.08.2022 14:07:02</t>
  </si>
  <si>
    <t>BAYINDIR İM 35-20-A00001_TR-A (15.8) L03_2309885</t>
  </si>
  <si>
    <t>21.08.2022 09:00:25</t>
  </si>
  <si>
    <t>21.08.2022 11:10:16</t>
  </si>
  <si>
    <t>M-280 MİGROS TÜRK T.A.Ş 35-02-M00280Ö_HatBaşıAyırıcı_79573442 M01_79573442</t>
  </si>
  <si>
    <t>21.08.2022 07:47:16</t>
  </si>
  <si>
    <t>21.08.2022 11:42:52</t>
  </si>
  <si>
    <t>IŞIKLAR KÖK 45-73-M00467_IŞIKLAR SULAMA M07_83813234</t>
  </si>
  <si>
    <t>21.08.2022 09:07:46</t>
  </si>
  <si>
    <t>21.08.2022 11:12:52</t>
  </si>
  <si>
    <t>L-37 YAT LİMANI 35-14-L00037_956636541_956636541</t>
  </si>
  <si>
    <t>21.08.2022 12:37:01</t>
  </si>
  <si>
    <t>21.08.2022 14:05:43</t>
  </si>
  <si>
    <t>M-278 35-02-M00278_F_56381070_56381070</t>
  </si>
  <si>
    <t>21.08.2022 19:06:07</t>
  </si>
  <si>
    <t>21.08.2022 22:51:56</t>
  </si>
  <si>
    <t>21.08.2022 09:46:46</t>
  </si>
  <si>
    <t>21.08.2022 11:33:34</t>
  </si>
  <si>
    <t>BÜNYAN OSMANİYE TARIMSAL SULAMA TR-1 45-72-L00561_45-72-L00561_2374968</t>
  </si>
  <si>
    <t>21.08.2022 11:26:47</t>
  </si>
  <si>
    <t>21.08.2022 12:32:55</t>
  </si>
  <si>
    <t>21.08.2022 08:55:14</t>
  </si>
  <si>
    <t>21.08.2022 12:52:21</t>
  </si>
  <si>
    <t>YENİOBA KÖK 35-29-M00125_HatBaşıAyırıcı_53138620 M013_53138620</t>
  </si>
  <si>
    <t>21.08.2022 17:45:27</t>
  </si>
  <si>
    <t>21.08.2022 20:47:11</t>
  </si>
  <si>
    <t>SİNDEL TR-1 45-75-M00331_C_56389895_56389895</t>
  </si>
  <si>
    <t>21.08.2022 15:14:52</t>
  </si>
  <si>
    <t>21.08.2022 20:38:55</t>
  </si>
  <si>
    <t>M-333 35-02-M00333_E E1B_5810096</t>
  </si>
  <si>
    <t>21.08.2022 09:23:53</t>
  </si>
  <si>
    <t>21.08.2022 16:15:22</t>
  </si>
  <si>
    <t>L-184 35-18-L00184_E e1_5952797</t>
  </si>
  <si>
    <t>21.08.2022 20:13:25</t>
  </si>
  <si>
    <t>21.08.2022 22:18:09</t>
  </si>
  <si>
    <t>M-319 35-02-M00319_35-02-M00319_2357055</t>
  </si>
  <si>
    <t>21.08.2022 15:21:08</t>
  </si>
  <si>
    <t>21.08.2022 19:38:01</t>
  </si>
  <si>
    <t>21.08.2022 08:07:03</t>
  </si>
  <si>
    <t>21.08.2022 08:38:16</t>
  </si>
  <si>
    <t>GÖLMARMARA TR-2 45-85-L00002_TR-4 L02_2321905</t>
  </si>
  <si>
    <t>21.08.2022 14:36:52</t>
  </si>
  <si>
    <t>21.08.2022 16:27:09</t>
  </si>
  <si>
    <t>M-1 35-17-M00001_TOTALGAZ DM M03_66461793</t>
  </si>
  <si>
    <t>21.08.2022 09:58:55</t>
  </si>
  <si>
    <t>21.08.2022 10:18:15</t>
  </si>
  <si>
    <t>SOMA DM-3 45-82-M00025_D_56388909_56388909</t>
  </si>
  <si>
    <t>21.08.2022 20:33:03</t>
  </si>
  <si>
    <t>21.08.2022 21:02:32</t>
  </si>
  <si>
    <t>CEVİZLİ BALYAKASI TR-3 35-31-L00320_47798608_56352452_56352452</t>
  </si>
  <si>
    <t>21.08.2022 13:06:08</t>
  </si>
  <si>
    <t>21.08.2022 14:57:57</t>
  </si>
  <si>
    <t>L-335 35-18-L00335_950439020_950439020</t>
  </si>
  <si>
    <t>21.08.2022 13:36:39</t>
  </si>
  <si>
    <t>21.08.2022 17:29:31</t>
  </si>
  <si>
    <t>BAYINDIR İM 35-20-A00001_BEKLEME L13_2313512</t>
  </si>
  <si>
    <t>21.08.2022 12:51:40</t>
  </si>
  <si>
    <t>21.08.2022 17:56:45</t>
  </si>
  <si>
    <t>PINARLAR TR-2 45-81-M00240_DIREK TIPI TRAFO HUCRESI H01_2087053</t>
  </si>
  <si>
    <t>21.08.2022 12:20:00</t>
  </si>
  <si>
    <t>21.08.2022 14:25:00</t>
  </si>
  <si>
    <t>M-516 METAŞ KÖK 35-02-M00516_M-1151 M04_72046138</t>
  </si>
  <si>
    <t>21.08.2022 09:57:11</t>
  </si>
  <si>
    <t>21.08.2022 17:48:34</t>
  </si>
  <si>
    <t>ALİAĞA GIS TM 35-17-A00014_BELEDİYE-1 (2H04) M017_66128126</t>
  </si>
  <si>
    <t>21.08.2022 09:03:52</t>
  </si>
  <si>
    <t>21.08.2022 09:35:44</t>
  </si>
  <si>
    <t>ÜÇPINAR DM 45-71-M00183_HatBaşıAyırıcı_74252552 M03_74252552</t>
  </si>
  <si>
    <t>21.08.2022 10:04:56</t>
  </si>
  <si>
    <t>21.08.2022 13:52:29</t>
  </si>
  <si>
    <t>K-4105 35-08-K04105_35-08-K04105_42010091</t>
  </si>
  <si>
    <t>21.08.2022 09:24:00</t>
  </si>
  <si>
    <t>21.08.2022 14:26:47</t>
  </si>
  <si>
    <t>DM-23/06 45-71-M00502_953190322_953190322</t>
  </si>
  <si>
    <t>21.08.2022 22:23:59</t>
  </si>
  <si>
    <t>21.08.2022 22:47:08</t>
  </si>
  <si>
    <t>21.08.2022 18:42:58</t>
  </si>
  <si>
    <t>21.08.2022 19:40:07</t>
  </si>
  <si>
    <t>AHMETLİ İM 45-84-A00001_HatBaşıAyırıcı_53134295 L17_53134295</t>
  </si>
  <si>
    <t>21.08.2022 14:30:06</t>
  </si>
  <si>
    <t>21.08.2022 18:09:44</t>
  </si>
  <si>
    <t>DM-1/68 35-29-M00468_DAĞITIM TRAFO DM-1/68 M03_72354506</t>
  </si>
  <si>
    <t>21.08.2022 02:50:22</t>
  </si>
  <si>
    <t>21.08.2022 03:30:22</t>
  </si>
  <si>
    <t>21.08.2022 16:38:30</t>
  </si>
  <si>
    <t>21.08.2022 16:52:17</t>
  </si>
  <si>
    <t>MAHMUTLAR KÖK 45-74-M00354_HatBaşıAyırıcı_53135345 M04_53135345</t>
  </si>
  <si>
    <t>21.08.2022 09:56:57</t>
  </si>
  <si>
    <t>21.08.2022 13:14:36</t>
  </si>
  <si>
    <t>SALUR KÖK 45-75-M00062_GÜNEŞLİ M02_72037154</t>
  </si>
  <si>
    <t>21.08.2022 05:40:09</t>
  </si>
  <si>
    <t>21.08.2022 06:00:12</t>
  </si>
  <si>
    <t>DEMİRCİ TM 45-74-A00001_HatBaşıAyırıcı_53135307 M15_53135307</t>
  </si>
  <si>
    <t>21.08.2022 08:31:29</t>
  </si>
  <si>
    <t>21.08.2022 12:54:11</t>
  </si>
  <si>
    <t>DM-12/TR-1 45-73-M00067_ÜNİVERSİTE BAKLACI M01_65918041</t>
  </si>
  <si>
    <t>21.08.2022 13:35:51</t>
  </si>
  <si>
    <t>21.08.2022 14:02:08</t>
  </si>
  <si>
    <t>YAĞLAR YAYLA TR-3 35-31-L00040_35-31-L00040_2366010</t>
  </si>
  <si>
    <t>21.08.2022 19:52:48</t>
  </si>
  <si>
    <t>21.08.2022 20:13:22</t>
  </si>
  <si>
    <t>YAVUZ ÖZECE GRB 35-20-M00021_DIREK TIPI TRAFO HUCRESI H01_2049508</t>
  </si>
  <si>
    <t>21.08.2022 17:07:28</t>
  </si>
  <si>
    <t>21.08.2022 20:18:00</t>
  </si>
  <si>
    <t>K-493 35-01-K00493_D 1D_5856250</t>
  </si>
  <si>
    <t>21.08.2022 09:26:16</t>
  </si>
  <si>
    <t>21.08.2022 10:11:51</t>
  </si>
  <si>
    <t>L-474 35-18-L00474_DIREK TIPI TRAFO HUCRESI H01_2034328</t>
  </si>
  <si>
    <t>21.08.2022 17:12:03</t>
  </si>
  <si>
    <t>21.08.2022 17:33:00</t>
  </si>
  <si>
    <t>A. CANCAN SLM. GRB TR-4 35-27-M01147_B_82841711_82841711</t>
  </si>
  <si>
    <t>21.08.2022 12:14:56</t>
  </si>
  <si>
    <t>21.08.2022 13:04:33</t>
  </si>
  <si>
    <t>M-1004 35-03-M01004_910821979_910821979</t>
  </si>
  <si>
    <t>21.08.2022 10:13:20</t>
  </si>
  <si>
    <t>21.08.2022 14:19:34</t>
  </si>
  <si>
    <t>IŞIKLAR KÖK 45-73-M00467_BAKLACI M06_83813303</t>
  </si>
  <si>
    <t>21.08.2022 11:19:41</t>
  </si>
  <si>
    <t>21.08.2022 13:21:37</t>
  </si>
  <si>
    <t>SAĞANCI İM 35-16-A00003_YAVAŞÇA L06_2316405</t>
  </si>
  <si>
    <t>21.08.2022 12:00:17</t>
  </si>
  <si>
    <t>21.08.2022 12:47:07</t>
  </si>
  <si>
    <t>L-310 35-18-L00310_6027451_56369861_56369861</t>
  </si>
  <si>
    <t>21.08.2022 13:59:21</t>
  </si>
  <si>
    <t>21.08.2022 16:07:36</t>
  </si>
  <si>
    <t>YENİ HARMANDALI TR-1 45-71-M00893_DIREK TIPI TRAFO HUCRESI H01_2084265</t>
  </si>
  <si>
    <t>21.08.2022 21:19:31</t>
  </si>
  <si>
    <t>21.08.2022 22:16:00</t>
  </si>
  <si>
    <t>HARMANDALI KÖK 45-71-M00061_AHMET KOCA M10_72231053</t>
  </si>
  <si>
    <t>21.08.2022 15:46:37</t>
  </si>
  <si>
    <t>21.08.2022 20:50:30</t>
  </si>
  <si>
    <t>DM08/TR02 45-73-M00003_TR-4 M04_66742823</t>
  </si>
  <si>
    <t>21.08.2022 09:02:09</t>
  </si>
  <si>
    <t>21.08.2022 09:58:49</t>
  </si>
  <si>
    <t>HAVVANALAR TR-1 45-81-M00202_DIREK TIPI TRAFO HUCRESI H01_2088984</t>
  </si>
  <si>
    <t>21.08.2022 09:19:34</t>
  </si>
  <si>
    <t>21.08.2022 10:33:10</t>
  </si>
  <si>
    <t>OĞULDURUK AKYAR TR-1 45-75-M00300_945607885_945607885</t>
  </si>
  <si>
    <t>21.08.2022 17:55:31</t>
  </si>
  <si>
    <t>21.08.2022 22:16:22</t>
  </si>
  <si>
    <t>DM-3/29 45-71-M00083_DAĞITIM TRAFOSU M01_72059106</t>
  </si>
  <si>
    <t>21.08.2022 15:05:58</t>
  </si>
  <si>
    <t>21.08.2022 16:33:17</t>
  </si>
  <si>
    <t>M-531 KAVAKLIDERE KÖK 35-02-M00531_M-530 / M529 M11_72200023</t>
  </si>
  <si>
    <t>21.08.2022 19:56:27</t>
  </si>
  <si>
    <t>21.08.2022 20:42:38</t>
  </si>
  <si>
    <t>M-457 35-17-M00457_M-17 M02_66417121</t>
  </si>
  <si>
    <t>21.08.2022 08:43:49</t>
  </si>
  <si>
    <t>21.08.2022 10:56:11</t>
  </si>
  <si>
    <t>K-1038 35-01-K01038_911179240_911179240</t>
  </si>
  <si>
    <t>21.08.2022 10:14:09</t>
  </si>
  <si>
    <t>21.08.2022 16:27:02</t>
  </si>
  <si>
    <t>BALIKLIOVA TR-1 35-19-L00271_956675921_956675921</t>
  </si>
  <si>
    <t>21.08.2022 09:34:15</t>
  </si>
  <si>
    <t>21.08.2022 13:04:39</t>
  </si>
  <si>
    <t>21.08.2022 06:59:15</t>
  </si>
  <si>
    <t>21.08.2022 07:39:34</t>
  </si>
  <si>
    <t>TR-99 ZEYTİNALANI 35-19-L00099_956683876_956683876</t>
  </si>
  <si>
    <t>21.08.2022 12:05:33</t>
  </si>
  <si>
    <t>21.08.2022 13:57:49</t>
  </si>
  <si>
    <t>K-1074 35-01-K01074_911845069_911845069</t>
  </si>
  <si>
    <t>21.08.2022 14:08:50</t>
  </si>
  <si>
    <t>21.08.2022 16:56:50</t>
  </si>
  <si>
    <t>BEYDAĞ İM 35-32-A00001_SANAYİ M01_2308137</t>
  </si>
  <si>
    <t>21.08.2022 09:06:06</t>
  </si>
  <si>
    <t>21.08.2022 17:15:34</t>
  </si>
  <si>
    <t>M-333 35-02-M00333_C C1B_5813903</t>
  </si>
  <si>
    <t>21.08.2022 09:22:09</t>
  </si>
  <si>
    <t>21.08.2022 16:13:57</t>
  </si>
  <si>
    <t>KARABAĞ TR-1 35-31-L00127_35-31-L00127_2364004</t>
  </si>
  <si>
    <t>21.08.2022 13:58:10</t>
  </si>
  <si>
    <t>21.08.2022 16:06:59</t>
  </si>
  <si>
    <t>21.08.2022 09:43:31</t>
  </si>
  <si>
    <t>21.08.2022 11:52:47</t>
  </si>
  <si>
    <t>KARAKUYU TR-3 35-26-M00440_11658298_56357720_56357720</t>
  </si>
  <si>
    <t>21.08.2022 16:45:19</t>
  </si>
  <si>
    <t>21.08.2022 19:29:49</t>
  </si>
  <si>
    <t>TR-145 45-78-M00145_953248736_953248736</t>
  </si>
  <si>
    <t>21.08.2022 23:28:57</t>
  </si>
  <si>
    <t>21.08.2022 23:52:20</t>
  </si>
  <si>
    <t>M-10 35-02-M00010_M-280 M06_2320102</t>
  </si>
  <si>
    <t>21.08.2022 11:13:05</t>
  </si>
  <si>
    <t>21.08.2022 11:22:11</t>
  </si>
  <si>
    <t>SÜLEYMANLI KÖK 35-28-M00606_AYVACIK M11_66870924</t>
  </si>
  <si>
    <t>21.08.2022 08:54:30</t>
  </si>
  <si>
    <t>21.08.2022 16:04:49</t>
  </si>
  <si>
    <t>L-426 ESKİ GARAJ 35-18-L00426_E e1_5945308</t>
  </si>
  <si>
    <t>21.08.2022 13:24:02</t>
  </si>
  <si>
    <t>21.08.2022 15:06:50</t>
  </si>
  <si>
    <t>21.08.2022 09:00:40</t>
  </si>
  <si>
    <t>21.08.2022 17:12:50</t>
  </si>
  <si>
    <t>BEYDAĞ İM 35-32-A00001_MUTAFLAR L14_2308120</t>
  </si>
  <si>
    <t>21.08.2022 09:08:49</t>
  </si>
  <si>
    <t>21.08.2022 17:15:11</t>
  </si>
  <si>
    <t>21.08.2022 02:54:54</t>
  </si>
  <si>
    <t>21.08.2022 03:55:53</t>
  </si>
  <si>
    <t>BELENYENİCE KÖYÜ TR-1 45-71-M01512_45-71-M01512_2367641</t>
  </si>
  <si>
    <t>21.08.2022 16:20:59</t>
  </si>
  <si>
    <t>21.08.2022 18:23:51</t>
  </si>
  <si>
    <t>CABBAR DM 45-73-M00100_DSİ ÇIKIŞ M03_2057597</t>
  </si>
  <si>
    <t>21.08.2022 14:20:40</t>
  </si>
  <si>
    <t>21.08.2022 14:25:12</t>
  </si>
  <si>
    <t>L-76 DEPREM KONUTLARI-1 35-14-L00076_6721663 l76a1b_5950182</t>
  </si>
  <si>
    <t>21.08.2022 09:58:00</t>
  </si>
  <si>
    <t>21.08.2022 11:25:08</t>
  </si>
  <si>
    <t>K-2807 35-01-K02807_911270281_911270281</t>
  </si>
  <si>
    <t>21.08.2022 20:31:55</t>
  </si>
  <si>
    <t>21.08.2022 22:01:23</t>
  </si>
  <si>
    <t>TR-99 ZEYTİNALANI 35-19-L00099_956675112_956675112</t>
  </si>
  <si>
    <t>21.08.2022 18:08:36</t>
  </si>
  <si>
    <t>21.08.2022 23:03:55</t>
  </si>
  <si>
    <t>ERDELLİ TR-1 45-72-L00477_956507035_956507035</t>
  </si>
  <si>
    <t>21.08.2022 16:48:03</t>
  </si>
  <si>
    <t>21.08.2022 18:37:44</t>
  </si>
  <si>
    <t>MEDAR DM 45-72-L00079_KÖYLER L03_66588723</t>
  </si>
  <si>
    <t>21.08.2022 19:31:19</t>
  </si>
  <si>
    <t>21.08.2022 20:15:25</t>
  </si>
  <si>
    <t>DM-20/13 (ÇAPRA KABİN) 45-71-M00272_DAĞITIM TRAFOSU M05_84188917</t>
  </si>
  <si>
    <t>21.08.2022 08:55:53</t>
  </si>
  <si>
    <t>21.08.2022 14:17:39</t>
  </si>
  <si>
    <t>VİKİNG TM 35-17-A00007_GÜZELHİSAR SULAMA R05_2314260</t>
  </si>
  <si>
    <t>21.08.2022 09:30:50</t>
  </si>
  <si>
    <t>21.08.2022 13:23:35</t>
  </si>
  <si>
    <t>BADINCA KÖK 45-73-M00341_HatBaşıAyırıcı_53136578 M03_53136578</t>
  </si>
  <si>
    <t>21.08.2022 15:18:13</t>
  </si>
  <si>
    <t>21.08.2022 15:58:15</t>
  </si>
  <si>
    <t>21.08.2022 14:23:09</t>
  </si>
  <si>
    <t>21.08.2022 18:43:16</t>
  </si>
  <si>
    <t>BAYINDIR İM 35-20-A00001_TR-B M10_2058765</t>
  </si>
  <si>
    <t>21.08.2022 08:58:06</t>
  </si>
  <si>
    <t>21.08.2022 12:46:42</t>
  </si>
  <si>
    <t>K-1422 35-04-K01422_A_56382784_56382784</t>
  </si>
  <si>
    <t>21.08.2022 12:56:33</t>
  </si>
  <si>
    <t>21.08.2022 14:46:59</t>
  </si>
  <si>
    <t>M-1892 35-04-M01892_TRAFO M03_2099194</t>
  </si>
  <si>
    <t>21.08.2022 01:22:24</t>
  </si>
  <si>
    <t>21.08.2022 04:57:08</t>
  </si>
  <si>
    <t>MAHMUTLAR KÖK 45-74-M00354_HatBaşıAyırıcı_77952873 M04_77952873</t>
  </si>
  <si>
    <t>21.08.2022 09:56:25</t>
  </si>
  <si>
    <t>21.08.2022 13:32:49</t>
  </si>
  <si>
    <t>FUAR İM 35-01-A00003_ALTINPARK K09_2098231</t>
  </si>
  <si>
    <t>21.08.2022 09:44:39</t>
  </si>
  <si>
    <t>21.08.2022 12:49:34</t>
  </si>
  <si>
    <t>K-3975 35-04-K03975_99513228_99513228</t>
  </si>
  <si>
    <t>21.08.2022 19:17:59</t>
  </si>
  <si>
    <t>21.08.2022 21:04:37</t>
  </si>
  <si>
    <t>SANAYİ SİTESİ TR-3 35-17-M00298_DAĞITIM TRAFO SANAYİSİTESİ TR-3 M04_66279980</t>
  </si>
  <si>
    <t>21.08.2022 11:37:06</t>
  </si>
  <si>
    <t>21.08.2022 14:55:54</t>
  </si>
  <si>
    <t>21.08.2022 09:19:30</t>
  </si>
  <si>
    <t>21.08.2022 11:44:03</t>
  </si>
  <si>
    <t>KARABURUN TR-1/15 35-21-L00019_50121031_56357536_56357536</t>
  </si>
  <si>
    <t>21.08.2022 20:17:00</t>
  </si>
  <si>
    <t>21.08.2022 22:58:06</t>
  </si>
  <si>
    <t>21.08.2022 15:06:53</t>
  </si>
  <si>
    <t>21.08.2022 16:58:24</t>
  </si>
  <si>
    <t>21.08.2022 09:20:39</t>
  </si>
  <si>
    <t>21.08.2022 10:35:00</t>
  </si>
  <si>
    <t>ALİAĞA GIS TM 35-17-A00014_BELEDİYE-2 (2H05) M018_66128140</t>
  </si>
  <si>
    <t>21.08.2022 09:08:21</t>
  </si>
  <si>
    <t>21.08.2022 09:40:00</t>
  </si>
  <si>
    <t>SAZOBA DM 45-72-M00413_SAZOBA ÇIKIŞI M02_2103892</t>
  </si>
  <si>
    <t>21.08.2022 10:09:57</t>
  </si>
  <si>
    <t>21.08.2022 14:22:54</t>
  </si>
  <si>
    <t>ÇIRPI İM 35-20-A00002_ÇIRPI SULAMA M09_2056271</t>
  </si>
  <si>
    <t>21.08.2022 19:41:23</t>
  </si>
  <si>
    <t>21.08.2022 20:12:55</t>
  </si>
  <si>
    <t>BEYDAĞ İM 35-32-A00001_YEŞİLKÖY L13_2308121</t>
  </si>
  <si>
    <t>21.08.2022 09:04:09</t>
  </si>
  <si>
    <t>21.08.2022 17:15:45</t>
  </si>
  <si>
    <t>TR-2/1 45-72-L00001_956496841_956496841</t>
  </si>
  <si>
    <t>21.08.2022 22:34:36</t>
  </si>
  <si>
    <t>21.08.2022 23:07:30</t>
  </si>
  <si>
    <t>YENİKÖY MERKEZ TR-1 35-31-L00183_D_72247286_72247286</t>
  </si>
  <si>
    <t>21.08.2022 16:36:41</t>
  </si>
  <si>
    <t>21.08.2022 19:26:43</t>
  </si>
  <si>
    <t>KAVAKLIDERE TR-12 45-73-M00145_TR-14 M05_2317559</t>
  </si>
  <si>
    <t>21.08.2022 12:53:18</t>
  </si>
  <si>
    <t>21.08.2022 14:10:33</t>
  </si>
  <si>
    <t>ARSLANLAR TM 35-26-A00004_HatBaşıAyırıcı_57975177 L43_57975177</t>
  </si>
  <si>
    <t>21.08.2022 06:03:21</t>
  </si>
  <si>
    <t>21.08.2022 07:23:19</t>
  </si>
  <si>
    <t>DADAĞLI TR-11 (TR-3) 45-79-M00516__72374834_72374834</t>
  </si>
  <si>
    <t>21.08.2022 20:59:04</t>
  </si>
  <si>
    <t>21.08.2022 22:04:10</t>
  </si>
  <si>
    <t>OKLUİSA KÖK 45-81-M00046_HatBaşıAyırıcı_53135498 M03_53135498</t>
  </si>
  <si>
    <t>21.08.2022 14:39:37</t>
  </si>
  <si>
    <t>21.08.2022 15:08:59</t>
  </si>
  <si>
    <t>DM-8 35-17-M00700_C_83714371_83714371</t>
  </si>
  <si>
    <t>21.08.2022 13:33:40</t>
  </si>
  <si>
    <t>21.08.2022 13:48:13</t>
  </si>
  <si>
    <t>ZEYTİNLİOVA TR-5 45-72-L00413_A_56393876_56393876</t>
  </si>
  <si>
    <t>21.08.2022 23:47:37</t>
  </si>
  <si>
    <t>22.08.2022 00:05:36</t>
  </si>
  <si>
    <t>TR-292 (İM-1/TR-2) 35-19-L00292_50031822 G01_50032197</t>
  </si>
  <si>
    <t>21.08.2022 09:13:50</t>
  </si>
  <si>
    <t>21.08.2022 09:44:16</t>
  </si>
  <si>
    <t>ILIPINAR TR-4 35-23-M00084_DIREK TIPI TRAFO HUCRESI H01_2056538</t>
  </si>
  <si>
    <t>21.08.2022 11:05:20</t>
  </si>
  <si>
    <t>21.08.2022 11:22:44</t>
  </si>
  <si>
    <t>M-2904 35-02-M02904_DAĞITIM TRAFO M03_73285617</t>
  </si>
  <si>
    <t>21.08.2022 16:32:06</t>
  </si>
  <si>
    <t>21.08.2022 17:04:03</t>
  </si>
  <si>
    <t>M-2316 KARAAĞAÇ TR-6 35-03-M02316_B_56396536_56396536</t>
  </si>
  <si>
    <t>21.08.2022 08:59:36</t>
  </si>
  <si>
    <t>21.08.2022 10:59:07</t>
  </si>
  <si>
    <t>YAKAKÖY KÖK 45-75-M00067_KAYACIK KÖK M01_2092153</t>
  </si>
  <si>
    <t>21.08.2022 09:11:09</t>
  </si>
  <si>
    <t>21.08.2022 09:11:49</t>
  </si>
  <si>
    <t>21.08.2022 18:30:20</t>
  </si>
  <si>
    <t>21.08.2022 19:07:33</t>
  </si>
  <si>
    <t>PAŞAKÖY TR-2 45-80-M00059_956536913_956536913</t>
  </si>
  <si>
    <t>21.08.2022 06:43:54</t>
  </si>
  <si>
    <t>21.08.2022 07:22:07</t>
  </si>
  <si>
    <t>AYASKENT DM-1 35-16-M00009_AYASKENT SULAMA M05_82964182</t>
  </si>
  <si>
    <t>21.08.2022 10:00:28</t>
  </si>
  <si>
    <t>21.08.2022 17:04:33</t>
  </si>
  <si>
    <t>NİLSAN KÖK 35-26-M00725_ANADOLU YEM M04_65911194</t>
  </si>
  <si>
    <t>21.08.2022 13:38:11</t>
  </si>
  <si>
    <t>21.08.2022 14:24:09</t>
  </si>
  <si>
    <t>K-3953 35-04-K03953_99482084_99482084</t>
  </si>
  <si>
    <t>21.08.2022 23:09:31</t>
  </si>
  <si>
    <t>22.08.2022 02:48:00</t>
  </si>
  <si>
    <t>L-3 TEKEL 35-18-L00003_7712543 f1b_5944636</t>
  </si>
  <si>
    <t>21.08.2022 19:42:27</t>
  </si>
  <si>
    <t>21.08.2022 20:48:57</t>
  </si>
  <si>
    <t>K-3196 35-03-K03196__72374521_72374521</t>
  </si>
  <si>
    <t>21.08.2022 15:37:03</t>
  </si>
  <si>
    <t>21.08.2022 17:21:11</t>
  </si>
  <si>
    <t>DEMİRCİ TM 45-74-A00001_HatBaşıAyırıcı_53134281 M15_53134281</t>
  </si>
  <si>
    <t>21.08.2022 08:30:29</t>
  </si>
  <si>
    <t>21.08.2022 12:55:04</t>
  </si>
  <si>
    <t>MUTAFLAR OKUL ÖNÜ TR-1 35-32-L00070_35-32-L00070_2350096</t>
  </si>
  <si>
    <t>21.08.2022 17:30:46</t>
  </si>
  <si>
    <t>21.08.2022 18:40:53</t>
  </si>
  <si>
    <t>KOZBEYLİ TR-2 35-23-M00071_950426347_950426347</t>
  </si>
  <si>
    <t>21.08.2022 17:18:37</t>
  </si>
  <si>
    <t>21.08.2022 20:10:57</t>
  </si>
  <si>
    <t>GERÇEKLİ TR-4 35-15-L00652_950374572_950374572</t>
  </si>
  <si>
    <t>22.08.2022 14:22:33</t>
  </si>
  <si>
    <t>22.08.2022 18:53:37</t>
  </si>
  <si>
    <t>ÇATALOLUK DM 45-74-M00227_HatBaşıAyırıcı_77952813 M05_77952813</t>
  </si>
  <si>
    <t>22.08.2022 13:39:05</t>
  </si>
  <si>
    <t>22.08.2022 14:01:35</t>
  </si>
  <si>
    <t>TR-10 35-17-M00010_DAĞITIM TRAFO TR-10 M03_66368615</t>
  </si>
  <si>
    <t>22.08.2022 10:09:09</t>
  </si>
  <si>
    <t>22.08.2022 14:42:43</t>
  </si>
  <si>
    <t>ÇATALOLUK DM 45-74-M00227_HatBaşıAyırıcı_77952919 M05_77952919</t>
  </si>
  <si>
    <t>22.08.2022 12:31:43</t>
  </si>
  <si>
    <t>22.08.2022 12:59:24</t>
  </si>
  <si>
    <t>TR-2/122 45-83-M00720_48123623_56400283_56400283</t>
  </si>
  <si>
    <t>22.08.2022 14:13:05</t>
  </si>
  <si>
    <t>22.08.2022 14:56:13</t>
  </si>
  <si>
    <t>TAYTAN OFİS KÖK 45-78-M00314_DEMİRKÖPRÜ DM-2 ÇIKIŞI (DEMİRKÖPRÜ-2) M06_60669745</t>
  </si>
  <si>
    <t>22.08.2022 18:51:27</t>
  </si>
  <si>
    <t>22.08.2022 18:51:50</t>
  </si>
  <si>
    <t>ÇANDARLI TR-17 35-30-M00017_B_56363751_56363751</t>
  </si>
  <si>
    <t>22.08.2022 20:53:19</t>
  </si>
  <si>
    <t>22.08.2022 22:00:30</t>
  </si>
  <si>
    <t>KEMALPAŞA TM 35-27-A00002_ARMUTLU-2 M01_2319665</t>
  </si>
  <si>
    <t>22.08.2022 15:18:28</t>
  </si>
  <si>
    <t>22.08.2022 17:41:00</t>
  </si>
  <si>
    <t>İZZETTİN KÖK 45-83-M00132_ŞİRVAN M03_2107097</t>
  </si>
  <si>
    <t>22.08.2022 18:29:41</t>
  </si>
  <si>
    <t>22.08.2022 20:15:17</t>
  </si>
  <si>
    <t>22.08.2022 11:40:49</t>
  </si>
  <si>
    <t>22.08.2022 12:09:55</t>
  </si>
  <si>
    <t>EGE GÜBRE DM 35-17-M00326_ÖLÇÜ-1 M11_66451394</t>
  </si>
  <si>
    <t>22.08.2022 16:41:32</t>
  </si>
  <si>
    <t>22.08.2022 16:41:47</t>
  </si>
  <si>
    <t>22.08.2022 08:04:30</t>
  </si>
  <si>
    <t>22.08.2022 08:30:13</t>
  </si>
  <si>
    <t>BAŞIBÜYÜK KÖK 45-77-L00158_HatBaşıAyırıcı_53135652 L06_53135652</t>
  </si>
  <si>
    <t>22.08.2022 10:01:27</t>
  </si>
  <si>
    <t>22.08.2022 14:48:31</t>
  </si>
  <si>
    <t>TR-47 35-16-L00047_95000589324_95000589324</t>
  </si>
  <si>
    <t>22.08.2022 16:29:09</t>
  </si>
  <si>
    <t>22.08.2022 21:35:02</t>
  </si>
  <si>
    <t>KUMKUYUCAK TR-2 45-80-M00175_956538487_956538487</t>
  </si>
  <si>
    <t>22.08.2022 19:27:27</t>
  </si>
  <si>
    <t>22.08.2022 21:23:56</t>
  </si>
  <si>
    <t>22.08.2022 12:01:08</t>
  </si>
  <si>
    <t>22.08.2022 13:16:39</t>
  </si>
  <si>
    <t>ALAŞEHİR TR-46 45-73-M00046_45-73-M00046_61399094</t>
  </si>
  <si>
    <t>22.08.2022 19:29:20</t>
  </si>
  <si>
    <t>22.08.2022 20:02:26</t>
  </si>
  <si>
    <t>OVACIK TR-1 35-15-L00285_35-15-L00285_2365509</t>
  </si>
  <si>
    <t>22.08.2022 18:33:37</t>
  </si>
  <si>
    <t>22.08.2022 21:19:42</t>
  </si>
  <si>
    <t>YELKİ TR-20 35-10-L00020_35-10-L00020_50105715</t>
  </si>
  <si>
    <t>22.08.2022 09:43:36</t>
  </si>
  <si>
    <t>22.08.2022 16:53:47</t>
  </si>
  <si>
    <t>OĞLANANASI TR-8 35-22-M00261_A_56353772_56353772</t>
  </si>
  <si>
    <t>22.08.2022 09:32:50</t>
  </si>
  <si>
    <t>22.08.2022 14:54:42</t>
  </si>
  <si>
    <t>ÖREN TOPRAK SU KÖK 35-27-M00760_ARMUTLU-1 M03_80023990</t>
  </si>
  <si>
    <t>22.08.2022 13:35:18</t>
  </si>
  <si>
    <t>22.08.2022 14:58:42</t>
  </si>
  <si>
    <t>M-1470 35-02-M01470_F_56366193_56366193</t>
  </si>
  <si>
    <t>22.08.2022 06:45:24</t>
  </si>
  <si>
    <t>22.08.2022 09:39:55</t>
  </si>
  <si>
    <t>M-3198 (YATIRIM REZERVE) 35-01-M03198_912381729_912381729</t>
  </si>
  <si>
    <t>22.08.2022 12:36:42</t>
  </si>
  <si>
    <t>22.08.2022 14:06:24</t>
  </si>
  <si>
    <t>ÇATALOLUK DM 45-74-M00227_AYVAALAN M03_2328576</t>
  </si>
  <si>
    <t>22.08.2022 14:17:28</t>
  </si>
  <si>
    <t>22.08.2022 15:59:15</t>
  </si>
  <si>
    <t>ZEYBEKLER TR-1 45-81-M00098_DIREK TIPI TRAFO HUCRESI H01_2052791</t>
  </si>
  <si>
    <t>22.08.2022 12:09:18</t>
  </si>
  <si>
    <t>22.08.2022 12:50:21</t>
  </si>
  <si>
    <t>22.08.2022 15:05:18</t>
  </si>
  <si>
    <t>22.08.2022 16:56:25</t>
  </si>
  <si>
    <t>ÇATALOLUK DM 45-74-M00227_HatBaşıAyırıcı_53134204 M10_53134204</t>
  </si>
  <si>
    <t>22.08.2022 16:39:04</t>
  </si>
  <si>
    <t>22.08.2022 17:30:40</t>
  </si>
  <si>
    <t>YENİFOÇA TR-23 35-23-M00023_RADAR ÖZEL M02_76459198</t>
  </si>
  <si>
    <t>22.08.2022 06:01:26</t>
  </si>
  <si>
    <t>22.08.2022 07:38:21</t>
  </si>
  <si>
    <t>K-3183 35-02-K03183_B_56372655_56372655</t>
  </si>
  <si>
    <t>22.08.2022 12:03:07</t>
  </si>
  <si>
    <t>22.08.2022 15:55:36</t>
  </si>
  <si>
    <t>22.08.2022 09:17:03</t>
  </si>
  <si>
    <t>22.08.2022 11:20:41</t>
  </si>
  <si>
    <t>M-2449 35-01-M02449_M-2686 M04_50183841</t>
  </si>
  <si>
    <t>22.08.2022 08:20:40</t>
  </si>
  <si>
    <t>22.08.2022 09:30:13</t>
  </si>
  <si>
    <t>İKİZLER TR-1 45-81-M00226_DIREK TIPI TRAFO HUCRESI H01_2087040</t>
  </si>
  <si>
    <t>22.08.2022 14:56:51</t>
  </si>
  <si>
    <t>22.08.2022 15:37:24</t>
  </si>
  <si>
    <t>22.08.2022 00:56:28</t>
  </si>
  <si>
    <t>22.08.2022 01:10:00</t>
  </si>
  <si>
    <t>MECİDİYE TR-1 KÖK 45-72-L00078_HatBaşıAyırıcı_53136683 L010_53136683</t>
  </si>
  <si>
    <t>22.08.2022 08:08:37</t>
  </si>
  <si>
    <t>22.08.2022 10:45:03</t>
  </si>
  <si>
    <t>22.08.2022 06:56:57</t>
  </si>
  <si>
    <t>22.08.2022 06:57:57</t>
  </si>
  <si>
    <t>22.08.2022 11:51:08</t>
  </si>
  <si>
    <t>22.08.2022 13:36:07</t>
  </si>
  <si>
    <t>L-43 AKARCA 35-14-L00043_956634991_956634991</t>
  </si>
  <si>
    <t>22.08.2022 13:49:57</t>
  </si>
  <si>
    <t>23.08.2022 00:08:04</t>
  </si>
  <si>
    <t>M-646 35-09-M00646_C_56367593_56367593</t>
  </si>
  <si>
    <t>22.08.2022 11:44:59</t>
  </si>
  <si>
    <t>22.08.2022 13:59:18</t>
  </si>
  <si>
    <t>ÇİNAN ÇALTIKÖY TR-1 45-81-M00228_45-81-M00228_2376471</t>
  </si>
  <si>
    <t>22.08.2022 16:43:00</t>
  </si>
  <si>
    <t>22.08.2022 18:02:00</t>
  </si>
  <si>
    <t>YELKİ TR-19 35-10-L00019_KAHRAMANDERE İM L01_50118532</t>
  </si>
  <si>
    <t>22.08.2022 21:23:06</t>
  </si>
  <si>
    <t>22.08.2022 21:32:18</t>
  </si>
  <si>
    <t>TR-24 45-78-L00024_953248880_953248880</t>
  </si>
  <si>
    <t>22.08.2022 17:20:10</t>
  </si>
  <si>
    <t>22.08.2022 19:04:49</t>
  </si>
  <si>
    <t>ZIRAMAN KEMELLER TR-1 45-81-M00085_DIREK TIPI TRAFO HUCRESI H01_2085066</t>
  </si>
  <si>
    <t>22.08.2022 09:40:17</t>
  </si>
  <si>
    <t>22.08.2022 10:58:50</t>
  </si>
  <si>
    <t>EĞLENHOCA TR-2 35-21-L00119_950154891_950154891</t>
  </si>
  <si>
    <t>22.08.2022 18:03:28</t>
  </si>
  <si>
    <t>22.08.2022 19:50:54</t>
  </si>
  <si>
    <t>SUDELİĞİ KÖK 45-72-L00111_HatBaşıAyırıcı_53139727 L04_53139727</t>
  </si>
  <si>
    <t>22.08.2022 09:22:00</t>
  </si>
  <si>
    <t>22.08.2022 15:30:57</t>
  </si>
  <si>
    <t>OLGUNLAR TR-2 35-31-L00220_47890964_56390996_56390996</t>
  </si>
  <si>
    <t>22.08.2022 17:55:49</t>
  </si>
  <si>
    <t>22.08.2022 20:25:20</t>
  </si>
  <si>
    <t>22.08.2022 14:32:14</t>
  </si>
  <si>
    <t>22.08.2022 17:15:21</t>
  </si>
  <si>
    <t>L-510 REİSDERE 35-18-L00510_950439048_950439048</t>
  </si>
  <si>
    <t>22.08.2022 19:40:20</t>
  </si>
  <si>
    <t>22.08.2022 21:56:02</t>
  </si>
  <si>
    <t>22.08.2022 22:21:50</t>
  </si>
  <si>
    <t>22.08.2022 22:46:09</t>
  </si>
  <si>
    <t>ELMABAĞ DM 35-15-L00317_ÇALDAĞ L05_66822222</t>
  </si>
  <si>
    <t>22.08.2022 09:58:31</t>
  </si>
  <si>
    <t>22.08.2022 17:19:40</t>
  </si>
  <si>
    <t>TR-44 TARIMSAL SULAMA 45-80-M01044_45-80-M01044_2365396</t>
  </si>
  <si>
    <t>22.08.2022 08:05:18</t>
  </si>
  <si>
    <t>22.08.2022 09:06:17</t>
  </si>
  <si>
    <t>DM-1/52 45-71-M00325_DM-1/51 ÇIKIŞ M04_61063745</t>
  </si>
  <si>
    <t>22.08.2022 10:26:12</t>
  </si>
  <si>
    <t>22.08.2022 15:10:51</t>
  </si>
  <si>
    <t>TR-3 35-16-L00003_A_56352882_56352882</t>
  </si>
  <si>
    <t>22.08.2022 16:48:58</t>
  </si>
  <si>
    <t>22.08.2022 19:08:57</t>
  </si>
  <si>
    <t>YEŞİLKÖY TR-1 45-71-M01821_45-71-M01821_2355640</t>
  </si>
  <si>
    <t>22.08.2022 18:47:37</t>
  </si>
  <si>
    <t>22.08.2022 21:36:01</t>
  </si>
  <si>
    <t>MENEMEN İM 35-28-A00001_ŞEHİR-1 L04_88107208</t>
  </si>
  <si>
    <t>22.08.2022 07:03:57</t>
  </si>
  <si>
    <t>22.08.2022 07:12:00</t>
  </si>
  <si>
    <t>TR-34 35-13-M00052__77877698_77877698</t>
  </si>
  <si>
    <t>22.08.2022 15:22:49</t>
  </si>
  <si>
    <t>22.08.2022 17:47:08</t>
  </si>
  <si>
    <t>K-1457 35-01-K01457_K-311 K01_2126695</t>
  </si>
  <si>
    <t>22.08.2022 09:27:37</t>
  </si>
  <si>
    <t>22.08.2022 12:14:57</t>
  </si>
  <si>
    <t>CABARLAR TR-2 45-75-M00113_B_56398879_56398879</t>
  </si>
  <si>
    <t>22.08.2022 21:02:32</t>
  </si>
  <si>
    <t>22.08.2022 22:34:37</t>
  </si>
  <si>
    <t>M-3408(YATIRIM REZERVE) 35-03-M03408_915059944_915059944</t>
  </si>
  <si>
    <t>22.08.2022 12:45:27</t>
  </si>
  <si>
    <t>22.08.2022 14:52:24</t>
  </si>
  <si>
    <t>KOYUNDERE DM 35-28-M00165_KOYUNDERE TR-5 M04_66524414</t>
  </si>
  <si>
    <t>22.08.2022 17:26:17</t>
  </si>
  <si>
    <t>22.08.2022 17:52:51</t>
  </si>
  <si>
    <t>K-1674 35-02-K01674_A_56378159_56378159</t>
  </si>
  <si>
    <t>22.08.2022 08:45:58</t>
  </si>
  <si>
    <t>22.08.2022 11:38:20</t>
  </si>
  <si>
    <t>MENEMEN TR-24 35-28-L00024_DIREK TIPI TRAFO HUCRESI H01_2108604</t>
  </si>
  <si>
    <t>22.08.2022 19:50:13</t>
  </si>
  <si>
    <t>22.08.2022 20:47:41</t>
  </si>
  <si>
    <t>22.08.2022 01:56:52</t>
  </si>
  <si>
    <t>22.08.2022 04:46:51</t>
  </si>
  <si>
    <t>22.08.2022 12:15:56</t>
  </si>
  <si>
    <t>22.08.2022 13:59:52</t>
  </si>
  <si>
    <t>22.08.2022 22:19:33</t>
  </si>
  <si>
    <t>22.08.2022 22:40:30</t>
  </si>
  <si>
    <t>ARMUTLU TR-22 35-27-M00616_915946803_915946803</t>
  </si>
  <si>
    <t>22.08.2022 16:02:30</t>
  </si>
  <si>
    <t>22.08.2022 20:03:16</t>
  </si>
  <si>
    <t>SİYEKLİ KÖK 45-71-M00185_SİYEKLİ M06_72256925</t>
  </si>
  <si>
    <t>22.08.2022 12:23:18</t>
  </si>
  <si>
    <t>22.08.2022 13:29:00</t>
  </si>
  <si>
    <t>K-311 35-01-K00311_K-495 K01_2119220</t>
  </si>
  <si>
    <t>22.08.2022 13:03:27</t>
  </si>
  <si>
    <t>22.08.2022 16:30:17</t>
  </si>
  <si>
    <t>MENDERES DM-4/TR-1 35-22-M00004_DM-4/TR-12 M14_2330245</t>
  </si>
  <si>
    <t>22.08.2022 09:08:37</t>
  </si>
  <si>
    <t>22.08.2022 09:55:32</t>
  </si>
  <si>
    <t>ABDULLAH BOZYAKA SULAMA TR 45-71-M01304_DIREK TIPI TRAFO HUCRESI H01_2095551</t>
  </si>
  <si>
    <t>22.08.2022 17:10:19</t>
  </si>
  <si>
    <t>22.08.2022 19:26:26</t>
  </si>
  <si>
    <t>SARUHANLI TR-11 45-80-M00011_B_56385511_56385511</t>
  </si>
  <si>
    <t>22.08.2022 09:42:30</t>
  </si>
  <si>
    <t>22.08.2022 10:57:33</t>
  </si>
  <si>
    <t>ÜRKMEZ M-27 35-25-M00127_956660892_956660892</t>
  </si>
  <si>
    <t>22.08.2022 12:51:56</t>
  </si>
  <si>
    <t>22.08.2022 13:44:48</t>
  </si>
  <si>
    <t>TR-60 ADAYOLU 35-19-L00060_956674844_956674844</t>
  </si>
  <si>
    <t>22.08.2022 16:52:53</t>
  </si>
  <si>
    <t>22.08.2022 17:45:10</t>
  </si>
  <si>
    <t>KIZLARALANI KÖK 45-72-L00698_KIZLARALANI ÇIKIŞ L02_66587063</t>
  </si>
  <si>
    <t>22.08.2022 18:25:30</t>
  </si>
  <si>
    <t>22.08.2022 18:26:17</t>
  </si>
  <si>
    <t>KOCAALİLER TR-1 35-29-L00476_A_56402408_56402408</t>
  </si>
  <si>
    <t>22.08.2022 14:45:18</t>
  </si>
  <si>
    <t>22.08.2022 16:44:56</t>
  </si>
  <si>
    <t>22.08.2022 13:57:42</t>
  </si>
  <si>
    <t>22.08.2022 20:14:27</t>
  </si>
  <si>
    <t>BÖLCEK-3 TR 35-16-M00024_47439346_56399039_56399039</t>
  </si>
  <si>
    <t>22.08.2022 20:04:11</t>
  </si>
  <si>
    <t>22.08.2022 21:32:23</t>
  </si>
  <si>
    <t>L-379 35-18-L00379_12292546_56368440_56368440</t>
  </si>
  <si>
    <t>22.08.2022 23:09:57</t>
  </si>
  <si>
    <t>23.08.2022 00:32:19</t>
  </si>
  <si>
    <t>CUMHURİYET KÖK 35-29-L00057_HatBaşıAyırıcı_53138769 L07_53138769</t>
  </si>
  <si>
    <t>22.08.2022 19:24:48</t>
  </si>
  <si>
    <t>22.08.2022 21:04:57</t>
  </si>
  <si>
    <t>YILMAZ İM 45-78-A00003_TR-A (34.5) M02_2331186</t>
  </si>
  <si>
    <t>22.08.2022 10:01:17</t>
  </si>
  <si>
    <t>22.08.2022 10:29:26</t>
  </si>
  <si>
    <t>ARSLANLAR TM 35-26-A00004_BAYINDIR M01_2327575</t>
  </si>
  <si>
    <t>22.08.2022 13:21:57</t>
  </si>
  <si>
    <t>22.08.2022 13:26:45</t>
  </si>
  <si>
    <t>ÖMÜR BELDESİ DM 35-14-M00120_YAREN SİTESİ M02_80640530</t>
  </si>
  <si>
    <t>22.08.2022 08:18:25</t>
  </si>
  <si>
    <t>22.08.2022 09:24:28</t>
  </si>
  <si>
    <t>TR-44 (DM-6/21) 35-17-M00044_TR-40 M02_66459783</t>
  </si>
  <si>
    <t>22.08.2022 09:10:07</t>
  </si>
  <si>
    <t>22.08.2022 14:33:01</t>
  </si>
  <si>
    <t>GELENBE İM 45-76-A00001_ALACALAR L02_2093763</t>
  </si>
  <si>
    <t>22.08.2022 17:02:17</t>
  </si>
  <si>
    <t>22.08.2022 17:18:42</t>
  </si>
  <si>
    <t>TR-1-5/3 (HAVUZ TR) 35-20-L00407_35-20-L00407_66523639</t>
  </si>
  <si>
    <t>22.08.2022 17:33:22</t>
  </si>
  <si>
    <t>22.08.2022 20:14:24</t>
  </si>
  <si>
    <t>SELVİLER TR-1 45-86-M00241_DIREK TIPI TRAFO HUCRESI H01_2054842</t>
  </si>
  <si>
    <t>22.08.2022 16:21:47</t>
  </si>
  <si>
    <t>22.08.2022 17:13:06</t>
  </si>
  <si>
    <t>M-3048(YATIRIM REZERVE) 35-04-M03048_E_56371958_56371958</t>
  </si>
  <si>
    <t>22.08.2022 09:02:14</t>
  </si>
  <si>
    <t>22.08.2022 11:32:47</t>
  </si>
  <si>
    <t>DM-8 45-71-M00295_DAĞITIM TRAFOSU M03_66408436</t>
  </si>
  <si>
    <t>22.08.2022 12:20:45</t>
  </si>
  <si>
    <t>22.08.2022 16:30:50</t>
  </si>
  <si>
    <t>ÖZBEK DM (TR-315) 35-19-M00044_AKKUM M06_72140386</t>
  </si>
  <si>
    <t>22.08.2022 21:28:32</t>
  </si>
  <si>
    <t>22.08.2022 23:07:08</t>
  </si>
  <si>
    <t>AŞAĞIKIRIKLAR DM 35-16-M00448_TOPÇAM M05_2115968</t>
  </si>
  <si>
    <t>22.08.2022 17:00:41</t>
  </si>
  <si>
    <t>22.08.2022 17:49:53</t>
  </si>
  <si>
    <t>K-3778 35-04-K03778_913140908_913140908</t>
  </si>
  <si>
    <t>22.08.2022 12:43:47</t>
  </si>
  <si>
    <t>22.08.2022 14:09:35</t>
  </si>
  <si>
    <t>YENİCE KÖK 45-86-M00234_HatBaşıAyırıcı_53135311 M02_53135311</t>
  </si>
  <si>
    <t>22.08.2022 13:19:28</t>
  </si>
  <si>
    <t>22.08.2022 16:12:34</t>
  </si>
  <si>
    <t>KIZLARALANI KÖK 45-72-L00698_HatBaşıAyırıcı_53139750 L02_53139750</t>
  </si>
  <si>
    <t>22.08.2022 19:04:31</t>
  </si>
  <si>
    <t>22.08.2022 20:15:09</t>
  </si>
  <si>
    <t>KARABURUN İM 35-21-A00001_MORDOĞAN KÖYLER L02_2314241</t>
  </si>
  <si>
    <t>22.08.2022 09:36:27</t>
  </si>
  <si>
    <t>22.08.2022 17:34:12</t>
  </si>
  <si>
    <t>AŞAĞIKIRIKLAR DM 35-16-M00448_ÇİFTLİK SULAMA M03_2334649</t>
  </si>
  <si>
    <t>22.08.2022 09:24:18</t>
  </si>
  <si>
    <t>22.08.2022 13:46:02</t>
  </si>
  <si>
    <t>K-1317 35-07-K01317_99240817_99240817</t>
  </si>
  <si>
    <t>22.08.2022 14:30:26</t>
  </si>
  <si>
    <t>22.08.2022 17:18:11</t>
  </si>
  <si>
    <t>M-1149 35-09-M01149_M-538 M07_47615666</t>
  </si>
  <si>
    <t>22.08.2022 12:11:31</t>
  </si>
  <si>
    <t>22.08.2022 12:19:48</t>
  </si>
  <si>
    <t>MURADİYE DM-5/17-A 45-71-M00879_45-71-M00879_66001541</t>
  </si>
  <si>
    <t>22.08.2022 17:36:52</t>
  </si>
  <si>
    <t>22.08.2022 18:42:49</t>
  </si>
  <si>
    <t>GÜLPINAR TR-1 45-86-M00235_DIREK TIPI TRAFO HUCRESI H01_2054211</t>
  </si>
  <si>
    <t>22.08.2022 09:32:20</t>
  </si>
  <si>
    <t>22.08.2022 10:37:19</t>
  </si>
  <si>
    <t>22.08.2022 18:32:07</t>
  </si>
  <si>
    <t>22.08.2022 23:43:57</t>
  </si>
  <si>
    <t>DM-22 45-71-M01177_DM-23 M07_2310462</t>
  </si>
  <si>
    <t>22.08.2022 09:07:37</t>
  </si>
  <si>
    <t>22.08.2022 14:38:41</t>
  </si>
  <si>
    <t>M-980 35-03-M00980_95000644762_95000644762</t>
  </si>
  <si>
    <t>22.08.2022 17:03:28</t>
  </si>
  <si>
    <t>22.08.2022 20:49:28</t>
  </si>
  <si>
    <t>M-1148 35-09-M01148_M-1149 M03_47617194</t>
  </si>
  <si>
    <t>22.08.2022 09:42:15</t>
  </si>
  <si>
    <t>22.08.2022 09:46:57</t>
  </si>
  <si>
    <t>YELKİ TR-1 DM-2/7  (M-2341) 35-10-M02341__72410356_72410356</t>
  </si>
  <si>
    <t>22.08.2022 18:19:59</t>
  </si>
  <si>
    <t>22.08.2022 19:29:42</t>
  </si>
  <si>
    <t>22.08.2022 10:40:18</t>
  </si>
  <si>
    <t>22.08.2022 11:46:26</t>
  </si>
  <si>
    <t>22.08.2022 07:18:17</t>
  </si>
  <si>
    <t>22.08.2022 08:23:32</t>
  </si>
  <si>
    <t>DM-23 45-71-M00500_DM-14 M05_2077433</t>
  </si>
  <si>
    <t>22.08.2022 09:06:22</t>
  </si>
  <si>
    <t>22.08.2022 09:09:27</t>
  </si>
  <si>
    <t>KAREL KÖK 35-18-L00528_SEVRON (RAMADA OTEL) L04_72061188</t>
  </si>
  <si>
    <t>22.08.2022 22:06:23</t>
  </si>
  <si>
    <t>22.08.2022 23:23:44</t>
  </si>
  <si>
    <t>M-246 35-02-M00246_910050301_910050301</t>
  </si>
  <si>
    <t>22.08.2022 05:22:15</t>
  </si>
  <si>
    <t>22.08.2022 06:15:07</t>
  </si>
  <si>
    <t>ULUKENT DM-6/7 KÖK 35-28-M00618_M-640 M12_79699569</t>
  </si>
  <si>
    <t>22.08.2022 10:00:11</t>
  </si>
  <si>
    <t>22.08.2022 12:37:21</t>
  </si>
  <si>
    <t>POYRAZDAMLARI TR-11 45-78-M00576_POYRAZDAMLARI TR-12-13-14 M04_2328104</t>
  </si>
  <si>
    <t>22.08.2022 00:08:00</t>
  </si>
  <si>
    <t>22.08.2022 00:59:25</t>
  </si>
  <si>
    <t>L-277 GÖLCÜK GÖDENCE KÖK 35-14-L00277_GÜZELBAHÇE L02_72144453</t>
  </si>
  <si>
    <t>22.08.2022 16:28:48</t>
  </si>
  <si>
    <t>22.08.2022 21:24:27</t>
  </si>
  <si>
    <t>SARUHANLI TR-13 45-80-M00013_945343818_945343818</t>
  </si>
  <si>
    <t>22.08.2022 17:39:34</t>
  </si>
  <si>
    <t>22.08.2022 19:23:09</t>
  </si>
  <si>
    <t>TR-36 35-17-M00036_TR-36 DAĞITIM TRAFO M03_83290219</t>
  </si>
  <si>
    <t>22.08.2022 10:07:30</t>
  </si>
  <si>
    <t>22.08.2022 14:40:02</t>
  </si>
  <si>
    <t>K-3849 35-04-K03849_B_56380346_56380346</t>
  </si>
  <si>
    <t>22.08.2022 16:17:46</t>
  </si>
  <si>
    <t>22.08.2022 16:59:24</t>
  </si>
  <si>
    <t>ARMUTLU DM 35-27-M00879_TANBOĞA ÇIKIŞI M07_2329962</t>
  </si>
  <si>
    <t>22.08.2022 09:44:56</t>
  </si>
  <si>
    <t>DM-7/21 35-28-M00966_953375103_953375103</t>
  </si>
  <si>
    <t>22.08.2022 15:32:45</t>
  </si>
  <si>
    <t>22.08.2022 16:36:07</t>
  </si>
  <si>
    <t>ÇAVLU TR-3 45-78-L00626_45-78-L00626_2355684</t>
  </si>
  <si>
    <t>22.08.2022 20:52:39</t>
  </si>
  <si>
    <t>22.08.2022 21:26:09</t>
  </si>
  <si>
    <t>DM-1/52 45-71-M00325_TRAFO KORUMA M05_61069360</t>
  </si>
  <si>
    <t>22.08.2022 15:17:02</t>
  </si>
  <si>
    <t>22.08.2022 16:52:31</t>
  </si>
  <si>
    <t>DM-3/TR-11 SEFERİHİSAR 35-14-M00330_C_60983759_60983759</t>
  </si>
  <si>
    <t>22.08.2022 11:36:23</t>
  </si>
  <si>
    <t>22.08.2022 13:20:41</t>
  </si>
  <si>
    <t>22.08.2022 04:19:00</t>
  </si>
  <si>
    <t>22.08.2022 11:27:12</t>
  </si>
  <si>
    <t>M-1150 35-04-M01150_99563391_99563391</t>
  </si>
  <si>
    <t>22.08.2022 15:06:21</t>
  </si>
  <si>
    <t>22.08.2022 16:30:34</t>
  </si>
  <si>
    <t>SELENDİ TR-20/A 45-81-M00255_945633275_945633275</t>
  </si>
  <si>
    <t>22.08.2022 15:27:33</t>
  </si>
  <si>
    <t>22.08.2022 18:57:20</t>
  </si>
  <si>
    <t>22.08.2022 13:18:00</t>
  </si>
  <si>
    <t>22.08.2022 14:10:26</t>
  </si>
  <si>
    <t>KARABURUN İM 35-21-A00001_MORDOĞAN M04_2062904</t>
  </si>
  <si>
    <t>22.08.2022 00:32:10</t>
  </si>
  <si>
    <t>22.08.2022 00:39:07</t>
  </si>
  <si>
    <t>TR-137 35-15-M00137_950360382_950360382</t>
  </si>
  <si>
    <t>22.08.2022 12:02:53</t>
  </si>
  <si>
    <t>22.08.2022 14:05:51</t>
  </si>
  <si>
    <t>22.08.2022 22:46:25</t>
  </si>
  <si>
    <t>23.08.2022 00:58:08</t>
  </si>
  <si>
    <t>TR-114 45-78-L00114_95001225178_95001225178</t>
  </si>
  <si>
    <t>22.08.2022 19:28:02</t>
  </si>
  <si>
    <t>22.08.2022 20:34:50</t>
  </si>
  <si>
    <t>22.08.2022 08:26:12</t>
  </si>
  <si>
    <t>22.08.2022 16:06:15</t>
  </si>
  <si>
    <t>22.08.2022 06:59:10</t>
  </si>
  <si>
    <t>22.08.2022 07:50:40</t>
  </si>
  <si>
    <t>DUMANLAR KÖK 45-81-M00044_HatBaşıAyırıcı_53135092 M03_53135092</t>
  </si>
  <si>
    <t>22.08.2022 13:42:20</t>
  </si>
  <si>
    <t>22.08.2022 14:32:26</t>
  </si>
  <si>
    <t>22.08.2022 10:32:21</t>
  </si>
  <si>
    <t>22.08.2022 13:53:45</t>
  </si>
  <si>
    <t>MADEN KÖK 45-83-M00128_İZZETTİN M03_47316729</t>
  </si>
  <si>
    <t>22.08.2022 06:36:29</t>
  </si>
  <si>
    <t>22.08.2022 07:43:10</t>
  </si>
  <si>
    <t>MURADİYE TR-3 KÖPRÜYANI 45-71-M00254_953220984_953220984</t>
  </si>
  <si>
    <t>22.08.2022 16:51:34</t>
  </si>
  <si>
    <t>22.08.2022 18:54:16</t>
  </si>
  <si>
    <t>DAZYURT TR-1 45-71-M01738_953192906_953192906</t>
  </si>
  <si>
    <t>22.08.2022 21:02:44</t>
  </si>
  <si>
    <t>22.08.2022 23:40:10</t>
  </si>
  <si>
    <t>M-11 GERMİYAN 35-18-M00011_950442040_950442040</t>
  </si>
  <si>
    <t>22.08.2022 16:41:48</t>
  </si>
  <si>
    <t>22.08.2022 17:39:00</t>
  </si>
  <si>
    <t>GÖLCÜKLER TR-3 35-22-M00869_ H_79437819</t>
  </si>
  <si>
    <t>22.08.2022 07:32:18</t>
  </si>
  <si>
    <t>22.08.2022 09:50:20</t>
  </si>
  <si>
    <t>22.08.2022 13:16:04</t>
  </si>
  <si>
    <t>22.08.2022 17:09:05</t>
  </si>
  <si>
    <t>L-43 AKARCA 35-14-L00043_DIREK TIPI TRAFO HUCRESI H01_2099550</t>
  </si>
  <si>
    <t>22.08.2022 09:42:50</t>
  </si>
  <si>
    <t>22.08.2022 11:55:41</t>
  </si>
  <si>
    <t>TR-90 45-78-L00090_953248149_953248149</t>
  </si>
  <si>
    <t>22.08.2022 11:08:35</t>
  </si>
  <si>
    <t>22.08.2022 12:32:38</t>
  </si>
  <si>
    <t>22.08.2022 15:58:43</t>
  </si>
  <si>
    <t>22.08.2022 17:44:49</t>
  </si>
  <si>
    <t>K-4133 35-04-K04133_99393974_99393974</t>
  </si>
  <si>
    <t>22.08.2022 10:22:15</t>
  </si>
  <si>
    <t>22.08.2022 11:34:25</t>
  </si>
  <si>
    <t>22.08.2022 01:50:38</t>
  </si>
  <si>
    <t>ALAŞEHİR TR-83 45-73-M00083_45-73-M00083_2352962</t>
  </si>
  <si>
    <t>22.08.2022 19:25:50</t>
  </si>
  <si>
    <t>22.08.2022 20:29:29</t>
  </si>
  <si>
    <t>ÇATALOLUK DM 45-74-M00227_HatBaşıAyırıcı_53134243 M10_53134243</t>
  </si>
  <si>
    <t>22.08.2022 09:51:27</t>
  </si>
  <si>
    <t>22.08.2022 10:15:32</t>
  </si>
  <si>
    <t>22.08.2022 08:11:52</t>
  </si>
  <si>
    <t>22.08.2022 08:20:26</t>
  </si>
  <si>
    <t>M-969 35-03-M00969_910788435_910788435</t>
  </si>
  <si>
    <t>22.08.2022 13:44:30</t>
  </si>
  <si>
    <t>22.08.2022 20:04:03</t>
  </si>
  <si>
    <t>M-1155 35-03-M01155_913518848_913518848</t>
  </si>
  <si>
    <t>22.08.2022 11:42:33</t>
  </si>
  <si>
    <t>22.08.2022 18:13:22</t>
  </si>
  <si>
    <t>K-31 35-01-K00031_911161063_911161063</t>
  </si>
  <si>
    <t>22.08.2022 09:35:29</t>
  </si>
  <si>
    <t>22.08.2022 11:37:45</t>
  </si>
  <si>
    <t>DM-14/08 45-71-M00385_DM-14/3 M02_66509262</t>
  </si>
  <si>
    <t>22.08.2022 09:07:27</t>
  </si>
  <si>
    <t>ÇATALOLUK DM 45-74-M00227_HatBaşıAyırıcı_53135468 M10_53135468</t>
  </si>
  <si>
    <t>22.08.2022 09:21:48</t>
  </si>
  <si>
    <t>22.08.2022 12:12:47</t>
  </si>
  <si>
    <t>22.08.2022 07:53:44</t>
  </si>
  <si>
    <t>HASAN HÜSEYİN ERBUDAK SULAMA GRUBU TR 35-22-M00216_35-22-M00216_2362191</t>
  </si>
  <si>
    <t>22.08.2022 08:52:13</t>
  </si>
  <si>
    <t>22.08.2022 10:18:26</t>
  </si>
  <si>
    <t>AYASKENT-4 TR 35-16-M00015_47445521_56399327_56399327</t>
  </si>
  <si>
    <t>22.08.2022 17:51:51</t>
  </si>
  <si>
    <t>22.08.2022 20:47:52</t>
  </si>
  <si>
    <t>TR-2/100 45-83-M00781_45-83-M00781_2357122</t>
  </si>
  <si>
    <t>22.08.2022 14:55:45</t>
  </si>
  <si>
    <t>22.08.2022 15:49:48</t>
  </si>
  <si>
    <t>DUMANLAR KÖK 45-81-M00044_DUMANLAR M03_72038297</t>
  </si>
  <si>
    <t>22.08.2022 13:19:21</t>
  </si>
  <si>
    <t>22.08.2022 13:32:37</t>
  </si>
  <si>
    <t>HARMANDALI KÖK 45-71-M00061_NURİ SORMAN M11_72231106</t>
  </si>
  <si>
    <t>22.08.2022 15:49:34</t>
  </si>
  <si>
    <t>22.08.2022 16:41:11</t>
  </si>
  <si>
    <t>K-3313 35-09-K03313_912758665_912758665</t>
  </si>
  <si>
    <t>22.08.2022 12:07:50</t>
  </si>
  <si>
    <t>22.08.2022 13:14:34</t>
  </si>
  <si>
    <t>22.08.2022 08:15:56</t>
  </si>
  <si>
    <t>22.08.2022 08:23:37</t>
  </si>
  <si>
    <t>SİYEKLİ KÖK 45-71-M00185_MALDAN M05_72256924</t>
  </si>
  <si>
    <t>22.08.2022 16:20:42</t>
  </si>
  <si>
    <t>22.08.2022 16:39:35</t>
  </si>
  <si>
    <t>22.08.2022 14:57:55</t>
  </si>
  <si>
    <t>22.08.2022 15:32:50</t>
  </si>
  <si>
    <t>DOĞANCI TR-12 35-31-L00339_35-31-L00339_2365268</t>
  </si>
  <si>
    <t>22.08.2022 21:28:23</t>
  </si>
  <si>
    <t>22.08.2022 22:13:05</t>
  </si>
  <si>
    <t>22.08.2022 10:35:59</t>
  </si>
  <si>
    <t>22.08.2022 10:44:02</t>
  </si>
  <si>
    <t>ELMABAĞ DM 35-15-L00317_ÇAYIR TELEFİRİK L04_66822282</t>
  </si>
  <si>
    <t>22.08.2022 09:59:23</t>
  </si>
  <si>
    <t>22.08.2022 17:18:03</t>
  </si>
  <si>
    <t>ÇAPAKLI KÖK 45-78-M01161_HatBaşıAyırıcı_53139967 M04_53139967</t>
  </si>
  <si>
    <t>22.08.2022 04:46:47</t>
  </si>
  <si>
    <t>22.08.2022 05:47:53</t>
  </si>
  <si>
    <t>TR-2/82 BARIŞ MANÇO KÖK 45-83-L00082__72373182_72373182</t>
  </si>
  <si>
    <t>22.08.2022 19:10:22</t>
  </si>
  <si>
    <t>22.08.2022 19:57:45</t>
  </si>
  <si>
    <t>M-378 35-30-M00378_95000482756_95000482756</t>
  </si>
  <si>
    <t>22.08.2022 20:08:35</t>
  </si>
  <si>
    <t>22.08.2022 21:20:46</t>
  </si>
  <si>
    <t>22.08.2022 21:46:43</t>
  </si>
  <si>
    <t>22.08.2022 23:38:38</t>
  </si>
  <si>
    <t>YUKARIDOLMA TR-2 45-72-L00670_956485259_956485259</t>
  </si>
  <si>
    <t>22.08.2022 13:25:48</t>
  </si>
  <si>
    <t>22.08.2022 15:03:33</t>
  </si>
  <si>
    <t>22.08.2022 02:05:27</t>
  </si>
  <si>
    <t>22.08.2022 05:20:19</t>
  </si>
  <si>
    <t>22.08.2022 17:29:37</t>
  </si>
  <si>
    <t>22.08.2022 17:40:23</t>
  </si>
  <si>
    <t>DM-1/59 45-71-M00020_GIDA ÇARŞISI M01_66398586</t>
  </si>
  <si>
    <t>22.08.2022 15:33:36</t>
  </si>
  <si>
    <t>22.08.2022 17:04:08</t>
  </si>
  <si>
    <t>ŞEMSİLER KEMER TR-4 35-31-L00101_35-31-L00101_2363556</t>
  </si>
  <si>
    <t>22.08.2022 09:00:30</t>
  </si>
  <si>
    <t>22.08.2022 14:16:32</t>
  </si>
  <si>
    <t>K-4029 35-01-K04029_A_56376880_56376880</t>
  </si>
  <si>
    <t>22.08.2022 16:03:52</t>
  </si>
  <si>
    <t>22.08.2022 16:45:08</t>
  </si>
  <si>
    <t>22.08.2022 12:18:54</t>
  </si>
  <si>
    <t>22.08.2022 14:45:49</t>
  </si>
  <si>
    <t>22.08.2022 09:22:11</t>
  </si>
  <si>
    <t>22.08.2022 10:55:38</t>
  </si>
  <si>
    <t>M-997 35-03-M00997_910378796_910378796</t>
  </si>
  <si>
    <t>22.08.2022 15:00:22</t>
  </si>
  <si>
    <t>22.08.2022 18:16:23</t>
  </si>
  <si>
    <t>URLA İM 35-19-A00001_TR-2 ŞEHİR FİDERİ L02_2307113</t>
  </si>
  <si>
    <t>22.08.2022 09:38:17</t>
  </si>
  <si>
    <t>22.08.2022 10:18:38</t>
  </si>
  <si>
    <t>K-1591 35-04-K01591_B B2B_5815501</t>
  </si>
  <si>
    <t>22.08.2022 18:11:45</t>
  </si>
  <si>
    <t>22.08.2022 19:23:01</t>
  </si>
  <si>
    <t>GÜMÜŞÇAY KÖK 45-73-M00477_SULAMA ÇIKIŞI M05_2309301</t>
  </si>
  <si>
    <t>22.08.2022 09:02:57</t>
  </si>
  <si>
    <t>22.08.2022 13:19:39</t>
  </si>
  <si>
    <t>DUMANLAR KÖK 45-81-M00044_KARABEYLER M02_72038302</t>
  </si>
  <si>
    <t>22.08.2022 07:05:27</t>
  </si>
  <si>
    <t>22.08.2022 07:06:37</t>
  </si>
  <si>
    <t>KARAOĞLANLI TR-4 45-71-M00093_953212092_953212092</t>
  </si>
  <si>
    <t>22.08.2022 18:03:15</t>
  </si>
  <si>
    <t>22.08.2022 19:52:37</t>
  </si>
  <si>
    <t>22.08.2022 19:05:22</t>
  </si>
  <si>
    <t>22.08.2022 19:23:54</t>
  </si>
  <si>
    <t>KİLLİK TR-16 45-73-M00350_SERİNYAYLA M04_67005507</t>
  </si>
  <si>
    <t>22.08.2022 14:02:59</t>
  </si>
  <si>
    <t>22.08.2022 16:04:09</t>
  </si>
  <si>
    <t>ELMABAĞ DM 35-15-L00317_OVACIK AKÇAKMAK L08_66822283</t>
  </si>
  <si>
    <t>22.08.2022 10:00:22</t>
  </si>
  <si>
    <t>22.08.2022 17:25:00</t>
  </si>
  <si>
    <t>M-13 35-02-M00013_911959218_911959218</t>
  </si>
  <si>
    <t>22.08.2022 19:57:15</t>
  </si>
  <si>
    <t>22.08.2022 20:51:53</t>
  </si>
  <si>
    <t>K-1915 35-10-K01915_35-10-K01915_2358343</t>
  </si>
  <si>
    <t>22.08.2022 09:11:57</t>
  </si>
  <si>
    <t>22.08.2022 17:08:23</t>
  </si>
  <si>
    <t>DM-1/59 45-71-M00020_DM-1/02 SULTAN EVLERİ M05_66398590</t>
  </si>
  <si>
    <t>22.08.2022 15:30:27</t>
  </si>
  <si>
    <t>22.08.2022 16:58:16</t>
  </si>
  <si>
    <t>22.08.2022 03:28:16</t>
  </si>
  <si>
    <t>22.08.2022 04:19:17</t>
  </si>
  <si>
    <t>K-483 35-01-K00483__82611923_82611923</t>
  </si>
  <si>
    <t>22.08.2022 11:06:10</t>
  </si>
  <si>
    <t>22.08.2022 11:47:08</t>
  </si>
  <si>
    <t>KEMALİYE TR-5 45-73-M00153_D_56404326_56404326</t>
  </si>
  <si>
    <t>22.08.2022 13:17:13</t>
  </si>
  <si>
    <t>22.08.2022 21:17:49</t>
  </si>
  <si>
    <t>22.08.2022 17:13:41</t>
  </si>
  <si>
    <t>22.08.2022 22:55:52</t>
  </si>
  <si>
    <t>FOÇA CEZA İNFAZ KURUMU KÖK 35-23-M00302_OPET ÇIKIŞ M04_67574137</t>
  </si>
  <si>
    <t>22.08.2022 17:27:12</t>
  </si>
  <si>
    <t>22.08.2022 18:37:31</t>
  </si>
  <si>
    <t>MURADİYE TR-3/A 45-71-M02046_960717712_960717712</t>
  </si>
  <si>
    <t>22.08.2022 16:07:23</t>
  </si>
  <si>
    <t>22.08.2022 17:41:52</t>
  </si>
  <si>
    <t>22.08.2022 09:40:49</t>
  </si>
  <si>
    <t>22.08.2022 17:15:34</t>
  </si>
  <si>
    <t>DM-14/4 45-71-M00544_DIREK TIPI TRAFO HUCRESI H01_2074629</t>
  </si>
  <si>
    <t>23.08.2022 09:16:25</t>
  </si>
  <si>
    <t>23.08.2022 11:44:54</t>
  </si>
  <si>
    <t>YILMAZ İM 45-78-A00003_TR-B (34.5) M10_2331192</t>
  </si>
  <si>
    <t>23.08.2022 17:02:00</t>
  </si>
  <si>
    <t>23.08.2022 17:14:25</t>
  </si>
  <si>
    <t>TR-2/34 45-72-L00034_956478249_956478249</t>
  </si>
  <si>
    <t>23.08.2022 17:30:56</t>
  </si>
  <si>
    <t>23.08.2022 19:11:28</t>
  </si>
  <si>
    <t>HACIÖMERLİ KARAKUYULAR TR 35-17-M00444_35-17-M00444_2362951</t>
  </si>
  <si>
    <t>23.08.2022 13:19:40</t>
  </si>
  <si>
    <t>23.08.2022 14:03:46</t>
  </si>
  <si>
    <t>TURAN KÖYÜ TOPRAK SU-1 35-20-L00071_DIREK TIPI TRAFO HUCRESI H01_2039907</t>
  </si>
  <si>
    <t>OG Direk Yıkılması</t>
  </si>
  <si>
    <t>23.08.2022 11:41:00</t>
  </si>
  <si>
    <t>23.08.2022 16:40:14</t>
  </si>
  <si>
    <t>TR-90 35-15-M00359_950360230_950360230</t>
  </si>
  <si>
    <t>23.08.2022 14:53:48</t>
  </si>
  <si>
    <t>23.08.2022 15:25:00</t>
  </si>
  <si>
    <t>23.08.2022 19:20:27</t>
  </si>
  <si>
    <t>23.08.2022 20:42:54</t>
  </si>
  <si>
    <t>ÇİFTLİK İM 35-18-A00003_TR-1 L05_2307804</t>
  </si>
  <si>
    <t>23.08.2022 06:08:20</t>
  </si>
  <si>
    <t>23.08.2022 07:43:10</t>
  </si>
  <si>
    <t>ESKİOBA KÖK 35-29-L00037_MAHMUTLAR L02_2324401</t>
  </si>
  <si>
    <t>23.08.2022 09:38:40</t>
  </si>
  <si>
    <t>23.08.2022 17:13:49</t>
  </si>
  <si>
    <t>KIRBAŞI TR-1 35-26-L00319_ H_81235503</t>
  </si>
  <si>
    <t>23.08.2022 19:13:39</t>
  </si>
  <si>
    <t>23.08.2022 20:30:03</t>
  </si>
  <si>
    <t>L-128 35-18-L00128_50067432_56359974_56359974</t>
  </si>
  <si>
    <t>23.08.2022 12:20:41</t>
  </si>
  <si>
    <t>23.08.2022 15:33:45</t>
  </si>
  <si>
    <t>23.08.2022 14:15:50</t>
  </si>
  <si>
    <t>23.08.2022 15:41:27</t>
  </si>
  <si>
    <t>SART TR-1 KÖK 45-78-M00168_SART TR-5 M02_81491754</t>
  </si>
  <si>
    <t>23.08.2022 08:58:18</t>
  </si>
  <si>
    <t>23.08.2022 09:36:29</t>
  </si>
  <si>
    <t>23.08.2022 13:04:29</t>
  </si>
  <si>
    <t>23.08.2022 14:54:28</t>
  </si>
  <si>
    <t>K-2869 35-02-K02869_K-2509 K03_2113935</t>
  </si>
  <si>
    <t>23.08.2022 12:06:11</t>
  </si>
  <si>
    <t>23.08.2022 13:06:21</t>
  </si>
  <si>
    <t>M-1751 35-08-M01751_98921617_98921617</t>
  </si>
  <si>
    <t>23.08.2022 22:20:45</t>
  </si>
  <si>
    <t>24.08.2022 03:26:30</t>
  </si>
  <si>
    <t>TR-69 35-19-L00069_956684141_956684141</t>
  </si>
  <si>
    <t>23.08.2022 08:55:23</t>
  </si>
  <si>
    <t>23.08.2022 12:26:27</t>
  </si>
  <si>
    <t>23.08.2022 04:49:00</t>
  </si>
  <si>
    <t>23.08.2022 09:19:08</t>
  </si>
  <si>
    <t>CICIKLI KÖYÜ TR-1 45-86-M00084_DIREK TIPI TRAFO HUCRESI H01_2088157</t>
  </si>
  <si>
    <t>23.08.2022 17:40:55</t>
  </si>
  <si>
    <t>23.08.2022 17:58:42</t>
  </si>
  <si>
    <t>AŞAĞIKIRIKLAR DM 35-16-M00448_YENİKENT SULAMA M11_2334658</t>
  </si>
  <si>
    <t>23.08.2022 10:02:49</t>
  </si>
  <si>
    <t>23.08.2022 17:32:47</t>
  </si>
  <si>
    <t>TEPECİK KÖPRÜ DM 35-14-M00332_TAŞKENT DM-1 (DOĞANBEY-1 H.H. 477 SOL DEVRE) M15_49833960</t>
  </si>
  <si>
    <t>23.08.2022 05:53:38</t>
  </si>
  <si>
    <t>23.08.2022 06:49:49</t>
  </si>
  <si>
    <t>TEPECİK KÖPRÜ DM 35-14-M00332_HatBaşıAyırıcı_53138337 M15_53138337</t>
  </si>
  <si>
    <t>23.08.2022 00:31:25</t>
  </si>
  <si>
    <t>23.08.2022 05:39:54</t>
  </si>
  <si>
    <t>23.08.2022 10:00:31</t>
  </si>
  <si>
    <t>23.08.2022 10:47:55</t>
  </si>
  <si>
    <t>ERENBAĞ TR-1 45-77-L00139_DIREK TIPI TRAFO HUCRESI H01_2058158</t>
  </si>
  <si>
    <t>23.08.2022 09:46:06</t>
  </si>
  <si>
    <t>23.08.2022 12:13:26</t>
  </si>
  <si>
    <t>SARUHANLI TR-11 45-80-M00011_956561697_956561697</t>
  </si>
  <si>
    <t>23.08.2022 18:23:23</t>
  </si>
  <si>
    <t>23.08.2022 19:48:09</t>
  </si>
  <si>
    <t>TR-134 35-19-L00134_956670708_956670708</t>
  </si>
  <si>
    <t>23.08.2022 18:38:10</t>
  </si>
  <si>
    <t>23.08.2022 19:06:07</t>
  </si>
  <si>
    <t>BAĞYURDU TR-7 (DM-1/6) 35-27-L00248_35-27-L00248_72149312</t>
  </si>
  <si>
    <t>23.08.2022 10:14:58</t>
  </si>
  <si>
    <t>23.08.2022 10:42:07</t>
  </si>
  <si>
    <t>SELENDİ TR-16 45-81-M00016_945634660_945634660</t>
  </si>
  <si>
    <t>23.08.2022 14:04:44</t>
  </si>
  <si>
    <t>23.08.2022 17:38:03</t>
  </si>
  <si>
    <t>TR-155 35-15-L00155_950373001_950373001</t>
  </si>
  <si>
    <t>23.08.2022 17:50:18</t>
  </si>
  <si>
    <t>23.08.2022 19:16:03</t>
  </si>
  <si>
    <t>DM-14/4b 45-71-M00543_DIREK TIPI TRAFO HUCRESI H01_2074630</t>
  </si>
  <si>
    <t>23.08.2022 09:21:24</t>
  </si>
  <si>
    <t>23.08.2022 11:43:52</t>
  </si>
  <si>
    <t>KARATAŞLAR TR-1 45-81-M00125_A_56399834_56399834</t>
  </si>
  <si>
    <t>23.08.2022 17:08:35</t>
  </si>
  <si>
    <t>23.08.2022 18:41:25</t>
  </si>
  <si>
    <t>PİYADELER KÖK 45-73-M00136_HatBaşıAyırıcı_53136397 M05_53136397</t>
  </si>
  <si>
    <t>23.08.2022 07:49:34</t>
  </si>
  <si>
    <t>23.08.2022 09:41:00</t>
  </si>
  <si>
    <t>23.08.2022 08:38:53</t>
  </si>
  <si>
    <t>23.08.2022 08:45:10</t>
  </si>
  <si>
    <t>23.08.2022 00:56:47</t>
  </si>
  <si>
    <t>23.08.2022 01:02:46</t>
  </si>
  <si>
    <t>TR-93 35-26-M00093_956600844_956600844</t>
  </si>
  <si>
    <t>23.08.2022 19:37:16</t>
  </si>
  <si>
    <t>23.08.2022 22:13:07</t>
  </si>
  <si>
    <t>DEVELİ TR-5 35-22-M00287_955281262_955281262</t>
  </si>
  <si>
    <t>23.08.2022 12:45:10</t>
  </si>
  <si>
    <t>23.08.2022 15:16:18</t>
  </si>
  <si>
    <t>DM-2 35-28-M00700_KESİKKÖY-2 M02_83507070</t>
  </si>
  <si>
    <t>23.08.2022 09:06:56</t>
  </si>
  <si>
    <t>23.08.2022 15:46:08</t>
  </si>
  <si>
    <t>KANALYANI TR-1 45-71-M02187_95000013297_95000013297</t>
  </si>
  <si>
    <t>23.08.2022 08:46:08</t>
  </si>
  <si>
    <t>23.08.2022 11:07:27</t>
  </si>
  <si>
    <t>23.08.2022 07:46:37</t>
  </si>
  <si>
    <t>23.08.2022 07:53:33</t>
  </si>
  <si>
    <t>K-2953 35-02-K02953_D_56375156_56375156</t>
  </si>
  <si>
    <t>23.08.2022 20:31:03</t>
  </si>
  <si>
    <t>23.08.2022 21:21:30</t>
  </si>
  <si>
    <t>23.08.2022 06:58:06</t>
  </si>
  <si>
    <t>23.08.2022 06:58:38</t>
  </si>
  <si>
    <t>LÜTFİYE TR-2 45-80-M00130_B_56402254_56402254</t>
  </si>
  <si>
    <t>23.08.2022 09:56:16</t>
  </si>
  <si>
    <t>23.08.2022 12:27:43</t>
  </si>
  <si>
    <t>23.08.2022 10:11:20</t>
  </si>
  <si>
    <t>23.08.2022 17:25:10</t>
  </si>
  <si>
    <t>DM-16/16-A 45-71-M00427_44485392_56399909_56399909</t>
  </si>
  <si>
    <t>23.08.2022 13:44:18</t>
  </si>
  <si>
    <t>23.08.2022 14:36:58</t>
  </si>
  <si>
    <t>GİRELLİ TR-1 45-73-M00758_A_56390510_56390510</t>
  </si>
  <si>
    <t>23.08.2022 15:01:23</t>
  </si>
  <si>
    <t>23.08.2022 17:31:11</t>
  </si>
  <si>
    <t>DM-22/06-A 45-71-M02002_953242667_953242667</t>
  </si>
  <si>
    <t>23.08.2022 19:17:05</t>
  </si>
  <si>
    <t>23.08.2022 20:57:35</t>
  </si>
  <si>
    <t>ARMUTLU TR-7 35-27-M00550_ARMUTLU TR-9 M02_72164688</t>
  </si>
  <si>
    <t>23.08.2022 12:27:56</t>
  </si>
  <si>
    <t>23.08.2022 13:27:36</t>
  </si>
  <si>
    <t>DİLEK TR-6 45-80-M02952__84473234_84473234</t>
  </si>
  <si>
    <t>AG Travers Arızası</t>
  </si>
  <si>
    <t>23.08.2022 08:41:55</t>
  </si>
  <si>
    <t>23.08.2022 12:22:34</t>
  </si>
  <si>
    <t>L-37 YAT LİMANI 35-14-L00037_956636370_956636370</t>
  </si>
  <si>
    <t>23.08.2022 16:32:05</t>
  </si>
  <si>
    <t>23.08.2022 20:26:57</t>
  </si>
  <si>
    <t>DM-8/28 45-71-M00167_DAĞITIM TRAFOSU M04_66488628</t>
  </si>
  <si>
    <t>23.08.2022 09:02:20</t>
  </si>
  <si>
    <t>23.08.2022 12:23:00</t>
  </si>
  <si>
    <t>TR-2/88 45-83-L00088_TR-2/91 L01_2328252</t>
  </si>
  <si>
    <t>23.08.2022 20:29:00</t>
  </si>
  <si>
    <t>23.08.2022 20:39:00</t>
  </si>
  <si>
    <t>TR-162 45-78-L00162_953248661_953248661</t>
  </si>
  <si>
    <t>23.08.2022 15:35:13</t>
  </si>
  <si>
    <t>23.08.2022 17:43:08</t>
  </si>
  <si>
    <t>SOMA TR-3 45-82-M00003_945541758_945541758</t>
  </si>
  <si>
    <t>23.08.2022 15:16:19</t>
  </si>
  <si>
    <t>23.08.2022 15:41:09</t>
  </si>
  <si>
    <t>AYHAN BEZİRGENOGLU SULAMA GRUBU 35-29-L00346_35-29-L00346_2361029</t>
  </si>
  <si>
    <t>23.08.2022 08:13:13</t>
  </si>
  <si>
    <t>23.08.2022 10:18:16</t>
  </si>
  <si>
    <t>23.08.2022 09:00:43</t>
  </si>
  <si>
    <t>23.08.2022 15:37:37</t>
  </si>
  <si>
    <t>TR-87 MENTEŞ KAVŞAĞI 35-19-L00087_956682903_956682903</t>
  </si>
  <si>
    <t>23.08.2022 16:11:44</t>
  </si>
  <si>
    <t>23.08.2022 18:22:55</t>
  </si>
  <si>
    <t>K-4306 35-09-K04306_942585897_942585897</t>
  </si>
  <si>
    <t>23.08.2022 20:40:40</t>
  </si>
  <si>
    <t>24.08.2022 02:47:44</t>
  </si>
  <si>
    <t>ÇATALKÖPRÜ TR-1 45-83-L00253_955159910_955159910</t>
  </si>
  <si>
    <t>23.08.2022 20:11:11</t>
  </si>
  <si>
    <t>23.08.2022 22:13:50</t>
  </si>
  <si>
    <t>DM-25/15 45-71-M00394_953215291_953215291</t>
  </si>
  <si>
    <t>23.08.2022 18:56:43</t>
  </si>
  <si>
    <t>23.08.2022 20:51:22</t>
  </si>
  <si>
    <t>SİYEKLİ KÖK 45-71-M00185_HatBaşıAyırıcı_53134628 M07_53134628</t>
  </si>
  <si>
    <t>23.08.2022 12:09:49</t>
  </si>
  <si>
    <t>23.08.2022 15:37:23</t>
  </si>
  <si>
    <t>23.08.2022 05:17:06</t>
  </si>
  <si>
    <t>23.08.2022 05:44:23</t>
  </si>
  <si>
    <t>M-1336 35-08-M01336_C_56375354_56375354</t>
  </si>
  <si>
    <t>23.08.2022 17:23:04</t>
  </si>
  <si>
    <t>23.08.2022 18:22:15</t>
  </si>
  <si>
    <t>K-1453 35-01-K01453_K-101 K01_2113614</t>
  </si>
  <si>
    <t>23.08.2022 13:29:50</t>
  </si>
  <si>
    <t>23.08.2022 16:25:45</t>
  </si>
  <si>
    <t>YENİ LİMAN TR-2 35-21-L00051_953357496_953357496</t>
  </si>
  <si>
    <t>23.08.2022 16:11:05</t>
  </si>
  <si>
    <t>23.08.2022 18:48:50</t>
  </si>
  <si>
    <t>23.08.2022 02:54:42</t>
  </si>
  <si>
    <t>23.08.2022 10:10:16</t>
  </si>
  <si>
    <t>ÖZBEK TR-5 35-19-M00235_956663909_956663909</t>
  </si>
  <si>
    <t>23.08.2022 13:16:43</t>
  </si>
  <si>
    <t>23.08.2022 20:21:50</t>
  </si>
  <si>
    <t>BEYKÖY KÖK TR-12 35-32-L00012_YENİYURT TR-1 L01_2334562</t>
  </si>
  <si>
    <t>23.08.2022 09:10:08</t>
  </si>
  <si>
    <t>23.08.2022 12:54:54</t>
  </si>
  <si>
    <t>SOMA TR-23 45-82-M00023_A a1b_5981660</t>
  </si>
  <si>
    <t>AG Box / Sdk Giriş Faz Sigorta Atığı</t>
  </si>
  <si>
    <t>23.08.2022 20:53:45</t>
  </si>
  <si>
    <t>23.08.2022 21:35:47</t>
  </si>
  <si>
    <t>TARİŞ KÖK 45-73-M01049_HatBaşıAyırıcı_53135357 M02_53135357</t>
  </si>
  <si>
    <t>23.08.2022 14:06:59</t>
  </si>
  <si>
    <t>23.08.2022 16:00:12</t>
  </si>
  <si>
    <t>23.08.2022 17:57:29</t>
  </si>
  <si>
    <t>23.08.2022 19:11:45</t>
  </si>
  <si>
    <t>KULALI KÖYÜ TR-1 45-86-M00167_DIREK TIPI TRAFO HUCRESI H01_2093246</t>
  </si>
  <si>
    <t>23.08.2022 10:31:26</t>
  </si>
  <si>
    <t>23.08.2022 12:28:07</t>
  </si>
  <si>
    <t>TR-64 45-78-M00064_953258274_953258274</t>
  </si>
  <si>
    <t>23.08.2022 20:49:23</t>
  </si>
  <si>
    <t>23.08.2022 21:21:16</t>
  </si>
  <si>
    <t>K-2361 35-02-K02361_35-02-K02361_2351612</t>
  </si>
  <si>
    <t>23.08.2022 07:56:20</t>
  </si>
  <si>
    <t>23.08.2022 12:35:02</t>
  </si>
  <si>
    <t>EĞRİDERE TR-1 35-29-L00511_DIREK TIPI TRAFO HUCRESI H01_2103566</t>
  </si>
  <si>
    <t>23.08.2022 13:00:31</t>
  </si>
  <si>
    <t>23.08.2022 14:22:41</t>
  </si>
  <si>
    <t>23.08.2022 12:55:47</t>
  </si>
  <si>
    <t>23.08.2022 15:21:34</t>
  </si>
  <si>
    <t>TR-99 ZEYTİNALANI 35-19-L00099_956684530_956684530</t>
  </si>
  <si>
    <t>23.08.2022 17:52:44</t>
  </si>
  <si>
    <t>23.08.2022 22:05:52</t>
  </si>
  <si>
    <t>KARATEKE EĞRİAZMAK TR-3 35-29-L00140__72373157_72373157</t>
  </si>
  <si>
    <t>23.08.2022 19:09:50</t>
  </si>
  <si>
    <t>23.08.2022 21:08:11</t>
  </si>
  <si>
    <t>K-1764 35-01-K01764_910781010_910781010</t>
  </si>
  <si>
    <t>23.08.2022 20:07:45</t>
  </si>
  <si>
    <t>23.08.2022 21:25:01</t>
  </si>
  <si>
    <t>TAHTALI TM 35-22-A00001_PANCAR-2 M21_2307948</t>
  </si>
  <si>
    <t>23.08.2022 07:07:36</t>
  </si>
  <si>
    <t>23.08.2022 07:37:26</t>
  </si>
  <si>
    <t>YENİÇİFTLİK KÖK 35-20-L00373_ L05_2075097</t>
  </si>
  <si>
    <t>23.08.2022 06:58:26</t>
  </si>
  <si>
    <t>23.08.2022 08:14:59</t>
  </si>
  <si>
    <t>ASARLIK TR-17 35-28-M00173_A TR17-A3b_5799352</t>
  </si>
  <si>
    <t>23.08.2022 13:23:24</t>
  </si>
  <si>
    <t>23.08.2022 16:44:15</t>
  </si>
  <si>
    <t>M-997 35-03-M00997_912870817_912870817</t>
  </si>
  <si>
    <t>23.08.2022 10:14:24</t>
  </si>
  <si>
    <t>23.08.2022 16:25:07</t>
  </si>
  <si>
    <t>KÖREKE TR-1 45-75-M00135_45-75-M00135_2356196</t>
  </si>
  <si>
    <t>23.08.2022 16:19:39</t>
  </si>
  <si>
    <t>23.08.2022 18:23:44</t>
  </si>
  <si>
    <t>TR-94 YOLLUCA 35-19-L00094_6300169_56393824_56393824</t>
  </si>
  <si>
    <t>23.08.2022 08:29:17</t>
  </si>
  <si>
    <t>23.08.2022 10:43:22</t>
  </si>
  <si>
    <t>DEMİRCİLİ DM 35-15-L00895_HatBaşıAyırıcı_53138861 L06_53138861</t>
  </si>
  <si>
    <t>23.08.2022 17:38:30</t>
  </si>
  <si>
    <t>23.08.2022 20:56:07</t>
  </si>
  <si>
    <t>TR-4 (M-704) 35-30-M00704_955298335_955298335</t>
  </si>
  <si>
    <t>23.08.2022 14:53:22</t>
  </si>
  <si>
    <t>23.08.2022 18:54:52</t>
  </si>
  <si>
    <t>K-3269 35-08-K03269_D d2_5777311</t>
  </si>
  <si>
    <t>23.08.2022 19:32:49</t>
  </si>
  <si>
    <t>23.08.2022 20:02:48</t>
  </si>
  <si>
    <t>ÇAMURKÖY TR-1 45-81-M00092_945623683_945623683</t>
  </si>
  <si>
    <t>23.08.2022 21:23:17</t>
  </si>
  <si>
    <t>23.08.2022 22:51:56</t>
  </si>
  <si>
    <t>M-1608 35-09-M01608_A_56372017_56372017</t>
  </si>
  <si>
    <t>23.08.2022 06:02:05</t>
  </si>
  <si>
    <t>23.08.2022 06:47:53</t>
  </si>
  <si>
    <t>TR-2/111 45-83-L00111_95000453603_95000453603</t>
  </si>
  <si>
    <t>23.08.2022 09:46:25</t>
  </si>
  <si>
    <t>23.08.2022 11:07:14</t>
  </si>
  <si>
    <t>SULTAN DM 35-25-M00121_MOBİL-ZİNDANCIK M05_72117321</t>
  </si>
  <si>
    <t>23.08.2022 07:13:26</t>
  </si>
  <si>
    <t>23.08.2022 08:11:30</t>
  </si>
  <si>
    <t>M-3336 35-04-M03336_99289546_99289546</t>
  </si>
  <si>
    <t>23.08.2022 13:06:30</t>
  </si>
  <si>
    <t>23.08.2022 14:18:45</t>
  </si>
  <si>
    <t>KARABURUN TR-18 35-21-L00026_953367496_953367496</t>
  </si>
  <si>
    <t>23.08.2022 15:15:51</t>
  </si>
  <si>
    <t>23.08.2022 17:07:21</t>
  </si>
  <si>
    <t>GÜNLÜCE KÖYÜ TR-1 35-15-L00837_B_56407283_56407283</t>
  </si>
  <si>
    <t>23.08.2022 18:21:28</t>
  </si>
  <si>
    <t>23.08.2022 21:39:04</t>
  </si>
  <si>
    <t>K-3060 35-01-K03060_D_56368476_56368476</t>
  </si>
  <si>
    <t>23.08.2022 09:01:11</t>
  </si>
  <si>
    <t>23.08.2022 10:14:33</t>
  </si>
  <si>
    <t>TR-142 YAĞCILAR KÖK 35-19-M00142_HatBaşıAyırıcı_53137567 M01_53137567</t>
  </si>
  <si>
    <t>23.08.2022 12:22:29</t>
  </si>
  <si>
    <t>23.08.2022 14:08:23</t>
  </si>
  <si>
    <t>TR-13 35-31-L00013_A A3_47997353</t>
  </si>
  <si>
    <t>23.08.2022 09:31:41</t>
  </si>
  <si>
    <t>23.08.2022 15:26:29</t>
  </si>
  <si>
    <t>23.08.2022 09:12:31</t>
  </si>
  <si>
    <t>23.08.2022 09:35:00</t>
  </si>
  <si>
    <t>ESBAŞ İM 35-08-A00001_IRMAK M10_2321228</t>
  </si>
  <si>
    <t>23.08.2022 13:55:36</t>
  </si>
  <si>
    <t>23.08.2022 14:50:00</t>
  </si>
  <si>
    <t>23.08.2022 16:16:15</t>
  </si>
  <si>
    <t>23.08.2022 17:35:04</t>
  </si>
  <si>
    <t>MEHMET AKİF BİLİR TR 35-17-M00496_B_83917702_83917702</t>
  </si>
  <si>
    <t>23.08.2022 13:05:50</t>
  </si>
  <si>
    <t>23.08.2022 14:13:28</t>
  </si>
  <si>
    <t>BİRGİ DM 35-15-L01013_KEMER L06_67562405</t>
  </si>
  <si>
    <t>23.08.2022 11:42:31</t>
  </si>
  <si>
    <t>23.08.2022 13:06:20</t>
  </si>
  <si>
    <t>BAŞIBÜYÜK KÖK 45-77-L00158_HatBaşıAyırıcı_53135720 L06_53135720</t>
  </si>
  <si>
    <t>23.08.2022 16:01:00</t>
  </si>
  <si>
    <t>23.08.2022 16:23:55</t>
  </si>
  <si>
    <t>M-1147 GEÇİT 35-09-M01147_M-362 M02_47553534</t>
  </si>
  <si>
    <t>23.08.2022 08:44:48</t>
  </si>
  <si>
    <t>K-113 35-01-K00113_915150826_915150826</t>
  </si>
  <si>
    <t>23.08.2022 19:22:00</t>
  </si>
  <si>
    <t>23.08.2022 22:16:19</t>
  </si>
  <si>
    <t>SÖĞÜTÖREN TR-3 35-20-L00349_10845004_56360351_56360351</t>
  </si>
  <si>
    <t>23.08.2022 14:54:02</t>
  </si>
  <si>
    <t>23.08.2022 18:16:33</t>
  </si>
  <si>
    <t>23.08.2022 10:05:19</t>
  </si>
  <si>
    <t>23.08.2022 11:10:29</t>
  </si>
  <si>
    <t>CABARLAR TR-3 45-75-M00140_DIREK TIPI TRAFO HUCRESI H01_2085448</t>
  </si>
  <si>
    <t>23.08.2022 20:23:44</t>
  </si>
  <si>
    <t>23.08.2022 22:14:26</t>
  </si>
  <si>
    <t>M-378 35-30-M00378_95000595941_95000595941</t>
  </si>
  <si>
    <t>23.08.2022 07:18:51</t>
  </si>
  <si>
    <t>23.08.2022 09:57:33</t>
  </si>
  <si>
    <t>K-1032 35-04-K01032_A_56379760_56379760</t>
  </si>
  <si>
    <t>23.08.2022 09:44:33</t>
  </si>
  <si>
    <t>23.08.2022 12:01:48</t>
  </si>
  <si>
    <t>23.08.2022 01:44:58</t>
  </si>
  <si>
    <t>23.08.2022 03:47:00</t>
  </si>
  <si>
    <t>23.08.2022 23:34:53</t>
  </si>
  <si>
    <t>24.08.2022 01:20:52</t>
  </si>
  <si>
    <t>23.08.2022 09:28:50</t>
  </si>
  <si>
    <t>23.08.2022 09:31:22</t>
  </si>
  <si>
    <t>K-469 35-02-K00469_913016776_913016776</t>
  </si>
  <si>
    <t>23.08.2022 12:23:47</t>
  </si>
  <si>
    <t>23.08.2022 13:41:36</t>
  </si>
  <si>
    <t>SELEKLER TR-1 45-86-M00163_DIREK TIPI TRAFO HUCRESI H01_2054848</t>
  </si>
  <si>
    <t>23.08.2022 09:04:09</t>
  </si>
  <si>
    <t>23.08.2022 12:30:42</t>
  </si>
  <si>
    <t>CUMHURİYET KÖK 35-29-L00057_HatBaşıAyırıcı_53133112 L07_53133112</t>
  </si>
  <si>
    <t>23.08.2022 18:09:26</t>
  </si>
  <si>
    <t>23.08.2022 21:23:52</t>
  </si>
  <si>
    <t>SOMA A SANTRALİ İM/DM 45-82-A00001_IŞIKLAR-1 M05_2091641</t>
  </si>
  <si>
    <t>23.08.2022 13:44:27</t>
  </si>
  <si>
    <t>23.08.2022 14:39:00</t>
  </si>
  <si>
    <t>M-1276 35-03-M01276_A_56367364_56367364</t>
  </si>
  <si>
    <t>23.08.2022 21:26:59</t>
  </si>
  <si>
    <t>24.08.2022 00:04:39</t>
  </si>
  <si>
    <t>SARUHANLI TR-6 45-80-M00006_956560682_956560682</t>
  </si>
  <si>
    <t>23.08.2022 12:04:36</t>
  </si>
  <si>
    <t>23.08.2022 13:34:04</t>
  </si>
  <si>
    <t>K-3719 35-04-K03719_35-04-K03719_2355084</t>
  </si>
  <si>
    <t>23.08.2022 16:00:38</t>
  </si>
  <si>
    <t>23.08.2022 16:49:50</t>
  </si>
  <si>
    <t>SALİHLİ TR-85/A 45-78-M01387_953263382_953263382</t>
  </si>
  <si>
    <t>23.08.2022 08:35:37</t>
  </si>
  <si>
    <t>23.08.2022 09:14:49</t>
  </si>
  <si>
    <t>23.08.2022 17:36:30</t>
  </si>
  <si>
    <t>23.08.2022 18:31:30</t>
  </si>
  <si>
    <t>ÖZBEK TR-5 35-19-M00235_5861088_56377743_56377743</t>
  </si>
  <si>
    <t>23.08.2022 08:32:31</t>
  </si>
  <si>
    <t>23.08.2022 09:31:44</t>
  </si>
  <si>
    <t>IŞIKLAR TM 35-02-A00006_HatBaşıAyırıcı_53137366 M23_53137366</t>
  </si>
  <si>
    <t>23.08.2022 09:22:41</t>
  </si>
  <si>
    <t>23.08.2022 11:50:33</t>
  </si>
  <si>
    <t>23.08.2022 13:15:57</t>
  </si>
  <si>
    <t>23.08.2022 15:49:43</t>
  </si>
  <si>
    <t>L-296 35-18-L00296_7238140 a1_5946158</t>
  </si>
  <si>
    <t>23.08.2022 19:48:01</t>
  </si>
  <si>
    <t>23.08.2022 23:41:16</t>
  </si>
  <si>
    <t>K-4248 35-02-K04248_910060254_910060254</t>
  </si>
  <si>
    <t>23.08.2022 10:13:22</t>
  </si>
  <si>
    <t>23.08.2022 11:50:58</t>
  </si>
  <si>
    <t>DEREKÖY TR-33 35-22-M00867_B_80027272_80027272</t>
  </si>
  <si>
    <t>23.08.2022 18:37:44</t>
  </si>
  <si>
    <t>23.08.2022 21:25:40</t>
  </si>
  <si>
    <t>MUSTAFA HAYRİ GÜR TR 35-29-L00645_35-29-L00645_2376091</t>
  </si>
  <si>
    <t>23.08.2022 13:37:03</t>
  </si>
  <si>
    <t>23.08.2022 20:06:49</t>
  </si>
  <si>
    <t>TR-1-2/1 35-20-L00007_955197721_955197721</t>
  </si>
  <si>
    <t>23.08.2022 11:32:42</t>
  </si>
  <si>
    <t>23.08.2022 12:16:28</t>
  </si>
  <si>
    <t>TR-104 ZEYTİNALANI 35-19-L00104_B_56394787_56394787</t>
  </si>
  <si>
    <t>23.08.2022 14:33:00</t>
  </si>
  <si>
    <t>23.08.2022 16:19:09</t>
  </si>
  <si>
    <t>DOĞANCI AYVAZLAR TR-5 35-31-L00327_35-31-L00327_2364995</t>
  </si>
  <si>
    <t>23.08.2022 18:56:01</t>
  </si>
  <si>
    <t>23.08.2022 19:25:00</t>
  </si>
  <si>
    <t>TEKELİ DM 35-22-M00088_TEKELİ M10_48495871</t>
  </si>
  <si>
    <t>23.08.2022 07:50:12</t>
  </si>
  <si>
    <t>23.08.2022 09:48:54</t>
  </si>
  <si>
    <t>K-2552 35-02-K02552_35-02-K02552_2373666</t>
  </si>
  <si>
    <t>23.08.2022 09:22:02</t>
  </si>
  <si>
    <t>23.08.2022 12:13:18</t>
  </si>
  <si>
    <t>MENEMEN TR-24 35-28-L00024_B_56364097_56364097</t>
  </si>
  <si>
    <t>23.08.2022 18:35:12</t>
  </si>
  <si>
    <t>TIRAZLI KÖK 45-79-M00079_BAHARLAR M06_72036244</t>
  </si>
  <si>
    <t>23.08.2022 16:12:45</t>
  </si>
  <si>
    <t>23.08.2022 16:13:35</t>
  </si>
  <si>
    <t>23.08.2022 01:08:19</t>
  </si>
  <si>
    <t>23.08.2022 01:51:16</t>
  </si>
  <si>
    <t>M-1111 35-08-M01111_M-1372 M02_42042900</t>
  </si>
  <si>
    <t>23.08.2022 13:51:06</t>
  </si>
  <si>
    <t>L-133 35-18-L00133_35-18-L00133_2370961</t>
  </si>
  <si>
    <t>23.08.2022 03:05:10</t>
  </si>
  <si>
    <t>23.08.2022 03:16:07</t>
  </si>
  <si>
    <t>23.08.2022 09:06:51</t>
  </si>
  <si>
    <t>23.08.2022 09:22:50</t>
  </si>
  <si>
    <t>KINIK ORGANİZE DM 35-24-M00208_HatBaşıAyırıcı_53133660 M15_53133660</t>
  </si>
  <si>
    <t>23.08.2022 08:45:30</t>
  </si>
  <si>
    <t>23.08.2022 10:40:57</t>
  </si>
  <si>
    <t>BAŞIBÜYÜK KÖK 45-77-L00158_HatBaşıAyırıcı_76564808 L03_76564808</t>
  </si>
  <si>
    <t>23.08.2022 13:17:09</t>
  </si>
  <si>
    <t>23.08.2022 14:32:58</t>
  </si>
  <si>
    <t>K-1683 35-01-K01683_35-01-K01683_2360128</t>
  </si>
  <si>
    <t>23.08.2022 06:55:19</t>
  </si>
  <si>
    <t>23.08.2022 08:30:51</t>
  </si>
  <si>
    <t>TEKKE TR-2 35-15-L01012_35-15-L01012_2365060</t>
  </si>
  <si>
    <t>23.08.2022 16:54:41</t>
  </si>
  <si>
    <t>23.08.2022 19:04:41</t>
  </si>
  <si>
    <t>23.08.2022 12:16:05</t>
  </si>
  <si>
    <t>23.08.2022 13:56:34</t>
  </si>
  <si>
    <t>M-2737 35-02-M02737_910005596_910005596</t>
  </si>
  <si>
    <t>23.08.2022 12:38:11</t>
  </si>
  <si>
    <t>23.08.2022 14:43:31</t>
  </si>
  <si>
    <t>23.08.2022 13:05:43</t>
  </si>
  <si>
    <t>23.08.2022 13:39:10</t>
  </si>
  <si>
    <t>23.08.2022 09:13:52</t>
  </si>
  <si>
    <t>23.08.2022 15:17:09</t>
  </si>
  <si>
    <t>DM-3/30 45-71-M00084_953199510_953199510</t>
  </si>
  <si>
    <t>23.08.2022 12:59:00</t>
  </si>
  <si>
    <t>23.08.2022 16:50:11</t>
  </si>
  <si>
    <t>EYKO TR-2 35-30-M00028_TR-1 - TR-3-5 M01_72084354</t>
  </si>
  <si>
    <t>23.08.2022 08:20:53</t>
  </si>
  <si>
    <t>23.08.2022 12:08:57</t>
  </si>
  <si>
    <t>MORDOĞAN TR-3 35-21-L00141_C_56375589_56375589</t>
  </si>
  <si>
    <t>23.08.2022 10:02:35</t>
  </si>
  <si>
    <t>23.08.2022 11:02:56</t>
  </si>
  <si>
    <t>_910249249_910249249</t>
  </si>
  <si>
    <t>23.08.2022 14:55:43</t>
  </si>
  <si>
    <t>23.08.2022 16:35:21</t>
  </si>
  <si>
    <t>KARABURUN BOZKÖY 35-21-L00053_953361313_953361313</t>
  </si>
  <si>
    <t>23.08.2022 11:37:54</t>
  </si>
  <si>
    <t>23.08.2022 12:52:43</t>
  </si>
  <si>
    <t>KARABURUN BOZKÖY 35-21-L00053_953361280_953361280</t>
  </si>
  <si>
    <t>23.08.2022 17:47:41</t>
  </si>
  <si>
    <t>23.08.2022 20:02:49</t>
  </si>
  <si>
    <t>HALİLBEYLİ DM 35-27-M00620_Recloser M09_2313231</t>
  </si>
  <si>
    <t>23.08.2022 09:26:36</t>
  </si>
  <si>
    <t>23.08.2022 17:00:17</t>
  </si>
  <si>
    <t>DM-21/15 45-71-M00483_953247100_953247100</t>
  </si>
  <si>
    <t>23.08.2022 17:28:46</t>
  </si>
  <si>
    <t>23.08.2022 23:05:46</t>
  </si>
  <si>
    <t>TR-138 35-19-L00138_DIREK TIPI TRAFO HUCRESI H01_2034311</t>
  </si>
  <si>
    <t>23.08.2022 08:10:02</t>
  </si>
  <si>
    <t>23.08.2022 11:13:40</t>
  </si>
  <si>
    <t>ÇARIKBOZDAĞ TR-1 45-73-M01232_945652494_945652494</t>
  </si>
  <si>
    <t>23.08.2022 19:09:15</t>
  </si>
  <si>
    <t>23.08.2022 21:11:28</t>
  </si>
  <si>
    <t>TR-2/30 45-72-L00030_956519017_956519017</t>
  </si>
  <si>
    <t>23.08.2022 20:11:40</t>
  </si>
  <si>
    <t>23.08.2022 21:54:08</t>
  </si>
  <si>
    <t>23.08.2022 07:07:01</t>
  </si>
  <si>
    <t>23.08.2022 07:22:59</t>
  </si>
  <si>
    <t>23.08.2022 16:13:15</t>
  </si>
  <si>
    <t>23.08.2022 18:33:36</t>
  </si>
  <si>
    <t>L-58 HAVACILAR SİTESİ 35-14-L00058_956640649_956640649</t>
  </si>
  <si>
    <t>23.08.2022 12:10:29</t>
  </si>
  <si>
    <t>23.08.2022 13:36:00</t>
  </si>
  <si>
    <t>K-822 35-01-K00822_H_56356175_56356175</t>
  </si>
  <si>
    <t>23.08.2022 20:05:03</t>
  </si>
  <si>
    <t>23.08.2022 20:58:04</t>
  </si>
  <si>
    <t>BATTALMUSTAFA PEHLİVANLAR TR-1 45-77-L00203_DIREK TIPI TRAFO HUCRESI H01_76441436</t>
  </si>
  <si>
    <t>23.08.2022 15:18:01</t>
  </si>
  <si>
    <t>23.08.2022 15:35:25</t>
  </si>
  <si>
    <t>TEPECİK KÖPRÜ DM 35-14-M00332_TAŞKENT DM-2 (DOĞANBEY-2 477 H.H. SAĞ DEVRE) M07_49833970</t>
  </si>
  <si>
    <t>23.08.2022 06:07:23</t>
  </si>
  <si>
    <t>23.08.2022 06:52:43</t>
  </si>
  <si>
    <t>L-393 YENİ OKUL 35-18-L00393_950449027_950449027</t>
  </si>
  <si>
    <t>23.08.2022 14:50:44</t>
  </si>
  <si>
    <t>23.08.2022 19:18:58</t>
  </si>
  <si>
    <t>KINIK ORGANİZE DM 35-24-M00208_KOCAÖMERLİ KÖYLER M13_83158580</t>
  </si>
  <si>
    <t>23.08.2022 11:40:38</t>
  </si>
  <si>
    <t>23.08.2022 12:02:10</t>
  </si>
  <si>
    <t>OSMANGAZİ İM 35-02-A00004_YAVUZ SELİM K19_2327848</t>
  </si>
  <si>
    <t>23.08.2022 09:24:36</t>
  </si>
  <si>
    <t>23.08.2022 12:41:11</t>
  </si>
  <si>
    <t>L-92 35-18-L00092_949959063_949959063</t>
  </si>
  <si>
    <t>23.08.2022 13:52:37</t>
  </si>
  <si>
    <t>23.08.2022 17:56:06</t>
  </si>
  <si>
    <t>23.08.2022 13:22:15</t>
  </si>
  <si>
    <t>23.08.2022 14:15:56</t>
  </si>
  <si>
    <t>SOMA TR-23 45-82-M00023_TR-26/1-2-3-4-5 M03_83206238</t>
  </si>
  <si>
    <t>23.08.2022 19:17:15</t>
  </si>
  <si>
    <t>23.08.2022 20:39:46</t>
  </si>
  <si>
    <t>23.08.2022 09:01:10</t>
  </si>
  <si>
    <t>23.08.2022 15:15:41</t>
  </si>
  <si>
    <t>M-1335 KAYADİBİ KÖK 35-02-M01335_M-2625 M07_72281500</t>
  </si>
  <si>
    <t>23.08.2022 07:13:56</t>
  </si>
  <si>
    <t>23.08.2022 08:15:52</t>
  </si>
  <si>
    <t>TR-2/96 45-83-M00783_95000065050_95000065050</t>
  </si>
  <si>
    <t>23.08.2022 08:55:06</t>
  </si>
  <si>
    <t>23.08.2022 10:36:38</t>
  </si>
  <si>
    <t>TR-168 35-26-M00168_11831352 a04_5905708</t>
  </si>
  <si>
    <t>23.08.2022 18:02:33</t>
  </si>
  <si>
    <t>23.08.2022 19:37:49</t>
  </si>
  <si>
    <t>M-3089(YATIRIM REZERVE) 35-03-M03089_DAĞITIM TRAFO M03_80918047</t>
  </si>
  <si>
    <t>23.08.2022 14:07:56</t>
  </si>
  <si>
    <t>23.08.2022 15:18:51</t>
  </si>
  <si>
    <t>23.08.2022 10:39:23</t>
  </si>
  <si>
    <t>23.08.2022 12:34:00</t>
  </si>
  <si>
    <t>K-1514 35-01-K01514_K-3727 K02_2118790</t>
  </si>
  <si>
    <t>23.08.2022 09:24:26</t>
  </si>
  <si>
    <t>23.08.2022 14:05:19</t>
  </si>
  <si>
    <t>DM-6/32 35-28-M00756_35-28-M00756_83508743</t>
  </si>
  <si>
    <t>23.08.2022 17:37:52</t>
  </si>
  <si>
    <t>23.08.2022 19:14:42</t>
  </si>
  <si>
    <t>KURŞAK TR-1 35-29-L00185_950345147_950345147</t>
  </si>
  <si>
    <t>23.08.2022 09:23:03</t>
  </si>
  <si>
    <t>23.08.2022 11:44:51</t>
  </si>
  <si>
    <t>SART TR-1 KÖK 45-78-M00168_SART TR-5 M02_81491803</t>
  </si>
  <si>
    <t>23.08.2022 13:03:11</t>
  </si>
  <si>
    <t>23.08.2022 16:13:04</t>
  </si>
  <si>
    <t>M-479 35-02-M00479_TRAFO M01_2063703</t>
  </si>
  <si>
    <t>23.08.2022 16:08:06</t>
  </si>
  <si>
    <t>23.08.2022 22:30:27</t>
  </si>
  <si>
    <t>23.08.2022 21:29:09</t>
  </si>
  <si>
    <t>24.08.2022 02:28:37</t>
  </si>
  <si>
    <t>M-2609 35-08-M02609_DAĞITIM TRAFOSU M02_53696943</t>
  </si>
  <si>
    <t>23.08.2022 14:59:33</t>
  </si>
  <si>
    <t>23.08.2022 19:03:47</t>
  </si>
  <si>
    <t>TR-44 (DM-5/TR-12) ALPKENT 35-26-M00044_TR-45 M01_50241719</t>
  </si>
  <si>
    <t>23.08.2022 09:11:36</t>
  </si>
  <si>
    <t>23.08.2022 17:00:07</t>
  </si>
  <si>
    <t>EĞRİDERE TR-3 35-29-L00738_35-29-L00738_45345165</t>
  </si>
  <si>
    <t>23.08.2022 19:30:06</t>
  </si>
  <si>
    <t>23.08.2022 23:01:41</t>
  </si>
  <si>
    <t>L-221 35-18-L00221_49975989_56372721_56372721</t>
  </si>
  <si>
    <t>23.08.2022 08:37:48</t>
  </si>
  <si>
    <t>23.08.2022 09:48:24</t>
  </si>
  <si>
    <t>BEŞPINARLAR KÖYÜ TR-1 35-27-M00413_YENMİŞ KÖK M01_72162649</t>
  </si>
  <si>
    <t>23.08.2022 10:04:36</t>
  </si>
  <si>
    <t>23.08.2022 11:42:56</t>
  </si>
  <si>
    <t>23.08.2022 07:32:02</t>
  </si>
  <si>
    <t>23.08.2022 07:40:34</t>
  </si>
  <si>
    <t>23.08.2022 21:12:01</t>
  </si>
  <si>
    <t>23.08.2022 22:55:07</t>
  </si>
  <si>
    <t>ALÇUK TM 35-17-A00001_HatBaşıAyırıcı_67176398 M29_67176398</t>
  </si>
  <si>
    <t>23.08.2022 06:34:47</t>
  </si>
  <si>
    <t>23.08.2022 09:58:06</t>
  </si>
  <si>
    <t>SANCAKLI BOZKÖY KÖK 45-71-M00087_SULAMA M02_61320771</t>
  </si>
  <si>
    <t>23.08.2022 12:26:00</t>
  </si>
  <si>
    <t>23.08.2022 13:40:28</t>
  </si>
  <si>
    <t>DM-12/TR-1 45-72-L00062__72374411_72374411</t>
  </si>
  <si>
    <t>23.08.2022 09:04:21</t>
  </si>
  <si>
    <t>23.08.2022 14:15:57</t>
  </si>
  <si>
    <t>OTOKENT İM 35-08-A00004_TR-1 K07_2052223</t>
  </si>
  <si>
    <t>23.08.2022 14:07:58</t>
  </si>
  <si>
    <t>23.08.2022 14:08:50</t>
  </si>
  <si>
    <t>TR-42 35-15-M00042_48885137_56380559_56380559</t>
  </si>
  <si>
    <t>23.08.2022 09:10:34</t>
  </si>
  <si>
    <t>23.08.2022 09:44:24</t>
  </si>
  <si>
    <t>23.08.2022 13:12:14</t>
  </si>
  <si>
    <t>23.08.2022 17:02:54</t>
  </si>
  <si>
    <t>GÖKÇEN DM 35-29-M00123_SEYREKLİ M03_2328952</t>
  </si>
  <si>
    <t>23.08.2022 09:30:55</t>
  </si>
  <si>
    <t>23.08.2022 17:43:45</t>
  </si>
  <si>
    <t>23.08.2022 17:41:38</t>
  </si>
  <si>
    <t>23.08.2022 18:46:40</t>
  </si>
  <si>
    <t>23.08.2022 17:52:02</t>
  </si>
  <si>
    <t>23.08.2022 18:04:04</t>
  </si>
  <si>
    <t>23.08.2022 10:27:24</t>
  </si>
  <si>
    <t>23.08.2022 00:56:33</t>
  </si>
  <si>
    <t>23.08.2022 01:02:44</t>
  </si>
  <si>
    <t>GÜNLÜCE TR-4 35-15-L00831_B_56372737_56372737</t>
  </si>
  <si>
    <t>23.08.2022 23:59:53</t>
  </si>
  <si>
    <t>24.08.2022 01:25:11</t>
  </si>
  <si>
    <t>23.08.2022 21:21:00</t>
  </si>
  <si>
    <t>23.08.2022 22:51:37</t>
  </si>
  <si>
    <t>OĞLANANASI TR-10 35-22-M00263_B_56355295_56355295</t>
  </si>
  <si>
    <t>23.08.2022 11:57:54</t>
  </si>
  <si>
    <t>23.08.2022 16:35:22</t>
  </si>
  <si>
    <t>ÇANDARLI TR-21 35-30-M00021_CANTEK M02_72081435</t>
  </si>
  <si>
    <t>23.08.2022 06:03:37</t>
  </si>
  <si>
    <t>23.08.2022 07:49:40</t>
  </si>
  <si>
    <t>URLA İM 35-19-A00001_TR-16 L11_2308139</t>
  </si>
  <si>
    <t>23.08.2022 06:44:37</t>
  </si>
  <si>
    <t>23.08.2022 07:22:53</t>
  </si>
  <si>
    <t>K-4806 35-01-K04806_911343959_911343959</t>
  </si>
  <si>
    <t>23.08.2022 13:12:50</t>
  </si>
  <si>
    <t>23.08.2022 14:36:08</t>
  </si>
  <si>
    <t>DM-2/03 45-71-M00166_DAĞITIM TRAFOSU M01_66487793</t>
  </si>
  <si>
    <t>23.08.2022 09:07:36</t>
  </si>
  <si>
    <t>23.08.2022 12:21:51</t>
  </si>
  <si>
    <t>23.08.2022 18:31:32</t>
  </si>
  <si>
    <t>23.08.2022 19:36:24</t>
  </si>
  <si>
    <t>GÖRDES DM 45-75-M00050_GÜNEŞLİ M13_2322183</t>
  </si>
  <si>
    <t>23.08.2022 15:11:55</t>
  </si>
  <si>
    <t>23.08.2022 17:17:55</t>
  </si>
  <si>
    <t>CUMHURİYET KÖK 35-29-L00057_YİĞENLİ KÖYÜ L07_2099851</t>
  </si>
  <si>
    <t>23.08.2022 20:38:57</t>
  </si>
  <si>
    <t>23.08.2022 21:26:46</t>
  </si>
  <si>
    <t>TR-2/101 45-83-M00775_R TR1821R3B_48127127</t>
  </si>
  <si>
    <t>23.08.2022 10:16:46</t>
  </si>
  <si>
    <t>23.08.2022 12:25:48</t>
  </si>
  <si>
    <t>DM-14/22 45-71-M00545_45089886_56402410_56402410</t>
  </si>
  <si>
    <t>23.08.2022 14:04:29</t>
  </si>
  <si>
    <t>23.08.2022 18:42:07</t>
  </si>
  <si>
    <t>KOYUNDERE TR-20 35-28-M00113_953381141_953381141</t>
  </si>
  <si>
    <t>23.08.2022 19:04:36</t>
  </si>
  <si>
    <t>23.08.2022 19:26:36</t>
  </si>
  <si>
    <t>L-513 REİSDERE 35-18-L00513_950464271_950464271</t>
  </si>
  <si>
    <t>23.08.2022 17:24:39</t>
  </si>
  <si>
    <t>23.08.2022 18:33:14</t>
  </si>
  <si>
    <t>TR-142 YAĞCILAR KÖK 35-19-M00142_YAĞCILAR M01_72114524</t>
  </si>
  <si>
    <t>23.08.2022 13:35:56</t>
  </si>
  <si>
    <t>23.08.2022 13:59:00</t>
  </si>
  <si>
    <t>DALKARA KARAPINAR TR-1 45-75-M00261_B_56391597_56391597</t>
  </si>
  <si>
    <t>23.08.2022 07:54:07</t>
  </si>
  <si>
    <t>23.08.2022 12:36:29</t>
  </si>
  <si>
    <t>SEYDİKÖY İM 35-08-A00002_MEDYA M21_2050823</t>
  </si>
  <si>
    <t>23.08.2022 13:51:10</t>
  </si>
  <si>
    <t>23.08.2022 13:56:18</t>
  </si>
  <si>
    <t>KÖPRÜBAŞI TR-27 (FUTBOL SAHASI) 45-86-M00027_KÖPRÜBAŞI TR-38 M03_72220574</t>
  </si>
  <si>
    <t>23.08.2022 09:24:55</t>
  </si>
  <si>
    <t>23.08.2022 10:26:08</t>
  </si>
  <si>
    <t>MÜTEVELLİ TR-2 45-80-M00101_45-80-M00101_2376559</t>
  </si>
  <si>
    <t>23.08.2022 17:29:27</t>
  </si>
  <si>
    <t>23.08.2022 18:38:44</t>
  </si>
  <si>
    <t>23.08.2022 17:57:39</t>
  </si>
  <si>
    <t>23.08.2022 18:17:23</t>
  </si>
  <si>
    <t>TIRAZLAR TR-3 45-79-M00078_945554786_945554786</t>
  </si>
  <si>
    <t>23.08.2022 08:29:59</t>
  </si>
  <si>
    <t>23.08.2022 10:56:34</t>
  </si>
  <si>
    <t>UĞURLU KÖK 45-86-M00045_GÜNDOĞDU UĞURLU M02_72226051</t>
  </si>
  <si>
    <t>23.08.2022 12:03:07</t>
  </si>
  <si>
    <t>23.08.2022 16:13:50</t>
  </si>
  <si>
    <t>KIZILCAAVLU TR-1 35-15-L00180_950378521_950378521</t>
  </si>
  <si>
    <t>23.08.2022 12:38:39</t>
  </si>
  <si>
    <t>23.08.2022 13:31:43</t>
  </si>
  <si>
    <t>BOYNUYOĞUN KÖK 35-29-L00051_ÖDEMİŞ KAVAĞI L04_72215393</t>
  </si>
  <si>
    <t>23.08.2022 06:49:28</t>
  </si>
  <si>
    <t>23.08.2022 07:30:11</t>
  </si>
  <si>
    <t>GÖRDES TR-27 45-75-M00042_GÖRDES TR-28 M01_61363690</t>
  </si>
  <si>
    <t>23.08.2022 15:39:06</t>
  </si>
  <si>
    <t>23.08.2022 17:24:13</t>
  </si>
  <si>
    <t>ÇANDARLI DM-TR-20 35-30-M00020_DENİZKÖY KÖYLER M04_72352924</t>
  </si>
  <si>
    <t>23.08.2022 10:22:57</t>
  </si>
  <si>
    <t>23.08.2022 17:40:00</t>
  </si>
  <si>
    <t>DM-21/18A 45-71-M00476_964267806_964267806</t>
  </si>
  <si>
    <t>23.08.2022 13:07:26</t>
  </si>
  <si>
    <t>23.08.2022 21:49:11</t>
  </si>
  <si>
    <t>KARAOĞLANLI TR-6 45-71-M00094_953211977_953211977</t>
  </si>
  <si>
    <t>23.08.2022 16:47:53</t>
  </si>
  <si>
    <t>23.08.2022 18:11:22</t>
  </si>
  <si>
    <t>YEŞİLYURT TR-6 45-73-M00913_A_56403012_56403012</t>
  </si>
  <si>
    <t>23.08.2022 11:38:30</t>
  </si>
  <si>
    <t>23.08.2022 12:44:05</t>
  </si>
  <si>
    <t>TR-2/90 45-83-L00090_DIREK TIPI TRAFO HUCRESI H01_2104425</t>
  </si>
  <si>
    <t>23.08.2022 20:58:58</t>
  </si>
  <si>
    <t>24.08.2022 01:17:24</t>
  </si>
  <si>
    <t>23.08.2022 15:41:54</t>
  </si>
  <si>
    <t>23.08.2022 16:10:00</t>
  </si>
  <si>
    <t>23.08.2022 19:58:27</t>
  </si>
  <si>
    <t>23.08.2022 22:07:42</t>
  </si>
  <si>
    <t>TR-8 35-15-L00008_950358979_950358979</t>
  </si>
  <si>
    <t>23.08.2022 15:16:14</t>
  </si>
  <si>
    <t>23.08.2022 15:59:00</t>
  </si>
  <si>
    <t>SELMA DALYAN ÖZEL TR 45-78-M01191Ö_DIREK TIPI TRAFO HUCRESI H01_2064240</t>
  </si>
  <si>
    <t>23.08.2022 12:04:43</t>
  </si>
  <si>
    <t>23.08.2022 18:02:20</t>
  </si>
  <si>
    <t>DM-14/3C 45-71-M02285_A_73387797_73387797</t>
  </si>
  <si>
    <t>23.08.2022 13:00:42</t>
  </si>
  <si>
    <t>23.08.2022 18:26:02</t>
  </si>
  <si>
    <t>GÖKÇEAHMET-YİĞİTALİ TARIMSAL SULAMA 45-72-L00145_A_56392195_56392195</t>
  </si>
  <si>
    <t>23.08.2022 14:45:41</t>
  </si>
  <si>
    <t>23.08.2022 18:20:49</t>
  </si>
  <si>
    <t>DM02/TR19 BİNA ALTI TR 45-73-M00010_945671497_945671497</t>
  </si>
  <si>
    <t>23.08.2022 09:55:34</t>
  </si>
  <si>
    <t>23.08.2022 12:31:14</t>
  </si>
  <si>
    <t>23.08.2022 17:33:00</t>
  </si>
  <si>
    <t>23.08.2022 17:36:57</t>
  </si>
  <si>
    <t>K-601 35-01-K00601_B_56359370_56359370</t>
  </si>
  <si>
    <t>23.08.2022 16:36:13</t>
  </si>
  <si>
    <t>23.08.2022 18:43:23</t>
  </si>
  <si>
    <t>23.08.2022 10:01:16</t>
  </si>
  <si>
    <t>23.08.2022 12:36:42</t>
  </si>
  <si>
    <t>23.08.2022 09:26:45</t>
  </si>
  <si>
    <t>23.08.2022 17:00:49</t>
  </si>
  <si>
    <t>IŞIKLAR KÖK-1 45-82-M00134_IŞIKLAR-2 M08_72198737</t>
  </si>
  <si>
    <t>23.08.2022 14:11:51</t>
  </si>
  <si>
    <t>23.08.2022 16:11:45</t>
  </si>
  <si>
    <t>TR-1/83 KAPTANOĞLU DM 45-83-M00083_TR-1/83A M011_61292043</t>
  </si>
  <si>
    <t>23.08.2022 07:02:56</t>
  </si>
  <si>
    <t>23.08.2022 07:47:14</t>
  </si>
  <si>
    <t>EMİRALEM TR-18 KÖK 35-28-M00239_EMİRALEM TR-7/EMİRALEM TR-13 M03_66567574</t>
  </si>
  <si>
    <t>24.08.2022 17:26:02</t>
  </si>
  <si>
    <t>24.08.2022 18:00:00</t>
  </si>
  <si>
    <t>M-2954 35-01-M02954_911341659_911341659</t>
  </si>
  <si>
    <t>24.08.2022 10:40:51</t>
  </si>
  <si>
    <t>24.08.2022 13:31:34</t>
  </si>
  <si>
    <t>KAYACIK KÖK 45-75-M00065_DERE MAHALLESİ M05_84267107</t>
  </si>
  <si>
    <t>24.08.2022 10:09:00</t>
  </si>
  <si>
    <t>24.08.2022 18:04:02</t>
  </si>
  <si>
    <t>M-2466 35-04-M02466_99352051_99352051</t>
  </si>
  <si>
    <t>24.08.2022 16:49:31</t>
  </si>
  <si>
    <t>24.08.2022 18:45:23</t>
  </si>
  <si>
    <t>K-535 35-02-K00535_5731105 f1b_5837745</t>
  </si>
  <si>
    <t>24.08.2022 17:32:18</t>
  </si>
  <si>
    <t>24.08.2022 19:33:55</t>
  </si>
  <si>
    <t>TR-50 35-15-M00050_950364843_950364843</t>
  </si>
  <si>
    <t>24.08.2022 14:49:19</t>
  </si>
  <si>
    <t>24.08.2022 17:15:56</t>
  </si>
  <si>
    <t>M-2031 GEÇİT 35-02-M02031_M-2034 M10_66686823</t>
  </si>
  <si>
    <t>24.08.2022 15:25:02</t>
  </si>
  <si>
    <t>24.08.2022 16:59:47</t>
  </si>
  <si>
    <t>24.08.2022 06:08:00</t>
  </si>
  <si>
    <t>24.08.2022 06:32:00</t>
  </si>
  <si>
    <t>GÖRDES DM 45-75-M00050_KAYACIK M06_2322177</t>
  </si>
  <si>
    <t>24.08.2022 09:04:54</t>
  </si>
  <si>
    <t>24.08.2022 11:16:51</t>
  </si>
  <si>
    <t>M-2842 (YATIRIM REZERVE) 35-02-M02842_ M02_72150474</t>
  </si>
  <si>
    <t>24.08.2022 13:45:08</t>
  </si>
  <si>
    <t>24.08.2022 14:13:36</t>
  </si>
  <si>
    <t>TAYTAN OFİS KÖK 45-78-M00314_SALİHLİ DM-2 GİRİŞİ (DEMİRKÖPRÜ-2) M07_60669849</t>
  </si>
  <si>
    <t>24.08.2022 16:52:46</t>
  </si>
  <si>
    <t>24.08.2022 17:13:25</t>
  </si>
  <si>
    <t>K-1626 35-02-K01626_910328157_910328157</t>
  </si>
  <si>
    <t>25.08.2022 00:20:42</t>
  </si>
  <si>
    <t>TR-83 35-19-L00083_915042609_915042609</t>
  </si>
  <si>
    <t>24.08.2022 16:02:21</t>
  </si>
  <si>
    <t>24.08.2022 17:16:16</t>
  </si>
  <si>
    <t>ÇEŞME İM 35-18-A00001_OVACIK L08_2308113</t>
  </si>
  <si>
    <t>24.08.2022 07:12:25</t>
  </si>
  <si>
    <t>24.08.2022 07:23:00</t>
  </si>
  <si>
    <t>K-3848 35-04-K03848_99795411_99795411</t>
  </si>
  <si>
    <t>24.08.2022 23:51:41</t>
  </si>
  <si>
    <t>25.08.2022 00:57:02</t>
  </si>
  <si>
    <t>KAREL DM 35-17-M00247_BAZTAŞ DM M05_66441215</t>
  </si>
  <si>
    <t>24.08.2022 16:16:38</t>
  </si>
  <si>
    <t>24.08.2022 16:58:03</t>
  </si>
  <si>
    <t>DM-12/TR-1 45-73-M00067_945675545_945675545</t>
  </si>
  <si>
    <t>24.08.2022 18:46:57</t>
  </si>
  <si>
    <t>24.08.2022 20:16:34</t>
  </si>
  <si>
    <t>K-4305 35-03-K04305_K-4768 K02_41974147</t>
  </si>
  <si>
    <t>24.08.2022 09:22:15</t>
  </si>
  <si>
    <t>24.08.2022 10:24:16</t>
  </si>
  <si>
    <t>ASARLIK TR-14 KÖK 35-28-M00168_ASARLIK TR-1 M01_66531981</t>
  </si>
  <si>
    <t>24.08.2022 09:01:58</t>
  </si>
  <si>
    <t>24.08.2022 14:19:50</t>
  </si>
  <si>
    <t>24.08.2022 20:33:54</t>
  </si>
  <si>
    <t>24.08.2022 21:43:05</t>
  </si>
  <si>
    <t>HALİMBEY ÇİFTLİĞİ TARIMSAL SULAMA 45-73-M00515_A_56403849_56403849</t>
  </si>
  <si>
    <t>24.08.2022 19:31:34</t>
  </si>
  <si>
    <t>24.08.2022 21:16:04</t>
  </si>
  <si>
    <t>SARIGÖL DM 45-79-M00069_Sarıgöl TR-2-3 M06_2318420</t>
  </si>
  <si>
    <t>24.08.2022 15:46:50</t>
  </si>
  <si>
    <t>24.08.2022 16:38:06</t>
  </si>
  <si>
    <t>SELENDİ TR-13 45-81-M00013_945625484_945625484</t>
  </si>
  <si>
    <t>24.08.2022 09:44:05</t>
  </si>
  <si>
    <t>24.08.2022 15:24:36</t>
  </si>
  <si>
    <t>24.08.2022 19:12:49</t>
  </si>
  <si>
    <t>24.08.2022 19:25:38</t>
  </si>
  <si>
    <t>24.08.2022 07:13:19</t>
  </si>
  <si>
    <t>24.08.2022 09:52:31</t>
  </si>
  <si>
    <t>K-1162 35-01-K01162_K-3540 / K-4230 K01_2120604</t>
  </si>
  <si>
    <t>24.08.2022 02:29:41</t>
  </si>
  <si>
    <t>24.08.2022 05:46:56</t>
  </si>
  <si>
    <t>ÇANDARLI TR-13 35-30-M00012_955322945_955322945</t>
  </si>
  <si>
    <t>24.08.2022 20:55:50</t>
  </si>
  <si>
    <t>24.08.2022 22:13:30</t>
  </si>
  <si>
    <t>24.08.2022 17:49:25</t>
  </si>
  <si>
    <t>24.08.2022 22:17:59</t>
  </si>
  <si>
    <t>TR-1/11 45-83-M00011_ÖZSÜMER M012_83843013</t>
  </si>
  <si>
    <t>24.08.2022 10:28:28</t>
  </si>
  <si>
    <t>24.08.2022 11:20:18</t>
  </si>
  <si>
    <t>24.08.2022 16:52:41</t>
  </si>
  <si>
    <t>24.08.2022 17:28:52</t>
  </si>
  <si>
    <t>AŞAĞIÇOBANİSA TR-23 45-71-M00933_A_56391993_56391993</t>
  </si>
  <si>
    <t>24.08.2022 16:47:51</t>
  </si>
  <si>
    <t>24.08.2022 17:48:44</t>
  </si>
  <si>
    <t>M-13 35-02-M00013_M-408 M08_2333806</t>
  </si>
  <si>
    <t>24.08.2022 20:57:25</t>
  </si>
  <si>
    <t>24.08.2022 21:38:50</t>
  </si>
  <si>
    <t>L-134 DENETMENLER SİTESİ 35-14-L00134_956640662_956640662</t>
  </si>
  <si>
    <t>24.08.2022 09:27:59</t>
  </si>
  <si>
    <t>24.08.2022 10:41:31</t>
  </si>
  <si>
    <t>TR-1/40-B 45-72-M00107_B_56407059_56407059</t>
  </si>
  <si>
    <t>24.08.2022 17:40:10</t>
  </si>
  <si>
    <t>24.08.2022 18:25:08</t>
  </si>
  <si>
    <t>SOMA A SANTRALİ İM/DM 45-82-A00001_MADEN L16_2091661</t>
  </si>
  <si>
    <t>24.08.2022 11:36:07</t>
  </si>
  <si>
    <t>24.08.2022 13:27:46</t>
  </si>
  <si>
    <t>SAMİ ERDOĞAN SULAMA GRUBU 35-29-L00350_B_56396985_56396985</t>
  </si>
  <si>
    <t>24.08.2022 16:01:27</t>
  </si>
  <si>
    <t>24.08.2022 18:02:27</t>
  </si>
  <si>
    <t>K-998 35-01-K00998_913550303_913550303</t>
  </si>
  <si>
    <t>24.08.2022 18:30:46</t>
  </si>
  <si>
    <t>24.08.2022 20:16:56</t>
  </si>
  <si>
    <t>DENİŞ TR-1 45-82-M00340_45-82-M00340_2377090</t>
  </si>
  <si>
    <t>24.08.2022 14:02:21</t>
  </si>
  <si>
    <t>24.08.2022 14:42:55</t>
  </si>
  <si>
    <t>DADAĞLI TR-3 OVA 45-79-M00402_45-79-M00402_2363386</t>
  </si>
  <si>
    <t>24.08.2022 10:08:53</t>
  </si>
  <si>
    <t>24.08.2022 11:34:41</t>
  </si>
  <si>
    <t>HALİTPAŞA DM 45-80-M00060_DEVELİ-ÇAMLIYURT M03_72188716</t>
  </si>
  <si>
    <t>24.08.2022 09:07:58</t>
  </si>
  <si>
    <t>24.08.2022 09:52:07</t>
  </si>
  <si>
    <t>24.08.2022 12:35:10</t>
  </si>
  <si>
    <t>24.08.2022 13:40:32</t>
  </si>
  <si>
    <t>K-3488 35-04-K03488_99602072_99602072</t>
  </si>
  <si>
    <t>24.08.2022 19:06:24</t>
  </si>
  <si>
    <t>24.08.2022 23:07:04</t>
  </si>
  <si>
    <t>ASARLIK DM-2 35-28-M00169_ASARLIK TR-20(DM-2/16) M04_2312331</t>
  </si>
  <si>
    <t>24.08.2022 09:35:31</t>
  </si>
  <si>
    <t>24.08.2022 14:51:13</t>
  </si>
  <si>
    <t>SAKARLI KÖK 45-76-M00046_KOCAİSKAN M03_72214509</t>
  </si>
  <si>
    <t>24.08.2022 12:10:14</t>
  </si>
  <si>
    <t>24.08.2022 12:11:07</t>
  </si>
  <si>
    <t>YENİFOÇA TR-7 35-23-M00007_DIREK TIPI TRAFO HUCRESI H01_2053982</t>
  </si>
  <si>
    <t>24.08.2022 20:22:11</t>
  </si>
  <si>
    <t>24.08.2022 21:52:44</t>
  </si>
  <si>
    <t>24.08.2022 14:32:33</t>
  </si>
  <si>
    <t>24.08.2022 23:04:11</t>
  </si>
  <si>
    <t>M-2031 GEÇİT 35-02-M02031_M-2599 M05_66686819</t>
  </si>
  <si>
    <t>24.08.2022 10:52:44</t>
  </si>
  <si>
    <t>GÜRES KÖK 45-80-M00053_KOLDERE-GÜMÜRCELİ-MTV M01_72195903</t>
  </si>
  <si>
    <t>24.08.2022 16:18:16</t>
  </si>
  <si>
    <t>24.08.2022 16:54:39</t>
  </si>
  <si>
    <t>OSMANGAZİ İM 35-02-A00004_TR-1 10.5 K17_2314454</t>
  </si>
  <si>
    <t>24.08.2022 16:14:47</t>
  </si>
  <si>
    <t>24.08.2022 17:28:16</t>
  </si>
  <si>
    <t>24.08.2022 22:15:58</t>
  </si>
  <si>
    <t>24.08.2022 23:57:35</t>
  </si>
  <si>
    <t>MEHMET KAYA GRB TR-2 35-24-M00113_35-24-M00113_2361962</t>
  </si>
  <si>
    <t>24.08.2022 18:11:24</t>
  </si>
  <si>
    <t>24.08.2022 19:06:30</t>
  </si>
  <si>
    <t>K-1490 35-03-K01490_35-03-K01490_41915817</t>
  </si>
  <si>
    <t>24.08.2022 08:24:23</t>
  </si>
  <si>
    <t>24.08.2022 10:34:31</t>
  </si>
  <si>
    <t>24.08.2022 09:16:18</t>
  </si>
  <si>
    <t>24.08.2022 13:02:27</t>
  </si>
  <si>
    <t>M-251 35-09-M00251_M-252 M03_47547384</t>
  </si>
  <si>
    <t>24.08.2022 11:56:37</t>
  </si>
  <si>
    <t>24.08.2022 13:19:12</t>
  </si>
  <si>
    <t>M-163 35-18-M00163_35-18-M00163_2370960</t>
  </si>
  <si>
    <t>24.08.2022 12:49:50</t>
  </si>
  <si>
    <t>24.08.2022 15:00:18</t>
  </si>
  <si>
    <t>SALİHLİ TM 45-78-A00004_HatBaşıAyırıcı_53140381 M08_53140381</t>
  </si>
  <si>
    <t>24.08.2022 15:28:12</t>
  </si>
  <si>
    <t>24.08.2022 17:15:07</t>
  </si>
  <si>
    <t>24.08.2022 15:52:28</t>
  </si>
  <si>
    <t>24.08.2022 17:32:00</t>
  </si>
  <si>
    <t>ÇANDARLI TATİL KÖYÜ KÖK-12 35-30-M00087_AYYILDIZ M04_2334667</t>
  </si>
  <si>
    <t>24.08.2022 18:09:04</t>
  </si>
  <si>
    <t>24.08.2022 19:38:37</t>
  </si>
  <si>
    <t>YENİFOÇA TR-1 DM 35-23-M00001_YENİFOÇA TR-2 M12_83359158</t>
  </si>
  <si>
    <t>24.08.2022 16:07:11</t>
  </si>
  <si>
    <t>24.08.2022 17:04:00</t>
  </si>
  <si>
    <t>KIRKAĞAÇ TR-2 45-76-M00002_DIREK TIPI TRAFO HUCRESI H01_2087575</t>
  </si>
  <si>
    <t>24.08.2022 19:21:26</t>
  </si>
  <si>
    <t>24.08.2022 20:15:31</t>
  </si>
  <si>
    <t>M-1336 35-08-M01336_A a2_5832848</t>
  </si>
  <si>
    <t>24.08.2022 07:51:03</t>
  </si>
  <si>
    <t>24.08.2022 17:48:11</t>
  </si>
  <si>
    <t>ULUDERBENT DM 45-73-M00491_ÖRENCİK M01_66856542</t>
  </si>
  <si>
    <t>24.08.2022 09:11:30</t>
  </si>
  <si>
    <t>24.08.2022 12:39:46</t>
  </si>
  <si>
    <t>24.08.2022 11:33:19</t>
  </si>
  <si>
    <t>24.08.2022 12:39:31</t>
  </si>
  <si>
    <t>İSMAİLLİ KÖK 35-16-M00045_HatBaşıAyırıcı_53140524 M07_53140524</t>
  </si>
  <si>
    <t>24.08.2022 00:06:05</t>
  </si>
  <si>
    <t>24.08.2022 01:53:18</t>
  </si>
  <si>
    <t>KARABURÇ SARIYER TR-12 35-31-L00270_35-31-L00270_2355659</t>
  </si>
  <si>
    <t>24.08.2022 09:39:27</t>
  </si>
  <si>
    <t>24.08.2022 17:34:31</t>
  </si>
  <si>
    <t>24.08.2022 17:50:22</t>
  </si>
  <si>
    <t>SEYREK TR-7 KÖK 35-28-M00379_HatBaşıAyırıcı_53133717 M04_53133717</t>
  </si>
  <si>
    <t>24.08.2022 10:14:51</t>
  </si>
  <si>
    <t>24.08.2022 15:00:17</t>
  </si>
  <si>
    <t>YENİDOĞAN TR-1 45-72-M00634_45-72-M00634_2352991</t>
  </si>
  <si>
    <t>24.08.2022 17:48:40</t>
  </si>
  <si>
    <t>24.08.2022 18:38:32</t>
  </si>
  <si>
    <t>TR-1/4 45-83-M00004_955176444_955176444</t>
  </si>
  <si>
    <t>24.08.2022 07:58:30</t>
  </si>
  <si>
    <t>24.08.2022 10:03:08</t>
  </si>
  <si>
    <t>ÇİMENTEPE TR-1 45-79-M00236_C_56384717_56384717</t>
  </si>
  <si>
    <t>24.08.2022 17:57:09</t>
  </si>
  <si>
    <t>ESENDERE TR-1 35-21-L00108_953357233_953357233</t>
  </si>
  <si>
    <t>24.08.2022 14:39:46</t>
  </si>
  <si>
    <t>24.08.2022 15:41:01</t>
  </si>
  <si>
    <t>24.08.2022 08:35:45</t>
  </si>
  <si>
    <t>24.08.2022 10:26:56</t>
  </si>
  <si>
    <t>BÜYÜKBELEN TR-6 45-80-M00069__72410905_72410905</t>
  </si>
  <si>
    <t>24.08.2022 09:18:37</t>
  </si>
  <si>
    <t>24.08.2022 12:42:55</t>
  </si>
  <si>
    <t>M-1137 35-02-M01137_M-1137 DİREK(KEMALPAŞA-2) M04_2092398</t>
  </si>
  <si>
    <t>24.08.2022 15:33:31</t>
  </si>
  <si>
    <t>24.08.2022 20:58:35</t>
  </si>
  <si>
    <t>İSKELE KÖK 35-17-M00705_YENİ ŞAKRAN M05_85143067</t>
  </si>
  <si>
    <t>24.08.2022 16:57:28</t>
  </si>
  <si>
    <t>24.08.2022 18:15:08</t>
  </si>
  <si>
    <t>24.08.2022 11:48:40</t>
  </si>
  <si>
    <t>24.08.2022 14:07:14</t>
  </si>
  <si>
    <t>SARUHANLI TR-26 45-80-M00026_956560658_956560658</t>
  </si>
  <si>
    <t>24.08.2022 18:30:12</t>
  </si>
  <si>
    <t>24.08.2022 20:03:26</t>
  </si>
  <si>
    <t>AZİZTEPE ÇAM MAH. TR-1 45-73-M00211_45-73-M00211_2353611</t>
  </si>
  <si>
    <t>24.08.2022 18:57:50</t>
  </si>
  <si>
    <t>24.08.2022 20:11:16</t>
  </si>
  <si>
    <t>K-4537 35-07-K04537_99313499_99313499</t>
  </si>
  <si>
    <t>24.08.2022 16:33:49</t>
  </si>
  <si>
    <t>24.08.2022 17:38:37</t>
  </si>
  <si>
    <t>DM-25/12 45-71-M00051_DAĞITIM TRAFOSU M03_72051763</t>
  </si>
  <si>
    <t>24.08.2022 12:07:14</t>
  </si>
  <si>
    <t>24.08.2022 16:22:09</t>
  </si>
  <si>
    <t>PANCAR KÖK 35-26-M00891_HatBaşıAyırıcı_66315159 M01_66315159</t>
  </si>
  <si>
    <t>24.08.2022 12:51:27</t>
  </si>
  <si>
    <t>24.08.2022 14:19:15</t>
  </si>
  <si>
    <t>24.08.2022 15:35:14</t>
  </si>
  <si>
    <t>24.08.2022 16:33:53</t>
  </si>
  <si>
    <t>DM-25/2 45-71-M00056_DAĞITIM TRAFOSU M01_72054588</t>
  </si>
  <si>
    <t>24.08.2022 09:10:27</t>
  </si>
  <si>
    <t>24.08.2022 12:08:37</t>
  </si>
  <si>
    <t>24.08.2022 20:41:43</t>
  </si>
  <si>
    <t>24.08.2022 22:20:20</t>
  </si>
  <si>
    <t>TR-1/40 KÖK 45-72-M00040_956502920_956502920</t>
  </si>
  <si>
    <t>24.08.2022 17:58:00</t>
  </si>
  <si>
    <t>24.08.2022 18:31:48</t>
  </si>
  <si>
    <t>ÜÇPINAR DM 45-71-M00183_MURADİYE M07_72249132</t>
  </si>
  <si>
    <t>24.08.2022 17:07:19</t>
  </si>
  <si>
    <t>24.08.2022 17:09:10</t>
  </si>
  <si>
    <t>L-111 OVACIK 35-18-L00111_7575373_56355165_56355165</t>
  </si>
  <si>
    <t>24.08.2022 14:10:27</t>
  </si>
  <si>
    <t>24.08.2022 16:02:24</t>
  </si>
  <si>
    <t>24.08.2022 23:10:38</t>
  </si>
  <si>
    <t>25.08.2022 03:09:27</t>
  </si>
  <si>
    <t>24.08.2022 18:12:09</t>
  </si>
  <si>
    <t>24.08.2022 20:45:09</t>
  </si>
  <si>
    <t>K-4745 35-03-K04745_910588847_910588847</t>
  </si>
  <si>
    <t>24.08.2022 17:56:08</t>
  </si>
  <si>
    <t>24.08.2022 18:57:36</t>
  </si>
  <si>
    <t>FOÇA TOYGAR KÖK 35-23-M00329_ M04_44467136</t>
  </si>
  <si>
    <t>24.08.2022 09:36:20</t>
  </si>
  <si>
    <t>24.08.2022 11:06:32</t>
  </si>
  <si>
    <t>DM-12/TR-1 45-73-M00067_AKKEÇİLİ M03_65917904</t>
  </si>
  <si>
    <t>24.08.2022 15:33:28</t>
  </si>
  <si>
    <t>24.08.2022 17:14:55</t>
  </si>
  <si>
    <t>MURADİYE DM 45-71-M00006_ORMAN FİDANLIĞI M12_2322535</t>
  </si>
  <si>
    <t>24.08.2022 10:27:54</t>
  </si>
  <si>
    <t>24.08.2022 12:31:16</t>
  </si>
  <si>
    <t>KUYUCAK TR-1 45-76-M00144_DIREK TIPI TRAFO HUCRESI H01_2084904</t>
  </si>
  <si>
    <t>24.08.2022 08:38:30</t>
  </si>
  <si>
    <t>24.08.2022 10:32:16</t>
  </si>
  <si>
    <t>FOÇAKÖY TR-1 35-23-M00222_42066416_56357421_56357421</t>
  </si>
  <si>
    <t>24.08.2022 14:42:02</t>
  </si>
  <si>
    <t>24.08.2022 15:37:42</t>
  </si>
  <si>
    <t>FUNDACIK KÖK 45-75-M00068_HatBaşıAyırıcı_53139198 M03_53139198</t>
  </si>
  <si>
    <t>24.08.2022 09:30:11</t>
  </si>
  <si>
    <t>24.08.2022 16:28:21</t>
  </si>
  <si>
    <t>ÖVEÇLİ TR-1 45-76-L00134_95000134856_95000134856</t>
  </si>
  <si>
    <t>24.08.2022 16:37:36</t>
  </si>
  <si>
    <t>24.08.2022 17:25:04</t>
  </si>
  <si>
    <t>24.08.2022 16:53:14</t>
  </si>
  <si>
    <t>24.08.2022 17:07:34</t>
  </si>
  <si>
    <t>K-4745 35-03-K04745_B B2_61128550</t>
  </si>
  <si>
    <t>24.08.2022 13:49:43</t>
  </si>
  <si>
    <t>24.08.2022 17:56:30</t>
  </si>
  <si>
    <t>KARGIN KÖK 45-71-M00095_KARGIN BAKIR HAT TURGUTLU YÖNÜ M05_2076269</t>
  </si>
  <si>
    <t>24.08.2022 17:56:15</t>
  </si>
  <si>
    <t>KOYUNDERE DM 35-28-M00165_KOYUNDERE TR-13 M05_66524566</t>
  </si>
  <si>
    <t>24.08.2022 16:36:20</t>
  </si>
  <si>
    <t>24.08.2022 16:53:00</t>
  </si>
  <si>
    <t>SELENDİ TR-30 (HÜKÜMET KONAĞI) 45-81-M00030_945636419_945636419</t>
  </si>
  <si>
    <t>24.08.2022 23:53:02</t>
  </si>
  <si>
    <t>25.08.2022 00:11:29</t>
  </si>
  <si>
    <t>ASARLIK DM-2 35-28-M00169_ASARLIK TR-18(DM-2/7) M05_2312332</t>
  </si>
  <si>
    <t>24.08.2022 09:37:10</t>
  </si>
  <si>
    <t>24.08.2022 14:46:20</t>
  </si>
  <si>
    <t>24.08.2022 15:20:56</t>
  </si>
  <si>
    <t>24.08.2022 16:04:08</t>
  </si>
  <si>
    <t>L-393 YENİ OKUL 35-18-L00393_950448768_950448768</t>
  </si>
  <si>
    <t>24.08.2022 12:39:02</t>
  </si>
  <si>
    <t>24.08.2022 19:22:01</t>
  </si>
  <si>
    <t>L-27 35-14-L00027_956658946_956658946</t>
  </si>
  <si>
    <t>24.08.2022 18:25:16</t>
  </si>
  <si>
    <t>24.08.2022 19:56:35</t>
  </si>
  <si>
    <t>ESKİ FOÇA İM 35-23-A00001_HatBaşıAyırıcı_88020578 M07_88020578</t>
  </si>
  <si>
    <t>24.08.2022 20:47:38</t>
  </si>
  <si>
    <t>24.08.2022 21:47:11</t>
  </si>
  <si>
    <t>SEYREKLİ TR-1 35-15-L00441_35-15-L00441_2365593</t>
  </si>
  <si>
    <t>24.08.2022 17:33:54</t>
  </si>
  <si>
    <t>24.08.2022 18:27:31</t>
  </si>
  <si>
    <t>K-1330 35-02-K01330_910043833_910043833</t>
  </si>
  <si>
    <t>24.08.2022 18:00:07</t>
  </si>
  <si>
    <t>24.08.2022 19:56:10</t>
  </si>
  <si>
    <t>24.08.2022 11:17:53</t>
  </si>
  <si>
    <t>24.08.2022 12:11:16</t>
  </si>
  <si>
    <t>SANCAKLI BOZKÖY KÖK 45-71-M00087_KÖY İÇİ RİNG-2 M04_61320834</t>
  </si>
  <si>
    <t>24.08.2022 08:05:27</t>
  </si>
  <si>
    <t>24.08.2022 09:07:25</t>
  </si>
  <si>
    <t>TR-1/40 KÖK 45-72-M00040__72374545_72374545</t>
  </si>
  <si>
    <t>24.08.2022 09:00:01</t>
  </si>
  <si>
    <t>24.08.2022 14:26:54</t>
  </si>
  <si>
    <t>DM-9 45-71-M00386_GENEL KONUTLAR M07_66182332</t>
  </si>
  <si>
    <t>24.08.2022 19:07:34</t>
  </si>
  <si>
    <t>24.08.2022 21:58:21</t>
  </si>
  <si>
    <t>24.08.2022 17:13:20</t>
  </si>
  <si>
    <t>24.08.2022 17:18:00</t>
  </si>
  <si>
    <t>HACIHALİLLER TR-1 KÖK 45-71-M00066_TARIMSAL SULAMA M03_72238376</t>
  </si>
  <si>
    <t>24.08.2022 16:06:56</t>
  </si>
  <si>
    <t>24.08.2022 17:44:09</t>
  </si>
  <si>
    <t>M-2620 35-01-M02620_M-3287 M03_65862896</t>
  </si>
  <si>
    <t>24.08.2022 11:28:10</t>
  </si>
  <si>
    <t>24.08.2022 13:40:16</t>
  </si>
  <si>
    <t>24.08.2022 09:47:03</t>
  </si>
  <si>
    <t>24.08.2022 16:17:33</t>
  </si>
  <si>
    <t>YENİ ŞAKRAN TR-4 35-17-M00204_950307866_950307866</t>
  </si>
  <si>
    <t>24.08.2022 22:10:05</t>
  </si>
  <si>
    <t>25.08.2022 03:49:52</t>
  </si>
  <si>
    <t>TIRAZLI KÖK 45-79-M00079_HatBaşıAyırıcı_72341660 M06_72341660</t>
  </si>
  <si>
    <t>24.08.2022 13:10:46</t>
  </si>
  <si>
    <t>24.08.2022 14:18:56</t>
  </si>
  <si>
    <t>24.08.2022 16:46:01</t>
  </si>
  <si>
    <t>24.08.2022 16:56:33</t>
  </si>
  <si>
    <t>SARIGÖL TR-37 45-79-M00037_TR-40 M05_2315979</t>
  </si>
  <si>
    <t>24.08.2022 16:01:24</t>
  </si>
  <si>
    <t>24.08.2022 16:50:14</t>
  </si>
  <si>
    <t>24.08.2022 14:28:10</t>
  </si>
  <si>
    <t>24.08.2022 14:29:14</t>
  </si>
  <si>
    <t>K-1490 35-03-K01490_E_56358595_56358595</t>
  </si>
  <si>
    <t>24.08.2022 17:17:25</t>
  </si>
  <si>
    <t>24.08.2022 19:33:23</t>
  </si>
  <si>
    <t>IŞIKLAR TM 35-02-A00006_ESHOT-2 M49_2309160</t>
  </si>
  <si>
    <t>24.08.2022 14:52:31</t>
  </si>
  <si>
    <t>GÖLMARMARA İM 45-85-A00001_HatBaşıAyırıcı_53135836 L28_53135836</t>
  </si>
  <si>
    <t>24.08.2022 10:56:12</t>
  </si>
  <si>
    <t>24.08.2022 15:21:21</t>
  </si>
  <si>
    <t>DİNGİLLER ÇAYBAŞI TR-1 45-72-L00170_C_56393619_56393619</t>
  </si>
  <si>
    <t>24.08.2022 19:37:05</t>
  </si>
  <si>
    <t>24.08.2022 20:27:16</t>
  </si>
  <si>
    <t>YAKACIK TR-1 35-20-L00232_955209127_955209127</t>
  </si>
  <si>
    <t>24.08.2022 17:40:47</t>
  </si>
  <si>
    <t>24.08.2022 18:30:57</t>
  </si>
  <si>
    <t>24.08.2022 10:02:44</t>
  </si>
  <si>
    <t>24.08.2022 17:42:30</t>
  </si>
  <si>
    <t>24.08.2022 06:41:03</t>
  </si>
  <si>
    <t>24.08.2022 12:30:00</t>
  </si>
  <si>
    <t>24.08.2022 15:07:55</t>
  </si>
  <si>
    <t>24.08.2022 15:42:26</t>
  </si>
  <si>
    <t>ÇOBANKÖY KÖK 35-29-L00066_EĞRİDERE FİDERİ L04_72212365</t>
  </si>
  <si>
    <t>24.08.2022 15:55:57</t>
  </si>
  <si>
    <t>24.08.2022 16:33:34</t>
  </si>
  <si>
    <t>M-1 35-02-M00001_DAĞITIM TRAFO M11_78582487</t>
  </si>
  <si>
    <t>24.08.2022 12:35:57</t>
  </si>
  <si>
    <t>24.08.2022 13:39:39</t>
  </si>
  <si>
    <t>ESKİ FOÇA İM 35-23-A00001_ALÇUK-1 (ESKİ FOÇA-1) M08_2308653</t>
  </si>
  <si>
    <t>24.08.2022 08:14:54</t>
  </si>
  <si>
    <t>24.08.2022 08:58:00</t>
  </si>
  <si>
    <t>TR-47 35-16-L00047_95001222166_95001222166</t>
  </si>
  <si>
    <t>24.08.2022 12:04:59</t>
  </si>
  <si>
    <t>24.08.2022 19:34:06</t>
  </si>
  <si>
    <t>K-3720 35-02-K03720_C C1B_5848555</t>
  </si>
  <si>
    <t>24.08.2022 17:35:26</t>
  </si>
  <si>
    <t>24.08.2022 21:21:05</t>
  </si>
  <si>
    <t>FOÇA TR-57 35-23-L00057_HANEDAN L04_72152899</t>
  </si>
  <si>
    <t>24.08.2022 11:08:34</t>
  </si>
  <si>
    <t>24.08.2022 13:04:58</t>
  </si>
  <si>
    <t>DAĞDERESİ TR-3 45-76-M00242_ H_79723875</t>
  </si>
  <si>
    <t>24.08.2022 23:36:28</t>
  </si>
  <si>
    <t>25.08.2022 00:28:39</t>
  </si>
  <si>
    <t>YENİ KARAKÖY TR-1 35-17-M00730_35-17-M00730_2362964</t>
  </si>
  <si>
    <t>24.08.2022 18:52:42</t>
  </si>
  <si>
    <t>24.08.2022 20:14:36</t>
  </si>
  <si>
    <t>24.08.2022 08:59:07</t>
  </si>
  <si>
    <t>24.08.2022 11:16:52</t>
  </si>
  <si>
    <t>24.08.2022 18:36:36</t>
  </si>
  <si>
    <t>24.08.2022 19:19:43</t>
  </si>
  <si>
    <t>TR-1/36 45-72-M00036_B_56393620_56393620</t>
  </si>
  <si>
    <t>24.08.2022 18:08:28</t>
  </si>
  <si>
    <t>24.08.2022 18:56:59</t>
  </si>
  <si>
    <t>BUCA TM 35-03-A00003_Buca-9 K12_2311890</t>
  </si>
  <si>
    <t>24.08.2022 08:30:34</t>
  </si>
  <si>
    <t>24.08.2022 09:11:57</t>
  </si>
  <si>
    <t>24.08.2022 13:13:50</t>
  </si>
  <si>
    <t>24.08.2022 18:16:09</t>
  </si>
  <si>
    <t>K-1797 35-02-K01797_A_56364483_56364483</t>
  </si>
  <si>
    <t>24.08.2022 22:00:34</t>
  </si>
  <si>
    <t>25.08.2022 03:13:18</t>
  </si>
  <si>
    <t>MORDOĞAN TR-23 35-21-L00152_MORDOĞAN TR-28 L02_72200276</t>
  </si>
  <si>
    <t>24.08.2022 10:38:11</t>
  </si>
  <si>
    <t>24.08.2022 13:19:26</t>
  </si>
  <si>
    <t>L-140 35-18-L00140_B_56372836_56372836</t>
  </si>
  <si>
    <t>24.08.2022 00:23:24</t>
  </si>
  <si>
    <t>24.08.2022 01:53:38</t>
  </si>
  <si>
    <t>IŞIKLAR TM 35-02-A00006_BATIÇİM-2 M17_2308405</t>
  </si>
  <si>
    <t>24.08.2022 14:50:24</t>
  </si>
  <si>
    <t>24.08.2022 15:10:17</t>
  </si>
  <si>
    <t>L-379 35-18-L00379_6496972 b1_5952141</t>
  </si>
  <si>
    <t>24.08.2022 02:18:02</t>
  </si>
  <si>
    <t>24.08.2022 07:24:45</t>
  </si>
  <si>
    <t>KARAPINAR İM 45-78-A00002_HatBaşıAyırıcı_53140468 M02_53140468</t>
  </si>
  <si>
    <t>24.08.2022 15:39:50</t>
  </si>
  <si>
    <t>24.08.2022 18:00:35</t>
  </si>
  <si>
    <t>ALİAĞA TR-43 DM 35-17-M00043_HatBaşıAyırıcı_53134056 M12_53134056</t>
  </si>
  <si>
    <t>24.08.2022 17:32:49</t>
  </si>
  <si>
    <t>24.08.2022 21:18:51</t>
  </si>
  <si>
    <t>M-650 35-02-M00650_M-651 M03_2325059</t>
  </si>
  <si>
    <t>24.08.2022 10:56:33</t>
  </si>
  <si>
    <t>24.08.2022 12:55:02</t>
  </si>
  <si>
    <t>İĞNEDERE TR-1 35-28-M00290_B_56378263_56378263</t>
  </si>
  <si>
    <t>24.08.2022 11:51:37</t>
  </si>
  <si>
    <t>24.08.2022 12:39:07</t>
  </si>
  <si>
    <t>K-215 35-04-K00215_99506257_99506257</t>
  </si>
  <si>
    <t>24.08.2022 16:47:26</t>
  </si>
  <si>
    <t>24.08.2022 18:04:04</t>
  </si>
  <si>
    <t>DM-1/5 45-71-M00005_B b2b_45143165</t>
  </si>
  <si>
    <t>24.08.2022 17:40:44</t>
  </si>
  <si>
    <t>24.08.2022 19:45:42</t>
  </si>
  <si>
    <t>K-904 35-02-K00904_910032449_910032449</t>
  </si>
  <si>
    <t>24.08.2022 15:48:09</t>
  </si>
  <si>
    <t>24.08.2022 16:48:45</t>
  </si>
  <si>
    <t>KARAPINAR İM 45-78-A00002_HatBaşıAyırıcı_53140419 M02_53140419</t>
  </si>
  <si>
    <t>24.08.2022 09:04:12</t>
  </si>
  <si>
    <t>24.08.2022 11:21:45</t>
  </si>
  <si>
    <t>SİYEKLİ KÖK 45-71-M00185_DAĞYENİCE M07_72256931</t>
  </si>
  <si>
    <t>24.08.2022 16:52:01</t>
  </si>
  <si>
    <t>24.08.2022 18:02:04</t>
  </si>
  <si>
    <t>TR-2/101 45-83-M00775_C TR1821C2B_48127135</t>
  </si>
  <si>
    <t>24.08.2022 18:30:41</t>
  </si>
  <si>
    <t>24.08.2022 20:08:51</t>
  </si>
  <si>
    <t>M-337 35-02-M00337_E_56367348_56367348</t>
  </si>
  <si>
    <t>24.08.2022 10:16:37</t>
  </si>
  <si>
    <t>24.08.2022 14:13:53</t>
  </si>
  <si>
    <t>24.08.2022 19:21:49</t>
  </si>
  <si>
    <t>24.08.2022 22:25:11</t>
  </si>
  <si>
    <t>24.08.2022 09:33:22</t>
  </si>
  <si>
    <t>24.08.2022 11:07:00</t>
  </si>
  <si>
    <t>SARUHANLI DM 45-80-M00001_BELEN HALİTPAŞA M10_2086508</t>
  </si>
  <si>
    <t>24.08.2022 16:29:41</t>
  </si>
  <si>
    <t>24.08.2022 16:41:43</t>
  </si>
  <si>
    <t>ÜÇPINAR DM 45-71-M00183_ESKİ ÜÇPINAR M11_72249517</t>
  </si>
  <si>
    <t>24.08.2022 16:44:34</t>
  </si>
  <si>
    <t>24.08.2022 21:06:09</t>
  </si>
  <si>
    <t>ALÇUK TM 35-17-A00001_FOÇA-2 M33_2307958</t>
  </si>
  <si>
    <t>24.08.2022 18:47:24</t>
  </si>
  <si>
    <t>24.08.2022 19:53:00</t>
  </si>
  <si>
    <t>24.08.2022 05:19:00</t>
  </si>
  <si>
    <t>24.08.2022 08:22:00</t>
  </si>
  <si>
    <t>24.08.2022 09:23:00</t>
  </si>
  <si>
    <t>24.08.2022 09:53:02</t>
  </si>
  <si>
    <t>TR-13 35-27-M00013_TR-17 M03_72169859</t>
  </si>
  <si>
    <t>24.08.2022 14:36:28</t>
  </si>
  <si>
    <t>24.08.2022 15:20:44</t>
  </si>
  <si>
    <t>YENİCE KÖK 45-86-M00234_HatBaşıAyırıcı_53134394 M02_53134394</t>
  </si>
  <si>
    <t>24.08.2022 22:45:45</t>
  </si>
  <si>
    <t>24.08.2022 23:48:54</t>
  </si>
  <si>
    <t>AŞAĞIKIRIKLAR DM 35-16-M00448_TARİŞ YEMTA M16_2115977</t>
  </si>
  <si>
    <t>24.08.2022 18:12:40</t>
  </si>
  <si>
    <t>24.08.2022 19:35:32</t>
  </si>
  <si>
    <t>24.08.2022 16:30:52</t>
  </si>
  <si>
    <t>24.08.2022 17:08:12</t>
  </si>
  <si>
    <t>K-2662 35-02-K02662_A A2B_5847483</t>
  </si>
  <si>
    <t>24.08.2022 18:40:16</t>
  </si>
  <si>
    <t>24.08.2022 21:47:24</t>
  </si>
  <si>
    <t>24.08.2022 18:09:57</t>
  </si>
  <si>
    <t>24.08.2022 18:50:08</t>
  </si>
  <si>
    <t>24.08.2022 11:23:21</t>
  </si>
  <si>
    <t>24.08.2022 12:57:17</t>
  </si>
  <si>
    <t>TİYENLİ KÖK 45-85-M00004_TİYENLİ KÖY ÇIKIŞI M01_72102279</t>
  </si>
  <si>
    <t>24.08.2022 17:33:13</t>
  </si>
  <si>
    <t>24.08.2022 19:12:12</t>
  </si>
  <si>
    <t>FUNDACIK KÖK 45-75-M00068_HatBaşıAyırıcı_75405980 M03_75405980</t>
  </si>
  <si>
    <t>24.08.2022 18:31:57</t>
  </si>
  <si>
    <t>24.08.2022 19:14:36</t>
  </si>
  <si>
    <t>KARABURÇ PALA EVİ YANI TR-9 35-31-L00258_956584313_956584313</t>
  </si>
  <si>
    <t>24.08.2022 11:49:32</t>
  </si>
  <si>
    <t>24.08.2022 15:27:41</t>
  </si>
  <si>
    <t>DEMİRTAŞ KÖK 35-30-M00149_DELİKTAŞ M05_72078606</t>
  </si>
  <si>
    <t>24.08.2022 15:28:54</t>
  </si>
  <si>
    <t>24.08.2022 15:35:00</t>
  </si>
  <si>
    <t>ILIPINAR KÖK 35-23-M00154_ILIPINAR SULAMA ÇIKIŞI M08_67163398</t>
  </si>
  <si>
    <t>24.08.2022 13:20:12</t>
  </si>
  <si>
    <t>24.08.2022 14:53:34</t>
  </si>
  <si>
    <t>M-2599 35-02-M02599_M-1068 M11_72137854</t>
  </si>
  <si>
    <t>24.08.2022 17:27:13</t>
  </si>
  <si>
    <t>24.08.2022 17:54:09</t>
  </si>
  <si>
    <t>24.08.2022 09:00:24</t>
  </si>
  <si>
    <t>24.08.2022 16:35:00</t>
  </si>
  <si>
    <t>ALMAK TM 35-17-A00003_KAREL-1 M33_2307157</t>
  </si>
  <si>
    <t>24.08.2022 16:03:50</t>
  </si>
  <si>
    <t>24.08.2022 16:11:04</t>
  </si>
  <si>
    <t>K-2485 35-01-K02485_35-01-K02485_2367491</t>
  </si>
  <si>
    <t>24.08.2022 10:07:39</t>
  </si>
  <si>
    <t>24.08.2022 14:26:03</t>
  </si>
  <si>
    <t>DEMİRTAŞ KÖK 35-30-M00149_DELİKTAŞ TR-1 M04_72078598</t>
  </si>
  <si>
    <t>24.08.2022 18:30:56</t>
  </si>
  <si>
    <t>24.08.2022 19:20:32</t>
  </si>
  <si>
    <t>24.08.2022 20:40:24</t>
  </si>
  <si>
    <t>24.08.2022 20:46:14</t>
  </si>
  <si>
    <t>OSMANCIK TR-1 45-83-L00243__72373046_72373046</t>
  </si>
  <si>
    <t>24.08.2022 14:00:15</t>
  </si>
  <si>
    <t>24.08.2022 18:16:58</t>
  </si>
  <si>
    <t>KADİR MEŞE ÖZEL TR 35-15-L00833Ö_35-15-L00833Ö_2347518</t>
  </si>
  <si>
    <t>AG Pano Arızası</t>
  </si>
  <si>
    <t>24.08.2022 09:33:54</t>
  </si>
  <si>
    <t>24.08.2022 14:02:04</t>
  </si>
  <si>
    <t>M-41 35-02-M00041_99958590_99958590</t>
  </si>
  <si>
    <t>24.08.2022 19:33:15</t>
  </si>
  <si>
    <t>24.08.2022 23:08:55</t>
  </si>
  <si>
    <t>ILIPINAR KÖK 35-23-M00154_FOÇA BES ÇIKIŞI M07_67163397</t>
  </si>
  <si>
    <t>24.08.2022 12:25:59</t>
  </si>
  <si>
    <t>24.08.2022 15:06:58</t>
  </si>
  <si>
    <t>24.08.2022 09:08:57</t>
  </si>
  <si>
    <t>24.08.2022 10:41:28</t>
  </si>
  <si>
    <t>DM-3/29 45-71-M00083_45-71-M00083_72059143</t>
  </si>
  <si>
    <t>24.08.2022 11:58:00</t>
  </si>
  <si>
    <t>24.08.2022 17:52:37</t>
  </si>
  <si>
    <t>DİKİLİ İM 35-30-A00001_CUMHURİYET (DİKİLİ TM) M01_72357032</t>
  </si>
  <si>
    <t>24.08.2022 22:53:29</t>
  </si>
  <si>
    <t>24.08.2022 23:12:19</t>
  </si>
  <si>
    <t>L-90 RAINBOW DM 35-18-L00090_BELKENT SİTESİ (L-100) ÇELEBİ (L-101) L02_2324621</t>
  </si>
  <si>
    <t>24.08.2022 09:53:50</t>
  </si>
  <si>
    <t>24.08.2022 11:40:15</t>
  </si>
  <si>
    <t>YAHŞELLİ TR-9 35-28-M00830_EMİRALEM KÖK M02_58172277</t>
  </si>
  <si>
    <t>24.08.2022 03:56:05</t>
  </si>
  <si>
    <t>24.08.2022 04:35:34</t>
  </si>
  <si>
    <t>TR-2/18 45-72-L00018_TR-2/19 ÇIKIŞ RİNG L06_66594181</t>
  </si>
  <si>
    <t>24.08.2022 16:56:17</t>
  </si>
  <si>
    <t>24.08.2022 17:46:01</t>
  </si>
  <si>
    <t>TR-23 35-16-L00023_47561010_56398498_56398498</t>
  </si>
  <si>
    <t>24.08.2022 18:46:45</t>
  </si>
  <si>
    <t>24.08.2022 20:54:14</t>
  </si>
  <si>
    <t>24.08.2022 16:26:55</t>
  </si>
  <si>
    <t>24.08.2022 16:28:56</t>
  </si>
  <si>
    <t>ÇIPLAK KÖK 35-29-M00126_HatBaşıAyırıcı_53138589 M09_53138589</t>
  </si>
  <si>
    <t>24.08.2022 19:28:55</t>
  </si>
  <si>
    <t>24.08.2022 22:30:13</t>
  </si>
  <si>
    <t>24.08.2022 18:38:06</t>
  </si>
  <si>
    <t>24.08.2022 18:51:00</t>
  </si>
  <si>
    <t>24.08.2022 16:38:24</t>
  </si>
  <si>
    <t>24.08.2022 16:40:00</t>
  </si>
  <si>
    <t>SELENDİ TR-3 45-81-M00003_TR-30 M05_2076760</t>
  </si>
  <si>
    <t>24.08.2022 15:59:41</t>
  </si>
  <si>
    <t>24.08.2022 16:47:10</t>
  </si>
  <si>
    <t>SÖĞÜTDERE TR-1 45-77-M00104_C_56397194_56397194</t>
  </si>
  <si>
    <t>24.08.2022 08:03:21</t>
  </si>
  <si>
    <t>24.08.2022 09:41:33</t>
  </si>
  <si>
    <t>24.08.2022 15:53:46</t>
  </si>
  <si>
    <t>24.08.2022 16:43:00</t>
  </si>
  <si>
    <t>24.08.2022 11:43:38</t>
  </si>
  <si>
    <t>24.08.2022 13:18:24</t>
  </si>
  <si>
    <t>24.08.2022 08:14:34</t>
  </si>
  <si>
    <t>24.08.2022 08:59:17</t>
  </si>
  <si>
    <t>KÖSEDERE TR-2 35-21-L00125_953359252_953359252</t>
  </si>
  <si>
    <t>24.08.2022 18:03:08</t>
  </si>
  <si>
    <t>24.08.2022 19:25:21</t>
  </si>
  <si>
    <t>KARA KIZLAR TR-1 35-26-M00509_95000539380_95000539380</t>
  </si>
  <si>
    <t>24.08.2022 21:40:26</t>
  </si>
  <si>
    <t>24.08.2022 22:12:22</t>
  </si>
  <si>
    <t>KARAPINAR İM 45-78-A00002_ÇAVLU M06_66243741</t>
  </si>
  <si>
    <t>24.08.2022 11:05:05</t>
  </si>
  <si>
    <t>24.08.2022 14:06:56</t>
  </si>
  <si>
    <t>MEHMET KAYA GRB TR-1 35-24-M00111_DIREK TIPI TRAFO HUCRESI H01_2045162</t>
  </si>
  <si>
    <t>24.08.2022 20:46:59</t>
  </si>
  <si>
    <t>24.08.2022 23:08:15</t>
  </si>
  <si>
    <t>SAKARLI KÖK 45-76-M00046_HatBaşıAyırıcı_53134972 M03_53134972</t>
  </si>
  <si>
    <t>24.08.2022 13:49:11</t>
  </si>
  <si>
    <t>24.08.2022 18:46:36</t>
  </si>
  <si>
    <t>24.08.2022 18:58:32</t>
  </si>
  <si>
    <t>DM-11/05 (TR-39) 45-71-M00283_DAHİLİ TRAFO DM-11/05 M05_66372603</t>
  </si>
  <si>
    <t>24.08.2022 09:38:00</t>
  </si>
  <si>
    <t>24.08.2022 17:48:25</t>
  </si>
  <si>
    <t>DEREKÖY TR-1 45-82-M00286_45-82-M00286_2370608</t>
  </si>
  <si>
    <t>24.08.2022 15:35:19</t>
  </si>
  <si>
    <t>24.08.2022 16:17:03</t>
  </si>
  <si>
    <t>KORUKÖY KÖYÜ TR-1 45-71-M01683_43182626_56384596_56384596</t>
  </si>
  <si>
    <t>24.08.2022 19:58:33</t>
  </si>
  <si>
    <t>24.08.2022 23:29:41</t>
  </si>
  <si>
    <t>24.08.2022 00:30:31</t>
  </si>
  <si>
    <t>24.08.2022 01:15:24</t>
  </si>
  <si>
    <t>ILICAKSU TR-1 45-72-L00884_A_56389852_56389852</t>
  </si>
  <si>
    <t>24.08.2022 17:57:20</t>
  </si>
  <si>
    <t>24.08.2022 18:34:08</t>
  </si>
  <si>
    <t>MURADİYE HASTANE TR-1 45-71-M00193_953239410_953239410</t>
  </si>
  <si>
    <t>24.08.2022 14:51:06</t>
  </si>
  <si>
    <t>24.08.2022 16:35:25</t>
  </si>
  <si>
    <t>24.08.2022 08:55:27</t>
  </si>
  <si>
    <t>24.08.2022 09:00:51</t>
  </si>
  <si>
    <t>K-1648 35-03-K01648_910288692_910288692</t>
  </si>
  <si>
    <t>24.08.2022 11:45:29</t>
  </si>
  <si>
    <t>24.08.2022 13:28:50</t>
  </si>
  <si>
    <t>24.08.2022 12:24:59</t>
  </si>
  <si>
    <t>24.08.2022 12:26:58</t>
  </si>
  <si>
    <t>M-30 35-02-M00030_M-454 M08_2311572</t>
  </si>
  <si>
    <t>24.08.2022 18:52:14</t>
  </si>
  <si>
    <t>24.08.2022 20:14:23</t>
  </si>
  <si>
    <t>24.08.2022 13:47:41</t>
  </si>
  <si>
    <t>24.08.2022 13:48:26</t>
  </si>
  <si>
    <t>24.08.2022 15:41:36</t>
  </si>
  <si>
    <t>24.08.2022 16:33:12</t>
  </si>
  <si>
    <t>24.08.2022 18:57:01</t>
  </si>
  <si>
    <t>24.08.2022 19:33:30</t>
  </si>
  <si>
    <t>M-1150 35-04-M01150_913837658_913837658</t>
  </si>
  <si>
    <t>24.08.2022 18:34:25</t>
  </si>
  <si>
    <t>24.08.2022 22:44:48</t>
  </si>
  <si>
    <t>ARPALIK TARIMSAL SULAMA TR-1 45-83-M00333_45-83-M00333_2347774</t>
  </si>
  <si>
    <t>24.08.2022 18:17:28</t>
  </si>
  <si>
    <t>24.08.2022 19:55:19</t>
  </si>
  <si>
    <t>ÜNİVERSİTE TM 35-02-A00008_ÜNİVERSİTE-4 K32_2310275</t>
  </si>
  <si>
    <t>14.08.2022 09:00:00</t>
  </si>
  <si>
    <t>14.08.2022 16:58:08</t>
  </si>
  <si>
    <t>OLGUNLAR TR-2 35-31-L00220_95000584205_95000584205</t>
  </si>
  <si>
    <t>14.08.2022 20:46:15</t>
  </si>
  <si>
    <t>14.08.2022 23:13:23</t>
  </si>
  <si>
    <t>KFC KÖK 35-28-M00534_ M01_2329272</t>
  </si>
  <si>
    <t>14.08.2022 19:25:44</t>
  </si>
  <si>
    <t>14.08.2022 19:43:36</t>
  </si>
  <si>
    <t>ALOSBİ TM 35-17-A00006_ALİAĞA RES M06_2310718</t>
  </si>
  <si>
    <t>14.08.2022 08:15:28</t>
  </si>
  <si>
    <t>14.08.2022 08:33:18</t>
  </si>
  <si>
    <t>DERBENT İM-DM 45-83-A00004_B.BELEN M14_2097152</t>
  </si>
  <si>
    <t>14.08.2022 00:57:45</t>
  </si>
  <si>
    <t>14.08.2022 01:26:45</t>
  </si>
  <si>
    <t>GERMİYAN İM 35-18-A00004_TR-A L01_2064605</t>
  </si>
  <si>
    <t>14.08.2022 04:45:03</t>
  </si>
  <si>
    <t>14.08.2022 04:55:00</t>
  </si>
  <si>
    <t>TR-22 45-77-L00022_TR-25 L04_2330229</t>
  </si>
  <si>
    <t>14.08.2022 09:02:59</t>
  </si>
  <si>
    <t>14.08.2022 17:02:56</t>
  </si>
  <si>
    <t>DAĞDERE TR-3 45-72-M00258_B_66325043_66325043</t>
  </si>
  <si>
    <t>14.08.2022 22:39:33</t>
  </si>
  <si>
    <t>14.08.2022 23:47:55</t>
  </si>
  <si>
    <t>DM-13/21-A 45-71-M02374_953215077_953215077</t>
  </si>
  <si>
    <t>14.08.2022 11:36:41</t>
  </si>
  <si>
    <t>14.08.2022 14:44:32</t>
  </si>
  <si>
    <t>BEYDERE KÖK 45-71-M00128_HatBaşıAyırıcı_53135144 M07_53135144</t>
  </si>
  <si>
    <t>14.08.2022 18:02:48</t>
  </si>
  <si>
    <t>14.08.2022 20:04:21</t>
  </si>
  <si>
    <t>KINIK ORGANİZE DM 35-24-M00208_KINIK OSB M02_83158745</t>
  </si>
  <si>
    <t>14.08.2022 10:39:39</t>
  </si>
  <si>
    <t>14.08.2022 17:21:57</t>
  </si>
  <si>
    <t>ARSLANLAR TM 35-26-A00004_HatBaşıAyırıcı_66312263 M02_66312263</t>
  </si>
  <si>
    <t>14.08.2022 09:16:43</t>
  </si>
  <si>
    <t>14.08.2022 12:09:49</t>
  </si>
  <si>
    <t>YENİÇİFTLİK KÖK 35-20-L00373_ L05_2331262</t>
  </si>
  <si>
    <t>14.08.2022 16:31:02</t>
  </si>
  <si>
    <t>14.08.2022 18:02:47</t>
  </si>
  <si>
    <t>BAĞCILAR KÖK 35-28-M00603_ALANİÇİ TR-1 (ÇALTI) M02_66566210</t>
  </si>
  <si>
    <t>14.08.2022 15:46:37</t>
  </si>
  <si>
    <t>14.08.2022 17:10:01</t>
  </si>
  <si>
    <t>K-3772 35-02-K03772_K-3889 K01_2091414</t>
  </si>
  <si>
    <t>14.08.2022 11:40:18</t>
  </si>
  <si>
    <t>14.08.2022 12:01:58</t>
  </si>
  <si>
    <t>M-1016 35-03-M01016_D_56383132_56383132</t>
  </si>
  <si>
    <t>14.08.2022 14:14:37</t>
  </si>
  <si>
    <t>14.08.2022 18:12:26</t>
  </si>
  <si>
    <t>14.08.2022 14:41:37</t>
  </si>
  <si>
    <t>14.08.2022 14:47:52</t>
  </si>
  <si>
    <t>ÖDEMİŞ İM 35-15-A00001_ŞEHİR-1 M06_2310693</t>
  </si>
  <si>
    <t>14.08.2022 09:21:11</t>
  </si>
  <si>
    <t>14.08.2022 16:58:04</t>
  </si>
  <si>
    <t>DM-13/05 45-71-M00340_953210018_953210018</t>
  </si>
  <si>
    <t>14.08.2022 19:16:04</t>
  </si>
  <si>
    <t>14.08.2022 20:33:48</t>
  </si>
  <si>
    <t>UMMANDERESİ TR-2 45-75-M00074_A_56369671_56369671</t>
  </si>
  <si>
    <t>14.08.2022 19:53:25</t>
  </si>
  <si>
    <t>14.08.2022 21:58:08</t>
  </si>
  <si>
    <t>ATALAN KÖK 35-26-L00247_YENİ ÇİFTLİK L04_72823416</t>
  </si>
  <si>
    <t>14.08.2022 14:02:48</t>
  </si>
  <si>
    <t>14.08.2022 15:20:54</t>
  </si>
  <si>
    <t>K-3703 35-01-K03703_911491230_911491230</t>
  </si>
  <si>
    <t>14.08.2022 11:14:05</t>
  </si>
  <si>
    <t>14.08.2022 12:13:15</t>
  </si>
  <si>
    <t>SOMA TR-38 45-82-M00038_45-82-M00038_2356486</t>
  </si>
  <si>
    <t>14.08.2022 09:05:14</t>
  </si>
  <si>
    <t>14.08.2022 11:02:08</t>
  </si>
  <si>
    <t>KAYRAKALTI TR-1 45-82-M00353_DIREK TIPI TRAFO HUCRESI H01_2086958</t>
  </si>
  <si>
    <t>14.08.2022 06:50:04</t>
  </si>
  <si>
    <t>14.08.2022 11:09:14</t>
  </si>
  <si>
    <t>GÜMÜLDÜR M-36 35-25-M00036_B_56368392_56368392</t>
  </si>
  <si>
    <t>14.08.2022 15:43:16</t>
  </si>
  <si>
    <t>14.08.2022 18:16:06</t>
  </si>
  <si>
    <t>14.08.2022 04:49:20</t>
  </si>
  <si>
    <t>14.08.2022 09:56:06</t>
  </si>
  <si>
    <t>M-1799 35-02-M01799_M-333 M02_2061992</t>
  </si>
  <si>
    <t>14.08.2022 08:20:00</t>
  </si>
  <si>
    <t>14.08.2022 09:04:00</t>
  </si>
  <si>
    <t>ÇİNİYERİ GÜLYAKA TR-3 35-29-L00291_35-29-L00291_72350476</t>
  </si>
  <si>
    <t>14.08.2022 23:05:58</t>
  </si>
  <si>
    <t>15.08.2022 01:09:37</t>
  </si>
  <si>
    <t>14.08.2022 10:06:18</t>
  </si>
  <si>
    <t>14.08.2022 10:17:31</t>
  </si>
  <si>
    <t>14.08.2022 20:15:28</t>
  </si>
  <si>
    <t>14.08.2022 21:25:40</t>
  </si>
  <si>
    <t>AKÖREN TR-19 KÖK 45-78-M00974_HatBaşıAyırıcı_53139360 M04_53139360</t>
  </si>
  <si>
    <t>14.08.2022 09:48:14</t>
  </si>
  <si>
    <t>14.08.2022 11:18:27</t>
  </si>
  <si>
    <t>SARIKAYA MERKEZ TR-1 35-32-L00063_B_56389724_56389724</t>
  </si>
  <si>
    <t>14.08.2022 16:27:27</t>
  </si>
  <si>
    <t>14.08.2022 17:48:04</t>
  </si>
  <si>
    <t>ELİFLİ TR-4 35-20-L00111_10899162_56378511_56378511</t>
  </si>
  <si>
    <t>14.08.2022 01:53:16</t>
  </si>
  <si>
    <t>14.08.2022 05:44:45</t>
  </si>
  <si>
    <t>İRFAN YAY 35-24-M00211_DIREK TIPI TRAFO HUCRESI H01_2042651</t>
  </si>
  <si>
    <t>14.08.2022 18:55:59</t>
  </si>
  <si>
    <t>14.08.2022 19:51:19</t>
  </si>
  <si>
    <t>PINARLI KÖK 35-20-M00085_TR-1 M05_72358821</t>
  </si>
  <si>
    <t>14.08.2022 16:51:13</t>
  </si>
  <si>
    <t>ALÇUK TM 35-17-A00001_MENEMEN-2 M28_2307838</t>
  </si>
  <si>
    <t>14.08.2022 09:06:48</t>
  </si>
  <si>
    <t>14.08.2022 15:35:29</t>
  </si>
  <si>
    <t>ALÇUK TM 35-17-A00001_HatBaşıAyırıcı_53133516 M30_53133516</t>
  </si>
  <si>
    <t>14.08.2022 23:18:19</t>
  </si>
  <si>
    <t>15.08.2022 01:30:21</t>
  </si>
  <si>
    <t>K-4221 35-09-K04221_K-1887 K01_47297006</t>
  </si>
  <si>
    <t>14.08.2022 09:45:04</t>
  </si>
  <si>
    <t>14.08.2022 17:42:57</t>
  </si>
  <si>
    <t>MENEMEN TR-40 35-28-L00040_953374783_953374783</t>
  </si>
  <si>
    <t>14.08.2022 16:17:36</t>
  </si>
  <si>
    <t>14.08.2022 17:26:40</t>
  </si>
  <si>
    <t>TİRE İM-DM-1 35-29-A00001_YENİÇİFTLİK M18_2059040</t>
  </si>
  <si>
    <t>14.08.2022 15:24:00</t>
  </si>
  <si>
    <t>14.08.2022 15:38:47</t>
  </si>
  <si>
    <t>KARAKUYU-8 35-26-M00442_DIREK TIPI TRAFO HUCRESI H01_2040277</t>
  </si>
  <si>
    <t>14.08.2022 12:05:08</t>
  </si>
  <si>
    <t>14.08.2022 15:08:06</t>
  </si>
  <si>
    <t>L-325 (ALBAYRAK) 35-18-L00325_C_56357515_56357515</t>
  </si>
  <si>
    <t>14.08.2022 17:44:09</t>
  </si>
  <si>
    <t>14.08.2022 20:07:37</t>
  </si>
  <si>
    <t>SEYRAN BULUT SULAMA TR 45-71-M01077_45-71-M01077_2366863</t>
  </si>
  <si>
    <t>14.08.2022 20:25:58</t>
  </si>
  <si>
    <t>14.08.2022 23:57:29</t>
  </si>
  <si>
    <t>TR-83 35-30-L00083_95002426541_95002426541</t>
  </si>
  <si>
    <t>14.08.2022 09:57:41</t>
  </si>
  <si>
    <t>14.08.2022 11:29:43</t>
  </si>
  <si>
    <t>TEPECİK KÖPRÜ DM 35-14-M00332_TAŞKENT DM-2 (DOĞANBEY-2 477 H.H. SAĞ DEVRE) M07_49833819</t>
  </si>
  <si>
    <t>14.08.2022 02:20:31</t>
  </si>
  <si>
    <t>14.08.2022 03:07:00</t>
  </si>
  <si>
    <t>HAMZABEYLİ TR-3 45-71-M01773_DIREK TIPI TRAFO HUCRESI H01_2080774</t>
  </si>
  <si>
    <t>14.08.2022 20:33:15</t>
  </si>
  <si>
    <t>15.08.2022 01:39:58</t>
  </si>
  <si>
    <t>YENİ FOÇA TR-27 35-23-M00027_42096243 d5b_42106632</t>
  </si>
  <si>
    <t>14.08.2022 19:34:06</t>
  </si>
  <si>
    <t>14.08.2022 20:23:13</t>
  </si>
  <si>
    <t>M-2015 35-01-M02015_B B01_80021304</t>
  </si>
  <si>
    <t>14.08.2022 15:23:08</t>
  </si>
  <si>
    <t>14.08.2022 20:12:11</t>
  </si>
  <si>
    <t>HALİLBEYLİ DM 35-27-M00620_HALİLBEYLİ-2 M08_2306331</t>
  </si>
  <si>
    <t>14.08.2022 10:51:24</t>
  </si>
  <si>
    <t>14.08.2022 17:26:29</t>
  </si>
  <si>
    <t>K-3505 35-01-K03505_DIREK TIPI TRAFO HUCRESI H01_2076235</t>
  </si>
  <si>
    <t>14.08.2022 07:50:41</t>
  </si>
  <si>
    <t>14.08.2022 09:25:08</t>
  </si>
  <si>
    <t>TR-25 35-30-L00025_955328650_955328650</t>
  </si>
  <si>
    <t>14.08.2022 12:43:11</t>
  </si>
  <si>
    <t>14.08.2022 15:12:46</t>
  </si>
  <si>
    <t>CABARLAR KÖK 45-75-M00053_CABARLAR ÇIKIŞ M02_67579574</t>
  </si>
  <si>
    <t>14.08.2022 16:55:58</t>
  </si>
  <si>
    <t>14.08.2022 16:56:18</t>
  </si>
  <si>
    <t>DM-2/22 35-26-M00853_35-26-M00853_65879047</t>
  </si>
  <si>
    <t>14.08.2022 09:04:53</t>
  </si>
  <si>
    <t>14.08.2022 10:22:34</t>
  </si>
  <si>
    <t>M-1399 35-03-M01399_D_56366602_56366602</t>
  </si>
  <si>
    <t>14.08.2022 09:34:14</t>
  </si>
  <si>
    <t>14.08.2022 10:39:54</t>
  </si>
  <si>
    <t>14.08.2022 23:49:15</t>
  </si>
  <si>
    <t>14.08.2022 23:59:12</t>
  </si>
  <si>
    <t>YAZIBAŞI DM-5 35-26-M00550_BEŞYOL PLASTİK M18_2126186</t>
  </si>
  <si>
    <t>14.08.2022 06:36:56</t>
  </si>
  <si>
    <t>14.08.2022 08:07:48</t>
  </si>
  <si>
    <t>CERİTLER MERKEZ TR-3 35-31-L00482_956588612_956588612</t>
  </si>
  <si>
    <t>14.08.2022 11:44:41</t>
  </si>
  <si>
    <t>14.08.2022 14:57:56</t>
  </si>
  <si>
    <t>BOZBURUN TR-1 45-86-M00139_915924182_915924182</t>
  </si>
  <si>
    <t>14.08.2022 18:30:38</t>
  </si>
  <si>
    <t>14.08.2022 19:14:22</t>
  </si>
  <si>
    <t>ARSLANLAR TM 35-26-A00004_BALIKDAĞI M02_2305251</t>
  </si>
  <si>
    <t>14.08.2022 19:29:11</t>
  </si>
  <si>
    <t>14.08.2022 21:42:11</t>
  </si>
  <si>
    <t>DM-2/3 ESKİ ANIT YANI 35-18-L00581_950453860_950453860</t>
  </si>
  <si>
    <t>14.08.2022 14:08:30</t>
  </si>
  <si>
    <t>14.08.2022 15:50:26</t>
  </si>
  <si>
    <t>DEMİRKÖPRÜ TM 45-78-A00005_HatBaşıAyırıcı_53135814 M07_53135814</t>
  </si>
  <si>
    <t>14.08.2022 07:33:08</t>
  </si>
  <si>
    <t>14.08.2022 09:13:10</t>
  </si>
  <si>
    <t>OVAKENT TR-1 35-15-L00631_950386751_950386751</t>
  </si>
  <si>
    <t>14.08.2022 02:58:18</t>
  </si>
  <si>
    <t>14.08.2022 03:48:34</t>
  </si>
  <si>
    <t>KAPANCI KÖK 45-78-L00229_KARAYAHŞİ-ÇAYKÖY L03_2328990</t>
  </si>
  <si>
    <t>14.08.2022 16:56:05</t>
  </si>
  <si>
    <t>14.08.2022 17:44:32</t>
  </si>
  <si>
    <t>TR-24 35-31-L00024_956593734_956593734</t>
  </si>
  <si>
    <t>14.08.2022 10:41:07</t>
  </si>
  <si>
    <t>14.08.2022 13:07:53</t>
  </si>
  <si>
    <t>K-4378 35-03-K04378_35-03-K04378_41919718</t>
  </si>
  <si>
    <t>14.08.2022 18:59:38</t>
  </si>
  <si>
    <t>14.08.2022 19:35:50</t>
  </si>
  <si>
    <t>DM-3 (TR-16) 35-15-M00016_TR-48 SANAYİ M03_67054316</t>
  </si>
  <si>
    <t>14.08.2022 17:57:25</t>
  </si>
  <si>
    <t>14.08.2022 18:21:14</t>
  </si>
  <si>
    <t>KARABURUN GIS TM 35-19-A00008_KARAREİS M05_2072607</t>
  </si>
  <si>
    <t>14.08.2022 00:50:08</t>
  </si>
  <si>
    <t>14.08.2022 01:14:05</t>
  </si>
  <si>
    <t>YENİFOÇA TR-21 35-23-M00021_950416912_950416912</t>
  </si>
  <si>
    <t>14.08.2022 17:01:53</t>
  </si>
  <si>
    <t>14.08.2022 17:47:55</t>
  </si>
  <si>
    <t>14.08.2022 11:20:25</t>
  </si>
  <si>
    <t>14.08.2022 12:14:15</t>
  </si>
  <si>
    <t>DM-3 (TR-16) 35-15-M00016_TR-34 SARAÇOĞLU M05_67054318</t>
  </si>
  <si>
    <t>14.08.2022 09:45:40</t>
  </si>
  <si>
    <t>14.08.2022 12:03:41</t>
  </si>
  <si>
    <t>14.08.2022 12:28:01</t>
  </si>
  <si>
    <t>L-10 MEZARLIK YANI 35-14-L00010_TR-12 L03_47484160</t>
  </si>
  <si>
    <t>14.08.2022 09:02:09</t>
  </si>
  <si>
    <t>14.08.2022 15:39:22</t>
  </si>
  <si>
    <t>KAYALIOĞLU TR-1 45-72-L00071_TR-19 (ESKİ KÖK) L02_66526796</t>
  </si>
  <si>
    <t>14.08.2022 22:23:48</t>
  </si>
  <si>
    <t>14.08.2022 22:48:55</t>
  </si>
  <si>
    <t>KAVAKDERE DM 35-14-M00339_KAVAKDERE KÖY M08_65666681</t>
  </si>
  <si>
    <t>14.08.2022 03:05:04</t>
  </si>
  <si>
    <t>14.08.2022 03:49:13</t>
  </si>
  <si>
    <t>ÇEPNİBEKTAŞ TR-1 45-83-L00300_A_56400730_56400730</t>
  </si>
  <si>
    <t>14.08.2022 20:49:00</t>
  </si>
  <si>
    <t>14.08.2022 21:26:18</t>
  </si>
  <si>
    <t>14.08.2022 00:53:46</t>
  </si>
  <si>
    <t>14.08.2022 01:35:55</t>
  </si>
  <si>
    <t>TİRE İM-DM-1 35-29-A00001_MAHMUTLAR L13_2060147</t>
  </si>
  <si>
    <t>14.08.2022 18:56:52</t>
  </si>
  <si>
    <t>14.08.2022 19:03:28</t>
  </si>
  <si>
    <t>KAZIM SULANÇ SULAMA GRUBU 35-29-L00656__72399323_72399323</t>
  </si>
  <si>
    <t>14.08.2022 14:35:06</t>
  </si>
  <si>
    <t>14.08.2022 17:28:44</t>
  </si>
  <si>
    <t>AKHİSAR İM 45-72-A00001_TR-1/13 M14_2058457</t>
  </si>
  <si>
    <t>14.08.2022 08:26:46</t>
  </si>
  <si>
    <t>14.08.2022 08:47:43</t>
  </si>
  <si>
    <t>14.08.2022 10:23:00</t>
  </si>
  <si>
    <t>14.08.2022 11:31:37</t>
  </si>
  <si>
    <t>KFC KÖK 35-28-M00534_HatBaşıAyırıcı_53133552 M01_53133552</t>
  </si>
  <si>
    <t>14.08.2022 18:06:33</t>
  </si>
  <si>
    <t>14.08.2022 19:52:04</t>
  </si>
  <si>
    <t>DUMANLAR KÖK 45-81-M00044_HatBaşıAyırıcı_53134861 M02_53134861</t>
  </si>
  <si>
    <t>14.08.2022 09:44:18</t>
  </si>
  <si>
    <t>14.08.2022 10:46:14</t>
  </si>
  <si>
    <t>14.08.2022 08:53:58</t>
  </si>
  <si>
    <t>14.08.2022 12:18:43</t>
  </si>
  <si>
    <t>TİLKİKÖY TR-2 45-71-M01272_A_56399279_56399279</t>
  </si>
  <si>
    <t>14.08.2022 20:41:35</t>
  </si>
  <si>
    <t>14.08.2022 23:15:08</t>
  </si>
  <si>
    <t>VENTOLA KÖK 35-26-M00678_PİZZA PİZZA M02_65914102</t>
  </si>
  <si>
    <t>14.08.2022 16:30:03</t>
  </si>
  <si>
    <t>14.08.2022 18:43:08</t>
  </si>
  <si>
    <t>L-23 ESKİ POSTANE ÖNÜ 35-14-L00023_35-14-L00023_2357592</t>
  </si>
  <si>
    <t>14.08.2022 09:10:44</t>
  </si>
  <si>
    <t>14.08.2022 15:41:16</t>
  </si>
  <si>
    <t>K-3332 35-02-K03332_DIREK TIPI TRAFO HUCRESI H01_2049604</t>
  </si>
  <si>
    <t>14.08.2022 08:22:28</t>
  </si>
  <si>
    <t>14.08.2022 09:57:03</t>
  </si>
  <si>
    <t>14.08.2022 15:05:48</t>
  </si>
  <si>
    <t>14.08.2022 15:29:03</t>
  </si>
  <si>
    <t>TURGUTALP TR-4 45-82-M00054_B_56386551_56386551</t>
  </si>
  <si>
    <t>14.08.2022 12:13:44</t>
  </si>
  <si>
    <t>14.08.2022 12:30:58</t>
  </si>
  <si>
    <t>14.08.2022 09:19:28</t>
  </si>
  <si>
    <t>14.08.2022 17:02:19</t>
  </si>
  <si>
    <t>GERELİ KÖYÜ İBRAHİM SAYGILI SULAMA GRB TR-14 35-15-M00130_B_56361881_56361881</t>
  </si>
  <si>
    <t>14.08.2022 13:11:56</t>
  </si>
  <si>
    <t>14.08.2022 14:14:21</t>
  </si>
  <si>
    <t>L-291 35-18-L00291_L-292 OVACIK YOLU (KERİMOĞLU) L03_72186892</t>
  </si>
  <si>
    <t>14.08.2022 05:03:36</t>
  </si>
  <si>
    <t>14.08.2022 12:24:44</t>
  </si>
  <si>
    <t>TR-2/92 45-83-L00092__72410774_72410774</t>
  </si>
  <si>
    <t>14.08.2022 18:18:31</t>
  </si>
  <si>
    <t>14.08.2022 19:05:59</t>
  </si>
  <si>
    <t>14.08.2022 20:20:23</t>
  </si>
  <si>
    <t>14.08.2022 22:22:28</t>
  </si>
  <si>
    <t>FIRINLI TR-8 35-20-L00095_955199346_955199346</t>
  </si>
  <si>
    <t>14.08.2022 18:29:35</t>
  </si>
  <si>
    <t>14.08.2022 19:19:22</t>
  </si>
  <si>
    <t>SARUHANLI DM 45-80-M00001_AKHİSAR-2 M06_2324043</t>
  </si>
  <si>
    <t>14.08.2022 10:34:18</t>
  </si>
  <si>
    <t>14.08.2022 12:03:00</t>
  </si>
  <si>
    <t>YAYILGAN TR-2 35-16-M00255_35-16-M00255_2361767</t>
  </si>
  <si>
    <t>14.08.2022 17:16:44</t>
  </si>
  <si>
    <t>14.08.2022 21:36:58</t>
  </si>
  <si>
    <t>MENDERES DM-2/TR-1 35-22-M00300_PERLİT M18_2328467</t>
  </si>
  <si>
    <t>14.08.2022 19:35:49</t>
  </si>
  <si>
    <t>14.08.2022 19:59:36</t>
  </si>
  <si>
    <t>LOKMANKUYU KÖK 35-15-L00903_MENDERES L02_67112626</t>
  </si>
  <si>
    <t>14.08.2022 07:35:17</t>
  </si>
  <si>
    <t>14.08.2022 08:34:33</t>
  </si>
  <si>
    <t>DM-25/2 45-71-M00056_953195296_953195296</t>
  </si>
  <si>
    <t>14.08.2022 14:46:02</t>
  </si>
  <si>
    <t>14.08.2022 16:12:46</t>
  </si>
  <si>
    <t>ÇIRPI İM 35-20-A00002_YENİÇİFTLİK L03_2307631</t>
  </si>
  <si>
    <t>14.08.2022 14:02:32</t>
  </si>
  <si>
    <t>14.08.2022 14:47:14</t>
  </si>
  <si>
    <t>14.08.2022 04:46:29</t>
  </si>
  <si>
    <t>14.08.2022 05:38:00</t>
  </si>
  <si>
    <t>TAYTAN OFİS KÖK 45-78-M00314_ÜLKÜ FABRİKALAR M014_60669731</t>
  </si>
  <si>
    <t>14.08.2022 07:14:06</t>
  </si>
  <si>
    <t>14.08.2022 08:59:36</t>
  </si>
  <si>
    <t>KARAYENİCE TR-2 45-71-M01507_DIREK TIPI TRAFO HUCRESI H01_2082985</t>
  </si>
  <si>
    <t>14.08.2022 08:30:52</t>
  </si>
  <si>
    <t>14.08.2022 11:42:47</t>
  </si>
  <si>
    <t>14.08.2022 22:51:40</t>
  </si>
  <si>
    <t>14.08.2022 23:12:15</t>
  </si>
  <si>
    <t>TR-17 45-77-L00017_TR-22 L05_2107676</t>
  </si>
  <si>
    <t>14.08.2022 09:03:48</t>
  </si>
  <si>
    <t>14.08.2022 11:09:22</t>
  </si>
  <si>
    <t>14.08.2022 05:45:23</t>
  </si>
  <si>
    <t>14.08.2022 09:56:53</t>
  </si>
  <si>
    <t>BEYDERE KÖK 45-71-M00128_ESKİ KARAAĞAÇLI M07_50217162</t>
  </si>
  <si>
    <t>14.08.2022 15:52:10</t>
  </si>
  <si>
    <t>14.08.2022 17:50:37</t>
  </si>
  <si>
    <t>ÇATALOLUK DM 45-74-M00227_HatBaşıAyırıcı_53134400 M10_53134400</t>
  </si>
  <si>
    <t>14.08.2022 15:58:28</t>
  </si>
  <si>
    <t>14.08.2022 16:56:03</t>
  </si>
  <si>
    <t>K-618 35-04-K00618_99385162_99385162</t>
  </si>
  <si>
    <t>14.08.2022 11:38:30</t>
  </si>
  <si>
    <t>14.08.2022 12:10:03</t>
  </si>
  <si>
    <t>OVAKENT TR-10 35-15-L00630_950093962_950093962</t>
  </si>
  <si>
    <t>14.08.2022 16:32:42</t>
  </si>
  <si>
    <t>14.08.2022 18:12:13</t>
  </si>
  <si>
    <t>SELİMŞAHLAR TR-3 45-71-M01297_45-71-M01297_2358179</t>
  </si>
  <si>
    <t>14.08.2022 18:22:02</t>
  </si>
  <si>
    <t>14.08.2022 20:35:42</t>
  </si>
  <si>
    <t>K-2865 35-03-K02865_C_56362961_56362961</t>
  </si>
  <si>
    <t>14.08.2022 09:18:42</t>
  </si>
  <si>
    <t>14.08.2022 09:55:32</t>
  </si>
  <si>
    <t>HALIKÖY TR-2 35-32-L00133_35-32-L00133_2358507</t>
  </si>
  <si>
    <t>14.08.2022 10:39:14</t>
  </si>
  <si>
    <t>14.08.2022 11:10:16</t>
  </si>
  <si>
    <t>14.08.2022 16:13:23</t>
  </si>
  <si>
    <t>14.08.2022 16:26:41</t>
  </si>
  <si>
    <t>14.08.2022 16:58:28</t>
  </si>
  <si>
    <t>14.08.2022 18:07:49</t>
  </si>
  <si>
    <t>14.08.2022 09:35:08</t>
  </si>
  <si>
    <t>14.08.2022 17:10:36</t>
  </si>
  <si>
    <t>M-1629 35-02-M01629_35-02-M01629_2372551</t>
  </si>
  <si>
    <t>14.08.2022 09:09:51</t>
  </si>
  <si>
    <t>14.08.2022 10:06:53</t>
  </si>
  <si>
    <t>FUAR İM 35-01-A00003_ÇORAKKAPI M02_72278818</t>
  </si>
  <si>
    <t>14.08.2022 08:42:40</t>
  </si>
  <si>
    <t>ESKİ FOÇA İM 35-23-A00001_FOTAŞ-2 M02_2050292</t>
  </si>
  <si>
    <t>14.08.2022 00:24:30</t>
  </si>
  <si>
    <t>14.08.2022 01:57:47</t>
  </si>
  <si>
    <t>GÜLBAHÇE TR-1 45-71-M00184_GÜLBAHÇE TR-2/GÜLBAHÇE TR-3 M04_72255580</t>
  </si>
  <si>
    <t>14.08.2022 10:08:20</t>
  </si>
  <si>
    <t>14.08.2022 11:02:58</t>
  </si>
  <si>
    <t>14.08.2022 06:37:25</t>
  </si>
  <si>
    <t>14.08.2022 11:05:58</t>
  </si>
  <si>
    <t>M-2014 35-01-M02014_M-2015 M02_84909284</t>
  </si>
  <si>
    <t>14.08.2022 08:44:48</t>
  </si>
  <si>
    <t>14.08.2022 15:15:29</t>
  </si>
  <si>
    <t>ŞEREMET KÖYÜ TR-1 45-77-M00067_A_83869512_83869512</t>
  </si>
  <si>
    <t>14.08.2022 17:54:13</t>
  </si>
  <si>
    <t>14.08.2022 19:02:06</t>
  </si>
  <si>
    <t>HALİM İNMEZ SULAMA GRUBU 35-29-L00231_A_56361274_56361274</t>
  </si>
  <si>
    <t>14.08.2022 12:45:53</t>
  </si>
  <si>
    <t>14.08.2022 14:22:28</t>
  </si>
  <si>
    <t>14.08.2022 11:47:09</t>
  </si>
  <si>
    <t>14.08.2022 11:52:19</t>
  </si>
  <si>
    <t>TR-2/6 45-72-L00006_956528443_956528443</t>
  </si>
  <si>
    <t>14.08.2022 21:03:46</t>
  </si>
  <si>
    <t>TR-51 45-78-L00051_953255761_953255761</t>
  </si>
  <si>
    <t>14.08.2022 13:24:33</t>
  </si>
  <si>
    <t>14.08.2022 15:26:55</t>
  </si>
  <si>
    <t>KAYAKÖY İMAMOĞLU TR-13 35-15-L00515_B_56397687_56397687</t>
  </si>
  <si>
    <t>14.08.2022 14:09:57</t>
  </si>
  <si>
    <t>14.08.2022 15:39:32</t>
  </si>
  <si>
    <t>MENDERES DM-2/TR-1 35-22-M00300_PERLİT M18_2095706</t>
  </si>
  <si>
    <t>14.08.2022 18:50:28</t>
  </si>
  <si>
    <t>14.08.2022 19:00:00</t>
  </si>
  <si>
    <t>MURADİYE DM-8 45-71-M02145_MURDADİYE DM-5/05 ÇIKIŞ M08_60746557</t>
  </si>
  <si>
    <t>14.08.2022 09:11:25</t>
  </si>
  <si>
    <t>14.08.2022 09:41:07</t>
  </si>
  <si>
    <t>BAYINDIR İM 35-20-A00001_ZEYTİNOVA-2 L02_2058792</t>
  </si>
  <si>
    <t>14.08.2022 10:45:28</t>
  </si>
  <si>
    <t>14.08.2022 11:04:35</t>
  </si>
  <si>
    <t>TR-5 35-19-L00005_BOZAVLU TRAFO L02_72124030</t>
  </si>
  <si>
    <t>14.08.2022 09:14:28</t>
  </si>
  <si>
    <t>14.08.2022 09:48:49</t>
  </si>
  <si>
    <t>YEŞİLYURT TR-3 45-73-M00482_945641992_945641992</t>
  </si>
  <si>
    <t>14.08.2022 11:01:15</t>
  </si>
  <si>
    <t>14.08.2022 12:17:26</t>
  </si>
  <si>
    <t>M-329 35-03-M00329_35-03-M00329_2372696</t>
  </si>
  <si>
    <t>14.08.2022 16:27:17</t>
  </si>
  <si>
    <t>14.08.2022 19:56:48</t>
  </si>
  <si>
    <t>L-310 35-18-L00310_950438040_950438040</t>
  </si>
  <si>
    <t>14.08.2022 15:22:59</t>
  </si>
  <si>
    <t>14.08.2022 18:57:56</t>
  </si>
  <si>
    <t>MENEMEN TR-11 35-28-L00011_953379934_953379934</t>
  </si>
  <si>
    <t>14.08.2022 00:21:13</t>
  </si>
  <si>
    <t>14.08.2022 02:03:28</t>
  </si>
  <si>
    <t>ALÇUK TM 35-17-A00001_MENEMEN-1 M30_2307955</t>
  </si>
  <si>
    <t>14.08.2022 09:06:41</t>
  </si>
  <si>
    <t>14.08.2022 15:35:24</t>
  </si>
  <si>
    <t>DERBENTALTI TARIMSAL SULAMA TR-3 45-83-M00577_45-83-M00577_2348532</t>
  </si>
  <si>
    <t>14.08.2022 13:36:11</t>
  </si>
  <si>
    <t>14.08.2022 14:28:38</t>
  </si>
  <si>
    <t>TR-27 35-19-L00027_956666649_956666649</t>
  </si>
  <si>
    <t>14.08.2022 17:47:20</t>
  </si>
  <si>
    <t>14.08.2022 21:07:43</t>
  </si>
  <si>
    <t>MAHMUTLAR KÖK 45-74-M00354_HatBaşıAyırıcı_77952726 M04_77952726</t>
  </si>
  <si>
    <t>14.08.2022 20:38:55</t>
  </si>
  <si>
    <t>14.08.2022 21:53:44</t>
  </si>
  <si>
    <t>YAYAKENT DM 35-24-M00209_BALABAN M05_72093612</t>
  </si>
  <si>
    <t>14.08.2022 11:03:18</t>
  </si>
  <si>
    <t>14.08.2022 11:54:00</t>
  </si>
  <si>
    <t>OVACIK TR-2 35-15-L00286_A_56370711_56370711</t>
  </si>
  <si>
    <t>14.08.2022 18:33:40</t>
  </si>
  <si>
    <t>14.08.2022 21:01:58</t>
  </si>
  <si>
    <t>KARAKUYU KÖK 35-26-M00437_TR-2/TR-3/TR-4/TARİŞ/ŞİNASİ ERTAN İÇE SUYU M12_66057113</t>
  </si>
  <si>
    <t>14.08.2022 12:57:19</t>
  </si>
  <si>
    <t>14.08.2022 13:22:53</t>
  </si>
  <si>
    <t>BELEVİ İM 35-13-A00002_İL FİDANLIĞI - SULAMA-2 L08_2313342</t>
  </si>
  <si>
    <t>14.08.2022 07:49:46</t>
  </si>
  <si>
    <t>14.08.2022 09:03:22</t>
  </si>
  <si>
    <t>ALANKIYI TR-3 35-20-L00265_955189369_955189369</t>
  </si>
  <si>
    <t>14.08.2022 19:24:05</t>
  </si>
  <si>
    <t>HALK EĞİTİMCİLER TR-1 35-30-M00341_955306509_955306509</t>
  </si>
  <si>
    <t>15.08.2022 17:55:07</t>
  </si>
  <si>
    <t>15.08.2022 18:45:00</t>
  </si>
  <si>
    <t>YENİKÖY TR-4 45-71-M00125_YENİKÖY TR-3 M03_72244249</t>
  </si>
  <si>
    <t>15.08.2022 09:11:57</t>
  </si>
  <si>
    <t>15.08.2022 12:21:02</t>
  </si>
  <si>
    <t>ÜÇYOL KÖK 45-82-M00128_URUZLAR GES M06_2329339</t>
  </si>
  <si>
    <t>15.08.2022 17:11:17</t>
  </si>
  <si>
    <t>15.08.2022 18:38:33</t>
  </si>
  <si>
    <t>K-2509 35-02-K02509_913002499_913002499</t>
  </si>
  <si>
    <t>15.08.2022 09:33:17</t>
  </si>
  <si>
    <t>15.08.2022 11:07:03</t>
  </si>
  <si>
    <t>15.08.2022 15:33:10</t>
  </si>
  <si>
    <t>15.08.2022 17:27:10</t>
  </si>
  <si>
    <t>DEĞİRMENDERE TR-6 35-22-M00196_35-22-M00196_2375550</t>
  </si>
  <si>
    <t>15.08.2022 21:01:26</t>
  </si>
  <si>
    <t>15.08.2022 21:50:49</t>
  </si>
  <si>
    <t>DEMİRKÖPRÜ TM 45-78-A00005_KULA M05_2096289</t>
  </si>
  <si>
    <t>15.08.2022 07:54:36</t>
  </si>
  <si>
    <t>15.08.2022 08:12:37</t>
  </si>
  <si>
    <t>_48137034_56388621_56388621</t>
  </si>
  <si>
    <t>15.08.2022 15:03:57</t>
  </si>
  <si>
    <t>15.08.2022 16:23:59</t>
  </si>
  <si>
    <t>KÖSELER TR-1 35-24-M00100_6523038_56373633_56373633</t>
  </si>
  <si>
    <t>15.08.2022 22:43:09</t>
  </si>
  <si>
    <t>16.08.2022 01:02:12</t>
  </si>
  <si>
    <t>15.08.2022 06:10:35</t>
  </si>
  <si>
    <t>15.08.2022 07:01:51</t>
  </si>
  <si>
    <t>EGE İM 35-02-A00003_VETERİNERLİK K05_2053340</t>
  </si>
  <si>
    <t>15.08.2022 01:03:38</t>
  </si>
  <si>
    <t>15.08.2022 01:10:17</t>
  </si>
  <si>
    <t>YENİ KARAKÖY TR-1 35-17-M00730_DIREK TIPI TRAFO HUCRESI H01_2048765</t>
  </si>
  <si>
    <t>15.08.2022 10:24:20</t>
  </si>
  <si>
    <t>15.08.2022 11:09:42</t>
  </si>
  <si>
    <t>EMCELLİ TR-2 45-79-M00304_945555421_945555421</t>
  </si>
  <si>
    <t>15.08.2022 11:51:29</t>
  </si>
  <si>
    <t>15.08.2022 13:14:29</t>
  </si>
  <si>
    <t>KURTULMUŞ TR-1 45-72-L00201_956485007_956485007</t>
  </si>
  <si>
    <t>15.08.2022 11:03:01</t>
  </si>
  <si>
    <t>15.08.2022 13:05:54</t>
  </si>
  <si>
    <t>15.08.2022 08:20:06</t>
  </si>
  <si>
    <t>15.08.2022 08:50:38</t>
  </si>
  <si>
    <t>BALLICA İM 45-72-A00005_TR-B 34.5 M04_2034841</t>
  </si>
  <si>
    <t>15.08.2022 08:46:19</t>
  </si>
  <si>
    <t>15.08.2022 09:27:43</t>
  </si>
  <si>
    <t>L-67 ELMASTAŞ 35-14-L00067_956661415_956661415</t>
  </si>
  <si>
    <t>15.08.2022 16:26:47</t>
  </si>
  <si>
    <t>15.08.2022 18:12:35</t>
  </si>
  <si>
    <t>KARADOĞAN TR-1 35-15-L00469_35-15-L00469_2365665</t>
  </si>
  <si>
    <t>15.08.2022 15:30:47</t>
  </si>
  <si>
    <t>15.08.2022 16:13:54</t>
  </si>
  <si>
    <t>K-10 35-01-K00010_912405199_912405199</t>
  </si>
  <si>
    <t>15.08.2022 12:30:53</t>
  </si>
  <si>
    <t>15.08.2022 13:14:44</t>
  </si>
  <si>
    <t>15.08.2022 17:14:38</t>
  </si>
  <si>
    <t>15.08.2022 21:48:23</t>
  </si>
  <si>
    <t>DM-2 35-17-M00002_M-7 M20_2336080</t>
  </si>
  <si>
    <t>15.08.2022 09:16:05</t>
  </si>
  <si>
    <t>15.08.2022 15:31:24</t>
  </si>
  <si>
    <t>SEYREK TR-8 35-28-M00377_C C03_79675394</t>
  </si>
  <si>
    <t>15.08.2022 13:49:50</t>
  </si>
  <si>
    <t>15.08.2022 15:42:06</t>
  </si>
  <si>
    <t>DM-2/TR-12 (ESKİ TR-6) 35-13-L00006_946421032_946421032</t>
  </si>
  <si>
    <t>15.08.2022 18:47:58</t>
  </si>
  <si>
    <t>15.08.2022 19:47:59</t>
  </si>
  <si>
    <t>K-4486 35-01-K04486_910676695_910676695</t>
  </si>
  <si>
    <t>15.08.2022 11:01:29</t>
  </si>
  <si>
    <t>15.08.2022 12:39:20</t>
  </si>
  <si>
    <t>YENİFOÇA M-274 35-23-M00274_B_56386156_56386156</t>
  </si>
  <si>
    <t>15.08.2022 18:45:42</t>
  </si>
  <si>
    <t>15.08.2022 19:16:51</t>
  </si>
  <si>
    <t>TEKELİ TR-5 35-22-M00235_955255850_955255850</t>
  </si>
  <si>
    <t>15.08.2022 22:05:24</t>
  </si>
  <si>
    <t>16.08.2022 00:27:17</t>
  </si>
  <si>
    <t>ÖREN TOPRAK SULAMA TR-5 35-27-M00775_A_72385898_72385898</t>
  </si>
  <si>
    <t>15.08.2022 17:38:57</t>
  </si>
  <si>
    <t>15.08.2022 19:47:00</t>
  </si>
  <si>
    <t>M-969 35-03-M00969_910747147_910747147</t>
  </si>
  <si>
    <t>15.08.2022 10:50:59</t>
  </si>
  <si>
    <t>15.08.2022 18:52:44</t>
  </si>
  <si>
    <t>DEMİRCİ KÖK 35-26-M00779_KARACAAĞAÇ ENH M06_42707151</t>
  </si>
  <si>
    <t>15.08.2022 10:22:06</t>
  </si>
  <si>
    <t>15.08.2022 11:47:29</t>
  </si>
  <si>
    <t>K-1779 35-01-K01779_K-2510 K01_2117275</t>
  </si>
  <si>
    <t>15.08.2022 13:16:57</t>
  </si>
  <si>
    <t>15.08.2022 17:55:11</t>
  </si>
  <si>
    <t>K-573 35-01-K00573_E 1E_5848835</t>
  </si>
  <si>
    <t>15.08.2022 09:58:30</t>
  </si>
  <si>
    <t>15.08.2022 11:22:55</t>
  </si>
  <si>
    <t>K-4032 35-01-K04032_B_60982253_60982253</t>
  </si>
  <si>
    <t>15.08.2022 10:42:06</t>
  </si>
  <si>
    <t>15.08.2022 12:36:58</t>
  </si>
  <si>
    <t>MENEMEN TR-65 35-28-L00065_E_56357586_56357586</t>
  </si>
  <si>
    <t>15.08.2022 21:17:44</t>
  </si>
  <si>
    <t>15.08.2022 21:54:27</t>
  </si>
  <si>
    <t>M-3124 35-10-M03124_35-10-M03124_81756907</t>
  </si>
  <si>
    <t>15.08.2022 09:15:00</t>
  </si>
  <si>
    <t>15.08.2022 11:52:00</t>
  </si>
  <si>
    <t>KÖSEDERE TR-2 35-21-L00125_A_56376251_56376251</t>
  </si>
  <si>
    <t>15.08.2022 15:42:24</t>
  </si>
  <si>
    <t>15.08.2022 18:01:19</t>
  </si>
  <si>
    <t>YENİFOÇA M-274 35-23-M00274_950421130_950421130</t>
  </si>
  <si>
    <t>15.08.2022 16:39:40</t>
  </si>
  <si>
    <t>15.08.2022 19:05:42</t>
  </si>
  <si>
    <t>DM-14/24-A 45-71-M02217_953196204_953196204</t>
  </si>
  <si>
    <t>15.08.2022 17:22:41</t>
  </si>
  <si>
    <t>15.08.2022 19:01:45</t>
  </si>
  <si>
    <t>MAHMUTLAR KÖK 45-74-M00354_ÇATALOLUK M09_79385784</t>
  </si>
  <si>
    <t>15.08.2022 12:12:47</t>
  </si>
  <si>
    <t>15.08.2022 13:03:50</t>
  </si>
  <si>
    <t>M-1009 35-03-M01009_910288748_910288748</t>
  </si>
  <si>
    <t>15.08.2022 20:14:32</t>
  </si>
  <si>
    <t>16.08.2022 01:12:57</t>
  </si>
  <si>
    <t>ÇANDARLI DM-TR-20 35-30-M00020_YAYLAYURT M06_72352926</t>
  </si>
  <si>
    <t>15.08.2022 14:39:57</t>
  </si>
  <si>
    <t>15.08.2022 15:45:44</t>
  </si>
  <si>
    <t>15.08.2022 14:40:09</t>
  </si>
  <si>
    <t>15.08.2022 15:01:42</t>
  </si>
  <si>
    <t>IŞIKLAR TM 35-02-A00006_CUMAOVASI-2 M05_2307646</t>
  </si>
  <si>
    <t>15.08.2022 19:08:07</t>
  </si>
  <si>
    <t>15.08.2022 19:11:06</t>
  </si>
  <si>
    <t>MEDİ KÖK 35-27-M00425_AKALAN M01_72165947</t>
  </si>
  <si>
    <t>15.08.2022 10:28:25</t>
  </si>
  <si>
    <t>15.08.2022 11:12:27</t>
  </si>
  <si>
    <t>ÇANDARLI DM-TR-20 35-30-M00020_HatBaşıAyırıcı_66251437 M06_66251437</t>
  </si>
  <si>
    <t>15.08.2022 13:37:48</t>
  </si>
  <si>
    <t>15.08.2022 15:42:41</t>
  </si>
  <si>
    <t>ÇAMÖNÜ TR-1 35-22-M00165_35-22-M00165_2377301</t>
  </si>
  <si>
    <t>15.08.2022 10:46:06</t>
  </si>
  <si>
    <t>15.08.2022 13:50:15</t>
  </si>
  <si>
    <t>M-1742 35-04-M01742_B_56379260_56379260</t>
  </si>
  <si>
    <t>15.08.2022 21:14:23</t>
  </si>
  <si>
    <t>15.08.2022 22:07:40</t>
  </si>
  <si>
    <t>KAPAKLI DM 45-72-M00309_KAYIŞLAR M09_2099434</t>
  </si>
  <si>
    <t>15.08.2022 12:44:39</t>
  </si>
  <si>
    <t>15.08.2022 12:45:27</t>
  </si>
  <si>
    <t>TURGUTALP TR-1/1 45-82-M00056_45-82-M00056_2368877</t>
  </si>
  <si>
    <t>15.08.2022 09:12:50</t>
  </si>
  <si>
    <t>15.08.2022 10:04:00</t>
  </si>
  <si>
    <t>DEĞİRMENDERE TR-6 35-22-M00196_A_56365177_56365177</t>
  </si>
  <si>
    <t>15.08.2022 16:44:44</t>
  </si>
  <si>
    <t>15.08.2022 18:25:30</t>
  </si>
  <si>
    <t>K-3852 SU POMPA 35-01-K03852Ö_ K02_2313164</t>
  </si>
  <si>
    <t>15.08.2022 08:56:57</t>
  </si>
  <si>
    <t>15.08.2022 13:18:21</t>
  </si>
  <si>
    <t>ÖZEL TR 35-18-L00539Ö_950436467_950436467</t>
  </si>
  <si>
    <t>15.08.2022 23:04:52</t>
  </si>
  <si>
    <t>15.08.2022 23:47:50</t>
  </si>
  <si>
    <t>TR-47 TARIMSAL SULAMA 45-80-M01047_45-80-M01047_2363142</t>
  </si>
  <si>
    <t>15.08.2022 17:24:36</t>
  </si>
  <si>
    <t>15.08.2022 20:31:34</t>
  </si>
  <si>
    <t>15.08.2022 06:34:09</t>
  </si>
  <si>
    <t>15.08.2022 08:08:51</t>
  </si>
  <si>
    <t>YAĞCILAR KÖK 45-71-M00179_HatBaşıAyırıcı_53135755 M02_53135755</t>
  </si>
  <si>
    <t>15.08.2022 11:18:21</t>
  </si>
  <si>
    <t>15.08.2022 11:47:23</t>
  </si>
  <si>
    <t>15.08.2022 03:02:27</t>
  </si>
  <si>
    <t>15.08.2022 03:11:02</t>
  </si>
  <si>
    <t>TR-99 ZEYTİNALANI 35-19-L00099_956692078_956692078</t>
  </si>
  <si>
    <t>15.08.2022 20:07:45</t>
  </si>
  <si>
    <t>15.08.2022 21:00:09</t>
  </si>
  <si>
    <t>GÖÇBEYLİ DM 35-16-M00139_ALHATLI GRUBU-ÇAMOBA-DURMUŞLAR-KAPLAN M06_72044611</t>
  </si>
  <si>
    <t>15.08.2022 09:43:00</t>
  </si>
  <si>
    <t>15.08.2022 16:43:33</t>
  </si>
  <si>
    <t>M-2370 35-01-M02370__86495843_86495843</t>
  </si>
  <si>
    <t>15.08.2022 15:32:17</t>
  </si>
  <si>
    <t>15.08.2022 16:46:24</t>
  </si>
  <si>
    <t>YOLÜSTÜ İM 35-15-A00002_KÜÇÜKAVULCUK L05_2314559</t>
  </si>
  <si>
    <t>15.08.2022 07:16:47</t>
  </si>
  <si>
    <t>15.08.2022 08:17:00</t>
  </si>
  <si>
    <t>15.08.2022 16:20:37</t>
  </si>
  <si>
    <t>15.08.2022 16:24:42</t>
  </si>
  <si>
    <t>KFC KÖK 35-28-M00534_ M04_2329271</t>
  </si>
  <si>
    <t>15.08.2022 11:43:59</t>
  </si>
  <si>
    <t>15.08.2022 12:04:21</t>
  </si>
  <si>
    <t>15.08.2022 09:40:55</t>
  </si>
  <si>
    <t>15.08.2022 12:55:05</t>
  </si>
  <si>
    <t>15.08.2022 00:30:04</t>
  </si>
  <si>
    <t>15.08.2022 03:29:45</t>
  </si>
  <si>
    <t>GELENBE İM 45-76-A00001_GEBELER L12_2325209</t>
  </si>
  <si>
    <t>15.08.2022 17:20:37</t>
  </si>
  <si>
    <t>15.08.2022 17:56:48</t>
  </si>
  <si>
    <t>ÇİFTLİK SULAMA TR-6 35-16-M00192_35-16-M00192_2374897</t>
  </si>
  <si>
    <t>15.08.2022 18:11:35</t>
  </si>
  <si>
    <t>15.08.2022 20:00:43</t>
  </si>
  <si>
    <t>UMMANDERESİ TR-2 45-75-M00074_C_56398055_56398055</t>
  </si>
  <si>
    <t>15.08.2022 09:48:14</t>
  </si>
  <si>
    <t>15.08.2022 10:46:22</t>
  </si>
  <si>
    <t>DM-2/34 (MEVLANA YOLU) 45-71-M00532_953186713_953186713</t>
  </si>
  <si>
    <t>15.08.2022 21:03:38</t>
  </si>
  <si>
    <t>15.08.2022 22:30:44</t>
  </si>
  <si>
    <t>15.08.2022 11:00:17</t>
  </si>
  <si>
    <t>15.08.2022 14:22:06</t>
  </si>
  <si>
    <t>M-3084 35-02-M03084_99934724_99934724</t>
  </si>
  <si>
    <t>15.08.2022 14:14:51</t>
  </si>
  <si>
    <t>15.08.2022 16:22:23</t>
  </si>
  <si>
    <t>PAŞAKÖY TR-3 45-80-M00058_A_56387878_56387878</t>
  </si>
  <si>
    <t>15.08.2022 03:16:58</t>
  </si>
  <si>
    <t>15.08.2022 04:47:53</t>
  </si>
  <si>
    <t>CAFERBEY TR-3 45-78-L00708_953294267_953294267</t>
  </si>
  <si>
    <t>15.08.2022 17:43:26</t>
  </si>
  <si>
    <t>15.08.2022 19:19:01</t>
  </si>
  <si>
    <t>15.08.2022 09:08:27</t>
  </si>
  <si>
    <t>15.08.2022 17:18:33</t>
  </si>
  <si>
    <t>M-3123(YATIRIM REZERVE) 35-10-M03123_35-10-M03123_81756815</t>
  </si>
  <si>
    <t>15.08.2022 14:14:47</t>
  </si>
  <si>
    <t>15.08.2022 15:23:00</t>
  </si>
  <si>
    <t>TR-2/45 45-72-L00045_956516499_956516499</t>
  </si>
  <si>
    <t>15.08.2022 14:53:13</t>
  </si>
  <si>
    <t>15.08.2022 16:37:15</t>
  </si>
  <si>
    <t>15.08.2022 22:14:29</t>
  </si>
  <si>
    <t>15.08.2022 22:22:39</t>
  </si>
  <si>
    <t>AHMETLİ TR-2 35-26-L00126_956617510_956617510</t>
  </si>
  <si>
    <t>15.08.2022 17:08:08</t>
  </si>
  <si>
    <t>15.08.2022 19:16:09</t>
  </si>
  <si>
    <t>HALİLBEYLİ TR-1 KÖK 35-27-M01057_TEKİNLER M06_61283856</t>
  </si>
  <si>
    <t>15.08.2022 07:34:33</t>
  </si>
  <si>
    <t>15.08.2022 10:11:25</t>
  </si>
  <si>
    <t>15.08.2022 01:09:53</t>
  </si>
  <si>
    <t>15.08.2022 02:06:06</t>
  </si>
  <si>
    <t>M.ÇAPUR 35-26-M00364_35-26-M00364_2348356</t>
  </si>
  <si>
    <t>15.08.2022 09:21:28</t>
  </si>
  <si>
    <t>15.08.2022 10:47:36</t>
  </si>
  <si>
    <t>MENDERES DM-4/TR-1 35-22-M00004_DM-4/TR-12 M14_2104463</t>
  </si>
  <si>
    <t>15.08.2022 09:07:09</t>
  </si>
  <si>
    <t>15.08.2022 09:37:28</t>
  </si>
  <si>
    <t>SARIGÖL TR-15 KÖK 45-79-M00015_TR-18 M015_61362388</t>
  </si>
  <si>
    <t>15.08.2022 04:35:07</t>
  </si>
  <si>
    <t>15.08.2022 05:51:38</t>
  </si>
  <si>
    <t>DERE MADENCİLİK ÖLÇÜ KÖK ÖZEL 35-26-M01099Ö_ M01_2318228</t>
  </si>
  <si>
    <t>15.08.2022 12:19:39</t>
  </si>
  <si>
    <t>15.08.2022 13:02:12</t>
  </si>
  <si>
    <t>K-4020 35-09-K04020_912775117_912775117</t>
  </si>
  <si>
    <t>15.08.2022 10:40:15</t>
  </si>
  <si>
    <t>15.08.2022 13:29:16</t>
  </si>
  <si>
    <t>KAYALIOĞLU TR-28 45-72-L00076_45-72-L00076_79261603</t>
  </si>
  <si>
    <t>15.08.2022 13:20:07</t>
  </si>
  <si>
    <t>15.08.2022 13:55:42</t>
  </si>
  <si>
    <t>TR-56 45-78-L00056_TR-57 L05_65911632</t>
  </si>
  <si>
    <t>15.08.2022 08:35:44</t>
  </si>
  <si>
    <t>15.08.2022 11:52:25</t>
  </si>
  <si>
    <t>K-4630 35-02-K04630_95001326500_95001326500</t>
  </si>
  <si>
    <t>15.08.2022 13:29:23</t>
  </si>
  <si>
    <t>15.08.2022 19:16:16</t>
  </si>
  <si>
    <t>DAĞDERE TR-1 45-72-M00256_A_56406436_56406436</t>
  </si>
  <si>
    <t>15.08.2022 17:32:40</t>
  </si>
  <si>
    <t>15.08.2022 18:30:37</t>
  </si>
  <si>
    <t>15.08.2022 09:30:11</t>
  </si>
  <si>
    <t>15.08.2022 10:01:02</t>
  </si>
  <si>
    <t>ULUCAK DM-2/1 35-27-M00335_98895963_98895963</t>
  </si>
  <si>
    <t>15.08.2022 12:30:28</t>
  </si>
  <si>
    <t>15.08.2022 14:30:30</t>
  </si>
  <si>
    <t>KORUKÖY KÖYÜ TR-1 45-71-M01683_953211123_953211123</t>
  </si>
  <si>
    <t>15.08.2022 10:30:56</t>
  </si>
  <si>
    <t>15.08.2022 11:09:12</t>
  </si>
  <si>
    <t>TR-10 35-13-L00010_TR-13 L02_76711652</t>
  </si>
  <si>
    <t>15.08.2022 18:48:35</t>
  </si>
  <si>
    <t>15.08.2022 20:28:20</t>
  </si>
  <si>
    <t>L-236 35-18-L00236_950429002_950429002</t>
  </si>
  <si>
    <t>15.08.2022 10:35:58</t>
  </si>
  <si>
    <t>15.08.2022 14:30:41</t>
  </si>
  <si>
    <t>DAMLACIK TR-2 35-27-M00860_914538673_914538673</t>
  </si>
  <si>
    <t>15.08.2022 11:06:09</t>
  </si>
  <si>
    <t>15.08.2022 13:44:26</t>
  </si>
  <si>
    <t>15.08.2022 06:04:31</t>
  </si>
  <si>
    <t>15.08.2022 06:12:25</t>
  </si>
  <si>
    <t>İTOB DM 35-22-M00089_TEKELİ SULAMA M08_2328011</t>
  </si>
  <si>
    <t>15.08.2022 14:53:58</t>
  </si>
  <si>
    <t>15.08.2022 16:10:41</t>
  </si>
  <si>
    <t>KÜÇÜKAVULCUK DM 35-15-L00727_İSMAİL BAYSAL L04_72098513</t>
  </si>
  <si>
    <t>15.08.2022 07:53:47</t>
  </si>
  <si>
    <t>15.08.2022 08:53:03</t>
  </si>
  <si>
    <t>KARAKUYU-9 35-26-M00223_956624021_956624021</t>
  </si>
  <si>
    <t>15.08.2022 15:40:05</t>
  </si>
  <si>
    <t>15.08.2022 17:17:08</t>
  </si>
  <si>
    <t>15.08.2022 06:33:57</t>
  </si>
  <si>
    <t>15.08.2022 07:38:00</t>
  </si>
  <si>
    <t>15.08.2022 22:38:04</t>
  </si>
  <si>
    <t>15.08.2022 23:45:42</t>
  </si>
  <si>
    <t>15.08.2022 02:19:21</t>
  </si>
  <si>
    <t>15.08.2022 03:47:26</t>
  </si>
  <si>
    <t>KARAKUYU TR-4 35-26-M00441_6778039_56358526_56358526</t>
  </si>
  <si>
    <t>15.08.2022 13:20:27</t>
  </si>
  <si>
    <t>15.08.2022 15:45:21</t>
  </si>
  <si>
    <t>15.08.2022 08:48:31</t>
  </si>
  <si>
    <t>15.08.2022 16:43:53</t>
  </si>
  <si>
    <t>YENİBAĞARASI TR-2 35-23-M00208_B_60984667_60984667</t>
  </si>
  <si>
    <t>15.08.2022 14:35:35</t>
  </si>
  <si>
    <t>15.08.2022 16:06:11</t>
  </si>
  <si>
    <t>ÇAKIRBEYLİ TR-5 35-26-M01421_A_76954339_76954339</t>
  </si>
  <si>
    <t>15.08.2022 20:11:40</t>
  </si>
  <si>
    <t>15.08.2022 21:44:43</t>
  </si>
  <si>
    <t>M-639 OLDURUK KÖK 35-03-M00639_M-1929 M04_42868457</t>
  </si>
  <si>
    <t>15.08.2022 19:01:06</t>
  </si>
  <si>
    <t>16.08.2022 04:06:34</t>
  </si>
  <si>
    <t>TR-42 35-19-M00042_95000527202_95000527202</t>
  </si>
  <si>
    <t>15.08.2022 17:16:35</t>
  </si>
  <si>
    <t>15.08.2022 19:03:38</t>
  </si>
  <si>
    <t>GELENBE İM 45-76-A00001_ÇALTICAK(KARAKURT-İLYASLAR) L03_2092598</t>
  </si>
  <si>
    <t>15.08.2022 13:21:16</t>
  </si>
  <si>
    <t>15.08.2022 14:06:25</t>
  </si>
  <si>
    <t>DUMANLAR KÖK 45-81-M00044_SELENDİ DM M01_72038295</t>
  </si>
  <si>
    <t>15.08.2022 18:49:26</t>
  </si>
  <si>
    <t>15.08.2022 18:50:49</t>
  </si>
  <si>
    <t>15.08.2022 10:03:24</t>
  </si>
  <si>
    <t>15.08.2022 12:00:59</t>
  </si>
  <si>
    <t>AKGEDİK TR-1 45-71-M01047_B_56395253_56395253</t>
  </si>
  <si>
    <t>15.08.2022 13:46:11</t>
  </si>
  <si>
    <t>15.08.2022 15:09:00</t>
  </si>
  <si>
    <t>DOĞANBEY KÖK 35-14-M00100_DOĞANBEY KÖY M01_80639824</t>
  </si>
  <si>
    <t>15.08.2022 15:40:15</t>
  </si>
  <si>
    <t>15.08.2022 17:13:55</t>
  </si>
  <si>
    <t>İBRAHİM KERSE TARIMSAL SULAMA TR 45-78-L00695_45-78-L00695_2353158</t>
  </si>
  <si>
    <t>15.08.2022 14:25:45</t>
  </si>
  <si>
    <t>15.08.2022 17:31:51</t>
  </si>
  <si>
    <t>ÇİLEME TR-1 35-22-M00160_DIREK TIPI TRAFO HUCRESI H01_2126244</t>
  </si>
  <si>
    <t>15.08.2022 10:37:58</t>
  </si>
  <si>
    <t>15.08.2022 12:47:16</t>
  </si>
  <si>
    <t>K-3590 35-01-K03590_D_56375730_56375730</t>
  </si>
  <si>
    <t>15.08.2022 16:41:21</t>
  </si>
  <si>
    <t>15.08.2022 17:35:09</t>
  </si>
  <si>
    <t>15.08.2022 19:48:32</t>
  </si>
  <si>
    <t>15.08.2022 19:56:30</t>
  </si>
  <si>
    <t>ULUCAK TM 35-28-A00002_HARMANDALI M07_2313769</t>
  </si>
  <si>
    <t>15.08.2022 03:02:17</t>
  </si>
  <si>
    <t>15.08.2022 03:07:39</t>
  </si>
  <si>
    <t>15.08.2022 08:56:03</t>
  </si>
  <si>
    <t>15.08.2022 17:05:49</t>
  </si>
  <si>
    <t>SAĞANCI TR-1 35-16-L00264_C_56397487_56397487</t>
  </si>
  <si>
    <t>15.08.2022 13:38:10</t>
  </si>
  <si>
    <t>15.08.2022 14:05:27</t>
  </si>
  <si>
    <t>İBRAHİMKUYU DM 35-15-M00286_TR-6 TR-8 TR-12 M12_67554507</t>
  </si>
  <si>
    <t>15.08.2022 14:00:57</t>
  </si>
  <si>
    <t>15.08.2022 14:05:00</t>
  </si>
  <si>
    <t>DEMİRKÖPRÜ TM 45-78-A00005_HatBaşıAyırıcı_53139457 M05_53139457</t>
  </si>
  <si>
    <t>15.08.2022 08:18:01</t>
  </si>
  <si>
    <t>15.08.2022 10:05:12</t>
  </si>
  <si>
    <t>DM-12/13 45-72-L00064__81571302_81571302</t>
  </si>
  <si>
    <t>15.08.2022 10:31:28</t>
  </si>
  <si>
    <t>15.08.2022 11:41:25</t>
  </si>
  <si>
    <t>SALİHLİ TR-55 45-78-L00766_953255663_953255663</t>
  </si>
  <si>
    <t>15.08.2022 15:22:54</t>
  </si>
  <si>
    <t>15.08.2022 16:54:40</t>
  </si>
  <si>
    <t>GERMİYAN İM 35-18-A00004_KARABURUN-3  ALAÇATI GİRİŞ M02_2064601</t>
  </si>
  <si>
    <t>15.08.2022 10:51:57</t>
  </si>
  <si>
    <t>15.08.2022 10:52:55</t>
  </si>
  <si>
    <t>SALİHLİ TR-55 45-78-L00766_953254390_953254390</t>
  </si>
  <si>
    <t>15.08.2022 11:50:17</t>
  </si>
  <si>
    <t>15.08.2022 14:55:19</t>
  </si>
  <si>
    <t>15.08.2022 10:06:46</t>
  </si>
  <si>
    <t>15.08.2022 10:11:41</t>
  </si>
  <si>
    <t>BÖLCEK DM 35-16-M00153_SARICALAR M07_82962828</t>
  </si>
  <si>
    <t>15.08.2022 10:00:56</t>
  </si>
  <si>
    <t>15.08.2022 17:01:41</t>
  </si>
  <si>
    <t>BİTU KÖK 35-13-M00018_İM-TR5 M02_66465115</t>
  </si>
  <si>
    <t>15.08.2022 09:26:28</t>
  </si>
  <si>
    <t>15.08.2022 17:09:55</t>
  </si>
  <si>
    <t>TR-41 35-19-L00041_956687149_956687149</t>
  </si>
  <si>
    <t>15.08.2022 16:45:10</t>
  </si>
  <si>
    <t>15.08.2022 18:13:55</t>
  </si>
  <si>
    <t>15.08.2022 18:13:27</t>
  </si>
  <si>
    <t>15.08.2022 18:18:43</t>
  </si>
  <si>
    <t>SETÜSTÜ TR-2 45-83-M00134_TR-1/82 M04_2082208</t>
  </si>
  <si>
    <t>15.08.2022 23:14:34</t>
  </si>
  <si>
    <t>15.08.2022 23:44:09</t>
  </si>
  <si>
    <t>15.08.2022 03:00:23</t>
  </si>
  <si>
    <t>15.08.2022 11:17:01</t>
  </si>
  <si>
    <t>TR-1/90 45-72-M00090_956520573_956520573</t>
  </si>
  <si>
    <t>15.08.2022 12:27:16</t>
  </si>
  <si>
    <t>TR-1/10 45-72-M00010_A_60983715_60983715</t>
  </si>
  <si>
    <t>15.08.2022 20:18:08</t>
  </si>
  <si>
    <t>15.08.2022 21:18:44</t>
  </si>
  <si>
    <t>LÜTFİYE KÖK 45-80-M02970_TST-2 M04_84270515</t>
  </si>
  <si>
    <t>15.08.2022 10:29:11</t>
  </si>
  <si>
    <t>15.08.2022 11:29:59</t>
  </si>
  <si>
    <t>M-3122(YATIRIM REZERVE) 35-10-M03122_35-10-M03122_81756762</t>
  </si>
  <si>
    <t>15.08.2022 10:52:41</t>
  </si>
  <si>
    <t>15.08.2022 12:00:17</t>
  </si>
  <si>
    <t>TR-5 35-13-L00005_A A01_57788558</t>
  </si>
  <si>
    <t>15.08.2022 14:07:42</t>
  </si>
  <si>
    <t>15.08.2022 15:40:37</t>
  </si>
  <si>
    <t>AŞAĞIKIRIKLAR DM 35-16-M00448_ÇİFTLİK SULAMA M03_2115965</t>
  </si>
  <si>
    <t>15.08.2022 19:21:16</t>
  </si>
  <si>
    <t>15.08.2022 19:48:21</t>
  </si>
  <si>
    <t>GÖÇBEYLİ DM 35-16-M00139_KOZLUCA M07_72044620</t>
  </si>
  <si>
    <t>15.08.2022 16:42:25</t>
  </si>
  <si>
    <t>MENEMEN UĞUR SİTESİ TR 35-23-M00017_35-23-M00017_2360790</t>
  </si>
  <si>
    <t>15.08.2022 15:26:06</t>
  </si>
  <si>
    <t>15.08.2022 15:46:11</t>
  </si>
  <si>
    <t>BOZDAĞ TR-4 35-15-L00313_950401252_950401252</t>
  </si>
  <si>
    <t>15.08.2022 09:18:51</t>
  </si>
  <si>
    <t>15.08.2022 12:20:44</t>
  </si>
  <si>
    <t>K-732 35-01-K00732_K-3603 K02_2050477</t>
  </si>
  <si>
    <t>15.08.2022 13:05:17</t>
  </si>
  <si>
    <t>15.08.2022 13:05:57</t>
  </si>
  <si>
    <t>15.08.2022 09:46:34</t>
  </si>
  <si>
    <t>15.08.2022 09:50:29</t>
  </si>
  <si>
    <t>EMİRALEM TR-5 35-28-M00501_953394673_953394673</t>
  </si>
  <si>
    <t>15.08.2022 18:12:38</t>
  </si>
  <si>
    <t>15.08.2022 20:59:04</t>
  </si>
  <si>
    <t>M-1083 DERE MADENCİLİK 35-02-M01083Ö_ M01_2314272</t>
  </si>
  <si>
    <t>15.08.2022 23:46:30</t>
  </si>
  <si>
    <t>16.08.2022 04:13:33</t>
  </si>
  <si>
    <t>L-15 BALLIKUYU BAHÇE ARKASI 35-14-L00015_8097350_56357038_56357038</t>
  </si>
  <si>
    <t>15.08.2022 11:52:38</t>
  </si>
  <si>
    <t>15.08.2022 12:50:11</t>
  </si>
  <si>
    <t>M-2416 (YATIRIM REZERVE) 35-02-M02416_913612094_913612094</t>
  </si>
  <si>
    <t>15.08.2022 11:28:52</t>
  </si>
  <si>
    <t>15.08.2022 17:03:47</t>
  </si>
  <si>
    <t>K-879 35-01-K00879_911645041_911645041</t>
  </si>
  <si>
    <t>15.08.2022 16:23:09</t>
  </si>
  <si>
    <t>15.08.2022 18:34:37</t>
  </si>
  <si>
    <t>M-3120 35-10-M03120_35-10-M03120_81756597</t>
  </si>
  <si>
    <t>15.08.2022 09:11:24</t>
  </si>
  <si>
    <t>15.08.2022 10:47:37</t>
  </si>
  <si>
    <t>15.08.2022 14:55:20</t>
  </si>
  <si>
    <t>15.08.2022 15:24:20</t>
  </si>
  <si>
    <t>TR-2 DM (M-702) 35-30-M00702_955330102_955330102</t>
  </si>
  <si>
    <t>15.08.2022 15:36:03</t>
  </si>
  <si>
    <t>15.08.2022 17:02:13</t>
  </si>
  <si>
    <t>M-316 35-02-M00316_B B1B_5807233</t>
  </si>
  <si>
    <t>15.08.2022 12:28:24</t>
  </si>
  <si>
    <t>15.08.2022 13:02:30</t>
  </si>
  <si>
    <t>ÖZBEK TR-5 35-19-M00235_35-19-M00235_2353630</t>
  </si>
  <si>
    <t>15.08.2022 07:35:27</t>
  </si>
  <si>
    <t>15.08.2022 10:55:42</t>
  </si>
  <si>
    <t>KIRANŞEYH TR-3 45-86-M00122_DIREK TIPI TRAFO HUCRESI H01_2087816</t>
  </si>
  <si>
    <t>15.08.2022 18:48:48</t>
  </si>
  <si>
    <t>15.08.2022 19:09:10</t>
  </si>
  <si>
    <t>15.08.2022 01:39:25</t>
  </si>
  <si>
    <t>15.08.2022 01:42:05</t>
  </si>
  <si>
    <t>15.08.2022 09:43:01</t>
  </si>
  <si>
    <t>15.08.2022 10:24:38</t>
  </si>
  <si>
    <t>MORDOĞAN TR-23 35-21-L00152_E_56394851_56394851</t>
  </si>
  <si>
    <t>15.08.2022 22:11:24</t>
  </si>
  <si>
    <t>16.08.2022 00:42:19</t>
  </si>
  <si>
    <t>KARAREİS KÖK 35-19-M00442_KARAREİS M02_72153263</t>
  </si>
  <si>
    <t>15.08.2022 09:25:52</t>
  </si>
  <si>
    <t>15.08.2022 10:31:30</t>
  </si>
  <si>
    <t>DM-15/03 45-71-M02270_953211425_953211425</t>
  </si>
  <si>
    <t>15.08.2022 20:59:38</t>
  </si>
  <si>
    <t>15.08.2022 23:02:08</t>
  </si>
  <si>
    <t>K-1673 35-04-K01673_B_56367433_56367433</t>
  </si>
  <si>
    <t>15.08.2022 14:17:42</t>
  </si>
  <si>
    <t>15.08.2022 16:57:37</t>
  </si>
  <si>
    <t>MECİDİYE TR-10 45-72-L00573__72635644_72635644</t>
  </si>
  <si>
    <t>15.08.2022 08:36:51</t>
  </si>
  <si>
    <t>15.08.2022 09:58:09</t>
  </si>
  <si>
    <t>L-236 35-18-L00236_950429091_950429091</t>
  </si>
  <si>
    <t>15.08.2022 16:17:11</t>
  </si>
  <si>
    <t>15.08.2022 20:41:14</t>
  </si>
  <si>
    <t>KINIK ORGANİZE DM 35-24-M00208_KOCAÖMERLİ KÖYLER M13_83158733</t>
  </si>
  <si>
    <t>15.08.2022 11:59:57</t>
  </si>
  <si>
    <t>15.08.2022 14:10:02</t>
  </si>
  <si>
    <t>İLYASÇILAR TR-1 45-71-M01671_DIREK TIPI TRAFO HUCRESI H01_2087230</t>
  </si>
  <si>
    <t>15.08.2022 07:50:10</t>
  </si>
  <si>
    <t>15.08.2022 10:30:47</t>
  </si>
  <si>
    <t>TR-11/9B 45-71-M01981_953174287_953174287</t>
  </si>
  <si>
    <t>15.08.2022 13:40:43</t>
  </si>
  <si>
    <t>15.08.2022 14:13:34</t>
  </si>
  <si>
    <t>HARMANDALI KÖK 45-71-M00061_HARMANDALI KÖYÜ M02_72230848</t>
  </si>
  <si>
    <t>15.08.2022 18:44:46</t>
  </si>
  <si>
    <t>15.08.2022 19:27:34</t>
  </si>
  <si>
    <t>KARABURUN GIS TM 35-19-A00008_KARAREİS M05_2317316</t>
  </si>
  <si>
    <t>15.08.2022 17:08:40</t>
  </si>
  <si>
    <t>15.08.2022 18:00:37</t>
  </si>
  <si>
    <t>15.08.2022 06:00:52</t>
  </si>
  <si>
    <t>15.08.2022 07:53:07</t>
  </si>
  <si>
    <t>OLGU SİTESİ 35-30-M00116_ M01_2332513</t>
  </si>
  <si>
    <t>15.08.2022 10:41:11</t>
  </si>
  <si>
    <t>15.08.2022 12:07:23</t>
  </si>
  <si>
    <t>SİYEKLİ KÖK 45-71-M00185_MURADİYE DM M03_72256922</t>
  </si>
  <si>
    <t>15.08.2022 00:45:58</t>
  </si>
  <si>
    <t>15.08.2022 00:59:00</t>
  </si>
  <si>
    <t>ÇAYBAŞI DM-1/5 35-26-M01194_956617897_956617897</t>
  </si>
  <si>
    <t>15.08.2022 19:19:52</t>
  </si>
  <si>
    <t>15.08.2022 20:02:48</t>
  </si>
  <si>
    <t>ZEYTİNALAN İM 35-19-A00002_TR-98 L14_2308006</t>
  </si>
  <si>
    <t>15.08.2022 09:51:08</t>
  </si>
  <si>
    <t>15.08.2022 11:29:37</t>
  </si>
  <si>
    <t>ALİZE KÖK 35-18-M00059_CANTÜRK MADEN M11_72185033</t>
  </si>
  <si>
    <t>15.08.2022 03:33:29</t>
  </si>
  <si>
    <t>15.08.2022 06:01:16</t>
  </si>
  <si>
    <t>SEYREK TR-3 35-28-M00372__78540089_78540089</t>
  </si>
  <si>
    <t>15.08.2022 18:06:43</t>
  </si>
  <si>
    <t>15.08.2022 19:32:29</t>
  </si>
  <si>
    <t>TR-98 ZEYTİNALANI 35-19-L00098_DIREK TIPI TRAFO HUCRESI H01_2057293</t>
  </si>
  <si>
    <t>15.08.2022 09:58:57</t>
  </si>
  <si>
    <t>15.08.2022 15:53:36</t>
  </si>
  <si>
    <t>15.08.2022 19:04:44</t>
  </si>
  <si>
    <t>15.08.2022 21:27:30</t>
  </si>
  <si>
    <t>TR-62 MUSTAFA BOZKURT GRB 35-15-M00062_48857531_56406815_56406815</t>
  </si>
  <si>
    <t>15.08.2022 17:17:55</t>
  </si>
  <si>
    <t>15.08.2022 20:22:26</t>
  </si>
  <si>
    <t>15.08.2022 13:21:37</t>
  </si>
  <si>
    <t>15.08.2022 16:05:53</t>
  </si>
  <si>
    <t>KAYMAKÇI TR-16 35-15-M00245_950395694_950395694</t>
  </si>
  <si>
    <t>15.08.2022 12:39:23</t>
  </si>
  <si>
    <t>15.08.2022 19:52:54</t>
  </si>
  <si>
    <t>ÇAYIR TR-1 35-29-L00505_950353842_950353842</t>
  </si>
  <si>
    <t>15.08.2022 15:09:32</t>
  </si>
  <si>
    <t>15.08.2022 18:32:00</t>
  </si>
  <si>
    <t>ASLANLAR TR-5 35-26-L00406_57784423_60984499_60984499</t>
  </si>
  <si>
    <t>15.08.2022 21:07:27</t>
  </si>
  <si>
    <t>15.08.2022 21:54:22</t>
  </si>
  <si>
    <t>MENEMEN DM-7/15 35-28-L00171_953380197_953380197</t>
  </si>
  <si>
    <t>15.08.2022 16:41:47</t>
  </si>
  <si>
    <t>15.08.2022 20:00:24</t>
  </si>
  <si>
    <t>TİRE İM-DM-1 35-29-A00001_DM-2 M06_2059510</t>
  </si>
  <si>
    <t>15.08.2022 17:25:07</t>
  </si>
  <si>
    <t>15.08.2022 17:43:54</t>
  </si>
  <si>
    <t>M-2416 (YATIRIM REZERVE) 35-02-M02416_913044193_913044193</t>
  </si>
  <si>
    <t>15.08.2022 06:26:53</t>
  </si>
  <si>
    <t>15.08.2022 10:14:52</t>
  </si>
  <si>
    <t>15.08.2022 12:03:04</t>
  </si>
  <si>
    <t>15.08.2022 12:48:07</t>
  </si>
  <si>
    <t>EBSO TM 35-09-A00001_HARMANDALI-2 M17_2314253</t>
  </si>
  <si>
    <t>15.08.2022 03:07:47</t>
  </si>
  <si>
    <t>ÇANDARLI TR-25 35-30-M00025_955324140_955324140</t>
  </si>
  <si>
    <t>15.08.2022 15:34:08</t>
  </si>
  <si>
    <t>15.08.2022 18:04:11</t>
  </si>
  <si>
    <t>M-2794 35-01-M02794_910788663_910788663</t>
  </si>
  <si>
    <t>15.08.2022 14:33:07</t>
  </si>
  <si>
    <t>15.08.2022 17:12:25</t>
  </si>
  <si>
    <t>15.08.2022 11:07:43</t>
  </si>
  <si>
    <t>15.08.2022 11:50:24</t>
  </si>
  <si>
    <t>TR-55 KÖK 35-19-M00055_TR-48 L06_76784145</t>
  </si>
  <si>
    <t>15.08.2022 09:41:42</t>
  </si>
  <si>
    <t>15.08.2022 17:08:11</t>
  </si>
  <si>
    <t>DM-13/05 45-71-M00340_DAĞITIM TRAFOSU M01_72092947</t>
  </si>
  <si>
    <t>15.08.2022 09:57:17</t>
  </si>
  <si>
    <t>15.08.2022 16:39:29</t>
  </si>
  <si>
    <t>NİLSAN KÖK 35-26-M00725_EGE YEM M02_65911196</t>
  </si>
  <si>
    <t>15.08.2022 13:10:55</t>
  </si>
  <si>
    <t>15.08.2022 14:09:40</t>
  </si>
  <si>
    <t>OCAKLI AHRANDI TR-5 35-15-L00783_35-15-L00783_2365242</t>
  </si>
  <si>
    <t>15.08.2022 16:37:17</t>
  </si>
  <si>
    <t>15.08.2022 18:06:24</t>
  </si>
  <si>
    <t>M-2544 35-01-M02544_913509066_913509066</t>
  </si>
  <si>
    <t>15.08.2022 06:53:28</t>
  </si>
  <si>
    <t>15.08.2022 14:00:15</t>
  </si>
  <si>
    <t>L-100 BELKENT 35-18-L00100_950442177_950442177</t>
  </si>
  <si>
    <t>15.08.2022 18:53:59</t>
  </si>
  <si>
    <t>15.08.2022 20:29:37</t>
  </si>
  <si>
    <t>M-980 35-03-M00980_F_56353562_56353562</t>
  </si>
  <si>
    <t>15.08.2022 09:38:56</t>
  </si>
  <si>
    <t>15.08.2022 16:59:16</t>
  </si>
  <si>
    <t>ÖZBEY İM 35-26-A00005_ABALIOĞLU M07_2324257</t>
  </si>
  <si>
    <t>15.08.2022 11:46:20</t>
  </si>
  <si>
    <t>15.08.2022 11:58:48</t>
  </si>
  <si>
    <t>M-2847 35-03-M02847_910790129_910790129</t>
  </si>
  <si>
    <t>15.08.2022 21:21:54</t>
  </si>
  <si>
    <t>16.08.2022 01:40:40</t>
  </si>
  <si>
    <t>15.08.2022 18:57:00</t>
  </si>
  <si>
    <t>16.08.2022 06:40:00</t>
  </si>
  <si>
    <t>YILMAZ İM 45-78-A00003_AHMETLİ DSİ M09_2331191</t>
  </si>
  <si>
    <t>15.08.2022 09:05:27</t>
  </si>
  <si>
    <t>15.08.2022 13:18:50</t>
  </si>
  <si>
    <t>DERBENT TR-4 45-83-L00409_D_56400156_56400156</t>
  </si>
  <si>
    <t>15.08.2022 14:58:01</t>
  </si>
  <si>
    <t>15.08.2022 15:30:51</t>
  </si>
  <si>
    <t>TR-30 GÖLCÜKLER İZBAN İSTASYONU 35-22-M00030_DIREK TIPI TRAFO HUCRESI H01_2125081</t>
  </si>
  <si>
    <t>15.08.2022 07:54:15</t>
  </si>
  <si>
    <t>15.08.2022 09:55:41</t>
  </si>
  <si>
    <t>TR-50 35-26-M00082_7296955_56359765_56359765</t>
  </si>
  <si>
    <t>15.08.2022 11:03:38</t>
  </si>
  <si>
    <t>15.08.2022 12:36:31</t>
  </si>
  <si>
    <t>15.08.2022 13:19:08</t>
  </si>
  <si>
    <t>15.08.2022 14:16:18</t>
  </si>
  <si>
    <t>L-45 JANDARMA SİTESİ 35-14-L00045_95001434230_95001434230</t>
  </si>
  <si>
    <t>15.08.2022 22:55:03</t>
  </si>
  <si>
    <t>16.08.2022 01:36:07</t>
  </si>
  <si>
    <t>DOMBAYLI BAHÇELER TR-2 45-78-M00276_953282528_953282528</t>
  </si>
  <si>
    <t>15.08.2022 13:31:38</t>
  </si>
  <si>
    <t>15.08.2022 15:07:12</t>
  </si>
  <si>
    <t>K-3184 35-04-K03184_912897198_912897198</t>
  </si>
  <si>
    <t>15.08.2022 14:33:03</t>
  </si>
  <si>
    <t>15.08.2022 16:43:27</t>
  </si>
  <si>
    <t>K-2337 35-03-K02337_910414571_910414571</t>
  </si>
  <si>
    <t>15.08.2022 20:13:11</t>
  </si>
  <si>
    <t>15.08.2022 22:47:22</t>
  </si>
  <si>
    <t>M-3336 35-04-M03336_B_56369923_56369923</t>
  </si>
  <si>
    <t>15.08.2022 14:35:56</t>
  </si>
  <si>
    <t>15.08.2022 16:18:50</t>
  </si>
  <si>
    <t>TİYENLİ TR-1 45-85-M00009_915783525_915783525</t>
  </si>
  <si>
    <t>15.08.2022 21:24:22</t>
  </si>
  <si>
    <t>15.08.2022 23:05:02</t>
  </si>
  <si>
    <t>KULA TM 45-77-A00002_AHMETLİ DM M22_2334806</t>
  </si>
  <si>
    <t>15.08.2022 14:06:37</t>
  </si>
  <si>
    <t>15.08.2022 14:29:34</t>
  </si>
  <si>
    <t>TR-48 35-15-M00048_950364526_950364526</t>
  </si>
  <si>
    <t>15.08.2022 11:24:36</t>
  </si>
  <si>
    <t>15.08.2022 16:43:17</t>
  </si>
  <si>
    <t>KIRKAĞAÇ TR-18 45-76-M00018_955252773_955252773</t>
  </si>
  <si>
    <t>15.08.2022 11:59:17</t>
  </si>
  <si>
    <t>15.08.2022 12:21:51</t>
  </si>
  <si>
    <t>ERBUDAK SULAMA GRUBU TR 35-22-M00213_955285462_955285462</t>
  </si>
  <si>
    <t>15.08.2022 20:53:16</t>
  </si>
  <si>
    <t>K-1958 35-09-K01958_913679401_913679401</t>
  </si>
  <si>
    <t>15.08.2022 07:05:17</t>
  </si>
  <si>
    <t>15.08.2022 12:43:12</t>
  </si>
  <si>
    <t>L-62 İSTUR 35-14-L00062_956652480_956652480</t>
  </si>
  <si>
    <t>15.08.2022 13:31:44</t>
  </si>
  <si>
    <t>15.08.2022 16:46:23</t>
  </si>
  <si>
    <t>ÖDEMİŞ İM 35-15-A00001_MURSALLI SULAMA L14_2310685</t>
  </si>
  <si>
    <t>15.08.2022 07:34:10</t>
  </si>
  <si>
    <t>15.08.2022 08:19:20</t>
  </si>
  <si>
    <t>DEĞİRMENDERE DM 35-22-M00085_ÇİLEME-MALTA-SANCAKLI M08_50066539</t>
  </si>
  <si>
    <t>15.08.2022 12:09:52</t>
  </si>
  <si>
    <t>15.08.2022 13:04:40</t>
  </si>
  <si>
    <t>ZEKİ ÖZÇAM VE ARK. TR 35-24-M00068_35-24-M00068_2362588</t>
  </si>
  <si>
    <t>15.08.2022 18:18:57</t>
  </si>
  <si>
    <t>15.08.2022 19:52:32</t>
  </si>
  <si>
    <t>M-2196 KARAAĞAÇ TR-3 35-03-M02196_35-03-M02196_2359806</t>
  </si>
  <si>
    <t>15.08.2022 10:07:21</t>
  </si>
  <si>
    <t>15.08.2022 14:49:45</t>
  </si>
  <si>
    <t>15.08.2022 09:42:24</t>
  </si>
  <si>
    <t>15.08.2022 09:45:24</t>
  </si>
  <si>
    <t>15.08.2022 03:59:39</t>
  </si>
  <si>
    <t>15.08.2022 04:07:00</t>
  </si>
  <si>
    <t>K-14 35-01-K00014_95001380859_95001380859</t>
  </si>
  <si>
    <t>15.08.2022 17:25:46</t>
  </si>
  <si>
    <t>15.08.2022 21:12:55</t>
  </si>
  <si>
    <t>DM-1/5 45-71-M00005_953205991_953205991</t>
  </si>
  <si>
    <t>15.08.2022 13:54:18</t>
  </si>
  <si>
    <t>15.08.2022 17:31:59</t>
  </si>
  <si>
    <t>15.08.2022 07:18:42</t>
  </si>
  <si>
    <t>15.08.2022 08:18:23</t>
  </si>
  <si>
    <t>15.08.2022 09:41:51</t>
  </si>
  <si>
    <t>GÜMÜLDÜR DM 35-25-M00100_BARAJ M01_2309330</t>
  </si>
  <si>
    <t>15.08.2022 10:50:14</t>
  </si>
  <si>
    <t>15.08.2022 10:53:00</t>
  </si>
  <si>
    <t>TR-112 35-15-M00112_950366671_950366671</t>
  </si>
  <si>
    <t>15.08.2022 20:24:23</t>
  </si>
  <si>
    <t>15.08.2022 23:58:44</t>
  </si>
  <si>
    <t>KARABURÇ KÖK 35-31-L00253_SARIKAYA L02_2337263</t>
  </si>
  <si>
    <t>15.08.2022 11:55:47</t>
  </si>
  <si>
    <t>15.08.2022 13:44:34</t>
  </si>
  <si>
    <t>TR-142 YAĞCILAR KÖK 35-19-M00142_HatBaşıAyırıcı_53134086 M01_53134086</t>
  </si>
  <si>
    <t>15.08.2022 16:45:16</t>
  </si>
  <si>
    <t>15.08.2022 17:39:40</t>
  </si>
  <si>
    <t>FOÇAKÖY TR-3 35-23-M00224_A_65513239_65513239</t>
  </si>
  <si>
    <t>15.08.2022 17:27:41</t>
  </si>
  <si>
    <t>15.08.2022 18:06:50</t>
  </si>
  <si>
    <t>BAHÇELİ TR-1 35-30-L00147_C_56402141_56402141</t>
  </si>
  <si>
    <t>15.08.2022 19:16:10</t>
  </si>
  <si>
    <t>BALLICA İM 45-72-A00005_TM GİRİŞ M08_2034835</t>
  </si>
  <si>
    <t>15.08.2022 14:15:07</t>
  </si>
  <si>
    <t>15.08.2022 15:02:19</t>
  </si>
  <si>
    <t>15.08.2022 09:27:41</t>
  </si>
  <si>
    <t>15.08.2022 10:40:18</t>
  </si>
  <si>
    <t>BÜYÜK AVULCUK TR-3 35-15-L00700_953107815_953107815</t>
  </si>
  <si>
    <t>15.08.2022 12:08:26</t>
  </si>
  <si>
    <t>15.08.2022 16:03:39</t>
  </si>
  <si>
    <t>M-11 GERMİYAN 35-18-M00011_950442063_950442063</t>
  </si>
  <si>
    <t>16.08.2022 11:28:50</t>
  </si>
  <si>
    <t>16.08.2022 13:10:24</t>
  </si>
  <si>
    <t>16.08.2022 18:29:42</t>
  </si>
  <si>
    <t>16.08.2022 18:48:53</t>
  </si>
  <si>
    <t>TR-98 ZEYTİNALANI 35-19-L00098_95002346581_95002346581</t>
  </si>
  <si>
    <t>16.08.2022 17:53:26</t>
  </si>
  <si>
    <t>16.08.2022 18:46:06</t>
  </si>
  <si>
    <t>RAMAZAN  GÜLGÜN  VE ARK. T-SULAMA GRB. 35-13-L00135_B_56384064_56384064</t>
  </si>
  <si>
    <t>16.08.2022 14:27:25</t>
  </si>
  <si>
    <t>16.08.2022 15:40:29</t>
  </si>
  <si>
    <t>K-932 35-04-K00932_A_56368201_56368201</t>
  </si>
  <si>
    <t>16.08.2022 09:14:42</t>
  </si>
  <si>
    <t>16.08.2022 16:02:46</t>
  </si>
  <si>
    <t>ÖDEMİŞ TM-2 35-15-A00005_KAYAKÖY M11_2334257</t>
  </si>
  <si>
    <t>16.08.2022 23:34:15</t>
  </si>
  <si>
    <t>16.08.2022 23:55:00</t>
  </si>
  <si>
    <t>L-47 DENİZKENT SİTESİ 35-14-L00047_942308057_942308057</t>
  </si>
  <si>
    <t>16.08.2022 21:04:42</t>
  </si>
  <si>
    <t>16.08.2022 22:59:21</t>
  </si>
  <si>
    <t>MORDOĞAN TR-1 35-21-L00201_953358413_953358413</t>
  </si>
  <si>
    <t>16.08.2022 14:17:28</t>
  </si>
  <si>
    <t>16.08.2022 17:42:03</t>
  </si>
  <si>
    <t>ÇİLE DM 35-22-M00086_ÇAKALTEPE M04_50064042</t>
  </si>
  <si>
    <t>16.08.2022 03:33:12</t>
  </si>
  <si>
    <t>16.08.2022 04:09:18</t>
  </si>
  <si>
    <t>KINIK TR-2 35-24-L00002_TR-9 L2_2066494</t>
  </si>
  <si>
    <t>16.08.2022 09:46:15</t>
  </si>
  <si>
    <t>16.08.2022 16:20:30</t>
  </si>
  <si>
    <t>KORUCUK-2 35-26-M00462_956606755_956606755</t>
  </si>
  <si>
    <t>16.08.2022 16:40:19</t>
  </si>
  <si>
    <t>16.08.2022 17:53:27</t>
  </si>
  <si>
    <t>M-1880 35-09-M01880_35-09-M01880_45388824</t>
  </si>
  <si>
    <t>16.08.2022 10:05:11</t>
  </si>
  <si>
    <t>16.08.2022 12:08:53</t>
  </si>
  <si>
    <t>ÖZBEK DM (TR-315) 35-19-M00044_HatBaşıAyırıcı_53137511 M06_53137511</t>
  </si>
  <si>
    <t>16.08.2022 11:34:19</t>
  </si>
  <si>
    <t>16.08.2022 13:04:54</t>
  </si>
  <si>
    <t>KÖPRÜBAŞI TR-23 (DERE YANI) 45-86-M00023_C_56405205_56405205</t>
  </si>
  <si>
    <t>16.08.2022 18:29:17</t>
  </si>
  <si>
    <t>16.08.2022 18:48:49</t>
  </si>
  <si>
    <t>DM-3/TR-33 SEFERİHİSAR 35-14-L00299__81596538_81596538</t>
  </si>
  <si>
    <t>16.08.2022 12:07:38</t>
  </si>
  <si>
    <t>16.08.2022 13:39:45</t>
  </si>
  <si>
    <t>DM-5/TR-8 (ESKİ TR-40) 35-26-M01360_956620395_956620395</t>
  </si>
  <si>
    <t>16.08.2022 13:29:54</t>
  </si>
  <si>
    <t>16.08.2022 14:26:00</t>
  </si>
  <si>
    <t>16.08.2022 07:21:41</t>
  </si>
  <si>
    <t>16.08.2022 11:59:31</t>
  </si>
  <si>
    <t>TUNÇKENT SİTESİ M-339 35-30-M00339_961400971_961400971</t>
  </si>
  <si>
    <t>16.08.2022 21:11:04</t>
  </si>
  <si>
    <t>16.08.2022 23:05:57</t>
  </si>
  <si>
    <t>EFEMÇUKURU TR-1 35-22-L00001_DIREK TIPI TRAFO HUCRESI H01_2111559</t>
  </si>
  <si>
    <t>16.08.2022 10:06:39</t>
  </si>
  <si>
    <t>16.08.2022 16:28:50</t>
  </si>
  <si>
    <t>YOĞURTÇULAR TR-1 35-26-M00777_7487387_56368003_56368003</t>
  </si>
  <si>
    <t>16.08.2022 22:53:55</t>
  </si>
  <si>
    <t>17.08.2022 00:14:57</t>
  </si>
  <si>
    <t>ORTA MAHALLE M-46 35-25-M00122_D_56355053_56355053</t>
  </si>
  <si>
    <t>16.08.2022 11:08:38</t>
  </si>
  <si>
    <t>16.08.2022 12:28:01</t>
  </si>
  <si>
    <t>BÜYÜKBELEN TR-3 45-80-M00068_956567775_956567775</t>
  </si>
  <si>
    <t>16.08.2022 13:22:55</t>
  </si>
  <si>
    <t>16.08.2022 15:41:26</t>
  </si>
  <si>
    <t>K-4089 35-03-K04089_912843091_912843091</t>
  </si>
  <si>
    <t>16.08.2022 01:59:31</t>
  </si>
  <si>
    <t>16.08.2022 03:28:40</t>
  </si>
  <si>
    <t>16.08.2022 11:29:46</t>
  </si>
  <si>
    <t>16.08.2022 12:45:58</t>
  </si>
  <si>
    <t>16.08.2022 19:54:45</t>
  </si>
  <si>
    <t>16.08.2022 21:18:42</t>
  </si>
  <si>
    <t>URGANLI TR-1 KÖK 45-83-M00129_TR-9 M01_2331300</t>
  </si>
  <si>
    <t>16.08.2022 08:33:26</t>
  </si>
  <si>
    <t>16.08.2022 09:53:34</t>
  </si>
  <si>
    <t>K-1958 35-09-K01958_913715629_913715629</t>
  </si>
  <si>
    <t>16.08.2022 13:43:24</t>
  </si>
  <si>
    <t>16.08.2022 16:50:02</t>
  </si>
  <si>
    <t>16.08.2022 14:41:05</t>
  </si>
  <si>
    <t>16.08.2022 15:15:04</t>
  </si>
  <si>
    <t>L-278 35-18-L00278_7492255_56369504_56369504</t>
  </si>
  <si>
    <t>16.08.2022 20:32:57</t>
  </si>
  <si>
    <t>16.08.2022 23:42:19</t>
  </si>
  <si>
    <t>K-1725 35-07-K01725_D_56379407_56379407</t>
  </si>
  <si>
    <t>16.08.2022 10:28:00</t>
  </si>
  <si>
    <t>16.08.2022 16:02:00</t>
  </si>
  <si>
    <t>FERİDUN KILIÇ SULAMA GRUBU TR-2 35-27-L00119_A_56382258_56382258</t>
  </si>
  <si>
    <t>16.08.2022 21:28:14</t>
  </si>
  <si>
    <t>16.08.2022 22:15:40</t>
  </si>
  <si>
    <t>K-195 35-03-K00195_910416694_910416694</t>
  </si>
  <si>
    <t>16.08.2022 15:51:08</t>
  </si>
  <si>
    <t>16.08.2022 20:05:14</t>
  </si>
  <si>
    <t>ÇATLATAN SİTESİ 35-23-M00008_35-23-M00008_2373187</t>
  </si>
  <si>
    <t>16.08.2022 10:45:06</t>
  </si>
  <si>
    <t>16.08.2022 11:51:01</t>
  </si>
  <si>
    <t>TR-101 45-78-L00101_TR-97 ÇIKIŞ L05_61216268</t>
  </si>
  <si>
    <t>16.08.2022 09:20:36</t>
  </si>
  <si>
    <t>16.08.2022 15:35:52</t>
  </si>
  <si>
    <t>K-4715 35-02-K04715_35-02-K04715_2371748</t>
  </si>
  <si>
    <t>16.08.2022 07:49:27</t>
  </si>
  <si>
    <t>16.08.2022 12:52:03</t>
  </si>
  <si>
    <t>YENİFOÇA TR-3 35-23-M00003_B_56373627_56373627</t>
  </si>
  <si>
    <t>16.08.2022 12:48:11</t>
  </si>
  <si>
    <t>16.08.2022 13:15:55</t>
  </si>
  <si>
    <t>AHMETLİ TR-3 45-84-L00003_45-84-L00003_2367526</t>
  </si>
  <si>
    <t>16.08.2022 17:56:16</t>
  </si>
  <si>
    <t>16.08.2022 18:46:13</t>
  </si>
  <si>
    <t>DERBENT ALTI TST KÖK 45-83-M00127_DERBENT TARIMSAL SULAMA M04_72202044</t>
  </si>
  <si>
    <t>16.08.2022 16:56:05</t>
  </si>
  <si>
    <t>16.08.2022 18:05:22</t>
  </si>
  <si>
    <t>16.08.2022 16:49:15</t>
  </si>
  <si>
    <t>16.08.2022 17:14:48</t>
  </si>
  <si>
    <t>ALAŞARLI TR-2 35-15-L00194_950359646_950359646</t>
  </si>
  <si>
    <t>16.08.2022 18:01:07</t>
  </si>
  <si>
    <t>16.08.2022 21:13:52</t>
  </si>
  <si>
    <t>MURADİYE HASTANE TR-1 45-71-M00193_953176686_953176686</t>
  </si>
  <si>
    <t>16.08.2022 09:30:49</t>
  </si>
  <si>
    <t>16.08.2022 12:12:44</t>
  </si>
  <si>
    <t>İBRAHİM SILAY SULAMA GRUBU 35-29-M00265_35-29-M00265_2351199</t>
  </si>
  <si>
    <t>16.08.2022 15:56:47</t>
  </si>
  <si>
    <t>16.08.2022 17:49:28</t>
  </si>
  <si>
    <t>KARABULU KÖK 35-31-L00227_HALİLLER YENİ (SIRIMLI) L03_2337016</t>
  </si>
  <si>
    <t>16.08.2022 09:53:19</t>
  </si>
  <si>
    <t>16.08.2022 17:28:45</t>
  </si>
  <si>
    <t>FOÇA CEZA İNFAZ KURUMU KÖK 35-23-M00302_OPET ÇIKIŞ M04_67574172</t>
  </si>
  <si>
    <t>16.08.2022 19:17:59</t>
  </si>
  <si>
    <t>16.08.2022 21:31:10</t>
  </si>
  <si>
    <t>KADIBOĞAN TR-1 45-74-M00221_A_56352218_56352218</t>
  </si>
  <si>
    <t>16.08.2022 14:47:35</t>
  </si>
  <si>
    <t>16.08.2022 15:44:45</t>
  </si>
  <si>
    <t>SARIGÖL TR-5 45-79-M00005_945557367_945557367</t>
  </si>
  <si>
    <t>16.08.2022 10:04:47</t>
  </si>
  <si>
    <t>16.08.2022 12:38:51</t>
  </si>
  <si>
    <t>L-425 BELLONA KABİN 35-18-L00425_950456689_950456689</t>
  </si>
  <si>
    <t>16.08.2022 10:51:41</t>
  </si>
  <si>
    <t>16.08.2022 14:11:54</t>
  </si>
  <si>
    <t>DM-2/16 35-29-M00097_950318140_950318140</t>
  </si>
  <si>
    <t>16.08.2022 18:40:33</t>
  </si>
  <si>
    <t>16.08.2022 21:05:41</t>
  </si>
  <si>
    <t>K-1092 35-03-K01092_913120015_913120015</t>
  </si>
  <si>
    <t>16.08.2022 12:06:06</t>
  </si>
  <si>
    <t>16.08.2022 18:27:56</t>
  </si>
  <si>
    <t>SEFERİHİSAR İM 35-14-A00002_HatBaşıAyırıcı_53138824 L09_53138824</t>
  </si>
  <si>
    <t>16.08.2022 07:33:10</t>
  </si>
  <si>
    <t>16.08.2022 10:07:03</t>
  </si>
  <si>
    <t>HILAL GIS TM 35-01-A00010_HİLAL-9 K02_2313229</t>
  </si>
  <si>
    <t>16.08.2022 04:17:14</t>
  </si>
  <si>
    <t>16.08.2022 05:17:06</t>
  </si>
  <si>
    <t>M-144 35-02-M00144_35-02-M00144_2359648</t>
  </si>
  <si>
    <t>16.08.2022 08:33:45</t>
  </si>
  <si>
    <t>16.08.2022 10:01:05</t>
  </si>
  <si>
    <t>BİLKENT SİTESİ 35-30-M00658_35-30-M00658_72082513</t>
  </si>
  <si>
    <t>16.08.2022 13:04:05</t>
  </si>
  <si>
    <t>16.08.2022 13:48:38</t>
  </si>
  <si>
    <t>ORHANLI ORTA M-90 35-14-M00090_956658055_956658055</t>
  </si>
  <si>
    <t>16.08.2022 16:49:12</t>
  </si>
  <si>
    <t>16.08.2022 21:29:14</t>
  </si>
  <si>
    <t>TR-1/3 45-83-M00003_PAŞATIMARI TR-1 M05_2095355</t>
  </si>
  <si>
    <t>16.08.2022 09:20:09</t>
  </si>
  <si>
    <t>16.08.2022 10:21:10</t>
  </si>
  <si>
    <t>16.08.2022 11:00:57</t>
  </si>
  <si>
    <t>16.08.2022 11:10:04</t>
  </si>
  <si>
    <t>MENEMEN DM-7 35-28-M00967_915148602_915148602</t>
  </si>
  <si>
    <t>16.08.2022 11:56:21</t>
  </si>
  <si>
    <t>16.08.2022 16:36:52</t>
  </si>
  <si>
    <t>KINIK TR-3 35-24-L00003_TR-7 L03_2303840</t>
  </si>
  <si>
    <t>16.08.2022 11:25:55</t>
  </si>
  <si>
    <t>16.08.2022 14:43:16</t>
  </si>
  <si>
    <t>16.08.2022 16:26:37</t>
  </si>
  <si>
    <t>16.08.2022 17:28:20</t>
  </si>
  <si>
    <t>16.08.2022 17:11:51</t>
  </si>
  <si>
    <t>16.08.2022 18:59:03</t>
  </si>
  <si>
    <t>16.08.2022 19:05:56</t>
  </si>
  <si>
    <t>16.08.2022 20:17:38</t>
  </si>
  <si>
    <t>16.08.2022 17:38:36</t>
  </si>
  <si>
    <t>16.08.2022 18:10:42</t>
  </si>
  <si>
    <t>KIZILÇUKUR TR-1 35-30-L00151_955296153_955296153</t>
  </si>
  <si>
    <t>16.08.2022 20:45:18</t>
  </si>
  <si>
    <t>16.08.2022 22:22:13</t>
  </si>
  <si>
    <t>HELVACI DM-2 35-17-M00359_ŞEHİT KEMAL M05_66476670</t>
  </si>
  <si>
    <t>16.08.2022 09:10:29</t>
  </si>
  <si>
    <t>16.08.2022 11:25:14</t>
  </si>
  <si>
    <t>ARSLANLAR TM 35-26-A00004_DAĞKIZILCA-1 M32_2307566</t>
  </si>
  <si>
    <t>16.08.2022 07:02:41</t>
  </si>
  <si>
    <t>16.08.2022 07:08:25</t>
  </si>
  <si>
    <t>L-116 OVACIK 35-18-L00116_6255440_56354320_56354320</t>
  </si>
  <si>
    <t>16.08.2022 14:09:54</t>
  </si>
  <si>
    <t>16.08.2022 19:26:06</t>
  </si>
  <si>
    <t>16.08.2022 20:51:29</t>
  </si>
  <si>
    <t>16.08.2022 21:28:00</t>
  </si>
  <si>
    <t>16.08.2022 09:25:50</t>
  </si>
  <si>
    <t>16.08.2022 09:51:43</t>
  </si>
  <si>
    <t>OZANCA TR-2 45-85-L00215_45-85-L00215_79153638</t>
  </si>
  <si>
    <t>16.08.2022 10:25:27</t>
  </si>
  <si>
    <t>16.08.2022 12:14:45</t>
  </si>
  <si>
    <t>K-955 35-03-K00955_C c1_5783648</t>
  </si>
  <si>
    <t>16.08.2022 08:06:16</t>
  </si>
  <si>
    <t>16.08.2022 16:49:52</t>
  </si>
  <si>
    <t>16.08.2022 16:27:10</t>
  </si>
  <si>
    <t>16.08.2022 19:44:23</t>
  </si>
  <si>
    <t>YENİFOÇA TR-54 35-23-M00054_A_56399268_56399268</t>
  </si>
  <si>
    <t>16.08.2022 17:43:35</t>
  </si>
  <si>
    <t>16.08.2022 19:23:47</t>
  </si>
  <si>
    <t>L-90 ULAMIŞ YAREN 35-14-L00090_956633712_956633712</t>
  </si>
  <si>
    <t>16.08.2022 17:00:36</t>
  </si>
  <si>
    <t>16.08.2022 19:26:58</t>
  </si>
  <si>
    <t>KONAKLI DM 35-15-L00898_950376957_950376957</t>
  </si>
  <si>
    <t>16.08.2022 17:28:18</t>
  </si>
  <si>
    <t>16.08.2022 23:09:59</t>
  </si>
  <si>
    <t>16.08.2022 10:51:39</t>
  </si>
  <si>
    <t>16.08.2022 11:55:16</t>
  </si>
  <si>
    <t>16.08.2022 18:58:48</t>
  </si>
  <si>
    <t>16.08.2022 23:16:40</t>
  </si>
  <si>
    <t>KORDON KÖK 45-78-M00730_HatBaşıAyırıcı_53133054 M04_53133054</t>
  </si>
  <si>
    <t>16.08.2022 09:55:23</t>
  </si>
  <si>
    <t>16.08.2022 14:00:39</t>
  </si>
  <si>
    <t>KAPAKLI İM 45-72-A00003_TR-B 15.8 L09_2327006</t>
  </si>
  <si>
    <t>16.08.2022 07:17:46</t>
  </si>
  <si>
    <t>16.08.2022 07:22:00</t>
  </si>
  <si>
    <t>TR-318 ZEYTİNALANI 35-19-L00366_35-19-L00366_72050224</t>
  </si>
  <si>
    <t>16.08.2022 09:25:16</t>
  </si>
  <si>
    <t>16.08.2022 16:51:23</t>
  </si>
  <si>
    <t>16.08.2022 18:53:01</t>
  </si>
  <si>
    <t>16.08.2022 20:20:22</t>
  </si>
  <si>
    <t>16.08.2022 09:03:46</t>
  </si>
  <si>
    <t>16.08.2022 18:36:00</t>
  </si>
  <si>
    <t>16.08.2022 14:00:00</t>
  </si>
  <si>
    <t>16.08.2022 14:47:47</t>
  </si>
  <si>
    <t>YENİÇİFTLİK KÖK 35-20-L00373_ L06_2075103</t>
  </si>
  <si>
    <t>16.08.2022 13:11:35</t>
  </si>
  <si>
    <t>16.08.2022 14:40:06</t>
  </si>
  <si>
    <t>M-996 35-03-M00996_910071863_910071863</t>
  </si>
  <si>
    <t>16.08.2022 22:50:06</t>
  </si>
  <si>
    <t>17.08.2022 00:06:46</t>
  </si>
  <si>
    <t>16.08.2022 14:47:41</t>
  </si>
  <si>
    <t>16.08.2022 15:39:05</t>
  </si>
  <si>
    <t>KARABULU KÖK 35-31-L00227_KARABULU L05_2337017</t>
  </si>
  <si>
    <t>16.08.2022 09:44:02</t>
  </si>
  <si>
    <t>16.08.2022 17:27:11</t>
  </si>
  <si>
    <t>16.08.2022 01:50:34</t>
  </si>
  <si>
    <t>16.08.2022 01:58:31</t>
  </si>
  <si>
    <t>16.08.2022 08:27:45</t>
  </si>
  <si>
    <t>16.08.2022 08:29:06</t>
  </si>
  <si>
    <t>ULUCAK DM-2/5-A 35-27-M00338_C C1B_5813651</t>
  </si>
  <si>
    <t>16.08.2022 10:23:19</t>
  </si>
  <si>
    <t>16.08.2022 11:21:33</t>
  </si>
  <si>
    <t>M-2845 35-03-M02845_ M06_82471648</t>
  </si>
  <si>
    <t>16.08.2022 09:32:15</t>
  </si>
  <si>
    <t>16.08.2022 11:13:05</t>
  </si>
  <si>
    <t>MAHMUTLAR KÖK 45-74-M00354_HatBaşıAyırıcı_84862979 M010_84862979</t>
  </si>
  <si>
    <t>16.08.2022 19:28:53</t>
  </si>
  <si>
    <t>16.08.2022 20:12:18</t>
  </si>
  <si>
    <t>16.08.2022 13:29:55</t>
  </si>
  <si>
    <t>16.08.2022 13:52:00</t>
  </si>
  <si>
    <t>GRUPKENT KÖK 35-30-M00200_DİKİLİ İM 34,5 M04_72066253</t>
  </si>
  <si>
    <t>16.08.2022 17:52:35</t>
  </si>
  <si>
    <t>16.08.2022 18:02:00</t>
  </si>
  <si>
    <t>16.08.2022 18:28:53</t>
  </si>
  <si>
    <t>16.08.2022 23:03:22</t>
  </si>
  <si>
    <t>M-980 35-03-M00980_E_56364003_56364003</t>
  </si>
  <si>
    <t>16.08.2022 10:53:20</t>
  </si>
  <si>
    <t>16.08.2022 16:53:04</t>
  </si>
  <si>
    <t>16.08.2022 09:50:16</t>
  </si>
  <si>
    <t>16.08.2022 17:51:10</t>
  </si>
  <si>
    <t>KARGIN KÖK 45-71-M00095_KARGIN GİRİŞ M08_2076279</t>
  </si>
  <si>
    <t>16.08.2022 17:27:55</t>
  </si>
  <si>
    <t>16.08.2022 17:29:15</t>
  </si>
  <si>
    <t>TR-97 45-78-L00097_TR-98-99 ÇIKIŞI L04_61302066</t>
  </si>
  <si>
    <t>16.08.2022 07:20:00</t>
  </si>
  <si>
    <t>16.08.2022 08:03:39</t>
  </si>
  <si>
    <t>KINIK ORGANİZE DM 35-24-M00208_KINIK TM-1 M07_83158741</t>
  </si>
  <si>
    <t>16.08.2022 12:00:02</t>
  </si>
  <si>
    <t>16.08.2022 12:25:55</t>
  </si>
  <si>
    <t>M-3089 35-03-M03089_910791257_910791257</t>
  </si>
  <si>
    <t>16.08.2022 04:43:43</t>
  </si>
  <si>
    <t>16.08.2022 10:11:57</t>
  </si>
  <si>
    <t>16.08.2022 23:07:25</t>
  </si>
  <si>
    <t>16.08.2022 23:19:30</t>
  </si>
  <si>
    <t>TR-24 45-78-L00024_953248528_953248528</t>
  </si>
  <si>
    <t>16.08.2022 10:01:45</t>
  </si>
  <si>
    <t>16.08.2022 11:57:59</t>
  </si>
  <si>
    <t>PAYAMLI M-7 35-25-M00179_956657364_956657364</t>
  </si>
  <si>
    <t>16.08.2022 13:21:40</t>
  </si>
  <si>
    <t>16.08.2022 16:00:54</t>
  </si>
  <si>
    <t>16.08.2022 20:23:54</t>
  </si>
  <si>
    <t>16.08.2022 22:06:16</t>
  </si>
  <si>
    <t>BODAMAS TR-3 45-75-M00299_A_56397891_56397891</t>
  </si>
  <si>
    <t>16.08.2022 16:44:09</t>
  </si>
  <si>
    <t>16.08.2022 17:37:31</t>
  </si>
  <si>
    <t>K-1779 35-01-K01779_E_56377850_56377850</t>
  </si>
  <si>
    <t>16.08.2022 11:31:19</t>
  </si>
  <si>
    <t>16.08.2022 12:50:01</t>
  </si>
  <si>
    <t>DERBENT İM-DM 45-83-A00004_SARIBEY-2 L07_54875609</t>
  </si>
  <si>
    <t>16.08.2022 08:39:27</t>
  </si>
  <si>
    <t>16.08.2022 09:21:53</t>
  </si>
  <si>
    <t>DERBENT TR-1 45-83-L00325_955180441_955180441</t>
  </si>
  <si>
    <t>16.08.2022 12:00:48</t>
  </si>
  <si>
    <t>16.08.2022 12:45:40</t>
  </si>
  <si>
    <t>DM-2/6 (DİYANET ARKASI) 45-71-M00150_953194037_953194037</t>
  </si>
  <si>
    <t>16.08.2022 18:28:32</t>
  </si>
  <si>
    <t>16.08.2022 19:49:10</t>
  </si>
  <si>
    <t>K-1749 35-08-K01749_35-08-K01749_42113731</t>
  </si>
  <si>
    <t>16.08.2022 14:31:23</t>
  </si>
  <si>
    <t>16.08.2022 18:32:59</t>
  </si>
  <si>
    <t>TR-58 (SERAY SÜT) 45-81-M00152_A_56387274_56387274</t>
  </si>
  <si>
    <t>16.08.2022 07:30:06</t>
  </si>
  <si>
    <t>16.08.2022 09:20:23</t>
  </si>
  <si>
    <t>K-4570 35-10-K04570_K-4202 K01_47745630</t>
  </si>
  <si>
    <t>16.08.2022 09:51:39</t>
  </si>
  <si>
    <t>16.08.2022 09:53:00</t>
  </si>
  <si>
    <t>K-805 35-01-K00805_L_56393178_56393178</t>
  </si>
  <si>
    <t>16.08.2022 11:00:35</t>
  </si>
  <si>
    <t>16.08.2022 13:57:24</t>
  </si>
  <si>
    <t>TÜRKMEN TR-295 ÖZEL TR 45-73-M00747Ö_45-73-M00747Ö_2354747</t>
  </si>
  <si>
    <t>16.08.2022 09:07:30</t>
  </si>
  <si>
    <t>16.08.2022 11:22:30</t>
  </si>
  <si>
    <t>ALGÜN SİTESİ TR 35-30-M00026_35-30-M00026_72083000</t>
  </si>
  <si>
    <t>16.08.2022 10:35:16</t>
  </si>
  <si>
    <t>16.08.2022 12:10:32</t>
  </si>
  <si>
    <t>ÇEŞNELİ TR-2 45-73-M00455_B_56395867_56395867</t>
  </si>
  <si>
    <t>16.08.2022 03:33:49</t>
  </si>
  <si>
    <t>16.08.2022 05:09:55</t>
  </si>
  <si>
    <t>SULUDERE TR-14 35-31-L00393_956583982_956583982</t>
  </si>
  <si>
    <t>16.08.2022 07:30:18</t>
  </si>
  <si>
    <t>16.08.2022 09:47:13</t>
  </si>
  <si>
    <t>KARAYAHŞİ TR-1 45-78-L00424_ H_61364854</t>
  </si>
  <si>
    <t>16.08.2022 10:37:31</t>
  </si>
  <si>
    <t>16.08.2022 17:41:35</t>
  </si>
  <si>
    <t>16.08.2022 18:16:02</t>
  </si>
  <si>
    <t>17.08.2022 03:25:30</t>
  </si>
  <si>
    <t>ÇOBANKÖY TR-1 35-29-L00507_950318417_950318417</t>
  </si>
  <si>
    <t>16.08.2022 15:28:39</t>
  </si>
  <si>
    <t>16.08.2022 17:26:31</t>
  </si>
  <si>
    <t>16.08.2022 14:55:51</t>
  </si>
  <si>
    <t>16.08.2022 15:06:22</t>
  </si>
  <si>
    <t>ÇEŞME İM 35-18-A00001_GERİLİM-ÖLÇÜ   TR-1 L12_2053070</t>
  </si>
  <si>
    <t>16.08.2022 15:34:15</t>
  </si>
  <si>
    <t>16.08.2022 15:51:51</t>
  </si>
  <si>
    <t>MENEMEN TR-87 (DM-5/31) 35-28-M00687_DAĞITIM TRAFO MENEMEN TR-87 M03_66570113</t>
  </si>
  <si>
    <t>16.08.2022 07:41:26</t>
  </si>
  <si>
    <t>16.08.2022 07:47:17</t>
  </si>
  <si>
    <t>BEBEKLİ TR-3 45-77-L00198_945493410_945493410</t>
  </si>
  <si>
    <t>16.08.2022 11:49:41</t>
  </si>
  <si>
    <t>16.08.2022 13:24:08</t>
  </si>
  <si>
    <t>K-3015 35-07-K03015_K-3273 K02_2071792</t>
  </si>
  <si>
    <t>16.08.2022 09:03:49</t>
  </si>
  <si>
    <t>16.08.2022 09:07:06</t>
  </si>
  <si>
    <t>16.08.2022 07:22:19</t>
  </si>
  <si>
    <t>16.08.2022 07:56:00</t>
  </si>
  <si>
    <t>16.08.2022 08:50:00</t>
  </si>
  <si>
    <t>16.08.2022 09:01:15</t>
  </si>
  <si>
    <t>K-4239 35-01-K04239_K-4190 K01_65822042</t>
  </si>
  <si>
    <t>16.08.2022 15:26:05</t>
  </si>
  <si>
    <t>16.08.2022 18:14:56</t>
  </si>
  <si>
    <t>KARAHALİLLİ KÖK 35-20-L00087_TOKATBAŞI L05_66504217</t>
  </si>
  <si>
    <t>16.08.2022 13:07:25</t>
  </si>
  <si>
    <t>16.08.2022 13:27:35</t>
  </si>
  <si>
    <t>KIZILCAAVLU T.ÖZÇELİK GRUBU TR-4 35-15-L00186_950404930_950404930</t>
  </si>
  <si>
    <t>16.08.2022 18:00:19</t>
  </si>
  <si>
    <t>16.08.2022 23:30:49</t>
  </si>
  <si>
    <t>DELEMENLER ÇAMLICA TR-5 45-73-M00765_945653753_945653753</t>
  </si>
  <si>
    <t>16.08.2022 00:40:04</t>
  </si>
  <si>
    <t>16.08.2022 02:26:51</t>
  </si>
  <si>
    <t>KAHRAMANDERE İM 35-10-A00002_YELKİ-2 M10_2094867</t>
  </si>
  <si>
    <t>16.08.2022 19:37:39</t>
  </si>
  <si>
    <t>16.08.2022 19:38:15</t>
  </si>
  <si>
    <t>M-447 35-09-M00447_912750049_912750049</t>
  </si>
  <si>
    <t>16.08.2022 16:56:57</t>
  </si>
  <si>
    <t>16.08.2022 18:22:42</t>
  </si>
  <si>
    <t>L-128/1 35-18-L00603_L-132 L02_49893294</t>
  </si>
  <si>
    <t>16.08.2022 17:22:52</t>
  </si>
  <si>
    <t>16.08.2022 13:55:22</t>
  </si>
  <si>
    <t>16.08.2022 14:16:35</t>
  </si>
  <si>
    <t>ÇUKURALTI M-11 35-25-M00057__81569964_81569964</t>
  </si>
  <si>
    <t>16.08.2022 12:06:36</t>
  </si>
  <si>
    <t>16.08.2022 13:05:48</t>
  </si>
  <si>
    <t>AKHİSAR İM 45-72-A00001_TR2/1 L13_2308512</t>
  </si>
  <si>
    <t>16.08.2022 06:28:56</t>
  </si>
  <si>
    <t>16.08.2022 07:01:08</t>
  </si>
  <si>
    <t>SULUDERE TR-14 35-31-L00393_956589371_956589371</t>
  </si>
  <si>
    <t>16.08.2022 11:11:38</t>
  </si>
  <si>
    <t>16.08.2022 11:39:26</t>
  </si>
  <si>
    <t>ÇATALOLUK DM 45-74-M00227_HatBaşıAyırıcı_53134200 M10_53134200</t>
  </si>
  <si>
    <t>16.08.2022 07:50:32</t>
  </si>
  <si>
    <t>16.08.2022 09:33:35</t>
  </si>
  <si>
    <t>_R_56401181_56401181</t>
  </si>
  <si>
    <t>16.08.2022 08:56:27</t>
  </si>
  <si>
    <t>16.08.2022 09:54:02</t>
  </si>
  <si>
    <t>SOMA A SANTRALİ İM/DM 45-82-A00001_KIRKAĞAÇ L15_2324961</t>
  </si>
  <si>
    <t>16.08.2022 09:42:47</t>
  </si>
  <si>
    <t>16.08.2022 09:52:38</t>
  </si>
  <si>
    <t>KINIK ORGANİZE DM 35-24-M00208_SOMA KÖYLER M15_83158735</t>
  </si>
  <si>
    <t>16.08.2022 19:53:41</t>
  </si>
  <si>
    <t>16.08.2022 20:13:08</t>
  </si>
  <si>
    <t>M-2196 KARAAĞAÇ TR-3 35-03-M02196_915941153_915941153</t>
  </si>
  <si>
    <t>16.08.2022 18:12:32</t>
  </si>
  <si>
    <t>16.08.2022 20:12:32</t>
  </si>
  <si>
    <t>16.08.2022 17:08:57</t>
  </si>
  <si>
    <t>16.08.2022 17:29:16</t>
  </si>
  <si>
    <t>TİRE TR-11 35-29-L00011_35-29-L00011_2353670</t>
  </si>
  <si>
    <t>16.08.2022 00:50:49</t>
  </si>
  <si>
    <t>16.08.2022 01:16:21</t>
  </si>
  <si>
    <t>16.08.2022 11:51:37</t>
  </si>
  <si>
    <t>16.08.2022 12:10:47</t>
  </si>
  <si>
    <t>MORDOĞAN TR-41 35-21-L00164_MORDOĞAN TR-29 L04_72179977</t>
  </si>
  <si>
    <t>16.08.2022 18:30:45</t>
  </si>
  <si>
    <t>16.08.2022 18:37:00</t>
  </si>
  <si>
    <t>SARIGÖL TR-40 45-79-M00040_BELEDİYE SOĞUK HAVA M04_2315661</t>
  </si>
  <si>
    <t>16.08.2022 22:22:33</t>
  </si>
  <si>
    <t>16.08.2022 22:53:11</t>
  </si>
  <si>
    <t>ÜÇPINAR DM 45-71-M00183_HatBaşıAyırıcı_53134549 M11_53134549</t>
  </si>
  <si>
    <t>16.08.2022 10:59:32</t>
  </si>
  <si>
    <t>16.08.2022 13:41:05</t>
  </si>
  <si>
    <t>16.08.2022 20:04:13</t>
  </si>
  <si>
    <t>16.08.2022 21:20:25</t>
  </si>
  <si>
    <t>16.08.2022 10:39:16</t>
  </si>
  <si>
    <t>16.08.2022 11:55:31</t>
  </si>
  <si>
    <t>16.08.2022 14:31:12</t>
  </si>
  <si>
    <t>16.08.2022 14:39:41</t>
  </si>
  <si>
    <t>K-4221 35-09-K04221_913170991_913170991</t>
  </si>
  <si>
    <t>16.08.2022 09:19:25</t>
  </si>
  <si>
    <t>16.08.2022 13:17:45</t>
  </si>
  <si>
    <t>TR-64 45-78-M00064_95000118474_95000118474</t>
  </si>
  <si>
    <t>16.08.2022 22:57:28</t>
  </si>
  <si>
    <t>17.08.2022 00:12:40</t>
  </si>
  <si>
    <t>K-2337 35-03-K02337_910384713_910384713</t>
  </si>
  <si>
    <t>16.08.2022 18:19:24</t>
  </si>
  <si>
    <t>16.08.2022 23:22:26</t>
  </si>
  <si>
    <t>TR-3 45-74-M00003_E_56352028_56352028</t>
  </si>
  <si>
    <t>16.08.2022 10:19:08</t>
  </si>
  <si>
    <t>16.08.2022 11:04:52</t>
  </si>
  <si>
    <t>_945545609_945545609</t>
  </si>
  <si>
    <t>16.08.2022 10:50:07</t>
  </si>
  <si>
    <t>16.08.2022 13:36:12</t>
  </si>
  <si>
    <t>16.08.2022 12:24:44</t>
  </si>
  <si>
    <t>16.08.2022 13:19:18</t>
  </si>
  <si>
    <t>YEŞİLYURT TR-1 35-27-M01046_B_56356605_56356605</t>
  </si>
  <si>
    <t>16.08.2022 11:55:42</t>
  </si>
  <si>
    <t>16.08.2022 13:04:45</t>
  </si>
  <si>
    <t>TR-2/114 45-83-L00114_955149561_955149561</t>
  </si>
  <si>
    <t>16.08.2022 17:19:45</t>
  </si>
  <si>
    <t>16.08.2022 23:24:10</t>
  </si>
  <si>
    <t>ORAKLAR TR-1 45-78-M00880_49184543_56405914_56405914</t>
  </si>
  <si>
    <t>16.08.2022 17:35:02</t>
  </si>
  <si>
    <t>16.08.2022 19:41:47</t>
  </si>
  <si>
    <t>K-1017 35-02-K01017_99699230_99699230</t>
  </si>
  <si>
    <t>16.08.2022 15:53:29</t>
  </si>
  <si>
    <t>16.08.2022 17:47:35</t>
  </si>
  <si>
    <t>YUKARIKONAK TR-3 35-31-L00444_ H_47776795</t>
  </si>
  <si>
    <t>16.08.2022 19:21:11</t>
  </si>
  <si>
    <t>16.08.2022 20:19:10</t>
  </si>
  <si>
    <t>DM-21/23 (ITIR SOKAK) 45-71-M00326_953193503_953193503</t>
  </si>
  <si>
    <t>16.08.2022 20:50:00</t>
  </si>
  <si>
    <t>17.08.2022 01:52:49</t>
  </si>
  <si>
    <t>16.08.2022 07:24:30</t>
  </si>
  <si>
    <t>16.08.2022 07:45:14</t>
  </si>
  <si>
    <t>DM-2/21 35-29-M00095_DM-2/25 M01_72192424</t>
  </si>
  <si>
    <t>16.08.2022 06:54:30</t>
  </si>
  <si>
    <t>16.08.2022 07:37:29</t>
  </si>
  <si>
    <t>16.08.2022 16:02:42</t>
  </si>
  <si>
    <t>16.08.2022 18:07:47</t>
  </si>
  <si>
    <t>TR-13 35-16-L00013_953331920_953331920</t>
  </si>
  <si>
    <t>16.08.2022 14:22:20</t>
  </si>
  <si>
    <t>16.08.2022 17:24:28</t>
  </si>
  <si>
    <t>16.08.2022 13:18:43</t>
  </si>
  <si>
    <t>16.08.2022 13:26:49</t>
  </si>
  <si>
    <t>DAĞDERE DM 45-72-M00097_KÖMÜRCÜ M06_2106080</t>
  </si>
  <si>
    <t>16.08.2022 03:30:49</t>
  </si>
  <si>
    <t>16.08.2022 03:42:27</t>
  </si>
  <si>
    <t>YENİCEKÖY TR-6 35-15-L00414_35-15-L00414_2365585</t>
  </si>
  <si>
    <t>16.08.2022 10:29:16</t>
  </si>
  <si>
    <t>16.08.2022 15:35:23</t>
  </si>
  <si>
    <t>DERBENTALTI TARIMSAL SULAMA TR-1 45-83-M00582_45-83-M00582_2372266</t>
  </si>
  <si>
    <t>16.08.2022 18:26:48</t>
  </si>
  <si>
    <t>16.08.2022 19:33:43</t>
  </si>
  <si>
    <t>SOMA DM-1 45-82-M00050_M-4 M16_60207321</t>
  </si>
  <si>
    <t>16.08.2022 16:36:31</t>
  </si>
  <si>
    <t>16.08.2022 16:38:12</t>
  </si>
  <si>
    <t>M-287 35-02-M00287_E E2B_5812209</t>
  </si>
  <si>
    <t>16.08.2022 08:14:38</t>
  </si>
  <si>
    <t>16.08.2022 09:03:02</t>
  </si>
  <si>
    <t>16.08.2022 14:45:54</t>
  </si>
  <si>
    <t>16.08.2022 16:02:13</t>
  </si>
  <si>
    <t>16.08.2022 20:26:15</t>
  </si>
  <si>
    <t>16.08.2022 21:44:13</t>
  </si>
  <si>
    <t>16.08.2022 07:41:50</t>
  </si>
  <si>
    <t>16.08.2022 08:16:00</t>
  </si>
  <si>
    <t>TR-93 45-78-L00093_45-78-L00093_65912356</t>
  </si>
  <si>
    <t>16.08.2022 17:25:16</t>
  </si>
  <si>
    <t>16.08.2022 17:52:32</t>
  </si>
  <si>
    <t>TR-87 MENTEŞ KAVŞAĞI 35-19-L00087_956682729_956682729</t>
  </si>
  <si>
    <t>16.08.2022 14:30:40</t>
  </si>
  <si>
    <t>16.08.2022 15:35:48</t>
  </si>
  <si>
    <t>TR-1/52 45-72-M00180_956508594_956508594</t>
  </si>
  <si>
    <t>16.08.2022 09:32:34</t>
  </si>
  <si>
    <t>16.08.2022 11:15:15</t>
  </si>
  <si>
    <t>BİMEYKO KÖK-10 35-30-M00048_DAĞITIM TRFAOSU M06_2107752</t>
  </si>
  <si>
    <t>16.08.2022 09:16:42</t>
  </si>
  <si>
    <t>16.08.2022 10:01:49</t>
  </si>
  <si>
    <t>TR-144 35-16-L00144_953317842_953317842</t>
  </si>
  <si>
    <t>16.08.2022 17:25:17</t>
  </si>
  <si>
    <t>16.08.2022 18:57:56</t>
  </si>
  <si>
    <t>16.08.2022 10:37:07</t>
  </si>
  <si>
    <t>16.08.2022 10:57:33</t>
  </si>
  <si>
    <t>16.08.2022 03:48:56</t>
  </si>
  <si>
    <t>16.08.2022 03:54:29</t>
  </si>
  <si>
    <t>SARIYER MAH. TR-1 45-73-M00532_45-73-M00532_2351889</t>
  </si>
  <si>
    <t>16.08.2022 20:14:29</t>
  </si>
  <si>
    <t>16.08.2022 23:45:07</t>
  </si>
  <si>
    <t>TR-52 35-15-M00052_950350707_950350707</t>
  </si>
  <si>
    <t>16.08.2022 11:33:27</t>
  </si>
  <si>
    <t>16.08.2022 17:46:38</t>
  </si>
  <si>
    <t>16.08.2022 15:28:15</t>
  </si>
  <si>
    <t>16.08.2022 17:01:18</t>
  </si>
  <si>
    <t>TEPEKÖY TR-2 35-16-L00258_47534799_56397466_56397466</t>
  </si>
  <si>
    <t>16.08.2022 08:45:06</t>
  </si>
  <si>
    <t>16.08.2022 12:23:52</t>
  </si>
  <si>
    <t>SALİHLİ TR-54 45-78-L00765_953255582_953255582</t>
  </si>
  <si>
    <t>16.08.2022 09:31:10</t>
  </si>
  <si>
    <t>16.08.2022 12:40:49</t>
  </si>
  <si>
    <t>L-108 GÖDENCE 35-14-L00108_B_79134925_79134925</t>
  </si>
  <si>
    <t>16.08.2022 09:55:30</t>
  </si>
  <si>
    <t>16.08.2022 11:07:46</t>
  </si>
  <si>
    <t>16.08.2022 20:30:50</t>
  </si>
  <si>
    <t>16.08.2022 21:34:45</t>
  </si>
  <si>
    <t>MORALILAR İM 45-72-A00002_45-72-A00002_2371320</t>
  </si>
  <si>
    <t>16.08.2022 14:32:45</t>
  </si>
  <si>
    <t>16.08.2022 18:53:42</t>
  </si>
  <si>
    <t>TR-2/22 45-72-L00022_A_56392553_56392553</t>
  </si>
  <si>
    <t>16.08.2022 13:39:29</t>
  </si>
  <si>
    <t>16.08.2022 14:39:36</t>
  </si>
  <si>
    <t>KİLLİK TR-3 45-73-M00848_945643402_945643402</t>
  </si>
  <si>
    <t>16.08.2022 21:20:04</t>
  </si>
  <si>
    <t>16.08.2022 23:43:56</t>
  </si>
  <si>
    <t>SAZOBA DM 45-72-M00413_BEYOBA TARIMSAL SULAMA M07_2102707</t>
  </si>
  <si>
    <t>16.08.2022 09:18:50</t>
  </si>
  <si>
    <t>16.08.2022 13:26:33</t>
  </si>
  <si>
    <t>SOMA A SANTRALİ İM/DM 45-82-A00001_IŞIKLAR-1 M05_2091642</t>
  </si>
  <si>
    <t>16.08.2022 07:49:07</t>
  </si>
  <si>
    <t>16.08.2022 07:57:41</t>
  </si>
  <si>
    <t>BÖLCEK DM 35-16-M00153_HatBaşıAyırıcı_53140720 M07_53140720</t>
  </si>
  <si>
    <t>26.08.2022 17:03:06</t>
  </si>
  <si>
    <t>26.08.2022 20:04:21</t>
  </si>
  <si>
    <t>M-331 35-02-M00331_A A3B_5810117</t>
  </si>
  <si>
    <t>26.08.2022 07:18:11</t>
  </si>
  <si>
    <t>26.08.2022 14:28:41</t>
  </si>
  <si>
    <t>ZEYTİNALANI TR-118 35-19-L00118_TR-121 L02_66026986</t>
  </si>
  <si>
    <t>26.08.2022 15:21:41</t>
  </si>
  <si>
    <t>ÇANDARLI TR-21 35-30-M00021_CANTEK M02_72081411</t>
  </si>
  <si>
    <t>26.08.2022 11:41:04</t>
  </si>
  <si>
    <t>26.08.2022 14:29:17</t>
  </si>
  <si>
    <t>MENEMEN DM-5/25 35-28-M00654_953374570_953374570</t>
  </si>
  <si>
    <t>26.08.2022 14:42:18</t>
  </si>
  <si>
    <t>26.08.2022 15:44:28</t>
  </si>
  <si>
    <t>İSTASYONALTI KÖK 45-83-M00131_HatBaşıAyırıcı_53137017 M04_53137017</t>
  </si>
  <si>
    <t>26.08.2022 10:37:56</t>
  </si>
  <si>
    <t>26.08.2022 12:42:12</t>
  </si>
  <si>
    <t>M-2031 GEÇİT 35-02-M02031_BATIÇİM-1 M09_66686897</t>
  </si>
  <si>
    <t>26.08.2022 12:32:53</t>
  </si>
  <si>
    <t>26.08.2022 15:17:09</t>
  </si>
  <si>
    <t>TR-25 TARIMSAL SULAMA 45-80-M01025_45-80-M01025_2373169</t>
  </si>
  <si>
    <t>26.08.2022 21:54:40</t>
  </si>
  <si>
    <t>26.08.2022 22:54:24</t>
  </si>
  <si>
    <t>DERİCİ KÖK 45-84-M00003_RAZOĞLU M07_2313984</t>
  </si>
  <si>
    <t>26.08.2022 19:49:41</t>
  </si>
  <si>
    <t>26.08.2022 20:59:42</t>
  </si>
  <si>
    <t>AVŞAR İM 45-83-A00002_G KOLU L09_81661206</t>
  </si>
  <si>
    <t>26.08.2022 13:57:45</t>
  </si>
  <si>
    <t>26.08.2022 14:44:33</t>
  </si>
  <si>
    <t>26.08.2022 17:45:45</t>
  </si>
  <si>
    <t>26.08.2022 18:24:19</t>
  </si>
  <si>
    <t>K-972 35-08-K00972_910427484_910427484</t>
  </si>
  <si>
    <t>26.08.2022 12:34:55</t>
  </si>
  <si>
    <t>26.08.2022 13:40:41</t>
  </si>
  <si>
    <t>SULTAN DM 35-25-M00121_955290671_955290671</t>
  </si>
  <si>
    <t>26.08.2022 09:32:09</t>
  </si>
  <si>
    <t>26.08.2022 10:39:41</t>
  </si>
  <si>
    <t>TATAR DM 35-19-M00256_İYTE KABİN M07_2318890</t>
  </si>
  <si>
    <t>26.08.2022 11:25:03</t>
  </si>
  <si>
    <t>26.08.2022 12:36:00</t>
  </si>
  <si>
    <t>DM-14/13-A 45-71-M01922_953242412_953242412</t>
  </si>
  <si>
    <t>26.08.2022 17:16:06</t>
  </si>
  <si>
    <t>26.08.2022 23:56:48</t>
  </si>
  <si>
    <t>TÜRKELLİ DM (TR-4) 35-28-M00368_ALÇUK-2 M03_56299106</t>
  </si>
  <si>
    <t>26.08.2022 01:02:53</t>
  </si>
  <si>
    <t>26.08.2022 01:11:40</t>
  </si>
  <si>
    <t>AKSELENDİ İM 45-72-A00004_AKSELENDİ TR7 L11_75948385</t>
  </si>
  <si>
    <t>26.08.2022 15:26:41</t>
  </si>
  <si>
    <t>26.08.2022 17:50:39</t>
  </si>
  <si>
    <t>ÇUKURALTI M-37 35-25-M00078__81571099_81571099</t>
  </si>
  <si>
    <t>26.08.2022 01:29:37</t>
  </si>
  <si>
    <t>26.08.2022 02:19:24</t>
  </si>
  <si>
    <t>K-495 35-01-K00495_912434308_912434308</t>
  </si>
  <si>
    <t>26.08.2022 11:50:10</t>
  </si>
  <si>
    <t>26.08.2022 14:10:55</t>
  </si>
  <si>
    <t>26.08.2022 19:51:42</t>
  </si>
  <si>
    <t>26.08.2022 21:08:39</t>
  </si>
  <si>
    <t>SARUHANLI TR-26 45-80-M00026_95001215523_95001215523</t>
  </si>
  <si>
    <t>26.08.2022 16:06:31</t>
  </si>
  <si>
    <t>26.08.2022 16:40:42</t>
  </si>
  <si>
    <t>K-3185 35-04-K03185_35-04-K03185_2364382</t>
  </si>
  <si>
    <t>26.08.2022 08:56:23</t>
  </si>
  <si>
    <t>26.08.2022 10:18:58</t>
  </si>
  <si>
    <t>KARABURUN İM 35-21-A00001_KÜÇÜKBAHÇE L05_2314244</t>
  </si>
  <si>
    <t>26.08.2022 13:36:44</t>
  </si>
  <si>
    <t>26.08.2022 14:36:24</t>
  </si>
  <si>
    <t>YAVUZ BLOK KÖK 45-83-L00135_AVŞAR İM L03_72130028</t>
  </si>
  <si>
    <t>26.08.2022 13:53:35</t>
  </si>
  <si>
    <t>26.08.2022 14:25:31</t>
  </si>
  <si>
    <t>KALE KÖYÜ TR-1 45-78-M00632_A_65513791_65513791</t>
  </si>
  <si>
    <t>26.08.2022 19:53:27</t>
  </si>
  <si>
    <t>26.08.2022 22:46:14</t>
  </si>
  <si>
    <t>ARİF DURSUN SLM TR 35-26-L00099_35-26-L00099_2373102</t>
  </si>
  <si>
    <t>26.08.2022 11:17:47</t>
  </si>
  <si>
    <t>26.08.2022 11:49:21</t>
  </si>
  <si>
    <t>HALİTPAŞA TR-10 45-80-M00081_956558221_956558221</t>
  </si>
  <si>
    <t>26.08.2022 16:27:37</t>
  </si>
  <si>
    <t>26.08.2022 17:43:15</t>
  </si>
  <si>
    <t>YENİÇİFTLİK KÖK 35-20-L00373_HatBaşıAyırıcı_53138592 L03_53138592</t>
  </si>
  <si>
    <t>26.08.2022 18:26:39</t>
  </si>
  <si>
    <t>26.08.2022 20:12:41</t>
  </si>
  <si>
    <t>DM-2/3 ESKİ ANIT YANI 35-18-L00581_950454117_950454117</t>
  </si>
  <si>
    <t>26.08.2022 22:44:39</t>
  </si>
  <si>
    <t>26.08.2022 23:54:25</t>
  </si>
  <si>
    <t>POYRAZDAMLARI TR-11 45-78-M00576_HatBaşıAyırıcı_53138974 M05_53138974</t>
  </si>
  <si>
    <t>26.08.2022 18:54:20</t>
  </si>
  <si>
    <t>26.08.2022 22:17:06</t>
  </si>
  <si>
    <t>TR-13 DAVUT KISRAK PARKI 35-26-M00013_5673278_56358632_56358632</t>
  </si>
  <si>
    <t>26.08.2022 09:20:10</t>
  </si>
  <si>
    <t>26.08.2022 16:57:20</t>
  </si>
  <si>
    <t>ALİ ŞEN-3 TARIMSAL SULAMA TR 45-78-L00589_45-78-L00589_2354464</t>
  </si>
  <si>
    <t>26.08.2022 17:06:28</t>
  </si>
  <si>
    <t>27.08.2022 00:03:32</t>
  </si>
  <si>
    <t>NARLIGEÇİT KÖK(TR-32) 35-24-M00205_NARLIGEÇİT SULAMA M3_2320089</t>
  </si>
  <si>
    <t>26.08.2022 09:04:10</t>
  </si>
  <si>
    <t>26.08.2022 15:28:58</t>
  </si>
  <si>
    <t>M-116 TAŞKENT SİTESİ 35-14-M00116_956659593_956659593</t>
  </si>
  <si>
    <t>26.08.2022 14:19:40</t>
  </si>
  <si>
    <t>26.08.2022 14:43:45</t>
  </si>
  <si>
    <t>K-3900 35-02-K03900_99478094_99478094</t>
  </si>
  <si>
    <t>26.08.2022 06:40:47</t>
  </si>
  <si>
    <t>26.08.2022 09:25:05</t>
  </si>
  <si>
    <t>GELENBE İM 45-76-A00001_HatBaşıAyırıcı_53136501 L12_53136501</t>
  </si>
  <si>
    <t>26.08.2022 09:16:38</t>
  </si>
  <si>
    <t>26.08.2022 11:38:01</t>
  </si>
  <si>
    <t>ESKİ RAHMANLAR TR-3 45-81-M00110_45-81-M00110_2376062</t>
  </si>
  <si>
    <t>26.08.2022 18:04:59</t>
  </si>
  <si>
    <t>26.08.2022 20:26:51</t>
  </si>
  <si>
    <t>L-100 BELKENT 35-18-L00100_950442204_950442204</t>
  </si>
  <si>
    <t>26.08.2022 12:38:29</t>
  </si>
  <si>
    <t>26.08.2022 16:27:58</t>
  </si>
  <si>
    <t>K-1332 35-03-K01332_910522714_910522714</t>
  </si>
  <si>
    <t>26.08.2022 09:46:46</t>
  </si>
  <si>
    <t>26.08.2022 11:25:45</t>
  </si>
  <si>
    <t>GÖÇBEYLİ DM 35-16-M00139_GÖÇBEYLİ M01_72044683</t>
  </si>
  <si>
    <t>26.08.2022 16:27:40</t>
  </si>
  <si>
    <t>26.08.2022 19:18:38</t>
  </si>
  <si>
    <t>26.08.2022 11:22:14</t>
  </si>
  <si>
    <t>26.08.2022 12:41:18</t>
  </si>
  <si>
    <t>YOLÜSTÜ İM 35-15-A00002_KAVAKKUYU M04_2074354</t>
  </si>
  <si>
    <t>26.08.2022 10:35:13</t>
  </si>
  <si>
    <t>26.08.2022 16:58:47</t>
  </si>
  <si>
    <t>M-1751 35-08-M01751_95000164557_95000164557</t>
  </si>
  <si>
    <t>26.08.2022 10:31:52</t>
  </si>
  <si>
    <t>26.08.2022 12:00:45</t>
  </si>
  <si>
    <t>HACIYERİ TR-1 45-81-M00071_DIREK TIPI TRAFO HUCRESI H01_2083968</t>
  </si>
  <si>
    <t>26.08.2022 15:50:42</t>
  </si>
  <si>
    <t>26.08.2022 15:51:16</t>
  </si>
  <si>
    <t>DM-7/18 35-26-M00637_956622845_956622845</t>
  </si>
  <si>
    <t>26.08.2022 13:42:46</t>
  </si>
  <si>
    <t>26.08.2022 15:59:22</t>
  </si>
  <si>
    <t>26.08.2022 14:51:00</t>
  </si>
  <si>
    <t>26.08.2022 15:11:00</t>
  </si>
  <si>
    <t>26.08.2022 19:26:17</t>
  </si>
  <si>
    <t>26.08.2022 22:11:37</t>
  </si>
  <si>
    <t>M-2530 35-07-M02530_954746116_954746116</t>
  </si>
  <si>
    <t>26.08.2022 17:58:05</t>
  </si>
  <si>
    <t>ZEYTİNLİOVA TR-7 45-72-L00421_ÜÇ AVLU ÇIKIŞI L02_66556445</t>
  </si>
  <si>
    <t>26.08.2022 17:10:36</t>
  </si>
  <si>
    <t>26.08.2022 20:22:22</t>
  </si>
  <si>
    <t>26.08.2022 11:51:48</t>
  </si>
  <si>
    <t>26.08.2022 13:59:56</t>
  </si>
  <si>
    <t>BUCA TM 35-03-A00003_Kozağaç M32_2311291</t>
  </si>
  <si>
    <t>26.08.2022 12:31:47</t>
  </si>
  <si>
    <t>26.08.2022 14:39:12</t>
  </si>
  <si>
    <t>YAĞLAR TR-3 35-31-L00421_35-31-L00421_2375273</t>
  </si>
  <si>
    <t>26.08.2022 02:22:20</t>
  </si>
  <si>
    <t>26.08.2022 02:42:56</t>
  </si>
  <si>
    <t>TİRE İM-DM-1 35-29-A00001_DOYRANLI L11_2312354</t>
  </si>
  <si>
    <t>26.08.2022 09:17:43</t>
  </si>
  <si>
    <t>26.08.2022 17:23:09</t>
  </si>
  <si>
    <t>SOMA TR-44/4 45-82-M00078_945522465_945522465</t>
  </si>
  <si>
    <t>26.08.2022 10:00:18</t>
  </si>
  <si>
    <t>26.08.2022 11:33:38</t>
  </si>
  <si>
    <t>KONAKLI TR-4 35-15-L00901_950377772_950377772</t>
  </si>
  <si>
    <t>26.08.2022 18:31:58</t>
  </si>
  <si>
    <t>26.08.2022 22:46:41</t>
  </si>
  <si>
    <t>BEREKETLİ TR-1 45-79-M00323_D_56404699_56404699</t>
  </si>
  <si>
    <t>26.08.2022 18:39:37</t>
  </si>
  <si>
    <t>26.08.2022 21:24:07</t>
  </si>
  <si>
    <t>HİKMET GIDA KÖK 45-72-M00122_HARTA BAKIR FİDERİ ÇIKIŞ M04_66519746</t>
  </si>
  <si>
    <t>26.08.2022 08:38:35</t>
  </si>
  <si>
    <t>26.08.2022 09:42:15</t>
  </si>
  <si>
    <t>KINIK İM 35-24-A00001_YAYA KENT M09_2309867</t>
  </si>
  <si>
    <t>26.08.2022 14:15:09</t>
  </si>
  <si>
    <t>26.08.2022 15:08:12</t>
  </si>
  <si>
    <t>VEZİRKÖPRÜ İM 35-03-A00002_YENİGÜN M13_2049883</t>
  </si>
  <si>
    <t>26.08.2022 12:22:33</t>
  </si>
  <si>
    <t>26.08.2022 14:22:00</t>
  </si>
  <si>
    <t>ÇIRPI İM 35-20-A00002_ARIKBAŞI L12_2054987</t>
  </si>
  <si>
    <t>26.08.2022 22:22:03</t>
  </si>
  <si>
    <t>26.08.2022 22:25:51</t>
  </si>
  <si>
    <t>K-3555 35-01-K03555_C_56383246_56383246</t>
  </si>
  <si>
    <t>26.08.2022 17:21:08</t>
  </si>
  <si>
    <t>27.08.2022 01:19:36</t>
  </si>
  <si>
    <t>SOMA TR-13 45-82-M00013_945528324_945528324</t>
  </si>
  <si>
    <t>26.08.2022 10:00:50</t>
  </si>
  <si>
    <t>26.08.2022 10:38:29</t>
  </si>
  <si>
    <t>K-1332 35-03-K01332_910651518_910651518</t>
  </si>
  <si>
    <t>26.08.2022 11:37:15</t>
  </si>
  <si>
    <t>26.08.2022 13:23:49</t>
  </si>
  <si>
    <t>L-512 REİSDERE 35-18-L00512_950439202_950439202</t>
  </si>
  <si>
    <t>26.08.2022 20:19:21</t>
  </si>
  <si>
    <t>26.08.2022 23:10:34</t>
  </si>
  <si>
    <t>M-878 35-02-M00878_A_56365149_56365149</t>
  </si>
  <si>
    <t>26.08.2022 09:37:36</t>
  </si>
  <si>
    <t>26.08.2022 10:40:06</t>
  </si>
  <si>
    <t>BALLICA İM 45-72-A00005_YENİ DEREKÖY L08_2095864</t>
  </si>
  <si>
    <t>26.08.2022 19:47:32</t>
  </si>
  <si>
    <t>26.08.2022 20:57:00</t>
  </si>
  <si>
    <t>ÇAMLICA KÖK 45-81-M00048_HatBaşıAyırıcı_53135371 M02_53135371</t>
  </si>
  <si>
    <t>26.08.2022 12:56:44</t>
  </si>
  <si>
    <t>26.08.2022 13:22:31</t>
  </si>
  <si>
    <t>TR-48 35-16-L00048_A_56353100_56353100</t>
  </si>
  <si>
    <t>26.08.2022 13:50:56</t>
  </si>
  <si>
    <t>26.08.2022 16:18:31</t>
  </si>
  <si>
    <t>26.08.2022 09:05:23</t>
  </si>
  <si>
    <t>26.08.2022 15:48:23</t>
  </si>
  <si>
    <t>KOCAKAĞAN TR-1 45-72-L00223_C_79435871_79435871</t>
  </si>
  <si>
    <t>26.08.2022 10:23:01</t>
  </si>
  <si>
    <t>26.08.2022 12:07:02</t>
  </si>
  <si>
    <t>ÖRENCİK YAŞAR KELEŞ EVİYANI TR-10 35-31-L00489_A_72233138_72233138</t>
  </si>
  <si>
    <t>26.08.2022 21:19:11</t>
  </si>
  <si>
    <t>26.08.2022 23:10:26</t>
  </si>
  <si>
    <t>DAĞDERE DM 45-72-M00097_KARAGÖZLER M08_2106076</t>
  </si>
  <si>
    <t>26.08.2022 14:35:50</t>
  </si>
  <si>
    <t>26.08.2022 14:42:48</t>
  </si>
  <si>
    <t>K-2952 35-03-K02952_TRAFO K01_41967832</t>
  </si>
  <si>
    <t>26.08.2022 09:02:23</t>
  </si>
  <si>
    <t>26.08.2022 17:13:26</t>
  </si>
  <si>
    <t>ÇAYAĞZI TR-11 35-31-L00275_956576869_956576869</t>
  </si>
  <si>
    <t>26.08.2022 18:38:58</t>
  </si>
  <si>
    <t>26.08.2022 19:41:55</t>
  </si>
  <si>
    <t>K-4703 35-01-K04703_35-01-K04703_43091977</t>
  </si>
  <si>
    <t>26.08.2022 23:14:34</t>
  </si>
  <si>
    <t>27.08.2022 00:25:47</t>
  </si>
  <si>
    <t>K-4152 35-01-K04152_913753910_913753910</t>
  </si>
  <si>
    <t>26.08.2022 16:16:30</t>
  </si>
  <si>
    <t>26.08.2022 17:31:16</t>
  </si>
  <si>
    <t>M-2777 35-04-M02777_M M2777/TR2/L01b_80966356</t>
  </si>
  <si>
    <t>26.08.2022 15:49:58</t>
  </si>
  <si>
    <t>26.08.2022 16:48:26</t>
  </si>
  <si>
    <t>K-1168 35-01-K01168_E E1_5873284</t>
  </si>
  <si>
    <t>26.08.2022 15:23:51</t>
  </si>
  <si>
    <t>26.08.2022 16:55:57</t>
  </si>
  <si>
    <t>AHMETLİ İM 45-84-A00001_ŞEHİR-1 L14_2067190</t>
  </si>
  <si>
    <t>26.08.2022 15:17:13</t>
  </si>
  <si>
    <t>26.08.2022 15:52:00</t>
  </si>
  <si>
    <t>L-281 35-18-L00281_950438259_950438259</t>
  </si>
  <si>
    <t>26.08.2022 13:13:26</t>
  </si>
  <si>
    <t>26.08.2022 18:30:24</t>
  </si>
  <si>
    <t>K-4058 35-04-K04058_B_56381363_56381363</t>
  </si>
  <si>
    <t>26.08.2022 09:20:44</t>
  </si>
  <si>
    <t>26.08.2022 09:40:17</t>
  </si>
  <si>
    <t>BAKLACI TR-1 45-73-M00523__82290570_82290570</t>
  </si>
  <si>
    <t>26.08.2022 17:08:34</t>
  </si>
  <si>
    <t>26.08.2022 18:25:17</t>
  </si>
  <si>
    <t>L-284 İMAMOĞLU TRAFO 35-18-L00284_950459330_950459330</t>
  </si>
  <si>
    <t>26.08.2022 14:35:54</t>
  </si>
  <si>
    <t>26.08.2022 19:43:55</t>
  </si>
  <si>
    <t>26.08.2022 14:13:52</t>
  </si>
  <si>
    <t>26.08.2022 16:27:17</t>
  </si>
  <si>
    <t>MURADİYE TR-2 SU DEPOSU 45-71-M00199_95000103616_95000103616</t>
  </si>
  <si>
    <t>26.08.2022 10:24:36</t>
  </si>
  <si>
    <t>26.08.2022 14:24:14</t>
  </si>
  <si>
    <t>YUSUFLU TR-3 35-20-L00237_955214982_955214982</t>
  </si>
  <si>
    <t>26.08.2022 16:30:08</t>
  </si>
  <si>
    <t>26.08.2022 17:30:02</t>
  </si>
  <si>
    <t>26.08.2022 12:19:50</t>
  </si>
  <si>
    <t>26.08.2022 13:39:02</t>
  </si>
  <si>
    <t>KARABURUN İM 35-21-A00001_YENİ LİMAN L03_2062912</t>
  </si>
  <si>
    <t>26.08.2022 14:38:01</t>
  </si>
  <si>
    <t>26.08.2022 15:19:12</t>
  </si>
  <si>
    <t>26.08.2022 10:51:39</t>
  </si>
  <si>
    <t>DİNGİLLER TR-1 45-72-L00171_DIREK TIPI TRAFO HUCRESI H01_2063393</t>
  </si>
  <si>
    <t>26.08.2022 17:06:16</t>
  </si>
  <si>
    <t>26.08.2022 19:20:28</t>
  </si>
  <si>
    <t>AŞAĞICUMA DM 35-16-M00103_TERZİHALİLLER M03_72040415</t>
  </si>
  <si>
    <t>26.08.2022 09:36:41</t>
  </si>
  <si>
    <t>26.08.2022 12:23:38</t>
  </si>
  <si>
    <t>DM-11F TURGUT ÖZAL-2 45-71-M00388_95001317722_95001317722</t>
  </si>
  <si>
    <t>26.08.2022 19:28:14</t>
  </si>
  <si>
    <t>26.08.2022 20:14:54</t>
  </si>
  <si>
    <t>26.08.2022 19:47:11</t>
  </si>
  <si>
    <t>26.08.2022 20:19:37</t>
  </si>
  <si>
    <t>AHMETLİ TR-35 DEMİRYOLU 45-84-L00035_955185975_955185975</t>
  </si>
  <si>
    <t>26.08.2022 17:48:03</t>
  </si>
  <si>
    <t>26.08.2022 19:25:33</t>
  </si>
  <si>
    <t>M-1234 35-01-M01234_E_56376461_56376461</t>
  </si>
  <si>
    <t>26.08.2022 12:16:36</t>
  </si>
  <si>
    <t>26.08.2022 16:31:52</t>
  </si>
  <si>
    <t>ÇAPAKLI KÖK 45-78-M01161_HatBaşıAyırıcı_53139970 M05_53139970</t>
  </si>
  <si>
    <t>26.08.2022 08:05:23</t>
  </si>
  <si>
    <t>26.08.2022 10:33:25</t>
  </si>
  <si>
    <t>K-548 35-01-K00548_911375392_911375392</t>
  </si>
  <si>
    <t>26.08.2022 11:42:28</t>
  </si>
  <si>
    <t>26.08.2022 13:09:01</t>
  </si>
  <si>
    <t>TİRE TR-13 35-29-L00013_950316077_950316077</t>
  </si>
  <si>
    <t>26.08.2022 09:20:26</t>
  </si>
  <si>
    <t>26.08.2022 11:12:27</t>
  </si>
  <si>
    <t>TR-2/2 45-83-L00002_48136612_56385903_56385903</t>
  </si>
  <si>
    <t>26.08.2022 19:02:24</t>
  </si>
  <si>
    <t>26.08.2022 21:50:26</t>
  </si>
  <si>
    <t>DAĞHACIYUSUF TR-5 45-73-M01229_B_80760644_80760644</t>
  </si>
  <si>
    <t>26.08.2022 17:39:12</t>
  </si>
  <si>
    <t>26.08.2022 19:25:21</t>
  </si>
  <si>
    <t>M-2749 35-01-M02749_911688466_911688466</t>
  </si>
  <si>
    <t>26.08.2022 21:13:41</t>
  </si>
  <si>
    <t>26.08.2022 22:52:17</t>
  </si>
  <si>
    <t>MORDOĞAN İM 35-21-A00002_GÜLBAHÇE L04_2065973</t>
  </si>
  <si>
    <t>26.08.2022 10:23:17</t>
  </si>
  <si>
    <t>26.08.2022 10:34:51</t>
  </si>
  <si>
    <t>BAŞIBÜYÜK KÖK 45-77-L00158_TATLIÇEŞME ÇIKIŞI L04_61353343</t>
  </si>
  <si>
    <t>26.08.2022 18:20:45</t>
  </si>
  <si>
    <t>26.08.2022 18:21:21</t>
  </si>
  <si>
    <t>DİLEK TR-6 45-80-M02952_956545290_956545290</t>
  </si>
  <si>
    <t>26.08.2022 20:29:27</t>
  </si>
  <si>
    <t>26.08.2022 22:05:09</t>
  </si>
  <si>
    <t>K-1030 35-08-K01030_B_56377632_56377632</t>
  </si>
  <si>
    <t>26.08.2022 09:59:02</t>
  </si>
  <si>
    <t>26.08.2022 10:52:03</t>
  </si>
  <si>
    <t>26.08.2022 12:08:28</t>
  </si>
  <si>
    <t>26.08.2022 13:02:56</t>
  </si>
  <si>
    <t>FUNDACIK KÖK 45-75-M00068_HatBaşıAyırıcı_53135613 M03_53135613</t>
  </si>
  <si>
    <t>26.08.2022 14:47:13</t>
  </si>
  <si>
    <t>26.08.2022 16:11:05</t>
  </si>
  <si>
    <t>K-1332 35-03-K01332_35-03-K01332_41943928</t>
  </si>
  <si>
    <t>26.08.2022 11:12:15</t>
  </si>
  <si>
    <t>26.08.2022 11:28:49</t>
  </si>
  <si>
    <t>K-609 35-02-K00609_913158327_913158327</t>
  </si>
  <si>
    <t>26.08.2022 16:39:23</t>
  </si>
  <si>
    <t>26.08.2022 18:08:47</t>
  </si>
  <si>
    <t>ZEYTİNALAN TR-110 35-19-M00110_35-19-M00110_2376668</t>
  </si>
  <si>
    <t>26.08.2022 00:54:29</t>
  </si>
  <si>
    <t>26.08.2022 04:13:15</t>
  </si>
  <si>
    <t>GÖÇBEYLİ DM 35-16-M00139_GÖÇBEYLİ M01_72044610</t>
  </si>
  <si>
    <t>26.08.2022 09:29:11</t>
  </si>
  <si>
    <t>26.08.2022 15:11:56</t>
  </si>
  <si>
    <t>26.08.2022 09:17:07</t>
  </si>
  <si>
    <t>26.08.2022 11:55:55</t>
  </si>
  <si>
    <t>DALBAHÇE TR-1 45-83-L00187_A_56407901_56407901</t>
  </si>
  <si>
    <t>26.08.2022 17:50:32</t>
  </si>
  <si>
    <t>26.08.2022 18:29:38</t>
  </si>
  <si>
    <t>BAŞIBÜYÜK KÖK 45-77-L00158_HatBaşıAyırıcı_76441430 L04_76441430</t>
  </si>
  <si>
    <t>26.08.2022 18:26:44</t>
  </si>
  <si>
    <t>26.08.2022 20:34:49</t>
  </si>
  <si>
    <t>ÇUKURALTI M-27 35-25-M00075_A_56355637_56355637</t>
  </si>
  <si>
    <t>26.08.2022 20:56:18</t>
  </si>
  <si>
    <t>26.08.2022 21:52:59</t>
  </si>
  <si>
    <t>26.08.2022 10:23:24</t>
  </si>
  <si>
    <t>26.08.2022 11:19:04</t>
  </si>
  <si>
    <t>KAZANCI TR-1 45-74-M00185_45-74-M00185_2360474</t>
  </si>
  <si>
    <t>26.08.2022 21:56:48</t>
  </si>
  <si>
    <t>27.08.2022 01:31:19</t>
  </si>
  <si>
    <t>ÜZÜMLÜ AYSAN BEY TR-3 45-73-M00605_A_56394376_56394376</t>
  </si>
  <si>
    <t>26.08.2022 05:50:26</t>
  </si>
  <si>
    <t>26.08.2022 07:03:25</t>
  </si>
  <si>
    <t>DM-3/25 (MUTLU MAH. MUHTARLIK) 45-71-M00076_953210413_953210413</t>
  </si>
  <si>
    <t>26.08.2022 12:16:37</t>
  </si>
  <si>
    <t>26.08.2022 15:57:03</t>
  </si>
  <si>
    <t>KAYMAKÇI DM 35-15-M00254_KAYMAKÇI ŞEHİR M04_66813613</t>
  </si>
  <si>
    <t>26.08.2022 17:01:31</t>
  </si>
  <si>
    <t>26.08.2022 17:37:10</t>
  </si>
  <si>
    <t>26.08.2022 07:03:52</t>
  </si>
  <si>
    <t>26.08.2022 08:08:02</t>
  </si>
  <si>
    <t>26.08.2022 12:13:43</t>
  </si>
  <si>
    <t>26.08.2022 13:33:00</t>
  </si>
  <si>
    <t>AĞAÇ İŞLERİ TR-8 35-22-M00144_955292045_955292045</t>
  </si>
  <si>
    <t>26.08.2022 09:11:29</t>
  </si>
  <si>
    <t>26.08.2022 12:22:55</t>
  </si>
  <si>
    <t>26.08.2022 15:12:07</t>
  </si>
  <si>
    <t>26.08.2022 17:26:09</t>
  </si>
  <si>
    <t>26.08.2022 17:13:01</t>
  </si>
  <si>
    <t>26.08.2022 18:04:12</t>
  </si>
  <si>
    <t>26.08.2022 09:25:14</t>
  </si>
  <si>
    <t>26.08.2022 14:16:02</t>
  </si>
  <si>
    <t>26.08.2022 14:19:02</t>
  </si>
  <si>
    <t>26.08.2022 14:50:53</t>
  </si>
  <si>
    <t>26.08.2022 11:51:25</t>
  </si>
  <si>
    <t>26.08.2022 14:03:21</t>
  </si>
  <si>
    <t>K-3074 35-04-K03074_D_56359224_56359224</t>
  </si>
  <si>
    <t>26.08.2022 09:47:25</t>
  </si>
  <si>
    <t>26.08.2022 10:18:03</t>
  </si>
  <si>
    <t>DEĞİRMENCİELİ TR-1 35-24-M00076_DIREK TIPI TRAFO HUCRESI H01_2035641</t>
  </si>
  <si>
    <t>26.08.2022 19:31:16</t>
  </si>
  <si>
    <t>26.08.2022 20:24:36</t>
  </si>
  <si>
    <t>26.08.2022 09:53:13</t>
  </si>
  <si>
    <t>26.08.2022 17:25:49</t>
  </si>
  <si>
    <t>AKÇAKİLİSE TR-2 35-21-L00045_AZMAK TR-1 L02_72177549</t>
  </si>
  <si>
    <t>26.08.2022 19:59:44</t>
  </si>
  <si>
    <t>26.08.2022 23:19:42</t>
  </si>
  <si>
    <t>26.08.2022 16:33:15</t>
  </si>
  <si>
    <t>26.08.2022 17:34:53</t>
  </si>
  <si>
    <t>26.08.2022 21:06:19</t>
  </si>
  <si>
    <t>27.08.2022 00:37:53</t>
  </si>
  <si>
    <t>LÜTFİYE KÖK 45-80-M02970_KUMKUYUCAK    TST-1 M03_84270514</t>
  </si>
  <si>
    <t>26.08.2022 13:15:06</t>
  </si>
  <si>
    <t>26.08.2022 15:03:01</t>
  </si>
  <si>
    <t>KARABURUN GIS TM 35-19-A00008_EĞLENHOCA M04_2317315</t>
  </si>
  <si>
    <t>26.08.2022 00:43:10</t>
  </si>
  <si>
    <t>26.08.2022 01:41:28</t>
  </si>
  <si>
    <t>AKSELENDİ İM 45-72-A00004_TR-A ÇIKIŞ M07_2327917</t>
  </si>
  <si>
    <t>26.08.2022 08:50:59</t>
  </si>
  <si>
    <t>26.08.2022 08:59:37</t>
  </si>
  <si>
    <t>HAVAOĞLU AHBAPLAR TR-1 45-81-M00072_DIREK TIPI TRAFO HUCRESI H01_2083969</t>
  </si>
  <si>
    <t>26.08.2022 15:09:23</t>
  </si>
  <si>
    <t>26.08.2022 15:09:53</t>
  </si>
  <si>
    <t>GÜLBAHÇE TR-8 35-19-L00268_DIREK TIPI TRAFO HUCRESI H01_2058574</t>
  </si>
  <si>
    <t>26.08.2022 11:11:14</t>
  </si>
  <si>
    <t>26.08.2022 15:00:09</t>
  </si>
  <si>
    <t>AŞAĞIÇOBANİSA SANAYİ 45-71-M00108_45-71-M00108_89025638</t>
  </si>
  <si>
    <t>26.08.2022 22:21:13</t>
  </si>
  <si>
    <t>26.08.2022 23:15:01</t>
  </si>
  <si>
    <t>TR-87 35-17-M00087_DAĞITIM TRAFO TR-87 M03_66250407</t>
  </si>
  <si>
    <t>26.08.2022 10:52:46</t>
  </si>
  <si>
    <t>26.08.2022 13:55:52</t>
  </si>
  <si>
    <t>26.08.2022 00:43:32</t>
  </si>
  <si>
    <t>26.08.2022 01:40:28</t>
  </si>
  <si>
    <t>TR-1/126-1 (KEMALPAŞA SOKAK TRF) 45-83-M00270_45-83-M00270_2354073</t>
  </si>
  <si>
    <t>26.08.2022 16:00:51</t>
  </si>
  <si>
    <t>26.08.2022 17:29:59</t>
  </si>
  <si>
    <t>ALAŞEHİR TR-77 BAKLACI KÖYÜ 45-73-M00077_45-73-M00077_2354328</t>
  </si>
  <si>
    <t>26.08.2022 06:27:37</t>
  </si>
  <si>
    <t>26.08.2022 07:22:50</t>
  </si>
  <si>
    <t>26.08.2022 17:59:55</t>
  </si>
  <si>
    <t>26.08.2022 18:45:54</t>
  </si>
  <si>
    <t>26.08.2022 18:05:04</t>
  </si>
  <si>
    <t>26.08.2022 19:40:03</t>
  </si>
  <si>
    <t>TR-57 35-22-M00057_95000616480_95000616480</t>
  </si>
  <si>
    <t>26.08.2022 09:13:51</t>
  </si>
  <si>
    <t>26.08.2022 13:17:45</t>
  </si>
  <si>
    <t>M-1068 35-02-M01068_M-2599 M04_85876083</t>
  </si>
  <si>
    <t>26.08.2022 14:32:59</t>
  </si>
  <si>
    <t>26.08.2022 15:24:38</t>
  </si>
  <si>
    <t>AVŞAR İM 45-83-A00002_ERGENEKON M02_81660984</t>
  </si>
  <si>
    <t>26.08.2022 17:57:41</t>
  </si>
  <si>
    <t>26.08.2022 19:38:42</t>
  </si>
  <si>
    <t>TR-11 SANAYİ SİTESİ 35-19-L00011_35-19-L00011_72124600</t>
  </si>
  <si>
    <t>26.08.2022 19:16:04</t>
  </si>
  <si>
    <t>26.08.2022 19:55:24</t>
  </si>
  <si>
    <t>M-2015 35-01-M02015_910757092_910757092</t>
  </si>
  <si>
    <t>26.08.2022 10:46:36</t>
  </si>
  <si>
    <t>26.08.2022 12:19:37</t>
  </si>
  <si>
    <t>DM-14/24-A 45-71-M02217_953195950_953195950</t>
  </si>
  <si>
    <t>26.08.2022 15:08:33</t>
  </si>
  <si>
    <t>26.08.2022 19:20:41</t>
  </si>
  <si>
    <t>K-808 35-01-K00808_912209827_912209827</t>
  </si>
  <si>
    <t>26.08.2022 15:45:14</t>
  </si>
  <si>
    <t>26.08.2022 18:06:26</t>
  </si>
  <si>
    <t>26.08.2022 12:35:03</t>
  </si>
  <si>
    <t>26.08.2022 12:39:09</t>
  </si>
  <si>
    <t>ALİ TAMGENÇ ÖZEL TR 45-83-M00266Ö_DIREK TIPI TRAFO HUCRESI H01_2079381</t>
  </si>
  <si>
    <t>26.08.2022 23:14:51</t>
  </si>
  <si>
    <t>27.08.2022 01:04:58</t>
  </si>
  <si>
    <t>26.08.2022 18:37:35</t>
  </si>
  <si>
    <t>26.08.2022 19:13:07</t>
  </si>
  <si>
    <t>TR-2/62 45-83-L00062_TR-65 L02_2082864</t>
  </si>
  <si>
    <t>26.08.2022 13:53:41</t>
  </si>
  <si>
    <t>ÇUKURKÖY KÖK 35-29-L00034_ÇUKURKÖY ENH L06_2087132</t>
  </si>
  <si>
    <t>26.08.2022 16:41:12</t>
  </si>
  <si>
    <t>26.08.2022 17:08:50</t>
  </si>
  <si>
    <t>26.08.2022 14:52:53</t>
  </si>
  <si>
    <t>26.08.2022 14:53:31</t>
  </si>
  <si>
    <t>AHMETLİ TR-29 45-84-L00029_C_56387529_56387529</t>
  </si>
  <si>
    <t>26.08.2022 18:58:15</t>
  </si>
  <si>
    <t>26.08.2022 20:11:31</t>
  </si>
  <si>
    <t>AKHİSAR İM 45-72-A00001_HatBaşıAyırıcı_53139214 L03_53139214</t>
  </si>
  <si>
    <t>26.08.2022 22:42:08</t>
  </si>
  <si>
    <t>26.08.2022 23:49:58</t>
  </si>
  <si>
    <t>KAVAKLIDERE TR-11 45-73-M00144_B_56400962_56400962</t>
  </si>
  <si>
    <t>26.08.2022 17:15:13</t>
  </si>
  <si>
    <t>26.08.2022 19:30:06</t>
  </si>
  <si>
    <t>K-1594 35-01-K01594_98203898_98203898</t>
  </si>
  <si>
    <t>26.08.2022 17:39:27</t>
  </si>
  <si>
    <t>26.08.2022 19:18:00</t>
  </si>
  <si>
    <t>DM-7/TR-2 35-22-M00053_95000508890_95000508890</t>
  </si>
  <si>
    <t>26.08.2022 13:56:22</t>
  </si>
  <si>
    <t>26.08.2022 15:38:52</t>
  </si>
  <si>
    <t>K-1594 35-01-K01594_913544383_913544383</t>
  </si>
  <si>
    <t>26.08.2022 20:05:09</t>
  </si>
  <si>
    <t>27.08.2022 03:17:04</t>
  </si>
  <si>
    <t>GÖLMARMARA İM 45-85-A00001_ESKİ GÖLMARMARA L28_2113832</t>
  </si>
  <si>
    <t>26.08.2022 18:06:06</t>
  </si>
  <si>
    <t>26.08.2022 18:21:35</t>
  </si>
  <si>
    <t>KAVAKLIDERE TR-16 45-73-M01016_45-73-M01016_2353366</t>
  </si>
  <si>
    <t>26.08.2022 09:01:13</t>
  </si>
  <si>
    <t>26.08.2022 14:06:33</t>
  </si>
  <si>
    <t>TR-2/124 45-83-M00667_955144028_955144028</t>
  </si>
  <si>
    <t>26.08.2022 21:18:30</t>
  </si>
  <si>
    <t>26.08.2022 22:10:35</t>
  </si>
  <si>
    <t>K-2844 35-01-K02844_A_56365023_56365023</t>
  </si>
  <si>
    <t>26.08.2022 09:51:50</t>
  </si>
  <si>
    <t>26.08.2022 11:18:52</t>
  </si>
  <si>
    <t>26.08.2022 18:19:17</t>
  </si>
  <si>
    <t>26.08.2022 20:25:07</t>
  </si>
  <si>
    <t>TR-5 35-19-L00005_BOZAVLU TRAFO L02_72124006</t>
  </si>
  <si>
    <t>26.08.2022 07:33:01</t>
  </si>
  <si>
    <t>26.08.2022 09:03:52</t>
  </si>
  <si>
    <t>TR-27 45-77-L00027__75407048_75407048</t>
  </si>
  <si>
    <t>26.08.2022 16:14:20</t>
  </si>
  <si>
    <t>26.08.2022 18:52:00</t>
  </si>
  <si>
    <t>SİYEKLİ KÖK 45-71-M00185_HatBaşıAyırıcı_53134599 M05_53134599</t>
  </si>
  <si>
    <t>26.08.2022 14:31:09</t>
  </si>
  <si>
    <t>26.08.2022 17:58:19</t>
  </si>
  <si>
    <t>BAĞARASI TR-14 35-23-M00361_A_79385437_79385437</t>
  </si>
  <si>
    <t>26.08.2022 15:26:10</t>
  </si>
  <si>
    <t>26.08.2022 16:24:33</t>
  </si>
  <si>
    <t>K-3592 35-01-K03592_911523984_911523984</t>
  </si>
  <si>
    <t>26.08.2022 21:57:31</t>
  </si>
  <si>
    <t>27.08.2022 01:33:14</t>
  </si>
  <si>
    <t>26.08.2022 13:16:54</t>
  </si>
  <si>
    <t>26.08.2022 15:01:08</t>
  </si>
  <si>
    <t>KEMALPAŞA TM 35-27-A00002_KUYUCAK M07_2306689</t>
  </si>
  <si>
    <t>26.08.2022 16:30:44</t>
  </si>
  <si>
    <t>26.08.2022 16:55:53</t>
  </si>
  <si>
    <t>KÖPRÜBAŞI TR-26 45-86-M00026_KÖPRÜBAŞI TR-27 M03_72219578</t>
  </si>
  <si>
    <t>26.08.2022 17:23:50</t>
  </si>
  <si>
    <t>26.08.2022 18:08:54</t>
  </si>
  <si>
    <t>M-3562(YATIRIM REZERVE) 35-02-M03562_913118775_913118775</t>
  </si>
  <si>
    <t>26.08.2022 13:34:46</t>
  </si>
  <si>
    <t>26.08.2022 18:05:13</t>
  </si>
  <si>
    <t>26.08.2022 08:38:21</t>
  </si>
  <si>
    <t>26.08.2022 09:13:46</t>
  </si>
  <si>
    <t>DUMANLAR KÖK 45-81-M00044_DUMANLAR M03_72038303</t>
  </si>
  <si>
    <t>26.08.2022 17:56:15</t>
  </si>
  <si>
    <t>26.08.2022 17:56:51</t>
  </si>
  <si>
    <t>DM-2/12 45-72-M00610_915790442_915790442</t>
  </si>
  <si>
    <t>26.08.2022 09:50:06</t>
  </si>
  <si>
    <t>26.08.2022 10:58:58</t>
  </si>
  <si>
    <t>MORDOĞAN TR-35 35-21-L00147_953356640_953356640</t>
  </si>
  <si>
    <t>26.08.2022 10:59:34</t>
  </si>
  <si>
    <t>26.08.2022 12:47:25</t>
  </si>
  <si>
    <t>YAKAKÖY KÖK 45-75-M00067_HatBaşıAyırıcı_53134698 M05_53134698</t>
  </si>
  <si>
    <t>26.08.2022 16:42:17</t>
  </si>
  <si>
    <t>26.08.2022 17:20:01</t>
  </si>
  <si>
    <t>DM-13/14 45-71-M00321_DM-13/13 M01_67549499</t>
  </si>
  <si>
    <t>26.08.2022 17:03:25</t>
  </si>
  <si>
    <t>26.08.2022 17:29:45</t>
  </si>
  <si>
    <t>K-1653 35-04-K01653_913436920_913436920</t>
  </si>
  <si>
    <t>26.08.2022 19:52:22</t>
  </si>
  <si>
    <t>26.08.2022 21:06:31</t>
  </si>
  <si>
    <t>KINIK TR 21 35-24-L00021_955225993_955225993</t>
  </si>
  <si>
    <t>26.08.2022 19:25:07</t>
  </si>
  <si>
    <t>27.08.2022 00:24:08</t>
  </si>
  <si>
    <t>TR-57 35-22-M00057_95000624745_95000624745</t>
  </si>
  <si>
    <t>26.08.2022 15:11:02</t>
  </si>
  <si>
    <t>26.08.2022 18:12:26</t>
  </si>
  <si>
    <t>K-370 35-01-K00370_911613346_911613346</t>
  </si>
  <si>
    <t>26.08.2022 19:00:56</t>
  </si>
  <si>
    <t>26.08.2022 19:28:23</t>
  </si>
  <si>
    <t>METAL İŞLERİ TR-12 KÖK 35-22-M00112_METAL İŞLERİ TR-13 KÖK M01_72106670</t>
  </si>
  <si>
    <t>26.08.2022 12:10:05</t>
  </si>
  <si>
    <t>26.08.2022 13:49:53</t>
  </si>
  <si>
    <t>26.08.2022 17:39:42</t>
  </si>
  <si>
    <t>26.08.2022 17:52:26</t>
  </si>
  <si>
    <t>26.08.2022 13:58:07</t>
  </si>
  <si>
    <t>26.08.2022 14:03:54</t>
  </si>
  <si>
    <t>KİRAZ İM 35-31-A00001_KELLETEPE L04_2328560</t>
  </si>
  <si>
    <t>26.08.2022 10:23:33</t>
  </si>
  <si>
    <t>26.08.2022 10:37:25</t>
  </si>
  <si>
    <t>TR-1/43 45-72-M00043_TR-1/43-A M02_2331469</t>
  </si>
  <si>
    <t>26.08.2022 16:05:43</t>
  </si>
  <si>
    <t>26.08.2022 16:55:56</t>
  </si>
  <si>
    <t>KORDON KÖK 45-78-M00730_ÇAKALDOĞAN M03_2327657</t>
  </si>
  <si>
    <t>26.08.2022 06:57:53</t>
  </si>
  <si>
    <t>26.08.2022 07:56:18</t>
  </si>
  <si>
    <t>MUSALAR YENİKÖY TR-2 45-83-M00664__72373884_72373884</t>
  </si>
  <si>
    <t>26.08.2022 07:58:13</t>
  </si>
  <si>
    <t>26.08.2022 09:41:54</t>
  </si>
  <si>
    <t>KAPANCI KÖK 45-78-L00229_HASALAN L02_2328992</t>
  </si>
  <si>
    <t>26.08.2022 18:10:07</t>
  </si>
  <si>
    <t>26.08.2022 20:28:30</t>
  </si>
  <si>
    <t>26.08.2022 20:12:54</t>
  </si>
  <si>
    <t>26.08.2022 21:06:45</t>
  </si>
  <si>
    <t>26.08.2022 11:10:00</t>
  </si>
  <si>
    <t>26.08.2022 12:26:03</t>
  </si>
  <si>
    <t>TAYTAN OFİS KÖK 45-78-M00314_HatBaşıAyırıcı_53139710 M06_53139710</t>
  </si>
  <si>
    <t>26.08.2022 19:08:48</t>
  </si>
  <si>
    <t>26.08.2022 22:33:01</t>
  </si>
  <si>
    <t>26.08.2022 13:45:36</t>
  </si>
  <si>
    <t>26.08.2022 14:26:37</t>
  </si>
  <si>
    <t>K-1846 35-03-K01846_35-03-K01846_42295944</t>
  </si>
  <si>
    <t>26.08.2022 09:28:02</t>
  </si>
  <si>
    <t>26.08.2022 17:38:42</t>
  </si>
  <si>
    <t>DEMİRCİ DM 45-74-M00347_YARBASAN M04_84598223</t>
  </si>
  <si>
    <t>26.08.2022 11:26:13</t>
  </si>
  <si>
    <t>26.08.2022 11:48:00</t>
  </si>
  <si>
    <t>ULUKENT KÖK-15 35-28-M00070_HatBaşıAyırıcı_53133686 M04_53133686</t>
  </si>
  <si>
    <t>26.08.2022 16:22:36</t>
  </si>
  <si>
    <t>26.08.2022 17:54:05</t>
  </si>
  <si>
    <t>26.08.2022 13:21:36</t>
  </si>
  <si>
    <t>26.08.2022 13:36:23</t>
  </si>
  <si>
    <t>TR-47 35-27-M00047_35-27-M00047_72180566</t>
  </si>
  <si>
    <t>26.08.2022 15:44:31</t>
  </si>
  <si>
    <t>26.08.2022 16:13:35</t>
  </si>
  <si>
    <t>26.08.2022 13:45:08</t>
  </si>
  <si>
    <t>26.08.2022 13:51:19</t>
  </si>
  <si>
    <t>DAĞDERE DM 45-72-M00097_KÖMÜRCÜ M06_2329932</t>
  </si>
  <si>
    <t>26.08.2022 09:18:43</t>
  </si>
  <si>
    <t>26.08.2022 18:22:49</t>
  </si>
  <si>
    <t>26.08.2022 19:17:00</t>
  </si>
  <si>
    <t>26.08.2022 19:48:00</t>
  </si>
  <si>
    <t>CENKYERİ TR-5 45-82-M00253_DIREK TIPI TRAFO HUCRESI H01_2079308</t>
  </si>
  <si>
    <t>26.08.2022 14:14:17</t>
  </si>
  <si>
    <t>26.08.2022 15:00:55</t>
  </si>
  <si>
    <t>GÖLMARMARA İM 45-85-A00001_HatBaşıAyırıcı_53135085 L28_53135085</t>
  </si>
  <si>
    <t>26.08.2022 16:19:24</t>
  </si>
  <si>
    <t>26.08.2022 17:19:34</t>
  </si>
  <si>
    <t>AKGEDİK KÖK-2 45-71-M00163_UZUNBURUN M02_55994964</t>
  </si>
  <si>
    <t>26.08.2022 12:36:53</t>
  </si>
  <si>
    <t>26.08.2022 13:37:20</t>
  </si>
  <si>
    <t>KINIK İM 35-24-A00001_TR-20 L03_2309872</t>
  </si>
  <si>
    <t>26.08.2022 11:14:33</t>
  </si>
  <si>
    <t>26.08.2022 15:25:30</t>
  </si>
  <si>
    <t>HACIHALİLLER TR-1 KÖK 45-71-M00066_HACILILAR RİNG M04_72238429</t>
  </si>
  <si>
    <t>26.08.2022 08:38:43</t>
  </si>
  <si>
    <t>26.08.2022 12:28:45</t>
  </si>
  <si>
    <t>26.08.2022 12:38:43</t>
  </si>
  <si>
    <t>26.08.2022 13:05:29</t>
  </si>
  <si>
    <t>MENEMEN TR-58 35-28-L00058_953386359_953386359</t>
  </si>
  <si>
    <t>26.08.2022 10:19:49</t>
  </si>
  <si>
    <t>26.08.2022 15:00:16</t>
  </si>
  <si>
    <t>DUMANLAR TR-1 45-81-M00081_A_56388279_56388279</t>
  </si>
  <si>
    <t>26.08.2022 04:42:49</t>
  </si>
  <si>
    <t>26.08.2022 09:52:17</t>
  </si>
  <si>
    <t>GÖKÇEAĞIL TR-1 35-30-L00139_955299627_955299627</t>
  </si>
  <si>
    <t>26.08.2022 10:18:00</t>
  </si>
  <si>
    <t>26.08.2022 18:27:18</t>
  </si>
  <si>
    <t>ÇANDARLI TR-3 35-30-M00003_35-30-M00003_2346733</t>
  </si>
  <si>
    <t>26.08.2022 18:18:21</t>
  </si>
  <si>
    <t>26.08.2022 19:52:06</t>
  </si>
  <si>
    <t>26.08.2022 17:27:10</t>
  </si>
  <si>
    <t>26.08.2022 19:34:57</t>
  </si>
  <si>
    <t>26.08.2022 09:47:13</t>
  </si>
  <si>
    <t>26.08.2022 12:16:06</t>
  </si>
  <si>
    <t>K-814 35-02-K00814_913007922_913007922</t>
  </si>
  <si>
    <t>26.08.2022 19:02:09</t>
  </si>
  <si>
    <t>26.08.2022 20:44:07</t>
  </si>
  <si>
    <t>K-732 35-01-K00732_910478230_910478230</t>
  </si>
  <si>
    <t>26.08.2022 19:14:36</t>
  </si>
  <si>
    <t>27.08.2022 02:04:23</t>
  </si>
  <si>
    <t>26.08.2022 21:33:16</t>
  </si>
  <si>
    <t>26.08.2022 21:43:14</t>
  </si>
  <si>
    <t>26.08.2022 23:46:00</t>
  </si>
  <si>
    <t>27.08.2022 01:09:48</t>
  </si>
  <si>
    <t>KADIOVACIK TR-1 35-19-M00202_11576402_56376723_56376723</t>
  </si>
  <si>
    <t>26.08.2022 09:03:02</t>
  </si>
  <si>
    <t>26.08.2022 10:44:23</t>
  </si>
  <si>
    <t>FUNDACIK KÖK 45-75-M00068_DAĞDERE DM M05_84289409</t>
  </si>
  <si>
    <t>26.08.2022 16:35:55</t>
  </si>
  <si>
    <t>26.08.2022 16:37:02</t>
  </si>
  <si>
    <t>K-506 GEÇİT 35-02-K00506_K-506 ÖZEL K02_66531509</t>
  </si>
  <si>
    <t>26.08.2022 11:29:44</t>
  </si>
  <si>
    <t>26.08.2022 12:50:54</t>
  </si>
  <si>
    <t>KÜÇÜKAVULCUK DM 35-15-L00727_BÜYÜKAVLUCUK L03_72098459</t>
  </si>
  <si>
    <t>26.08.2022 10:58:25</t>
  </si>
  <si>
    <t>26.08.2022 16:52:26</t>
  </si>
  <si>
    <t>KARADERE TR 1 35-24-L00035_DIREK TIPI TRAFO HUCRESI H01_2034129</t>
  </si>
  <si>
    <t>26.08.2022 16:08:19</t>
  </si>
  <si>
    <t>26.08.2022 23:15:57</t>
  </si>
  <si>
    <t>L-264 ŞİFNE CAD. SONU 35-18-L00264_966677698_966677698</t>
  </si>
  <si>
    <t>26.08.2022 13:56:14</t>
  </si>
  <si>
    <t>26.08.2022 21:24:44</t>
  </si>
  <si>
    <t>26.08.2022 13:49:17</t>
  </si>
  <si>
    <t>L-240 PTT TRAFO 35-18-L00240_6348110_56370833_56370833</t>
  </si>
  <si>
    <t>26.08.2022 02:21:24</t>
  </si>
  <si>
    <t>26.08.2022 03:41:29</t>
  </si>
  <si>
    <t>KAYMAKÇI İM 35-15-A00004_YEŞİLKÖY L05_2121822</t>
  </si>
  <si>
    <t>26.08.2022 09:55:43</t>
  </si>
  <si>
    <t>26.08.2022 17:24:15</t>
  </si>
  <si>
    <t>SARUHANLI DM 45-80-M00001_AKHİSAR-2 M06_2086496</t>
  </si>
  <si>
    <t>26.08.2022 12:03:14</t>
  </si>
  <si>
    <t>26.08.2022 12:14:43</t>
  </si>
  <si>
    <t>K-4468 35-01-K04468_911623842_911623842</t>
  </si>
  <si>
    <t>26.08.2022 08:38:30</t>
  </si>
  <si>
    <t>26.08.2022 09:57:24</t>
  </si>
  <si>
    <t>26.08.2022 00:52:26</t>
  </si>
  <si>
    <t>26.08.2022 01:44:05</t>
  </si>
  <si>
    <t>TİRE TR-10 35-29-L00010_950334749_950334749</t>
  </si>
  <si>
    <t>26.08.2022 19:15:19</t>
  </si>
  <si>
    <t>26.08.2022 21:05:12</t>
  </si>
  <si>
    <t>TR-1/70 45-72-M00070_956505072_956505072</t>
  </si>
  <si>
    <t>26.08.2022 20:49:39</t>
  </si>
  <si>
    <t>26.08.2022 21:28:25</t>
  </si>
  <si>
    <t>26.08.2022 18:44:59</t>
  </si>
  <si>
    <t>26.08.2022 20:22:02</t>
  </si>
  <si>
    <t>M-180 DALYAN ARITMA DM 35-18-M00180_35-18-M00180_66030562</t>
  </si>
  <si>
    <t>26.08.2022 05:56:48</t>
  </si>
  <si>
    <t>26.08.2022 06:28:05</t>
  </si>
  <si>
    <t>L-281 35-18-L00281_950460501_950460501</t>
  </si>
  <si>
    <t>26.08.2022 00:25:27</t>
  </si>
  <si>
    <t>26.08.2022 05:13:34</t>
  </si>
  <si>
    <t>K-811 35-01-K00811_911162922_911162922</t>
  </si>
  <si>
    <t>26.08.2022 11:50:47</t>
  </si>
  <si>
    <t>26.08.2022 13:27:44</t>
  </si>
  <si>
    <t>M-1918 35-10-M01918__72410972_72410972</t>
  </si>
  <si>
    <t>26.08.2022 08:12:42</t>
  </si>
  <si>
    <t>26.08.2022 10:16:46</t>
  </si>
  <si>
    <t>M-1149 35-09-M01149_M-344 M03_47615662</t>
  </si>
  <si>
    <t>26.08.2022 09:57:30</t>
  </si>
  <si>
    <t>26.08.2022 10:03:40</t>
  </si>
  <si>
    <t>DEĞİRMENDERE DM 35-22-M00085_ÇAMÖNÜ - ATAKÖY M09_50066612</t>
  </si>
  <si>
    <t>26.08.2022 15:59:28</t>
  </si>
  <si>
    <t>26.08.2022 16:34:53</t>
  </si>
  <si>
    <t>ÇAKIRCA ALİ TR-4 45-73-M00367_45-73-M00367_2355706</t>
  </si>
  <si>
    <t>26.08.2022 20:25:37</t>
  </si>
  <si>
    <t>26.08.2022 20:59:06</t>
  </si>
  <si>
    <t>ÇAYAĞZI KÖK 35-31-L00259_KARABURÇ KÖYÜ L02_2113761</t>
  </si>
  <si>
    <t>26.08.2022 09:37:53</t>
  </si>
  <si>
    <t>26.08.2022 10:06:16</t>
  </si>
  <si>
    <t>AKSELENDİ İM 45-72-A00004_TR-A ÇIKIŞ M07_2100026</t>
  </si>
  <si>
    <t>26.08.2022 18:24:21</t>
  </si>
  <si>
    <t>26.08.2022 18:25:54</t>
  </si>
  <si>
    <t>TR-99 ZEYTİNALANI 35-19-L00099_956692156_956692156</t>
  </si>
  <si>
    <t>26.08.2022 19:59:01</t>
  </si>
  <si>
    <t>26.08.2022 21:48:26</t>
  </si>
  <si>
    <t>GÜZELBAHÇE İM 35-10-A00001_İSTİKLAL M07_77678581</t>
  </si>
  <si>
    <t>26.08.2022 12:38:00</t>
  </si>
  <si>
    <t>26.08.2022 13:29:00</t>
  </si>
  <si>
    <t>26.08.2022 12:18:19</t>
  </si>
  <si>
    <t>26.08.2022 18:07:51</t>
  </si>
  <si>
    <t>K-2574 35-01-K02574_A A1_66413314</t>
  </si>
  <si>
    <t>26.08.2022 11:57:49</t>
  </si>
  <si>
    <t>26.08.2022 14:57:31</t>
  </si>
  <si>
    <t>27.08.2022 12:12:54</t>
  </si>
  <si>
    <t>27.08.2022 13:57:13</t>
  </si>
  <si>
    <t>27.08.2022 06:01:11</t>
  </si>
  <si>
    <t>27.08.2022 06:08:54</t>
  </si>
  <si>
    <t>KESİKKÖY DM 35-28-M00309_HatBaşıAyırıcı_53133554 M14_53133554</t>
  </si>
  <si>
    <t>27.08.2022 08:38:47</t>
  </si>
  <si>
    <t>27.08.2022 15:18:54</t>
  </si>
  <si>
    <t>K-14 35-01-K00014_915158868_915158868</t>
  </si>
  <si>
    <t>27.08.2022 09:04:05</t>
  </si>
  <si>
    <t>27.08.2022 11:07:41</t>
  </si>
  <si>
    <t>SELENDİ TR-8 45-81-M00008_TR-22 M05_61176169</t>
  </si>
  <si>
    <t>27.08.2022 11:55:00</t>
  </si>
  <si>
    <t>27.08.2022 12:43:07</t>
  </si>
  <si>
    <t>27.08.2022 18:26:57</t>
  </si>
  <si>
    <t>27.08.2022 19:48:21</t>
  </si>
  <si>
    <t>BAŞLAR TR-1 45-78-L00768_A_81494301_81494301</t>
  </si>
  <si>
    <t>27.08.2022 09:19:33</t>
  </si>
  <si>
    <t>27.08.2022 16:11:31</t>
  </si>
  <si>
    <t>ÇAMLIK KÖYÜ TR-1 35-32-L00066_35-32-L00066_2362388</t>
  </si>
  <si>
    <t>27.08.2022 09:38:03</t>
  </si>
  <si>
    <t>27.08.2022 10:43:12</t>
  </si>
  <si>
    <t>M-442 35-02-M00442_E E1B_5815033</t>
  </si>
  <si>
    <t>27.08.2022 13:58:51</t>
  </si>
  <si>
    <t>27.08.2022 16:07:59</t>
  </si>
  <si>
    <t>L-244 35-18-L00244_L-245 L02_72073978</t>
  </si>
  <si>
    <t>27.08.2022 16:01:37</t>
  </si>
  <si>
    <t>27.08.2022 18:27:47</t>
  </si>
  <si>
    <t>TR-57 35-22-M00057_955287756_955287756</t>
  </si>
  <si>
    <t>27.08.2022 20:16:36</t>
  </si>
  <si>
    <t>27.08.2022 21:05:19</t>
  </si>
  <si>
    <t>27.08.2022 15:15:55</t>
  </si>
  <si>
    <t>27.08.2022 17:28:37</t>
  </si>
  <si>
    <t>KINIK TR 21 35-24-L00021_955225585_955225585</t>
  </si>
  <si>
    <t>27.08.2022 06:21:59</t>
  </si>
  <si>
    <t>27.08.2022 11:14:32</t>
  </si>
  <si>
    <t>BOZKÖY TR-2 35-17-M00353_6410697_56356801_56356801</t>
  </si>
  <si>
    <t>27.08.2022 23:25:28</t>
  </si>
  <si>
    <t>28.08.2022 01:18:45</t>
  </si>
  <si>
    <t>27.08.2022 10:46:09</t>
  </si>
  <si>
    <t>27.08.2022 12:35:54</t>
  </si>
  <si>
    <t>L-400 35-18-L00400_BAYKAL L03_2324808</t>
  </si>
  <si>
    <t>27.08.2022 17:56:10</t>
  </si>
  <si>
    <t>27.08.2022 18:36:59</t>
  </si>
  <si>
    <t>SELENDİ TR-22 45-81-M00022_945636048_945636048</t>
  </si>
  <si>
    <t>27.08.2022 16:38:28</t>
  </si>
  <si>
    <t>27.08.2022 18:58:48</t>
  </si>
  <si>
    <t>K-2572 35-01-K02572_911634594_911634594</t>
  </si>
  <si>
    <t>27.08.2022 00:08:50</t>
  </si>
  <si>
    <t>27.08.2022 06:18:40</t>
  </si>
  <si>
    <t>TİRE DM2/5 35-29-L00024_950320796_950320796</t>
  </si>
  <si>
    <t>27.08.2022 18:00:22</t>
  </si>
  <si>
    <t>27.08.2022 19:37:10</t>
  </si>
  <si>
    <t>27.08.2022 12:15:51</t>
  </si>
  <si>
    <t>27.08.2022 12:44:46</t>
  </si>
  <si>
    <t>ŞEREMET KARIKOCA TR-1 45-77-M00068_ H_83870791</t>
  </si>
  <si>
    <t>27.08.2022 12:55:00</t>
  </si>
  <si>
    <t>27.08.2022 13:55:34</t>
  </si>
  <si>
    <t>27.08.2022 09:27:22</t>
  </si>
  <si>
    <t>27.08.2022 15:48:10</t>
  </si>
  <si>
    <t>ÇAMPINAR TR-1 45-83-M00428_950199920_950199920</t>
  </si>
  <si>
    <t>27.08.2022 10:55:02</t>
  </si>
  <si>
    <t>27.08.2022 14:03:21</t>
  </si>
  <si>
    <t>27.08.2022 09:03:10</t>
  </si>
  <si>
    <t>27.08.2022 09:42:11</t>
  </si>
  <si>
    <t>SAKARLI KÖK 45-76-M00046_HatBaşıAyırıcı_53135014 M04_53135014</t>
  </si>
  <si>
    <t>27.08.2022 08:29:52</t>
  </si>
  <si>
    <t>27.08.2022 10:34:24</t>
  </si>
  <si>
    <t>SULTAN YAYLASI TR-3 45-71-M01768_953223445_953223445</t>
  </si>
  <si>
    <t>27.08.2022 15:53:29</t>
  </si>
  <si>
    <t>27.08.2022 20:45:39</t>
  </si>
  <si>
    <t>M-1224 35-01-M01224_913919328_913919328</t>
  </si>
  <si>
    <t>27.08.2022 01:31:46</t>
  </si>
  <si>
    <t>27.08.2022 04:06:50</t>
  </si>
  <si>
    <t>TR-2/6 45-83-L00006_955177439_955177439</t>
  </si>
  <si>
    <t>28.08.2022 03:24:11</t>
  </si>
  <si>
    <t>SELÇUK İM/DM 35-13-A00004_ŞİRİNCE L04_65986070</t>
  </si>
  <si>
    <t>27.08.2022 18:46:15</t>
  </si>
  <si>
    <t>27.08.2022 19:03:47</t>
  </si>
  <si>
    <t>M-2790 35-08-M02790_DAĞITIM TRAFOSU M02_66489616</t>
  </si>
  <si>
    <t>27.08.2022 09:21:07</t>
  </si>
  <si>
    <t>27.08.2022 14:50:13</t>
  </si>
  <si>
    <t>K-4187 35-01-K04187_35-01-K04187_77177225</t>
  </si>
  <si>
    <t>27.08.2022 17:09:53</t>
  </si>
  <si>
    <t>27.08.2022 17:35:06</t>
  </si>
  <si>
    <t>BADEMLİ TR-2 35-30-L00099_955320116_955320116</t>
  </si>
  <si>
    <t>27.08.2022 21:04:24</t>
  </si>
  <si>
    <t>27.08.2022 22:01:22</t>
  </si>
  <si>
    <t>M-1054 35-02-M01054_913327216_913327216</t>
  </si>
  <si>
    <t>27.08.2022 15:22:28</t>
  </si>
  <si>
    <t>27.08.2022 17:32:45</t>
  </si>
  <si>
    <t>K-4703 35-01-K04703_911735972_911735972</t>
  </si>
  <si>
    <t>27.08.2022 09:59:29</t>
  </si>
  <si>
    <t>27.08.2022 11:54:41</t>
  </si>
  <si>
    <t>M-1735 35-02-M01735_TRF-1 M03_2113300</t>
  </si>
  <si>
    <t>27.08.2022 10:44:20</t>
  </si>
  <si>
    <t>27.08.2022 11:51:48</t>
  </si>
  <si>
    <t>K-822 35-01-K00822_911120800_911120800</t>
  </si>
  <si>
    <t>27.08.2022 15:10:22</t>
  </si>
  <si>
    <t>27.08.2022 16:28:57</t>
  </si>
  <si>
    <t>M-1918 35-10-M01918_B_56374405_56374405</t>
  </si>
  <si>
    <t>27.08.2022 19:32:40</t>
  </si>
  <si>
    <t>27.08.2022 21:29:38</t>
  </si>
  <si>
    <t>ÇAMURHAMAMI KÖK 45-78-L00230_HatBaşıAyırıcı_53139647 L03_53139647</t>
  </si>
  <si>
    <t>27.08.2022 13:14:05</t>
  </si>
  <si>
    <t>27.08.2022 15:49:02</t>
  </si>
  <si>
    <t>İZZETTİN KÖK 45-83-M00132_HatBaşıAyırıcı_53137175 M02_53137175</t>
  </si>
  <si>
    <t>27.08.2022 06:39:14</t>
  </si>
  <si>
    <t>27.08.2022 13:21:27</t>
  </si>
  <si>
    <t>27.08.2022 12:59:00</t>
  </si>
  <si>
    <t>27.08.2022 13:07:00</t>
  </si>
  <si>
    <t>K-1463 35-01-K01463_TRAFO K04_2310395</t>
  </si>
  <si>
    <t>27.08.2022 17:52:21</t>
  </si>
  <si>
    <t>27.08.2022 18:54:10</t>
  </si>
  <si>
    <t>TR-104 ZEYTİNALANI 35-19-L00104_956676381_956676381</t>
  </si>
  <si>
    <t>27.08.2022 09:40:28</t>
  </si>
  <si>
    <t>27.08.2022 11:16:02</t>
  </si>
  <si>
    <t>K-840 35-01-K00840_35-01-K00840_2347650</t>
  </si>
  <si>
    <t>27.08.2022 10:29:09</t>
  </si>
  <si>
    <t>27.08.2022 11:02:31</t>
  </si>
  <si>
    <t>TR-105/1 45-83-M00776_955145312_955145312</t>
  </si>
  <si>
    <t>27.08.2022 14:23:11</t>
  </si>
  <si>
    <t>27.08.2022 15:29:25</t>
  </si>
  <si>
    <t>27.08.2022 22:21:47</t>
  </si>
  <si>
    <t>27.08.2022 23:03:34</t>
  </si>
  <si>
    <t>M-2866 35-03-M02866_35-03-M02866_82288264</t>
  </si>
  <si>
    <t>27.08.2022 04:05:35</t>
  </si>
  <si>
    <t>27.08.2022 04:30:18</t>
  </si>
  <si>
    <t>PANCAR TR-6 35-26-M00903_961051121_961051121</t>
  </si>
  <si>
    <t>27.08.2022 17:29:27</t>
  </si>
  <si>
    <t>27.08.2022 21:35:15</t>
  </si>
  <si>
    <t>27.08.2022 11:16:37</t>
  </si>
  <si>
    <t>27.08.2022 14:03:42</t>
  </si>
  <si>
    <t>ULACIK TR-1 45-74-M00167_45-74-M00167_2359534</t>
  </si>
  <si>
    <t>27.08.2022 07:53:00</t>
  </si>
  <si>
    <t>27.08.2022 08:50:30</t>
  </si>
  <si>
    <t>TR-56 35-17-M00056__56394798_56394798</t>
  </si>
  <si>
    <t>27.08.2022 10:21:08</t>
  </si>
  <si>
    <t>27.08.2022 13:01:31</t>
  </si>
  <si>
    <t>L-431 HAPPY PARK 35-18-L00431_950453153_950453153</t>
  </si>
  <si>
    <t>27.08.2022 12:40:40</t>
  </si>
  <si>
    <t>27.08.2022 16:57:21</t>
  </si>
  <si>
    <t>DEĞİRMENDERE DM 35-22-M00085_HatBaşıAyırıcı_53133261 M08_53133261</t>
  </si>
  <si>
    <t>27.08.2022 11:59:30</t>
  </si>
  <si>
    <t>27.08.2022 13:27:10</t>
  </si>
  <si>
    <t>M-871 EĞRİDERE KÖYÜ 35-02-M00871_910008667_910008667</t>
  </si>
  <si>
    <t>27.08.2022 17:39:13</t>
  </si>
  <si>
    <t>27.08.2022 19:12:08</t>
  </si>
  <si>
    <t>DELEMENLER KÖK 45-73-M00490_HACIALİLER M03_2317059</t>
  </si>
  <si>
    <t>27.08.2022 16:56:59</t>
  </si>
  <si>
    <t>27.08.2022 17:22:40</t>
  </si>
  <si>
    <t>TR-2/33 45-72-L00033_956476325_956476325</t>
  </si>
  <si>
    <t>27.08.2022 21:26:40</t>
  </si>
  <si>
    <t>27.08.2022 22:03:35</t>
  </si>
  <si>
    <t>KAYMAKÇI İM 35-15-A00004_TR-A M07_2333305</t>
  </si>
  <si>
    <t>27.08.2022 13:26:01</t>
  </si>
  <si>
    <t>27.08.2022 13:51:18</t>
  </si>
  <si>
    <t>K-3586 35-01-K03586_910868545_910868545</t>
  </si>
  <si>
    <t>27.08.2022 11:04:21</t>
  </si>
  <si>
    <t>27.08.2022 14:10:07</t>
  </si>
  <si>
    <t>K-1511 TRT BÖLGE MÜDÜRLÜĞÜ 35-01-K01511Ö_ K03_2316190</t>
  </si>
  <si>
    <t>27.08.2022 08:44:57</t>
  </si>
  <si>
    <t>27.08.2022 13:32:25</t>
  </si>
  <si>
    <t>YARBASAN KÖK 45-74-M00119_HatBaşıAyırıcı_77952731 M04_77952731</t>
  </si>
  <si>
    <t>27.08.2022 18:02:17</t>
  </si>
  <si>
    <t>27.08.2022 20:33:06</t>
  </si>
  <si>
    <t>27.08.2022 19:39:47</t>
  </si>
  <si>
    <t>27.08.2022 20:46:16</t>
  </si>
  <si>
    <t>L-472 OLTULU 35-18-L00472_35-18-L00472_72117667</t>
  </si>
  <si>
    <t>27.08.2022 15:01:55</t>
  </si>
  <si>
    <t>27.08.2022 15:18:34</t>
  </si>
  <si>
    <t>DM02/TR23 MEZAR ÜSTÜ 45-73-M00028_945682191_945682191</t>
  </si>
  <si>
    <t>27.08.2022 19:54:22</t>
  </si>
  <si>
    <t>27.08.2022 21:24:09</t>
  </si>
  <si>
    <t>AYVALIK SİTESİ TR 35-30-M00329_955307115_955307115</t>
  </si>
  <si>
    <t>27.08.2022 09:15:43</t>
  </si>
  <si>
    <t>27.08.2022 10:24:58</t>
  </si>
  <si>
    <t>ÇATALKAYA TR-4 35-21-L00194_965669753_965669753</t>
  </si>
  <si>
    <t>27.08.2022 08:56:47</t>
  </si>
  <si>
    <t>27.08.2022 11:29:40</t>
  </si>
  <si>
    <t>L-310 35-18-L00310_950438005_950438005</t>
  </si>
  <si>
    <t>27.08.2022 20:22:34</t>
  </si>
  <si>
    <t>27.08.2022 21:14:11</t>
  </si>
  <si>
    <t>K-4346 35-01-K04346_912018776_912018776</t>
  </si>
  <si>
    <t>27.08.2022 10:18:30</t>
  </si>
  <si>
    <t>27.08.2022 12:43:46</t>
  </si>
  <si>
    <t>27.08.2022 19:00:32</t>
  </si>
  <si>
    <t>27.08.2022 19:28:56</t>
  </si>
  <si>
    <t>SELENDİ TR-8 45-81-M00008_E E02b_64573003</t>
  </si>
  <si>
    <t>27.08.2022 08:00:13</t>
  </si>
  <si>
    <t>27.08.2022 09:17:00</t>
  </si>
  <si>
    <t>KARAARZMAK TARIMSAL SULAMA TR-3 45-83-M00261_45-83-M00261_2353638</t>
  </si>
  <si>
    <t>27.08.2022 11:12:28</t>
  </si>
  <si>
    <t>27.08.2022 20:02:55</t>
  </si>
  <si>
    <t>YENİFOÇA TR-20 35-23-M00020_YENİFOÇA TR-22 M2_76459062</t>
  </si>
  <si>
    <t>27.08.2022 02:40:35</t>
  </si>
  <si>
    <t>27.08.2022 03:12:41</t>
  </si>
  <si>
    <t>GÖLMARMARA İM 45-85-A00001_HatBaşıAyırıcı_53135861 L26_53135861</t>
  </si>
  <si>
    <t>27.08.2022 16:46:37</t>
  </si>
  <si>
    <t>27.08.2022 17:41:47</t>
  </si>
  <si>
    <t>TR-2/87 45-83-L00087_955154855_955154855</t>
  </si>
  <si>
    <t>27.08.2022 16:57:54</t>
  </si>
  <si>
    <t>27.08.2022 18:16:55</t>
  </si>
  <si>
    <t>BÜYÜKSÜMBÜLLER TR-1 45-71-M00818_DIREK TIPI TRAFO HUCRESI H01_2076907</t>
  </si>
  <si>
    <t>27.08.2022 12:27:54</t>
  </si>
  <si>
    <t>27.08.2022 18:15:40</t>
  </si>
  <si>
    <t>27.08.2022 13:12:40</t>
  </si>
  <si>
    <t>27.08.2022 13:24:16</t>
  </si>
  <si>
    <t>TR-28 35-15-M00028_48866698_56365136_56365136</t>
  </si>
  <si>
    <t>27.08.2022 16:07:36</t>
  </si>
  <si>
    <t>27.08.2022 20:13:45</t>
  </si>
  <si>
    <t>SARNIÇ YENİMAHALLE TR-2 45-72-L00264_A_56390529_56390529</t>
  </si>
  <si>
    <t>27.08.2022 22:17:35</t>
  </si>
  <si>
    <t>27.08.2022 23:38:24</t>
  </si>
  <si>
    <t>M-1097 GEÇİT 35-03-M01097_HatBaşıAyırıcı_53137760 M02_53137760</t>
  </si>
  <si>
    <t>27.08.2022 08:36:58</t>
  </si>
  <si>
    <t>27.08.2022 12:36:08</t>
  </si>
  <si>
    <t>27.08.2022 14:55:33</t>
  </si>
  <si>
    <t>27.08.2022 17:01:47</t>
  </si>
  <si>
    <t>METAL İŞLERİ TR-7 (KISIK DM-1/TR-15) 35-22-M00107_955276781_955276781</t>
  </si>
  <si>
    <t>27.08.2022 09:49:37</t>
  </si>
  <si>
    <t>27.08.2022 11:16:27</t>
  </si>
  <si>
    <t>27.08.2022 07:20:38</t>
  </si>
  <si>
    <t>27.08.2022 07:24:27</t>
  </si>
  <si>
    <t>KARABURUN TEPEBOZ KÖYÜ TR 35-21-L00056_6639202_56359963_56359963</t>
  </si>
  <si>
    <t>27.08.2022 18:05:50</t>
  </si>
  <si>
    <t>27.08.2022 18:38:20</t>
  </si>
  <si>
    <t>TR-2/25 45-83-L00025_955141821_955141821</t>
  </si>
  <si>
    <t>27.08.2022 10:44:26</t>
  </si>
  <si>
    <t>27.08.2022 13:07:22</t>
  </si>
  <si>
    <t>BORNOVA TM 35-02-A00005_TR-A K12_2057002</t>
  </si>
  <si>
    <t>27.08.2022 07:43:52</t>
  </si>
  <si>
    <t>27.08.2022 07:46:30</t>
  </si>
  <si>
    <t>K-4554 35-07-K04554_98272722_98272722</t>
  </si>
  <si>
    <t>27.08.2022 15:35:24</t>
  </si>
  <si>
    <t>27.08.2022 19:54:39</t>
  </si>
  <si>
    <t>TR-79 DEREKENARI 35-19-L00079_956669839_956669839</t>
  </si>
  <si>
    <t>27.08.2022 15:03:44</t>
  </si>
  <si>
    <t>27.08.2022 19:01:06</t>
  </si>
  <si>
    <t>27.08.2022 10:33:49</t>
  </si>
  <si>
    <t>27.08.2022 12:42:48</t>
  </si>
  <si>
    <t>27.08.2022 17:25:36</t>
  </si>
  <si>
    <t>27.08.2022 17:54:02</t>
  </si>
  <si>
    <t>K-4950 35-01-K04950_911230388_911230388</t>
  </si>
  <si>
    <t>27.08.2022 08:24:47</t>
  </si>
  <si>
    <t>27.08.2022 13:17:31</t>
  </si>
  <si>
    <t>M-997 35-03-M00997_910656484_910656484</t>
  </si>
  <si>
    <t>27.08.2022 09:18:48</t>
  </si>
  <si>
    <t>27.08.2022 13:58:57</t>
  </si>
  <si>
    <t>M-331 35-02-M00331_M-333 M03_2083550</t>
  </si>
  <si>
    <t>27.08.2022 13:00:46</t>
  </si>
  <si>
    <t>27.08.2022 19:04:45</t>
  </si>
  <si>
    <t>M-1624 35-02-M01624_949665949_949665949</t>
  </si>
  <si>
    <t>27.08.2022 20:47:51</t>
  </si>
  <si>
    <t>27.08.2022 21:50:15</t>
  </si>
  <si>
    <t>27.08.2022 15:14:01</t>
  </si>
  <si>
    <t>27.08.2022 15:58:56</t>
  </si>
  <si>
    <t>BEYOBA TR-10 45-72-M00425_TR-12 M01_2103411</t>
  </si>
  <si>
    <t>27.08.2022 07:27:50</t>
  </si>
  <si>
    <t>27.08.2022 07:28:50</t>
  </si>
  <si>
    <t>BÜYÜKKEMERDERE TR-2 35-29-L00302_A_56395319_56395319</t>
  </si>
  <si>
    <t>27.08.2022 20:09:57</t>
  </si>
  <si>
    <t>27.08.2022 21:27:10</t>
  </si>
  <si>
    <t>27.08.2022 09:38:59</t>
  </si>
  <si>
    <t>27.08.2022 16:56:30</t>
  </si>
  <si>
    <t>27.08.2022 13:04:33</t>
  </si>
  <si>
    <t>27.08.2022 13:39:33</t>
  </si>
  <si>
    <t>M-2909 35-02-M02909_915024798_915024798</t>
  </si>
  <si>
    <t>27.08.2022 23:02:29</t>
  </si>
  <si>
    <t>28.08.2022 00:42:49</t>
  </si>
  <si>
    <t>TR-129 35-19-L00129_956697110_956697110</t>
  </si>
  <si>
    <t>27.08.2022 11:15:25</t>
  </si>
  <si>
    <t>27.08.2022 12:23:04</t>
  </si>
  <si>
    <t>KURTULMUŞ KÖK 45-72-L00080_HatBaşıAyırıcı_53140309 L03_53140309</t>
  </si>
  <si>
    <t>27.08.2022 07:31:22</t>
  </si>
  <si>
    <t>27.08.2022 14:30:26</t>
  </si>
  <si>
    <t>27.08.2022 08:24:19</t>
  </si>
  <si>
    <t>27.08.2022 14:46:54</t>
  </si>
  <si>
    <t>MURADİYE TR-2 SU DEPOSU 45-71-M00199_953221405_953221405</t>
  </si>
  <si>
    <t>27.08.2022 11:25:17</t>
  </si>
  <si>
    <t>27.08.2022 18:41:15</t>
  </si>
  <si>
    <t>27.08.2022 15:50:21</t>
  </si>
  <si>
    <t>27.08.2022 16:33:07</t>
  </si>
  <si>
    <t>L-401 ALTINYUNUS DM 35-18-L00401_35-18-L00401_2372640</t>
  </si>
  <si>
    <t>27.08.2022 09:08:23</t>
  </si>
  <si>
    <t>27.08.2022 10:12:28</t>
  </si>
  <si>
    <t>GÜLBAHÇE TR-1 35-19-L00151_956688266_956688266</t>
  </si>
  <si>
    <t>27.08.2022 17:08:38</t>
  </si>
  <si>
    <t>27.08.2022 21:13:38</t>
  </si>
  <si>
    <t>BAHATTİN DOĞANER KÖK 35-27-M00482_ÇİFTEL KAZAN M05_72166834</t>
  </si>
  <si>
    <t>27.08.2022 15:39:05</t>
  </si>
  <si>
    <t>27.08.2022 17:21:32</t>
  </si>
  <si>
    <t>27.08.2022 09:20:23</t>
  </si>
  <si>
    <t>27.08.2022 15:14:36</t>
  </si>
  <si>
    <t>M-2414 35-01-M02414_A 3A_5908211</t>
  </si>
  <si>
    <t>27.08.2022 18:25:35</t>
  </si>
  <si>
    <t>27.08.2022 19:34:41</t>
  </si>
  <si>
    <t>PANCAR TR-6 35-26-M00903_956605112_956605112</t>
  </si>
  <si>
    <t>27.08.2022 14:38:54</t>
  </si>
  <si>
    <t>27.08.2022 17:10:22</t>
  </si>
  <si>
    <t>ÇIRPI İM 35-20-A00002_HASKÖY L13_2056287</t>
  </si>
  <si>
    <t>27.08.2022 09:35:46</t>
  </si>
  <si>
    <t>27.08.2022 09:41:28</t>
  </si>
  <si>
    <t>TR-147 35-19-L00147_956664393_956664393</t>
  </si>
  <si>
    <t>27.08.2022 20:04:02</t>
  </si>
  <si>
    <t>27.08.2022 20:37:53</t>
  </si>
  <si>
    <t>DM-2/34 (MEVLANA YOLU) 45-71-M00532_953194931_953194931</t>
  </si>
  <si>
    <t>27.08.2022 17:55:40</t>
  </si>
  <si>
    <t>27.08.2022 21:11:00</t>
  </si>
  <si>
    <t>M-3392(YATIRIM REZERVE) 35-03-M03392_913042574_913042574</t>
  </si>
  <si>
    <t>27.08.2022 15:07:01</t>
  </si>
  <si>
    <t>27.08.2022 19:58:02</t>
  </si>
  <si>
    <t>BAŞIBÜYÜK KÖK 45-77-L00158_EVCİLER ÇIKIŞI L03_61353338</t>
  </si>
  <si>
    <t>27.08.2022 09:52:31</t>
  </si>
  <si>
    <t>27.08.2022 10:32:31</t>
  </si>
  <si>
    <t>M-1826 35-02-M01826_912892016_912892016</t>
  </si>
  <si>
    <t>27.08.2022 08:55:41</t>
  </si>
  <si>
    <t>27.08.2022 10:27:42</t>
  </si>
  <si>
    <t>27.08.2022 08:39:09</t>
  </si>
  <si>
    <t>27.08.2022 08:43:03</t>
  </si>
  <si>
    <t>RAHMİYE-2 SULAMA TR-2 45-72-M00366_45-72-M00366_2370573</t>
  </si>
  <si>
    <t>27.08.2022 07:38:46</t>
  </si>
  <si>
    <t>27.08.2022 13:01:36</t>
  </si>
  <si>
    <t>27.08.2022 01:53:24</t>
  </si>
  <si>
    <t>27.08.2022 05:04:30</t>
  </si>
  <si>
    <t>L-404 35-18-L00404_962699847_962699847</t>
  </si>
  <si>
    <t>27.08.2022 10:08:03</t>
  </si>
  <si>
    <t>27.08.2022 12:49:51</t>
  </si>
  <si>
    <t>27.08.2022 16:03:02</t>
  </si>
  <si>
    <t>27.08.2022 18:16:52</t>
  </si>
  <si>
    <t>TİRE DM-2/22 35-29-L00736_950328958_950328958</t>
  </si>
  <si>
    <t>27.08.2022 14:41:51</t>
  </si>
  <si>
    <t>27.08.2022 15:26:00</t>
  </si>
  <si>
    <t>GÜMÜLCELİ TR-3 45-80-M00111_B_56386479_56386479</t>
  </si>
  <si>
    <t>27.08.2022 15:24:32</t>
  </si>
  <si>
    <t>27.08.2022 17:16:52</t>
  </si>
  <si>
    <t>SARIAHMETLER MAHALLESİ TR-1 35-24-M00081_DIREK TIPI TRAFO HUCRESI H01_2035647</t>
  </si>
  <si>
    <t>27.08.2022 21:17:08</t>
  </si>
  <si>
    <t>28.08.2022 00:04:50</t>
  </si>
  <si>
    <t>27.08.2022 20:14:51</t>
  </si>
  <si>
    <t>27.08.2022 21:24:39</t>
  </si>
  <si>
    <t>DÜNDARLI KÖK 35-29-L00053_DALLIK GRB. ENH. L02_72215840</t>
  </si>
  <si>
    <t>27.08.2022 19:39:01</t>
  </si>
  <si>
    <t>27.08.2022 19:39:41</t>
  </si>
  <si>
    <t>_961079049_961079049</t>
  </si>
  <si>
    <t>27.08.2022 11:55:11</t>
  </si>
  <si>
    <t>27.08.2022 13:55:47</t>
  </si>
  <si>
    <t>TİRE TR-12 35-29-L00012_950335642_950335642</t>
  </si>
  <si>
    <t>27.08.2022 08:37:42</t>
  </si>
  <si>
    <t>27.08.2022 09:07:46</t>
  </si>
  <si>
    <t>İĞNEDERE TR-1 35-28-M00290_B_56378262_56378262</t>
  </si>
  <si>
    <t>27.08.2022 12:17:18</t>
  </si>
  <si>
    <t>27.08.2022 17:01:31</t>
  </si>
  <si>
    <t>KAVAKLIDERE TR-12 45-73-M00145_TR-14 M05_2093010</t>
  </si>
  <si>
    <t>27.08.2022 08:32:57</t>
  </si>
  <si>
    <t>27.08.2022 09:17:39</t>
  </si>
  <si>
    <t>BORLU TARIMSAL SULAMA 45-86-M00179_A_56404829_56404829</t>
  </si>
  <si>
    <t>27.08.2022 08:53:59</t>
  </si>
  <si>
    <t>27.08.2022 13:11:52</t>
  </si>
  <si>
    <t>DİLEK TR-6 45-80-M02952_956567841_956567841</t>
  </si>
  <si>
    <t>27.08.2022 12:25:12</t>
  </si>
  <si>
    <t>27.08.2022 13:24:12</t>
  </si>
  <si>
    <t>MAHMUTLAR KÖK 45-74-M00354_HatBaşıAyırıcı_77953030 M09_77953030</t>
  </si>
  <si>
    <t>27.08.2022 20:21:23</t>
  </si>
  <si>
    <t>27.08.2022 22:39:11</t>
  </si>
  <si>
    <t>27.08.2022 10:25:55</t>
  </si>
  <si>
    <t>27.08.2022 10:56:45</t>
  </si>
  <si>
    <t>GÜNEŞLİ TR-1 35-16-M00125_47470213_56394924_56394924</t>
  </si>
  <si>
    <t>27.08.2022 09:16:27</t>
  </si>
  <si>
    <t>27.08.2022 12:49:59</t>
  </si>
  <si>
    <t>27.08.2022 14:02:22</t>
  </si>
  <si>
    <t>27.08.2022 15:19:44</t>
  </si>
  <si>
    <t>BOSTANLI KÜME EVLERİ TR-2 45-83-M00694_45-83-M00694_48475138</t>
  </si>
  <si>
    <t>27.08.2022 17:21:31</t>
  </si>
  <si>
    <t>27.08.2022 18:59:19</t>
  </si>
  <si>
    <t>KONAKLI ZEKİ KUTLU SULAMA GRB TR-24 35-15-M00151_B_56372804_56372804</t>
  </si>
  <si>
    <t>27.08.2022 18:50:54</t>
  </si>
  <si>
    <t>27.08.2022 19:59:15</t>
  </si>
  <si>
    <t>KAYNARPINAR TR-1 35-21-L00116_953360490_953360490</t>
  </si>
  <si>
    <t>27.08.2022 20:59:31</t>
  </si>
  <si>
    <t>27.08.2022 23:19:50</t>
  </si>
  <si>
    <t>27.08.2022 11:18:58</t>
  </si>
  <si>
    <t>27.08.2022 11:41:22</t>
  </si>
  <si>
    <t>TR-24 TARIMSAL SULAMA 45-80-M01024_45-80-M01024_2373168</t>
  </si>
  <si>
    <t>27.08.2022 15:19:26</t>
  </si>
  <si>
    <t>27.08.2022 18:42:51</t>
  </si>
  <si>
    <t>ALAYAKA HORZUM TR-1 45-73-M01060_B_56369796_56369796</t>
  </si>
  <si>
    <t>27.08.2022 16:03:32</t>
  </si>
  <si>
    <t>27.08.2022 19:06:02</t>
  </si>
  <si>
    <t>K-3196 35-03-K03196_910996049_910996049</t>
  </si>
  <si>
    <t>27.08.2022 09:45:20</t>
  </si>
  <si>
    <t>27.08.2022 10:56:33</t>
  </si>
  <si>
    <t>27.08.2022 06:32:02</t>
  </si>
  <si>
    <t>27.08.2022 06:40:35</t>
  </si>
  <si>
    <t>K-4745 35-03-K04745_A A1_61128547</t>
  </si>
  <si>
    <t>27.08.2022 01:01:28</t>
  </si>
  <si>
    <t>27.08.2022 01:28:38</t>
  </si>
  <si>
    <t>TR-141 35-16-L00141_953317456_953317456</t>
  </si>
  <si>
    <t>27.08.2022 17:58:13</t>
  </si>
  <si>
    <t>27.08.2022 21:29:21</t>
  </si>
  <si>
    <t>BOZKÖY TARIMSAL SULAMA TR-1 35-16-M00225_47524892_56397459_56397459</t>
  </si>
  <si>
    <t>27.08.2022 13:22:15</t>
  </si>
  <si>
    <t>27.08.2022 19:55:15</t>
  </si>
  <si>
    <t>TR-44 35-16-L00044_953338722_953338722</t>
  </si>
  <si>
    <t>27.08.2022 09:31:46</t>
  </si>
  <si>
    <t>27.08.2022 14:46:22</t>
  </si>
  <si>
    <t>ÜLKÜ KÖK 45-78-M01394_SERVET BLOK M03_83839759</t>
  </si>
  <si>
    <t>27.08.2022 17:12:06</t>
  </si>
  <si>
    <t>SALİHLER TR-1 35-30-L00144_955329166_955329166</t>
  </si>
  <si>
    <t>27.08.2022 09:04:45</t>
  </si>
  <si>
    <t>27.08.2022 14:12:31</t>
  </si>
  <si>
    <t>K-4613 35-02-K04613_910176400_910176400</t>
  </si>
  <si>
    <t>27.08.2022 03:39:20</t>
  </si>
  <si>
    <t>27.08.2022 06:35:40</t>
  </si>
  <si>
    <t>GÜNEŞLİ KÖK 45-75-M00056_HatBaşıAyırıcı_75670663 M01_75670663</t>
  </si>
  <si>
    <t>27.08.2022 10:29:38</t>
  </si>
  <si>
    <t>27.08.2022 16:42:46</t>
  </si>
  <si>
    <t>27.08.2022 08:22:00</t>
  </si>
  <si>
    <t>27.08.2022 18:03:09</t>
  </si>
  <si>
    <t>MORALILAR İM 45-72-A00002_MORALILAR TARIMSAL SULAMA L04_2097902</t>
  </si>
  <si>
    <t>27.08.2022 16:57:47</t>
  </si>
  <si>
    <t>27.08.2022 18:28:27</t>
  </si>
  <si>
    <t>27.08.2022 17:32:23</t>
  </si>
  <si>
    <t>27.08.2022 17:57:08</t>
  </si>
  <si>
    <t>SÜLEYMANLI TR-10 45-72-L00304_956487299_956487299</t>
  </si>
  <si>
    <t>27.08.2022 17:42:04</t>
  </si>
  <si>
    <t>27.08.2022 20:15:29</t>
  </si>
  <si>
    <t>27.08.2022 18:20:15</t>
  </si>
  <si>
    <t>27.08.2022 19:22:41</t>
  </si>
  <si>
    <t>L-424 AKTAŞ MARKET 35-18-L00424_950456919_950456919</t>
  </si>
  <si>
    <t>27.08.2022 16:12:57</t>
  </si>
  <si>
    <t>27.08.2022 17:16:24</t>
  </si>
  <si>
    <t>27.08.2022 22:19:00</t>
  </si>
  <si>
    <t>27.08.2022 22:53:42</t>
  </si>
  <si>
    <t>27.08.2022 18:05:48</t>
  </si>
  <si>
    <t>27.08.2022 21:23:41</t>
  </si>
  <si>
    <t>İTOB DM 35-22-M00089_ARITMA M05_2044436</t>
  </si>
  <si>
    <t>27.08.2022 09:33:28</t>
  </si>
  <si>
    <t>27.08.2022 10:23:09</t>
  </si>
  <si>
    <t>27.08.2022 07:19:28</t>
  </si>
  <si>
    <t>27.08.2022 08:46:13</t>
  </si>
  <si>
    <t>İSTASYONALTI KÖK 45-83-M00131_MANİSA-2 M04_2099099</t>
  </si>
  <si>
    <t>27.08.2022 20:04:24</t>
  </si>
  <si>
    <t>27.08.2022 20:55:15</t>
  </si>
  <si>
    <t>YİĞİTLER KÖK 35-27-M00707_YİĞİTLER SULAMA M01_72159017</t>
  </si>
  <si>
    <t>27.08.2022 09:54:07</t>
  </si>
  <si>
    <t>27.08.2022 14:12:10</t>
  </si>
  <si>
    <t>DOMBAYLI TR-1 45-78-M01111_49340989_56406132_56406132</t>
  </si>
  <si>
    <t>27.08.2022 10:34:06</t>
  </si>
  <si>
    <t>27.08.2022 13:57:43</t>
  </si>
  <si>
    <t>M-1414 35-01-M01414_D_56358673_56358673</t>
  </si>
  <si>
    <t>27.08.2022 22:30:46</t>
  </si>
  <si>
    <t>28.08.2022 00:21:02</t>
  </si>
  <si>
    <t>27.08.2022 11:12:40</t>
  </si>
  <si>
    <t>27.08.2022 11:36:33</t>
  </si>
  <si>
    <t>27.08.2022 14:22:31</t>
  </si>
  <si>
    <t>27.08.2022 18:36:04</t>
  </si>
  <si>
    <t>ALAHIDIR TR-2 45-84-L00021_955180983_955180983</t>
  </si>
  <si>
    <t>27.08.2022 13:20:46</t>
  </si>
  <si>
    <t>27.08.2022 14:11:56</t>
  </si>
  <si>
    <t>BATTAL MUSTAFA İMAMLAR TR 45-77-L00190_945497068_945497068</t>
  </si>
  <si>
    <t>27.08.2022 12:56:27</t>
  </si>
  <si>
    <t>27.08.2022 15:02:54</t>
  </si>
  <si>
    <t>BORNOVA TM 35-02-A00005_TR-A K12_2308105</t>
  </si>
  <si>
    <t>27.08.2022 00:03:08</t>
  </si>
  <si>
    <t>27.08.2022 01:25:58</t>
  </si>
  <si>
    <t>TR-2/83 45-83-L00083_955152850_955152850</t>
  </si>
  <si>
    <t>27.08.2022 09:14:09</t>
  </si>
  <si>
    <t>27.08.2022 12:06:19</t>
  </si>
  <si>
    <t>BAŞIBÜYÜK KÖK 45-77-L00158_HatBaşıAyırıcı_76564791 L03_76564791</t>
  </si>
  <si>
    <t>27.08.2022 09:02:05</t>
  </si>
  <si>
    <t>27.08.2022 10:32:42</t>
  </si>
  <si>
    <t>TR-39 35-19-L00039_956687692_956687692</t>
  </si>
  <si>
    <t>27.08.2022 19:09:25</t>
  </si>
  <si>
    <t>27.08.2022 22:18:25</t>
  </si>
  <si>
    <t>MENEMEN İM 35-28-A00001_ULUCAK-1 M03_2311530</t>
  </si>
  <si>
    <t>27.08.2022 08:03:20</t>
  </si>
  <si>
    <t>27.08.2022 08:10:00</t>
  </si>
  <si>
    <t>27.08.2022 12:53:06</t>
  </si>
  <si>
    <t>27.08.2022 14:08:20</t>
  </si>
  <si>
    <t>TR-359 ONURKENT 35-19-M00133_D D4_80719251</t>
  </si>
  <si>
    <t>27.08.2022 11:25:49</t>
  </si>
  <si>
    <t>27.08.2022 18:29:24</t>
  </si>
  <si>
    <t>L-401 ALTINYUNUS DM 35-18-L00401_SAĞLIKÇILAR L-477 L15_2326016</t>
  </si>
  <si>
    <t>27.08.2022 07:11:13</t>
  </si>
  <si>
    <t>27.08.2022 09:58:10</t>
  </si>
  <si>
    <t>TR-156 35-15-L00156_B_56372048_56372048</t>
  </si>
  <si>
    <t>27.08.2022 17:42:53</t>
  </si>
  <si>
    <t>27.08.2022 19:20:09</t>
  </si>
  <si>
    <t>TR-1/45 45-72-M00045_D_56390303_56390303</t>
  </si>
  <si>
    <t>27.08.2022 07:18:02</t>
  </si>
  <si>
    <t>27.08.2022 10:40:54</t>
  </si>
  <si>
    <t>27.08.2022 18:06:18</t>
  </si>
  <si>
    <t>27.08.2022 18:32:54</t>
  </si>
  <si>
    <t>27.08.2022 20:02:58</t>
  </si>
  <si>
    <t>27.08.2022 22:31:03</t>
  </si>
  <si>
    <t>ARIKBAŞI TR-2 35-20-L00219_7632500_56373716_56373716</t>
  </si>
  <si>
    <t>27.08.2022 08:33:05</t>
  </si>
  <si>
    <t>27.08.2022 09:16:36</t>
  </si>
  <si>
    <t>L-431 HAPPY PARK 35-18-L00431_L-430 L02_72118216</t>
  </si>
  <si>
    <t>27.08.2022 15:02:01</t>
  </si>
  <si>
    <t>27.08.2022 15:05:22</t>
  </si>
  <si>
    <t>BEYOBA TR-10 45-72-M00425_B_56392164_56392164</t>
  </si>
  <si>
    <t>27.08.2022 12:03:03</t>
  </si>
  <si>
    <t>27.08.2022 13:31:49</t>
  </si>
  <si>
    <t>AĞAÇ İŞLERİ TR-11 35-22-M00111_955276788_955276788</t>
  </si>
  <si>
    <t>27.08.2022 11:10:07</t>
  </si>
  <si>
    <t>27.08.2022 13:11:48</t>
  </si>
  <si>
    <t>YUSUFLU KÖK 35-20-L00077_ERGENLİ L01_66527971</t>
  </si>
  <si>
    <t>27.08.2022 09:01:20</t>
  </si>
  <si>
    <t>27.08.2022 16:40:00</t>
  </si>
  <si>
    <t>SOMA TR-16/4 45-82-M00096_TR-3 M03_72189694</t>
  </si>
  <si>
    <t>27.08.2022 11:12:31</t>
  </si>
  <si>
    <t>27.08.2022 11:41:49</t>
  </si>
  <si>
    <t>ÜRKMEZ DM-2 (ÜRKMEZ M-1) 35-25-M00137_ÜRKMEZ DM-4(ÜRKMEZ M-21) M01_72079543</t>
  </si>
  <si>
    <t>27.08.2022 07:37:30</t>
  </si>
  <si>
    <t>27.08.2022 08:33:00</t>
  </si>
  <si>
    <t>İSMAİLLİ KÖK 35-16-M00045_HatBaşıAyırıcı_53140520 M05_53140520</t>
  </si>
  <si>
    <t>27.08.2022 10:29:11</t>
  </si>
  <si>
    <t>27.08.2022 11:51:09</t>
  </si>
  <si>
    <t>27.08.2022 15:51:20</t>
  </si>
  <si>
    <t>27.08.2022 16:55:06</t>
  </si>
  <si>
    <t>EYKO TR-5 35-30-M00031_955324427_955324427</t>
  </si>
  <si>
    <t>27.08.2022 20:59:55</t>
  </si>
  <si>
    <t>27.08.2022 22:22:30</t>
  </si>
  <si>
    <t>ALÇUK TM 35-17-A00001_HatBaşıAyırıcı_53133535 M30_53133535</t>
  </si>
  <si>
    <t>27.08.2022 10:02:02</t>
  </si>
  <si>
    <t>27.08.2022 18:26:02</t>
  </si>
  <si>
    <t>27.08.2022 09:20:44</t>
  </si>
  <si>
    <t>27.08.2022 11:43:47</t>
  </si>
  <si>
    <t>TR-105 35-15-M00105_48870337_56380535_56380535</t>
  </si>
  <si>
    <t>27.08.2022 12:59:06</t>
  </si>
  <si>
    <t>27.08.2022 15:28:26</t>
  </si>
  <si>
    <t>İSTASYONALTI KÖK 45-83-M00131_MANİSA-2 ÇIKIŞ M01_2329936</t>
  </si>
  <si>
    <t>27.08.2022 00:41:03</t>
  </si>
  <si>
    <t>27.08.2022 02:47:32</t>
  </si>
  <si>
    <t>M-1234 35-01-M01234_911468144_911468144</t>
  </si>
  <si>
    <t>27.08.2022 13:14:12</t>
  </si>
  <si>
    <t>27.08.2022 17:15:02</t>
  </si>
  <si>
    <t>YENİ FOÇA TR-26 35-23-M00026_950425665_950425665</t>
  </si>
  <si>
    <t>27.08.2022 19:14:16</t>
  </si>
  <si>
    <t>27.08.2022 19:54:42</t>
  </si>
  <si>
    <t>YENİ ŞAKRAN TR-6 35-17-M00206_950315126_950315126</t>
  </si>
  <si>
    <t>27.08.2022 13:46:54</t>
  </si>
  <si>
    <t>27.08.2022 15:45:30</t>
  </si>
  <si>
    <t>HACIBAŞTANLAR TR-1 45-85-L00193_945467878_945467878</t>
  </si>
  <si>
    <t>27.08.2022 20:04:00</t>
  </si>
  <si>
    <t>27.08.2022 22:14:11</t>
  </si>
  <si>
    <t>SARIGÖL TR-29 45-79-M00029_TR-25 M02_2315972</t>
  </si>
  <si>
    <t>27.08.2022 09:01:30</t>
  </si>
  <si>
    <t>27.08.2022 11:58:27</t>
  </si>
  <si>
    <t>TR-35 45-77-L00035_45-77-L00035_2363432</t>
  </si>
  <si>
    <t>27.08.2022 10:52:02</t>
  </si>
  <si>
    <t>27.08.2022 12:34:48</t>
  </si>
  <si>
    <t>M-921 35-02-M00921_E_56381811_56381811</t>
  </si>
  <si>
    <t>27.08.2022 17:14:25</t>
  </si>
  <si>
    <t>27.08.2022 18:42:19</t>
  </si>
  <si>
    <t>K-1717 35-03-K01717_910166211_910166211</t>
  </si>
  <si>
    <t>27.08.2022 08:33:37</t>
  </si>
  <si>
    <t>27.08.2022 14:57:24</t>
  </si>
  <si>
    <t>27.08.2022 05:37:20</t>
  </si>
  <si>
    <t>27.08.2022 06:39:12</t>
  </si>
  <si>
    <t>AKSELENDİ İM 45-72-A00004_HatBaşıAyırıcı_53139669 L23_53139669</t>
  </si>
  <si>
    <t>27.08.2022 10:39:29</t>
  </si>
  <si>
    <t>27.08.2022 15:09:41</t>
  </si>
  <si>
    <t>TR-123 35-16-L00123_TR-124 L02_72037651</t>
  </si>
  <si>
    <t>27.08.2022 11:50:17</t>
  </si>
  <si>
    <t>27.08.2022 13:51:04</t>
  </si>
  <si>
    <t>MURADİYE TR-2 SU DEPOSU 45-71-M00199_D D3_5965578</t>
  </si>
  <si>
    <t>27.08.2022 08:22:53</t>
  </si>
  <si>
    <t>27.08.2022 10:13:57</t>
  </si>
  <si>
    <t>M-2925 35-03-M02925_A a2b_5786533</t>
  </si>
  <si>
    <t>27.08.2022 16:54:59</t>
  </si>
  <si>
    <t>27.08.2022 18:34:06</t>
  </si>
  <si>
    <t>YUKARI EMLAKDERE TR-1 45-71-M01032_B_65509869_65509869</t>
  </si>
  <si>
    <t>27.08.2022 20:52:37</t>
  </si>
  <si>
    <t>27.08.2022 23:40:49</t>
  </si>
  <si>
    <t>27.08.2022 01:55:12</t>
  </si>
  <si>
    <t>27.08.2022 04:56:23</t>
  </si>
  <si>
    <t>DOĞANKAYA TR-1 45-72-L00187_A_56389539_56389539</t>
  </si>
  <si>
    <t>27.08.2022 14:45:22</t>
  </si>
  <si>
    <t>27.08.2022 17:20:35</t>
  </si>
  <si>
    <t>MEGA YAĞ KÖK 35-17-M00287_TOSÇELİK DM M05_66422807</t>
  </si>
  <si>
    <t>27.08.2022 10:09:38</t>
  </si>
  <si>
    <t>27.08.2022 12:18:08</t>
  </si>
  <si>
    <t>L-455 35-18-L00455_950447348_950447348</t>
  </si>
  <si>
    <t>27.08.2022 18:24:48</t>
  </si>
  <si>
    <t>27.08.2022 19:46:57</t>
  </si>
  <si>
    <t>HALITLI TR-2 45-71-M01504_DIREK TIPI TRAFO HUCRESI H01_2049733</t>
  </si>
  <si>
    <t>27.08.2022 10:29:07</t>
  </si>
  <si>
    <t>27.08.2022 14:05:06</t>
  </si>
  <si>
    <t>POYRAZ KÖK 45-78-M00651_HatBaşıAyırıcı_53140094 M03_53140094</t>
  </si>
  <si>
    <t>27.08.2022 06:21:56</t>
  </si>
  <si>
    <t>27.08.2022 11:04:48</t>
  </si>
  <si>
    <t>M-347 35-09-M00347_M-258 M04_47620337</t>
  </si>
  <si>
    <t>27.08.2022 16:31:35</t>
  </si>
  <si>
    <t>27.08.2022 16:57:22</t>
  </si>
  <si>
    <t>EĞERCİ TR-1 35-26-L00167_956605543_956605543</t>
  </si>
  <si>
    <t>27.08.2022 17:50:24</t>
  </si>
  <si>
    <t>27.08.2022 19:43:30</t>
  </si>
  <si>
    <t>BADEMLİ TR-16 35-15-L01032_48663735_56361710_56361710</t>
  </si>
  <si>
    <t>27.08.2022 00:02:59</t>
  </si>
  <si>
    <t>27.08.2022 04:02:26</t>
  </si>
  <si>
    <t>MURADİYE DM-4 45-71-M00190_955028051_955028051</t>
  </si>
  <si>
    <t>27.08.2022 16:20:58</t>
  </si>
  <si>
    <t>27.08.2022 19:33:49</t>
  </si>
  <si>
    <t>27.08.2022 12:57:30</t>
  </si>
  <si>
    <t>27.08.2022 16:22:24</t>
  </si>
  <si>
    <t>GÖKÇEN DM 35-29-M00123_HatBaşıAyırıcı_53133398 M12_53133398</t>
  </si>
  <si>
    <t>27.08.2022 08:33:01</t>
  </si>
  <si>
    <t>27.08.2022 13:33:14</t>
  </si>
  <si>
    <t>K-2932 35-07-K02932_35-07-K02932_49837041</t>
  </si>
  <si>
    <t>27.08.2022 09:08:44</t>
  </si>
  <si>
    <t>27.08.2022 11:13:43</t>
  </si>
  <si>
    <t>OVAKENT TR-1 35-15-L00631_950405752_950405752</t>
  </si>
  <si>
    <t>27.08.2022 13:07:03</t>
  </si>
  <si>
    <t>27.08.2022 14:12:28</t>
  </si>
  <si>
    <t>27.08.2022 10:22:14</t>
  </si>
  <si>
    <t>27.08.2022 11:00:55</t>
  </si>
  <si>
    <t>27.08.2022 20:19:57</t>
  </si>
  <si>
    <t>27.08.2022 23:26:41</t>
  </si>
  <si>
    <t>K-3165 35-03-K03165_E e1b_5805847</t>
  </si>
  <si>
    <t>27.08.2022 09:24:14</t>
  </si>
  <si>
    <t>27.08.2022 12:06:53</t>
  </si>
  <si>
    <t>K-3548 35-03-K03548_35-03-K03548_42297466</t>
  </si>
  <si>
    <t>27.08.2022 14:18:07</t>
  </si>
  <si>
    <t>27.08.2022 15:57:05</t>
  </si>
  <si>
    <t>GÖKEYÜP TR-1 KÖK 45-78-M00798_SARISU M04_2107107</t>
  </si>
  <si>
    <t>27.08.2022 08:03:15</t>
  </si>
  <si>
    <t>27.08.2022 12:40:15</t>
  </si>
  <si>
    <t>L-333 KONAKKENT 35-18-L00333_9972823_56358680_56358680</t>
  </si>
  <si>
    <t>27.08.2022 21:12:17</t>
  </si>
  <si>
    <t>27.08.2022 21:35:27</t>
  </si>
  <si>
    <t>PERLİT KÖK 35-22-M00094_YENİKÖY TR-1/TR-2/TR-3 M02_72139681</t>
  </si>
  <si>
    <t>27.08.2022 06:33:00</t>
  </si>
  <si>
    <t>27.08.2022 06:55:00</t>
  </si>
  <si>
    <t>L-59 GÜVENTUR 35-14-L00059_95000657377_95000657377</t>
  </si>
  <si>
    <t>27.08.2022 11:58:48</t>
  </si>
  <si>
    <t>27.08.2022 12:36:34</t>
  </si>
  <si>
    <t>YARBASAN KÖK 45-74-M00119_HatBaşıAyırıcı_77952728 M02_77952728</t>
  </si>
  <si>
    <t>27.08.2022 16:08:05</t>
  </si>
  <si>
    <t>27.08.2022 16:42:40</t>
  </si>
  <si>
    <t>HACIVELİLER TR-1 45-85-L00083_A_56404678_56404678</t>
  </si>
  <si>
    <t>27.08.2022 22:01:15</t>
  </si>
  <si>
    <t>27.08.2022 22:42:54</t>
  </si>
  <si>
    <t>27.08.2022 15:26:36</t>
  </si>
  <si>
    <t>27.08.2022 17:13:16</t>
  </si>
  <si>
    <t>KAYMAKÇI İM 35-15-A00004_TR-B M03_2333302</t>
  </si>
  <si>
    <t>27.08.2022 13:23:51</t>
  </si>
  <si>
    <t>27.08.2022 13:49:44</t>
  </si>
  <si>
    <t>ÇEŞME İM 35-18-A00001_ALTINYUNUS L10_2053074</t>
  </si>
  <si>
    <t>27.08.2022 06:38:00</t>
  </si>
  <si>
    <t>27.08.2022 06:52:46</t>
  </si>
  <si>
    <t>ÇATALOLUK DM 45-74-M00227_HatBaşıAyırıcı_53134307 M03_53134307</t>
  </si>
  <si>
    <t>27.08.2022 13:27:09</t>
  </si>
  <si>
    <t>27.08.2022 15:12:19</t>
  </si>
  <si>
    <t>OVAKENT TR-2 35-15-L00632_950386632_950386632</t>
  </si>
  <si>
    <t>27.08.2022 12:21:17</t>
  </si>
  <si>
    <t>27.08.2022 14:39:30</t>
  </si>
  <si>
    <t>YAHŞELLİ KÖK 35-28-M00293_HAYKIRAN M01_66582254</t>
  </si>
  <si>
    <t>27.08.2022 13:05:32</t>
  </si>
  <si>
    <t>27.08.2022 13:26:31</t>
  </si>
  <si>
    <t>DM-5/TR-12 45-72-M00619_956511378_956511378</t>
  </si>
  <si>
    <t>27.08.2022 09:23:57</t>
  </si>
  <si>
    <t>27.08.2022 11:30:17</t>
  </si>
  <si>
    <t>ÇAPAKLI TR-1 45-78-M00445_49250633_56406060_56406060</t>
  </si>
  <si>
    <t>27.08.2022 10:00:48</t>
  </si>
  <si>
    <t>27.08.2022 11:49:10</t>
  </si>
  <si>
    <t>27.08.2022 07:50:27</t>
  </si>
  <si>
    <t>27.08.2022 09:57:25</t>
  </si>
  <si>
    <t>AKHİSAR İM 45-72-A00001_TR-2/8 L01_2058315</t>
  </si>
  <si>
    <t>27.08.2022 18:44:11</t>
  </si>
  <si>
    <t>27.08.2022 20:26:47</t>
  </si>
  <si>
    <t>K-1346 35-03-K01346_35-03-K01346_41962547</t>
  </si>
  <si>
    <t>27.08.2022 14:05:33</t>
  </si>
  <si>
    <t>27.08.2022 15:54:29</t>
  </si>
  <si>
    <t>YENİFOÇA TR-7 35-23-M00007_950417492_950417492</t>
  </si>
  <si>
    <t>27.08.2022 16:07:29</t>
  </si>
  <si>
    <t>27.08.2022 17:09:48</t>
  </si>
  <si>
    <t>ILICAKSU TR-1 45-72-L00884_DIREK TIPI TRAFO HUCRESI H01_2112020</t>
  </si>
  <si>
    <t>27.08.2022 15:22:06</t>
  </si>
  <si>
    <t>27.08.2022 17:12:32</t>
  </si>
  <si>
    <t>K-4130 35-04-K04130_99127582_99127582</t>
  </si>
  <si>
    <t>27.08.2022 02:59:18</t>
  </si>
  <si>
    <t>27.08.2022 04:20:33</t>
  </si>
  <si>
    <t>27.08.2022 15:57:51</t>
  </si>
  <si>
    <t>27.08.2022 16:49:54</t>
  </si>
  <si>
    <t>SEKİ KÖYÜ KÜSKÜT TR-6 35-15-L01043_B_56369342_56369342</t>
  </si>
  <si>
    <t>27.08.2022 16:49:20</t>
  </si>
  <si>
    <t>27.08.2022 17:50:10</t>
  </si>
  <si>
    <t>DAĞDERE TR-7 45-72-M00587_D_66325410_66325410</t>
  </si>
  <si>
    <t>27.08.2022 14:52:21</t>
  </si>
  <si>
    <t>27.08.2022 18:01:55</t>
  </si>
  <si>
    <t>27.08.2022 08:41:21</t>
  </si>
  <si>
    <t>27.08.2022 09:19:46</t>
  </si>
  <si>
    <t>27.08.2022 11:08:22</t>
  </si>
  <si>
    <t>27.08.2022 11:08:51</t>
  </si>
  <si>
    <t>27.08.2022 19:35:39</t>
  </si>
  <si>
    <t>27.08.2022 21:57:14</t>
  </si>
  <si>
    <t>K-1024 35-01-K01024_913156017_913156017</t>
  </si>
  <si>
    <t>27.08.2022 06:46:55</t>
  </si>
  <si>
    <t>27.08.2022 08:11:35</t>
  </si>
  <si>
    <t>K-4038 35-03-K04038_913061761_913061761</t>
  </si>
  <si>
    <t>27.08.2022 10:24:28</t>
  </si>
  <si>
    <t>27.08.2022 18:27:05</t>
  </si>
  <si>
    <t>27.08.2022 11:02:13</t>
  </si>
  <si>
    <t>27.08.2022 15:20:59</t>
  </si>
  <si>
    <t>YAHŞİBEY TR-1 35-30-L00106_955325382_955325382</t>
  </si>
  <si>
    <t>27.08.2022 11:36:35</t>
  </si>
  <si>
    <t>27.08.2022 18:20:36</t>
  </si>
  <si>
    <t>HÜSEYİN DEMİR SULAMA GRUBU 35-29-M00388_35-29-M00388_2366919</t>
  </si>
  <si>
    <t>27.08.2022 14:53:41</t>
  </si>
  <si>
    <t>27.08.2022 17:29:47</t>
  </si>
  <si>
    <t>DM-10/TR-27 (M-1879) 35-22-M00148_955294859_955294859</t>
  </si>
  <si>
    <t>27.08.2022 13:22:17</t>
  </si>
  <si>
    <t>27.08.2022 20:14:52</t>
  </si>
  <si>
    <t>DM-3/16-1 35-26-M00818_DIREK TIPI TRAFO HUCRESI H01_2049772</t>
  </si>
  <si>
    <t>27.08.2022 09:55:42</t>
  </si>
  <si>
    <t>27.08.2022 12:10:21</t>
  </si>
  <si>
    <t>EURO GIDA KÖK 35-27-M00591_EURO GIDA M03_72161843</t>
  </si>
  <si>
    <t>27.08.2022 04:18:11</t>
  </si>
  <si>
    <t>27.08.2022 06:13:52</t>
  </si>
  <si>
    <t>KURTTUTAN TR-1 45-78-M01152_953286625_953286625</t>
  </si>
  <si>
    <t>27.08.2022 19:11:27</t>
  </si>
  <si>
    <t>27.08.2022 20:32:58</t>
  </si>
  <si>
    <t>TR-91 35-19-L00091_956697353_956697353</t>
  </si>
  <si>
    <t>27.08.2022 12:55:28</t>
  </si>
  <si>
    <t>27.08.2022 14:23:50</t>
  </si>
  <si>
    <t>ÇİÇEKLİ KÖK 45-75-M00070_HatBaşıAyırıcı_53135616 M03_53135616</t>
  </si>
  <si>
    <t>27.08.2022 09:13:19</t>
  </si>
  <si>
    <t>27.08.2022 17:58:30</t>
  </si>
  <si>
    <t>M-3199 (YATIRIM REZERVE) 35-01-M03199_911476729_911476729</t>
  </si>
  <si>
    <t>27.08.2022 11:27:56</t>
  </si>
  <si>
    <t>27.08.2022 12:41:05</t>
  </si>
  <si>
    <t>K-4745 35-03-K04745_910380895_910380895</t>
  </si>
  <si>
    <t>27.08.2022 12:41:19</t>
  </si>
  <si>
    <t>27.08.2022 17:27:14</t>
  </si>
  <si>
    <t>L-13 35-18-L00013_950440305_950440305</t>
  </si>
  <si>
    <t>27.08.2022 17:42:28</t>
  </si>
  <si>
    <t>27.08.2022 19:45:42</t>
  </si>
  <si>
    <t>K-4269 35-01-K04269_K-2754 K03_2119071</t>
  </si>
  <si>
    <t>27.08.2022 16:58:53</t>
  </si>
  <si>
    <t>27.08.2022 16:59:51</t>
  </si>
  <si>
    <t>K-4463 35-02-K04463_913408495_913408495</t>
  </si>
  <si>
    <t>27.08.2022 08:19:30</t>
  </si>
  <si>
    <t>27.08.2022 15:27:46</t>
  </si>
  <si>
    <t>MUSABEY TR-1 35-28-M00348_953374004_953374004</t>
  </si>
  <si>
    <t>27.08.2022 18:10:58</t>
  </si>
  <si>
    <t>27.08.2022 19:45:46</t>
  </si>
  <si>
    <t>ASARLIK TR-7 35-28-M00181_6447288_56376188_56376188</t>
  </si>
  <si>
    <t>27.08.2022 13:34:48</t>
  </si>
  <si>
    <t>27.08.2022 16:58:43</t>
  </si>
  <si>
    <t>K-56 35-07-K00056_99114117_99114117</t>
  </si>
  <si>
    <t>27.08.2022 14:33:24</t>
  </si>
  <si>
    <t>27.08.2022 18:38:42</t>
  </si>
  <si>
    <t>27.08.2022 16:13:01</t>
  </si>
  <si>
    <t>27.08.2022 16:38:00</t>
  </si>
  <si>
    <t>K-3538 35-01-K03538_910887059_910887059</t>
  </si>
  <si>
    <t>27.08.2022 09:21:34</t>
  </si>
  <si>
    <t>27.08.2022 12:02:50</t>
  </si>
  <si>
    <t>27.08.2022 08:33:28</t>
  </si>
  <si>
    <t>27.08.2022 09:23:49</t>
  </si>
  <si>
    <t>ÖZBEK TR-5 35-19-M00235_956694893_956694893</t>
  </si>
  <si>
    <t>27.08.2022 12:00:09</t>
  </si>
  <si>
    <t>27.08.2022 13:02:33</t>
  </si>
  <si>
    <t>ÇAPAKLI TR-1 45-78-M00445_49250636_56406088_56406088</t>
  </si>
  <si>
    <t>27.08.2022 05:24:00</t>
  </si>
  <si>
    <t>27.08.2022 07:10:08</t>
  </si>
  <si>
    <t>K-1995 35-02-K01995_C C1B_5847379</t>
  </si>
  <si>
    <t>27.08.2022 15:36:14</t>
  </si>
  <si>
    <t>27.08.2022 18:17:31</t>
  </si>
  <si>
    <t>DM-4/TR-12 35-22-M00081_955287757_955287757</t>
  </si>
  <si>
    <t>27.08.2022 09:24:00</t>
  </si>
  <si>
    <t>27.08.2022 10:45:11</t>
  </si>
  <si>
    <t>KÖMÜRCÜ DEREİÇİ TR-2 45-72-M00189_B_56407659_56407659</t>
  </si>
  <si>
    <t>27.08.2022 11:29:31</t>
  </si>
  <si>
    <t>27.08.2022 18:24:53</t>
  </si>
  <si>
    <t>K-4455 35-02-K04455_910338617_910338617</t>
  </si>
  <si>
    <t>27.08.2022 08:11:46</t>
  </si>
  <si>
    <t>27.08.2022 09:20:31</t>
  </si>
  <si>
    <t>ÇUKURKÖY KÖK 35-29-L00034_ÇUKURKÖY ENH L06_2329347</t>
  </si>
  <si>
    <t>27.08.2022 08:44:12</t>
  </si>
  <si>
    <t>27.08.2022 11:16:36</t>
  </si>
  <si>
    <t>27.08.2022 12:35:23</t>
  </si>
  <si>
    <t>27.08.2022 14:56:11</t>
  </si>
  <si>
    <t>RUHBANLAR TR-1 45-81-M00105_A_56399143_56399143</t>
  </si>
  <si>
    <t>27.08.2022 17:49:29</t>
  </si>
  <si>
    <t>27.08.2022 18:11:52</t>
  </si>
  <si>
    <t>M-37 35-02-M00037_913395543_913395543</t>
  </si>
  <si>
    <t>27.08.2022 19:13:37</t>
  </si>
  <si>
    <t>27.08.2022 21:41:58</t>
  </si>
  <si>
    <t>L-347 MASİSA BURCU SİTESİ-2 35-18-L00347_950441905_950441905</t>
  </si>
  <si>
    <t>27.08.2022 12:10:04</t>
  </si>
  <si>
    <t>27.08.2022 14:55:56</t>
  </si>
  <si>
    <t>27.08.2022 09:33:20</t>
  </si>
  <si>
    <t>27.08.2022 13:03:34</t>
  </si>
  <si>
    <t>27.08.2022 22:19:40</t>
  </si>
  <si>
    <t>27.08.2022 23:41:38</t>
  </si>
  <si>
    <t>YILMAZ TR-8 45-78-L00208_953250078_953250078</t>
  </si>
  <si>
    <t>27.08.2022 19:57:33</t>
  </si>
  <si>
    <t>27.08.2022 22:29:51</t>
  </si>
  <si>
    <t>ÇINARLIKUYU KÖK 45-71-M00188_HatBaşıAyırıcı_53137186 M02_53137186</t>
  </si>
  <si>
    <t>27.08.2022 23:02:45</t>
  </si>
  <si>
    <t>28.08.2022 01:33:39</t>
  </si>
  <si>
    <t>TR-124 ZEYTİNALANI 35-19-L00124_956674430_956674430</t>
  </si>
  <si>
    <t>28.08.2022 11:50:05</t>
  </si>
  <si>
    <t>28.08.2022 14:14:28</t>
  </si>
  <si>
    <t>AKHİSAR TM 45-72-A00006_AKHİSAR ŞEHİR-3 M22_2313105</t>
  </si>
  <si>
    <t>28.08.2022 13:54:59</t>
  </si>
  <si>
    <t>28.08.2022 14:26:00</t>
  </si>
  <si>
    <t>L-197 GÖLCÜK KÖYÜ 35-14-L00197_35-14-L00197_2356164</t>
  </si>
  <si>
    <t>28.08.2022 09:29:23</t>
  </si>
  <si>
    <t>28.08.2022 10:29:57</t>
  </si>
  <si>
    <t>GÖRDES TR-6 45-75-M00006_HatBaşıAyırıcı_53135651 M04_53135651</t>
  </si>
  <si>
    <t>28.08.2022 15:11:14</t>
  </si>
  <si>
    <t>28.08.2022 16:43:31</t>
  </si>
  <si>
    <t>ÇALTILI TR-2 45-78-L00367_49333264_56407485_56407485</t>
  </si>
  <si>
    <t>28.08.2022 11:07:46</t>
  </si>
  <si>
    <t>28.08.2022 12:12:46</t>
  </si>
  <si>
    <t>K-538 35-02-K00538_E_56375450_56375450</t>
  </si>
  <si>
    <t>28.08.2022 22:07:08</t>
  </si>
  <si>
    <t>29.08.2022 01:00:44</t>
  </si>
  <si>
    <t>YENİKENT SULAMA TR-1 35-16-M00210_A_56395404_56395404</t>
  </si>
  <si>
    <t>28.08.2022 01:37:24</t>
  </si>
  <si>
    <t>28.08.2022 03:16:50</t>
  </si>
  <si>
    <t>DM-1/52 45-71-M00325_953201607_953201607</t>
  </si>
  <si>
    <t>28.08.2022 14:20:25</t>
  </si>
  <si>
    <t>28.08.2022 14:58:13</t>
  </si>
  <si>
    <t>28.08.2022 11:54:59</t>
  </si>
  <si>
    <t>28.08.2022 14:58:29</t>
  </si>
  <si>
    <t>TR-125 ZEYTİNALANI 35-19-L00125_DAĞITIM TRAFOSU L04_72153728</t>
  </si>
  <si>
    <t>28.08.2022 06:49:00</t>
  </si>
  <si>
    <t>28.08.2022 07:06:00</t>
  </si>
  <si>
    <t>AKGEDİK KÖK-1 45-71-M00162_DERE MADENCİLİK M07_56219281</t>
  </si>
  <si>
    <t>28.08.2022 07:54:27</t>
  </si>
  <si>
    <t>28.08.2022 09:59:43</t>
  </si>
  <si>
    <t>ÇINARLIKUYU KÖK 45-71-M00188_ÇINARLIKUYU TR-1 M02_72248777</t>
  </si>
  <si>
    <t>28.08.2022 14:31:00</t>
  </si>
  <si>
    <t>28.08.2022 14:37:00</t>
  </si>
  <si>
    <t>L-100 BELKENT 35-18-L00100_950442222_950442222</t>
  </si>
  <si>
    <t>28.08.2022 13:37:47</t>
  </si>
  <si>
    <t>28.08.2022 15:23:49</t>
  </si>
  <si>
    <t>TEKKE EYÜP YAVUZ GRB. TR-6 35-15-L00128_C_56368973_56368973</t>
  </si>
  <si>
    <t>28.08.2022 12:59:35</t>
  </si>
  <si>
    <t>28.08.2022 15:01:32</t>
  </si>
  <si>
    <t>28.08.2022 07:51:34</t>
  </si>
  <si>
    <t>28.08.2022 08:07:22</t>
  </si>
  <si>
    <t>28.08.2022 09:03:38</t>
  </si>
  <si>
    <t>28.08.2022 12:07:38</t>
  </si>
  <si>
    <t>K-611 35-02-K00611_B_56362315_56362315</t>
  </si>
  <si>
    <t>28.08.2022 11:01:12</t>
  </si>
  <si>
    <t>28.08.2022 18:01:31</t>
  </si>
  <si>
    <t>KİBAR TR-1 35-31-L00312_DIREK TIPI TRAFO HUCRESI H01_2050056</t>
  </si>
  <si>
    <t>28.08.2022 09:54:48</t>
  </si>
  <si>
    <t>28.08.2022 16:52:44</t>
  </si>
  <si>
    <t>DAĞISTAN KÖK 35-16-M00186_DAĞISTAN KÖYLER M03_2059082</t>
  </si>
  <si>
    <t>28.08.2022 15:15:49</t>
  </si>
  <si>
    <t>28.08.2022 15:51:37</t>
  </si>
  <si>
    <t>BADINCA TR-2 45-73-M00374_45-73-M00374_2355711</t>
  </si>
  <si>
    <t>28.08.2022 01:26:10</t>
  </si>
  <si>
    <t>28.08.2022 02:31:24</t>
  </si>
  <si>
    <t>28.08.2022 16:43:07</t>
  </si>
  <si>
    <t>28.08.2022 21:42:12</t>
  </si>
  <si>
    <t>MEDAR TR-2 45-72-M00593_49607442_56390858_56390858</t>
  </si>
  <si>
    <t>28.08.2022 09:48:47</t>
  </si>
  <si>
    <t>28.08.2022 10:39:50</t>
  </si>
  <si>
    <t>28.08.2022 09:24:12</t>
  </si>
  <si>
    <t>28.08.2022 13:59:06</t>
  </si>
  <si>
    <t>M-1229 35-01-M01229_95000153702_95000153702</t>
  </si>
  <si>
    <t>28.08.2022 18:16:22</t>
  </si>
  <si>
    <t>28.08.2022 20:47:23</t>
  </si>
  <si>
    <t>YUKARI EMLAKDERE TR-1 45-71-M01032__82247691_82247691</t>
  </si>
  <si>
    <t>28.08.2022 00:07:59</t>
  </si>
  <si>
    <t>28.08.2022 02:50:50</t>
  </si>
  <si>
    <t>BÖLCEK DM 35-16-M00153_MEZARLIKALTI M06_82962827</t>
  </si>
  <si>
    <t>28.08.2022 10:13:43</t>
  </si>
  <si>
    <t>28.08.2022 14:29:05</t>
  </si>
  <si>
    <t>TR-69 35-19-L00069_956677370_956677370</t>
  </si>
  <si>
    <t>28.08.2022 14:36:32</t>
  </si>
  <si>
    <t>28.08.2022 16:36:27</t>
  </si>
  <si>
    <t>M-116 TAŞKENT SİTESİ 35-14-M00116_DIREK TIPI TRAFO HUCRESI H01_2094487</t>
  </si>
  <si>
    <t>28.08.2022 09:00:00</t>
  </si>
  <si>
    <t>28.08.2022 16:39:07</t>
  </si>
  <si>
    <t>TR-141 35-16-L00141_953317410_953317410</t>
  </si>
  <si>
    <t>28.08.2022 17:31:47</t>
  </si>
  <si>
    <t>28.08.2022 18:39:08</t>
  </si>
  <si>
    <t>TR-1/53B 45-71-M02141_953177994_953177994</t>
  </si>
  <si>
    <t>28.08.2022 09:26:58</t>
  </si>
  <si>
    <t>28.08.2022 10:43:57</t>
  </si>
  <si>
    <t>ARPALIK TARIMSAL SULAMA TR-5 45-83-M00342_DIREK TIPI TRAFO HUCRESI H01_2065274</t>
  </si>
  <si>
    <t>28.08.2022 14:00:02</t>
  </si>
  <si>
    <t>28.08.2022 16:58:22</t>
  </si>
  <si>
    <t>28.08.2022 12:10:31</t>
  </si>
  <si>
    <t>28.08.2022 13:17:09</t>
  </si>
  <si>
    <t>28.08.2022 06:56:32</t>
  </si>
  <si>
    <t>28.08.2022 07:05:05</t>
  </si>
  <si>
    <t>YUSUFLU TR-3 35-20-L00237_35-20-L00237_2359475</t>
  </si>
  <si>
    <t>28.08.2022 09:31:37</t>
  </si>
  <si>
    <t>28.08.2022 11:20:07</t>
  </si>
  <si>
    <t>HALİTPAŞA TR-12 45-80-M00076_A_56385162_56385162</t>
  </si>
  <si>
    <t>28.08.2022 09:53:28</t>
  </si>
  <si>
    <t>28.08.2022 11:06:04</t>
  </si>
  <si>
    <t>EFENDİLİ TR-1 45-75-M00182_945610149_945610149</t>
  </si>
  <si>
    <t>28.08.2022 14:43:31</t>
  </si>
  <si>
    <t>28.08.2022 19:04:54</t>
  </si>
  <si>
    <t>28.08.2022 09:42:19</t>
  </si>
  <si>
    <t>28.08.2022 11:23:16</t>
  </si>
  <si>
    <t>M-1414 35-01-M01414_35-01-M01414_2346886</t>
  </si>
  <si>
    <t>28.08.2022 11:24:09</t>
  </si>
  <si>
    <t>28.08.2022 12:41:07</t>
  </si>
  <si>
    <t>TURGUTALP KÖK 45-71-M00260_SULTANYAYLASI M04_72233805</t>
  </si>
  <si>
    <t>28.08.2022 13:22:24</t>
  </si>
  <si>
    <t>28.08.2022 15:40:53</t>
  </si>
  <si>
    <t>K-4349 35-04-K04349_99415086_99415086</t>
  </si>
  <si>
    <t>28.08.2022 14:54:03</t>
  </si>
  <si>
    <t>28.08.2022 16:59:46</t>
  </si>
  <si>
    <t>M-1230 35-01-M01230_A_56356362_56356362</t>
  </si>
  <si>
    <t>28.08.2022 21:42:50</t>
  </si>
  <si>
    <t>29.08.2022 00:06:13</t>
  </si>
  <si>
    <t>BAĞCILAR TR-1 45-78-M00683_DIREK TIPI TRAFO HUCRESI H01_2111690</t>
  </si>
  <si>
    <t>28.08.2022 08:31:40</t>
  </si>
  <si>
    <t>28.08.2022 09:41:19</t>
  </si>
  <si>
    <t>AYRANCILAR DM-3 35-26-M00795_DM-3/22 M11_2116032</t>
  </si>
  <si>
    <t>28.08.2022 07:18:49</t>
  </si>
  <si>
    <t>28.08.2022 07:30:00</t>
  </si>
  <si>
    <t>28.08.2022 17:41:39</t>
  </si>
  <si>
    <t>28.08.2022 19:02:41</t>
  </si>
  <si>
    <t>K-2663 35-02-K02663_910009580_910009580</t>
  </si>
  <si>
    <t>28.08.2022 13:59:34</t>
  </si>
  <si>
    <t>28.08.2022 16:40:00</t>
  </si>
  <si>
    <t>28.08.2022 10:00:57</t>
  </si>
  <si>
    <t>28.08.2022 13:28:12</t>
  </si>
  <si>
    <t>L-112 OVACIK 35-18-L00112_950439503_950439503</t>
  </si>
  <si>
    <t>28.08.2022 23:05:55</t>
  </si>
  <si>
    <t>29.08.2022 00:46:25</t>
  </si>
  <si>
    <t>TR-28 35-15-M00028_950365099_950365099</t>
  </si>
  <si>
    <t>28.08.2022 10:43:13</t>
  </si>
  <si>
    <t>28.08.2022 13:44:31</t>
  </si>
  <si>
    <t>KOCAKAĞAN HANAY DAMLARI TR-1 45-72-L00233_B_56406416_56406416</t>
  </si>
  <si>
    <t>28.08.2022 09:59:04</t>
  </si>
  <si>
    <t>28.08.2022 14:43:52</t>
  </si>
  <si>
    <t>28.08.2022 11:43:16</t>
  </si>
  <si>
    <t>28.08.2022 13:55:16</t>
  </si>
  <si>
    <t>MANİSA TM-1 45-71-A00001_MURADİYE--1 M08_2309461</t>
  </si>
  <si>
    <t>28.08.2022 03:58:01</t>
  </si>
  <si>
    <t>28.08.2022 06:33:42</t>
  </si>
  <si>
    <t>AKHİSAR TM 45-72-A00006_KAPAKLI-2 M17_2313110</t>
  </si>
  <si>
    <t>28.08.2022 07:20:00</t>
  </si>
  <si>
    <t>28.08.2022 07:24:00</t>
  </si>
  <si>
    <t>ULUKENT DM-4/3 35-28-M00045_D d3b_5759269</t>
  </si>
  <si>
    <t>28.08.2022 23:33:00</t>
  </si>
  <si>
    <t>29.08.2022 03:03:14</t>
  </si>
  <si>
    <t>L-27 KONAK ARKASI 35-14-L00283_35-14-L00283_2346906</t>
  </si>
  <si>
    <t>28.08.2022 15:42:15</t>
  </si>
  <si>
    <t>28.08.2022 16:32:48</t>
  </si>
  <si>
    <t>28.08.2022 16:17:40</t>
  </si>
  <si>
    <t>28.08.2022 16:26:37</t>
  </si>
  <si>
    <t>TR-20 (SANAYİ KABİN) 35-32-L00020_TR-07 L02_2311369</t>
  </si>
  <si>
    <t>28.08.2022 09:09:09</t>
  </si>
  <si>
    <t>28.08.2022 09:37:59</t>
  </si>
  <si>
    <t>KIZILDAM TR-3 45-75-M00394_ H_75331104</t>
  </si>
  <si>
    <t>28.08.2022 14:15:53</t>
  </si>
  <si>
    <t>28.08.2022 15:37:40</t>
  </si>
  <si>
    <t>ERGENEKON TR-10 45-83-M00625_ÜÇÜNCÜ KISIM SANAYİ TR-1 M03_61287299</t>
  </si>
  <si>
    <t>28.08.2022 18:09:00</t>
  </si>
  <si>
    <t>28.08.2022 18:30:05</t>
  </si>
  <si>
    <t>28.08.2022 06:38:41</t>
  </si>
  <si>
    <t>28.08.2022 06:46:09</t>
  </si>
  <si>
    <t>28.08.2022 01:11:00</t>
  </si>
  <si>
    <t>28.08.2022 01:23:43</t>
  </si>
  <si>
    <t>M-3251 35-04-M03251_99045697_99045697</t>
  </si>
  <si>
    <t>28.08.2022 18:02:39</t>
  </si>
  <si>
    <t>28.08.2022 19:34:47</t>
  </si>
  <si>
    <t>28.08.2022 13:27:03</t>
  </si>
  <si>
    <t>28.08.2022 17:16:53</t>
  </si>
  <si>
    <t>TR-251 35-19-L00251_956664933_956664933</t>
  </si>
  <si>
    <t>28.08.2022 10:55:31</t>
  </si>
  <si>
    <t>28.08.2022 13:17:39</t>
  </si>
  <si>
    <t>YENİ LİMAN TR-2 35-21-L00051_953357529_953357529</t>
  </si>
  <si>
    <t>28.08.2022 16:33:05</t>
  </si>
  <si>
    <t>28.08.2022 19:25:56</t>
  </si>
  <si>
    <t>28.08.2022 09:47:26</t>
  </si>
  <si>
    <t>28.08.2022 14:33:54</t>
  </si>
  <si>
    <t>ERGENEKON TR-10 45-83-M00625_ÜÇÜNCÜ KISIM SANAYİ TR-1 M03_61287345</t>
  </si>
  <si>
    <t>28.08.2022 09:22:42</t>
  </si>
  <si>
    <t>28.08.2022 18:08:00</t>
  </si>
  <si>
    <t>28.08.2022 14:31:17</t>
  </si>
  <si>
    <t>28.08.2022 15:41:45</t>
  </si>
  <si>
    <t>28.08.2022 11:58:20</t>
  </si>
  <si>
    <t>28.08.2022 12:56:10</t>
  </si>
  <si>
    <t>L-111 ÇAMTEPE 35-14-L00111_35-14-L00111_2371143</t>
  </si>
  <si>
    <t>28.08.2022 10:21:00</t>
  </si>
  <si>
    <t>28.08.2022 11:25:00</t>
  </si>
  <si>
    <t>L-431 HAPPY PARK 35-18-L00431_950452339_950452339</t>
  </si>
  <si>
    <t>28.08.2022 15:41:34</t>
  </si>
  <si>
    <t>28.08.2022 17:49:12</t>
  </si>
  <si>
    <t>TR-38 TARIMSAL SULAMA 45-80-M01038_45-80-M01038_2358174</t>
  </si>
  <si>
    <t>28.08.2022 12:50:56</t>
  </si>
  <si>
    <t>28.08.2022 14:36:13</t>
  </si>
  <si>
    <t>ÇIRPI İM 35-20-A00002_ÇİFTÇİGEDİĞİ L09_2054992</t>
  </si>
  <si>
    <t>28.08.2022 11:51:52</t>
  </si>
  <si>
    <t>28.08.2022 13:43:00</t>
  </si>
  <si>
    <t>K-277 35-04-K00277_35-04-K00277_2373956</t>
  </si>
  <si>
    <t>28.08.2022 10:54:51</t>
  </si>
  <si>
    <t>28.08.2022 11:16:16</t>
  </si>
  <si>
    <t>28.08.2022 19:26:32</t>
  </si>
  <si>
    <t>28.08.2022 19:32:04</t>
  </si>
  <si>
    <t>28.08.2022 06:12:58</t>
  </si>
  <si>
    <t>28.08.2022 08:56:26</t>
  </si>
  <si>
    <t>GÜNEŞLİ KÖK 45-75-M00056_HatBaşıAyırıcı_53135537 M03_53135537</t>
  </si>
  <si>
    <t>28.08.2022 09:01:55</t>
  </si>
  <si>
    <t>28.08.2022 10:40:00</t>
  </si>
  <si>
    <t>TİRE İM-DM-1 35-29-A00001_HatBaşıAyırıcı_53138576 L13_53138576</t>
  </si>
  <si>
    <t>28.08.2022 13:44:45</t>
  </si>
  <si>
    <t>28.08.2022 18:12:12</t>
  </si>
  <si>
    <t>M-18 SENEMKENT TR 35-18-M00018_ M01_2098999</t>
  </si>
  <si>
    <t>28.08.2022 16:27:29</t>
  </si>
  <si>
    <t>28.08.2022 22:50:21</t>
  </si>
  <si>
    <t>ADALA TR-1 45-78-M00284_ADALA TR-6/10 M04_83647781</t>
  </si>
  <si>
    <t>28.08.2022 09:42:01</t>
  </si>
  <si>
    <t>28.08.2022 11:25:48</t>
  </si>
  <si>
    <t>BÖLÜKPAŞA TR-1 45-75-M00118_945609186_945609186</t>
  </si>
  <si>
    <t>28.08.2022 18:54:09</t>
  </si>
  <si>
    <t>28.08.2022 20:47:55</t>
  </si>
  <si>
    <t>SELEKLER TR-1 45-86-M00163_B_56405169_56405169</t>
  </si>
  <si>
    <t>28.08.2022 11:02:06</t>
  </si>
  <si>
    <t>28.08.2022 18:34:12</t>
  </si>
  <si>
    <t>ÇAPAKLI KÖK 45-78-M01161_HatBaşıAyırıcı_53139030 M06_53139030</t>
  </si>
  <si>
    <t>28.08.2022 10:11:26</t>
  </si>
  <si>
    <t>28.08.2022 10:47:18</t>
  </si>
  <si>
    <t>K-3600 35-01-K03600_35-01-K03600_2369127</t>
  </si>
  <si>
    <t>28.08.2022 21:51:23</t>
  </si>
  <si>
    <t>28.08.2022 22:35:39</t>
  </si>
  <si>
    <t>KULA İM 45-77-A00001_DEMİRKÖPRÜ M03_2308470</t>
  </si>
  <si>
    <t>28.08.2022 10:12:23</t>
  </si>
  <si>
    <t>28.08.2022 15:38:27</t>
  </si>
  <si>
    <t>KARŞIYAKA MAHALLESİ TR-1 35-17-R00008_7691732_56357013_56357013</t>
  </si>
  <si>
    <t>28.08.2022 17:28:47</t>
  </si>
  <si>
    <t>28.08.2022 19:55:02</t>
  </si>
  <si>
    <t>MENEMEN DM-7/15 35-28-L00171_DAĞITIM TRAFO MENEMEN DM-7/15 L03_66875633</t>
  </si>
  <si>
    <t>28.08.2022 14:30:57</t>
  </si>
  <si>
    <t>28.08.2022 15:51:01</t>
  </si>
  <si>
    <t>AYASKENT DM-2 (TR-1) 35-16-M00011_KADIKÖY M04_72045937</t>
  </si>
  <si>
    <t>28.08.2022 09:18:10</t>
  </si>
  <si>
    <t>28.08.2022 13:00:38</t>
  </si>
  <si>
    <t>MENEMEN TR-82 35-28-M00682_953374986_953374986</t>
  </si>
  <si>
    <t>28.08.2022 20:29:54</t>
  </si>
  <si>
    <t>28.08.2022 21:26:40</t>
  </si>
  <si>
    <t>URLA TM-1 35-19-A00004_HatBaşıAyırıcı_53134090 M07_53134090</t>
  </si>
  <si>
    <t>28.08.2022 13:10:00</t>
  </si>
  <si>
    <t>28.08.2022 13:17:00</t>
  </si>
  <si>
    <t>M-1635 GEÇİT 35-02-M01635_M-660 M04_2051879</t>
  </si>
  <si>
    <t>28.08.2022 09:05:49</t>
  </si>
  <si>
    <t>28.08.2022 13:12:52</t>
  </si>
  <si>
    <t>28.08.2022 22:23:39</t>
  </si>
  <si>
    <t>29.08.2022 02:09:49</t>
  </si>
  <si>
    <t>K-4277 35-02-K04277_A_56365339_56365339</t>
  </si>
  <si>
    <t>28.08.2022 08:00:07</t>
  </si>
  <si>
    <t>28.08.2022 14:00:24</t>
  </si>
  <si>
    <t>BAHÇELİ TR-1 35-30-L00147_955309994_955309994</t>
  </si>
  <si>
    <t>28.08.2022 13:05:20</t>
  </si>
  <si>
    <t>28.08.2022 17:48:54</t>
  </si>
  <si>
    <t>DİKİLİ İM 35-30-A00001_KOCAOBA L12_72357049</t>
  </si>
  <si>
    <t>28.08.2022 13:54:09</t>
  </si>
  <si>
    <t>28.08.2022 15:02:50</t>
  </si>
  <si>
    <t>M-1867 35-02-M01867_35-02-M01867_2377103</t>
  </si>
  <si>
    <t>28.08.2022 09:30:50</t>
  </si>
  <si>
    <t>28.08.2022 10:45:32</t>
  </si>
  <si>
    <t>KINIK TR 4 35-24-L00004_A_56352727_56352727</t>
  </si>
  <si>
    <t>28.08.2022 23:10:55</t>
  </si>
  <si>
    <t>29.08.2022 00:43:55</t>
  </si>
  <si>
    <t>SİMKUR SİTESİ M-307 35-30-M00307_DIREK TIPI TRAFO HUCRESI H01_2041690</t>
  </si>
  <si>
    <t>28.08.2022 02:47:28</t>
  </si>
  <si>
    <t>28.08.2022 03:51:57</t>
  </si>
  <si>
    <t>M-997 35-03-M00997_F F1_61126054</t>
  </si>
  <si>
    <t>28.08.2022 16:51:45</t>
  </si>
  <si>
    <t>28.08.2022 20:14:19</t>
  </si>
  <si>
    <t>TR-248 35-28-M00549_35-28-M00549_2363916</t>
  </si>
  <si>
    <t>28.08.2022 18:13:51</t>
  </si>
  <si>
    <t>28.08.2022 19:28:50</t>
  </si>
  <si>
    <t>K-4097 35-10-K04097_A_65352207_65352207</t>
  </si>
  <si>
    <t>28.08.2022 11:16:46</t>
  </si>
  <si>
    <t>28.08.2022 11:40:08</t>
  </si>
  <si>
    <t>HACIHALİLLER TR-1 KÖK 45-71-M00066_HACIHALİLLER TR-3 M01_72238428</t>
  </si>
  <si>
    <t>28.08.2022 04:00:23</t>
  </si>
  <si>
    <t>28.08.2022 07:20:42</t>
  </si>
  <si>
    <t>DM02/TR-34 45-73-M01294_945680665_945680665</t>
  </si>
  <si>
    <t>28.08.2022 18:28:55</t>
  </si>
  <si>
    <t>28.08.2022 20:30:04</t>
  </si>
  <si>
    <t>28.08.2022 11:19:54</t>
  </si>
  <si>
    <t>28.08.2022 12:27:07</t>
  </si>
  <si>
    <t>28.08.2022 07:21:23</t>
  </si>
  <si>
    <t>28.08.2022 09:13:37</t>
  </si>
  <si>
    <t>DM-3 35-29-M00003_DM-3/2 M04_72188033</t>
  </si>
  <si>
    <t>28.08.2022 06:59:49</t>
  </si>
  <si>
    <t>28.08.2022 08:42:47</t>
  </si>
  <si>
    <t>FATMA ÖLMEZ VE ARKADAŞLARI 35-27-M00214_DIREK TIPI TRAFO HUCRESI H01_2054673</t>
  </si>
  <si>
    <t>28.08.2022 17:45:53</t>
  </si>
  <si>
    <t>28.08.2022 18:29:52</t>
  </si>
  <si>
    <t>M-1624 35-02-M01624_915152198_915152198</t>
  </si>
  <si>
    <t>28.08.2022 11:56:01</t>
  </si>
  <si>
    <t>28.08.2022 12:52:25</t>
  </si>
  <si>
    <t>AŞAĞICUMA DM 35-16-M00103_OKÇULAR M02_72040416</t>
  </si>
  <si>
    <t>28.08.2022 09:09:18</t>
  </si>
  <si>
    <t>28.08.2022 17:22:33</t>
  </si>
  <si>
    <t>28.08.2022 09:35:36</t>
  </si>
  <si>
    <t>28.08.2022 11:42:42</t>
  </si>
  <si>
    <t>ÜZÜMLÜ TR-1 45-73-M00630_945646432_945646432</t>
  </si>
  <si>
    <t>28.08.2022 14:21:16</t>
  </si>
  <si>
    <t>28.08.2022 16:04:18</t>
  </si>
  <si>
    <t>BÖLCEK DM 35-16-M00153_ÇINARLIKIRI M05_82962826</t>
  </si>
  <si>
    <t>28.08.2022 09:56:19</t>
  </si>
  <si>
    <t>28.08.2022 14:25:58</t>
  </si>
  <si>
    <t>K-345 35-02-K00345_912263097_912263097</t>
  </si>
  <si>
    <t>28.08.2022 12:54:02</t>
  </si>
  <si>
    <t>28.08.2022 14:27:53</t>
  </si>
  <si>
    <t>K-1205 35-01-K01205_910847212_910847212</t>
  </si>
  <si>
    <t>28.08.2022 08:10:49</t>
  </si>
  <si>
    <t>28.08.2022 09:29:01</t>
  </si>
  <si>
    <t>SELENDİ TR-3 45-81-M00003_TR-30 M05_2321606</t>
  </si>
  <si>
    <t>28.08.2022 16:46:17</t>
  </si>
  <si>
    <t>28.08.2022 17:21:08</t>
  </si>
  <si>
    <t>TR-18 35-16-L00018_E_56353537_56353537</t>
  </si>
  <si>
    <t>28.08.2022 12:14:28</t>
  </si>
  <si>
    <t>28.08.2022 12:49:09</t>
  </si>
  <si>
    <t>STADYUM DM 45-72-M00544_AKHİSAR İM DEN GİRİŞ M02_42783517</t>
  </si>
  <si>
    <t>28.08.2022 00:38:45</t>
  </si>
  <si>
    <t>28.08.2022 02:03:03</t>
  </si>
  <si>
    <t>28.08.2022 03:41:53</t>
  </si>
  <si>
    <t>28.08.2022 05:10:16</t>
  </si>
  <si>
    <t>FOÇA TR-39 35-23-L00039_950422743_950422743</t>
  </si>
  <si>
    <t>28.08.2022 20:01:18</t>
  </si>
  <si>
    <t>28.08.2022 21:07:43</t>
  </si>
  <si>
    <t>28.08.2022 09:48:22</t>
  </si>
  <si>
    <t>28.08.2022 12:12:49</t>
  </si>
  <si>
    <t>28.08.2022 07:33:00</t>
  </si>
  <si>
    <t>L-15 BALLIKUYU BAHÇE ARKASI 35-14-L00015_35-14-L00015_2357593</t>
  </si>
  <si>
    <t>28.08.2022 14:13:00</t>
  </si>
  <si>
    <t>28.08.2022 14:42:00</t>
  </si>
  <si>
    <t>KAVAKLIDERE TR-20 45-73-M00147_ M01_2319094</t>
  </si>
  <si>
    <t>28.08.2022 09:12:32</t>
  </si>
  <si>
    <t>28.08.2022 16:43:43</t>
  </si>
  <si>
    <t>TÜRKPİYALE TR-1 45-82-M00354_945518320_945518320</t>
  </si>
  <si>
    <t>28.08.2022 12:06:14</t>
  </si>
  <si>
    <t>28.08.2022 15:14:37</t>
  </si>
  <si>
    <t>GERELİ KÖYÜ KAVAKKUYU TR 7 35-15-M00224_C_56370000_56370000</t>
  </si>
  <si>
    <t>28.08.2022 16:15:48</t>
  </si>
  <si>
    <t>28.08.2022 19:27:38</t>
  </si>
  <si>
    <t>28.08.2022 11:46:09</t>
  </si>
  <si>
    <t>28.08.2022 13:24:18</t>
  </si>
  <si>
    <t>L-284 İMAMOĞLU TRAFO 35-18-L00284_950459283_950459283</t>
  </si>
  <si>
    <t>28.08.2022 14:48:20</t>
  </si>
  <si>
    <t>28.08.2022 18:17:52</t>
  </si>
  <si>
    <t>ULUCAK TM 35-28-A00002_HatBaşıAyırıcı_53133662 M13_53133662</t>
  </si>
  <si>
    <t>28.08.2022 09:36:27</t>
  </si>
  <si>
    <t>28.08.2022 11:09:52</t>
  </si>
  <si>
    <t>28.08.2022 22:00:52</t>
  </si>
  <si>
    <t>28.08.2022 22:34:12</t>
  </si>
  <si>
    <t>ÇAPAKLI KÖK 45-78-M01161_HatBaşıAyırıcı_53139027 M06_53139027</t>
  </si>
  <si>
    <t>28.08.2022 18:35:08</t>
  </si>
  <si>
    <t>28.08.2022 20:13:56</t>
  </si>
  <si>
    <t>GERELİ KÖYÜ KAVAKKUYU TR-8 35-15-M00225_35-15-M00225_2365391</t>
  </si>
  <si>
    <t>28.08.2022 09:19:17</t>
  </si>
  <si>
    <t>28.08.2022 12:01:13</t>
  </si>
  <si>
    <t>BADEMLİ TR-1 DM 35-15-L01010_BIÇAKÇI-OVACIK L09_67544256</t>
  </si>
  <si>
    <t>28.08.2022 07:37:49</t>
  </si>
  <si>
    <t>28.08.2022 08:01:40</t>
  </si>
  <si>
    <t>28.08.2022 21:42:38</t>
  </si>
  <si>
    <t>28.08.2022 21:49:05</t>
  </si>
  <si>
    <t>L-218 SANAYİ SİTESİ 35-18-L00218_35-18-L00218_2358576</t>
  </si>
  <si>
    <t>28.08.2022 08:47:15</t>
  </si>
  <si>
    <t>28.08.2022 11:59:26</t>
  </si>
  <si>
    <t>28.08.2022 23:38:58</t>
  </si>
  <si>
    <t>29.08.2022 01:17:01</t>
  </si>
  <si>
    <t>AŞAĞIÇOBANİSA SANAYİ 45-71-M00108_ M02_2081213</t>
  </si>
  <si>
    <t>28.08.2022 10:54:29</t>
  </si>
  <si>
    <t>28.08.2022 12:55:24</t>
  </si>
  <si>
    <t>K-1168 35-01-K01168_910946199_910946199</t>
  </si>
  <si>
    <t>28.08.2022 16:23:23</t>
  </si>
  <si>
    <t>28.08.2022 19:42:49</t>
  </si>
  <si>
    <t>GÖRDES TR-10 45-75-M00010_AKÇEŞME ÇIKIŞI TR-14 M06_67567127</t>
  </si>
  <si>
    <t>28.08.2022 17:25:17</t>
  </si>
  <si>
    <t>28.08.2022 17:54:12</t>
  </si>
  <si>
    <t>K-2756 35-01-K02756_912404211_912404211</t>
  </si>
  <si>
    <t>28.08.2022 18:50:27</t>
  </si>
  <si>
    <t>28.08.2022 20:18:56</t>
  </si>
  <si>
    <t>M-2466 35-04-M02466_99705761_99705761</t>
  </si>
  <si>
    <t>28.08.2022 14:46:14</t>
  </si>
  <si>
    <t>28.08.2022 16:00:10</t>
  </si>
  <si>
    <t>YAKAPINAR TOPRAK SU KOOP TR-1 35-20-L00143_35-20-L00143_2376714</t>
  </si>
  <si>
    <t>28.08.2022 17:08:44</t>
  </si>
  <si>
    <t>28.08.2022 17:47:58</t>
  </si>
  <si>
    <t>DM-22/09 45-71-M00652_95000575342_95000575342</t>
  </si>
  <si>
    <t>28.08.2022 13:27:09</t>
  </si>
  <si>
    <t>28.08.2022 14:27:07</t>
  </si>
  <si>
    <t>M-1414 35-01-M01414_912821519_912821519</t>
  </si>
  <si>
    <t>28.08.2022 09:42:04</t>
  </si>
  <si>
    <t>28.08.2022 11:48:58</t>
  </si>
  <si>
    <t>TR-2/15 45-72-L00015_956496023_956496023</t>
  </si>
  <si>
    <t>28.08.2022 21:44:55</t>
  </si>
  <si>
    <t>28.08.2022 22:13:18</t>
  </si>
  <si>
    <t>SALİHLİ TM 45-78-A00004_SALİHLİ-2 M06_2310851</t>
  </si>
  <si>
    <t>28.08.2022 05:02:46</t>
  </si>
  <si>
    <t>28.08.2022 05:59:58</t>
  </si>
  <si>
    <t>DM-2/35 (VERİCİLER) 45-71-M00531_45-71-M00531_2369472</t>
  </si>
  <si>
    <t>28.08.2022 12:51:02</t>
  </si>
  <si>
    <t>28.08.2022 13:43:12</t>
  </si>
  <si>
    <t>TEKELLER KÖYÜ TR-1 45-71-M01268_953218966_953218966</t>
  </si>
  <si>
    <t>28.08.2022 20:22:55</t>
  </si>
  <si>
    <t>28.08.2022 22:08:51</t>
  </si>
  <si>
    <t>28.08.2022 14:26:20</t>
  </si>
  <si>
    <t>28.08.2022 14:39:30</t>
  </si>
  <si>
    <t>28.08.2022 09:13:18</t>
  </si>
  <si>
    <t>28.08.2022 12:33:26</t>
  </si>
  <si>
    <t>SULTAN YAYLASI TR-3 45-71-M01768_43149299_56384239_56384239</t>
  </si>
  <si>
    <t>29.08.2022 18:19:23</t>
  </si>
  <si>
    <t>29.08.2022 23:33:30</t>
  </si>
  <si>
    <t>K-195 35-03-K00195_B B1_5912058</t>
  </si>
  <si>
    <t>29.08.2022 23:26:13</t>
  </si>
  <si>
    <t>30.08.2022 00:19:35</t>
  </si>
  <si>
    <t>L-284 İMAMOĞLU TRAFO 35-18-L00284_A_56369491_56369491</t>
  </si>
  <si>
    <t>29.08.2022 13:14:00</t>
  </si>
  <si>
    <t>29.08.2022 13:38:13</t>
  </si>
  <si>
    <t>YILMAZ İM 45-78-A00003_953249050_953249050</t>
  </si>
  <si>
    <t>29.08.2022 16:12:03</t>
  </si>
  <si>
    <t>29.08.2022 17:18:38</t>
  </si>
  <si>
    <t>AYASKENT DM-2 (TR-1) 35-16-M00011_47445665_56400006_56400006</t>
  </si>
  <si>
    <t>29.08.2022 11:48:23</t>
  </si>
  <si>
    <t>29.08.2022 13:27:29</t>
  </si>
  <si>
    <t>M-2390 35-09-M02390__72410688_72410688</t>
  </si>
  <si>
    <t>29.08.2022 09:14:16</t>
  </si>
  <si>
    <t>29.08.2022 09:45:34</t>
  </si>
  <si>
    <t>29.08.2022 16:12:44</t>
  </si>
  <si>
    <t>29.08.2022 18:45:49</t>
  </si>
  <si>
    <t>TR-23 TARIMSAL SULAMA 45-80-M01023_45-80-M01023_2364081</t>
  </si>
  <si>
    <t>29.08.2022 11:31:01</t>
  </si>
  <si>
    <t>29.08.2022 13:47:58</t>
  </si>
  <si>
    <t>K-955 35-03-K00955_F_56374098_56374098</t>
  </si>
  <si>
    <t>29.08.2022 00:25:34</t>
  </si>
  <si>
    <t>29.08.2022 01:34:50</t>
  </si>
  <si>
    <t>K-1936 35-09-K01936_B_56378643_56378643</t>
  </si>
  <si>
    <t>29.08.2022 10:58:43</t>
  </si>
  <si>
    <t>29.08.2022 11:37:30</t>
  </si>
  <si>
    <t>TR-21 35-19-M00021_A A02b_78960756</t>
  </si>
  <si>
    <t>29.08.2022 07:40:45</t>
  </si>
  <si>
    <t>29.08.2022 11:53:53</t>
  </si>
  <si>
    <t>TR-92 45-78-L00092__72373040_72373040</t>
  </si>
  <si>
    <t>29.08.2022 08:57:50</t>
  </si>
  <si>
    <t>29.08.2022 10:22:16</t>
  </si>
  <si>
    <t>M-1635 GEÇİT 35-02-M01635_M-660 M04_2329435</t>
  </si>
  <si>
    <t>29.08.2022 18:30:00</t>
  </si>
  <si>
    <t>29.08.2022 18:47:14</t>
  </si>
  <si>
    <t>ÇANAKÇI TR-4 45-79-M00182_45-79-M00182_2366616</t>
  </si>
  <si>
    <t>29.08.2022 09:15:40</t>
  </si>
  <si>
    <t>29.08.2022 17:16:00</t>
  </si>
  <si>
    <t>KIRKAĞAÇ TR-2 45-76-M00002_955248341_955248341</t>
  </si>
  <si>
    <t>29.08.2022 12:11:05</t>
  </si>
  <si>
    <t>29.08.2022 14:17:14</t>
  </si>
  <si>
    <t>29.08.2022 10:42:38</t>
  </si>
  <si>
    <t>29.08.2022 13:32:57</t>
  </si>
  <si>
    <t>HAVAOĞLU AHBAPLAR TR-1 45-81-M00072_B_56400922_56400922</t>
  </si>
  <si>
    <t>29.08.2022 17:17:26</t>
  </si>
  <si>
    <t>29.08.2022 19:03:29</t>
  </si>
  <si>
    <t>BAĞARASI TR-13 35-23-M00360_B_79385546_79385546</t>
  </si>
  <si>
    <t>29.08.2022 09:49:45</t>
  </si>
  <si>
    <t>29.08.2022 11:19:00</t>
  </si>
  <si>
    <t>OCAKLI AHRANDI TR-5 35-15-L00783_B_56370367_56370367</t>
  </si>
  <si>
    <t>29.08.2022 16:51:09</t>
  </si>
  <si>
    <t>29.08.2022 17:50:08</t>
  </si>
  <si>
    <t>EKOTEN KÖK 35-26-M00380_TEDAŞ ÇIKIŞI M02_2303912</t>
  </si>
  <si>
    <t>29.08.2022 08:01:16</t>
  </si>
  <si>
    <t>29.08.2022 08:39:24</t>
  </si>
  <si>
    <t>K-1361 35-02-K01361_910023912_910023912</t>
  </si>
  <si>
    <t>29.08.2022 20:00:21</t>
  </si>
  <si>
    <t>29.08.2022 21:16:48</t>
  </si>
  <si>
    <t>DM-1/38 45-71-M00050_953195783_953195783</t>
  </si>
  <si>
    <t>29.08.2022 11:33:30</t>
  </si>
  <si>
    <t>29.08.2022 13:51:28</t>
  </si>
  <si>
    <t>M-251 35-09-M00251_M-252 M03_47547415</t>
  </si>
  <si>
    <t>29.08.2022 20:44:13</t>
  </si>
  <si>
    <t>29.08.2022 21:10:06</t>
  </si>
  <si>
    <t>SARIGÖL TR-37 45-79-M00037_TR-29 M03_2315975</t>
  </si>
  <si>
    <t>29.08.2022 09:02:30</t>
  </si>
  <si>
    <t>29.08.2022 09:33:00</t>
  </si>
  <si>
    <t>KARABURUN TR-15 35-21-L00013_953367585_953367585</t>
  </si>
  <si>
    <t>29.08.2022 21:36:15</t>
  </si>
  <si>
    <t>29.08.2022 23:16:18</t>
  </si>
  <si>
    <t>29.08.2022 10:50:27</t>
  </si>
  <si>
    <t>29.08.2022 12:22:16</t>
  </si>
  <si>
    <t>TR-9 KİRAZ MERKEZ EMNİYET KARŞISI 35-31-L00009_47996412_56398040_56398040</t>
  </si>
  <si>
    <t>29.08.2022 11:39:13</t>
  </si>
  <si>
    <t>29.08.2022 12:57:10</t>
  </si>
  <si>
    <t>MORDOĞAN TR-25 35-21-L00153_D_56376062_56376062</t>
  </si>
  <si>
    <t>29.08.2022 10:12:42</t>
  </si>
  <si>
    <t>29.08.2022 11:37:17</t>
  </si>
  <si>
    <t>29.08.2022 09:36:19</t>
  </si>
  <si>
    <t>29.08.2022 10:17:43</t>
  </si>
  <si>
    <t>M-3034 35-09-M03034_B_56380979_56380979</t>
  </si>
  <si>
    <t>29.08.2022 12:28:09</t>
  </si>
  <si>
    <t>29.08.2022 12:56:00</t>
  </si>
  <si>
    <t>DİKİLİ İM 35-30-A00001_TRAFO-1 L01_72356754</t>
  </si>
  <si>
    <t>29.08.2022 10:44:40</t>
  </si>
  <si>
    <t>29.08.2022 11:04:30</t>
  </si>
  <si>
    <t>AKHİSAR TM 45-72-A00006_KAPAKLI-1 M16_2313111</t>
  </si>
  <si>
    <t>29.08.2022 07:20:45</t>
  </si>
  <si>
    <t>29.08.2022 07:23:11</t>
  </si>
  <si>
    <t>GÖRDES TR-1 45-75-M00001_GÖRDES TR-6 M04_61374395</t>
  </si>
  <si>
    <t>29.08.2022 01:04:16</t>
  </si>
  <si>
    <t>29.08.2022 01:42:27</t>
  </si>
  <si>
    <t>M-891 35-02-M00891_M-32 M03_2302813</t>
  </si>
  <si>
    <t>29.08.2022 15:17:19</t>
  </si>
  <si>
    <t>29.08.2022 17:48:45</t>
  </si>
  <si>
    <t>TR-333 35-19-L00309_956663674_956663674</t>
  </si>
  <si>
    <t>29.08.2022 11:46:48</t>
  </si>
  <si>
    <t>29.08.2022 15:36:06</t>
  </si>
  <si>
    <t>L-286 35-18-L00286_950452951_950452951</t>
  </si>
  <si>
    <t>29.08.2022 17:49:45</t>
  </si>
  <si>
    <t>29.08.2022 18:59:18</t>
  </si>
  <si>
    <t>YENİFOÇA TR-3 35-23-M00003_C_56406873_56406873</t>
  </si>
  <si>
    <t>29.08.2022 16:01:14</t>
  </si>
  <si>
    <t>29.08.2022 17:20:23</t>
  </si>
  <si>
    <t>ŞEMSİLER TR-1 35-31-L00098_47983094_56395270_56395270</t>
  </si>
  <si>
    <t>29.08.2022 06:28:57</t>
  </si>
  <si>
    <t>29.08.2022 07:13:51</t>
  </si>
  <si>
    <t>İSMET ÇAMLIOĞLU GRUP SULAMA 35-29-L00100_DIREK TIPI TRAFO HUCRESI H01_2051597</t>
  </si>
  <si>
    <t>29.08.2022 14:06:03</t>
  </si>
  <si>
    <t>29.08.2022 18:48:35</t>
  </si>
  <si>
    <t>BALABANLI DM 35-15-M00280_OTURAKKUYU M04_72306325</t>
  </si>
  <si>
    <t>29.08.2022 12:48:37</t>
  </si>
  <si>
    <t>29.08.2022 13:15:08</t>
  </si>
  <si>
    <t>YAYAKENT DM 35-24-M00209_IŞIKLAR M02_72093613</t>
  </si>
  <si>
    <t>29.08.2022 09:43:41</t>
  </si>
  <si>
    <t>29.08.2022 17:05:55</t>
  </si>
  <si>
    <t>K-1603 35-01-K01603_911566224_911566224</t>
  </si>
  <si>
    <t>29.08.2022 08:24:06</t>
  </si>
  <si>
    <t>29.08.2022 10:04:17</t>
  </si>
  <si>
    <t>M-1189 35-03-M01189_TRAFO M03_2314001</t>
  </si>
  <si>
    <t>29.08.2022 22:05:00</t>
  </si>
  <si>
    <t>29.08.2022 22:33:57</t>
  </si>
  <si>
    <t>K-1361 35-02-K01361_99971487_99971487</t>
  </si>
  <si>
    <t>29.08.2022 17:03:53</t>
  </si>
  <si>
    <t>29.08.2022 19:21:56</t>
  </si>
  <si>
    <t>M-984 35-03-M00984_M-1023 M01_41952310</t>
  </si>
  <si>
    <t>29.08.2022 20:52:25</t>
  </si>
  <si>
    <t>29.08.2022 22:07:05</t>
  </si>
  <si>
    <t>L-318 DİKİLİ BELEDİYESİ 35-30-L00318_955326967_955326967</t>
  </si>
  <si>
    <t>29.08.2022 11:43:02</t>
  </si>
  <si>
    <t>29.08.2022 12:47:08</t>
  </si>
  <si>
    <t>K-3390 35-04-K03390_C_56365264_56365264</t>
  </si>
  <si>
    <t>29.08.2022 09:55:22</t>
  </si>
  <si>
    <t>29.08.2022 11:38:38</t>
  </si>
  <si>
    <t>29.08.2022 06:39:13</t>
  </si>
  <si>
    <t>29.08.2022 07:52:29</t>
  </si>
  <si>
    <t>L-211 35-18-L00211_950465288_950465288</t>
  </si>
  <si>
    <t>29.08.2022 13:12:32</t>
  </si>
  <si>
    <t>29.08.2022 14:54:32</t>
  </si>
  <si>
    <t>ULUCAK DM 35-27-M00792_HatBaşıAyırıcı_53137796 M18_53137796</t>
  </si>
  <si>
    <t>29.08.2022 09:59:14</t>
  </si>
  <si>
    <t>29.08.2022 15:33:50</t>
  </si>
  <si>
    <t>ULUCAK DM 35-27-M00792_EĞRİDERE-2 M18_2310302</t>
  </si>
  <si>
    <t>29.08.2022 09:29:20</t>
  </si>
  <si>
    <t>29.08.2022 10:04:35</t>
  </si>
  <si>
    <t>K-1480 35-09-K01480_97725936_97725936</t>
  </si>
  <si>
    <t>29.08.2022 10:59:22</t>
  </si>
  <si>
    <t>29.08.2022 13:11:51</t>
  </si>
  <si>
    <t>KÖPRÜBAŞI TR-25 (SANAYİ) 45-86-M00025_KÖPRÜBAŞI TR-26 M01_72219343</t>
  </si>
  <si>
    <t>29.08.2022 19:19:22</t>
  </si>
  <si>
    <t>29.08.2022 19:36:37</t>
  </si>
  <si>
    <t>TR-72 M.MAVİOĞLU GRB. 35-15-M00072_35-15-M00072_2365990</t>
  </si>
  <si>
    <t>29.08.2022 18:38:14</t>
  </si>
  <si>
    <t>29.08.2022 20:13:34</t>
  </si>
  <si>
    <t>TR-47 35-16-L00047_95000549325_95000549325</t>
  </si>
  <si>
    <t>29.08.2022 09:08:11</t>
  </si>
  <si>
    <t>29.08.2022 19:17:15</t>
  </si>
  <si>
    <t>M-1751 35-08-M01751_A A1_61257982</t>
  </si>
  <si>
    <t>29.08.2022 17:15:12</t>
  </si>
  <si>
    <t>29.08.2022 18:21:00</t>
  </si>
  <si>
    <t>TR-1/73 45-72-M00073_49742115 a1_49745927</t>
  </si>
  <si>
    <t>29.08.2022 16:25:33</t>
  </si>
  <si>
    <t>29.08.2022 18:29:23</t>
  </si>
  <si>
    <t>ANDAK KÖK 35-23-M00312_HatBaşıAyırıcı_72203587 M02_72203587</t>
  </si>
  <si>
    <t>29.08.2022 08:40:13</t>
  </si>
  <si>
    <t>29.08.2022 10:28:02</t>
  </si>
  <si>
    <t>29.08.2022 21:24:39</t>
  </si>
  <si>
    <t>29.08.2022 21:46:36</t>
  </si>
  <si>
    <t>29.08.2022 12:12:56</t>
  </si>
  <si>
    <t>29.08.2022 12:15:11</t>
  </si>
  <si>
    <t>YENİKÖY TR-1 35-23-M00085_950423199_950423199</t>
  </si>
  <si>
    <t>29.08.2022 19:53:33</t>
  </si>
  <si>
    <t>29.08.2022 21:00:09</t>
  </si>
  <si>
    <t>M-891 35-02-M00891_M-1701 M04_2034652</t>
  </si>
  <si>
    <t>29.08.2022 14:07:14</t>
  </si>
  <si>
    <t>29.08.2022 14:26:12</t>
  </si>
  <si>
    <t>YENİ LİMAN TR-2 35-21-L00051_953357567_953357567</t>
  </si>
  <si>
    <t>29.08.2022 20:31:58</t>
  </si>
  <si>
    <t>29.08.2022 21:30:53</t>
  </si>
  <si>
    <t>29.08.2022 09:37:25</t>
  </si>
  <si>
    <t>29.08.2022 12:16:37</t>
  </si>
  <si>
    <t>29.08.2022 11:24:12</t>
  </si>
  <si>
    <t>29.08.2022 12:57:46</t>
  </si>
  <si>
    <t>29.08.2022 19:31:45</t>
  </si>
  <si>
    <t>29.08.2022 20:55:44</t>
  </si>
  <si>
    <t>K-4649 35-02-K04649_C_56363773_56363773</t>
  </si>
  <si>
    <t>29.08.2022 00:20:31</t>
  </si>
  <si>
    <t>29.08.2022 01:40:25</t>
  </si>
  <si>
    <t>MEHMET KARABIYIK TR-1 35-27-M00261_C_72383663_72383663</t>
  </si>
  <si>
    <t>29.08.2022 19:12:28</t>
  </si>
  <si>
    <t>29.08.2022 21:05:55</t>
  </si>
  <si>
    <t>29.08.2022 15:41:08</t>
  </si>
  <si>
    <t>29.08.2022 20:07:43</t>
  </si>
  <si>
    <t>BAŞIBÜYÜK KÖK 45-77-L00158_BALIBEY ÇIKIŞ L06_61353398</t>
  </si>
  <si>
    <t>29.08.2022 10:26:21</t>
  </si>
  <si>
    <t>29.08.2022 16:56:11</t>
  </si>
  <si>
    <t>ŞEHİTLİOĞLU ALTINTAŞ TR-1 45-77-M00083_DIREK TIPI TRAFO HUCRESI H01_2058110</t>
  </si>
  <si>
    <t>29.08.2022 15:00:45</t>
  </si>
  <si>
    <t>29.08.2022 16:39:03</t>
  </si>
  <si>
    <t>29.08.2022 07:38:14</t>
  </si>
  <si>
    <t>29.08.2022 09:29:40</t>
  </si>
  <si>
    <t>ALİAĞA TR-43 DM 35-17-M00043_M-54 ÇIKIŞI M12_2315083</t>
  </si>
  <si>
    <t>29.08.2022 02:38:56</t>
  </si>
  <si>
    <t>29.08.2022 08:18:08</t>
  </si>
  <si>
    <t>K-4745 35-03-K04745_910288472_910288472</t>
  </si>
  <si>
    <t>29.08.2022 09:47:59</t>
  </si>
  <si>
    <t>29.08.2022 12:18:07</t>
  </si>
  <si>
    <t>ÇOBANLAR TR-1 45-76-M00150_955236463_955236463</t>
  </si>
  <si>
    <t>29.08.2022 16:39:33</t>
  </si>
  <si>
    <t>29.08.2022 20:00:29</t>
  </si>
  <si>
    <t>TR-64 45-78-M00064_953258303_953258303</t>
  </si>
  <si>
    <t>29.08.2022 19:45:45</t>
  </si>
  <si>
    <t>29.08.2022 20:24:25</t>
  </si>
  <si>
    <t>L-318 DİKİLİ BELEDİYESİ 35-30-L00318_955318172_955318172</t>
  </si>
  <si>
    <t>29.08.2022 08:46:36</t>
  </si>
  <si>
    <t>29.08.2022 10:59:11</t>
  </si>
  <si>
    <t>DM-3 35-29-M00003_DM-3/2 M04_72188083</t>
  </si>
  <si>
    <t>29.08.2022 10:23:43</t>
  </si>
  <si>
    <t>29.08.2022 13:19:45</t>
  </si>
  <si>
    <t>DM-25/17 45-71-M00049_953245090_953245090</t>
  </si>
  <si>
    <t>29.08.2022 11:30:04</t>
  </si>
  <si>
    <t>29.08.2022 12:32:38</t>
  </si>
  <si>
    <t>TR-6 (M-706) 35-30-M00706_TR-10 M02_79410087</t>
  </si>
  <si>
    <t>29.08.2022 09:25:02</t>
  </si>
  <si>
    <t>29.08.2022 17:20:47</t>
  </si>
  <si>
    <t>K-3778 35-04-K03778_913177273_913177273</t>
  </si>
  <si>
    <t>29.08.2022 17:21:17</t>
  </si>
  <si>
    <t>29.08.2022 17:54:37</t>
  </si>
  <si>
    <t>TURGUTALP TR-4 45-82-M00054_960291897_960291897</t>
  </si>
  <si>
    <t>29.08.2022 20:31:25</t>
  </si>
  <si>
    <t>29.08.2022 21:12:07</t>
  </si>
  <si>
    <t>SAZOBA DM 45-72-M00413_BEYOBA TARIMSAL SULAMA M07_2331526</t>
  </si>
  <si>
    <t>29.08.2022 07:26:18</t>
  </si>
  <si>
    <t>29.08.2022 09:24:45</t>
  </si>
  <si>
    <t>TR-2/37 45-72-L00037_956507412_956507412</t>
  </si>
  <si>
    <t>29.08.2022 15:58:37</t>
  </si>
  <si>
    <t>29.08.2022 17:20:13</t>
  </si>
  <si>
    <t>TİRKEŞ TR-2 45-80-M00123_956534196_956534196</t>
  </si>
  <si>
    <t>29.08.2022 09:47:44</t>
  </si>
  <si>
    <t>29.08.2022 11:39:56</t>
  </si>
  <si>
    <t>BUCA TM 35-03-A00003_Kuru Çeşme M33_2311292</t>
  </si>
  <si>
    <t>29.08.2022 19:34:14</t>
  </si>
  <si>
    <t>29.08.2022 20:56:34</t>
  </si>
  <si>
    <t>29.08.2022 10:32:44</t>
  </si>
  <si>
    <t>29.08.2022 10:38:04</t>
  </si>
  <si>
    <t>29.08.2022 03:37:03</t>
  </si>
  <si>
    <t>29.08.2022 04:58:00</t>
  </si>
  <si>
    <t>TR-1/45 45-72-M00045_45-72-M00045_2360983</t>
  </si>
  <si>
    <t>29.08.2022 19:56:26</t>
  </si>
  <si>
    <t>29.08.2022 20:36:13</t>
  </si>
  <si>
    <t>YENİOBA KÖK 35-29-M00125_YENİOBA M013_72191054</t>
  </si>
  <si>
    <t>29.08.2022 13:59:24</t>
  </si>
  <si>
    <t>29.08.2022 18:03:33</t>
  </si>
  <si>
    <t>29.08.2022 10:06:21</t>
  </si>
  <si>
    <t>29.08.2022 18:10:29</t>
  </si>
  <si>
    <t>TR-299 35-19-L00355_914975784_914975784</t>
  </si>
  <si>
    <t>29.08.2022 01:41:51</t>
  </si>
  <si>
    <t>29.08.2022 02:04:29</t>
  </si>
  <si>
    <t>29.08.2022 08:55:39</t>
  </si>
  <si>
    <t>29.08.2022 11:17:46</t>
  </si>
  <si>
    <t>SARIGÖL TR-40 45-79-M00040_947388699_947388699</t>
  </si>
  <si>
    <t>29.08.2022 11:25:20</t>
  </si>
  <si>
    <t>29.08.2022 14:33:59</t>
  </si>
  <si>
    <t>AKÇAŞEHİR KÖK 35-29-L00035_AKYURT ENH L03_72208827</t>
  </si>
  <si>
    <t>29.08.2022 17:48:03</t>
  </si>
  <si>
    <t>29.08.2022 18:21:46</t>
  </si>
  <si>
    <t>L-231 35-18-L00231_7172988 B1b_5958364</t>
  </si>
  <si>
    <t>29.08.2022 22:38:56</t>
  </si>
  <si>
    <t>29.08.2022 22:56:30</t>
  </si>
  <si>
    <t>K-1332 35-03-K01332_910500890_910500890</t>
  </si>
  <si>
    <t>29.08.2022 09:28:20</t>
  </si>
  <si>
    <t>29.08.2022 17:18:54</t>
  </si>
  <si>
    <t>K-3133 35-07-K03133_97570930_97570930</t>
  </si>
  <si>
    <t>29.08.2022 15:12:09</t>
  </si>
  <si>
    <t>29.08.2022 21:02:30</t>
  </si>
  <si>
    <t>TR-74 45-77-L00074_945493671_945493671</t>
  </si>
  <si>
    <t>29.08.2022 15:01:48</t>
  </si>
  <si>
    <t>29.08.2022 19:06:00</t>
  </si>
  <si>
    <t>ÇANDARLI TATİL KÖYÜ KÖK-12 35-30-M00087_TATİL KÖYÜ1-2 M02_2115769</t>
  </si>
  <si>
    <t>29.08.2022 09:53:49</t>
  </si>
  <si>
    <t>29.08.2022 15:00:12</t>
  </si>
  <si>
    <t>ŞEVKİ ÖKTEN SULAMA GRUBU 35-29-M00324_35-29-M00324_2371484</t>
  </si>
  <si>
    <t>29.08.2022 18:50:43</t>
  </si>
  <si>
    <t>29.08.2022 20:43:39</t>
  </si>
  <si>
    <t>K-1596 35-03-K01596_910586126_910586126</t>
  </si>
  <si>
    <t>29.08.2022 16:17:31</t>
  </si>
  <si>
    <t>29.08.2022 19:26:18</t>
  </si>
  <si>
    <t>K-3683 35-01-K03683_F F1_5873963</t>
  </si>
  <si>
    <t>29.08.2022 19:55:23</t>
  </si>
  <si>
    <t>30.08.2022 04:12:45</t>
  </si>
  <si>
    <t>TİRE İM-DM-1 35-29-A00001_HatBaşıAyırıcı_53138585 L04_53138585</t>
  </si>
  <si>
    <t>29.08.2022 09:52:04</t>
  </si>
  <si>
    <t>29.08.2022 17:55:08</t>
  </si>
  <si>
    <t>K-1517 35-01-K01517_911123905_911123905</t>
  </si>
  <si>
    <t>29.08.2022 17:40:24</t>
  </si>
  <si>
    <t>29.08.2022 19:26:12</t>
  </si>
  <si>
    <t>29.08.2022 08:09:32</t>
  </si>
  <si>
    <t>29.08.2022 08:47:43</t>
  </si>
  <si>
    <t>29.08.2022 04:58:35</t>
  </si>
  <si>
    <t>29.08.2022 06:24:50</t>
  </si>
  <si>
    <t>SARAÇLAR KÖK 45-77-L00104_BAYRAMŞAH L03_72240086</t>
  </si>
  <si>
    <t>29.08.2022 09:24:02</t>
  </si>
  <si>
    <t>29.08.2022 12:34:17</t>
  </si>
  <si>
    <t>K-3322 35-09-K03322_97830490_97830490</t>
  </si>
  <si>
    <t>29.08.2022 21:36:35</t>
  </si>
  <si>
    <t>29.08.2022 22:58:47</t>
  </si>
  <si>
    <t>KARAPINAR İM 45-78-A00002_GERİ DÖNÜŞ FİDERİ M05_66243742</t>
  </si>
  <si>
    <t>29.08.2022 11:37:05</t>
  </si>
  <si>
    <t>29.08.2022 16:06:12</t>
  </si>
  <si>
    <t>TR-76 45-78-L00076_953260704_953260704</t>
  </si>
  <si>
    <t>29.08.2022 10:43:17</t>
  </si>
  <si>
    <t>29.08.2022 13:02:26</t>
  </si>
  <si>
    <t>29.08.2022 09:38:52</t>
  </si>
  <si>
    <t>29.08.2022 16:36:10</t>
  </si>
  <si>
    <t>KARACAALİ TR-1 45-79-M00483_A_56400532_56400532</t>
  </si>
  <si>
    <t>29.08.2022 11:06:35</t>
  </si>
  <si>
    <t>29.08.2022 12:34:26</t>
  </si>
  <si>
    <t>PAŞAKÖY TR-3 45-80-M00058_C_56387877_56387877</t>
  </si>
  <si>
    <t>29.08.2022 18:34:52</t>
  </si>
  <si>
    <t>29.08.2022 19:14:27</t>
  </si>
  <si>
    <t>29.08.2022 18:12:37</t>
  </si>
  <si>
    <t>29.08.2022 18:30:56</t>
  </si>
  <si>
    <t>29.08.2022 14:13:03</t>
  </si>
  <si>
    <t>29.08.2022 15:43:41</t>
  </si>
  <si>
    <t>BELİĞ ŞİŞİKOĞLU SULAMA GRUBU 35-29-M00182_35-29-M00182_2371505</t>
  </si>
  <si>
    <t>29.08.2022 18:49:21</t>
  </si>
  <si>
    <t>29.08.2022 20:25:48</t>
  </si>
  <si>
    <t>29.08.2022 23:37:03</t>
  </si>
  <si>
    <t>30.08.2022 00:10:04</t>
  </si>
  <si>
    <t>ARMUTLU TR-4 35-27-L00004_98937182_98937182</t>
  </si>
  <si>
    <t>29.08.2022 19:38:20</t>
  </si>
  <si>
    <t>29.08.2022 20:56:12</t>
  </si>
  <si>
    <t>KORDON KÖK 45-78-M00730_HatBaşıAyırıcı_53139496 M03_53139496</t>
  </si>
  <si>
    <t>29.08.2022 17:33:17</t>
  </si>
  <si>
    <t>29.08.2022 18:37:12</t>
  </si>
  <si>
    <t>29.08.2022 06:56:48</t>
  </si>
  <si>
    <t>29.08.2022 07:28:14</t>
  </si>
  <si>
    <t>29.08.2022 10:45:10</t>
  </si>
  <si>
    <t>29.08.2022 17:33:19</t>
  </si>
  <si>
    <t>29.08.2022 15:55:35</t>
  </si>
  <si>
    <t>29.08.2022 17:25:48</t>
  </si>
  <si>
    <t>29.08.2022 09:20:31</t>
  </si>
  <si>
    <t>29.08.2022 18:07:48</t>
  </si>
  <si>
    <t>GÜZELBAHÇE İM 35-10-A00001_TRAFO K03_77678687</t>
  </si>
  <si>
    <t>29.08.2022 11:30:10</t>
  </si>
  <si>
    <t>29.08.2022 12:01:00</t>
  </si>
  <si>
    <t>TR-64 35-19-L00064_956669078_956669078</t>
  </si>
  <si>
    <t>29.08.2022 07:54:26</t>
  </si>
  <si>
    <t>29.08.2022 12:26:27</t>
  </si>
  <si>
    <t>K-1936 35-09-K01936_C_56378642_56378642</t>
  </si>
  <si>
    <t>29.08.2022 10:59:40</t>
  </si>
  <si>
    <t>29.08.2022 11:36:02</t>
  </si>
  <si>
    <t>L-145 DALYAN DM 35-18-L00145_8634283_56370519_56370519</t>
  </si>
  <si>
    <t>29.08.2022 12:37:08</t>
  </si>
  <si>
    <t>29.08.2022 17:48:31</t>
  </si>
  <si>
    <t>29.08.2022 10:20:40</t>
  </si>
  <si>
    <t>29.08.2022 11:17:56</t>
  </si>
  <si>
    <t>DERNEKLİ TR-1 35-20-M00039_35-20-M00039_82732237</t>
  </si>
  <si>
    <t>29.08.2022 20:08:09</t>
  </si>
  <si>
    <t>29.08.2022 20:55:02</t>
  </si>
  <si>
    <t>SERDAROĞLU TARIMSAL SULAMA 35-16-L00269_DIREK TIPI TRAFO HUCRESI H01_2042680</t>
  </si>
  <si>
    <t>29.08.2022 17:27:54</t>
  </si>
  <si>
    <t>BORNOVA TM 35-02-A00005_TR-A K12_2057661</t>
  </si>
  <si>
    <t>29.08.2022 01:03:33</t>
  </si>
  <si>
    <t>29.08.2022 01:17:00</t>
  </si>
  <si>
    <t>29.08.2022 07:04:10</t>
  </si>
  <si>
    <t>29.08.2022 11:44:50</t>
  </si>
  <si>
    <t>29.08.2022 17:05:42</t>
  </si>
  <si>
    <t>29.08.2022 20:07:12</t>
  </si>
  <si>
    <t>M-2390 35-09-M02390__72410689_72410689</t>
  </si>
  <si>
    <t>29.08.2022 09:13:16</t>
  </si>
  <si>
    <t>29.08.2022 09:48:20</t>
  </si>
  <si>
    <t>29.08.2022 14:41:22</t>
  </si>
  <si>
    <t>29.08.2022 15:47:45</t>
  </si>
  <si>
    <t>TAŞLIYATAK TR-5 35-31-L00347_47791955_56352024_56352024</t>
  </si>
  <si>
    <t>29.08.2022 00:11:07</t>
  </si>
  <si>
    <t>29.08.2022 01:58:41</t>
  </si>
  <si>
    <t>KAYACIK KÖK 45-75-M00065_YAKAKÖY M09_84267193</t>
  </si>
  <si>
    <t>29.08.2022 10:00:58</t>
  </si>
  <si>
    <t>29.08.2022 15:17:37</t>
  </si>
  <si>
    <t>YILMAZ TR-6 45-78-L00206__56407975_56407975</t>
  </si>
  <si>
    <t>29.08.2022 19:49:29</t>
  </si>
  <si>
    <t>29.08.2022 21:48:49</t>
  </si>
  <si>
    <t>ÇIPLAK KÖK 35-29-M00126_YENİÇİFTLİK ENH M09_72189968</t>
  </si>
  <si>
    <t>29.08.2022 20:16:39</t>
  </si>
  <si>
    <t>29.08.2022 20:28:09</t>
  </si>
  <si>
    <t>29.08.2022 17:51:44</t>
  </si>
  <si>
    <t>29.08.2022 20:40:27</t>
  </si>
  <si>
    <t>BÜKNÜŞ TR-3 45-72-L00941_956511625_956511625</t>
  </si>
  <si>
    <t>29.08.2022 21:47:31</t>
  </si>
  <si>
    <t>29.08.2022 23:37:18</t>
  </si>
  <si>
    <t>YENİ BAĞARASI TR-1 35-23-M00207_950414690_950414690</t>
  </si>
  <si>
    <t>29.08.2022 15:20:17</t>
  </si>
  <si>
    <t>29.08.2022 18:41:03</t>
  </si>
  <si>
    <t>OVAKENT TR-13 35-15-L00635_950386550_950386550</t>
  </si>
  <si>
    <t>29.08.2022 22:40:28</t>
  </si>
  <si>
    <t>29.08.2022 23:59:43</t>
  </si>
  <si>
    <t>KARŞIYAKA MAHALLESİ TR-1 35-17-R00008_5660284_56357012_56357012</t>
  </si>
  <si>
    <t>29.08.2022 13:38:48</t>
  </si>
  <si>
    <t>29.08.2022 15:28:06</t>
  </si>
  <si>
    <t>M-2902 35-02-M02902_99494716_99494716</t>
  </si>
  <si>
    <t>29.08.2022 08:21:12</t>
  </si>
  <si>
    <t>29.08.2022 11:54:22</t>
  </si>
  <si>
    <t>TR-25 35-30-L00025_TR-23 L03_72107263</t>
  </si>
  <si>
    <t>29.08.2022 11:03:03</t>
  </si>
  <si>
    <t>29.08.2022 11:44:41</t>
  </si>
  <si>
    <t>29.08.2022 07:21:14</t>
  </si>
  <si>
    <t>29.08.2022 07:47:34</t>
  </si>
  <si>
    <t>TR-1 45-77-L00001_945488290_945488290</t>
  </si>
  <si>
    <t>29.08.2022 01:17:43</t>
  </si>
  <si>
    <t>29.08.2022 01:41:28</t>
  </si>
  <si>
    <t>KARABURUN TR-16 35-21-L00016_958046700_958046700</t>
  </si>
  <si>
    <t>29.08.2022 10:47:39</t>
  </si>
  <si>
    <t>29.08.2022 16:02:39</t>
  </si>
  <si>
    <t>DÜNDARLI KÖK 35-29-L00053_DÜNDARLI L04_74604170</t>
  </si>
  <si>
    <t>29.08.2022 09:57:31</t>
  </si>
  <si>
    <t>29.08.2022 18:10:03</t>
  </si>
  <si>
    <t>METAL İŞLERİ TR-14 35-22-M00114_955270538_955270538</t>
  </si>
  <si>
    <t>29.08.2022 14:24:51</t>
  </si>
  <si>
    <t>29.08.2022 15:20:47</t>
  </si>
  <si>
    <t>ŞIHLI KARADÜZ MAH. TR 45-77-L00133_45-77-L00133_2353288</t>
  </si>
  <si>
    <t>29.08.2022 09:11:50</t>
  </si>
  <si>
    <t>29.08.2022 13:27:39</t>
  </si>
  <si>
    <t>GÖKDERE TR 45-77-M00101_45-77-M00101_2374496</t>
  </si>
  <si>
    <t>29.08.2022 13:45:24</t>
  </si>
  <si>
    <t>29.08.2022 14:38:41</t>
  </si>
  <si>
    <t>TAHTALI TM 35-22-A00001_GÜMÜLDÜR-1 M05_2041657</t>
  </si>
  <si>
    <t>29.08.2022 12:46:51</t>
  </si>
  <si>
    <t>29.08.2022 13:54:17</t>
  </si>
  <si>
    <t>TR-39 35-15-M00039_48885350_56363717_56363717</t>
  </si>
  <si>
    <t>29.08.2022 13:23:52</t>
  </si>
  <si>
    <t>29.08.2022 18:00:08</t>
  </si>
  <si>
    <t>BÖLCEK DM 35-16-M00153_KÜÇÜK BÖLCEK M04_82962825</t>
  </si>
  <si>
    <t>29.08.2022 09:44:49</t>
  </si>
  <si>
    <t>29.08.2022 17:16:29</t>
  </si>
  <si>
    <t>KIRTEPE KÖK 35-29-L00055_KIRTEPE FİDERİ L03_72212741</t>
  </si>
  <si>
    <t>29.08.2022 10:20:01</t>
  </si>
  <si>
    <t>29.08.2022 17:22:13</t>
  </si>
  <si>
    <t>İĞDECİK KÖK 45-71-M00077_SULAMALAR M05_72234123</t>
  </si>
  <si>
    <t>29.08.2022 10:04:47</t>
  </si>
  <si>
    <t>29.08.2022 11:01:28</t>
  </si>
  <si>
    <t>BAŞARAN TR-1 35-31-L00070_35-31-L00070_2364632</t>
  </si>
  <si>
    <t>29.08.2022 09:28:58</t>
  </si>
  <si>
    <t>29.08.2022 17:01:03</t>
  </si>
  <si>
    <t>SELİMİYE TR-7 DUTLUKUYU 45-79-M00363_945562272_945562272</t>
  </si>
  <si>
    <t>29.08.2022 19:15:28</t>
  </si>
  <si>
    <t>29.08.2022 20:11:31</t>
  </si>
  <si>
    <t>MENEMEN TR-40 35-28-L00040_953375166_953375166</t>
  </si>
  <si>
    <t>29.08.2022 10:14:47</t>
  </si>
  <si>
    <t>29.08.2022 13:10:09</t>
  </si>
  <si>
    <t>K-1463 35-01-K01463_912067848_912067848</t>
  </si>
  <si>
    <t>29.08.2022 13:31:22</t>
  </si>
  <si>
    <t>29.08.2022 14:52:58</t>
  </si>
  <si>
    <t>29.08.2022 18:24:34</t>
  </si>
  <si>
    <t>29.08.2022 20:24:18</t>
  </si>
  <si>
    <t>M-1918 35-10-M01918_A A1_5804349</t>
  </si>
  <si>
    <t>29.08.2022 18:45:16</t>
  </si>
  <si>
    <t>29.08.2022 19:43:20</t>
  </si>
  <si>
    <t>GÜZELBAHÇE İM 35-10-A00001_PİNA K02_77678688</t>
  </si>
  <si>
    <t>29.08.2022 13:04:00</t>
  </si>
  <si>
    <t>TR-80 35-16-L00080_953317968_953317968</t>
  </si>
  <si>
    <t>29.08.2022 09:10:46</t>
  </si>
  <si>
    <t>29.08.2022 13:38:58</t>
  </si>
  <si>
    <t>29.08.2022 17:25:53</t>
  </si>
  <si>
    <t>29.08.2022 17:42:44</t>
  </si>
  <si>
    <t>29.08.2022 09:46:11</t>
  </si>
  <si>
    <t>29.08.2022 11:36:37</t>
  </si>
  <si>
    <t>ARMUTLU TR-9 35-27-M00566_RTS BETON-BANVİT M05_72163308</t>
  </si>
  <si>
    <t>29.08.2022 07:57:56</t>
  </si>
  <si>
    <t>29.08.2022 09:06:39</t>
  </si>
  <si>
    <t>L-277 35-18-L00277_950445668_950445668</t>
  </si>
  <si>
    <t>29.08.2022 14:57:36</t>
  </si>
  <si>
    <t>29.08.2022 17:10:51</t>
  </si>
  <si>
    <t>DM-2/38 ÜÇPINARLAR 35-26-M00849_5708327 DM2/38/B1b_5926599</t>
  </si>
  <si>
    <t>29.08.2022 15:55:42</t>
  </si>
  <si>
    <t>29.08.2022 17:53:42</t>
  </si>
  <si>
    <t>K-4163 35-02-K04163_99590362_99590362</t>
  </si>
  <si>
    <t>29.08.2022 13:26:09</t>
  </si>
  <si>
    <t>29.08.2022 14:58:46</t>
  </si>
  <si>
    <t>GÜZELKÖY KÖK 45-71-M00123_HAŞİM AKCURA ENH M03_50218012</t>
  </si>
  <si>
    <t>29.08.2022 16:37:04</t>
  </si>
  <si>
    <t>29.08.2022 19:29:27</t>
  </si>
  <si>
    <t>K-1938 35-09-K01938_B_56381699_56381699</t>
  </si>
  <si>
    <t>29.08.2022 11:33:20</t>
  </si>
  <si>
    <t>29.08.2022 12:16:48</t>
  </si>
  <si>
    <t>SALİHLİ TR-30/A 45-78-L00727_953276474_953276474</t>
  </si>
  <si>
    <t>29.08.2022 09:27:50</t>
  </si>
  <si>
    <t>29.08.2022 16:55:38</t>
  </si>
  <si>
    <t>29.08.2022 18:13:39</t>
  </si>
  <si>
    <t>29.08.2022 19:17:02</t>
  </si>
  <si>
    <t>DEĞİRMENDERE TR-11 35-22-M00164_955264621_955264621</t>
  </si>
  <si>
    <t>29.08.2022 17:13:39</t>
  </si>
  <si>
    <t>29.08.2022 18:29:54</t>
  </si>
  <si>
    <t>ÇIRPI TR-1-2/3 35-20-M00008_PAZARYERİ- KANDAK M03_66684222</t>
  </si>
  <si>
    <t>29.08.2022 19:08:27</t>
  </si>
  <si>
    <t>29.08.2022 19:56:42</t>
  </si>
  <si>
    <t>ÇINARLIKUYU KÖK 45-71-M00188_HatBaşıAyırıcı_53134640 M02_53134640</t>
  </si>
  <si>
    <t>29.08.2022 20:34:48</t>
  </si>
  <si>
    <t>29.08.2022 21:38:07</t>
  </si>
  <si>
    <t>TR-47 35-16-L00047__75446124_75446124</t>
  </si>
  <si>
    <t>29.08.2022 10:41:57</t>
  </si>
  <si>
    <t>29.08.2022 11:32:53</t>
  </si>
  <si>
    <t>L-115 OVACIK 35-18-L00115_950465857_950465857</t>
  </si>
  <si>
    <t>29.08.2022 03:03:12</t>
  </si>
  <si>
    <t>29.08.2022 05:22:02</t>
  </si>
  <si>
    <t>M-906 35-03-M00906_DIREK TIPI TRAFO HUCRESI H01_2070528</t>
  </si>
  <si>
    <t>29.08.2022 10:37:04</t>
  </si>
  <si>
    <t>29.08.2022 14:33:47</t>
  </si>
  <si>
    <t>KARAKURT TR-2 45-76-M00090_955243528_955243528</t>
  </si>
  <si>
    <t>29.08.2022 14:54:17</t>
  </si>
  <si>
    <t>29.08.2022 17:32:57</t>
  </si>
  <si>
    <t>L-332 SERKANKENT 35-18-L00332_950436990_950436990</t>
  </si>
  <si>
    <t>29.08.2022 07:47:44</t>
  </si>
  <si>
    <t>29.08.2022 10:18:58</t>
  </si>
  <si>
    <t>TİRE İM-DM-1 35-29-A00001_GÖKÇEN SULAMA M26_2313893</t>
  </si>
  <si>
    <t>29.08.2022 11:32:21</t>
  </si>
  <si>
    <t>29.08.2022 14:14:53</t>
  </si>
  <si>
    <t>KIRKAĞAÇ TR-1 45-76-M00001_KIRKAĞAÇ TR-2/TR-3/TR-18/TR-24 M03_72215520</t>
  </si>
  <si>
    <t>29.08.2022 10:14:26</t>
  </si>
  <si>
    <t>29.08.2022 11:25:32</t>
  </si>
  <si>
    <t>29.08.2022 16:43:42</t>
  </si>
  <si>
    <t>29.08.2022 17:54:53</t>
  </si>
  <si>
    <t>29.08.2022 19:19:48</t>
  </si>
  <si>
    <t>29.08.2022 20:27:09</t>
  </si>
  <si>
    <t>ZEYTİNLER TR-1 35-19-M00207_10085838_56355173_56355173</t>
  </si>
  <si>
    <t>29.08.2022 18:51:54</t>
  </si>
  <si>
    <t>29.08.2022 19:42:09</t>
  </si>
  <si>
    <t>29.08.2022 19:27:32</t>
  </si>
  <si>
    <t>29.08.2022 21:58:11</t>
  </si>
  <si>
    <t>SALİHLİ TR-74 45-78-M00074_E E03_65770500</t>
  </si>
  <si>
    <t>29.08.2022 23:58:05</t>
  </si>
  <si>
    <t>30.08.2022 05:13:27</t>
  </si>
  <si>
    <t>KEMALPAŞA TM 35-27-A00002_IŞIKLAR-1 M03_2319664</t>
  </si>
  <si>
    <t>29.08.2022 06:42:49</t>
  </si>
  <si>
    <t>29.08.2022 06:49:22</t>
  </si>
  <si>
    <t>29.08.2022 18:47:00</t>
  </si>
  <si>
    <t>29.08.2022 19:24:54</t>
  </si>
  <si>
    <t>M-2117 35-03-M02117_M-2700 M02_2064814</t>
  </si>
  <si>
    <t>29.08.2022 23:04:40</t>
  </si>
  <si>
    <t>29.08.2022 17:37:59</t>
  </si>
  <si>
    <t>29.08.2022 19:11:21</t>
  </si>
  <si>
    <t>29.08.2022 18:35:34</t>
  </si>
  <si>
    <t>29.08.2022 20:18:20</t>
  </si>
  <si>
    <t>HALİLBEYLİ DM 35-27-M00620_ESA BİOGAZ KÖK M14_67123794</t>
  </si>
  <si>
    <t>29.08.2022 21:43:41</t>
  </si>
  <si>
    <t>29.08.2022 23:01:03</t>
  </si>
  <si>
    <t>MURADİYE TR-5 (ESKİ MEZARLIK YANI) 45-71-M00204_DAĞITIM TRAFOSU M11_2091431</t>
  </si>
  <si>
    <t>29.08.2022 12:39:52</t>
  </si>
  <si>
    <t>29.08.2022 12:40:04</t>
  </si>
  <si>
    <t>GÜMÜŞÇAY KÖK 45-73-M00477_GÜMÜŞÇAY M03_2056798</t>
  </si>
  <si>
    <t>29.08.2022 09:22:50</t>
  </si>
  <si>
    <t>29.08.2022 10:54:27</t>
  </si>
  <si>
    <t>BAŞARAN TR-2 35-31-L00071_35-31-L00071_2363464</t>
  </si>
  <si>
    <t>29.08.2022 09:58:27</t>
  </si>
  <si>
    <t>29.08.2022 17:05:59</t>
  </si>
  <si>
    <t>29.08.2022 11:38:09</t>
  </si>
  <si>
    <t>29.08.2022 11:58:08</t>
  </si>
  <si>
    <t>AHMETBEYLİ TR-9 35-22-M00859_955273378_955273378</t>
  </si>
  <si>
    <t>29.08.2022 18:33:18</t>
  </si>
  <si>
    <t>29.08.2022 21:52:37</t>
  </si>
  <si>
    <t>HELVACI TR-8 35-17-M00368_60952257_60984724_60984724</t>
  </si>
  <si>
    <t>29.08.2022 20:04:50</t>
  </si>
  <si>
    <t>29.08.2022 20:41:55</t>
  </si>
  <si>
    <t>GÖKÇEN İM 35-29-A00004_KİRELLİ L14_2105919</t>
  </si>
  <si>
    <t>29.08.2022 09:51:59</t>
  </si>
  <si>
    <t>29.08.2022 17:12:36</t>
  </si>
  <si>
    <t>M-529 35-02-M00529_99724962_99724962</t>
  </si>
  <si>
    <t>29.08.2022 17:00:36</t>
  </si>
  <si>
    <t>29.08.2022 17:59:53</t>
  </si>
  <si>
    <t>M-2466 35-04-M02466_99899673_99899673</t>
  </si>
  <si>
    <t>29.08.2022 16:39:24</t>
  </si>
  <si>
    <t>29.08.2022 18:56:09</t>
  </si>
  <si>
    <t>OVAKENT TR-13 35-15-L00635_950386549_950386549</t>
  </si>
  <si>
    <t>29.08.2022 13:41:59</t>
  </si>
  <si>
    <t>29.08.2022 15:40:15</t>
  </si>
  <si>
    <t>IŞIKKÖY TR-2 45-72-L00993_ H_79302730</t>
  </si>
  <si>
    <t>29.08.2022 10:37:31</t>
  </si>
  <si>
    <t>29.08.2022 11:24:46</t>
  </si>
  <si>
    <t>K-419 35-01-K00419_910692120_910692120</t>
  </si>
  <si>
    <t>29.08.2022 17:45:21</t>
  </si>
  <si>
    <t>29.08.2022 20:23:58</t>
  </si>
  <si>
    <t>M-3176(YATIRIM REZERVE) 35-03-M03176_912705887_912705887</t>
  </si>
  <si>
    <t>29.08.2022 11:58:34</t>
  </si>
  <si>
    <t>29.08.2022 14:49:54</t>
  </si>
  <si>
    <t>M-2425 35-04-M02425_911182645_911182645</t>
  </si>
  <si>
    <t>29.08.2022 08:16:00</t>
  </si>
  <si>
    <t>29.08.2022 09:15:06</t>
  </si>
  <si>
    <t>SARAÇLAR KÖK 45-77-L00104_HAMİDİYE L05_72240088</t>
  </si>
  <si>
    <t>29.08.2022 09:06:20</t>
  </si>
  <si>
    <t>29.08.2022 12:33:32</t>
  </si>
  <si>
    <t>SEYREK TR-2/1 35-28-M00378_953379150_953379150</t>
  </si>
  <si>
    <t>29.08.2022 18:37:14</t>
  </si>
  <si>
    <t>29.08.2022 21:20:53</t>
  </si>
  <si>
    <t>29.08.2022 20:00:20</t>
  </si>
  <si>
    <t>29.08.2022 20:49:00</t>
  </si>
  <si>
    <t>M-1010 35-03-M01010_910741427_910741427</t>
  </si>
  <si>
    <t>29.08.2022 11:12:48</t>
  </si>
  <si>
    <t>29.08.2022 13:21:22</t>
  </si>
  <si>
    <t>KARAAĞAÇLI TR-1 45-71-M01904_ M03_2334945</t>
  </si>
  <si>
    <t>29.08.2022 17:16:44</t>
  </si>
  <si>
    <t>29.08.2022 19:43:23</t>
  </si>
  <si>
    <t>TR-54 35-17-M00054_DIREK TIPI TRAFO HUCRESI H01_2039177</t>
  </si>
  <si>
    <t>29.08.2022 08:45:39</t>
  </si>
  <si>
    <t>29.08.2022 09:45:30</t>
  </si>
  <si>
    <t>L-62 İSTUR 35-14-L00062_956639383_956639383</t>
  </si>
  <si>
    <t>29.08.2022 23:01:37</t>
  </si>
  <si>
    <t>30.08.2022 02:33:58</t>
  </si>
  <si>
    <t>MAVİKENT TR-1 35-30-M00132_MAVİKENT TR-3 ÇIKIŞ M02_72041293</t>
  </si>
  <si>
    <t>29.08.2022 08:20:00</t>
  </si>
  <si>
    <t>29.08.2022 15:40:00</t>
  </si>
  <si>
    <t>L-211 35-18-L00211_949263345_949263345</t>
  </si>
  <si>
    <t>29.08.2022 01:21:30</t>
  </si>
  <si>
    <t>29.08.2022 03:33:03</t>
  </si>
  <si>
    <t>29.08.2022 09:49:23</t>
  </si>
  <si>
    <t>29.08.2022 18:06:42</t>
  </si>
  <si>
    <t>TR-55 35-17-M00055_A_60983112_60983112</t>
  </si>
  <si>
    <t>29.08.2022 18:03:48</t>
  </si>
  <si>
    <t>29.08.2022 18:33:38</t>
  </si>
  <si>
    <t>BUCA TM 35-03-A00003_Adatepe M31_2311290</t>
  </si>
  <si>
    <t>29.08.2022 19:34:04</t>
  </si>
  <si>
    <t>29.08.2022 20:51:13</t>
  </si>
  <si>
    <t>ÇATALKÖPRÜ TR-1 45-83-L00253_955158878_955158878</t>
  </si>
  <si>
    <t>29.08.2022 09:12:47</t>
  </si>
  <si>
    <t>29.08.2022 10:43:14</t>
  </si>
  <si>
    <t>SARUHANLI TR-12 45-80-M00012_956563516_956563516</t>
  </si>
  <si>
    <t>29.08.2022 14:45:23</t>
  </si>
  <si>
    <t>29.08.2022 15:42:02</t>
  </si>
  <si>
    <t>M-3562(YATIRIM REZERVE) 35-02-M03562_913147147_913147147</t>
  </si>
  <si>
    <t>29.08.2022 13:57:19</t>
  </si>
  <si>
    <t>29.08.2022 16:19:59</t>
  </si>
  <si>
    <t>DÜNDARLI KÖK 35-29-L00053_SOMAK - MUSALAR L05_72215898</t>
  </si>
  <si>
    <t>29.08.2022 09:27:35</t>
  </si>
  <si>
    <t>29.08.2022 17:58:37</t>
  </si>
  <si>
    <t>DÜNDARLI KÖK 35-29-L00053_DİBEKÇİ L01_72215894</t>
  </si>
  <si>
    <t>29.08.2022 10:32:32</t>
  </si>
  <si>
    <t>29.08.2022 17:53:53</t>
  </si>
  <si>
    <t>EYYÜP DUVARCI  TR 35-30-M00377_DIREK TIPI TRAFO HUCRESI H01_2041610</t>
  </si>
  <si>
    <t>29.08.2022 11:32:35</t>
  </si>
  <si>
    <t>29.08.2022 15:29:21</t>
  </si>
  <si>
    <t>ÇIRPI İM 35-20-A00002_ÇIPPI TİRE SULAMA M10_2056274</t>
  </si>
  <si>
    <t>29.08.2022 09:22:59</t>
  </si>
  <si>
    <t>29.08.2022 17:15:00</t>
  </si>
  <si>
    <t>DEREKÖY KÖK 45-77-L00290_DEREKÖY L04_2120665</t>
  </si>
  <si>
    <t>29.08.2022 12:04:00</t>
  </si>
  <si>
    <t>29.08.2022 15:59:30</t>
  </si>
  <si>
    <t>M-2353 35-03-M02353_D_65514160_65514160</t>
  </si>
  <si>
    <t>29.08.2022 15:29:12</t>
  </si>
  <si>
    <t>29.08.2022 18:12:26</t>
  </si>
  <si>
    <t>TR-2/37 45-72-L00037_B_56407072_56407072</t>
  </si>
  <si>
    <t>29.08.2022 16:35:04</t>
  </si>
  <si>
    <t>29.08.2022 17:28:19</t>
  </si>
  <si>
    <t>TR-28 35-15-M00028_950350521_950350521</t>
  </si>
  <si>
    <t>29.08.2022 08:38:46</t>
  </si>
  <si>
    <t>29.08.2022 11:07:24</t>
  </si>
  <si>
    <t>DELEMENLER BAHÇEARASI TR-1 45-73-M00670_B_56397493_56397493</t>
  </si>
  <si>
    <t>29.08.2022 19:26:29</t>
  </si>
  <si>
    <t>29.08.2022 22:27:10</t>
  </si>
  <si>
    <t>29.08.2022 21:20:32</t>
  </si>
  <si>
    <t>29.08.2022 22:03:46</t>
  </si>
  <si>
    <t>K-503 35-02-K00503_B_56379738_56379738</t>
  </si>
  <si>
    <t>29.08.2022 17:05:09</t>
  </si>
  <si>
    <t>29.08.2022 18:38:31</t>
  </si>
  <si>
    <t>PİYADELER TR-1 45-73-M00165_C_56391173_56391173</t>
  </si>
  <si>
    <t>29.08.2022 16:09:18</t>
  </si>
  <si>
    <t>29.08.2022 17:49:03</t>
  </si>
  <si>
    <t>29.08.2022 07:28:19</t>
  </si>
  <si>
    <t>29.08.2022 11:56:18</t>
  </si>
  <si>
    <t>29.08.2022 21:01:50</t>
  </si>
  <si>
    <t>29.08.2022 22:14:01</t>
  </si>
  <si>
    <t>29.08.2022 17:48:54</t>
  </si>
  <si>
    <t>29.08.2022 18:41:49</t>
  </si>
  <si>
    <t>29.08.2022 09:43:25</t>
  </si>
  <si>
    <t>29.08.2022 17:19:50</t>
  </si>
  <si>
    <t>29.08.2022 15:00:09</t>
  </si>
  <si>
    <t>29.08.2022 15:09:17</t>
  </si>
  <si>
    <t>29.08.2022 14:01:57</t>
  </si>
  <si>
    <t>29.08.2022 15:31:03</t>
  </si>
  <si>
    <t>TR-64 35-19-L00064_910561203_910561203</t>
  </si>
  <si>
    <t>29.08.2022 02:37:17</t>
  </si>
  <si>
    <t>29.08.2022 03:38:48</t>
  </si>
  <si>
    <t>BAŞIBÜYÜK KÖK 45-77-L00158_HatBaşıAyırıcı_76441434 L04_76441434</t>
  </si>
  <si>
    <t>29.08.2022 11:30:51</t>
  </si>
  <si>
    <t>29.08.2022 16:48:37</t>
  </si>
  <si>
    <t>TR-83 35-30-L00083_955292922_955292922</t>
  </si>
  <si>
    <t>29.08.2022 19:14:12</t>
  </si>
  <si>
    <t>29.08.2022 23:46:28</t>
  </si>
  <si>
    <t>ASARLIK TR-16 35-28-M00174_ASARLIK TR-14 M03_66531253</t>
  </si>
  <si>
    <t>29.08.2022 09:28:29</t>
  </si>
  <si>
    <t>29.08.2022 10:54:29</t>
  </si>
  <si>
    <t>TORBALI İM 35-26-A00001_TR-63/1 M02_2071916</t>
  </si>
  <si>
    <t>30.08.2022 13:38:24</t>
  </si>
  <si>
    <t>30.08.2022 13:39:05</t>
  </si>
  <si>
    <t>AYASKENT DM-2 (TR-1) 35-16-M00011_953321679_953321679</t>
  </si>
  <si>
    <t>30.08.2022 14:24:56</t>
  </si>
  <si>
    <t>30.08.2022 15:24:24</t>
  </si>
  <si>
    <t>HAMZABEYLİ TR-2 45-71-M01772_A_56389190_56389190</t>
  </si>
  <si>
    <t>30.08.2022 19:35:49</t>
  </si>
  <si>
    <t>30.08.2022 23:13:16</t>
  </si>
  <si>
    <t>30.08.2022 07:15:56</t>
  </si>
  <si>
    <t>30.08.2022 07:54:27</t>
  </si>
  <si>
    <t>K-4486 35-01-K04486_A_56376615_56376615</t>
  </si>
  <si>
    <t>30.08.2022 21:05:58</t>
  </si>
  <si>
    <t>30.08.2022 22:14:44</t>
  </si>
  <si>
    <t>ALAŞEHİR TR-87 45-73-M00087_45-73-M00087_2351886</t>
  </si>
  <si>
    <t>30.08.2022 20:16:48</t>
  </si>
  <si>
    <t>30.08.2022 21:03:46</t>
  </si>
  <si>
    <t>MECİDİYE TR-1 KÖK 45-72-L00078_MECİDİYE TR-3 L09_66560802</t>
  </si>
  <si>
    <t>30.08.2022 23:04:01</t>
  </si>
  <si>
    <t>30.08.2022 23:33:56</t>
  </si>
  <si>
    <t>KARAMAN TR-4 MERKEZ 35-31-L00051_47864301_56394731_56394731</t>
  </si>
  <si>
    <t>30.08.2022 19:02:26</t>
  </si>
  <si>
    <t>30.08.2022 20:04:54</t>
  </si>
  <si>
    <t>30.08.2022 09:18:30</t>
  </si>
  <si>
    <t>30.08.2022 16:35:37</t>
  </si>
  <si>
    <t>TR-1/81 45-72-M00081_TR-1/85 M05_2308326</t>
  </si>
  <si>
    <t>30.08.2022 18:32:00</t>
  </si>
  <si>
    <t>30.08.2022 19:21:00</t>
  </si>
  <si>
    <t>KÜÇÜKBELEN KÖYÜ TR-1 45-71-M01677_953232527_953232527</t>
  </si>
  <si>
    <t>30.08.2022 10:16:00</t>
  </si>
  <si>
    <t>30.08.2022 11:08:12</t>
  </si>
  <si>
    <t>SELENDİ TR-20/A 45-81-M00255_D D04b_66040012</t>
  </si>
  <si>
    <t>30.08.2022 20:47:53</t>
  </si>
  <si>
    <t>30.08.2022 21:52:19</t>
  </si>
  <si>
    <t>30.08.2022 14:53:20</t>
  </si>
  <si>
    <t>30.08.2022 16:47:01</t>
  </si>
  <si>
    <t>TR-11 35-22-M00011_955291912_955291912</t>
  </si>
  <si>
    <t>30.08.2022 14:05:50</t>
  </si>
  <si>
    <t>30.08.2022 15:04:41</t>
  </si>
  <si>
    <t>SARUHANLI DM 45-80-M00001_HACIRAHMANLI M13_2324164</t>
  </si>
  <si>
    <t>30.08.2022 09:30:56</t>
  </si>
  <si>
    <t>30.08.2022 10:42:47</t>
  </si>
  <si>
    <t>SOMA DM-1 45-82-M00050_TR-7/2 M11_60207311</t>
  </si>
  <si>
    <t>30.08.2022 18:59:00</t>
  </si>
  <si>
    <t>30.08.2022 20:49:00</t>
  </si>
  <si>
    <t>NEVZAT KARAKAŞ SULAMA GRUBU 35-29-M00152_A_56396363_56396363</t>
  </si>
  <si>
    <t>30.08.2022 18:08:40</t>
  </si>
  <si>
    <t>30.08.2022 18:50:15</t>
  </si>
  <si>
    <t>BURUNCUK KÖK 35-20-L00273_BURUNCUK OVA - ÇAYIR L05_66528807</t>
  </si>
  <si>
    <t>30.08.2022 06:58:37</t>
  </si>
  <si>
    <t>30.08.2022 07:56:53</t>
  </si>
  <si>
    <t>TR-84 45-78-L00084_49415953_56389660_56389660</t>
  </si>
  <si>
    <t>30.08.2022 09:10:42</t>
  </si>
  <si>
    <t>30.08.2022 10:40:18</t>
  </si>
  <si>
    <t>30.08.2022 15:12:54</t>
  </si>
  <si>
    <t>30.08.2022 15:17:08</t>
  </si>
  <si>
    <t>GÜLBAHÇE TR-21 (TR-280) 35-19-L00280_956690692_956690692</t>
  </si>
  <si>
    <t>30.08.2022 12:07:22</t>
  </si>
  <si>
    <t>30.08.2022 20:08:59</t>
  </si>
  <si>
    <t>K-1878 35-09-K01878_97860493_97860493</t>
  </si>
  <si>
    <t>30.08.2022 17:42:32</t>
  </si>
  <si>
    <t>30.08.2022 19:33:19</t>
  </si>
  <si>
    <t>AKHİSAR İM 45-72-A00001_DM-8 ŞEHİR-1 L12_2308257</t>
  </si>
  <si>
    <t>30.08.2022 23:26:22</t>
  </si>
  <si>
    <t>30.08.2022 23:29:04</t>
  </si>
  <si>
    <t>SELENDİ DM 45-81-M00001_OKLU İSA M15_2079215</t>
  </si>
  <si>
    <t>30.08.2022 21:52:53</t>
  </si>
  <si>
    <t>30.08.2022 22:49:21</t>
  </si>
  <si>
    <t>L-145 DALYAN DM 35-18-L00145_35-18-L00145_72052186</t>
  </si>
  <si>
    <t>30.08.2022 10:52:10</t>
  </si>
  <si>
    <t>30.08.2022 11:08:34</t>
  </si>
  <si>
    <t>30.08.2022 11:34:21</t>
  </si>
  <si>
    <t>30.08.2022 16:48:00</t>
  </si>
  <si>
    <t>M-1232 35-01-M01232_911719574_911719574</t>
  </si>
  <si>
    <t>30.08.2022 10:09:36</t>
  </si>
  <si>
    <t>30.08.2022 11:00:56</t>
  </si>
  <si>
    <t>GÜLBAHÇE TR-8 35-19-L00268_956677022_956677022</t>
  </si>
  <si>
    <t>30.08.2022 15:52:29</t>
  </si>
  <si>
    <t>30.08.2022 18:57:48</t>
  </si>
  <si>
    <t>K-1878 35-09-K01878_912798649_912798649</t>
  </si>
  <si>
    <t>30.08.2022 19:52:00</t>
  </si>
  <si>
    <t>30.08.2022 20:27:14</t>
  </si>
  <si>
    <t>30.08.2022 10:36:48</t>
  </si>
  <si>
    <t>30.08.2022 15:28:35</t>
  </si>
  <si>
    <t>YENİKÖY TR-1 45-79-M00223_B_56387293_56387293</t>
  </si>
  <si>
    <t>30.08.2022 21:12:49</t>
  </si>
  <si>
    <t>30.08.2022 22:07:44</t>
  </si>
  <si>
    <t>M-1003 35-03-M01003_910330478_910330478</t>
  </si>
  <si>
    <t>30.08.2022 15:16:21</t>
  </si>
  <si>
    <t>30.08.2022 22:03:01</t>
  </si>
  <si>
    <t>DM-2/4 35-18-L00590_950454089_950454089</t>
  </si>
  <si>
    <t>30.08.2022 20:28:49</t>
  </si>
  <si>
    <t>30.08.2022 21:20:59</t>
  </si>
  <si>
    <t>KÜNER TR-9 35-22-M00295_955280804_955280804</t>
  </si>
  <si>
    <t>30.08.2022 16:06:44</t>
  </si>
  <si>
    <t>30.08.2022 17:11:13</t>
  </si>
  <si>
    <t>KİRELLİ KÖK 35-29-L00809_BOYNUYOĞUN KÖK-TAMTAT L02_74719093</t>
  </si>
  <si>
    <t>30.08.2022 17:11:08</t>
  </si>
  <si>
    <t>30.08.2022 18:07:47</t>
  </si>
  <si>
    <t>K-3376 35-04-K03376_913574606_913574606</t>
  </si>
  <si>
    <t>30.08.2022 08:43:10</t>
  </si>
  <si>
    <t>30.08.2022 09:17:06</t>
  </si>
  <si>
    <t>TR-49 35-26-M00049_TR-50 M01_65984232</t>
  </si>
  <si>
    <t>30.08.2022 13:46:55</t>
  </si>
  <si>
    <t>30.08.2022 14:55:29</t>
  </si>
  <si>
    <t>YİĞİTLER TR-3 35-27-L00227_DIREK TIPI TRAFO HUCRESI H01_2054290</t>
  </si>
  <si>
    <t>30.08.2022 10:15:30</t>
  </si>
  <si>
    <t>30.08.2022 10:46:46</t>
  </si>
  <si>
    <t>TEPEKÖY TR-1 45-73-M00785_A_56385761_56385761</t>
  </si>
  <si>
    <t>30.08.2022 16:45:13</t>
  </si>
  <si>
    <t>30.08.2022 18:25:55</t>
  </si>
  <si>
    <t>30.08.2022 08:58:43</t>
  </si>
  <si>
    <t>30.08.2022 09:12:00</t>
  </si>
  <si>
    <t>AVDAN TR-5 KÖK 45-82-M00130_AVDAN TR-3 M04_72194310</t>
  </si>
  <si>
    <t>30.08.2022 12:50:39</t>
  </si>
  <si>
    <t>30.08.2022 13:33:46</t>
  </si>
  <si>
    <t>KAYMAKÇI TR-36 35-15-L00230_950406132_950406132</t>
  </si>
  <si>
    <t>30.08.2022 11:47:56</t>
  </si>
  <si>
    <t>30.08.2022 16:37:14</t>
  </si>
  <si>
    <t>BAHÇELİ KÖK-5 35-30-M00232_TR-1 -2 -3 M01_72078255</t>
  </si>
  <si>
    <t>30.08.2022 17:51:38</t>
  </si>
  <si>
    <t>30.08.2022 18:49:31</t>
  </si>
  <si>
    <t>_9855991_56358710_56358710</t>
  </si>
  <si>
    <t>30.08.2022 12:17:50</t>
  </si>
  <si>
    <t>30.08.2022 14:35:42</t>
  </si>
  <si>
    <t>M-1745 35-02-M01745_C_56372303_56372303</t>
  </si>
  <si>
    <t>30.08.2022 07:22:01</t>
  </si>
  <si>
    <t>30.08.2022 10:51:38</t>
  </si>
  <si>
    <t>30.08.2022 10:56:26</t>
  </si>
  <si>
    <t>30.08.2022 11:29:02</t>
  </si>
  <si>
    <t>BADEMLER TR-6 35-19-L00296_956677341_956677341</t>
  </si>
  <si>
    <t>30.08.2022 15:53:54</t>
  </si>
  <si>
    <t>30.08.2022 19:06:45</t>
  </si>
  <si>
    <t>30.08.2022 19:07:00</t>
  </si>
  <si>
    <t>K-3538 35-01-K03538_910925519_910925519</t>
  </si>
  <si>
    <t>30.08.2022 09:43:22</t>
  </si>
  <si>
    <t>30.08.2022 10:42:14</t>
  </si>
  <si>
    <t>ÇAYAĞZI TR-19 35-31-L00445_956579675_956579675</t>
  </si>
  <si>
    <t>30.08.2022 16:10:23</t>
  </si>
  <si>
    <t>30.08.2022 17:27:48</t>
  </si>
  <si>
    <t>TR-2/8 45-72-L00008_TR-2/10 L01_66444761</t>
  </si>
  <si>
    <t>30.08.2022 21:10:12</t>
  </si>
  <si>
    <t>30.08.2022 23:10:59</t>
  </si>
  <si>
    <t>AKHİSAR İM 45-72-A00001_CAMÖNÜ L03_2058311</t>
  </si>
  <si>
    <t>30.08.2022 18:54:00</t>
  </si>
  <si>
    <t>30.08.2022 20:14:00</t>
  </si>
  <si>
    <t>KAYALIOĞLU TR-8 45-72-L00073_956489570_956489570</t>
  </si>
  <si>
    <t>30.08.2022 22:14:38</t>
  </si>
  <si>
    <t>30.08.2022 23:44:38</t>
  </si>
  <si>
    <t>HALİLBEYLİ DM 35-27-M00620_KARMEZ-2 M09_2306332</t>
  </si>
  <si>
    <t>30.08.2022 09:23:25</t>
  </si>
  <si>
    <t>30.08.2022 10:56:23</t>
  </si>
  <si>
    <t>TR-2/14-B 45-72-L00069_C_56407068_56407068</t>
  </si>
  <si>
    <t>30.08.2022 20:22:51</t>
  </si>
  <si>
    <t>HALİLBEYLİ DM 35-27-M00620_KARMEZ-1 M04_2306343</t>
  </si>
  <si>
    <t>30.08.2022 13:42:39</t>
  </si>
  <si>
    <t>30.08.2022 15:08:39</t>
  </si>
  <si>
    <t>DM-4/2 45-72-M00614_TR-1/61 TR-1/62 TR-1/63 M03_79573891</t>
  </si>
  <si>
    <t>30.08.2022 19:15:32</t>
  </si>
  <si>
    <t>30.08.2022 20:32:51</t>
  </si>
  <si>
    <t>GÖKEYÜP TR-1 KÖK 45-78-M00798_SARISU M04_2328536</t>
  </si>
  <si>
    <t>30.08.2022 10:28:12</t>
  </si>
  <si>
    <t>30.08.2022 17:02:56</t>
  </si>
  <si>
    <t>30.08.2022 10:51:42</t>
  </si>
  <si>
    <t>30.08.2022 11:57:21</t>
  </si>
  <si>
    <t>TR-1/22 45-83-M00022_95000100328_95000100328</t>
  </si>
  <si>
    <t>30.08.2022 17:57:10</t>
  </si>
  <si>
    <t>30.08.2022 19:24:14</t>
  </si>
  <si>
    <t>A.KARADİŞ TARIMSAL GRUP SULAMA 35-32-L00021_35-32-L00021_2350235</t>
  </si>
  <si>
    <t>30.08.2022 13:03:14</t>
  </si>
  <si>
    <t>30.08.2022 17:03:12</t>
  </si>
  <si>
    <t>SARUHANLI DM 45-80-M00001_SARUHANLI TM-2 M15_2086525</t>
  </si>
  <si>
    <t>30.08.2022 08:50:11</t>
  </si>
  <si>
    <t>30.08.2022 09:28:04</t>
  </si>
  <si>
    <t>M-1414 35-01-M01414_910096941_910096941</t>
  </si>
  <si>
    <t>30.08.2022 22:12:22</t>
  </si>
  <si>
    <t>31.08.2022 02:06:29</t>
  </si>
  <si>
    <t>GÖRDES DM 45-75-M00050_KAŞIKÇI M11_2322181</t>
  </si>
  <si>
    <t>30.08.2022 21:27:04</t>
  </si>
  <si>
    <t>30.08.2022 21:58:52</t>
  </si>
  <si>
    <t>YENİ ŞAKRAN TR-1 35-17-M00201__72371900_72371900</t>
  </si>
  <si>
    <t>30.08.2022 19:51:59</t>
  </si>
  <si>
    <t>30.08.2022 20:48:17</t>
  </si>
  <si>
    <t>30.08.2022 10:57:34</t>
  </si>
  <si>
    <t>30.08.2022 12:49:35</t>
  </si>
  <si>
    <t>KARAVELİLER TR-1 KÖK 35-20-L00137_KIZILCAOVA L03_2050223</t>
  </si>
  <si>
    <t>30.08.2022 14:37:10</t>
  </si>
  <si>
    <t>30.08.2022 15:24:56</t>
  </si>
  <si>
    <t>TAHTALI TM 35-22-A00001_SULAMA-2 M15_2307943</t>
  </si>
  <si>
    <t>30.08.2022 05:01:06</t>
  </si>
  <si>
    <t>30.08.2022 05:03:13</t>
  </si>
  <si>
    <t>OVACIK TR-1 35-15-L00285_950401615_950401615</t>
  </si>
  <si>
    <t>30.08.2022 12:02:49</t>
  </si>
  <si>
    <t>30.08.2022 15:11:26</t>
  </si>
  <si>
    <t>L-288 MENDERES MAH. 35-18-L00288_950447157_950447157</t>
  </si>
  <si>
    <t>30.08.2022 20:45:27</t>
  </si>
  <si>
    <t>30.08.2022 22:02:36</t>
  </si>
  <si>
    <t>DEREKÖY KÖK 45-82-M00153_IŞIKLAR-1 GİRİŞ M03_72197871</t>
  </si>
  <si>
    <t>30.08.2022 09:29:31</t>
  </si>
  <si>
    <t>31.08.2022 00:15:59</t>
  </si>
  <si>
    <t>30.08.2022 19:35:32</t>
  </si>
  <si>
    <t>30.08.2022 19:49:17</t>
  </si>
  <si>
    <t>TR-57 BAKSAN 35-19-L00057_956663963_956663963</t>
  </si>
  <si>
    <t>30.08.2022 13:09:17</t>
  </si>
  <si>
    <t>30.08.2022 14:15:48</t>
  </si>
  <si>
    <t>TR-359 ONURKENT 35-19-M00133_B B1_80719268</t>
  </si>
  <si>
    <t>30.08.2022 10:04:01</t>
  </si>
  <si>
    <t>30.08.2022 15:55:56</t>
  </si>
  <si>
    <t>GÜLKENT KÖK-3 35-30-M00219_ALTINOVA-1 ÇIKIŞ M05_84885056</t>
  </si>
  <si>
    <t>30.08.2022 09:26:00</t>
  </si>
  <si>
    <t>30.08.2022 17:09:07</t>
  </si>
  <si>
    <t>TAŞPINAR MAHALLESİ TR-1 35-24-M00078_B_56352517_56352517</t>
  </si>
  <si>
    <t>30.08.2022 20:13:43</t>
  </si>
  <si>
    <t>30.08.2022 23:06:47</t>
  </si>
  <si>
    <t>ÇAMÖNÜ TR-7 35-22-M00175_955280466_955280466</t>
  </si>
  <si>
    <t>30.08.2022 09:59:37</t>
  </si>
  <si>
    <t>30.08.2022 11:35:04</t>
  </si>
  <si>
    <t>CAVİT YALÇIN GRB 35-20-M00022_35-20-M00022_2348305</t>
  </si>
  <si>
    <t>30.08.2022 08:16:53</t>
  </si>
  <si>
    <t>30.08.2022 10:17:44</t>
  </si>
  <si>
    <t>PAMUCAK OTELLER ÖNÜ TR-2 35-13-M00011_95002408664_95002408664</t>
  </si>
  <si>
    <t>30.08.2022 17:24:30</t>
  </si>
  <si>
    <t>30.08.2022 18:37:03</t>
  </si>
  <si>
    <t>KARTAL İM 35-08-A00003_M-1807 EGEYILDIZ M14_80521500</t>
  </si>
  <si>
    <t>30.08.2022 05:37:14</t>
  </si>
  <si>
    <t>30.08.2022 06:42:14</t>
  </si>
  <si>
    <t>GÜLBAHÇE TR-1 35-19-L00151_956690835_956690835</t>
  </si>
  <si>
    <t>30.08.2022 18:58:41</t>
  </si>
  <si>
    <t>30.08.2022 21:21:26</t>
  </si>
  <si>
    <t>M-335 35-02-M00335_A A1B_5845982</t>
  </si>
  <si>
    <t>30.08.2022 17:38:24</t>
  </si>
  <si>
    <t>30.08.2022 19:06:47</t>
  </si>
  <si>
    <t>30.08.2022 15:36:40</t>
  </si>
  <si>
    <t>30.08.2022 16:00:40</t>
  </si>
  <si>
    <t>30.08.2022 13:21:47</t>
  </si>
  <si>
    <t>30.08.2022 15:15:20</t>
  </si>
  <si>
    <t>ALAŞEHİR TR-81/A 45-73-M01295_95002362580_95002362580</t>
  </si>
  <si>
    <t>30.08.2022 22:37:21</t>
  </si>
  <si>
    <t>30.08.2022 23:28:17</t>
  </si>
  <si>
    <t>M-332 35-02-M00332_915136872_915136872</t>
  </si>
  <si>
    <t>30.08.2022 13:53:43</t>
  </si>
  <si>
    <t>30.08.2022 16:58:07</t>
  </si>
  <si>
    <t>KİRELLİ KÖK 35-29-L00809_GÜRDÜLLÜ- DERELİ-KİRELLİ KÖY L01_74719092</t>
  </si>
  <si>
    <t>30.08.2022 08:53:13</t>
  </si>
  <si>
    <t>30.08.2022 16:57:16</t>
  </si>
  <si>
    <t>30.08.2022 09:26:53</t>
  </si>
  <si>
    <t>30.08.2022 12:47:14</t>
  </si>
  <si>
    <t>YAKAKÖY KÖK 45-75-M00067_HatBaşıAyırıcı_53136445 M05_53136445</t>
  </si>
  <si>
    <t>30.08.2022 20:48:25</t>
  </si>
  <si>
    <t>30.08.2022 21:54:43</t>
  </si>
  <si>
    <t>30.08.2022 10:06:40</t>
  </si>
  <si>
    <t>30.08.2022 15:07:39</t>
  </si>
  <si>
    <t>L-297 35-18-L00297_10438044 E02/1_50072754</t>
  </si>
  <si>
    <t>30.08.2022 14:07:45</t>
  </si>
  <si>
    <t>30.08.2022 19:52:59</t>
  </si>
  <si>
    <t>30.08.2022 14:51:16</t>
  </si>
  <si>
    <t>30.08.2022 14:52:18</t>
  </si>
  <si>
    <t>MUSAHOCA TR-1 45-76-L00118_955235660_955235660</t>
  </si>
  <si>
    <t>30.08.2022 11:11:41</t>
  </si>
  <si>
    <t>30.08.2022 12:32:18</t>
  </si>
  <si>
    <t>EROĞLU TR-4 45-72-L00931_956506961_956506961</t>
  </si>
  <si>
    <t>30.08.2022 12:28:50</t>
  </si>
  <si>
    <t>30.08.2022 14:20:45</t>
  </si>
  <si>
    <t>30.08.2022 09:15:11</t>
  </si>
  <si>
    <t>30.08.2022 11:03:13</t>
  </si>
  <si>
    <t>TAŞDİBİ TR-1 45-80-M00171_A_56386583_56386583</t>
  </si>
  <si>
    <t>30.08.2022 20:23:52</t>
  </si>
  <si>
    <t>30.08.2022 21:14:56</t>
  </si>
  <si>
    <t>L-379 35-18-L00379_950466365_950466365</t>
  </si>
  <si>
    <t>30.08.2022 21:04:41</t>
  </si>
  <si>
    <t>30.08.2022 22:42:45</t>
  </si>
  <si>
    <t>30.08.2022 07:09:22</t>
  </si>
  <si>
    <t>30.08.2022 11:04:33</t>
  </si>
  <si>
    <t>ILICA GIS TM 35-07-A00002_SEZAİ SAÇAK M03_2056862</t>
  </si>
  <si>
    <t>30.08.2022 08:37:16</t>
  </si>
  <si>
    <t>30.08.2022 09:52:31</t>
  </si>
  <si>
    <t>BOZYERLER TR-2 35-16-M00140_A_56395400_56395400</t>
  </si>
  <si>
    <t>30.08.2022 09:10:27</t>
  </si>
  <si>
    <t>30.08.2022 13:22:12</t>
  </si>
  <si>
    <t>YENİFOÇA TR-44 35-23-M00044_D_56388987_56388987</t>
  </si>
  <si>
    <t>30.08.2022 10:48:39</t>
  </si>
  <si>
    <t>30.08.2022 11:54:23</t>
  </si>
  <si>
    <t>TR-111 ZEYTİNALANI 35-19-L00111_95000080188_95000080188</t>
  </si>
  <si>
    <t>30.08.2022 15:13:00</t>
  </si>
  <si>
    <t>30.08.2022 15:17:18</t>
  </si>
  <si>
    <t>L-306 35-18-L00306_950446661_950446661</t>
  </si>
  <si>
    <t>30.08.2022 13:41:58</t>
  </si>
  <si>
    <t>30.08.2022 15:55:22</t>
  </si>
  <si>
    <t>30.08.2022 19:05:17</t>
  </si>
  <si>
    <t>30.08.2022 19:55:02</t>
  </si>
  <si>
    <t>K-739 35-04-K00739_99579087_99579087</t>
  </si>
  <si>
    <t>30.08.2022 17:51:07</t>
  </si>
  <si>
    <t>30.08.2022 19:49:00</t>
  </si>
  <si>
    <t>30.08.2022 23:29:38</t>
  </si>
  <si>
    <t>31.08.2022 00:10:03</t>
  </si>
  <si>
    <t>ZEYTİNALANI TR-116 35-19-L00116_956666593_956666593</t>
  </si>
  <si>
    <t>30.08.2022 16:33:56</t>
  </si>
  <si>
    <t>30.08.2022 18:31:34</t>
  </si>
  <si>
    <t>BAYIRLI TR-1 35-15-L00740_950357502_950357502</t>
  </si>
  <si>
    <t>30.08.2022 15:57:08</t>
  </si>
  <si>
    <t>30.08.2022 20:43:16</t>
  </si>
  <si>
    <t>30.08.2022 10:51:00</t>
  </si>
  <si>
    <t>30.08.2022 11:13:04</t>
  </si>
  <si>
    <t>T. IŞIK TARIMSAL GRUP SULAMA 35-32-L00033_35-32-L00033_2362977</t>
  </si>
  <si>
    <t>30.08.2022 13:00:09</t>
  </si>
  <si>
    <t>30.08.2022 17:04:15</t>
  </si>
  <si>
    <t>MECİDİYE TR-1 KÖK 45-72-L00078_GÖKÇEKÖY (KÖYLER ÇIKIŞI) L010_66560808</t>
  </si>
  <si>
    <t>30.08.2022 14:21:30</t>
  </si>
  <si>
    <t>30.08.2022 14:23:10</t>
  </si>
  <si>
    <t>M-1185 35-04-M01185_D D 1b_5954021</t>
  </si>
  <si>
    <t>30.08.2022 19:53:19</t>
  </si>
  <si>
    <t>30.08.2022 21:31:37</t>
  </si>
  <si>
    <t>TERZİHALİLLER-1 35-16-M00105_D_56399311_56399311</t>
  </si>
  <si>
    <t>30.08.2022 08:32:18</t>
  </si>
  <si>
    <t>30.08.2022 11:11:45</t>
  </si>
  <si>
    <t>DERBENT İM-DM 45-83-A00004_FABRİKALAR L06_2097157</t>
  </si>
  <si>
    <t>30.08.2022 07:19:37</t>
  </si>
  <si>
    <t>30.08.2022 08:50:38</t>
  </si>
  <si>
    <t>TR-136 35-15-M00136_950382548_950382548</t>
  </si>
  <si>
    <t>30.08.2022 21:06:47</t>
  </si>
  <si>
    <t>30.08.2022 23:20:02</t>
  </si>
  <si>
    <t>GÜLBAHÇE TR-21 (TR-280) 35-19-L00280_6423475_56368809_56368809</t>
  </si>
  <si>
    <t>30.08.2022 19:07:33</t>
  </si>
  <si>
    <t>30.08.2022 20:14:39</t>
  </si>
  <si>
    <t>EĞLENHOCA DM 35-21-M00013_KARABURUN-1 M05_72178832</t>
  </si>
  <si>
    <t>30.08.2022 10:55:17</t>
  </si>
  <si>
    <t>30.08.2022 12:53:26</t>
  </si>
  <si>
    <t>30.08.2022 16:35:43</t>
  </si>
  <si>
    <t>30.08.2022 17:55:05</t>
  </si>
  <si>
    <t>GÜZELKÖY KÖK 45-71-M00123_HatBaşıAyırıcı_53134958 M07_53134958</t>
  </si>
  <si>
    <t>30.08.2022 12:27:44</t>
  </si>
  <si>
    <t>30.08.2022 15:52:15</t>
  </si>
  <si>
    <t>30.08.2022 17:25:11</t>
  </si>
  <si>
    <t>30.08.2022 16:48:10</t>
  </si>
  <si>
    <t>30.08.2022 17:11:00</t>
  </si>
  <si>
    <t>GÜLKENT KÖK-3 35-30-M00219_GÜLKENT M02_84885342</t>
  </si>
  <si>
    <t>30.08.2022 09:33:45</t>
  </si>
  <si>
    <t>30.08.2022 17:11:50</t>
  </si>
  <si>
    <t>BAŞIBÜYÜK KÖK 45-77-L00158_HatBaşıAyırıcı_76441428 L04_76441428</t>
  </si>
  <si>
    <t>30.08.2022 08:29:15</t>
  </si>
  <si>
    <t>30.08.2022 09:21:01</t>
  </si>
  <si>
    <t>DM-25/17 45-71-M00049_953196291_953196291</t>
  </si>
  <si>
    <t>30.08.2022 09:54:21</t>
  </si>
  <si>
    <t>30.08.2022 10:21:32</t>
  </si>
  <si>
    <t>TEKELİ TR-11 35-22-M00249_95001273010_95001273010</t>
  </si>
  <si>
    <t>30.08.2022 09:17:28</t>
  </si>
  <si>
    <t>30.08.2022 10:53:45</t>
  </si>
  <si>
    <t>DİLEK TR-6 45-80-M02952_956545188_956545188</t>
  </si>
  <si>
    <t>30.08.2022 20:34:43</t>
  </si>
  <si>
    <t>30.08.2022 22:23:43</t>
  </si>
  <si>
    <t>K-1128 35-03-K01128_E_56374180_56374180</t>
  </si>
  <si>
    <t>30.08.2022 10:31:48</t>
  </si>
  <si>
    <t>30.08.2022 12:18:06</t>
  </si>
  <si>
    <t>DOĞAKÖY TR-1 35-28-M00213_C_56357839_56357839</t>
  </si>
  <si>
    <t>30.08.2022 07:48:30</t>
  </si>
  <si>
    <t>30.08.2022 08:53:02</t>
  </si>
  <si>
    <t>KAYMAKÇI TR-14 35-15-M00243_950396175_950396175</t>
  </si>
  <si>
    <t>30.08.2022 19:28:32</t>
  </si>
  <si>
    <t>30.08.2022 21:49:39</t>
  </si>
  <si>
    <t>SEYDİKÖY İM 35-08-A00002_TR-1 34.5 M18_2052674</t>
  </si>
  <si>
    <t>30.08.2022 01:04:47</t>
  </si>
  <si>
    <t>30.08.2022 01:15:17</t>
  </si>
  <si>
    <t>30.08.2022 18:34:16</t>
  </si>
  <si>
    <t>30.08.2022 19:10:11</t>
  </si>
  <si>
    <t>30.08.2022 13:05:55</t>
  </si>
  <si>
    <t>30.08.2022 14:52:48</t>
  </si>
  <si>
    <t>TAT DM 35-26-M00070_DNZ M09_64662438</t>
  </si>
  <si>
    <t>30.08.2022 13:57:22</t>
  </si>
  <si>
    <t>30.08.2022 14:35:02</t>
  </si>
  <si>
    <t>KARABURUN TR-7 35-21-L00033_95000549599_95000549599</t>
  </si>
  <si>
    <t>30.08.2022 12:19:00</t>
  </si>
  <si>
    <t>30.08.2022 14:09:34</t>
  </si>
  <si>
    <t>BORLU KÖK 45-86-M00046_ÇATALOLUK DM M02_72227051</t>
  </si>
  <si>
    <t>30.08.2022 21:33:11</t>
  </si>
  <si>
    <t>30.08.2022 22:06:57</t>
  </si>
  <si>
    <t>K-262 35-01-K00262__79812623_79812623</t>
  </si>
  <si>
    <t>30.08.2022 12:25:18</t>
  </si>
  <si>
    <t>30.08.2022 13:26:35</t>
  </si>
  <si>
    <t>MENEMEN TR-15 35-28-L00015_953385644_953385644</t>
  </si>
  <si>
    <t>30.08.2022 14:35:18</t>
  </si>
  <si>
    <t>30.08.2022 15:35:27</t>
  </si>
  <si>
    <t>K-4098 35-02-K04098_A_56381527_56381527</t>
  </si>
  <si>
    <t>30.08.2022 15:13:41</t>
  </si>
  <si>
    <t>30.08.2022 17:07:15</t>
  </si>
  <si>
    <t>M-1871 35-01-M01871_B_56379702_56379702</t>
  </si>
  <si>
    <t>30.08.2022 16:08:49</t>
  </si>
  <si>
    <t>30.08.2022 18:34:12</t>
  </si>
  <si>
    <t>30.08.2022 10:44:10</t>
  </si>
  <si>
    <t>30.08.2022 16:40:45</t>
  </si>
  <si>
    <t>ÇATALOLUK DM 45-74-M00227_AYVAALAN M03_2115039</t>
  </si>
  <si>
    <t>30.08.2022 21:28:26</t>
  </si>
  <si>
    <t>K-3164 35-03-K03164_910348993_910348993</t>
  </si>
  <si>
    <t>30.08.2022 17:05:42</t>
  </si>
  <si>
    <t>30.08.2022 18:59:38</t>
  </si>
  <si>
    <t>30.08.2022 09:19:52</t>
  </si>
  <si>
    <t>30.08.2022 17:24:38</t>
  </si>
  <si>
    <t>PAZARKÖY TR-1 45-78-L00699_953285591_953285591</t>
  </si>
  <si>
    <t>30.08.2022 17:56:57</t>
  </si>
  <si>
    <t>30.08.2022 19:00:10</t>
  </si>
  <si>
    <t>TİLKİKÖY TR-1 45-71-M01271_45-71-M01271_2349263</t>
  </si>
  <si>
    <t>30.08.2022 11:54:39</t>
  </si>
  <si>
    <t>30.08.2022 13:08:52</t>
  </si>
  <si>
    <t>L-125 METEKENT 35-14-L00125_35-14-L00125_72211072</t>
  </si>
  <si>
    <t>30.08.2022 20:38:56</t>
  </si>
  <si>
    <t>30.08.2022 21:01:45</t>
  </si>
  <si>
    <t>K-3683 35-01-K03683_912107620_912107620</t>
  </si>
  <si>
    <t>30.08.2022 08:08:33</t>
  </si>
  <si>
    <t>30.08.2022 10:23:58</t>
  </si>
  <si>
    <t>M-3569(YATIRIM REZERVE) 35-02-M03569_965432644_965432644</t>
  </si>
  <si>
    <t>30.08.2022 11:48:44</t>
  </si>
  <si>
    <t>30.08.2022 17:11:51</t>
  </si>
  <si>
    <t>ÜRKMEZ M-13 35-25-M00153_95001189386_95001189386</t>
  </si>
  <si>
    <t>30.08.2022 09:22:20</t>
  </si>
  <si>
    <t>30.08.2022 14:09:35</t>
  </si>
  <si>
    <t>KILAVUZLAR KÖK 45-74-M00198_HatBaşıAyırıcı_75670439 M03_75670439</t>
  </si>
  <si>
    <t>30.08.2022 09:02:34</t>
  </si>
  <si>
    <t>30.08.2022 11:33:26</t>
  </si>
  <si>
    <t>M. TELLİ TARIMSAL GRUP SULAMA 35-32-L00032_35-32-L00032_2349400</t>
  </si>
  <si>
    <t>30.08.2022 13:01:56</t>
  </si>
  <si>
    <t>30.08.2022 17:01:50</t>
  </si>
  <si>
    <t>K-3810 35-01-K03810_913142727_913142727</t>
  </si>
  <si>
    <t>30.08.2022 04:37:57</t>
  </si>
  <si>
    <t>30.08.2022 14:13:04</t>
  </si>
  <si>
    <t>30.08.2022 18:41:03</t>
  </si>
  <si>
    <t>30.08.2022 19:10:00</t>
  </si>
  <si>
    <t>30.08.2022 14:46:38</t>
  </si>
  <si>
    <t>30.08.2022 16:11:28</t>
  </si>
  <si>
    <t>ÇIRPI İM 35-20-A00002_ÇIRPI SULAMA M09_2056272</t>
  </si>
  <si>
    <t>30.08.2022 10:02:59</t>
  </si>
  <si>
    <t>30.08.2022 12:29:38</t>
  </si>
  <si>
    <t>30.08.2022 19:35:56</t>
  </si>
  <si>
    <t>30.08.2022 20:10:57</t>
  </si>
  <si>
    <t>AKHİSAR TM 45-72-A00006_GÖLMARMARA M01_2313121</t>
  </si>
  <si>
    <t>30.08.2022 19:02:59</t>
  </si>
  <si>
    <t>30.08.2022 19:58:16</t>
  </si>
  <si>
    <t>_A_56386971_56386971</t>
  </si>
  <si>
    <t>30.08.2022 07:07:08</t>
  </si>
  <si>
    <t>30.08.2022 08:22:54</t>
  </si>
  <si>
    <t>TR-2/21 45-72-L00021_DIREK TIPI TRAFO HUCRESI H01_2107009</t>
  </si>
  <si>
    <t>30.08.2022 22:47:25</t>
  </si>
  <si>
    <t>31.08.2022 01:21:39</t>
  </si>
  <si>
    <t>MURADİYE TR-1 İSTASYON KABİN 45-71-M00192_953176804_953176804</t>
  </si>
  <si>
    <t>30.08.2022 10:42:46</t>
  </si>
  <si>
    <t>30.08.2022 11:43:57</t>
  </si>
  <si>
    <t>MUAMMER SARISAÇ VE ARK. TR 35-24-M00048_35-24-M00048_58186049</t>
  </si>
  <si>
    <t>30.08.2022 15:37:59</t>
  </si>
  <si>
    <t>30.08.2022 17:03:26</t>
  </si>
  <si>
    <t>M. ALİ ÇETİN SULAMA GRUBU 35-27-M00172_967013376_967013376</t>
  </si>
  <si>
    <t>30.08.2022 12:07:28</t>
  </si>
  <si>
    <t>30.08.2022 14:03:32</t>
  </si>
  <si>
    <t>SARUHANLI DM 45-80-M00001_KOLDERE M11_84122769</t>
  </si>
  <si>
    <t>30.08.2022 09:13:55</t>
  </si>
  <si>
    <t>30.08.2022 09:15:18</t>
  </si>
  <si>
    <t>30.08.2022 23:12:00</t>
  </si>
  <si>
    <t>30.08.2022 23:32:00</t>
  </si>
  <si>
    <t>30.08.2022 09:18:02</t>
  </si>
  <si>
    <t>30.08.2022 09:57:19</t>
  </si>
  <si>
    <t>30.08.2022 21:56:26</t>
  </si>
  <si>
    <t>30.08.2022 22:22:30</t>
  </si>
  <si>
    <t>30.08.2022 10:19:04</t>
  </si>
  <si>
    <t>30.08.2022 12:50:58</t>
  </si>
  <si>
    <t>TR-65 45-77-L00065_TR-73 L02_2109415</t>
  </si>
  <si>
    <t>30.08.2022 08:50:22</t>
  </si>
  <si>
    <t>30.08.2022 10:38:21</t>
  </si>
  <si>
    <t>K-3183 35-02-K03183_99912371_99912371</t>
  </si>
  <si>
    <t>30.08.2022 20:08:19</t>
  </si>
  <si>
    <t>30.08.2022 22:12:02</t>
  </si>
  <si>
    <t>TR-59 ALPKENT 35-26-M00059_C c02_5902459</t>
  </si>
  <si>
    <t>30.08.2022 10:46:51</t>
  </si>
  <si>
    <t>30.08.2022 13:18:12</t>
  </si>
  <si>
    <t>ŞEMSİLER TR-3 35-31-L00103_47981970_56399863_56399863</t>
  </si>
  <si>
    <t>30.08.2022 15:57:46</t>
  </si>
  <si>
    <t>30.08.2022 17:58:16</t>
  </si>
  <si>
    <t>DM-11F TURGUT ÖZAL-2 45-71-M00388_45-71-M00388_66174728</t>
  </si>
  <si>
    <t>30.08.2022 10:09:06</t>
  </si>
  <si>
    <t>30.08.2022 13:11:28</t>
  </si>
  <si>
    <t>K-4745 35-03-K04745_B B1_61128549</t>
  </si>
  <si>
    <t>30.08.2022 14:12:59</t>
  </si>
  <si>
    <t>30.08.2022 19:52:04</t>
  </si>
  <si>
    <t>SEKİ KÖYÜ KÜSKÜT TR-5 35-15-L00139_950381919_950381919</t>
  </si>
  <si>
    <t>30.08.2022 08:18:43</t>
  </si>
  <si>
    <t>30.08.2022 09:37:53</t>
  </si>
  <si>
    <t>PAZARKÖY TR-1 45-78-L00699_953285596_953285596</t>
  </si>
  <si>
    <t>30.08.2022 12:31:54</t>
  </si>
  <si>
    <t>30.08.2022 14:23:08</t>
  </si>
  <si>
    <t>DM-2/19 35-29-M00019_35-29-M00019_72205359</t>
  </si>
  <si>
    <t>30.08.2022 12:04:26</t>
  </si>
  <si>
    <t>30.08.2022 12:57:30</t>
  </si>
  <si>
    <t>DELEMENLER ÇAMLICA TR-5 45-73-M00765_956276164_956276164</t>
  </si>
  <si>
    <t>30.08.2022 11:04:59</t>
  </si>
  <si>
    <t>30.08.2022 12:41:51</t>
  </si>
  <si>
    <t>30.08.2022 18:49:29</t>
  </si>
  <si>
    <t>30.08.2022 19:16:41</t>
  </si>
  <si>
    <t>KINIK TR 19 35-24-L00019_B_56374696_56374696</t>
  </si>
  <si>
    <t>30.08.2022 19:04:05</t>
  </si>
  <si>
    <t>30.08.2022 20:12:03</t>
  </si>
  <si>
    <t>30.08.2022 05:40:22</t>
  </si>
  <si>
    <t>30.08.2022 07:54:38</t>
  </si>
  <si>
    <t>30.08.2022 13:32:43</t>
  </si>
  <si>
    <t>30.08.2022 13:53:01</t>
  </si>
  <si>
    <t>30.08.2022 17:37:06</t>
  </si>
  <si>
    <t>30.08.2022 18:39:00</t>
  </si>
  <si>
    <t>K-3810 35-01-K03810_913050223_913050223</t>
  </si>
  <si>
    <t>30.08.2022 15:00:41</t>
  </si>
  <si>
    <t>30.08.2022 19:18:16</t>
  </si>
  <si>
    <t>GÖRDES DM 45-75-M00050_KAŞIKÇI M11_2083718</t>
  </si>
  <si>
    <t>30.08.2022 20:53:13</t>
  </si>
  <si>
    <t>30.08.2022 20:57:57</t>
  </si>
  <si>
    <t>TERZİLER TR-1 45-81-M00237_B_56399201_56399201</t>
  </si>
  <si>
    <t>30.08.2022 10:10:57</t>
  </si>
  <si>
    <t>30.08.2022 11:54:47</t>
  </si>
  <si>
    <t>TR-63 35-19-L00063_956666606_956666606</t>
  </si>
  <si>
    <t>30.08.2022 15:41:06</t>
  </si>
  <si>
    <t>30.08.2022 17:15:39</t>
  </si>
  <si>
    <t>LÜTFİYE KÖK 45-80-M02970_NURİYE DM M02_84270456</t>
  </si>
  <si>
    <t>30.08.2022 10:50:42</t>
  </si>
  <si>
    <t>30.08.2022 11:28:41</t>
  </si>
  <si>
    <t>30.08.2022 11:17:56</t>
  </si>
  <si>
    <t>30.08.2022 13:36:58</t>
  </si>
  <si>
    <t>KADIKÖY TR-3 35-16-M00147_47441932_56399716_56399716</t>
  </si>
  <si>
    <t>30.08.2022 18:12:43</t>
  </si>
  <si>
    <t>30.08.2022 20:49:23</t>
  </si>
  <si>
    <t>GÖLMARMARA İM 45-85-A00001_HatBaşıAyırıcı_53135892 L18_53135892</t>
  </si>
  <si>
    <t>30.08.2022 09:21:36</t>
  </si>
  <si>
    <t>30.08.2022 09:50:48</t>
  </si>
  <si>
    <t>ZEYTİNALAN İM 35-19-A00002_URLA 266 GİRİŞ M03_2308020</t>
  </si>
  <si>
    <t>30.08.2022 08:26:13</t>
  </si>
  <si>
    <t>30.08.2022 08:57:00</t>
  </si>
  <si>
    <t>30.08.2022 21:48:31</t>
  </si>
  <si>
    <t>30.08.2022 22:04:38</t>
  </si>
  <si>
    <t>TR-11 35-22-M00011_955261287_955261287</t>
  </si>
  <si>
    <t>30.08.2022 15:16:18</t>
  </si>
  <si>
    <t>30.08.2022 17:03:35</t>
  </si>
  <si>
    <t>TR-1/6 45-72-M00006_TR-1/5 M01_83423308</t>
  </si>
  <si>
    <t>30.08.2022 19:08:00</t>
  </si>
  <si>
    <t>ÖVEÇLİ TR-1 45-76-L00134_DIREK TIPI TRAFO HUCRESI H01_2092592</t>
  </si>
  <si>
    <t>30.08.2022 20:42:26</t>
  </si>
  <si>
    <t>30.08.2022 22:04:13</t>
  </si>
  <si>
    <t>ÇOMAKLAR KÖYÜ TR-1 35-32-L00077_35-32-L00077_2362981</t>
  </si>
  <si>
    <t>30.08.2022 09:23:02</t>
  </si>
  <si>
    <t>30.08.2022 10:33:17</t>
  </si>
  <si>
    <t>ÇİLE TR-1 35-22-M00237_955283145_955283145</t>
  </si>
  <si>
    <t>30.08.2022 14:58:30</t>
  </si>
  <si>
    <t>30.08.2022 17:54:37</t>
  </si>
  <si>
    <t>SOMA MERKEZ DM-2 45-82-M00070_TR-44 M07_2322048</t>
  </si>
  <si>
    <t>30.08.2022 09:33:02</t>
  </si>
  <si>
    <t>HALİTPAŞA DM 45-80-M00060_HatBaşıAyırıcı_53137106 M01_53137106</t>
  </si>
  <si>
    <t>30.08.2022 10:24:39</t>
  </si>
  <si>
    <t>30.08.2022 11:12:28</t>
  </si>
  <si>
    <t>30.08.2022 19:15:43</t>
  </si>
  <si>
    <t>30.08.2022 19:24:03</t>
  </si>
  <si>
    <t>30.08.2022 10:56:56</t>
  </si>
  <si>
    <t>30.08.2022 14:29:28</t>
  </si>
  <si>
    <t>AYRANCILAR DM-5 35-26-M00807_956629420_956629420</t>
  </si>
  <si>
    <t>30.08.2022 17:42:58</t>
  </si>
  <si>
    <t>30.08.2022 18:02:37</t>
  </si>
  <si>
    <t>30.08.2022 12:16:49</t>
  </si>
  <si>
    <t>30.08.2022 14:56:43</t>
  </si>
  <si>
    <t>KIRKAĞAÇ TR-11 45-76-M00011_955247677_955247677</t>
  </si>
  <si>
    <t>30.08.2022 16:42:38</t>
  </si>
  <si>
    <t>30.08.2022 17:31:45</t>
  </si>
  <si>
    <t>FOÇA CEZA İNFAZ KURUMU KÖK 35-23-M00302_FOÇA İM M02_67574171</t>
  </si>
  <si>
    <t>30.08.2022 17:55:27</t>
  </si>
  <si>
    <t>30.08.2022 19:10:12</t>
  </si>
  <si>
    <t>K-311 35-01-K00311_35-01-K00311_2370280</t>
  </si>
  <si>
    <t>09.08.2022 20:52:29</t>
  </si>
  <si>
    <t>09.08.2022 21:19:29</t>
  </si>
  <si>
    <t>M-1023 35-03-M01023_7990477 b1b_5777513</t>
  </si>
  <si>
    <t>09.08.2022 12:31:17</t>
  </si>
  <si>
    <t>09.08.2022 14:32:23</t>
  </si>
  <si>
    <t>EMİRLİ TR-7 35-15-L00636_A_56369759_56369759</t>
  </si>
  <si>
    <t>09.08.2022 19:24:38</t>
  </si>
  <si>
    <t>10.08.2022 00:04:07</t>
  </si>
  <si>
    <t>SARIGÖL TR-18 45-79-M00018_B_56385223_56385223</t>
  </si>
  <si>
    <t>09.08.2022 14:02:56</t>
  </si>
  <si>
    <t>09.08.2022 17:37:10</t>
  </si>
  <si>
    <t>PEŞREFLİ TÜRK YURDU 35-29-L00448_B_56393993_56393993</t>
  </si>
  <si>
    <t>09.08.2022 00:14:07</t>
  </si>
  <si>
    <t>09.08.2022 06:57:38</t>
  </si>
  <si>
    <t>ÖREN TR-2 35-27-L00217_910198212_910198212</t>
  </si>
  <si>
    <t>09.08.2022 14:27:46</t>
  </si>
  <si>
    <t>09.08.2022 16:01:30</t>
  </si>
  <si>
    <t>ULUCAK DM-2/3 35-27-M00336_913357401_913357401</t>
  </si>
  <si>
    <t>09.08.2022 09:25:54</t>
  </si>
  <si>
    <t>09.08.2022 10:49:25</t>
  </si>
  <si>
    <t>L-90 RAINBOW DM 35-18-L00090_ÇEŞME İM L03_2096224</t>
  </si>
  <si>
    <t>09.08.2022 09:08:51</t>
  </si>
  <si>
    <t>09.08.2022 09:16:00</t>
  </si>
  <si>
    <t>KIZILAVLU KÖK 45-78-M00837_DELİBAŞLI GRUBU M02_66247846</t>
  </si>
  <si>
    <t>09.08.2022 21:37:28</t>
  </si>
  <si>
    <t>09.08.2022 23:11:14</t>
  </si>
  <si>
    <t>TR-26 45-74-M00026_HatBaşıAyırıcı_53138873 M04_53138873</t>
  </si>
  <si>
    <t>09.08.2022 15:51:42</t>
  </si>
  <si>
    <t>09.08.2022 17:06:51</t>
  </si>
  <si>
    <t>09.08.2022 14:53:15</t>
  </si>
  <si>
    <t>09.08.2022 15:47:21</t>
  </si>
  <si>
    <t>POYRAZDAMLARI TR-11 45-78-M00576_KEMERDAMLARI YUKARIKEMER M05_2106463</t>
  </si>
  <si>
    <t>09.08.2022 15:56:49</t>
  </si>
  <si>
    <t>09.08.2022 15:57:31</t>
  </si>
  <si>
    <t>09.08.2022 12:10:10</t>
  </si>
  <si>
    <t>09.08.2022 13:06:02</t>
  </si>
  <si>
    <t>09.08.2022 07:23:50</t>
  </si>
  <si>
    <t>09.08.2022 07:24:40</t>
  </si>
  <si>
    <t>09.08.2022 05:49:57</t>
  </si>
  <si>
    <t>09.08.2022 06:57:53</t>
  </si>
  <si>
    <t>09.08.2022 18:35:26</t>
  </si>
  <si>
    <t>KONURCA İSMAİLBEY TR-1 45-77-M00110_ H_61323533</t>
  </si>
  <si>
    <t>09.08.2022 21:47:45</t>
  </si>
  <si>
    <t>10.08.2022 12:28:09</t>
  </si>
  <si>
    <t>ATAKÖY OVA TR-1 35-22-M00182_A_56354519_56354519</t>
  </si>
  <si>
    <t>09.08.2022 19:44:54</t>
  </si>
  <si>
    <t>09.08.2022 21:47:24</t>
  </si>
  <si>
    <t>DM-3/15 (ESKİ TR-2/71) 45-83-L00071_DM-3/19 L01_50192561</t>
  </si>
  <si>
    <t>09.08.2022 18:32:59</t>
  </si>
  <si>
    <t>09.08.2022 19:20:04</t>
  </si>
  <si>
    <t>09.08.2022 14:10:46</t>
  </si>
  <si>
    <t>09.08.2022 15:32:37</t>
  </si>
  <si>
    <t>09.08.2022 22:51:25</t>
  </si>
  <si>
    <t>10.08.2022 01:50:17</t>
  </si>
  <si>
    <t>SARUHANLI TR-12 45-80-M00012_B B01b_5985907</t>
  </si>
  <si>
    <t>09.08.2022 08:39:26</t>
  </si>
  <si>
    <t>09.08.2022 09:22:48</t>
  </si>
  <si>
    <t>M-1023 35-03-M01023_35-03-M01023_41929713</t>
  </si>
  <si>
    <t>09.08.2022 15:07:09</t>
  </si>
  <si>
    <t>09.08.2022 17:31:10</t>
  </si>
  <si>
    <t>COŞKUN KOÇ SULAMA GRUBU 35-29-M00322_A_56395680_56395680</t>
  </si>
  <si>
    <t>09.08.2022 06:29:39</t>
  </si>
  <si>
    <t>09.08.2022 07:57:45</t>
  </si>
  <si>
    <t>M-1023 35-03-M01023_910936928_910936928</t>
  </si>
  <si>
    <t>09.08.2022 07:43:15</t>
  </si>
  <si>
    <t>09.08.2022 10:58:07</t>
  </si>
  <si>
    <t>OVAKENT TR-1 35-15-L00631_950386733_950386733</t>
  </si>
  <si>
    <t>09.08.2022 10:59:23</t>
  </si>
  <si>
    <t>09.08.2022 17:49:35</t>
  </si>
  <si>
    <t>M-1040 35-04-M01040_D_56378545_56378545</t>
  </si>
  <si>
    <t>09.08.2022 10:29:15</t>
  </si>
  <si>
    <t>09.08.2022 19:27:49</t>
  </si>
  <si>
    <t>09.08.2022 09:50:42</t>
  </si>
  <si>
    <t>09.08.2022 10:53:10</t>
  </si>
  <si>
    <t>09.08.2022 17:30:55</t>
  </si>
  <si>
    <t>09.08.2022 18:08:20</t>
  </si>
  <si>
    <t>TR-13(M-713) 35-30-M00713_DAĞITIM TRAFOSU TR-13 L03_72054165</t>
  </si>
  <si>
    <t>09.08.2022 12:07:56</t>
  </si>
  <si>
    <t>09.08.2022 15:50:31</t>
  </si>
  <si>
    <t>SARISU TR-4 35-31-L00082_47816475_56352628_56352628</t>
  </si>
  <si>
    <t>10.08.2022 02:27:08</t>
  </si>
  <si>
    <t>DM-21/19 (BATI SK) 45-71-M00468_953193332_953193332</t>
  </si>
  <si>
    <t>09.08.2022 13:18:01</t>
  </si>
  <si>
    <t>09.08.2022 14:37:42</t>
  </si>
  <si>
    <t>YENMİŞ KÖK 35-27-M00366_HatBaşıAyırıcı_54697347 M06_54697347</t>
  </si>
  <si>
    <t>09.08.2022 13:49:26</t>
  </si>
  <si>
    <t>09.08.2022 14:57:06</t>
  </si>
  <si>
    <t>ÇANDARLI TR-5 35-30-M00005_A_56366197_56366197</t>
  </si>
  <si>
    <t>09.08.2022 17:13:38</t>
  </si>
  <si>
    <t>09.08.2022 17:38:53</t>
  </si>
  <si>
    <t>ÜZÜMLÜ AYSAN BEY TR-3 45-73-M00605_B_56387071_56387071</t>
  </si>
  <si>
    <t>09.08.2022 22:12:43</t>
  </si>
  <si>
    <t>09.08.2022 23:21:37</t>
  </si>
  <si>
    <t>KIRDAMLARI KARGACIK TR-1 45-78-M00499_49232425_56392991_56392991</t>
  </si>
  <si>
    <t>09.08.2022 18:09:08</t>
  </si>
  <si>
    <t>09.08.2022 20:12:35</t>
  </si>
  <si>
    <t>L-444 35-18-L00444_950446771_950446771</t>
  </si>
  <si>
    <t>09.08.2022 11:32:32</t>
  </si>
  <si>
    <t>09.08.2022 15:56:14</t>
  </si>
  <si>
    <t>ARSLANLAR TM 35-26-A00004_KÖYLER-3 L45_2305569</t>
  </si>
  <si>
    <t>09.08.2022 08:56:51</t>
  </si>
  <si>
    <t>09.08.2022 08:59:00</t>
  </si>
  <si>
    <t>L-226 ARITMA 35-18-L00226_A a2b_5950421</t>
  </si>
  <si>
    <t>09.08.2022 20:37:51</t>
  </si>
  <si>
    <t>09.08.2022 22:40:21</t>
  </si>
  <si>
    <t>PINARLI KÖK 35-20-M00085_TR-4 - TR-5 M04_72358872</t>
  </si>
  <si>
    <t>09.08.2022 06:25:18</t>
  </si>
  <si>
    <t>09.08.2022 08:38:26</t>
  </si>
  <si>
    <t>K-1283 35-07-K01283_35-07-K01283_49715750</t>
  </si>
  <si>
    <t>09.08.2022 03:07:33</t>
  </si>
  <si>
    <t>09.08.2022 03:22:46</t>
  </si>
  <si>
    <t>HALIKÖY OVACIK MAH. TR-3 35-32-L00124_946417031_946417031</t>
  </si>
  <si>
    <t>09.08.2022 09:43:43</t>
  </si>
  <si>
    <t>09.08.2022 12:21:00</t>
  </si>
  <si>
    <t>ÇAMÖNÜ TR-11 35-22-M00167_35-22-M00167_2376866</t>
  </si>
  <si>
    <t>09.08.2022 10:21:39</t>
  </si>
  <si>
    <t>09.08.2022 10:50:04</t>
  </si>
  <si>
    <t>M-1251 35-01-M01251_E E1_5853289</t>
  </si>
  <si>
    <t>09.08.2022 07:42:27</t>
  </si>
  <si>
    <t>09.08.2022 08:44:27</t>
  </si>
  <si>
    <t>TR-76 (M-701) 35-30-M00701_DAĞITIM TRF TR-76 (M-701) M03_66048270</t>
  </si>
  <si>
    <t>09.08.2022 10:40:27</t>
  </si>
  <si>
    <t>09.08.2022 16:54:56</t>
  </si>
  <si>
    <t>TR-156 35-15-L00156_DIREK TIPI TRAFO HUCRESI H01_2050235</t>
  </si>
  <si>
    <t>09.08.2022 14:56:08</t>
  </si>
  <si>
    <t>09.08.2022 21:27:26</t>
  </si>
  <si>
    <t>YUSUF DEDE GRB TR 35-30-M00093_35-30-M00093_2347456</t>
  </si>
  <si>
    <t>09.08.2022 14:24:14</t>
  </si>
  <si>
    <t>09.08.2022 18:34:37</t>
  </si>
  <si>
    <t>YILDIZ TR-1 PEHLİVANLAR 45-81-M00039_DIREK TIPI TRAFO HUCRESI H01_2092892</t>
  </si>
  <si>
    <t>09.08.2022 21:24:48</t>
  </si>
  <si>
    <t>10.08.2022 01:03:47</t>
  </si>
  <si>
    <t>OCAKLI TR-1 35-15-L00770_950373201_950373201</t>
  </si>
  <si>
    <t>09.08.2022 12:09:30</t>
  </si>
  <si>
    <t>09.08.2022 21:47:54</t>
  </si>
  <si>
    <t>SAİP TR-2 35-21-L00103_B_56394901_56394901</t>
  </si>
  <si>
    <t>09.08.2022 10:55:55</t>
  </si>
  <si>
    <t>09.08.2022 12:32:18</t>
  </si>
  <si>
    <t>OVACIK TR-7 35-31-L00149_35-31-L00149_2364103</t>
  </si>
  <si>
    <t>09.08.2022 10:01:59</t>
  </si>
  <si>
    <t>09.08.2022 18:26:55</t>
  </si>
  <si>
    <t>SAYARLAR TR-1 45-76-M00151_45-76-M00151_2367629</t>
  </si>
  <si>
    <t>09.08.2022 09:21:05</t>
  </si>
  <si>
    <t>09.08.2022 17:21:11</t>
  </si>
  <si>
    <t>ÇIRPI İM 35-20-A00002_HatBaşıAyırıcı_53138497 M10_53138497</t>
  </si>
  <si>
    <t>09.08.2022 17:23:00</t>
  </si>
  <si>
    <t>09.08.2022 18:33:03</t>
  </si>
  <si>
    <t>K-2985 35-01-K02985_A_56381146_56381146</t>
  </si>
  <si>
    <t>09.08.2022 08:50:35</t>
  </si>
  <si>
    <t>09.08.2022 14:39:02</t>
  </si>
  <si>
    <t>ÇOMAKLAR KÖYÜ TR-1 35-32-L00077_946415826_946415826</t>
  </si>
  <si>
    <t>09.08.2022 23:12:47</t>
  </si>
  <si>
    <t>10.08.2022 06:45:31</t>
  </si>
  <si>
    <t>ARMAS KÖK 35-26-M00986_ M02_2333200</t>
  </si>
  <si>
    <t>09.08.2022 21:49:59</t>
  </si>
  <si>
    <t>09.08.2022 23:03:51</t>
  </si>
  <si>
    <t>YUSUFLU TR-5 35-20-L00236_5828484_56374636_56374636</t>
  </si>
  <si>
    <t>09.08.2022 21:23:21</t>
  </si>
  <si>
    <t>09.08.2022 23:51:22</t>
  </si>
  <si>
    <t>YELKİ TR-19 35-10-L00019_962603636_962603636</t>
  </si>
  <si>
    <t>09.08.2022 20:34:43</t>
  </si>
  <si>
    <t>09.08.2022 21:59:57</t>
  </si>
  <si>
    <t>TR-84 ORHAN HALLIOĞLU GRB. 35-15-M00084_35-15-M00084_2366066</t>
  </si>
  <si>
    <t>09.08.2022 12:41:26</t>
  </si>
  <si>
    <t>09.08.2022 23:14:42</t>
  </si>
  <si>
    <t>09.08.2022 08:20:17</t>
  </si>
  <si>
    <t>09.08.2022 08:42:58</t>
  </si>
  <si>
    <t>K-4517 35-04-K04517_K-2760 K02_41954505</t>
  </si>
  <si>
    <t>09.08.2022 09:02:21</t>
  </si>
  <si>
    <t>09.08.2022 14:44:26</t>
  </si>
  <si>
    <t>09.08.2022 16:43:18</t>
  </si>
  <si>
    <t>09.08.2022 19:36:08</t>
  </si>
  <si>
    <t>K-3427 35-10-K03427_98165968_98165968</t>
  </si>
  <si>
    <t>09.08.2022 12:18:14</t>
  </si>
  <si>
    <t>09.08.2022 14:50:12</t>
  </si>
  <si>
    <t>ÇAYLI TR-8 35-15-L00199_B_56406939_56406939</t>
  </si>
  <si>
    <t>09.08.2022 23:41:28</t>
  </si>
  <si>
    <t>10.08.2022 02:15:03</t>
  </si>
  <si>
    <t>09.08.2022 13:30:51</t>
  </si>
  <si>
    <t>09.08.2022 16:00:51</t>
  </si>
  <si>
    <t>GERELİ KÖYÜ KAVAKKUYU TR 7 35-15-M00224_A_56369704_56369704</t>
  </si>
  <si>
    <t>09.08.2022 09:21:28</t>
  </si>
  <si>
    <t>09.08.2022 16:37:49</t>
  </si>
  <si>
    <t>YUKARI AKTEPE HACIHALİLLER TR-3 35-32-L00072_946414449_946414449</t>
  </si>
  <si>
    <t>09.08.2022 10:29:01</t>
  </si>
  <si>
    <t>09.08.2022 14:21:47</t>
  </si>
  <si>
    <t>TR-2 35-19-L00002_A_60984865_60984865</t>
  </si>
  <si>
    <t>09.08.2022 12:13:25</t>
  </si>
  <si>
    <t>09.08.2022 14:07:42</t>
  </si>
  <si>
    <t>ALAŞARLI H.ALİ ÇİFTÇİ GRUBU TR-4 35-15-L00222_A_56367914_56367914</t>
  </si>
  <si>
    <t>09.08.2022 05:06:12</t>
  </si>
  <si>
    <t>09.08.2022 06:46:27</t>
  </si>
  <si>
    <t>KARACAİBRAHİMLER TR-1 45-86-M00170_DIREK TIPI TRAFO HUCRESI H01_2093249</t>
  </si>
  <si>
    <t>09.08.2022 20:19:55</t>
  </si>
  <si>
    <t>09.08.2022 23:58:25</t>
  </si>
  <si>
    <t>KINIK TR 21 35-24-L00021_A_56372783_56372783</t>
  </si>
  <si>
    <t>09.08.2022 00:50:07</t>
  </si>
  <si>
    <t>09.08.2022 01:27:06</t>
  </si>
  <si>
    <t>BOSTANLI GIS TM 35-04-A00001_Bostanlı-7 K14_2311278</t>
  </si>
  <si>
    <t>09.08.2022 13:42:09</t>
  </si>
  <si>
    <t>09.08.2022 19:42:38</t>
  </si>
  <si>
    <t>YAHŞELLİ KÖK 35-28-M00293_HAYKIRAN M01_66582260</t>
  </si>
  <si>
    <t>11.08.2022 09:24:47</t>
  </si>
  <si>
    <t>11.08.2022 15:48:37</t>
  </si>
  <si>
    <t>KAYMAKÇI TR-36 35-15-L00230_35-15-L00230_2364795</t>
  </si>
  <si>
    <t>11.08.2022 09:28:29</t>
  </si>
  <si>
    <t>11.08.2022 13:30:33</t>
  </si>
  <si>
    <t>KAYMAKÇI TR-37 35-15-L00231_35-15-L00231_2364865</t>
  </si>
  <si>
    <t>11.08.2022 09:32:00</t>
  </si>
  <si>
    <t>11.08.2022 13:30:16</t>
  </si>
  <si>
    <t>UZUNKÖY TR-2 35-31-L00143_35-31-L00143_2364097</t>
  </si>
  <si>
    <t>11.08.2022 09:32:13</t>
  </si>
  <si>
    <t>11.08.2022 12:24:16</t>
  </si>
  <si>
    <t>11.08.2022 09:33:18</t>
  </si>
  <si>
    <t>11.08.2022 12:07:53</t>
  </si>
  <si>
    <t>MENEMEN DM-3/16 35-28-L00098_DAĞITIM TRAFO MENEMEN DM-3/16 L03_66748494</t>
  </si>
  <si>
    <t>11.08.2022 09:41:27</t>
  </si>
  <si>
    <t>11.08.2022 16:05:14</t>
  </si>
  <si>
    <t>11.08.2022 09:35:02</t>
  </si>
  <si>
    <t>11.08.2022 09:48:22</t>
  </si>
  <si>
    <t>GÖKÇEALAN VERİCİLER KÖK 35-13-L00500_GÖKÇEALAN KÖY L02_76583383</t>
  </si>
  <si>
    <t>11.08.2022 09:23:51</t>
  </si>
  <si>
    <t>11.08.2022 10:35:03</t>
  </si>
  <si>
    <t>IŞIKLAR KÖK 45-73-M00467_CABERFAKILI KÖY MERKEZ M010_83813307</t>
  </si>
  <si>
    <t>11.08.2022 09:36:32</t>
  </si>
  <si>
    <t>11.08.2022 10:33:06</t>
  </si>
  <si>
    <t>TR-29 35-30-L00029_DAĞITIM TRAFOSU TR-29 L01_72052295</t>
  </si>
  <si>
    <t>11.08.2022 09:39:24</t>
  </si>
  <si>
    <t>11.08.2022 12:10:29</t>
  </si>
  <si>
    <t>M-3562(YATIRIM REZERVE) 35-02-M03562_C_56364107_56364107</t>
  </si>
  <si>
    <t>11.08.2022 09:46:29</t>
  </si>
  <si>
    <t>11.08.2022 10:32:51</t>
  </si>
  <si>
    <t>11.08.2022 09:41:21</t>
  </si>
  <si>
    <t>11.08.2022 16:44:33</t>
  </si>
  <si>
    <t>M-1229 35-01-M01229_35-01-M01229_2359846</t>
  </si>
  <si>
    <t>11.08.2022 09:11:21</t>
  </si>
  <si>
    <t>11.08.2022 12:52:28</t>
  </si>
  <si>
    <t>TR-50 45-77-L00050_C_56403895_56403895</t>
  </si>
  <si>
    <t>11.08.2022 09:39:47</t>
  </si>
  <si>
    <t>11.08.2022 11:23:07</t>
  </si>
  <si>
    <t>11.08.2022 09:39:49</t>
  </si>
  <si>
    <t>11.08.2022 16:43:14</t>
  </si>
  <si>
    <t>TR-58 35-19-L00058_956688037_956688037</t>
  </si>
  <si>
    <t>11.08.2022 09:51:28</t>
  </si>
  <si>
    <t>11.08.2022 10:55:38</t>
  </si>
  <si>
    <t>ÖRÜCÜLER KÖK 45-74-M00355_ÖRÜCÜLER M05_79409456</t>
  </si>
  <si>
    <t>11.08.2022 09:54:11</t>
  </si>
  <si>
    <t>11.08.2022 17:07:59</t>
  </si>
  <si>
    <t>MENEMEN DM-5/15 35-28-M00845_DAĞITIM TRF DM-5/15 M03_64548278</t>
  </si>
  <si>
    <t>11.08.2022 10:03:21</t>
  </si>
  <si>
    <t>11.08.2022 16:09:58</t>
  </si>
  <si>
    <t>YENİFOÇA TR-44 35-23-M00044_A_56388988_56388988</t>
  </si>
  <si>
    <t>11.08.2022 09:50:26</t>
  </si>
  <si>
    <t>11.08.2022 13:25:08</t>
  </si>
  <si>
    <t>MORDOĞAN TR-1 35-21-L00201_953358410_953358410</t>
  </si>
  <si>
    <t>11.08.2022 09:57:14</t>
  </si>
  <si>
    <t>11.08.2022 14:15:45</t>
  </si>
  <si>
    <t>ÇANDARLI TR-5 35-30-M00005_955322743_955322743</t>
  </si>
  <si>
    <t>11.08.2022 09:58:55</t>
  </si>
  <si>
    <t>11.08.2022 14:21:45</t>
  </si>
  <si>
    <t>TR-52 45-77-L00052_YURTBAŞI L02_72209785</t>
  </si>
  <si>
    <t>11.08.2022 10:07:01</t>
  </si>
  <si>
    <t>11.08.2022 18:04:07</t>
  </si>
  <si>
    <t>MENEMEN DM-4/12 (KÖK-16) 35-28-M00016_DAĞITIM TRAFO MENEMEN DM-4/12(KÖK-16) M04_66837074</t>
  </si>
  <si>
    <t>11.08.2022 09:56:47</t>
  </si>
  <si>
    <t>11.08.2022 15:40:44</t>
  </si>
  <si>
    <t>DEMİRCİLİ TR-2 35-19-M00212_35-19-M00212_2349497</t>
  </si>
  <si>
    <t>11.08.2022 09:58:07</t>
  </si>
  <si>
    <t>11.08.2022 11:02:43</t>
  </si>
  <si>
    <t>11.08.2022 10:15:36</t>
  </si>
  <si>
    <t>11.08.2022 13:20:03</t>
  </si>
  <si>
    <t>11.08.2022 10:23:13</t>
  </si>
  <si>
    <t>11.08.2022 11:27:37</t>
  </si>
  <si>
    <t>M-2847 35-03-M02847_910726209_910726209</t>
  </si>
  <si>
    <t>11.08.2022 10:21:44</t>
  </si>
  <si>
    <t>11.08.2022 16:36:33</t>
  </si>
  <si>
    <t>K-1189 35-02-K01189_A_56374325_56374325</t>
  </si>
  <si>
    <t>11.08.2022 10:25:51</t>
  </si>
  <si>
    <t>11.08.2022 11:21:02</t>
  </si>
  <si>
    <t>K-1083 35-04-K01083_912899960_912899960</t>
  </si>
  <si>
    <t>11.08.2022 10:25:27</t>
  </si>
  <si>
    <t>11.08.2022 13:21:17</t>
  </si>
  <si>
    <t>L-142 TEOS EVLERİ 35-14-L00142_7239263_56368523_56368523</t>
  </si>
  <si>
    <t>11.08.2022 10:35:21</t>
  </si>
  <si>
    <t>11.08.2022 13:43:45</t>
  </si>
  <si>
    <t>YEŞİLYURT TR-14 45-73-M00803_945639992_945639992</t>
  </si>
  <si>
    <t>11.08.2022 10:36:31</t>
  </si>
  <si>
    <t>11.08.2022 11:34:07</t>
  </si>
  <si>
    <t>K-2417 35-01-K02417_911444667_911444667</t>
  </si>
  <si>
    <t>11.08.2022 10:33:32</t>
  </si>
  <si>
    <t>11.08.2022 12:56:15</t>
  </si>
  <si>
    <t>EĞRİLİMAN TR-1 35-21-L00098_B_56366474_56366474</t>
  </si>
  <si>
    <t>11.08.2022 10:41:17</t>
  </si>
  <si>
    <t>11.08.2022 13:33:54</t>
  </si>
  <si>
    <t>HİKMET GIDA KÖK 45-72-M00122_HatBaşıAyırıcı_53136426 M04_53136426</t>
  </si>
  <si>
    <t>11.08.2022 10:42:42</t>
  </si>
  <si>
    <t>11.08.2022 12:06:30</t>
  </si>
  <si>
    <t>PAYAMLI M-31 35-25-M00183__72371911_72371911</t>
  </si>
  <si>
    <t>11.08.2022 10:44:41</t>
  </si>
  <si>
    <t>11.08.2022 12:19:47</t>
  </si>
  <si>
    <t>KINIK TR-1 35-24-M00235_955217314_955217314</t>
  </si>
  <si>
    <t>11.08.2022 10:46:14</t>
  </si>
  <si>
    <t>11.08.2022 12:54:25</t>
  </si>
  <si>
    <t>YOĞURTDÖKEN TR-1 35-16-M00068_953354335_953354335</t>
  </si>
  <si>
    <t>11.08.2022 10:45:58</t>
  </si>
  <si>
    <t>11.08.2022 13:40:09</t>
  </si>
  <si>
    <t>KARAGÖZLER TR-2 45-72-M00265_95002346292_95002346292</t>
  </si>
  <si>
    <t>11.08.2022 10:50:04</t>
  </si>
  <si>
    <t>11.08.2022 13:47:00</t>
  </si>
  <si>
    <t>SAİPLER TR-1 35-26-M00479_35-26-M00479_2362208</t>
  </si>
  <si>
    <t>11.08.2022 10:54:00</t>
  </si>
  <si>
    <t>11.08.2022 11:34:14</t>
  </si>
  <si>
    <t>11.08.2022 11:07:06</t>
  </si>
  <si>
    <t>11.08.2022 11:01:56</t>
  </si>
  <si>
    <t>11.08.2022 11:08:01</t>
  </si>
  <si>
    <t>TR-31 35-30-L00031_DAĞITIM TRAFOSU TR-31 L02_72050534</t>
  </si>
  <si>
    <t>11.08.2022 11:05:31</t>
  </si>
  <si>
    <t>11.08.2022 12:16:18</t>
  </si>
  <si>
    <t>L-493 (BALANBAKA-2) 35-18-L00493_950466612_950466612</t>
  </si>
  <si>
    <t>11.08.2022 11:05:57</t>
  </si>
  <si>
    <t>11.08.2022 16:14:20</t>
  </si>
  <si>
    <t>K-1924 35-10-K01924_97900768_97900768</t>
  </si>
  <si>
    <t>11.08.2022 11:02:12</t>
  </si>
  <si>
    <t>11.08.2022 13:01:55</t>
  </si>
  <si>
    <t>SAĞLIKÇILAR DM 35-18-L00544_HatBaşıAyırıcı_53138456 L06_53138456</t>
  </si>
  <si>
    <t>11.08.2022 11:15:56</t>
  </si>
  <si>
    <t>11.08.2022 14:27:09</t>
  </si>
  <si>
    <t>DM-3/17 35-19-M00017_956695880_956695880</t>
  </si>
  <si>
    <t>11.08.2022 11:27:25</t>
  </si>
  <si>
    <t>11.08.2022 16:14:19</t>
  </si>
  <si>
    <t>11.08.2022 11:30:22</t>
  </si>
  <si>
    <t>11.08.2022 12:18:49</t>
  </si>
  <si>
    <t>RAHMİYE-1 SULAMA TR-8 45-72-M00339_45-72-M00339_2353009</t>
  </si>
  <si>
    <t>11.08.2022 11:32:37</t>
  </si>
  <si>
    <t>11.08.2022 16:58:53</t>
  </si>
  <si>
    <t>HACI HALİLLER DM 45-71-M00065_TURGUTLU-2 M09_72237416</t>
  </si>
  <si>
    <t>11.08.2022 11:33:59</t>
  </si>
  <si>
    <t>11.08.2022 13:18:10</t>
  </si>
  <si>
    <t>YAVRU VATAN SİTESİ TR 35-30-M00058_DIREK TIPI TRAFO HUCRESI H01_2096403</t>
  </si>
  <si>
    <t>11.08.2022 11:28:50</t>
  </si>
  <si>
    <t>11.08.2022 16:10:50</t>
  </si>
  <si>
    <t>11.08.2022 11:52:03</t>
  </si>
  <si>
    <t>11.08.2022 12:22:44</t>
  </si>
  <si>
    <t>11.08.2022 12:19:59</t>
  </si>
  <si>
    <t>11.08.2022 12:36:53</t>
  </si>
  <si>
    <t>DELEMENLER MAHMUTLAR TR-1 45-73-M00796_945649960_945649960</t>
  </si>
  <si>
    <t>11.08.2022 12:05:12</t>
  </si>
  <si>
    <t>11.08.2022 18:35:11</t>
  </si>
  <si>
    <t>NEVZAT URAY GRB. 35-20-L00098_955211369_955211369</t>
  </si>
  <si>
    <t>11.08.2022 12:07:45</t>
  </si>
  <si>
    <t>11.08.2022 15:44:25</t>
  </si>
  <si>
    <t>EĞRİLİMAN TR-1 35-21-L00098_35-21-L00098_2375930</t>
  </si>
  <si>
    <t>11.08.2022 12:21:55</t>
  </si>
  <si>
    <t>11.08.2022 14:03:51</t>
  </si>
  <si>
    <t>11.08.2022 12:17:02</t>
  </si>
  <si>
    <t>11.08.2022 13:04:10</t>
  </si>
  <si>
    <t>TR-14 35-30-L00014_DAĞITIM TRAFOSU L03_72051076</t>
  </si>
  <si>
    <t>11.08.2022 12:30:28</t>
  </si>
  <si>
    <t>11.08.2022 18:39:20</t>
  </si>
  <si>
    <t>AYANLAR TR-1 45-85-L00249_945464164_945464164</t>
  </si>
  <si>
    <t>11.08.2022 12:45:45</t>
  </si>
  <si>
    <t>11.08.2022 13:58:24</t>
  </si>
  <si>
    <t>K-3351 35-03-K03351_35-03-K03351_41918142</t>
  </si>
  <si>
    <t>11.08.2022 12:53:49</t>
  </si>
  <si>
    <t>11.08.2022 13:04:45</t>
  </si>
  <si>
    <t>TR-2/98 45-83-M00780_TR-2/100 M01_81593459</t>
  </si>
  <si>
    <t>11.08.2022 12:59:50</t>
  </si>
  <si>
    <t>11.08.2022 14:27:33</t>
  </si>
  <si>
    <t>TR-273 35-19-L00273_961999576_961999576</t>
  </si>
  <si>
    <t>11.08.2022 13:12:05</t>
  </si>
  <si>
    <t>11.08.2022 14:51:06</t>
  </si>
  <si>
    <t>MENEMEN DM-3/13 35-28-M00722_DAĞITIM TRAFO MENEMEN DM-3/22 M03_66828831</t>
  </si>
  <si>
    <t>11.08.2022 08:58:07</t>
  </si>
  <si>
    <t>11.08.2022 15:17:20</t>
  </si>
  <si>
    <t>ÇAYAĞZI TR-21 35-31-L00280_C_65514121_65514121</t>
  </si>
  <si>
    <t>11.08.2022 13:13:48</t>
  </si>
  <si>
    <t>11.08.2022 14:51:49</t>
  </si>
  <si>
    <t>K-731 35-03-K00731_913142387_913142387</t>
  </si>
  <si>
    <t>11.08.2022 13:17:49</t>
  </si>
  <si>
    <t>11.08.2022 18:18:23</t>
  </si>
  <si>
    <t>TR-84 35-19-L00084_10774937_56392451_56392451</t>
  </si>
  <si>
    <t>11.08.2022 13:20:37</t>
  </si>
  <si>
    <t>11.08.2022 14:45:00</t>
  </si>
  <si>
    <t>OVACIK TR-1 35-31-L00151_35-31-L00151_2364356</t>
  </si>
  <si>
    <t>11.08.2022 13:22:23</t>
  </si>
  <si>
    <t>11.08.2022 17:55:52</t>
  </si>
  <si>
    <t>M-2925 35-03-M02925_H_56367303_56367303</t>
  </si>
  <si>
    <t>11.08.2022 13:28:59</t>
  </si>
  <si>
    <t>11.08.2022 17:34:54</t>
  </si>
  <si>
    <t>BÖLCEK-3 TR 35-16-M00024_35-16-M00024_2351792</t>
  </si>
  <si>
    <t>11.08.2022 13:24:08</t>
  </si>
  <si>
    <t>11.08.2022 14:35:36</t>
  </si>
  <si>
    <t>M-2847 35-03-M02847_913422341_913422341</t>
  </si>
  <si>
    <t>11.08.2022 13:30:15</t>
  </si>
  <si>
    <t>11.08.2022 16:39:15</t>
  </si>
  <si>
    <t>11.08.2022 13:38:51</t>
  </si>
  <si>
    <t>11.08.2022 14:17:13</t>
  </si>
  <si>
    <t>AYDOĞDU TR-1 45-73-M00899_B_56391811_56391811</t>
  </si>
  <si>
    <t>11.08.2022 13:39:22</t>
  </si>
  <si>
    <t>11.08.2022 17:39:37</t>
  </si>
  <si>
    <t>11.08.2022 13:43:54</t>
  </si>
  <si>
    <t>11.08.2022 14:56:19</t>
  </si>
  <si>
    <t>14.08.2022 03:11:37</t>
  </si>
  <si>
    <t>14.08.2022 04:28:25</t>
  </si>
  <si>
    <t>TOPARLAR TR-1 35-29-L00323_950327478_950327478</t>
  </si>
  <si>
    <t>14.08.2022 13:47:49</t>
  </si>
  <si>
    <t>14.08.2022 18:26:03</t>
  </si>
  <si>
    <t>K-215 35-04-K00215_G _47553676</t>
  </si>
  <si>
    <t>14.08.2022 16:25:59</t>
  </si>
  <si>
    <t>14.08.2022 20:48:22</t>
  </si>
  <si>
    <t>14.08.2022 15:52:58</t>
  </si>
  <si>
    <t>14.08.2022 17:17:14</t>
  </si>
  <si>
    <t>14.08.2022 22:56:36</t>
  </si>
  <si>
    <t>15.08.2022 04:29:16</t>
  </si>
  <si>
    <t>14.08.2022 18:01:33</t>
  </si>
  <si>
    <t>14.08.2022 18:26:53</t>
  </si>
  <si>
    <t>KARAMAN OKUL YANI TR-2 35-31-L00052_956598228_956598228</t>
  </si>
  <si>
    <t>14.08.2022 14:28:14</t>
  </si>
  <si>
    <t>14.08.2022 17:18:55</t>
  </si>
  <si>
    <t>14.08.2022 10:32:07</t>
  </si>
  <si>
    <t>14.08.2022 11:05:30</t>
  </si>
  <si>
    <t>DM4/TR-8 35-27-M00022_913618926_913618926</t>
  </si>
  <si>
    <t>14.08.2022 20:54:50</t>
  </si>
  <si>
    <t>14.08.2022 22:19:50</t>
  </si>
  <si>
    <t>M-1384 35-02-M01384_M-332 M02_2090991</t>
  </si>
  <si>
    <t>14.08.2022 09:09:08</t>
  </si>
  <si>
    <t>14.08.2022 19:04:00</t>
  </si>
  <si>
    <t>ÇEŞME İM 35-18-A00001_MARİNA M01_2052589</t>
  </si>
  <si>
    <t>14.08.2022 04:46:09</t>
  </si>
  <si>
    <t>14.08.2022 04:56:00</t>
  </si>
  <si>
    <t>ÇATAK TR-3 35-31-L00173_956587102_956587102</t>
  </si>
  <si>
    <t>14.08.2022 11:18:33</t>
  </si>
  <si>
    <t>14.08.2022 17:48:29</t>
  </si>
  <si>
    <t>14.08.2022 09:02:51</t>
  </si>
  <si>
    <t>14.08.2022 09:50:52</t>
  </si>
  <si>
    <t>TUMBULLAR TR-2 35-31-L00369_35-31-L00369_2365639</t>
  </si>
  <si>
    <t>14.08.2022 09:43:43</t>
  </si>
  <si>
    <t>14.08.2022 17:41:33</t>
  </si>
  <si>
    <t>14.08.2022 20:08:30</t>
  </si>
  <si>
    <t>14.08.2022 23:05:41</t>
  </si>
  <si>
    <t>KESKİNOĞLU KESİMHANE KÖK 45-72-M00096_KESKİNOĞLU M04_66563353</t>
  </si>
  <si>
    <t>14.08.2022 06:40:24</t>
  </si>
  <si>
    <t>14.08.2022 07:12:35</t>
  </si>
  <si>
    <t>14.08.2022 18:03:43</t>
  </si>
  <si>
    <t>K-4221 35-09-K04221_915125417_915125417</t>
  </si>
  <si>
    <t>14.08.2022 18:18:04</t>
  </si>
  <si>
    <t>14.08.2022 19:20:16</t>
  </si>
  <si>
    <t>ÇATALOLUK DM 45-74-M00227_HatBaşıAyırıcı_77952940 M05_77952940</t>
  </si>
  <si>
    <t>14.08.2022 10:24:58</t>
  </si>
  <si>
    <t>14.08.2022 11:54:57</t>
  </si>
  <si>
    <t>EMİRLİ TR-8 35-15-L00644_B_56371738_56371738</t>
  </si>
  <si>
    <t>14.08.2022 19:13:51</t>
  </si>
  <si>
    <t>14.08.2022 22:34:31</t>
  </si>
  <si>
    <t>14.08.2022 08:04:38</t>
  </si>
  <si>
    <t>14.08.2022 08:59:34</t>
  </si>
  <si>
    <t>ŞEHİTLER TR-3 45-72-L00988_C_79218082_79218082</t>
  </si>
  <si>
    <t>14.08.2022 13:50:01</t>
  </si>
  <si>
    <t>14.08.2022 14:58:37</t>
  </si>
  <si>
    <t>14.08.2022 08:45:14</t>
  </si>
  <si>
    <t>14.08.2022 08:45:37</t>
  </si>
  <si>
    <t>TUMBULLAR TR-1 35-31-L00362_35-31-L00362_2365632</t>
  </si>
  <si>
    <t>14.08.2022 10:04:55</t>
  </si>
  <si>
    <t>14.08.2022 17:47:31</t>
  </si>
  <si>
    <t>14.08.2022 04:46:52</t>
  </si>
  <si>
    <t>14.08.2022 04:54:35</t>
  </si>
  <si>
    <t>PINARLI KÖK 35-20-M00085_TR-6 - TR-7 M06_72358823</t>
  </si>
  <si>
    <t>14.08.2022 09:04:25</t>
  </si>
  <si>
    <t>14.08.2022 13:30:59</t>
  </si>
  <si>
    <t>PİYALE TM 35-02-A00007_PİYALE-28 K39_2310413</t>
  </si>
  <si>
    <t>14.08.2022 05:51:02</t>
  </si>
  <si>
    <t>14.08.2022 06:36:39</t>
  </si>
  <si>
    <t>BALABANLI MUSTAFA ÖZDEMIR GRB-4 35-15-L00974_C_56367901_56367901</t>
  </si>
  <si>
    <t>14.08.2022 12:39:47</t>
  </si>
  <si>
    <t>14.08.2022 13:18:49</t>
  </si>
  <si>
    <t>K-215 35-04-K00215_B_56367552_56367552</t>
  </si>
  <si>
    <t>14.08.2022 11:42:30</t>
  </si>
  <si>
    <t>14.08.2022 14:44:27</t>
  </si>
  <si>
    <t>M-2111 35-03-M02111_910296125_910296125</t>
  </si>
  <si>
    <t>14.08.2022 09:21:09</t>
  </si>
  <si>
    <t>14.08.2022 17:14:07</t>
  </si>
  <si>
    <t>KINIK ORGANİZE DM 35-24-M00208_BİNKA BETON M20_83158739</t>
  </si>
  <si>
    <t>14.08.2022 10:41:35</t>
  </si>
  <si>
    <t>14.08.2022 17:20:52</t>
  </si>
  <si>
    <t>M-1191 GEÇİT 35-09-M01191_M-797 M05_66752675</t>
  </si>
  <si>
    <t>14.08.2022 03:02:00</t>
  </si>
  <si>
    <t>14.08.2022 03:57:00</t>
  </si>
  <si>
    <t>AHMETLİ İM 45-84-A00001_GÖKKAYA L16_2067187</t>
  </si>
  <si>
    <t>14.08.2022 09:00:58</t>
  </si>
  <si>
    <t>14.08.2022 13:10:22</t>
  </si>
  <si>
    <t>SALİHLERALTI TANSAŞ KÖK 35-30-M00670_GÜLKENT-4 M02_72071642</t>
  </si>
  <si>
    <t>14.08.2022 14:59:38</t>
  </si>
  <si>
    <t>14.08.2022 16:00:49</t>
  </si>
  <si>
    <t>SOMA TR-3 45-82-M00003_945541661_945541661</t>
  </si>
  <si>
    <t>14.08.2022 14:05:32</t>
  </si>
  <si>
    <t>14.08.2022 14:26:29</t>
  </si>
  <si>
    <t>ULUCAK DM-2/12 35-27-M00320_95000623745_95000623745</t>
  </si>
  <si>
    <t>14.08.2022 13:17:28</t>
  </si>
  <si>
    <t>14.08.2022 15:10:27</t>
  </si>
  <si>
    <t>14.08.2022 05:14:54</t>
  </si>
  <si>
    <t>14.08.2022 06:26:47</t>
  </si>
  <si>
    <t>DM-11/3A KÖK (ŞAHİN DÖKÜM KÖK) 45-71-M02067_SEG LTD M05_66395867</t>
  </si>
  <si>
    <t>14.08.2022 10:00:08</t>
  </si>
  <si>
    <t>14.08.2022 12:26:59</t>
  </si>
  <si>
    <t>KINIK ORGANİZE DM 35-24-M00208_UN DEĞİRMENİ M19_83158738</t>
  </si>
  <si>
    <t>14.08.2022 10:38:19</t>
  </si>
  <si>
    <t>14.08.2022 17:22:45</t>
  </si>
  <si>
    <t>DM-25/2 45-71-M00056_45-71-M00056_72054625</t>
  </si>
  <si>
    <t>14.08.2022 11:33:05</t>
  </si>
  <si>
    <t>14.08.2022 13:24:27</t>
  </si>
  <si>
    <t>14.08.2022 12:22:40</t>
  </si>
  <si>
    <t>14.08.2022 16:18:41</t>
  </si>
  <si>
    <t>KOZLUÖREN TR-1 45-82-M00309_B_65509998_65509998</t>
  </si>
  <si>
    <t>14.08.2022 22:01:45</t>
  </si>
  <si>
    <t>14.08.2022 23:52:11</t>
  </si>
  <si>
    <t>TOLOZ KÖK 45-79-M00251_AKKEÇELİ KÖK M01_66843588</t>
  </si>
  <si>
    <t>14.08.2022 10:50:58</t>
  </si>
  <si>
    <t>14.08.2022 10:51:38</t>
  </si>
  <si>
    <t>14.08.2022 16:54:00</t>
  </si>
  <si>
    <t>14.08.2022 17:26:47</t>
  </si>
  <si>
    <t>YENİ FOÇA TR-30 35-23-M00030_K.K.K. KAMPI M02_76459358</t>
  </si>
  <si>
    <t>14.08.2022 07:36:33</t>
  </si>
  <si>
    <t>14.08.2022 09:01:10</t>
  </si>
  <si>
    <t>14.08.2022 02:06:49</t>
  </si>
  <si>
    <t>14.08.2022 02:26:51</t>
  </si>
  <si>
    <t>EBSO TM 35-09-A00001_BALATCIK M16_2314254</t>
  </si>
  <si>
    <t>14.08.2022 03:04:19</t>
  </si>
  <si>
    <t>14.08.2022 03:09:49</t>
  </si>
  <si>
    <t>ÖDEMİŞ İM 35-15-A00001_STAD M18_2060972</t>
  </si>
  <si>
    <t>14.08.2022 09:15:48</t>
  </si>
  <si>
    <t>14.08.2022 17:00:30</t>
  </si>
  <si>
    <t>MORDOĞAN TR-25 35-21-L00153_953356844_953356844</t>
  </si>
  <si>
    <t>14.08.2022 16:18:35</t>
  </si>
  <si>
    <t>14.08.2022 19:07:49</t>
  </si>
  <si>
    <t>YENİKÖY TR-10 35-15-L00506_950381740_950381740</t>
  </si>
  <si>
    <t>14.08.2022 17:49:07</t>
  </si>
  <si>
    <t>14.08.2022 19:08:51</t>
  </si>
  <si>
    <t>ELDELEK TR-3 45-78-L00602_49259641_56392120_56392120</t>
  </si>
  <si>
    <t>14.08.2022 08:49:47</t>
  </si>
  <si>
    <t>14.08.2022 10:12:57</t>
  </si>
  <si>
    <t>K-4366 35-01-K04366_910056821_910056821</t>
  </si>
  <si>
    <t>14.08.2022 13:31:46</t>
  </si>
  <si>
    <t>14.08.2022 16:39:27</t>
  </si>
  <si>
    <t>14.08.2022 06:28:11</t>
  </si>
  <si>
    <t>14.08.2022 06:49:43</t>
  </si>
  <si>
    <t>M-1954 35-01-M01954_912845654_912845654</t>
  </si>
  <si>
    <t>14.08.2022 11:43:13</t>
  </si>
  <si>
    <t>14.08.2022 13:16:46</t>
  </si>
  <si>
    <t>KOLDERE KÖK 45-80-M00051_GÜMÜLCELİ M011_73403251</t>
  </si>
  <si>
    <t>14.08.2022 08:55:38</t>
  </si>
  <si>
    <t>14.08.2022 08:56:28</t>
  </si>
  <si>
    <t>SİYEKLİ KÖK 45-71-M00185_DAĞYENİCE M07_72256926</t>
  </si>
  <si>
    <t>14.08.2022 14:24:23</t>
  </si>
  <si>
    <t>14.08.2022 14:34:38</t>
  </si>
  <si>
    <t>14.08.2022 22:34:22</t>
  </si>
  <si>
    <t>14.08.2022 22:46:00</t>
  </si>
  <si>
    <t>PİYADELER TR-3 45-73-M00168_945663554_945663554</t>
  </si>
  <si>
    <t>14.08.2022 19:45:35</t>
  </si>
  <si>
    <t>14.08.2022 22:02:33</t>
  </si>
  <si>
    <t>YUKARI KIZILCA TR-3 35-27-L00053_913832949_913832949</t>
  </si>
  <si>
    <t>14.08.2022 16:19:10</t>
  </si>
  <si>
    <t>14.08.2022 18:20:18</t>
  </si>
  <si>
    <t>M-2904 35-02-M02904_DAĞITIM TRAFO M03_73285616</t>
  </si>
  <si>
    <t>14.08.2022 15:27:09</t>
  </si>
  <si>
    <t>14.08.2022 17:15:47</t>
  </si>
  <si>
    <t>M-3401(YATIRIM REZERVE) 35-03-M03401_910582433_910582433</t>
  </si>
  <si>
    <t>14.08.2022 20:42:06</t>
  </si>
  <si>
    <t>14.08.2022 22:38:19</t>
  </si>
  <si>
    <t>DM-20/13 (ÇAPRA KABİN) 45-71-M00272_45-71-M00272_84188576</t>
  </si>
  <si>
    <t>14.08.2022 09:10:11</t>
  </si>
  <si>
    <t>14.08.2022 16:35:25</t>
  </si>
  <si>
    <t>POYRAZ TR-5 45-78-M01392__83810534_83810534</t>
  </si>
  <si>
    <t>14.08.2022 17:02:12</t>
  </si>
  <si>
    <t>14.08.2022 18:50:58</t>
  </si>
  <si>
    <t>14.08.2022 08:27:15</t>
  </si>
  <si>
    <t>14.08.2022 09:08:18</t>
  </si>
  <si>
    <t>ÇATALCA TR-1 35-22-M00267_DIREK TIPI TRAFO HUCRESI H01_2112514</t>
  </si>
  <si>
    <t>14.08.2022 19:03:29</t>
  </si>
  <si>
    <t>14.08.2022 19:47:33</t>
  </si>
  <si>
    <t>EGE İM 35-02-A00003_VETERİNERLİK K05_2310926</t>
  </si>
  <si>
    <t>14.08.2022 01:01:01</t>
  </si>
  <si>
    <t>14.08.2022 01:19:06</t>
  </si>
  <si>
    <t>AYVACIK TR-1 35-28-M00256_B_65513387_65513387</t>
  </si>
  <si>
    <t>14.08.2022 17:50:33</t>
  </si>
  <si>
    <t>14.08.2022 18:51:06</t>
  </si>
  <si>
    <t>14.08.2022 09:03:08</t>
  </si>
  <si>
    <t>14.08.2022 09:05:00</t>
  </si>
  <si>
    <t>TARIMSAL SULAMA TR-78 45-85-L00115_DIREK TIPI TRAFO HUCRESI H01_2084432</t>
  </si>
  <si>
    <t>14.08.2022 10:23:52</t>
  </si>
  <si>
    <t>14.08.2022 10:59:54</t>
  </si>
  <si>
    <t>14.08.2022 06:33:49</t>
  </si>
  <si>
    <t>14.08.2022 06:52:49</t>
  </si>
  <si>
    <t>BÜYÜKBELEN TR-3 45-80-M00068_956550033_956550033</t>
  </si>
  <si>
    <t>14.08.2022 20:03:35</t>
  </si>
  <si>
    <t>14.08.2022 21:09:43</t>
  </si>
  <si>
    <t>MURADİYE TR-2/B (23 NİSAN PARKI) 45-71-M01852_953243277_953243277</t>
  </si>
  <si>
    <t>14.08.2022 15:39:13</t>
  </si>
  <si>
    <t>14.08.2022 21:15:35</t>
  </si>
  <si>
    <t>YANIKDAĞ TR-1 45-75-M00202_B_56387821_56387821</t>
  </si>
  <si>
    <t>16.08.2022 11:12:29</t>
  </si>
  <si>
    <t>16.08.2022 14:55:05</t>
  </si>
  <si>
    <t>K-2807 35-01-K02807_912049619_912049619</t>
  </si>
  <si>
    <t>16.08.2022 16:12:59</t>
  </si>
  <si>
    <t>16.08.2022 18:54:34</t>
  </si>
  <si>
    <t>16.08.2022 10:01:13</t>
  </si>
  <si>
    <t>16.08.2022 17:44:43</t>
  </si>
  <si>
    <t>K-4190 35-01-K04190_K-3585 K02_65820834</t>
  </si>
  <si>
    <t>16.08.2022 09:31:46</t>
  </si>
  <si>
    <t>16.08.2022 15:10:11</t>
  </si>
  <si>
    <t>M-3125(YATIRIM REZERVE) 35-10-M03125_35-10-M03125_81758229</t>
  </si>
  <si>
    <t>16.08.2022 11:33:00</t>
  </si>
  <si>
    <t>16.08.2022 12:57:20</t>
  </si>
  <si>
    <t>ULUCAK DM-2/8 35-27-M00330_98911275_98911275</t>
  </si>
  <si>
    <t>16.08.2022 16:45:45</t>
  </si>
  <si>
    <t>16.08.2022 17:49:25</t>
  </si>
  <si>
    <t>TR-117 RIFAT ÇOĞALMIŞ GRB. 35-15-M00117_A_56399048_56399048</t>
  </si>
  <si>
    <t>16.08.2022 16:55:56</t>
  </si>
  <si>
    <t>16.08.2022 18:43:56</t>
  </si>
  <si>
    <t>TR-25 35-31-L00025_DIREK TIPI TRAFO HUCRESI H01_2048191</t>
  </si>
  <si>
    <t>16.08.2022 22:11:19</t>
  </si>
  <si>
    <t>16.08.2022 23:49:04</t>
  </si>
  <si>
    <t>K-3390 35-04-K03390_A A3B_5821188</t>
  </si>
  <si>
    <t>16.08.2022 11:50:01</t>
  </si>
  <si>
    <t>16.08.2022 12:43:32</t>
  </si>
  <si>
    <t>DM-13/14 45-71-M00321_DİREK TİPİ M05_67549949</t>
  </si>
  <si>
    <t>16.08.2022 10:50:40</t>
  </si>
  <si>
    <t>16.08.2022 11:36:13</t>
  </si>
  <si>
    <t>YENİŞEHİR TR-4 35-31-L00112_47864153_56393705_56393705</t>
  </si>
  <si>
    <t>16.08.2022 06:36:07</t>
  </si>
  <si>
    <t>16.08.2022 07:49:44</t>
  </si>
  <si>
    <t>K-215 35-04-K00215_35-04-K00215_2372147</t>
  </si>
  <si>
    <t>16.08.2022 18:58:25</t>
  </si>
  <si>
    <t>16.08.2022 20:17:49</t>
  </si>
  <si>
    <t>M-3439(YATIRIM REZERVE) 35-03-M03439_912570991_912570991</t>
  </si>
  <si>
    <t>16.08.2022 11:15:04</t>
  </si>
  <si>
    <t>16.08.2022 17:18:28</t>
  </si>
  <si>
    <t>IŞIKLAR KÖK 45-73-M00467_BAKLACI M06_85123193</t>
  </si>
  <si>
    <t>16.08.2022 12:18:15</t>
  </si>
  <si>
    <t>16.08.2022 12:19:35</t>
  </si>
  <si>
    <t>BAHÇECİK TR-1 35-22-M00264_DIREK TIPI TRAFO HUCRESI H01_2112511</t>
  </si>
  <si>
    <t>16.08.2022 09:03:37</t>
  </si>
  <si>
    <t>16.08.2022 18:00:14</t>
  </si>
  <si>
    <t>YEŞİLKÖY TR-1 45-86-M00106_A_56392862_56392862</t>
  </si>
  <si>
    <t>16.08.2022 22:27:03</t>
  </si>
  <si>
    <t>16.08.2022 23:03:24</t>
  </si>
  <si>
    <t>ÇUKURALTI M-25 35-25-M00073_DIREK TIPI TRAFO HUCRESI H01_2100465</t>
  </si>
  <si>
    <t>16.08.2022 14:52:19</t>
  </si>
  <si>
    <t>16.08.2022 16:02:28</t>
  </si>
  <si>
    <t>DM06/TR-5A 45-73-M00090_945676952_945676952</t>
  </si>
  <si>
    <t>16.08.2022 19:56:58</t>
  </si>
  <si>
    <t>16.08.2022 22:22:55</t>
  </si>
  <si>
    <t>K-3585 35-01-K03585_DIREK TIPI TRAFO HUCRESI H01_2076236</t>
  </si>
  <si>
    <t>16.08.2022 18:17:25</t>
  </si>
  <si>
    <t>16.08.2022 20:18:35</t>
  </si>
  <si>
    <t>16.08.2022 16:32:15</t>
  </si>
  <si>
    <t>16.08.2022 21:19:58</t>
  </si>
  <si>
    <t>M-2762 35-01-M02762_915168317_915168317</t>
  </si>
  <si>
    <t>16.08.2022 16:00:38</t>
  </si>
  <si>
    <t>16.08.2022 17:33:23</t>
  </si>
  <si>
    <t>AŞAĞIÇOBANİSA KÖK 45-71-M00096_İSTASYON KABİN M05_2076284</t>
  </si>
  <si>
    <t>16.08.2022 10:02:23</t>
  </si>
  <si>
    <t>16.08.2022 17:08:17</t>
  </si>
  <si>
    <t>MENDERES DM-2/TR-1 35-22-M00300_KÖYLER-1 M15_2095712</t>
  </si>
  <si>
    <t>16.08.2022 06:54:16</t>
  </si>
  <si>
    <t>16.08.2022 07:00:00</t>
  </si>
  <si>
    <t>M-996 35-03-M00996_911001425_911001425</t>
  </si>
  <si>
    <t>16.08.2022 09:19:34</t>
  </si>
  <si>
    <t>16.08.2022 18:38:34</t>
  </si>
  <si>
    <t>L-240 PTT TRAFO 35-18-L00240_6348110 c3b_5958396</t>
  </si>
  <si>
    <t>16.08.2022 09:45:19</t>
  </si>
  <si>
    <t>16.08.2022 11:30:52</t>
  </si>
  <si>
    <t>DM-13/07 45-71-M00347_DAĞITIM TRAFOSU M01_72093322</t>
  </si>
  <si>
    <t>16.08.2022 09:04:26</t>
  </si>
  <si>
    <t>16.08.2022 17:06:40</t>
  </si>
  <si>
    <t>K-1642 35-03-K01642_910401610_910401610</t>
  </si>
  <si>
    <t>16.08.2022 08:10:52</t>
  </si>
  <si>
    <t>16.08.2022 16:11:24</t>
  </si>
  <si>
    <t>BAŞIBÜYÜK KIRLILAR TR-1 45-77-L00479_945495249_945495249</t>
  </si>
  <si>
    <t>16.08.2022 19:48:24</t>
  </si>
  <si>
    <t>16.08.2022 22:41:11</t>
  </si>
  <si>
    <t>16.08.2022 18:22:21</t>
  </si>
  <si>
    <t>16.08.2022 19:48:14</t>
  </si>
  <si>
    <t>YAHŞELLİ DM-5 35-28-M00882_İZSU ENH M12_66811806</t>
  </si>
  <si>
    <t>16.08.2022 18:13:55</t>
  </si>
  <si>
    <t>16.08.2022 18:43:37</t>
  </si>
  <si>
    <t>17.08.2022 06:59:09</t>
  </si>
  <si>
    <t>17.08.2022 07:07:44</t>
  </si>
  <si>
    <t>K-3013 35-08-K03013_912911299_912911299</t>
  </si>
  <si>
    <t>17.08.2022 08:37:52</t>
  </si>
  <si>
    <t>17.08.2022 10:47:03</t>
  </si>
  <si>
    <t>K-4771 35-03-K04771_910418508_910418508</t>
  </si>
  <si>
    <t>17.08.2022 10:51:49</t>
  </si>
  <si>
    <t>17.08.2022 13:45:01</t>
  </si>
  <si>
    <t>MORDOĞAN TR-1 35-21-L00201_95001261873_95001261873</t>
  </si>
  <si>
    <t>17.08.2022 12:35:29</t>
  </si>
  <si>
    <t>17.08.2022 15:13:37</t>
  </si>
  <si>
    <t>DM-5/16 35-26-M00839_956629109_956629109</t>
  </si>
  <si>
    <t>17.08.2022 19:25:33</t>
  </si>
  <si>
    <t>17.08.2022 20:49:46</t>
  </si>
  <si>
    <t>DİKİLİ İM 35-30-A00001_A_56362702_56362702</t>
  </si>
  <si>
    <t>17.08.2022 18:45:15</t>
  </si>
  <si>
    <t>17.08.2022 20:24:24</t>
  </si>
  <si>
    <t>17.08.2022 07:13:00</t>
  </si>
  <si>
    <t>17.08.2022 12:20:39</t>
  </si>
  <si>
    <t>ÜÇPINAR TR-2 45-71-M00187_ÜÇPINAR TR-7 M01_72250645</t>
  </si>
  <si>
    <t>17.08.2022 16:15:52</t>
  </si>
  <si>
    <t>17.08.2022 18:34:13</t>
  </si>
  <si>
    <t>ZEYTİNLİOVA TR-7 45-72-L00421_ÜÇ AVLU ÇIKIŞI L02_66556393</t>
  </si>
  <si>
    <t>17.08.2022 12:37:12</t>
  </si>
  <si>
    <t>17.08.2022 13:32:28</t>
  </si>
  <si>
    <t>17.08.2022 17:39:29</t>
  </si>
  <si>
    <t>17.08.2022 18:41:39</t>
  </si>
  <si>
    <t>TR-70 KALABAK 35-19-L00070_956698855_956698855</t>
  </si>
  <si>
    <t>17.08.2022 21:46:48</t>
  </si>
  <si>
    <t>18.08.2022 00:09:12</t>
  </si>
  <si>
    <t>TR-99 ZEYTİNALANI 35-19-L00099_956692177_956692177</t>
  </si>
  <si>
    <t>17.08.2022 03:24:01</t>
  </si>
  <si>
    <t>17.08.2022 05:09:52</t>
  </si>
  <si>
    <t>KÜÇÜKKALE KÖK 35-29-L00036_HatBaşıAyırıcı_72469536 L01_72469536</t>
  </si>
  <si>
    <t>17.08.2022 12:10:04</t>
  </si>
  <si>
    <t>17.08.2022 14:06:31</t>
  </si>
  <si>
    <t>17.08.2022 18:11:24</t>
  </si>
  <si>
    <t>17.08.2022 18:56:00</t>
  </si>
  <si>
    <t>CABERBURHAN TR-1 45-73-M00869_B_56404350_56404350</t>
  </si>
  <si>
    <t>17.08.2022 11:30:06</t>
  </si>
  <si>
    <t>17.08.2022 12:27:13</t>
  </si>
  <si>
    <t>17.08.2022 14:10:53</t>
  </si>
  <si>
    <t>17.08.2022 21:44:08</t>
  </si>
  <si>
    <t>M-1097 GEÇİT 35-03-M01097_M-733 M02_66735538</t>
  </si>
  <si>
    <t>17.08.2022 10:57:25</t>
  </si>
  <si>
    <t>17.08.2022 18:09:36</t>
  </si>
  <si>
    <t>TR-67 45-77-L00067_95001427232_95001427232</t>
  </si>
  <si>
    <t>17.08.2022 10:00:03</t>
  </si>
  <si>
    <t>17.08.2022 13:38:28</t>
  </si>
  <si>
    <t>K-1538 35-03-K01538_913129694_913129694</t>
  </si>
  <si>
    <t>17.08.2022 11:54:41</t>
  </si>
  <si>
    <t>17.08.2022 17:14:47</t>
  </si>
  <si>
    <t>ARAPLIOVASI GES DM 35-16-M00811_BÖLCEK ENH ÇIKIŞ M022_48716799</t>
  </si>
  <si>
    <t>17.08.2022 14:44:09</t>
  </si>
  <si>
    <t>17.08.2022 15:03:50</t>
  </si>
  <si>
    <t>17.08.2022 09:27:10</t>
  </si>
  <si>
    <t>17.08.2022 15:43:46</t>
  </si>
  <si>
    <t>K-4831 35-03-K04966_911080159_911080159</t>
  </si>
  <si>
    <t>17.08.2022 18:59:57</t>
  </si>
  <si>
    <t>17.08.2022 20:53:14</t>
  </si>
  <si>
    <t>17.08.2022 17:47:48</t>
  </si>
  <si>
    <t>17.08.2022 18:35:55</t>
  </si>
  <si>
    <t>SÜLEYMANLI KÖK 35-28-M00606_BOZALAN M04_66870929</t>
  </si>
  <si>
    <t>17.08.2022 09:11:25</t>
  </si>
  <si>
    <t>17.08.2022 17:50:43</t>
  </si>
  <si>
    <t>KÜÇÜKKALE KÖK 35-29-L00036_KÜÇÜKKALE ÜZÜMLER L01_2327056</t>
  </si>
  <si>
    <t>17.08.2022 13:50:24</t>
  </si>
  <si>
    <t>17.08.2022 14:10:35</t>
  </si>
  <si>
    <t>17.08.2022 17:52:09</t>
  </si>
  <si>
    <t>17.08.2022 18:15:15</t>
  </si>
  <si>
    <t>ŞİRİNCE TR 1 35-13-L00075_946418521_946418521</t>
  </si>
  <si>
    <t>17.08.2022 09:54:34</t>
  </si>
  <si>
    <t>17.08.2022 12:30:32</t>
  </si>
  <si>
    <t>17.08.2022 10:45:18</t>
  </si>
  <si>
    <t>17.08.2022 10:56:08</t>
  </si>
  <si>
    <t>K-4008 35-01-K04008_K-796 K03_2117872</t>
  </si>
  <si>
    <t>17.08.2022 10:12:48</t>
  </si>
  <si>
    <t>17.08.2022 18:02:35</t>
  </si>
  <si>
    <t>DM-3/TR-9 35-13-L00055_DAĞITIM TRAFO DM-3/TR-9 L03_66486531</t>
  </si>
  <si>
    <t>17.08.2022 12:53:03</t>
  </si>
  <si>
    <t>17.08.2022 15:39:12</t>
  </si>
  <si>
    <t>K-525 35-04-K00525_35-04-K00525_2373747</t>
  </si>
  <si>
    <t>17.08.2022 16:24:40</t>
  </si>
  <si>
    <t>17.08.2022 19:20:05</t>
  </si>
  <si>
    <t>VELİLER KÖK 35-31-L00116_CERİTLER TR-1 L03_2119151</t>
  </si>
  <si>
    <t>17.08.2022 11:20:24</t>
  </si>
  <si>
    <t>17.08.2022 11:21:24</t>
  </si>
  <si>
    <t>OKLUİSA KÖK 45-81-M00046_HatBaşıAyırıcı_66089137 M05_66089137</t>
  </si>
  <si>
    <t>17.08.2022 18:58:28</t>
  </si>
  <si>
    <t>17.08.2022 20:22:05</t>
  </si>
  <si>
    <t>MORDOĞAN TR-5 35-21-L00146_953365453_953365453</t>
  </si>
  <si>
    <t>17.08.2022 11:54:23</t>
  </si>
  <si>
    <t>17.08.2022 16:52:50</t>
  </si>
  <si>
    <t>TR-2/52 45-83-L00052_45-83-L00052_2346716</t>
  </si>
  <si>
    <t>17.08.2022 10:07:59</t>
  </si>
  <si>
    <t>17.08.2022 12:29:33</t>
  </si>
  <si>
    <t>MAHMUT YILDIZDAĞ SULAMA GRUBU TR 35-27-M00536_35-27-M00536_2368010</t>
  </si>
  <si>
    <t>17.08.2022 13:27:01</t>
  </si>
  <si>
    <t>17.08.2022 15:17:14</t>
  </si>
  <si>
    <t>BEYLER KÖK 45-85-L00034_HatBaşıAyırıcı_53135937 L02_53135937</t>
  </si>
  <si>
    <t>17.08.2022 09:52:15</t>
  </si>
  <si>
    <t>17.08.2022 10:48:46</t>
  </si>
  <si>
    <t>DAĞHACIYUSUF TR-4 45-73-M01228_945652893_945652893</t>
  </si>
  <si>
    <t>17.08.2022 17:50:53</t>
  </si>
  <si>
    <t>17.08.2022 20:35:14</t>
  </si>
  <si>
    <t>AKÇAŞEHİR KÖK 35-29-L00035_ÇAYIRLI L06_72208761</t>
  </si>
  <si>
    <t>17.08.2022 09:19:34</t>
  </si>
  <si>
    <t>17.08.2022 10:20:38</t>
  </si>
  <si>
    <t>KARABURUN TR-1 35-21-L00001_953360166_953360166</t>
  </si>
  <si>
    <t>17.08.2022 17:12:53</t>
  </si>
  <si>
    <t>17.08.2022 20:55:30</t>
  </si>
  <si>
    <t>17.08.2022 13:56:49</t>
  </si>
  <si>
    <t>17.08.2022 16:11:03</t>
  </si>
  <si>
    <t>SALİHLİ İM 45-78-A00001_DONANIMLI YEDEK M26_48929127</t>
  </si>
  <si>
    <t>17.08.2022 09:10:54</t>
  </si>
  <si>
    <t>17.08.2022 13:33:01</t>
  </si>
  <si>
    <t>18.08.2022 11:14:02</t>
  </si>
  <si>
    <t>18.08.2022 11:59:30</t>
  </si>
  <si>
    <t>BAKIR TR-6 45-76-M00072_DIREK TIPI TRAFO HUCRESI H01_2088279</t>
  </si>
  <si>
    <t>18.08.2022 22:05:19</t>
  </si>
  <si>
    <t>18.08.2022 22:33:25</t>
  </si>
  <si>
    <t>PAYAMLI M-9 35-25-M00165_956656271_956656271</t>
  </si>
  <si>
    <t>18.08.2022 11:34:58</t>
  </si>
  <si>
    <t>18.08.2022 14:09:28</t>
  </si>
  <si>
    <t>_F_56378285_56378285</t>
  </si>
  <si>
    <t>18.08.2022 19:53:26</t>
  </si>
  <si>
    <t>18.08.2022 22:50:49</t>
  </si>
  <si>
    <t>DM-1/80 35-29-M00080_35-29-M00080_2357803</t>
  </si>
  <si>
    <t>18.08.2022 11:30:51</t>
  </si>
  <si>
    <t>18.08.2022 12:12:33</t>
  </si>
  <si>
    <t>TR-53 35-17-M00053_M-56 M05_66222804</t>
  </si>
  <si>
    <t>18.08.2022 09:45:24</t>
  </si>
  <si>
    <t>18.08.2022 12:54:19</t>
  </si>
  <si>
    <t>VAHAP ÜNLÜ TR-2 35-30-M00365_DIREK TIPI TRAFO HUCRESI H01_2041716</t>
  </si>
  <si>
    <t>18.08.2022 12:08:02</t>
  </si>
  <si>
    <t>18.08.2022 14:52:09</t>
  </si>
  <si>
    <t>DM-3/17 35-19-M00017_956667185_956667185</t>
  </si>
  <si>
    <t>18.08.2022 17:20:01</t>
  </si>
  <si>
    <t>18.08.2022 19:12:49</t>
  </si>
  <si>
    <t>18.08.2022 16:44:45</t>
  </si>
  <si>
    <t>18.08.2022 18:48:15</t>
  </si>
  <si>
    <t>18.08.2022 21:14:21</t>
  </si>
  <si>
    <t>18.08.2022 21:32:29</t>
  </si>
  <si>
    <t>URLA TM-1 35-19-A00004_ALAÇATI-2 M04_2313935</t>
  </si>
  <si>
    <t>18.08.2022 07:46:02</t>
  </si>
  <si>
    <t>TR-326 35-19-L00349_95001285174_95001285174</t>
  </si>
  <si>
    <t>18.08.2022 15:26:40</t>
  </si>
  <si>
    <t>18.08.2022 20:51:41</t>
  </si>
  <si>
    <t>18.08.2022 16:29:35</t>
  </si>
  <si>
    <t>18.08.2022 21:35:57</t>
  </si>
  <si>
    <t>ATAKÖY TR-7 35-22-M00177_955292586_955292586</t>
  </si>
  <si>
    <t>18.08.2022 19:16:03</t>
  </si>
  <si>
    <t>18.08.2022 20:01:45</t>
  </si>
  <si>
    <t>18.08.2022 09:54:29</t>
  </si>
  <si>
    <t>18.08.2022 10:18:00</t>
  </si>
  <si>
    <t>KARAOĞLANLI TR-3 45-71-M00567_A_56387456_56387456</t>
  </si>
  <si>
    <t>18.08.2022 15:29:24</t>
  </si>
  <si>
    <t>18.08.2022 23:26:24</t>
  </si>
  <si>
    <t>DM-2/6 (DİYANET ARKASI) 45-71-M00150_953243914_953243914</t>
  </si>
  <si>
    <t>18.08.2022 19:48:29</t>
  </si>
  <si>
    <t>18.08.2022 23:03:48</t>
  </si>
  <si>
    <t>18.08.2022 16:50:00</t>
  </si>
  <si>
    <t>18.08.2022 19:45:40</t>
  </si>
  <si>
    <t>K-1434 35-01-K01434_911172551_911172551</t>
  </si>
  <si>
    <t>18.08.2022 22:19:54</t>
  </si>
  <si>
    <t>18.08.2022 23:03:27</t>
  </si>
  <si>
    <t>_953198198_953198198</t>
  </si>
  <si>
    <t>18.08.2022 18:48:14</t>
  </si>
  <si>
    <t>19.08.2022 00:41:59</t>
  </si>
  <si>
    <t>TR-9 35-26-M00009_DM-14 M02_65916563</t>
  </si>
  <si>
    <t>18.08.2022 09:41:28</t>
  </si>
  <si>
    <t>18.08.2022 15:02:41</t>
  </si>
  <si>
    <t>SARUHANLI TR-16 45-80-M00016_D_56384209_56384209</t>
  </si>
  <si>
    <t>18.08.2022 18:57:25</t>
  </si>
  <si>
    <t>18.08.2022 19:48:06</t>
  </si>
  <si>
    <t>FATİH MAH. TR-7 45-86-M00202_915766838_915766838</t>
  </si>
  <si>
    <t>19.08.2022 00:03:13</t>
  </si>
  <si>
    <t>19.08.2022 01:24:31</t>
  </si>
  <si>
    <t>M-2909 35-02-M02909_913309926_913309926</t>
  </si>
  <si>
    <t>19.08.2022 05:00:46</t>
  </si>
  <si>
    <t>19.08.2022 06:38:13</t>
  </si>
  <si>
    <t>19.08.2022 16:00:44</t>
  </si>
  <si>
    <t>19.08.2022 16:38:28</t>
  </si>
  <si>
    <t>GÜLBAHÇE TR-278 35-19-L00278_956681843_956681843</t>
  </si>
  <si>
    <t>19.08.2022 00:28:35</t>
  </si>
  <si>
    <t>19.08.2022 03:19:00</t>
  </si>
  <si>
    <t>K-2340 35-01-K02340_A_56376899_56376899</t>
  </si>
  <si>
    <t>19.08.2022 19:11:58</t>
  </si>
  <si>
    <t>19.08.2022 20:19:44</t>
  </si>
  <si>
    <t>19.08.2022 11:20:53</t>
  </si>
  <si>
    <t>19.08.2022 11:24:37</t>
  </si>
  <si>
    <t>OĞLANANASI TR-8 35-22-M00261_B_56353931_56353931</t>
  </si>
  <si>
    <t>19.08.2022 17:41:14</t>
  </si>
  <si>
    <t>19.08.2022 19:48:31</t>
  </si>
  <si>
    <t>SANCAKLI BOZKÖY TR-5 45-71-M00088_953204612_953204612</t>
  </si>
  <si>
    <t>19.08.2022 15:04:41</t>
  </si>
  <si>
    <t>19.08.2022 22:05:26</t>
  </si>
  <si>
    <t>K-1434 35-01-K01434_K-253 K02_2120125</t>
  </si>
  <si>
    <t>19.08.2022 09:20:00</t>
  </si>
  <si>
    <t>19.08.2022 12:19:14</t>
  </si>
  <si>
    <t>BADEMLİ TR-9 35-15-L01046_A_56370679_56370679</t>
  </si>
  <si>
    <t>19.08.2022 15:03:55</t>
  </si>
  <si>
    <t>19.08.2022 21:42:25</t>
  </si>
  <si>
    <t>TR-63/2 ÖRNEKKÖY SİTESİ 35-26-L00001_35-26-L00001_66196329</t>
  </si>
  <si>
    <t>19.08.2022 20:26:59</t>
  </si>
  <si>
    <t>19.08.2022 21:50:18</t>
  </si>
  <si>
    <t>TR-39/A 45-77-L00078_945491040_945491040</t>
  </si>
  <si>
    <t>19.08.2022 19:41:47</t>
  </si>
  <si>
    <t>19.08.2022 20:14:03</t>
  </si>
  <si>
    <t>SELENDİ TR-22 45-81-M00022_A_65514096_65514096</t>
  </si>
  <si>
    <t>19.08.2022 12:22:10</t>
  </si>
  <si>
    <t>19.08.2022 13:44:22</t>
  </si>
  <si>
    <t>HECİZ TR-1 45-82-L00012_45-82-L00012_2370721</t>
  </si>
  <si>
    <t>19.08.2022 21:08:35</t>
  </si>
  <si>
    <t>19.08.2022 21:28:28</t>
  </si>
  <si>
    <t>KÖPRÜBAŞI TR-20 45-86-M00020_TR-6 M03_84552689</t>
  </si>
  <si>
    <t>19.08.2022 18:13:03</t>
  </si>
  <si>
    <t>19.08.2022 18:45:28</t>
  </si>
  <si>
    <t>DOKTORLAR SİTESİ TR 35-30-M00257_DIREK TIPI TRAFO HUCRESI H01_2044201</t>
  </si>
  <si>
    <t>19.08.2022 10:10:31</t>
  </si>
  <si>
    <t>19.08.2022 18:36:59</t>
  </si>
  <si>
    <t>MENEMEN TR-78 35-28-L00078_35-28-L00078_66754773</t>
  </si>
  <si>
    <t>19.08.2022 17:14:18</t>
  </si>
  <si>
    <t>19.08.2022 18:16:13</t>
  </si>
  <si>
    <t>YOLÜSTÜ TOPRAK SULAMA TR-1 35-15-L01102_966338387_966338387</t>
  </si>
  <si>
    <t>19.08.2022 10:45:54</t>
  </si>
  <si>
    <t>19.08.2022 11:14:44</t>
  </si>
  <si>
    <t>M-3091(YATIRIM REZERVE) 35-07-M03091_99478724_99478724</t>
  </si>
  <si>
    <t>19.08.2022 17:46:25</t>
  </si>
  <si>
    <t>19.08.2022 18:31:12</t>
  </si>
  <si>
    <t>ULUCAK DM-2/5-A 35-27-M00338_35-27-M00338_72175160</t>
  </si>
  <si>
    <t>19.08.2022 18:31:26</t>
  </si>
  <si>
    <t>19.08.2022 19:00:06</t>
  </si>
  <si>
    <t>ESKİOBA TR-1 35-29-L00144_950339003_950339003</t>
  </si>
  <si>
    <t>19.08.2022 21:59:19</t>
  </si>
  <si>
    <t>20.08.2022 01:13:17</t>
  </si>
  <si>
    <t>K-2352 35-01-K02352_B B1_5873108</t>
  </si>
  <si>
    <t>19.08.2022 14:11:46</t>
  </si>
  <si>
    <t>19.08.2022 17:46:37</t>
  </si>
  <si>
    <t>ÇAMKÖY TR-1 45-85-L00177__72374745_72374745</t>
  </si>
  <si>
    <t>19.08.2022 09:32:09</t>
  </si>
  <si>
    <t>19.08.2022 10:49:05</t>
  </si>
  <si>
    <t>DM-1/21 35-29-M00021_48360890_56361442_56361442</t>
  </si>
  <si>
    <t>19.08.2022 07:54:15</t>
  </si>
  <si>
    <t>19.08.2022 09:37:25</t>
  </si>
  <si>
    <t>SULUDERE KÖK 35-31-L00057_SARISU L03_2113668</t>
  </si>
  <si>
    <t>19.08.2022 20:23:21</t>
  </si>
  <si>
    <t>19.08.2022 22:50:00</t>
  </si>
  <si>
    <t>L-96 TURGUT KÖYÜ 35-14-L00096_956634147_956634147</t>
  </si>
  <si>
    <t>19.08.2022 13:07:54</t>
  </si>
  <si>
    <t>19.08.2022 17:14:30</t>
  </si>
  <si>
    <t>K-1093 35-03-K01093_F_56362557_56362557</t>
  </si>
  <si>
    <t>19.08.2022 12:14:02</t>
  </si>
  <si>
    <t>19.08.2022 16:01:35</t>
  </si>
  <si>
    <t>ELMAS KAYALAR VE ARK. 45-72-L00590_45-72-L00590_2369302</t>
  </si>
  <si>
    <t>19.08.2022 08:51:28</t>
  </si>
  <si>
    <t>19.08.2022 10:08:01</t>
  </si>
  <si>
    <t>19.08.2022 11:38:33</t>
  </si>
  <si>
    <t>19.08.2022 13:49:31</t>
  </si>
  <si>
    <t>ULUDERBENT TR-3 45-73-M00543_B_56386597_56386597</t>
  </si>
  <si>
    <t>19.08.2022 09:10:12</t>
  </si>
  <si>
    <t>19.08.2022 17:11:42</t>
  </si>
  <si>
    <t>19.08.2022 09:22:43</t>
  </si>
  <si>
    <t>MENEMEN DM-6/5 35-28-M00422_953395686_953395686</t>
  </si>
  <si>
    <t>19.08.2022 08:30:41</t>
  </si>
  <si>
    <t>19.08.2022 10:16:24</t>
  </si>
  <si>
    <t>BEREKETLİ TR-3 ÜNLÜBOSTAN 45-79-M00331_B_56388994_56388994</t>
  </si>
  <si>
    <t>19.08.2022 18:26:51</t>
  </si>
  <si>
    <t>19.08.2022 20:09:47</t>
  </si>
  <si>
    <t>SOMA A SANTRALİ İM/DM 45-82-A00001_MADEN L16_2091662</t>
  </si>
  <si>
    <t>19.08.2022 11:54:29</t>
  </si>
  <si>
    <t>19.08.2022 12:10:07</t>
  </si>
  <si>
    <t>ÇEŞNELİ TR-3 45-73-M00456_D_56397263_56397263</t>
  </si>
  <si>
    <t>19.08.2022 19:23:06</t>
  </si>
  <si>
    <t>19.08.2022 21:56:40</t>
  </si>
  <si>
    <t>MUTAFLAR KARAKUZU TR-3 35-32-L00069_35-32-L00069_2362556</t>
  </si>
  <si>
    <t>19.08.2022 11:25:36</t>
  </si>
  <si>
    <t>19.08.2022 11:52:38</t>
  </si>
  <si>
    <t>M-10 35-02-M00010_M-1344 M03_2333592</t>
  </si>
  <si>
    <t>19.08.2022 18:41:19</t>
  </si>
  <si>
    <t>19.08.2022 19:14:34</t>
  </si>
  <si>
    <t>ÇUKURALTI M-52 35-25-M00087_C _5963403</t>
  </si>
  <si>
    <t>19.08.2022 19:55:07</t>
  </si>
  <si>
    <t>19.08.2022 21:12:28</t>
  </si>
  <si>
    <t>TR-1/43 45-72-M00043_A_56385669_56385669</t>
  </si>
  <si>
    <t>19.08.2022 18:51:55</t>
  </si>
  <si>
    <t>19.08.2022 19:31:54</t>
  </si>
  <si>
    <t>BARDAKÇI TR-2 45-74-M00171_DIREK TIPI TRAFO HUCRESI H01_2048305</t>
  </si>
  <si>
    <t>19.08.2022 17:02:27</t>
  </si>
  <si>
    <t>19.08.2022 18:54:51</t>
  </si>
  <si>
    <t>M-2728 35-04-M02728_M-2993 M01_77307905</t>
  </si>
  <si>
    <t>19.08.2022 01:15:00</t>
  </si>
  <si>
    <t>19.08.2022 08:18:00</t>
  </si>
  <si>
    <t>TR-13 35-31-L00013_956592886_956592886</t>
  </si>
  <si>
    <t>19.08.2022 21:18:32</t>
  </si>
  <si>
    <t>20.08.2022 01:48:44</t>
  </si>
  <si>
    <t>SADULLAH SEZER GRB 35-30-M00197_35-30-M00197_2371559</t>
  </si>
  <si>
    <t>19.08.2022 10:00:37</t>
  </si>
  <si>
    <t>19.08.2022 17:09:12</t>
  </si>
  <si>
    <t>TEPECİK KÖPRÜ DM 35-14-M00332_TEPECİK ÇIKIŞI (M-78) M04_49833964</t>
  </si>
  <si>
    <t>19.08.2022 06:47:31</t>
  </si>
  <si>
    <t>19.08.2022 09:00:28</t>
  </si>
  <si>
    <t>SOMA DM-1 45-82-M00050_TR-41 M06_60207296</t>
  </si>
  <si>
    <t>19.08.2022 09:34:00</t>
  </si>
  <si>
    <t>19.08.2022 09:49:00</t>
  </si>
  <si>
    <t>TR-125 35-16-L00125_TR-124 L02_72038104</t>
  </si>
  <si>
    <t>19.08.2022 13:41:00</t>
  </si>
  <si>
    <t>19.08.2022 17:05:18</t>
  </si>
  <si>
    <t>K-1875 35-09-K01875_TRAFO K03_45210780</t>
  </si>
  <si>
    <t>19.08.2022 15:32:40</t>
  </si>
  <si>
    <t>19.08.2022 17:59:31</t>
  </si>
  <si>
    <t>SARUHANLI TR-31 45-80-M00031_956562080_956562080</t>
  </si>
  <si>
    <t>19.08.2022 08:44:45</t>
  </si>
  <si>
    <t>19.08.2022 11:47:05</t>
  </si>
  <si>
    <t>AŞAĞI ÇOBAN İSA TR-15 45-71-M00574_C_56393087_56393087</t>
  </si>
  <si>
    <t>19.08.2022 21:25:27</t>
  </si>
  <si>
    <t>20.08.2022 00:00:08</t>
  </si>
  <si>
    <t>MENEMEN TR-14 35-28-L00014_MENEMEN TR-17/MENEMEN TR-24 L05_66717167</t>
  </si>
  <si>
    <t>19.08.2022 09:13:19</t>
  </si>
  <si>
    <t>19.08.2022 15:48:01</t>
  </si>
  <si>
    <t>L-430 35-18-L00430_950452528_950452528</t>
  </si>
  <si>
    <t>19.08.2022 15:56:30</t>
  </si>
  <si>
    <t>19.08.2022 17:03:27</t>
  </si>
  <si>
    <t>EMİRLİ TR-8 35-15-L00644_C_56372113_56372113</t>
  </si>
  <si>
    <t>19.08.2022 22:21:03</t>
  </si>
  <si>
    <t>20.08.2022 00:20:14</t>
  </si>
  <si>
    <t>19.08.2022 17:15:55</t>
  </si>
  <si>
    <t>19.08.2022 19:29:06</t>
  </si>
  <si>
    <t>TR-40 35-13-L00040_A_56382650_56382650</t>
  </si>
  <si>
    <t>19.08.2022 13:02:01</t>
  </si>
  <si>
    <t>19.08.2022 14:29:22</t>
  </si>
  <si>
    <t>KAREL KÖK 35-18-L00528_ L03_72061187</t>
  </si>
  <si>
    <t>19.08.2022 15:04:54</t>
  </si>
  <si>
    <t>19.08.2022 15:42:27</t>
  </si>
  <si>
    <t>19.08.2022 12:13:08</t>
  </si>
  <si>
    <t>19.08.2022 13:05:14</t>
  </si>
  <si>
    <t>BAŞARAN TR-6 35-31-L00075_35-31-L00075_2351270</t>
  </si>
  <si>
    <t>19.08.2022 19:44:09</t>
  </si>
  <si>
    <t>19.08.2022 23:24:48</t>
  </si>
  <si>
    <t>19.08.2022 14:08:37</t>
  </si>
  <si>
    <t>19.08.2022 15:38:51</t>
  </si>
  <si>
    <t>UZUNALAN TR-1 45-72-M00212_A_56407681_56407681</t>
  </si>
  <si>
    <t>19.08.2022 09:07:16</t>
  </si>
  <si>
    <t>19.08.2022 13:38:25</t>
  </si>
  <si>
    <t>L-20 DÖRT YOL KAVŞAĞI 35-14-L00020_48774348 _48774345</t>
  </si>
  <si>
    <t>19.08.2022 16:43:15</t>
  </si>
  <si>
    <t>19.08.2022 19:54:43</t>
  </si>
  <si>
    <t>VELİLER KÖK 35-31-L00116_SAÇLI TR-1 L01_2119154</t>
  </si>
  <si>
    <t>19.08.2022 18:32:20</t>
  </si>
  <si>
    <t>19.08.2022 19:34:05</t>
  </si>
  <si>
    <t>TR-73 ( M-773) 35-30-M00773_DAĞITIM TRAFOSU TR-73 L03_72053437</t>
  </si>
  <si>
    <t>19.08.2022 10:49:01</t>
  </si>
  <si>
    <t>19.08.2022 16:42:58</t>
  </si>
  <si>
    <t>TR-47 35-15-M00047_950365224_950365224</t>
  </si>
  <si>
    <t>19.08.2022 15:31:43</t>
  </si>
  <si>
    <t>19.08.2022 21:13:35</t>
  </si>
  <si>
    <t>DM-14/3B 45-71-M02250_DM-14/4-B M02_73387477</t>
  </si>
  <si>
    <t>19.08.2022 09:50:39</t>
  </si>
  <si>
    <t>19.08.2022 10:37:14</t>
  </si>
  <si>
    <t>YOLÜSTÜ TR-3 35-15-L00917_C_56361871_56361871</t>
  </si>
  <si>
    <t>19.08.2022 18:18:24</t>
  </si>
  <si>
    <t>19.08.2022 20:20:04</t>
  </si>
  <si>
    <t>SEYDİKÖY İM 35-08-A00002_AVCILAR K07_2309385</t>
  </si>
  <si>
    <t>19.08.2022 03:30:23</t>
  </si>
  <si>
    <t>19.08.2022 03:35:29</t>
  </si>
  <si>
    <t>19.08.2022 14:06:52</t>
  </si>
  <si>
    <t>19.08.2022 18:28:16</t>
  </si>
  <si>
    <t>TOYGAR KÖK 45-73-M00166_TOYGAR ÇIKIŞ M01_66715045</t>
  </si>
  <si>
    <t>19.08.2022 08:01:29</t>
  </si>
  <si>
    <t>19.08.2022 08:02:13</t>
  </si>
  <si>
    <t>K-2340 35-01-K02340_B_56377597_56377597</t>
  </si>
  <si>
    <t>19.08.2022 14:29:18</t>
  </si>
  <si>
    <t>19.08.2022 15:59:14</t>
  </si>
  <si>
    <t>19.08.2022 06:31:20</t>
  </si>
  <si>
    <t>19.08.2022 06:53:12</t>
  </si>
  <si>
    <t>AŞAĞIÇOBANİSA TR-12 45-71-M00097_C_60984804_60984804</t>
  </si>
  <si>
    <t>19.08.2022 17:56:34</t>
  </si>
  <si>
    <t>19.08.2022 22:26:11</t>
  </si>
  <si>
    <t>19.08.2022 17:21:11</t>
  </si>
  <si>
    <t>19.08.2022 18:07:09</t>
  </si>
  <si>
    <t>ULUKENT DM-3/29 35-28-M00050_953382717_953382717</t>
  </si>
  <si>
    <t>19.08.2022 12:34:34</t>
  </si>
  <si>
    <t>19.08.2022 13:30:37</t>
  </si>
  <si>
    <t>M-333 35-02-M00333_A_56377491_56377491</t>
  </si>
  <si>
    <t>19.08.2022 16:29:34</t>
  </si>
  <si>
    <t>19.08.2022 16:52:04</t>
  </si>
  <si>
    <t>TR-7(M-707) 35-30-M00707_DAĞITIM TRAFO TR-7(-707) M04_79433992</t>
  </si>
  <si>
    <t>19.08.2022 09:42:23</t>
  </si>
  <si>
    <t>19.08.2022 16:51:31</t>
  </si>
  <si>
    <t>19.08.2022 00:43:12</t>
  </si>
  <si>
    <t>19.08.2022 01:09:30</t>
  </si>
  <si>
    <t>CANLI TR-3 35-20-L00134_955197842_955197842</t>
  </si>
  <si>
    <t>19.08.2022 16:41:13</t>
  </si>
  <si>
    <t>19.08.2022 18:07:11</t>
  </si>
  <si>
    <t>ZEYTİNOVA KÖK 35-20-L00274_ÇATAL L04_2106539</t>
  </si>
  <si>
    <t>19.08.2022 09:55:23</t>
  </si>
  <si>
    <t>K-4221 35-09-K04221_TRAFO-1 K05_47297049</t>
  </si>
  <si>
    <t>19.08.2022 17:15:21</t>
  </si>
  <si>
    <t>19.08.2022 19:33:33</t>
  </si>
  <si>
    <t>TR-84 35-19-L00084_956669027_956669027</t>
  </si>
  <si>
    <t>19.08.2022 10:44:20</t>
  </si>
  <si>
    <t>19.08.2022 15:31:34</t>
  </si>
  <si>
    <t>MEHMET  EROL VE ARK. T-SULAMA GRB. 35-13-L00134_35-13-L00134_2363927</t>
  </si>
  <si>
    <t>19.08.2022 18:39:32</t>
  </si>
  <si>
    <t>19.08.2022 21:27:37</t>
  </si>
  <si>
    <t>K-4306 35-09-K04306_910029732_910029732</t>
  </si>
  <si>
    <t>19.08.2022 08:37:07</t>
  </si>
  <si>
    <t>19.08.2022 11:10:29</t>
  </si>
  <si>
    <t>19.08.2022 14:50:19</t>
  </si>
  <si>
    <t>19.08.2022 17:39:41</t>
  </si>
  <si>
    <t>19.08.2022 00:38:54</t>
  </si>
  <si>
    <t>19.08.2022 01:49:56</t>
  </si>
  <si>
    <t>19.08.2022 10:33:41</t>
  </si>
  <si>
    <t>19.08.2022 11:26:28</t>
  </si>
  <si>
    <t>K-890 35-01-K00890_911799062_911799062</t>
  </si>
  <si>
    <t>19.08.2022 16:05:43</t>
  </si>
  <si>
    <t>19.08.2022 17:41:33</t>
  </si>
  <si>
    <t>19.08.2022 09:02:14</t>
  </si>
  <si>
    <t>19.08.2022 17:36:16</t>
  </si>
  <si>
    <t>MURADİYE TR-3 45-71-M02147_953177151_953177151</t>
  </si>
  <si>
    <t>19.08.2022 09:20:38</t>
  </si>
  <si>
    <t>19.08.2022 11:45:52</t>
  </si>
  <si>
    <t>K-908 35-04-K00908_99589615_99589615</t>
  </si>
  <si>
    <t>19.08.2022 13:15:41</t>
  </si>
  <si>
    <t>19.08.2022 14:13:16</t>
  </si>
  <si>
    <t>19.08.2022 00:17:22</t>
  </si>
  <si>
    <t>19.08.2022 01:17:04</t>
  </si>
  <si>
    <t>19.08.2022 13:34:28</t>
  </si>
  <si>
    <t>19.08.2022 13:34:30</t>
  </si>
  <si>
    <t>K-4776 35-09-K04776_ H_54998437</t>
  </si>
  <si>
    <t>19.08.2022 09:05:00</t>
  </si>
  <si>
    <t>19.08.2022 18:14:19</t>
  </si>
  <si>
    <t>DM-14/10 45-71-M00559_953177442_953177442</t>
  </si>
  <si>
    <t>19.08.2022 13:21:49</t>
  </si>
  <si>
    <t>19.08.2022 14:14:07</t>
  </si>
  <si>
    <t>BEĞEL DEĞİRMENBOĞAZI TR-1 45-75-M00283_B_56405394_56405394</t>
  </si>
  <si>
    <t>19.08.2022 17:54:20</t>
  </si>
  <si>
    <t>19.08.2022 19:36:39</t>
  </si>
  <si>
    <t>19.08.2022 10:13:28</t>
  </si>
  <si>
    <t>19.08.2022 17:23:02</t>
  </si>
  <si>
    <t>İSHAKÇELEBİ TR-1 45-80-M00152_956540800_956540800</t>
  </si>
  <si>
    <t>19.08.2022 20:53:40</t>
  </si>
  <si>
    <t>19.08.2022 21:38:15</t>
  </si>
  <si>
    <t>OVAKENT TR-1 35-15-L00631_950387139_950387139</t>
  </si>
  <si>
    <t>19.08.2022 12:54:43</t>
  </si>
  <si>
    <t>19.08.2022 14:47:36</t>
  </si>
  <si>
    <t>ŞEYHDAVUTLAR TR-4 KEMİKLİ 45-79-M00121_45-79-M00121_2367426</t>
  </si>
  <si>
    <t>19.08.2022 15:56:51</t>
  </si>
  <si>
    <t>19.08.2022 17:46:36</t>
  </si>
  <si>
    <t>L-329 35-18-L00329_950436842_950436842</t>
  </si>
  <si>
    <t>19.08.2022 16:24:33</t>
  </si>
  <si>
    <t>19.08.2022 17:53:24</t>
  </si>
  <si>
    <t>TR-83 35-30-L00083_955292851_955292851</t>
  </si>
  <si>
    <t>19.08.2022 19:32:03</t>
  </si>
  <si>
    <t>19.08.2022 22:15:08</t>
  </si>
  <si>
    <t>19.08.2022 08:06:44</t>
  </si>
  <si>
    <t>19.08.2022 09:02:23</t>
  </si>
  <si>
    <t>TR-35 35-19-L00035_7980572_56369145_56369145</t>
  </si>
  <si>
    <t>19.08.2022 09:05:26</t>
  </si>
  <si>
    <t>19.08.2022 17:34:07</t>
  </si>
  <si>
    <t>M-1021 35-03-M01021_35-03-M01021_41973190</t>
  </si>
  <si>
    <t>19.08.2022 10:07:36</t>
  </si>
  <si>
    <t>19.08.2022 10:34:16</t>
  </si>
  <si>
    <t>19.08.2022 11:36:40</t>
  </si>
  <si>
    <t>19.08.2022 12:17:22</t>
  </si>
  <si>
    <t>19.08.2022 18:46:11</t>
  </si>
  <si>
    <t>19.08.2022 19:57:17</t>
  </si>
  <si>
    <t>SELENDİ TR-21 45-81-M00021_45-81-M00021_2376271</t>
  </si>
  <si>
    <t>19.08.2022 09:03:01</t>
  </si>
  <si>
    <t>K-1880 35-09-K01880_TRAFO K03_45405839</t>
  </si>
  <si>
    <t>19.08.2022 15:19:51</t>
  </si>
  <si>
    <t>19.08.2022 17:49:50</t>
  </si>
  <si>
    <t>ELİFLİ TR-1 35-20-L00107_955199622_955199622</t>
  </si>
  <si>
    <t>19.08.2022 19:03:44</t>
  </si>
  <si>
    <t>19.08.2022 20:00:13</t>
  </si>
  <si>
    <t>K-1744 35-01-K01744_A_56365741_56365741</t>
  </si>
  <si>
    <t>19.08.2022 01:50:28</t>
  </si>
  <si>
    <t>19.08.2022 03:57:53</t>
  </si>
  <si>
    <t>GRUPKENT KÖK 35-30-M00200_HÜSEYİN PINAR GRUBU M05_72066324</t>
  </si>
  <si>
    <t>19.08.2022 10:45:20</t>
  </si>
  <si>
    <t>TR-16 ( M-716) 35-30-M00716_DAĞITIM TRAFOSU L05_79435208</t>
  </si>
  <si>
    <t>19.08.2022 10:38:50</t>
  </si>
  <si>
    <t>19.08.2022 16:28:06</t>
  </si>
  <si>
    <t>POYRACIK TR-11 35-24-L00034_A_56372411_56372411</t>
  </si>
  <si>
    <t>19.08.2022 09:44:38</t>
  </si>
  <si>
    <t>19.08.2022 11:40:31</t>
  </si>
  <si>
    <t>L-29 ÖZLİMANLAR 35-18-L00029_950467941_950467941</t>
  </si>
  <si>
    <t>19.08.2022 21:31:08</t>
  </si>
  <si>
    <t>19.08.2022 23:23:24</t>
  </si>
  <si>
    <t>KEMALİYE DM (TR-1) 45-73-M00150_AKKEÇİLİ ÇIKIŞ M01_66715918</t>
  </si>
  <si>
    <t>19.08.2022 09:02:03</t>
  </si>
  <si>
    <t>19.08.2022 17:24:00</t>
  </si>
  <si>
    <t>MURADİYE TR-5 (ESKİ MEZARLIK YANI) 45-71-M00204_B B2_5973808</t>
  </si>
  <si>
    <t>19.08.2022 13:15:26</t>
  </si>
  <si>
    <t>19.08.2022 18:57:33</t>
  </si>
  <si>
    <t>M-941 35-02-M00941_912859665_912859665</t>
  </si>
  <si>
    <t>19.08.2022 19:34:14</t>
  </si>
  <si>
    <t>19.08.2022 21:12:29</t>
  </si>
  <si>
    <t>TR-106 45-78-L00106_953260010_953260010</t>
  </si>
  <si>
    <t>19.08.2022 13:47:00</t>
  </si>
  <si>
    <t>19.08.2022 15:08:56</t>
  </si>
  <si>
    <t>L-23 ESKİ POSTANE ÖNÜ 35-14-L00023_966754887_966754887</t>
  </si>
  <si>
    <t>19.08.2022 16:33:47</t>
  </si>
  <si>
    <t>19.08.2022 22:30:53</t>
  </si>
  <si>
    <t>19.08.2022 09:26:08</t>
  </si>
  <si>
    <t>19.08.2022 13:24:18</t>
  </si>
  <si>
    <t>19.08.2022 18:50:46</t>
  </si>
  <si>
    <t>19.08.2022 20:02:14</t>
  </si>
  <si>
    <t>19.08.2022 21:01:10</t>
  </si>
  <si>
    <t>19.08.2022 21:21:02</t>
  </si>
  <si>
    <t>L-379 35-18-L00379_950466364_950466364</t>
  </si>
  <si>
    <t>19.08.2022 17:37:03</t>
  </si>
  <si>
    <t>19.08.2022 19:15:08</t>
  </si>
  <si>
    <t>MORDOĞAN TR-38 35-21-L00165_953358390_953358390</t>
  </si>
  <si>
    <t>22.08.2022 12:28:58</t>
  </si>
  <si>
    <t>22.08.2022 15:01:43</t>
  </si>
  <si>
    <t>K-2643 35-01-K02643_E_56377978_56377978</t>
  </si>
  <si>
    <t>22.08.2022 14:12:17</t>
  </si>
  <si>
    <t>22.08.2022 16:14:59</t>
  </si>
  <si>
    <t>YAHŞELLİ TR-9 35-28-M00830_EMİRALEM KÖK M02_58172302</t>
  </si>
  <si>
    <t>22.08.2022 07:11:31</t>
  </si>
  <si>
    <t>22.08.2022 07:57:30</t>
  </si>
  <si>
    <t>K-3995 35-03-K03995_A_56362591_56362591</t>
  </si>
  <si>
    <t>22.08.2022 05:11:10</t>
  </si>
  <si>
    <t>22.08.2022 06:39:30</t>
  </si>
  <si>
    <t>K-3995 35-03-K03995_910335746_910335746</t>
  </si>
  <si>
    <t>22.08.2022 10:30:02</t>
  </si>
  <si>
    <t>22.08.2022 18:40:57</t>
  </si>
  <si>
    <t>SOMA TR-3/1 45-82-M00081_945541978_945541978</t>
  </si>
  <si>
    <t>22.08.2022 09:58:29</t>
  </si>
  <si>
    <t>22.08.2022 11:16:39</t>
  </si>
  <si>
    <t>ARSLANLAR TM 35-26-A00004_SUBAŞI M19_2307691</t>
  </si>
  <si>
    <t>22.08.2022 07:46:39</t>
  </si>
  <si>
    <t>22.08.2022 08:02:12</t>
  </si>
  <si>
    <t>MENEMEN DM-6/5 35-28-M00422_95001246757_95001246757</t>
  </si>
  <si>
    <t>22.08.2022 15:11:06</t>
  </si>
  <si>
    <t>22.08.2022 18:16:15</t>
  </si>
  <si>
    <t>22.08.2022 22:35:26</t>
  </si>
  <si>
    <t>22.08.2022 22:39:06</t>
  </si>
  <si>
    <t>DM02/TR19 BİNA ALTI TR 45-73-M00010_A a2_45157704</t>
  </si>
  <si>
    <t>22.08.2022 16:30:45</t>
  </si>
  <si>
    <t>22.08.2022 17:58:07</t>
  </si>
  <si>
    <t>22.08.2022 00:09:47</t>
  </si>
  <si>
    <t>22.08.2022 04:17:05</t>
  </si>
  <si>
    <t>ÖREN TOPRAK SU KÖK 35-27-M00760_ÖREN TOPRAK SULAMA KOOP. M01_80024024</t>
  </si>
  <si>
    <t>22.08.2022 13:33:23</t>
  </si>
  <si>
    <t>22.08.2022 14:56:38</t>
  </si>
  <si>
    <t>BALKAYASI TR-1 45-73-M00883_45-73-M00883_2355871</t>
  </si>
  <si>
    <t>22.08.2022 18:53:16</t>
  </si>
  <si>
    <t>23.08.2022 00:06:42</t>
  </si>
  <si>
    <t>K-1717 35-03-K01717_910784309_910784309</t>
  </si>
  <si>
    <t>22.08.2022 14:51:59</t>
  </si>
  <si>
    <t>22.08.2022 20:54:49</t>
  </si>
  <si>
    <t>K-162 35-01-K00162_910760485_910760485</t>
  </si>
  <si>
    <t>22.08.2022 11:07:22</t>
  </si>
  <si>
    <t>22.08.2022 13:35:44</t>
  </si>
  <si>
    <t>UĞURLU KÖK 45-86-M00045_GÜNDOĞDU UĞURLU M02_72226020</t>
  </si>
  <si>
    <t>22.08.2022 09:49:57</t>
  </si>
  <si>
    <t>22.08.2022 09:51:07</t>
  </si>
  <si>
    <t>YENİFOÇA TR-52 35-23-M00052_950420849_950420849</t>
  </si>
  <si>
    <t>22.08.2022 18:38:52</t>
  </si>
  <si>
    <t>22.08.2022 20:14:18</t>
  </si>
  <si>
    <t>MORALILAR İM 45-72-A00002_HatBaşıAyırıcı_53140328 L03_53140328</t>
  </si>
  <si>
    <t>22.08.2022 17:28:39</t>
  </si>
  <si>
    <t>22.08.2022 18:18:03</t>
  </si>
  <si>
    <t>L-133 35-18-L00133_950438908_950438908</t>
  </si>
  <si>
    <t>22.08.2022 09:29:56</t>
  </si>
  <si>
    <t>22.08.2022 15:49:01</t>
  </si>
  <si>
    <t>YARBASAN KÖK 45-74-M00119_MİNNETLER M03_72246660</t>
  </si>
  <si>
    <t>22.08.2022 06:52:07</t>
  </si>
  <si>
    <t>22.08.2022 06:52:49</t>
  </si>
  <si>
    <t>22.08.2022 13:41:24</t>
  </si>
  <si>
    <t>22.08.2022 14:56:58</t>
  </si>
  <si>
    <t>TR-1/76 45-72-M00076_C_56394411_56394411</t>
  </si>
  <si>
    <t>22.08.2022 20:49:19</t>
  </si>
  <si>
    <t>22.08.2022 21:45:19</t>
  </si>
  <si>
    <t>BIÇAKÇI OVACIK TR-4 35-15-L00083_967143853_967143853</t>
  </si>
  <si>
    <t>22.08.2022 12:26:03</t>
  </si>
  <si>
    <t>22.08.2022 14:01:37</t>
  </si>
  <si>
    <t>KİPA DM 35-26-M00283_LA ŞARAP İDOL ÇIKIŞI M06_66064800</t>
  </si>
  <si>
    <t>22.08.2022 09:15:25</t>
  </si>
  <si>
    <t>22.08.2022 09:44:40</t>
  </si>
  <si>
    <t>ILGIN HATBAŞI KÖK 45-73-M01292_KİLLİK M04_83838187</t>
  </si>
  <si>
    <t>22.08.2022 15:27:10</t>
  </si>
  <si>
    <t>22.08.2022 16:58:32</t>
  </si>
  <si>
    <t>MADEN KÖK 45-83-M00128_İZZETTİN M03_47316671</t>
  </si>
  <si>
    <t>22.08.2022 15:46:01</t>
  </si>
  <si>
    <t>22.08.2022 17:39:45</t>
  </si>
  <si>
    <t>22.08.2022 06:14:37</t>
  </si>
  <si>
    <t>22.08.2022 08:20:37</t>
  </si>
  <si>
    <t>22.08.2022 07:52:19</t>
  </si>
  <si>
    <t>22.08.2022 08:03:32</t>
  </si>
  <si>
    <t>SARPINCIK TR-1 35-21-L00070_953357724_953357724</t>
  </si>
  <si>
    <t>22.08.2022 22:06:21</t>
  </si>
  <si>
    <t>22.08.2022 23:37:29</t>
  </si>
  <si>
    <t>K-4597 35-09-K04597_97783002_97783002</t>
  </si>
  <si>
    <t>22.08.2022 08:50:48</t>
  </si>
  <si>
    <t>22.08.2022 11:59:07</t>
  </si>
  <si>
    <t>KARABURUN TR-7 35-21-L00033_953359607_953359607</t>
  </si>
  <si>
    <t>22.08.2022 09:14:11</t>
  </si>
  <si>
    <t>22.08.2022 11:50:07</t>
  </si>
  <si>
    <t>YEŞİLYURT TR-18 45-73-M00489_942374567_942374567</t>
  </si>
  <si>
    <t>22.08.2022 17:19:59</t>
  </si>
  <si>
    <t>22.08.2022 18:52:01</t>
  </si>
  <si>
    <t>22.08.2022 12:04:20</t>
  </si>
  <si>
    <t>22.08.2022 12:11:51</t>
  </si>
  <si>
    <t>MENEMEN İM 35-28-A00001_DM-3/13 M10_2311057</t>
  </si>
  <si>
    <t>22.08.2022 22:15:38</t>
  </si>
  <si>
    <t>23.08.2022 06:29:25</t>
  </si>
  <si>
    <t>SAİPLER TR-1 35-26-M00479_956621525_956621525</t>
  </si>
  <si>
    <t>22.08.2022 12:04:31</t>
  </si>
  <si>
    <t>22.08.2022 16:16:26</t>
  </si>
  <si>
    <t>M-2826 35-02-M02826_99735802_99735802</t>
  </si>
  <si>
    <t>22.08.2022 14:24:16</t>
  </si>
  <si>
    <t>22.08.2022 17:20:17</t>
  </si>
  <si>
    <t>DUMANLAR KÖK 45-81-M00044_HatBaşıAyırıcı_73215675 M03_73215675</t>
  </si>
  <si>
    <t>22.08.2022 11:15:53</t>
  </si>
  <si>
    <t>22.08.2022 11:54:01</t>
  </si>
  <si>
    <t>GÜMÜŞÇAY KÖK 45-73-M00477_GÜMÜŞÇAY M03_2056797</t>
  </si>
  <si>
    <t>22.08.2022 13:12:39</t>
  </si>
  <si>
    <t>22.08.2022 16:25:16</t>
  </si>
  <si>
    <t>ACARLAR KÖYÜ TR-2 35-13-L00079_D_56356701_56356701</t>
  </si>
  <si>
    <t>22.08.2022 18:54:58</t>
  </si>
  <si>
    <t>22.08.2022 19:28:00</t>
  </si>
  <si>
    <t>22.08.2022 12:46:37</t>
  </si>
  <si>
    <t>22.08.2022 16:42:08</t>
  </si>
  <si>
    <t>K-1567 35-01-K01567_910908625_910908625</t>
  </si>
  <si>
    <t>22.08.2022 17:25:42</t>
  </si>
  <si>
    <t>22.08.2022 17:59:06</t>
  </si>
  <si>
    <t>KABAKLAR TR-1 45-81-M00224_DIREK TIPI TRAFO HUCRESI H01_2087038</t>
  </si>
  <si>
    <t>22.08.2022 15:42:24</t>
  </si>
  <si>
    <t>22.08.2022 16:01:37</t>
  </si>
  <si>
    <t>L-177 35-18-L00177_950442699_950442699</t>
  </si>
  <si>
    <t>22.08.2022 09:06:01</t>
  </si>
  <si>
    <t>22.08.2022 09:32:19</t>
  </si>
  <si>
    <t>AHMETLİ TR-3 45-84-L00003_955181860_955181860</t>
  </si>
  <si>
    <t>22.08.2022 08:04:34</t>
  </si>
  <si>
    <t>22.08.2022 08:36:36</t>
  </si>
  <si>
    <t>K-231 35-01-K00231_35-01-K00231_2347738</t>
  </si>
  <si>
    <t>22.08.2022 09:58:57</t>
  </si>
  <si>
    <t>22.08.2022 20:49:58</t>
  </si>
  <si>
    <t>22.08.2022 22:09:40</t>
  </si>
  <si>
    <t>22.08.2022 23:16:05</t>
  </si>
  <si>
    <t>MORDOĞAN İM 35-21-A00002_KARABURUN M04_2314072</t>
  </si>
  <si>
    <t>22.08.2022 09:19:21</t>
  </si>
  <si>
    <t>22.08.2022 13:01:00</t>
  </si>
  <si>
    <t>M-3251 35-04-M03251_99323650_99323650</t>
  </si>
  <si>
    <t>22.08.2022 12:05:17</t>
  </si>
  <si>
    <t>22.08.2022 13:39:09</t>
  </si>
  <si>
    <t>22.08.2022 15:58:28</t>
  </si>
  <si>
    <t>22.08.2022 18:30:52</t>
  </si>
  <si>
    <t>GÜMÜLDÜR M-61 35-25-M00365_955263363_955263363</t>
  </si>
  <si>
    <t>22.08.2022 19:33:58</t>
  </si>
  <si>
    <t>22.08.2022 20:24:24</t>
  </si>
  <si>
    <t>KIZILTEPE TR-1 35-16-M00238_DIREK TIPI TRAFO HUCRESI H01_2039480</t>
  </si>
  <si>
    <t>22.08.2022 12:21:45</t>
  </si>
  <si>
    <t>22.08.2022 13:06:26</t>
  </si>
  <si>
    <t>K-1192 35-02-K01192_E e1b_5842840</t>
  </si>
  <si>
    <t>22.08.2022 08:56:12</t>
  </si>
  <si>
    <t>22.08.2022 17:13:42</t>
  </si>
  <si>
    <t>22.08.2022 09:12:42</t>
  </si>
  <si>
    <t>22.08.2022 13:10:39</t>
  </si>
  <si>
    <t>22.08.2022 10:28:48</t>
  </si>
  <si>
    <t>22.08.2022 11:08:10</t>
  </si>
  <si>
    <t>HIRKALI TR-1 45-74-M00229_45-74-M00229_2356352</t>
  </si>
  <si>
    <t>22.08.2022 09:05:00</t>
  </si>
  <si>
    <t>22.08.2022 09:39:28</t>
  </si>
  <si>
    <t>ÇIRPI İM 35-20-A00002_KANDAK(ÇIRPI-3) M02_2055128</t>
  </si>
  <si>
    <t>22.08.2022 13:59:38</t>
  </si>
  <si>
    <t>22.08.2022 14:03:39</t>
  </si>
  <si>
    <t>YENİ TOKİ DM-2 45-71-M02244_KÖY HATTI-AFKAF TEKKE M02_72147765</t>
  </si>
  <si>
    <t>22.08.2022 14:35:34</t>
  </si>
  <si>
    <t>22.08.2022 15:20:38</t>
  </si>
  <si>
    <t>SERİNYAYLA DAŞ MAH.TR 45-73-M00881_B_56391155_56391155</t>
  </si>
  <si>
    <t>22.08.2022 18:55:17</t>
  </si>
  <si>
    <t>22.08.2022 22:42:00</t>
  </si>
  <si>
    <t>22.08.2022 09:20:48</t>
  </si>
  <si>
    <t>22.08.2022 12:13:08</t>
  </si>
  <si>
    <t>YENİCE KÖK 45-86-M00234_YENİCE TR ÇIKIŞ M03_41955372</t>
  </si>
  <si>
    <t>22.08.2022 12:16:15</t>
  </si>
  <si>
    <t>22.08.2022 13:11:55</t>
  </si>
  <si>
    <t>CEVİZALAN TR-2 35-15-L01027_B_56361666_56361666</t>
  </si>
  <si>
    <t>22.08.2022 08:20:08</t>
  </si>
  <si>
    <t>22.08.2022 11:24:29</t>
  </si>
  <si>
    <t>ARPALIK KÖK 45-83-M00137_ÇAMPINAR TARIMSAL SULAMA - TR-6 M06_72124446</t>
  </si>
  <si>
    <t>22.08.2022 09:55:38</t>
  </si>
  <si>
    <t>22.08.2022 17:23:54</t>
  </si>
  <si>
    <t>SARISU TR-3 35-31-L00081_35-31-L00081_2363469</t>
  </si>
  <si>
    <t>22.08.2022 13:21:52</t>
  </si>
  <si>
    <t>22.08.2022 15:18:45</t>
  </si>
  <si>
    <t>BAKIR TR-1 45-76-M00052_BAKIR TR-2/TR-3/TR-4/TR-6 M02_72211629</t>
  </si>
  <si>
    <t>22.08.2022 06:54:30</t>
  </si>
  <si>
    <t>22.08.2022 08:46:09</t>
  </si>
  <si>
    <t>ACARLAR KÖYÜ TR-2 35-13-L00079_C_56355904_56355904</t>
  </si>
  <si>
    <t>22.08.2022 16:15:44</t>
  </si>
  <si>
    <t>22.08.2022 18:03:58</t>
  </si>
  <si>
    <t>22.08.2022 09:01:27</t>
  </si>
  <si>
    <t>22.08.2022 17:04:17</t>
  </si>
  <si>
    <t>22.08.2022 08:11:36</t>
  </si>
  <si>
    <t>22.08.2022 11:08:04</t>
  </si>
  <si>
    <t>K-1887 35-09-K01887_954684627_954684627</t>
  </si>
  <si>
    <t>22.08.2022 15:23:19</t>
  </si>
  <si>
    <t>22.08.2022 16:05:17</t>
  </si>
  <si>
    <t>ÖRLEMİŞ TR-1 35-16-M00293_35-16-M00293_2367354</t>
  </si>
  <si>
    <t>22.08.2022 11:03:36</t>
  </si>
  <si>
    <t>22.08.2022 12:22:58</t>
  </si>
  <si>
    <t>TR-21 35-31-L00021_956593185_956593185</t>
  </si>
  <si>
    <t>22.08.2022 15:10:05</t>
  </si>
  <si>
    <t>22.08.2022 16:24:12</t>
  </si>
  <si>
    <t>22.08.2022 12:53:14</t>
  </si>
  <si>
    <t>22.08.2022 13:59:09</t>
  </si>
  <si>
    <t>TR-2/51 45-83-L00051_95001392023_95001392023</t>
  </si>
  <si>
    <t>22.08.2022 13:49:08</t>
  </si>
  <si>
    <t>22.08.2022 15:16:35</t>
  </si>
  <si>
    <t>DM-2/13 35-29-M00100_DAĞITIM TRAFOSU M03_72205491</t>
  </si>
  <si>
    <t>31.08.2022 09:22:44</t>
  </si>
  <si>
    <t>31.08.2022 15:28:00</t>
  </si>
  <si>
    <t>31.08.2022 20:25:09</t>
  </si>
  <si>
    <t>31.08.2022 21:32:50</t>
  </si>
  <si>
    <t>K-342 35-02-K00342_BOĞAZİÇİ İ.M. K01_42307243</t>
  </si>
  <si>
    <t>31.08.2022 00:00:03</t>
  </si>
  <si>
    <t>31.08.2022 00:00:43</t>
  </si>
  <si>
    <t>K-732 35-01-K00732_910657952_910657952</t>
  </si>
  <si>
    <t>31.08.2022 15:10:06</t>
  </si>
  <si>
    <t>31.08.2022 17:22:24</t>
  </si>
  <si>
    <t>DM-8/9-A 45-71-M00291_A A01_5967833</t>
  </si>
  <si>
    <t>31.08.2022 17:36:03</t>
  </si>
  <si>
    <t>31.08.2022 19:46:34</t>
  </si>
  <si>
    <t>ŞAHYAR TR-1 45-73-M00189_B_56369515_56369515</t>
  </si>
  <si>
    <t>31.08.2022 21:35:02</t>
  </si>
  <si>
    <t>31.08.2022 23:39:18</t>
  </si>
  <si>
    <t>31.08.2022 16:41:12</t>
  </si>
  <si>
    <t>31.08.2022 17:42:43</t>
  </si>
  <si>
    <t>31.08.2022 16:34:44</t>
  </si>
  <si>
    <t>31.08.2022 16:48:09</t>
  </si>
  <si>
    <t>YOLÜSTÜ TR-3 35-15-L00917_D_56383978_56383978</t>
  </si>
  <si>
    <t>31.08.2022 20:14:33</t>
  </si>
  <si>
    <t>31.08.2022 21:19:11</t>
  </si>
  <si>
    <t>K-4409 35-01-K04409_A_56378692_56378692</t>
  </si>
  <si>
    <t>31.08.2022 14:13:13</t>
  </si>
  <si>
    <t>31.08.2022 17:57:14</t>
  </si>
  <si>
    <t>KAVAKLIDERE TR-9 45-73-M00143_KAVAKLIDERE TR-7 M03_2092993</t>
  </si>
  <si>
    <t>31.08.2022 10:28:33</t>
  </si>
  <si>
    <t>31.08.2022 11:59:48</t>
  </si>
  <si>
    <t>GÜZELHİSAR TR-1 35-17-M00167_35-17-M00167_2369833</t>
  </si>
  <si>
    <t>31.08.2022 15:31:16</t>
  </si>
  <si>
    <t>31.08.2022 16:40:54</t>
  </si>
  <si>
    <t>31.08.2022 17:10:00</t>
  </si>
  <si>
    <t>31.08.2022 20:46:04</t>
  </si>
  <si>
    <t>ILGIN HATBAŞI KÖK 45-73-M01292_ÇAKIRCAALİ M02_83838128</t>
  </si>
  <si>
    <t>31.08.2022 20:30:06</t>
  </si>
  <si>
    <t>31.08.2022 23:41:03</t>
  </si>
  <si>
    <t>POYRACIK TR-12 35-24-L00222_DIREK TIPI TRAFO HUCRESI H01_2078400</t>
  </si>
  <si>
    <t>31.08.2022 13:43:09</t>
  </si>
  <si>
    <t>31.08.2022 15:32:48</t>
  </si>
  <si>
    <t>31.08.2022 09:36:49</t>
  </si>
  <si>
    <t>31.08.2022 12:09:02</t>
  </si>
  <si>
    <t>YEŞİLYURT TR-18 45-73-M00489_B_56402709_56402709</t>
  </si>
  <si>
    <t>31.08.2022 19:15:29</t>
  </si>
  <si>
    <t>31.08.2022 20:47:31</t>
  </si>
  <si>
    <t>31.08.2022 10:09:28</t>
  </si>
  <si>
    <t>31.08.2022 19:00:25</t>
  </si>
  <si>
    <t>31.08.2022 17:30:51</t>
  </si>
  <si>
    <t>31.08.2022 17:47:45</t>
  </si>
  <si>
    <t>SAKARKAYA TR-2 45-72-L00494_95000090971_95000090971</t>
  </si>
  <si>
    <t>31.08.2022 09:47:22</t>
  </si>
  <si>
    <t>31.08.2022 16:07:47</t>
  </si>
  <si>
    <t>YAKAKÖY KÖK 45-75-M00067_KAYACIK ESKİ SARIALİLER M05_2092145</t>
  </si>
  <si>
    <t>31.08.2022 00:07:13</t>
  </si>
  <si>
    <t>31.08.2022 00:26:10</t>
  </si>
  <si>
    <t>31.08.2022 09:09:58</t>
  </si>
  <si>
    <t>31.08.2022 09:16:13</t>
  </si>
  <si>
    <t>YENİ BAĞARASI TR-1 35-23-M00207_42066863_56357177_56357177</t>
  </si>
  <si>
    <t>31.08.2022 21:54:09</t>
  </si>
  <si>
    <t>31.08.2022 22:53:16</t>
  </si>
  <si>
    <t>UĞURLU KÖK 45-86-M00045_ALANYOLU KIRANŞEYH M04_72226053</t>
  </si>
  <si>
    <t>31.08.2022 18:41:25</t>
  </si>
  <si>
    <t>31.08.2022 21:17:48</t>
  </si>
  <si>
    <t>31.08.2022 10:39:54</t>
  </si>
  <si>
    <t>31.08.2022 11:38:23</t>
  </si>
  <si>
    <t>GÖKÇEKÖY FATİH MAH.TR-2 45-80-L00179_45-80-L00179_2361960</t>
  </si>
  <si>
    <t>31.08.2022 15:51:23</t>
  </si>
  <si>
    <t>31.08.2022 17:50:09</t>
  </si>
  <si>
    <t>TR-170 35-26-M01191_915142698_915142698</t>
  </si>
  <si>
    <t>31.08.2022 18:48:20</t>
  </si>
  <si>
    <t>31.08.2022 19:48:44</t>
  </si>
  <si>
    <t>31.08.2022 11:10:34</t>
  </si>
  <si>
    <t>31.08.2022 18:37:47</t>
  </si>
  <si>
    <t>31.08.2022 11:04:10</t>
  </si>
  <si>
    <t>31.08.2022 17:44:51</t>
  </si>
  <si>
    <t>31.08.2022 14:11:10</t>
  </si>
  <si>
    <t>31.08.2022 14:31:28</t>
  </si>
  <si>
    <t>31.08.2022 14:48:44</t>
  </si>
  <si>
    <t>31.08.2022 16:00:52</t>
  </si>
  <si>
    <t>KARGIN KÖK 45-71-M00095_ESKİ KARAOĞLANLI (BAYIRLAR PETROL) M02_2076274</t>
  </si>
  <si>
    <t>31.08.2022 17:21:05</t>
  </si>
  <si>
    <t>31.08.2022 19:01:38</t>
  </si>
  <si>
    <t>TÖYKO KÖK 35-30-M00213_TR-2 M05_2039758</t>
  </si>
  <si>
    <t>31.08.2022 10:05:19</t>
  </si>
  <si>
    <t>31.08.2022 18:01:00</t>
  </si>
  <si>
    <t>BİRGİ TR-7 35-15-L00264_950391895_950391895</t>
  </si>
  <si>
    <t>31.08.2022 13:07:59</t>
  </si>
  <si>
    <t>31.08.2022 19:07:16</t>
  </si>
  <si>
    <t>31.08.2022 07:27:40</t>
  </si>
  <si>
    <t>31.08.2022 09:19:06</t>
  </si>
  <si>
    <t>TR-330 35-19-L00369_95000091461_95000091461</t>
  </si>
  <si>
    <t>31.08.2022 20:33:39</t>
  </si>
  <si>
    <t>31.08.2022 21:26:37</t>
  </si>
  <si>
    <t>K-3452 35-08-K03452_C C03_83816363</t>
  </si>
  <si>
    <t>31.08.2022 14:28:24</t>
  </si>
  <si>
    <t>31.08.2022 16:19:02</t>
  </si>
  <si>
    <t>DERE MAH. TR-1 45-76-M00156_DIREK TIPI TRAFO HUCRESI H01_2084911</t>
  </si>
  <si>
    <t>31.08.2022 22:51:25</t>
  </si>
  <si>
    <t>01.09.2022 01:21:50</t>
  </si>
  <si>
    <t>ŞAHYAR TR-1 45-73-M00189_45-73-M00189_2354710</t>
  </si>
  <si>
    <t>31.08.2022 19:20:51</t>
  </si>
  <si>
    <t>31.08.2022 20:07:19</t>
  </si>
  <si>
    <t>31.08.2022 07:39:13</t>
  </si>
  <si>
    <t>31.08.2022 08:05:13</t>
  </si>
  <si>
    <t>KIRCALAR DM 35-16-M00261_KARALAR-KATRANCI ENH GRUBU M02_72041843</t>
  </si>
  <si>
    <t>31.08.2022 09:31:03</t>
  </si>
  <si>
    <t>31.08.2022 13:58:19</t>
  </si>
  <si>
    <t>31.08.2022 20:24:32</t>
  </si>
  <si>
    <t>31.08.2022 21:24:08</t>
  </si>
  <si>
    <t>31.08.2022 13:27:03</t>
  </si>
  <si>
    <t>31.08.2022 15:36:05</t>
  </si>
  <si>
    <t>KAPAKLI TR-6 45-72-M00316__72371955_72371955</t>
  </si>
  <si>
    <t>31.08.2022 19:55:25</t>
  </si>
  <si>
    <t>31.08.2022 21:24:54</t>
  </si>
  <si>
    <t>TR-15 35-13-M00015_B B01_66432420</t>
  </si>
  <si>
    <t>31.08.2022 16:09:51</t>
  </si>
  <si>
    <t>31.08.2022 16:42:02</t>
  </si>
  <si>
    <t>31.08.2022 14:04:43</t>
  </si>
  <si>
    <t>31.08.2022 15:03:51</t>
  </si>
  <si>
    <t>TİRE TR-17 35-29-M00452_DAĞITIM TRAFOSU M03_72205695</t>
  </si>
  <si>
    <t>31.08.2022 09:11:35</t>
  </si>
  <si>
    <t>31.08.2022 11:37:03</t>
  </si>
  <si>
    <t>ELİFLİ TR-2 35-20-L00427_A_56407388_56407388</t>
  </si>
  <si>
    <t>31.08.2022 08:05:32</t>
  </si>
  <si>
    <t>31.08.2022 08:53:30</t>
  </si>
  <si>
    <t>AKHİSAR TM 45-72-A00006_GÖRDES M05_2313118</t>
  </si>
  <si>
    <t>31.08.2022 16:06:35</t>
  </si>
  <si>
    <t>31.08.2022 16:11:03</t>
  </si>
  <si>
    <t>YEŞİLYURT DM 45-73-M00476_SOBRAN M02_2086192</t>
  </si>
  <si>
    <t>31.08.2022 11:42:35</t>
  </si>
  <si>
    <t>31.08.2022 14:56:03</t>
  </si>
  <si>
    <t>SOMA A SANTRALİ İM/DM 45-82-A00001_DENİŞ-2 M12_2324964</t>
  </si>
  <si>
    <t>31.08.2022 15:49:04</t>
  </si>
  <si>
    <t>31.08.2022 21:09:47</t>
  </si>
  <si>
    <t>TR-1/28 45-72-M00028_TR-1/27 M05_66492539</t>
  </si>
  <si>
    <t>31.08.2022 17:07:15</t>
  </si>
  <si>
    <t>31.08.2022 18:41:38</t>
  </si>
  <si>
    <t>M-1984 35-09-M01984_M-1974 M04_57837199</t>
  </si>
  <si>
    <t>31.08.2022 14:05:43</t>
  </si>
  <si>
    <t>31.08.2022 16:42:04</t>
  </si>
  <si>
    <t>31.08.2022 16:48:27</t>
  </si>
  <si>
    <t>31.08.2022 17:54:35</t>
  </si>
  <si>
    <t>DM-2/14-A 35-29-M00094_DAĞITIM TRAFOSU M03_72184182</t>
  </si>
  <si>
    <t>31.08.2022 09:31:21</t>
  </si>
  <si>
    <t>31.08.2022 10:52:40</t>
  </si>
  <si>
    <t>K-175 35-02-K00175_99556109_99556109</t>
  </si>
  <si>
    <t>31.08.2022 23:11:06</t>
  </si>
  <si>
    <t>01.09.2022 01:22:19</t>
  </si>
  <si>
    <t>AKSELENDİ İM 45-72-A00004_TR-B GİRİŞ L13_2327099</t>
  </si>
  <si>
    <t>31.08.2022 18:13:13</t>
  </si>
  <si>
    <t>31.08.2022 18:14:30</t>
  </si>
  <si>
    <t>31.08.2022 07:06:26</t>
  </si>
  <si>
    <t>31.08.2022 07:17:48</t>
  </si>
  <si>
    <t>SELENDİ TR-23 45-81-M00023_945627229_945627229</t>
  </si>
  <si>
    <t>31.08.2022 11:08:58</t>
  </si>
  <si>
    <t>31.08.2022 14:14:04</t>
  </si>
  <si>
    <t>31.08.2022 00:47:41</t>
  </si>
  <si>
    <t>31.08.2022 01:06:56</t>
  </si>
  <si>
    <t>SOMA DM-4/TR10 45-82-M00010_945542234_945542234</t>
  </si>
  <si>
    <t>31.08.2022 11:17:04</t>
  </si>
  <si>
    <t>31.08.2022 12:47:25</t>
  </si>
  <si>
    <t>UMURLU TR-2 35-31-L00355_35-31-L00355_2365353</t>
  </si>
  <si>
    <t>31.08.2022 10:42:32</t>
  </si>
  <si>
    <t>31.08.2022 17:38:25</t>
  </si>
  <si>
    <t>TİRE DM-2/4 35-29-L00023_35-29-L00023_72216731</t>
  </si>
  <si>
    <t>31.08.2022 09:00:26</t>
  </si>
  <si>
    <t>31.08.2022 12:06:19</t>
  </si>
  <si>
    <t>31.08.2022 17:48:51</t>
  </si>
  <si>
    <t>31.08.2022 18:48:07</t>
  </si>
  <si>
    <t>MORDOĞAN TR-27 35-21-L00154_A_60983560_60983560</t>
  </si>
  <si>
    <t>31.08.2022 23:38:14</t>
  </si>
  <si>
    <t>01.09.2022 00:54:31</t>
  </si>
  <si>
    <t>31.08.2022 08:28:30</t>
  </si>
  <si>
    <t>31.08.2022 08:45:04</t>
  </si>
  <si>
    <t>KIRCALAR DM 35-16-M00261_KIRCALAR KÖY ENH M07_72041795</t>
  </si>
  <si>
    <t>31.08.2022 10:02:00</t>
  </si>
  <si>
    <t>31.08.2022 10:38:55</t>
  </si>
  <si>
    <t>DM-1/22 35-29-M00022_35-29-M00022_72202579</t>
  </si>
  <si>
    <t>31.08.2022 21:16:19</t>
  </si>
  <si>
    <t>31.08.2022 23:16:41</t>
  </si>
  <si>
    <t>ÇINARLIKUYU KÖK 45-71-M00188_HatBaşıAyırıcı_88207040 M02_88207040</t>
  </si>
  <si>
    <t>31.08.2022 19:11:52</t>
  </si>
  <si>
    <t>01.09.2022 00:19:43</t>
  </si>
  <si>
    <t>31.08.2022 17:18:00</t>
  </si>
  <si>
    <t>31.08.2022 19:39:51</t>
  </si>
  <si>
    <t>KARAOĞLANLI TR-1 KÖK 45-71-M00091_ŞEHİR İÇİ ÇIKIŞ M02_61195478</t>
  </si>
  <si>
    <t>31.08.2022 14:51:13</t>
  </si>
  <si>
    <t>31.08.2022 15:47:00</t>
  </si>
  <si>
    <t>31.08.2022 11:04:17</t>
  </si>
  <si>
    <t>31.08.2022 11:09:41</t>
  </si>
  <si>
    <t>TR-41 TARIMSAL SULAMA 45-80-M01041_45-80-M01041_2361842</t>
  </si>
  <si>
    <t>31.08.2022 09:51:40</t>
  </si>
  <si>
    <t>31.08.2022 11:25:15</t>
  </si>
  <si>
    <t>EROL VARLIK SLM GRB TR 35-27-M00753_35-27-M00753_2368008</t>
  </si>
  <si>
    <t>31.08.2022 20:12:51</t>
  </si>
  <si>
    <t>31.08.2022 21:35:48</t>
  </si>
  <si>
    <t>AŞAĞIKIŞLA TR-1 45-72-M00201_B_56406530_56406530</t>
  </si>
  <si>
    <t>31.08.2022 19:29:22</t>
  </si>
  <si>
    <t>31.08.2022 23:18:40</t>
  </si>
  <si>
    <t>K-891 35-02-K00891_99208499_99208499</t>
  </si>
  <si>
    <t>31.08.2022 16:35:12</t>
  </si>
  <si>
    <t>31.08.2022 17:12:49</t>
  </si>
  <si>
    <t>SULTAN DM 35-25-M00121_GÜMÜLDÜR DM M11_72117237</t>
  </si>
  <si>
    <t>31.08.2022 13:46:07</t>
  </si>
  <si>
    <t>31.08.2022 13:49:45</t>
  </si>
  <si>
    <t>TR-47 35-16-L00047_47569381_56354789_56354789</t>
  </si>
  <si>
    <t>31.08.2022 23:24:32</t>
  </si>
  <si>
    <t>01.09.2022 02:45:31</t>
  </si>
  <si>
    <t>KONAKLI TR-12 35-15-L00899_950377216_950377216</t>
  </si>
  <si>
    <t>31.08.2022 16:12:13</t>
  </si>
  <si>
    <t>31.08.2022 20:11:35</t>
  </si>
  <si>
    <t>ILGIN HATBAŞI KÖK 45-73-M01292_ILGIN TR-4 M01_83838184</t>
  </si>
  <si>
    <t>31.08.2022 12:51:43</t>
  </si>
  <si>
    <t>31.08.2022 15:31:46</t>
  </si>
  <si>
    <t>TATAR DM 35-19-M00256_MORDOĞAN-2 ÇIKIŞ M04_2058327</t>
  </si>
  <si>
    <t>31.08.2022 14:40:13</t>
  </si>
  <si>
    <t>31.08.2022 14:43:48</t>
  </si>
  <si>
    <t>ÖMÜR BELDESİ DM 35-14-M00120_M-42 M01_80640533</t>
  </si>
  <si>
    <t>31.08.2022 15:34:28</t>
  </si>
  <si>
    <t>31.08.2022 16:28:49</t>
  </si>
  <si>
    <t>L-371 35-18-L00371_950438095_950438095</t>
  </si>
  <si>
    <t>31.08.2022 11:12:28</t>
  </si>
  <si>
    <t>31.08.2022 19:40:47</t>
  </si>
  <si>
    <t>KEMALİYE DM (TR-1) 45-73-M00150_TOYGAR M03_66715926</t>
  </si>
  <si>
    <t>31.08.2022 09:33:23</t>
  </si>
  <si>
    <t>31.08.2022 17:01:56</t>
  </si>
  <si>
    <t>ABDULLAH ERGÜN VE ARK 35-24-M00215_35-24-M00215_2349458</t>
  </si>
  <si>
    <t>31.08.2022 10:32:06</t>
  </si>
  <si>
    <t>31.08.2022 13:20:04</t>
  </si>
  <si>
    <t>M-1255 35-01-M01255_911386665_911386665</t>
  </si>
  <si>
    <t>31.08.2022 11:22:34</t>
  </si>
  <si>
    <t>31.08.2022 15:18:17</t>
  </si>
  <si>
    <t>31.08.2022 20:55:54</t>
  </si>
  <si>
    <t>01.09.2022 01:25:02</t>
  </si>
  <si>
    <t>SAĞRAKÇI TR-1 45-72-L00219_A_56406585_56406585</t>
  </si>
  <si>
    <t>31.08.2022 07:50:32</t>
  </si>
  <si>
    <t>31.08.2022 11:09:43</t>
  </si>
  <si>
    <t>GÜNEŞLİ KÖK 45-75-M00056_HatBaşıAyırıcı_53135570 M01_53135570</t>
  </si>
  <si>
    <t>31.08.2022 18:31:53</t>
  </si>
  <si>
    <t>01.09.2022 02:35:39</t>
  </si>
  <si>
    <t>TR-38 35-19-L00038_956685505_956685505</t>
  </si>
  <si>
    <t>31.08.2022 22:30:05</t>
  </si>
  <si>
    <t>31.08.2022 23:48:02</t>
  </si>
  <si>
    <t>SARUHANLI DM 45-80-M00001_HACIRAHMANLI M13_2086516</t>
  </si>
  <si>
    <t>31.08.2022 15:59:49</t>
  </si>
  <si>
    <t>31.08.2022 16:07:08</t>
  </si>
  <si>
    <t>ÇİLE DM 35-22-M00086_GÖLOVA M07_50064095</t>
  </si>
  <si>
    <t>31.08.2022 10:46:04</t>
  </si>
  <si>
    <t>31.08.2022 11:07:17</t>
  </si>
  <si>
    <t>TR-33 45-77-L00033_TR-34 L02_2105879</t>
  </si>
  <si>
    <t>31.08.2022 16:41:25</t>
  </si>
  <si>
    <t>31.08.2022 18:33:08</t>
  </si>
  <si>
    <t>L-268 BOZDOĞAN MARKET 35-18-L00268_950452738_950452738</t>
  </si>
  <si>
    <t>31.08.2022 08:26:17</t>
  </si>
  <si>
    <t>31.08.2022 09:30:30</t>
  </si>
  <si>
    <t>YOLÜSTÜ İM 35-15-A00002_YOLÜSTÜ MERKEZ L08_2074336</t>
  </si>
  <si>
    <t>31.08.2022 12:19:19</t>
  </si>
  <si>
    <t>31.08.2022 17:38:15</t>
  </si>
  <si>
    <t>YOLÜSTÜ TR-3 35-15-L00917_B_56372122_56372122</t>
  </si>
  <si>
    <t>31.08.2022 20:13:32</t>
  </si>
  <si>
    <t>31.08.2022 21:36:45</t>
  </si>
  <si>
    <t>31.08.2022 09:38:29</t>
  </si>
  <si>
    <t>31.08.2022 12:41:59</t>
  </si>
  <si>
    <t>SOMA KÖYLER DM-2 45-82-M00125_SAVAŞTEPE 34.5 M09_2035838</t>
  </si>
  <si>
    <t>31.08.2022 16:37:43</t>
  </si>
  <si>
    <t>31.08.2022 16:37:44</t>
  </si>
  <si>
    <t>SARUHANLI TR-20 45-80-M00020_956561194_956561194</t>
  </si>
  <si>
    <t>31.08.2022 13:35:11</t>
  </si>
  <si>
    <t>31.08.2022 14:38:44</t>
  </si>
  <si>
    <t>L-366 ILDIR KÖY 35-18-L00366_950441490_950441490</t>
  </si>
  <si>
    <t>31.08.2022 13:20:41</t>
  </si>
  <si>
    <t>31.08.2022 19:56:04</t>
  </si>
  <si>
    <t>TR-11 35-26-M00011_956619779_956619779</t>
  </si>
  <si>
    <t>31.08.2022 16:26:30</t>
  </si>
  <si>
    <t>31.08.2022 17:41:34</t>
  </si>
  <si>
    <t>TR-1/28 45-72-M00028_TR-1/81  -  TR-1/82 M06_66492538</t>
  </si>
  <si>
    <t>31.08.2022 19:01:40</t>
  </si>
  <si>
    <t>31.08.2022 19:27:46</t>
  </si>
  <si>
    <t>TR-2/4 45-83-L00004_48078023_56386842_56386842</t>
  </si>
  <si>
    <t>31.08.2022 16:11:59</t>
  </si>
  <si>
    <t>31.08.2022 18:11:03</t>
  </si>
  <si>
    <t>31.08.2022 04:07:36</t>
  </si>
  <si>
    <t>31.08.2022 04:46:01</t>
  </si>
  <si>
    <t>31.08.2022 17:08:07</t>
  </si>
  <si>
    <t>31.08.2022 19:16:10</t>
  </si>
  <si>
    <t>31.08.2022 20:44:33</t>
  </si>
  <si>
    <t>31.08.2022 21:24:36</t>
  </si>
  <si>
    <t>TR-2/6-A 45-72-L00942_956498761_956498761</t>
  </si>
  <si>
    <t>31.08.2022 11:41:29</t>
  </si>
  <si>
    <t>31.08.2022 15:31:05</t>
  </si>
  <si>
    <t>31.08.2022 15:49:44</t>
  </si>
  <si>
    <t>31.08.2022 19:17:40</t>
  </si>
  <si>
    <t>31.08.2022 22:06:50</t>
  </si>
  <si>
    <t>OYUKARASI TR-1 45-74-M00158_45-74-M00158_2376485</t>
  </si>
  <si>
    <t>31.08.2022 18:33:07</t>
  </si>
  <si>
    <t>31.08.2022 20:48:53</t>
  </si>
  <si>
    <t>BAKTIRLI TR-1 45-83-L00426_A_56400820_56400820</t>
  </si>
  <si>
    <t>31.08.2022 12:04:03</t>
  </si>
  <si>
    <t>31.08.2022 14:52:55</t>
  </si>
  <si>
    <t>ÇİFTLİK İM 35-18-A00003_TURSİTE L14_2307810</t>
  </si>
  <si>
    <t>31.08.2022 11:34:43</t>
  </si>
  <si>
    <t>31.08.2022 15:58:51</t>
  </si>
  <si>
    <t>KINIK TR-14 KÖK 35-24-L00014_TR-27 L08_2088562</t>
  </si>
  <si>
    <t>31.08.2022 10:05:57</t>
  </si>
  <si>
    <t>31.08.2022 13:21:15</t>
  </si>
  <si>
    <t>DM-8/9-A 45-71-M00291_45-71-M00291_2370183</t>
  </si>
  <si>
    <t>31.08.2022 07:54:24</t>
  </si>
  <si>
    <t>31.08.2022 09:22:27</t>
  </si>
  <si>
    <t>YAKACIK TR-3 35-20-L00240_5827832_56374252_56374252</t>
  </si>
  <si>
    <t>31.08.2022 13:54:21</t>
  </si>
  <si>
    <t>31.08.2022 15:08:59</t>
  </si>
  <si>
    <t>31.08.2022 16:02:14</t>
  </si>
  <si>
    <t>31.08.2022 16:13:58</t>
  </si>
  <si>
    <t>31.08.2022 21:41:39</t>
  </si>
  <si>
    <t>31.08.2022 21:46:00</t>
  </si>
  <si>
    <t>31.08.2022 17:40:08</t>
  </si>
  <si>
    <t>31.08.2022 17:45:22</t>
  </si>
  <si>
    <t>HANPAŞA AKYOL TR-1 45-72-M00186_A_56406230_56406230</t>
  </si>
  <si>
    <t>31.08.2022 09:56:03</t>
  </si>
  <si>
    <t>31.08.2022 16:49:59</t>
  </si>
  <si>
    <t>31.08.2022 18:13:14</t>
  </si>
  <si>
    <t>01.09.2022 01:08:04</t>
  </si>
  <si>
    <t>ÇALIKLI TR-1 45-81-M00174_A_56401951_56401951</t>
  </si>
  <si>
    <t>31.08.2022 07:57:59</t>
  </si>
  <si>
    <t>31.08.2022 10:29:26</t>
  </si>
  <si>
    <t>BADEMLİ TR-1 DM 35-15-L01010_ÜÇ CEVİZLER (TR-26) L02_67544249</t>
  </si>
  <si>
    <t>31.08.2022 13:54:13</t>
  </si>
  <si>
    <t>31.08.2022 19:24:50</t>
  </si>
  <si>
    <t>AYHAN GÜLCÜOGLU-2 SULAMA GRUBU 35-29-M00344_DIREK TIPI TRAFO HUCRESI H01_2101154</t>
  </si>
  <si>
    <t>31.08.2022 16:52:54</t>
  </si>
  <si>
    <t>31.08.2022 19:41:38</t>
  </si>
  <si>
    <t>31.08.2022 11:07:28</t>
  </si>
  <si>
    <t>31.08.2022 12:13:34</t>
  </si>
  <si>
    <t>31.08.2022 17:18:52</t>
  </si>
  <si>
    <t>31.08.2022 18:24:37</t>
  </si>
  <si>
    <t>DM-11 45-71-M00280_DM-11/01A M06_2125725</t>
  </si>
  <si>
    <t>31.08.2022 11:34:33</t>
  </si>
  <si>
    <t>31.08.2022 17:34:09</t>
  </si>
  <si>
    <t>YELKEN SİTESİ TR-1 35-14-M00369_ H1_2113362</t>
  </si>
  <si>
    <t>31.08.2022 16:55:26</t>
  </si>
  <si>
    <t>31.08.2022 21:10:34</t>
  </si>
  <si>
    <t>TR-96 35-16-L00096_953346782_953346782</t>
  </si>
  <si>
    <t>31.08.2022 13:35:13</t>
  </si>
  <si>
    <t>31.08.2022 14:41:11</t>
  </si>
  <si>
    <t>31.08.2022 08:14:27</t>
  </si>
  <si>
    <t>31.08.2022 09:47:05</t>
  </si>
  <si>
    <t>İSTASYONALTI KÖK 45-83-M00131_ARPALIK KÖK-1 M03_2099100</t>
  </si>
  <si>
    <t>31.08.2022 06:27:29</t>
  </si>
  <si>
    <t>31.08.2022 07:31:32</t>
  </si>
  <si>
    <t>L-29 ÖZLİMANLAR 35-18-L00029_950454635_950454635</t>
  </si>
  <si>
    <t>31.08.2022 17:00:49</t>
  </si>
  <si>
    <t>31.08.2022 19:37:39</t>
  </si>
  <si>
    <t>31.08.2022 15:37:21</t>
  </si>
  <si>
    <t>31.08.2022 17:19:15</t>
  </si>
  <si>
    <t>ÖZBEY İM 35-26-A00005_AHMETLİ L09_2066118</t>
  </si>
  <si>
    <t>31.08.2022 18:06:54</t>
  </si>
  <si>
    <t>31.08.2022 18:13:59</t>
  </si>
  <si>
    <t>TÖYKO KÖK 35-30-M00213_GÜZELEGE SİTESİ M02_2039759</t>
  </si>
  <si>
    <t>31.08.2022 10:22:07</t>
  </si>
  <si>
    <t>31.08.2022 18:35:00</t>
  </si>
  <si>
    <t>BOZCAYAKA TR-2 35-15-L00760_950355134_950355134</t>
  </si>
  <si>
    <t>31.08.2022 09:42:12</t>
  </si>
  <si>
    <t>31.08.2022 11:33:44</t>
  </si>
  <si>
    <t>31.08.2022 19:12:27</t>
  </si>
  <si>
    <t>31.08.2022 20:38:17</t>
  </si>
  <si>
    <t>31.08.2022 13:05:23</t>
  </si>
  <si>
    <t>31.08.2022 13:51:39</t>
  </si>
  <si>
    <t>KARAPINAR İM 45-78-A00002_HatBaşıAyırıcı_53140396 M02_53140396</t>
  </si>
  <si>
    <t>31.08.2022 12:11:12</t>
  </si>
  <si>
    <t>31.08.2022 13:26:27</t>
  </si>
  <si>
    <t>ÇAMÖNÜ TR-2 45-72-L00272_B_56390598_56390598</t>
  </si>
  <si>
    <t>31.08.2022 08:31:27</t>
  </si>
  <si>
    <t>31.08.2022 10:08:06</t>
  </si>
  <si>
    <t>L-439 35-18-L00439_950465132_950465132</t>
  </si>
  <si>
    <t>31.08.2022 20:14:30</t>
  </si>
  <si>
    <t>31.08.2022 21:07:58</t>
  </si>
  <si>
    <t>KOZBEYLİ TR-1 35-23-M00070_42098021_56376421_56376421</t>
  </si>
  <si>
    <t>31.08.2022 15:13:50</t>
  </si>
  <si>
    <t>31.08.2022 16:22:18</t>
  </si>
  <si>
    <t>İBRAHİMKUYU DM 35-15-M00286_YOLÜSTÜ-2 M03_67554610</t>
  </si>
  <si>
    <t>31.08.2022 10:49:57</t>
  </si>
  <si>
    <t>31.08.2022 11:24:00</t>
  </si>
  <si>
    <t>M-2111 35-03-M02111_910633472_910633472</t>
  </si>
  <si>
    <t>31.08.2022 21:27:04</t>
  </si>
  <si>
    <t>31.08.2022 22:54:43</t>
  </si>
  <si>
    <t>31.08.2022 08:01:00</t>
  </si>
  <si>
    <t>31.08.2022 08:30:38</t>
  </si>
  <si>
    <t>KÜNER TR-1 35-22-M00229_955292763_955292763</t>
  </si>
  <si>
    <t>31.08.2022 18:44:50</t>
  </si>
  <si>
    <t>31.08.2022 20:50:38</t>
  </si>
  <si>
    <t>31.08.2022 09:56:46</t>
  </si>
  <si>
    <t>31.08.2022 19:01:10</t>
  </si>
  <si>
    <t>31.08.2022 13:38:10</t>
  </si>
  <si>
    <t>31.08.2022 13:41:10</t>
  </si>
  <si>
    <t>31.08.2022 07:01:17</t>
  </si>
  <si>
    <t>31.08.2022 07:48:14</t>
  </si>
  <si>
    <t>YELKEN SİTESİ TR-1 35-14-M00369_ H2_2333389</t>
  </si>
  <si>
    <t>31.08.2022 21:33:50</t>
  </si>
  <si>
    <t>01.09.2022 02:12:52</t>
  </si>
  <si>
    <t>TR-125 ZEYTİNALANI 35-19-L00125_956687159_956687159</t>
  </si>
  <si>
    <t>31.08.2022 17:02:30</t>
  </si>
  <si>
    <t>31.08.2022 18:11:22</t>
  </si>
  <si>
    <t>TR-1/28 45-72-M00028_TR-1/29 YENİ TARİŞ VE ARITMA TESİSLERİ M02_66492589</t>
  </si>
  <si>
    <t>31.08.2022 14:41:17</t>
  </si>
  <si>
    <t>31.08.2022 18:40:05</t>
  </si>
  <si>
    <t>L-261 SİTESPOR 35-18-L00261_950444544_950444544</t>
  </si>
  <si>
    <t>31.08.2022 09:39:29</t>
  </si>
  <si>
    <t>31.08.2022 10:17:02</t>
  </si>
  <si>
    <t>SARUHANLI DM 45-80-M00001_ŞEHİR-1 TR-25 M02_2086522</t>
  </si>
  <si>
    <t>31.08.2022 15:50:44</t>
  </si>
  <si>
    <t>31.08.2022 15:58:15</t>
  </si>
  <si>
    <t>M-403 35-09-M00403_A_83759627_83759627</t>
  </si>
  <si>
    <t>31.08.2022 14:38:22</t>
  </si>
  <si>
    <t>31.08.2022 16:36:15</t>
  </si>
  <si>
    <t>TURGUTALP TR-2/2 45-82-M00420_945546037_945546037</t>
  </si>
  <si>
    <t>31.08.2022 19:20:35</t>
  </si>
  <si>
    <t>31.08.2022 20:06:23</t>
  </si>
  <si>
    <t>31.08.2022 22:35:09</t>
  </si>
  <si>
    <t>01.09.2022 04:55:19</t>
  </si>
  <si>
    <t>31.08.2022 18:09:56</t>
  </si>
  <si>
    <t>31.08.2022 21:46:36</t>
  </si>
  <si>
    <t>YENİ ŞAKRAN TR-3 35-17-M00203_C_56355811_56355811</t>
  </si>
  <si>
    <t>31.08.2022 10:54:30</t>
  </si>
  <si>
    <t>31.08.2022 11:35:14</t>
  </si>
  <si>
    <t>MEHMET AVCI VE ARK. TR 35-24-M00072_35-24-M00072_2375859</t>
  </si>
  <si>
    <t>31.08.2022 07:41:51</t>
  </si>
  <si>
    <t>31.08.2022 08:54:31</t>
  </si>
  <si>
    <t>31.08.2022 22:23:32</t>
  </si>
  <si>
    <t>31.08.2022 22:43:17</t>
  </si>
  <si>
    <t>PAZARKÖY TR-2 45-78-L00651_49253217_56391110_56391110</t>
  </si>
  <si>
    <t>31.08.2022 20:48:14</t>
  </si>
  <si>
    <t>31.08.2022 21:38:14</t>
  </si>
  <si>
    <t>SELÇİKLİ TR-1 45-72-L00163_ H_61418919</t>
  </si>
  <si>
    <t>31.08.2022 00:12:44</t>
  </si>
  <si>
    <t>31.08.2022 02:18:44</t>
  </si>
  <si>
    <t>HAMİDİYE TR-1 45-72-L00895__72374549_72374549</t>
  </si>
  <si>
    <t>31.08.2022 09:45:05</t>
  </si>
  <si>
    <t>31.08.2022 14:38:30</t>
  </si>
  <si>
    <t>31.08.2022 17:23:21</t>
  </si>
  <si>
    <t>31.08.2022 17:33:47</t>
  </si>
  <si>
    <t>ÇINARLIKUYU KÖK 45-71-M00188_HatBaşıAyırıcı_53134658 M02_53134658</t>
  </si>
  <si>
    <t>31.08.2022 20:00:33</t>
  </si>
  <si>
    <t>31.08.2022 21:45:53</t>
  </si>
  <si>
    <t>MORDOĞAN İM 35-21-A00002_TRAFO-A M06_2314071</t>
  </si>
  <si>
    <t>31.08.2022 14:58:33</t>
  </si>
  <si>
    <t>31.08.2022 15:32:54</t>
  </si>
  <si>
    <t>AKSELENDİ İM 45-72-A00004_TR-B ÇIKIŞ M04_2100020</t>
  </si>
  <si>
    <t>31.08.2022 09:12:36</t>
  </si>
  <si>
    <t>31.08.2022 09:14:31</t>
  </si>
  <si>
    <t>31.08.2022 08:08:56</t>
  </si>
  <si>
    <t>31.08.2022 09:59:16</t>
  </si>
  <si>
    <t>ÇİLE DM 35-22-M00086_AHMETBEYLİ M06_50064096</t>
  </si>
  <si>
    <t>31.08.2022 11:50:55</t>
  </si>
  <si>
    <t>31.08.2022 14:55:31</t>
  </si>
  <si>
    <t>İĞDECİK KÖK 45-71-M00077_SULAMALAR M05_72234162</t>
  </si>
  <si>
    <t>31.08.2022 16:39:00</t>
  </si>
  <si>
    <t>31.08.2022 20:22:36</t>
  </si>
  <si>
    <t>31.08.2022 14:57:43</t>
  </si>
  <si>
    <t>31.08.2022 15:52:10</t>
  </si>
  <si>
    <t>KINIK TR-3 35-24-L00003_TR-28 L04_2098790</t>
  </si>
  <si>
    <t>31.08.2022 15:26:36</t>
  </si>
  <si>
    <t>31.08.2022 16:08:47</t>
  </si>
  <si>
    <t>DM-25/17 45-71-M00049_953182969_953182969</t>
  </si>
  <si>
    <t>31.08.2022 18:18:23</t>
  </si>
  <si>
    <t>31.08.2022 20:03:03</t>
  </si>
  <si>
    <t>BADINCA KÖK 45-73-M00341_BADINCA-1 (TAŞLIGERE TARAFI) M04_75913004</t>
  </si>
  <si>
    <t>31.08.2022 09:31:39</t>
  </si>
  <si>
    <t>31.08.2022 12:24:50</t>
  </si>
  <si>
    <t>HALİTPAŞA DM 45-80-M00060_BELEN M02_72188714</t>
  </si>
  <si>
    <t>31.08.2022 16:35:23</t>
  </si>
  <si>
    <t>31.08.2022 22:06:17</t>
  </si>
  <si>
    <t>31.08.2022 13:43:59</t>
  </si>
  <si>
    <t>31.08.2022 13:50:33</t>
  </si>
  <si>
    <t>31.08.2022 08:45:22</t>
  </si>
  <si>
    <t>31.08.2022 09:38:39</t>
  </si>
  <si>
    <t>K-4554 35-07-K04554_99371772_99371772</t>
  </si>
  <si>
    <t>31.08.2022 07:08:01</t>
  </si>
  <si>
    <t>31.08.2022 13:38:34</t>
  </si>
  <si>
    <t>31.08.2022 13:41:14</t>
  </si>
  <si>
    <t>31.08.2022 13:43:11</t>
  </si>
  <si>
    <t>ALAYAKA HORZUM TR-1 45-73-M01060_A_56389287_56389287</t>
  </si>
  <si>
    <t>31.08.2022 08:41:43</t>
  </si>
  <si>
    <t>31.08.2022 10:08:56</t>
  </si>
  <si>
    <t>YUKARI MİNNETLER TR-1 45-74-M00128_945576409_945576409</t>
  </si>
  <si>
    <t>31.08.2022 11:15:28</t>
  </si>
  <si>
    <t>31.08.2022 15:43:38</t>
  </si>
  <si>
    <t>DAĞDERE DM 45-72-M00097_HatBaşıAyırıcı_53140484 M06_53140484</t>
  </si>
  <si>
    <t>31.08.2022 21:00:25</t>
  </si>
  <si>
    <t>31.08.2022 23:36:17</t>
  </si>
  <si>
    <t>TR-2/99-1 45-83-M00778_DIREK TIPI TRAFO HUCRESI H01_2107254</t>
  </si>
  <si>
    <t>31.08.2022 14:10:20</t>
  </si>
  <si>
    <t>31.08.2022 18:25:49</t>
  </si>
  <si>
    <t>K-2882 35-02-K02882_35-02-K02882_42312572</t>
  </si>
  <si>
    <t>31.08.2022 10:11:06</t>
  </si>
  <si>
    <t>31.08.2022 10:35:40</t>
  </si>
  <si>
    <t>31.08.2022 16:40:26</t>
  </si>
  <si>
    <t>31.08.2022 20:34:06</t>
  </si>
  <si>
    <t>M-1271 35-02-M01271_910134844_910134844</t>
  </si>
  <si>
    <t>31.08.2022 20:18:37</t>
  </si>
  <si>
    <t>31.08.2022 22:59:59</t>
  </si>
  <si>
    <t>M-1010 35-03-M01010_915934104_915934104</t>
  </si>
  <si>
    <t>31.08.2022 10:29:20</t>
  </si>
  <si>
    <t>31.08.2022 12:53:04</t>
  </si>
  <si>
    <t>GÜNEYDAMLARI TR-5 KILLILAR 45-79-M00220_DIREK TIPI TRAFO HUCRESI H01_2076231</t>
  </si>
  <si>
    <t>31.08.2022 17:31:34</t>
  </si>
  <si>
    <t>31.08.2022 18:12:13</t>
  </si>
  <si>
    <t>ÖRTÜLÜ TR 1 35-24-M00098_DIREK TIPI TRAFO HUCRESI H01_2035680</t>
  </si>
  <si>
    <t>31.08.2022 17:43:10</t>
  </si>
  <si>
    <t>31.08.2022 22:48:57</t>
  </si>
  <si>
    <t>KARASELENDİ TR-1 45-81-M00055_A_56398788_56398788</t>
  </si>
  <si>
    <t>31.08.2022 10:13:42</t>
  </si>
  <si>
    <t>31.08.2022 12:41:09</t>
  </si>
  <si>
    <t>DAĞDERE TR-6 45-72-M00218_B_56407506_56407506</t>
  </si>
  <si>
    <t>31.08.2022 22:03:03</t>
  </si>
  <si>
    <t>31.08.2022 23:59:50</t>
  </si>
  <si>
    <t>31.08.2022 14:58:10</t>
  </si>
  <si>
    <t>31.08.2022 15:52:22</t>
  </si>
  <si>
    <t>TR-1/52 45-72-M00180_956495149_956495149</t>
  </si>
  <si>
    <t>31.08.2022 09:08:00</t>
  </si>
  <si>
    <t>31.08.2022 12:10:35</t>
  </si>
  <si>
    <t>L-371 35-18-L00371_950438097_950438097</t>
  </si>
  <si>
    <t>31.08.2022 08:25:18</t>
  </si>
  <si>
    <t>31.08.2022 09:54:34</t>
  </si>
  <si>
    <t>DEMİRCİLİ DM 35-15-L00895_YENİKÖY TOPRAK SU L08_85268686</t>
  </si>
  <si>
    <t>31.08.2022 10:57:25</t>
  </si>
  <si>
    <t>31.08.2022 18:41:24</t>
  </si>
  <si>
    <t>ÇINARLIKUYU KÖK 45-71-M00188_HatBaşıAyırıcı_53134544 M02_53134544</t>
  </si>
  <si>
    <t>31.08.2022 18:16:08</t>
  </si>
  <si>
    <t>31.08.2022 19:56:25</t>
  </si>
  <si>
    <t>31.08.2022 15:22:42</t>
  </si>
  <si>
    <t>31.08.2022 15:50:07</t>
  </si>
  <si>
    <t>KARAKUYU KÖK 35-22-M00091_KARAKUYU M02_72111688</t>
  </si>
  <si>
    <t>31.08.2022 10:36:00</t>
  </si>
  <si>
    <t>SOMA A SANTRALİ İM/DM 45-82-A00001_HatBaşıAyırıcı_53136018 L14_53136018</t>
  </si>
  <si>
    <t>31.08.2022 20:30:44</t>
  </si>
  <si>
    <t>31.08.2022 23:08:34</t>
  </si>
  <si>
    <t>KUŞÇULAR TR-8 35-19-M00220_956693896_956693896</t>
  </si>
  <si>
    <t>31.08.2022 16:17:58</t>
  </si>
  <si>
    <t>31.08.2022 19:25:11</t>
  </si>
  <si>
    <t>ESKİN TR-2 45-81-M00234_A_56389046_56389046</t>
  </si>
  <si>
    <t>31.08.2022 09:26:33</t>
  </si>
  <si>
    <t>31.08.2022 12:04:13</t>
  </si>
  <si>
    <t>31.08.2022 10:11:24</t>
  </si>
  <si>
    <t>31.08.2022 12:16:00</t>
  </si>
  <si>
    <t>M-228 35-02-M00228_966864671_966864671</t>
  </si>
  <si>
    <t>31.08.2022 08:47:31</t>
  </si>
  <si>
    <t>31.08.2022 09:37:30</t>
  </si>
  <si>
    <t>31.08.2022 16:23:19</t>
  </si>
  <si>
    <t>31.08.2022 18:27:45</t>
  </si>
  <si>
    <t>M-1335 KAYADİBİ KÖK 35-02-M01335_M-2625 M07_72281512</t>
  </si>
  <si>
    <t>31.08.2022 11:03:17</t>
  </si>
  <si>
    <t>31.08.2022 14:06:52</t>
  </si>
  <si>
    <t>31.08.2022 18:26:37</t>
  </si>
  <si>
    <t>01.09.2022 01:17:48</t>
  </si>
  <si>
    <t>MANİSA TM-1 45-71-A00001_DONANIMLI YEDEK M05_2059994</t>
  </si>
  <si>
    <t>31.08.2022 17:39:00</t>
  </si>
  <si>
    <t>31.08.2022 18:49:00</t>
  </si>
  <si>
    <t>31.08.2022 11:28:11</t>
  </si>
  <si>
    <t>31.08.2022 11:39:28</t>
  </si>
  <si>
    <t>TİRE TR-14 35-29-L00014_950335629_950335629</t>
  </si>
  <si>
    <t>31.08.2022 22:37:50</t>
  </si>
  <si>
    <t>01.09.2022 02:19:04</t>
  </si>
  <si>
    <t>L-27 İZMİRLİ LİMANLAR 35-18-L00027_7002177 c1_5775874</t>
  </si>
  <si>
    <t>31.08.2022 19:10:14</t>
  </si>
  <si>
    <t>31.08.2022 19:42:59</t>
  </si>
  <si>
    <t>K-4133 35-04-K04133_912495296_912495296</t>
  </si>
  <si>
    <t>31.08.2022 08:31:23</t>
  </si>
  <si>
    <t>31.08.2022 10:48:09</t>
  </si>
  <si>
    <t>L-29 ÖZLİMANLAR 35-18-L00029_95001212575_95001212575</t>
  </si>
  <si>
    <t>31.08.2022 16:51:05</t>
  </si>
  <si>
    <t>31.08.2022 21:20:18</t>
  </si>
  <si>
    <t>M-3121(YATIRIM REZERVE) 35-10-M03121_B_56374792_56374792</t>
  </si>
  <si>
    <t>31.08.2022 09:20:53</t>
  </si>
  <si>
    <t>31.08.2022 17:16:05</t>
  </si>
  <si>
    <t>AKHİSAR İM 45-72-A00001_HatBaşıAyırıcı_53139950 L05_53139950</t>
  </si>
  <si>
    <t>31.08.2022 09:49:12</t>
  </si>
  <si>
    <t>31.08.2022 10:37:25</t>
  </si>
  <si>
    <t>31.08.2022 15:16:01</t>
  </si>
  <si>
    <t>31.08.2022 15:47:06</t>
  </si>
  <si>
    <t>ALİ KALKIN GRUBU 35-26-L00113_35-26-L00113_2363167</t>
  </si>
  <si>
    <t>31.08.2022 21:17:35</t>
  </si>
  <si>
    <t>31.08.2022 23:02:03</t>
  </si>
  <si>
    <t>M-1050 35-02-M01050_A A01_5924891</t>
  </si>
  <si>
    <t>31.08.2022 09:32:18</t>
  </si>
  <si>
    <t>31.08.2022 10:35:42</t>
  </si>
  <si>
    <t>K-18 35-04-K00018_D K18D1B_5808390</t>
  </si>
  <si>
    <t>31.08.2022 20:57:02</t>
  </si>
  <si>
    <t>01.09.2022 01:00:17</t>
  </si>
  <si>
    <t>GAZİEMİR GIS TM 35-08-A00006_HAVALİMANI-1 M08_2317308</t>
  </si>
  <si>
    <t>31.08.2022 13:38:35</t>
  </si>
  <si>
    <t>31.08.2022 16:04:43</t>
  </si>
  <si>
    <t>YENİCEKÖY YEŞİLLER TR-2 45-72-L00178_B_56401801_56401801</t>
  </si>
  <si>
    <t>31.08.2022 10:43:55</t>
  </si>
  <si>
    <t>31.08.2022 12:02:21</t>
  </si>
  <si>
    <t>TR-17 (DM-2/TR-15) 35-22-M00017_DM-2/TR-13 MENDERES M02_72131981</t>
  </si>
  <si>
    <t>31.08.2022 15:55:47</t>
  </si>
  <si>
    <t>31.08.2022 18:37:22</t>
  </si>
  <si>
    <t>31.08.2022 13:36:04</t>
  </si>
  <si>
    <t>31.08.2022 15:09:12</t>
  </si>
  <si>
    <t>K-905 35-02-K00905_912935634_912935634</t>
  </si>
  <si>
    <t>31.08.2022 19:38:19</t>
  </si>
  <si>
    <t>31.08.2022 20:45:17</t>
  </si>
  <si>
    <t>_98919208_98919208</t>
  </si>
  <si>
    <t>31.08.2022 05:36:51</t>
  </si>
  <si>
    <t>31.08.2022 06:46:16</t>
  </si>
  <si>
    <t>31.08.2022 15:23:53</t>
  </si>
  <si>
    <t>31.08.2022 16:05:00</t>
  </si>
  <si>
    <t>DM-12/TR-19 45-72-L00938__72373014_72373014</t>
  </si>
  <si>
    <t>31.08.2022 10:13:01</t>
  </si>
  <si>
    <t>31.08.2022 12:34:48</t>
  </si>
  <si>
    <t>K-1869 35-09-K01869_B_56368872_56368872</t>
  </si>
  <si>
    <t>31.08.2022 17:47:59</t>
  </si>
  <si>
    <t>31.08.2022 18:21:50</t>
  </si>
  <si>
    <t>31.08.2022 20:35:25</t>
  </si>
  <si>
    <t>31.08.2022 21:49:49</t>
  </si>
  <si>
    <t>KAYMAKÇI TR-36 35-15-L00230_B_56361799_56361799</t>
  </si>
  <si>
    <t>31.08.2022 12:47:09</t>
  </si>
  <si>
    <t>31.08.2022 16:19:14</t>
  </si>
  <si>
    <t>KIRKAĞAÇ DM 45-76-M00043_GELENBE M03_72247570</t>
  </si>
  <si>
    <t>31.08.2022 14:39:45</t>
  </si>
  <si>
    <t>31.08.2022 14:55:18</t>
  </si>
  <si>
    <t>GÖKÇEN DM 35-29-M00123_ASMALIK M12_2104355</t>
  </si>
  <si>
    <t>31.08.2022 18:40:18</t>
  </si>
  <si>
    <t>31.08.2022 19:47:08</t>
  </si>
  <si>
    <t>KARAYAHŞİ TARIMSAL SULAMA TR-2 45-78-L00449_DIREK TIPI TRAFO HUCRESI H01_2107938</t>
  </si>
  <si>
    <t>31.08.2022 08:43:36</t>
  </si>
  <si>
    <t>31.08.2022 10:30:18</t>
  </si>
  <si>
    <t>31.08.2022 19:13:56</t>
  </si>
  <si>
    <t>31.08.2022 20:29:56</t>
  </si>
  <si>
    <t>K-144 35-02-K00144_B_56367412_56367412</t>
  </si>
  <si>
    <t>31.08.2022 11:09:20</t>
  </si>
  <si>
    <t>31.08.2022 12:39:34</t>
  </si>
  <si>
    <t>ALAŞEHİR TR-81/A 45-73-M01295_95001213510_95001213510</t>
  </si>
  <si>
    <t>31.08.2022 07:53:21</t>
  </si>
  <si>
    <t>31.08.2022 08:31:39</t>
  </si>
  <si>
    <t>ÜÇYOL KÖK 45-82-M00128_HatBaşıAyırıcı_53136118 M06_53136118</t>
  </si>
  <si>
    <t>31.08.2022 21:13:36</t>
  </si>
  <si>
    <t>01.09.2022 00:25:31</t>
  </si>
  <si>
    <t>31.08.2022 15:11:10</t>
  </si>
  <si>
    <t>31.08.2022 15:56:29</t>
  </si>
  <si>
    <t>KINIK TR-35 35-24-M00305_ H_82962625</t>
  </si>
  <si>
    <t>31.08.2022 13:20:36</t>
  </si>
  <si>
    <t>31.08.2022 13:42:43</t>
  </si>
  <si>
    <t>31.08.2022 13:36:23</t>
  </si>
  <si>
    <t>31.08.2022 13:38:56</t>
  </si>
  <si>
    <t>KARABULU TR-1 35-31-L00348_35-31-L00348_2365277</t>
  </si>
  <si>
    <t>31.08.2022 09:57:38</t>
  </si>
  <si>
    <t>31.08.2022 11:39:11</t>
  </si>
  <si>
    <t>31.08.2022 19:43:23</t>
  </si>
  <si>
    <t>HACI ABDİ YOLAYRIMI TR 35-20-L00050_8023937_56377151_56377151</t>
  </si>
  <si>
    <t>31.08.2022 16:57:50</t>
  </si>
  <si>
    <t>31.08.2022 17:52:46</t>
  </si>
  <si>
    <t>KEMALİYE DM (TR-1) 45-73-M00150_HatBaşıAyırıcı_53135712 M02_53135712</t>
  </si>
  <si>
    <t>31.08.2022 13:50:55</t>
  </si>
  <si>
    <t>31.08.2022 14:08:47</t>
  </si>
  <si>
    <t>KABAKUM KÖK-9 35-30-L00126_İSLAMLAR L02_72067139</t>
  </si>
  <si>
    <t>31.08.2022 22:47:27</t>
  </si>
  <si>
    <t>31.08.2022 23:47:42</t>
  </si>
  <si>
    <t>31.08.2022 16:25:10</t>
  </si>
  <si>
    <t>31.08.2022 16:28:00</t>
  </si>
  <si>
    <t>MEDAR DM 45-72-L00079_TR-3 L04_66588789</t>
  </si>
  <si>
    <t>31.08.2022 02:10:47</t>
  </si>
  <si>
    <t>31.08.2022 02:44:30</t>
  </si>
  <si>
    <t>TİRE DM-2/8 35-29-M00116_DAĞITIM TRAFOSU L03_72182767</t>
  </si>
  <si>
    <t>31.08.2022 09:38:54</t>
  </si>
  <si>
    <t>31.08.2022 15:38:34</t>
  </si>
  <si>
    <t>31.08.2022 15:28:25</t>
  </si>
  <si>
    <t>31.08.2022 17:04:34</t>
  </si>
  <si>
    <t>KÖPRÜBAŞI DM 45-86-M00051_ÇATALOLUK DM M05_85039997</t>
  </si>
  <si>
    <t>31.08.2022 17:02:56</t>
  </si>
  <si>
    <t>31.08.2022 20:28:00</t>
  </si>
  <si>
    <t>GÖRECE M-351 35-22-M00351_M-790 ADNAN MENDERES HAVALİMANI-GERİLİM M03_72143322</t>
  </si>
  <si>
    <t>31.08.2022 16:23:21</t>
  </si>
  <si>
    <t>31.08.2022 19:34:07</t>
  </si>
  <si>
    <t>YENİFOÇA TR-51 35-23-M00051_42097953_56376091_56376091</t>
  </si>
  <si>
    <t>31.08.2022 19:47:09</t>
  </si>
  <si>
    <t>31.08.2022 20:34:54</t>
  </si>
  <si>
    <t>GÖRDES TR-3 45-75-M00003_945605986_945605986</t>
  </si>
  <si>
    <t>31.08.2022 12:14:59</t>
  </si>
  <si>
    <t>31.08.2022 13:04:58</t>
  </si>
  <si>
    <t>31.08.2022 00:20:48</t>
  </si>
  <si>
    <t>31.08.2022 00:31:16</t>
  </si>
  <si>
    <t>KORDON KÖK 45-78-M00730_HatBaşıAyırıcı_53139025 M03_53139025</t>
  </si>
  <si>
    <t>31.08.2022 09:27:52</t>
  </si>
  <si>
    <t>31.08.2022 10:06:41</t>
  </si>
  <si>
    <t>ALAŞEHİR TR-81/A 45-73-M01295_945669785_945669785</t>
  </si>
  <si>
    <t>31.08.2022 11:29:03</t>
  </si>
  <si>
    <t>31.08.2022 12:31:33</t>
  </si>
  <si>
    <t>31.08.2022 10:03:01</t>
  </si>
  <si>
    <t>31.08.2022 13:52:55</t>
  </si>
  <si>
    <t>MURAT BÜYÜKADAM VE ARKADAŞLARI TR 35-24-M00032_35-24-M00032_2347631</t>
  </si>
  <si>
    <t>31.08.2022 19:54:03</t>
  </si>
  <si>
    <t>31.08.2022 23:54:22</t>
  </si>
  <si>
    <t>31.08.2022 14:05:03</t>
  </si>
  <si>
    <t>31.08.2022 17:06:02</t>
  </si>
  <si>
    <t>KIZILCAOVA TR-5 35-20-L00428_955192278_955192278</t>
  </si>
  <si>
    <t>31.08.2022 18:42:27</t>
  </si>
  <si>
    <t>31.08.2022 19:38:27</t>
  </si>
  <si>
    <t>31.08.2022 17:40:48</t>
  </si>
  <si>
    <t>31.08.2022 18:30:37</t>
  </si>
  <si>
    <t>KİRELLİ KÖK 35-29-L00809_GÜRDÜLLÜ- DERELİ-KİRELLİ KÖY L01_74719165</t>
  </si>
  <si>
    <t>31.08.2022 14:49:53</t>
  </si>
  <si>
    <t>31.08.2022 16:34:04</t>
  </si>
  <si>
    <t>31.08.2022 17:16:15</t>
  </si>
  <si>
    <t>31.08.2022 19:28:32</t>
  </si>
  <si>
    <t>TURGUTALP TR-1/2 (DM-3/18) 45-82-M00057_945544589_945544589</t>
  </si>
  <si>
    <t>31.08.2022 21:32:37</t>
  </si>
  <si>
    <t>31.08.2022 22:41:14</t>
  </si>
  <si>
    <t>L-290 35-18-L00290__72372510_72372510</t>
  </si>
  <si>
    <t>31.08.2022 09:08:30</t>
  </si>
  <si>
    <t>31.08.2022 14:35:29</t>
  </si>
  <si>
    <t>K-4118 35-08-K04118_99276857_99276857</t>
  </si>
  <si>
    <t>31.08.2022 17:00:06</t>
  </si>
  <si>
    <t>31.08.2022 19:26:17</t>
  </si>
  <si>
    <t>31.08.2022 15:27:00</t>
  </si>
  <si>
    <t>31.08.2022 23:17:37</t>
  </si>
  <si>
    <t>01.09.2022 01:37:43</t>
  </si>
  <si>
    <t>31.08.2022 14:49:56</t>
  </si>
  <si>
    <t>31.08.2022 18:35:20</t>
  </si>
  <si>
    <t>K-3373 35-10-K03373__79892029_79892029</t>
  </si>
  <si>
    <t>31.08.2022 18:11:27</t>
  </si>
  <si>
    <t>31.08.2022 19:22:54</t>
  </si>
  <si>
    <t>KIRKAĞAÇ TR-1 45-76-M00001_KIRKAĞAÇ TR-2/TR-3/TR-18/TR-24 M03_72215487</t>
  </si>
  <si>
    <t>31.08.2022 10:25:10</t>
  </si>
  <si>
    <t>31.08.2022 10:32:44</t>
  </si>
  <si>
    <t>31.08.2022 13:40:23</t>
  </si>
  <si>
    <t>31.08.2022 13:42:53</t>
  </si>
  <si>
    <t>ELİFLİ TR-4 35-20-L00111_6049443_65507928_65507928</t>
  </si>
  <si>
    <t>31.08.2022 14:07:14</t>
  </si>
  <si>
    <t>YENİFOÇA M-274 35-23-M00274_D_56387170_56387170</t>
  </si>
  <si>
    <t>31.08.2022 21:07:21</t>
  </si>
  <si>
    <t>31.08.2022 12:11:35</t>
  </si>
  <si>
    <t>31.08.2022 12:56:23</t>
  </si>
  <si>
    <t>MECİDİYE TR-1 KÖK 45-72-L00078_GÖKÇEKÖY (KÖYLER ÇIKIŞI) L010_66560801</t>
  </si>
  <si>
    <t>31.08.2022 19:13:50</t>
  </si>
  <si>
    <t>31.08.2022 23:39:58</t>
  </si>
  <si>
    <t>M-1147 GEÇİT 35-09-M01147_M-1096 M04_47553620</t>
  </si>
  <si>
    <t>31.08.2022 09:52:07</t>
  </si>
  <si>
    <t>31.08.2022 11:10:46</t>
  </si>
  <si>
    <t>ÖDEMİŞ İM 35-15-A00001_GÜNLÜCE L13_2310684</t>
  </si>
  <si>
    <t>31.08.2022 09:24:41</t>
  </si>
  <si>
    <t>31.08.2022 17:11:01</t>
  </si>
  <si>
    <t>ÖDEMİŞ İM 35-15-A00001_YENİ KENT L16_2310687</t>
  </si>
  <si>
    <t>31.08.2022 09:24:05</t>
  </si>
  <si>
    <t>31.08.2022 18:53:20</t>
  </si>
  <si>
    <t>DM-25/17-A 45-71-M00054_953195391_953195391</t>
  </si>
  <si>
    <t>31.08.2022 09:08:44</t>
  </si>
  <si>
    <t>31.08.2022 10:52:58</t>
  </si>
  <si>
    <t>ERKAN ATMACA SULAMA GRUBU 35-29-M00225_A_56361346_56361346</t>
  </si>
  <si>
    <t>31.08.2022 13:52:28</t>
  </si>
  <si>
    <t>31.08.2022 15:19:54</t>
  </si>
  <si>
    <t>MAHMUTLAR KÖK 45-74-M00354_HatBaşıAyırıcı_77952889 M010_77952889</t>
  </si>
  <si>
    <t>31.08.2022 21:49:36</t>
  </si>
  <si>
    <t>31.08.2022 23:06:00</t>
  </si>
  <si>
    <t>AKHİSAR İM 45-72-A00001_AKHİSAR TM  ŞEHİR-3 M07_42545484</t>
  </si>
  <si>
    <t>31.08.2022 16:06:23</t>
  </si>
  <si>
    <t>31.08.2022 16:47:57</t>
  </si>
  <si>
    <t>ÇAMÖNÜ TR-7 35-22-M00175_DIREK TIPI TRAFO HUCRESI H01_2126254</t>
  </si>
  <si>
    <t>31.08.2022 10:49:58</t>
  </si>
  <si>
    <t>31.08.2022 13:05:47</t>
  </si>
  <si>
    <t>31.08.2022 15:22:53</t>
  </si>
  <si>
    <t>31.08.2022 15:29:24</t>
  </si>
  <si>
    <t>31.08.2022 11:36:23</t>
  </si>
  <si>
    <t>31.08.2022 19:16:37</t>
  </si>
  <si>
    <t>TOPÇAM SULAMA TR-7 35-16-M00200_953355068_953355068</t>
  </si>
  <si>
    <t>31.08.2022 12:20:26</t>
  </si>
  <si>
    <t>31.08.2022 18:31:58</t>
  </si>
  <si>
    <t>31.08.2022 17:18:10</t>
  </si>
  <si>
    <t>31.08.2022 18:49:31</t>
  </si>
  <si>
    <t>TR-93 MELTEM SİTESİ 35-19-L00093_956664138_956664138</t>
  </si>
  <si>
    <t>04.08.2022 08:07:48</t>
  </si>
  <si>
    <t>04.08.2022 09:27:24</t>
  </si>
  <si>
    <t>M-2457 35-08-M02457_M-3186 M04_72188941</t>
  </si>
  <si>
    <t>04.08.2022 08:59:52</t>
  </si>
  <si>
    <t>04.08.2022 13:33:23</t>
  </si>
  <si>
    <t>M-2948 35-01-M02948_35-01-M02948_75482640</t>
  </si>
  <si>
    <t>04.08.2022 09:12:05</t>
  </si>
  <si>
    <t>04.08.2022 16:37:38</t>
  </si>
  <si>
    <t>AKÖREN TR-19 KÖK 45-78-M00974_HatBaşıAyırıcı_53139503 M04_53139503</t>
  </si>
  <si>
    <t>04.08.2022 16:48:33</t>
  </si>
  <si>
    <t>04.08.2022 23:12:50</t>
  </si>
  <si>
    <t>K-2323 35-04-K02323_K-2676 K03_2117707</t>
  </si>
  <si>
    <t>04.08.2022 22:23:03</t>
  </si>
  <si>
    <t>05.08.2022 00:46:46</t>
  </si>
  <si>
    <t>TAHTALIÇAY KÖK (M-751) 35-22-M00145_CUMAOVASI 1-2 M01_2112938</t>
  </si>
  <si>
    <t>04.08.2022 18:51:54</t>
  </si>
  <si>
    <t>04.08.2022 21:27:32</t>
  </si>
  <si>
    <t>04.08.2022 10:57:30</t>
  </si>
  <si>
    <t>04.08.2022 12:06:48</t>
  </si>
  <si>
    <t>M-1207 35-02-M01207_M-1212 M03_2099756</t>
  </si>
  <si>
    <t>04.08.2022 23:51:07</t>
  </si>
  <si>
    <t>05.08.2022 01:07:54</t>
  </si>
  <si>
    <t>TR-79 DEREKENARI 35-19-L00079_956664349_956664349</t>
  </si>
  <si>
    <t>04.08.2022 17:49:45</t>
  </si>
  <si>
    <t>04.08.2022 19:18:50</t>
  </si>
  <si>
    <t>04.08.2022 20:53:32</t>
  </si>
  <si>
    <t>04.08.2022 21:05:00</t>
  </si>
  <si>
    <t>TR-53 35-16-L00053_B_56398131_56398131</t>
  </si>
  <si>
    <t>04.08.2022 19:40:52</t>
  </si>
  <si>
    <t>04.08.2022 20:43:54</t>
  </si>
  <si>
    <t>SARUHANLI TR-6/B 45-80-M03001_956567906_956567906</t>
  </si>
  <si>
    <t>04.08.2022 18:00:12</t>
  </si>
  <si>
    <t>04.08.2022 19:04:44</t>
  </si>
  <si>
    <t>L-417 MIAMI EVLERİ 35-18-L00417_950436703_950436703</t>
  </si>
  <si>
    <t>04.08.2022 09:43:57</t>
  </si>
  <si>
    <t>04.08.2022 14:49:11</t>
  </si>
  <si>
    <t>04.08.2022 06:37:21</t>
  </si>
  <si>
    <t>04.08.2022 08:36:07</t>
  </si>
  <si>
    <t>04.08.2022 11:35:03</t>
  </si>
  <si>
    <t>TR-1-5/8 (SABRİNİN KAHVE) 35-20-L00052_YANIKKAVAK MERKEZ L01_66524766</t>
  </si>
  <si>
    <t>04.08.2022 10:19:34</t>
  </si>
  <si>
    <t>04.08.2022 16:38:37</t>
  </si>
  <si>
    <t>04.08.2022 18:26:02</t>
  </si>
  <si>
    <t>04.08.2022 18:55:36</t>
  </si>
  <si>
    <t>SAĞANCI İM 35-16-A00003_SÜLEYMANLI L05_2316404</t>
  </si>
  <si>
    <t>04.08.2022 09:45:13</t>
  </si>
  <si>
    <t>04.08.2022 15:39:41</t>
  </si>
  <si>
    <t>SOMA TR-3/2 45-82-M00083_TR-2/1 M01_72185218</t>
  </si>
  <si>
    <t>04.08.2022 19:04:53</t>
  </si>
  <si>
    <t>04.08.2022 19:24:41</t>
  </si>
  <si>
    <t>L-272 35-18-L00272_950445655_950445655</t>
  </si>
  <si>
    <t>04.08.2022 14:32:22</t>
  </si>
  <si>
    <t>04.08.2022 17:40:52</t>
  </si>
  <si>
    <t>04.08.2022 15:56:54</t>
  </si>
  <si>
    <t>04.08.2022 16:30:21</t>
  </si>
  <si>
    <t>TR-84 35-16-L00084_47565481_56397820_56397820</t>
  </si>
  <si>
    <t>04.08.2022 18:54:04</t>
  </si>
  <si>
    <t>04.08.2022 19:54:44</t>
  </si>
  <si>
    <t>04.08.2022 16:01:31</t>
  </si>
  <si>
    <t>04.08.2022 17:31:43</t>
  </si>
  <si>
    <t>TEPECİK KÖYÜ TR-2 45-71-M01287_44415722_56387786_56387786</t>
  </si>
  <si>
    <t>04.08.2022 21:50:51</t>
  </si>
  <si>
    <t>05.08.2022 01:11:28</t>
  </si>
  <si>
    <t>TR-17 35-27-M00017_912531454_912531454</t>
  </si>
  <si>
    <t>04.08.2022 08:33:07</t>
  </si>
  <si>
    <t>04.08.2022 10:06:23</t>
  </si>
  <si>
    <t>KARAPINAR İM 45-78-A00002_HatBaşıAyırıcı_53139299 M02_53139299</t>
  </si>
  <si>
    <t>04.08.2022 10:44:32</t>
  </si>
  <si>
    <t>04.08.2022 13:19:17</t>
  </si>
  <si>
    <t>04.08.2022 07:32:51</t>
  </si>
  <si>
    <t>04.08.2022 07:55:47</t>
  </si>
  <si>
    <t>DM-25/37 45-71-M00058_953215398_953215398</t>
  </si>
  <si>
    <t>04.08.2022 23:46:54</t>
  </si>
  <si>
    <t>05.08.2022 01:22:43</t>
  </si>
  <si>
    <t>K-81 35-01-K00081_910662788_910662788</t>
  </si>
  <si>
    <t>04.08.2022 12:56:49</t>
  </si>
  <si>
    <t>04.08.2022 14:38:00</t>
  </si>
  <si>
    <t>L-201 GÜZELÇİFTLİK 35-14-L00201_956651599_956651599</t>
  </si>
  <si>
    <t>04.08.2022 00:53:12</t>
  </si>
  <si>
    <t>04.08.2022 01:51:42</t>
  </si>
  <si>
    <t>KULA İM 45-77-A00001_KULA-2(ŞEHİR-2) L03_2308464</t>
  </si>
  <si>
    <t>04.08.2022 09:07:33</t>
  </si>
  <si>
    <t>04.08.2022 15:24:41</t>
  </si>
  <si>
    <t>04.08.2022 18:12:03</t>
  </si>
  <si>
    <t>04.08.2022 19:00:08</t>
  </si>
  <si>
    <t>CAMBAZLI KÖK 45-84-M00005_HatBaşıAyırıcı_53134286 M04_53134286</t>
  </si>
  <si>
    <t>04.08.2022 15:11:39</t>
  </si>
  <si>
    <t>04.08.2022 16:19:00</t>
  </si>
  <si>
    <t>BOSTANLI GIS TM 35-04-A00001_TR-B K12_2311276</t>
  </si>
  <si>
    <t>04.08.2022 15:23:25</t>
  </si>
  <si>
    <t>04.08.2022 15:27:00</t>
  </si>
  <si>
    <t>04.08.2022 12:58:19</t>
  </si>
  <si>
    <t>04.08.2022 13:57:18</t>
  </si>
  <si>
    <t>SAĞANCI İM 35-16-A00003_SAĞANCI L03_2316402</t>
  </si>
  <si>
    <t>04.08.2022 10:55:33</t>
  </si>
  <si>
    <t>04.08.2022 15:54:39</t>
  </si>
  <si>
    <t>GERELİ KÖYÜ KAVAKKUYU TR-6 35-15-M00223_950405587_950405587</t>
  </si>
  <si>
    <t>04.08.2022 16:48:08</t>
  </si>
  <si>
    <t>04.08.2022 20:31:18</t>
  </si>
  <si>
    <t>MENEMEN TR-38 35-28-L00038_953380258_953380258</t>
  </si>
  <si>
    <t>04.08.2022 17:26:39</t>
  </si>
  <si>
    <t>04.08.2022 19:28:33</t>
  </si>
  <si>
    <t>M-1292 35-02-M01292_35-02-M01292_2376535</t>
  </si>
  <si>
    <t>04.08.2022 09:14:59</t>
  </si>
  <si>
    <t>04.08.2022 13:22:26</t>
  </si>
  <si>
    <t>KUŞKAYA MAHALLESİ TR-1 35-24-M00080_DIREK TIPI TRAFO HUCRESI H01_2035644</t>
  </si>
  <si>
    <t>04.08.2022 19:55:14</t>
  </si>
  <si>
    <t>04.08.2022 21:22:12</t>
  </si>
  <si>
    <t>K-1746 35-04-K01746_C K1746C3B_5816515</t>
  </si>
  <si>
    <t>04.08.2022 08:34:44</t>
  </si>
  <si>
    <t>04.08.2022 08:51:56</t>
  </si>
  <si>
    <t>TR-73 YAŞAR KAHRAMAN GRB. 35-15-M00073_C_56370677_56370677</t>
  </si>
  <si>
    <t>04.08.2022 07:23:35</t>
  </si>
  <si>
    <t>04.08.2022 08:26:04</t>
  </si>
  <si>
    <t>MENEMEN DM-3/22 (TR-61) 35-28-M00734_953375539_953375539</t>
  </si>
  <si>
    <t>04.08.2022 20:49:38</t>
  </si>
  <si>
    <t>05.08.2022 01:46:57</t>
  </si>
  <si>
    <t>YAYLA KÖYÜ TR-1 35-21-L00093_DIREK TIPI TRAFO HUCRESI H01_2086619</t>
  </si>
  <si>
    <t>04.08.2022 13:18:46</t>
  </si>
  <si>
    <t>04.08.2022 13:39:21</t>
  </si>
  <si>
    <t>PAMUKYAZI-5 35-26-L00392_956601873_956601873</t>
  </si>
  <si>
    <t>04.08.2022 20:08:24</t>
  </si>
  <si>
    <t>04.08.2022 22:19:16</t>
  </si>
  <si>
    <t>04.08.2022 15:15:44</t>
  </si>
  <si>
    <t>04.08.2022 15:50:40</t>
  </si>
  <si>
    <t>YEĞENLİ TR-2 35-29-L00734_950326307_950326307</t>
  </si>
  <si>
    <t>04.08.2022 12:07:27</t>
  </si>
  <si>
    <t>04.08.2022 14:30:32</t>
  </si>
  <si>
    <t>04.08.2022 14:24:19</t>
  </si>
  <si>
    <t>04.08.2022 15:30:30</t>
  </si>
  <si>
    <t>MURADİYE TR-2 SU DEPOSU 45-71-M00199_953221319_953221319</t>
  </si>
  <si>
    <t>04.08.2022 11:22:53</t>
  </si>
  <si>
    <t>04.08.2022 16:53:21</t>
  </si>
  <si>
    <t>TR-2/35 45-72-L00035_956519175_956519175</t>
  </si>
  <si>
    <t>04.08.2022 14:49:31</t>
  </si>
  <si>
    <t>04.08.2022 16:37:19</t>
  </si>
  <si>
    <t>TR-37 45-77-L00037_TR-37/A L05_72210439</t>
  </si>
  <si>
    <t>04.08.2022 18:26:00</t>
  </si>
  <si>
    <t>KILAVUZLAR TR-3 45-74-M00201_A_56352118_56352118</t>
  </si>
  <si>
    <t>04.08.2022 19:28:22</t>
  </si>
  <si>
    <t>04.08.2022 21:38:58</t>
  </si>
  <si>
    <t>04.08.2022 07:07:00</t>
  </si>
  <si>
    <t>04.08.2022 10:42:52</t>
  </si>
  <si>
    <t>TR-7 ÖZTAK (TR-237) 35-19-M00237_956692687_956692687</t>
  </si>
  <si>
    <t>04.08.2022 21:11:04</t>
  </si>
  <si>
    <t>04.08.2022 23:55:35</t>
  </si>
  <si>
    <t>K-2778 35-09-K02778_K-4681 K03_47011331</t>
  </si>
  <si>
    <t>04.08.2022 17:28:00</t>
  </si>
  <si>
    <t>04.08.2022 20:16:00</t>
  </si>
  <si>
    <t>ARMUTLU DM-2/TR-26 35-27-L00349_95000546415_95000546415</t>
  </si>
  <si>
    <t>04.08.2022 18:43:00</t>
  </si>
  <si>
    <t>04.08.2022 21:17:12</t>
  </si>
  <si>
    <t>DEREKÖY KÖK 45-82-M00153_KARANLIKDERE-1(IŞIKLAR-1) M05_72197798</t>
  </si>
  <si>
    <t>04.08.2022 09:12:59</t>
  </si>
  <si>
    <t>04.08.2022 11:25:51</t>
  </si>
  <si>
    <t>K-2676 35-04-K02676_K-4375 K01_2092237</t>
  </si>
  <si>
    <t>04.08.2022 22:01:54</t>
  </si>
  <si>
    <t>04.08.2022 22:24:33</t>
  </si>
  <si>
    <t>YENİ FOÇA TR-9 35-23-M00009_YENİFOÇA TR-10 M03_2335042</t>
  </si>
  <si>
    <t>04.08.2022 16:34:01</t>
  </si>
  <si>
    <t>04.08.2022 17:38:38</t>
  </si>
  <si>
    <t>04.08.2022 02:35:03</t>
  </si>
  <si>
    <t>04.08.2022 05:17:06</t>
  </si>
  <si>
    <t>HASAN TÜRKAY SULAMA GRUBU 35-29-L00643_A_65509959_65509959</t>
  </si>
  <si>
    <t>04.08.2022 21:23:25</t>
  </si>
  <si>
    <t>05.08.2022 01:50:46</t>
  </si>
  <si>
    <t>ÇAPAKLI KÖK 45-78-M01161_HatBaşıAyırıcı_53139052 M07_53139052</t>
  </si>
  <si>
    <t>04.08.2022 16:13:01</t>
  </si>
  <si>
    <t>04.08.2022 21:28:58</t>
  </si>
  <si>
    <t>04.08.2022 15:30:59</t>
  </si>
  <si>
    <t>04.08.2022 16:02:06</t>
  </si>
  <si>
    <t>K-4389 35-09-K04389_K-2669 K02_47227970</t>
  </si>
  <si>
    <t>04.08.2022 13:53:05</t>
  </si>
  <si>
    <t>05.08.2022 01:57:35</t>
  </si>
  <si>
    <t>TR-1/56 45-72-M00640_956507643_956507643</t>
  </si>
  <si>
    <t>04.08.2022 14:00:26</t>
  </si>
  <si>
    <t>04.08.2022 18:46:34</t>
  </si>
  <si>
    <t>L-99 DÜZCE TR-1 35-14-L00099_956641067_956641067</t>
  </si>
  <si>
    <t>04.08.2022 16:04:12</t>
  </si>
  <si>
    <t>04.08.2022 19:41:03</t>
  </si>
  <si>
    <t>MURADİYE DM 45-71-M00006_DM-4 KÜÇÜK ÖLÇEKLİ SAN. SİTESİ M10_2322533</t>
  </si>
  <si>
    <t>04.08.2022 07:57:20</t>
  </si>
  <si>
    <t>04.08.2022 08:08:00</t>
  </si>
  <si>
    <t>04.08.2022 16:56:39</t>
  </si>
  <si>
    <t>04.08.2022 19:45:00</t>
  </si>
  <si>
    <t>04.08.2022 12:26:27</t>
  </si>
  <si>
    <t>04.08.2022 14:34:34</t>
  </si>
  <si>
    <t>04.08.2022 17:06:24</t>
  </si>
  <si>
    <t>04.08.2022 17:33:44</t>
  </si>
  <si>
    <t>SÜLEYMANLI TR-7 45-72-L00305_B_56384624_56384624</t>
  </si>
  <si>
    <t>04.08.2022 09:33:22</t>
  </si>
  <si>
    <t>04.08.2022 11:00:40</t>
  </si>
  <si>
    <t>EBSO TM 35-09-A00001_EBSO-15 K50_2312304</t>
  </si>
  <si>
    <t>04.08.2022 17:29:39</t>
  </si>
  <si>
    <t>04.08.2022 18:17:20</t>
  </si>
  <si>
    <t>ŞEMİKLER TM 35-04-A00003_ŞEMİKLER-12 K42_2053428</t>
  </si>
  <si>
    <t>OG Travers Arızası</t>
  </si>
  <si>
    <t>04.08.2022 11:59:49</t>
  </si>
  <si>
    <t>04.08.2022 12:38:13</t>
  </si>
  <si>
    <t>04.08.2022 08:56:36</t>
  </si>
  <si>
    <t>04.08.2022 12:33:49</t>
  </si>
  <si>
    <t>TR-4 45-78-L00004_45-78-L00004_2355582</t>
  </si>
  <si>
    <t>04.08.2022 22:13:57</t>
  </si>
  <si>
    <t>04.08.2022 23:21:42</t>
  </si>
  <si>
    <t>L-455 35-18-L00455_950456114_950456114</t>
  </si>
  <si>
    <t>04.08.2022 21:51:10</t>
  </si>
  <si>
    <t>05.08.2022 02:29:20</t>
  </si>
  <si>
    <t>ŞEVKET ŞAKI SULAMA GRUBU 35-29-M00361_35-29-M00361_2371931</t>
  </si>
  <si>
    <t>04.08.2022 06:26:45</t>
  </si>
  <si>
    <t>04.08.2022 07:29:33</t>
  </si>
  <si>
    <t>SOMA TR-44 45-82-M00044_SOMA TR-44/2 M03_2091595</t>
  </si>
  <si>
    <t>04.08.2022 16:36:49</t>
  </si>
  <si>
    <t>04.08.2022 17:06:09</t>
  </si>
  <si>
    <t>L-400 35-18-L00400_950459081_950459081</t>
  </si>
  <si>
    <t>04.08.2022 16:49:48</t>
  </si>
  <si>
    <t>04.08.2022 19:38:07</t>
  </si>
  <si>
    <t>K-123 35-01-K00123_35-01-K00123_2375634</t>
  </si>
  <si>
    <t>04.08.2022 09:47:26</t>
  </si>
  <si>
    <t>04.08.2022 13:44:30</t>
  </si>
  <si>
    <t>L-438 35-18-L00438_7488264 F05_5928323</t>
  </si>
  <si>
    <t>04.08.2022 17:20:30</t>
  </si>
  <si>
    <t>04.08.2022 18:18:36</t>
  </si>
  <si>
    <t>MENEMEN TR-81 35-28-L00081_35-28-L00081_66740740</t>
  </si>
  <si>
    <t>04.08.2022 13:03:44</t>
  </si>
  <si>
    <t>04.08.2022 13:40:44</t>
  </si>
  <si>
    <t>KIRKAĞAÇ TR-10 45-76-M00010_KIRKAĞAÇ TR-25/TR-22/TR-15/TR-17 M02_72217272</t>
  </si>
  <si>
    <t>04.08.2022 22:40:43</t>
  </si>
  <si>
    <t>04.08.2022 23:23:37</t>
  </si>
  <si>
    <t>ADALA TR-6 45-78-M00285_953282815_953282815</t>
  </si>
  <si>
    <t>04.08.2022 21:24:45</t>
  </si>
  <si>
    <t>04.08.2022 23:51:59</t>
  </si>
  <si>
    <t>AĞAÇ İŞLERİ TR-11 35-22-M00111_955269884_955269884</t>
  </si>
  <si>
    <t>04.08.2022 13:43:48</t>
  </si>
  <si>
    <t>04.08.2022 14:32:56</t>
  </si>
  <si>
    <t>ERENKÖY TR-2 45-73-M00443_945684776_945684776</t>
  </si>
  <si>
    <t>04.08.2022 12:39:12</t>
  </si>
  <si>
    <t>04.08.2022 14:17:09</t>
  </si>
  <si>
    <t>ÇATALOLUK DM 45-74-M00227_HatBaşıAyırıcı_53134201 M10_53134201</t>
  </si>
  <si>
    <t>04.08.2022 14:04:08</t>
  </si>
  <si>
    <t>04.08.2022 18:19:12</t>
  </si>
  <si>
    <t>TR-87 MENTEŞ KAVŞAĞI 35-19-L00087_915953487_915953487</t>
  </si>
  <si>
    <t>04.08.2022 12:17:41</t>
  </si>
  <si>
    <t>04.08.2022 14:16:00</t>
  </si>
  <si>
    <t>K-4755 35-01-K04755_957954955_957954955</t>
  </si>
  <si>
    <t>04.08.2022 08:10:52</t>
  </si>
  <si>
    <t>04.08.2022 08:52:51</t>
  </si>
  <si>
    <t>04.08.2022 11:05:27</t>
  </si>
  <si>
    <t>04.08.2022 14:37:56</t>
  </si>
  <si>
    <t>ÇAKMAKLI TR-2 35-17-M00346_D_56364772_56364772</t>
  </si>
  <si>
    <t>04.08.2022 14:47:40</t>
  </si>
  <si>
    <t>04.08.2022 18:52:40</t>
  </si>
  <si>
    <t>KÖPRÜBAŞI DM 45-86-M00051_TR-25 M04_85039998</t>
  </si>
  <si>
    <t>04.08.2022 13:28:00</t>
  </si>
  <si>
    <t>04.08.2022 17:49:00</t>
  </si>
  <si>
    <t>04.08.2022 06:55:44</t>
  </si>
  <si>
    <t>04.08.2022 07:31:10</t>
  </si>
  <si>
    <t>L-152 ÇEŞME SU TR 35-18-L00152_5813054 b1_5958236</t>
  </si>
  <si>
    <t>04.08.2022 19:20:50</t>
  </si>
  <si>
    <t>04.08.2022 22:33:40</t>
  </si>
  <si>
    <t>M-1275 35-02-M01275_M-2382 M01_2075402</t>
  </si>
  <si>
    <t>04.08.2022 22:18:35</t>
  </si>
  <si>
    <t>04.08.2022 23:46:00</t>
  </si>
  <si>
    <t>TURGUT BULUŞ 35-26-M01145_35-26-M01145_2350097</t>
  </si>
  <si>
    <t>04.08.2022 12:54:34</t>
  </si>
  <si>
    <t>04.08.2022 14:47:55</t>
  </si>
  <si>
    <t>SARIGÖL TR-45 45-79-M00045_45-79-M00045_2347363</t>
  </si>
  <si>
    <t>04.08.2022 13:32:35</t>
  </si>
  <si>
    <t>04.08.2022 14:21:47</t>
  </si>
  <si>
    <t>04.08.2022 18:58:30</t>
  </si>
  <si>
    <t>04.08.2022 20:46:32</t>
  </si>
  <si>
    <t>04.08.2022 17:15:57</t>
  </si>
  <si>
    <t>04.08.2022 19:35:40</t>
  </si>
  <si>
    <t>04.08.2022 08:16:21</t>
  </si>
  <si>
    <t>04.08.2022 09:46:51</t>
  </si>
  <si>
    <t>DELEMENLER GÜZLE TR-1 45-73-M00683_C_56389563_56389563</t>
  </si>
  <si>
    <t>04.08.2022 14:00:55</t>
  </si>
  <si>
    <t>04.08.2022 15:42:45</t>
  </si>
  <si>
    <t>MURADİYE TR-3 KÖPRÜYANI 45-71-M00254_A_56401650_56401650</t>
  </si>
  <si>
    <t>04.08.2022 20:39:18</t>
  </si>
  <si>
    <t>05.08.2022 00:04:47</t>
  </si>
  <si>
    <t>M-335 35-02-M00335_G G1B_5845958</t>
  </si>
  <si>
    <t>04.08.2022 09:42:41</t>
  </si>
  <si>
    <t>04.08.2022 14:01:47</t>
  </si>
  <si>
    <t>ESBAŞ İM 35-08-A00001_TR-1 10.5 K12_2307182</t>
  </si>
  <si>
    <t>04.08.2022 00:05:40</t>
  </si>
  <si>
    <t>04.08.2022 00:13:22</t>
  </si>
  <si>
    <t>K-471 35-02-K00471_D_56374066_56374066</t>
  </si>
  <si>
    <t>04.08.2022 07:11:50</t>
  </si>
  <si>
    <t>04.08.2022 10:23:50</t>
  </si>
  <si>
    <t>04.08.2022 14:57:30</t>
  </si>
  <si>
    <t>04.08.2022 15:29:45</t>
  </si>
  <si>
    <t>GERELİ KÖYÜ KAVAKKUYU TR-6 35-15-M00223_D_56406972_56406972</t>
  </si>
  <si>
    <t>04.08.2022 14:28:01</t>
  </si>
  <si>
    <t>04.08.2022 16:06:16</t>
  </si>
  <si>
    <t>ULUKENT DM-1/16 35-28-M00069_ULUCAK T.M. M02_66552809</t>
  </si>
  <si>
    <t>04.08.2022 09:03:57</t>
  </si>
  <si>
    <t>04.08.2022 15:58:27</t>
  </si>
  <si>
    <t>K-3812 35-03-K03812_910934702_910934702</t>
  </si>
  <si>
    <t>04.08.2022 15:17:28</t>
  </si>
  <si>
    <t>04.08.2022 19:14:00</t>
  </si>
  <si>
    <t>K-96 35-02-K00096_C_56367441_56367441</t>
  </si>
  <si>
    <t>04.08.2022 14:15:20</t>
  </si>
  <si>
    <t>04.08.2022 17:55:37</t>
  </si>
  <si>
    <t>K-26 35-01-K00026_912420122_912420122</t>
  </si>
  <si>
    <t>04.08.2022 13:55:37</t>
  </si>
  <si>
    <t>04.08.2022 14:31:27</t>
  </si>
  <si>
    <t>04.08.2022 18:02:51</t>
  </si>
  <si>
    <t>04.08.2022 19:00:21</t>
  </si>
  <si>
    <t>04.08.2022 10:38:16</t>
  </si>
  <si>
    <t>04.08.2022 11:06:05</t>
  </si>
  <si>
    <t>TR-42 35-27-M00042_A A01_72839427</t>
  </si>
  <si>
    <t>04.08.2022 18:36:28</t>
  </si>
  <si>
    <t>04.08.2022 19:41:21</t>
  </si>
  <si>
    <t>GÜMÜLDÜR M-44 35-25-M00044_35-25-M00044_2374708</t>
  </si>
  <si>
    <t>04.08.2022 12:28:30</t>
  </si>
  <si>
    <t>04.08.2022 15:16:42</t>
  </si>
  <si>
    <t>ÖDEMİŞ TR-97 35-15-M00097_950363991_950363991</t>
  </si>
  <si>
    <t>04.08.2022 11:44:56</t>
  </si>
  <si>
    <t>04.08.2022 12:20:58</t>
  </si>
  <si>
    <t>OVACIK KÖYÜ TR-5 35-27-L00268_99005789_99005789</t>
  </si>
  <si>
    <t>04.08.2022 21:47:21</t>
  </si>
  <si>
    <t>05.08.2022 00:02:48</t>
  </si>
  <si>
    <t>K-325 35-01-K00325_F F1_5871652</t>
  </si>
  <si>
    <t>04.08.2022 08:28:19</t>
  </si>
  <si>
    <t>04.08.2022 10:09:11</t>
  </si>
  <si>
    <t>L-110 OVACIK 35-18-L00110_915062464_915062464</t>
  </si>
  <si>
    <t>04.08.2022 10:48:47</t>
  </si>
  <si>
    <t>04.08.2022 12:00:41</t>
  </si>
  <si>
    <t>K-2794 35-08-K02794_K-2795 K03_42038001</t>
  </si>
  <si>
    <t>04.08.2022 01:34:14</t>
  </si>
  <si>
    <t>04.08.2022 01:51:34</t>
  </si>
  <si>
    <t>DM-3/12 (KISIK CAMİİ) 45-71-M00106_953198276_953198276</t>
  </si>
  <si>
    <t>04.08.2022 13:17:40</t>
  </si>
  <si>
    <t>04.08.2022 15:43:52</t>
  </si>
  <si>
    <t>04.08.2022 10:37:50</t>
  </si>
  <si>
    <t>04.08.2022 11:49:00</t>
  </si>
  <si>
    <t>04.08.2022 19:09:16</t>
  </si>
  <si>
    <t>04.08.2022 23:38:27</t>
  </si>
  <si>
    <t>TEKKEDERE DM 35-16-M00137_ZEYTİNDAĞ SULAMA M13_2306322</t>
  </si>
  <si>
    <t>04.08.2022 13:56:50</t>
  </si>
  <si>
    <t>04.08.2022 15:25:49</t>
  </si>
  <si>
    <t>BEYAZKENT SİTESİ 35-30-M00343_955307148_955307148</t>
  </si>
  <si>
    <t>04.08.2022 17:02:37</t>
  </si>
  <si>
    <t>04.08.2022 18:37:19</t>
  </si>
  <si>
    <t>K-1878 35-09-K01878_K-1880 K02_45403180</t>
  </si>
  <si>
    <t>04.08.2022 13:41:40</t>
  </si>
  <si>
    <t>YELKİ TR-20 35-10-L00020_ KÖYLER L03_50105713</t>
  </si>
  <si>
    <t>04.08.2022 11:08:00</t>
  </si>
  <si>
    <t>04.08.2022 17:21:00</t>
  </si>
  <si>
    <t>04.08.2022 21:00:56</t>
  </si>
  <si>
    <t>05.08.2022 01:45:55</t>
  </si>
  <si>
    <t>ALİAĞA GIS TM 35-17-A00014_KARDEMİR-2 (2H07) M020_66127966</t>
  </si>
  <si>
    <t>04.08.2022 23:26:41</t>
  </si>
  <si>
    <t>05.08.2022 00:17:40</t>
  </si>
  <si>
    <t>04.08.2022 07:34:51</t>
  </si>
  <si>
    <t>04.08.2022 12:32:34</t>
  </si>
  <si>
    <t>RAHMİYE-1 SULAMA TR-5 45-72-M00337_956529681_956529681</t>
  </si>
  <si>
    <t>04.08.2022 08:29:43</t>
  </si>
  <si>
    <t>04.08.2022 11:52:46</t>
  </si>
  <si>
    <t>K-4221 35-09-K04221_948485437_948485437</t>
  </si>
  <si>
    <t>04.08.2022 16:25:35</t>
  </si>
  <si>
    <t>04.08.2022 17:47:29</t>
  </si>
  <si>
    <t>TAŞTEPE TR-1 35-24-M00091_955216304_955216304</t>
  </si>
  <si>
    <t>04.08.2022 13:10:43</t>
  </si>
  <si>
    <t>04.08.2022 17:30:15</t>
  </si>
  <si>
    <t>04.08.2022 18:32:45</t>
  </si>
  <si>
    <t>BOSTANLI GIS TM 35-04-A00001_TR-A K06_2055497</t>
  </si>
  <si>
    <t>04.08.2022 15:22:51</t>
  </si>
  <si>
    <t>04.08.2022 15:46:16</t>
  </si>
  <si>
    <t>TR-79 İ.EKİNCİOĞLU GRB. 35-15-M00079_35-15-M00079_2365994</t>
  </si>
  <si>
    <t>05.08.2022 09:31:42</t>
  </si>
  <si>
    <t>05.08.2022 16:10:14</t>
  </si>
  <si>
    <t>K-1024 35-01-K01024_911199819_911199819</t>
  </si>
  <si>
    <t>05.08.2022 18:41:59</t>
  </si>
  <si>
    <t>05.08.2022 21:06:43</t>
  </si>
  <si>
    <t>05.08.2022 19:55:49</t>
  </si>
  <si>
    <t>05.08.2022 20:10:31</t>
  </si>
  <si>
    <t>05.08.2022 10:07:59</t>
  </si>
  <si>
    <t>05.08.2022 19:41:31</t>
  </si>
  <si>
    <t>MURADİYE TARIMSAL SULAMA TR-4 45-71-M01407_DIREK TIPI TRAFO HUCRESI H01_2083325</t>
  </si>
  <si>
    <t>05.08.2022 20:43:33</t>
  </si>
  <si>
    <t>05.08.2022 21:44:24</t>
  </si>
  <si>
    <t>K-3683 35-01-K03683_35-01-K03683_2374752</t>
  </si>
  <si>
    <t>05.08.2022 10:40:45</t>
  </si>
  <si>
    <t>05.08.2022 11:42:56</t>
  </si>
  <si>
    <t>K-1103 35-02-K01103_A_56380295_56380295</t>
  </si>
  <si>
    <t>05.08.2022 09:24:41</t>
  </si>
  <si>
    <t>05.08.2022 10:09:09</t>
  </si>
  <si>
    <t>TEPECİK KÖPRÜ DM 35-14-M00332_956640715_956640715</t>
  </si>
  <si>
    <t>05.08.2022 18:23:16</t>
  </si>
  <si>
    <t>05.08.2022 19:02:59</t>
  </si>
  <si>
    <t>TR-2/102 45-83-L00102_DIREK TIPI TRAFO HUCRESI H01_2106243</t>
  </si>
  <si>
    <t>05.08.2022 00:19:30</t>
  </si>
  <si>
    <t>05.08.2022 01:10:35</t>
  </si>
  <si>
    <t>K-1322 35-02-K01322_910092124_910092124</t>
  </si>
  <si>
    <t>05.08.2022 16:43:52</t>
  </si>
  <si>
    <t>05.08.2022 19:36:49</t>
  </si>
  <si>
    <t>URLA İM 35-19-A00001_TR-1 (34.5) M06_2049485</t>
  </si>
  <si>
    <t>05.08.2022 12:04:00</t>
  </si>
  <si>
    <t>05.08.2022 13:17:35</t>
  </si>
  <si>
    <t>KAMUKENT TR-2 35-21-M00040_95001430470_95001430470</t>
  </si>
  <si>
    <t>05.08.2022 12:06:00</t>
  </si>
  <si>
    <t>05.08.2022 14:42:08</t>
  </si>
  <si>
    <t>05.08.2022 06:15:45</t>
  </si>
  <si>
    <t>05.08.2022 06:22:00</t>
  </si>
  <si>
    <t>DİNGİLLER ÇAYBAŞI TR-1 45-72-L00170_956501390_956501390</t>
  </si>
  <si>
    <t>05.08.2022 11:13:14</t>
  </si>
  <si>
    <t>05.08.2022 13:00:05</t>
  </si>
  <si>
    <t>05.08.2022 07:08:17</t>
  </si>
  <si>
    <t>05.08.2022 07:45:14</t>
  </si>
  <si>
    <t>M-1184 35-04-M01184_TRAFO M03_2047326</t>
  </si>
  <si>
    <t>05.08.2022 12:50:15</t>
  </si>
  <si>
    <t>05.08.2022 12:57:23</t>
  </si>
  <si>
    <t>EFE DEMİR ÖZEL 35-22-M00604Ö_ M02_2333269</t>
  </si>
  <si>
    <t>05.08.2022 17:51:35</t>
  </si>
  <si>
    <t>05.08.2022 19:02:31</t>
  </si>
  <si>
    <t>M-3251(YATIRIM REZERVE) 35-04-M03251_A_56371578_56371578</t>
  </si>
  <si>
    <t>05.08.2022 09:05:23</t>
  </si>
  <si>
    <t>05.08.2022 17:20:11</t>
  </si>
  <si>
    <t>K-1027 35-01-K01027_F 1F_5861166</t>
  </si>
  <si>
    <t>05.08.2022 15:53:42</t>
  </si>
  <si>
    <t>05.08.2022 16:33:28</t>
  </si>
  <si>
    <t>TR-115 35-26-M00115__56359053_56359053</t>
  </si>
  <si>
    <t>05.08.2022 18:15:45</t>
  </si>
  <si>
    <t>05.08.2022 18:48:05</t>
  </si>
  <si>
    <t>05.08.2022 14:24:48</t>
  </si>
  <si>
    <t>05.08.2022 17:17:55</t>
  </si>
  <si>
    <t>05.08.2022 20:36:23</t>
  </si>
  <si>
    <t>05.08.2022 21:07:21</t>
  </si>
  <si>
    <t>05.08.2022 10:01:51</t>
  </si>
  <si>
    <t>05.08.2022 11:38:04</t>
  </si>
  <si>
    <t>ÇAMÖNÜ TR-2 35-22-M00166_955280564_955280564</t>
  </si>
  <si>
    <t>05.08.2022 09:18:51</t>
  </si>
  <si>
    <t>05.08.2022 12:16:16</t>
  </si>
  <si>
    <t>TR-67 35-19-L00067_956697643_956697643</t>
  </si>
  <si>
    <t>05.08.2022 17:07:56</t>
  </si>
  <si>
    <t>05.08.2022 18:14:56</t>
  </si>
  <si>
    <t>ÇAYAĞZI MERKEZ TR-20 35-31-L00273_956577003_956577003</t>
  </si>
  <si>
    <t>05.08.2022 09:58:59</t>
  </si>
  <si>
    <t>05.08.2022 11:02:55</t>
  </si>
  <si>
    <t>K-1507 35-03-K01507_910193167_910193167</t>
  </si>
  <si>
    <t>05.08.2022 00:52:08</t>
  </si>
  <si>
    <t>05.08.2022 01:23:10</t>
  </si>
  <si>
    <t>05.08.2022 11:51:09</t>
  </si>
  <si>
    <t>05.08.2022 14:10:35</t>
  </si>
  <si>
    <t>GÖLCÜK TR-3 35-15-L00318_950357338_950357338</t>
  </si>
  <si>
    <t>05.08.2022 23:45:38</t>
  </si>
  <si>
    <t>06.08.2022 02:40:40</t>
  </si>
  <si>
    <t>BOZYAKA TM 35-01-A00007_BOZYAKA-7 K19_2312193</t>
  </si>
  <si>
    <t>05.08.2022 06:41:47</t>
  </si>
  <si>
    <t>05.08.2022 07:10:35</t>
  </si>
  <si>
    <t>05.08.2022 10:25:54</t>
  </si>
  <si>
    <t>05.08.2022 11:38:24</t>
  </si>
  <si>
    <t>SULUDERE TR-13 35-31-L00392_DIREK TIPI TRAFO HUCRESI H01_2105746</t>
  </si>
  <si>
    <t>05.08.2022 19:08:21</t>
  </si>
  <si>
    <t>05.08.2022 19:56:11</t>
  </si>
  <si>
    <t>EROĞLU TR-1 45-72-L00366_956529968_956529968</t>
  </si>
  <si>
    <t>05.08.2022 19:47:18</t>
  </si>
  <si>
    <t>05.08.2022 20:59:57</t>
  </si>
  <si>
    <t>05.08.2022 21:42:45</t>
  </si>
  <si>
    <t>05.08.2022 22:53:18</t>
  </si>
  <si>
    <t>DAMLA KENT  TR 35-30-M00311_ M02_2112789</t>
  </si>
  <si>
    <t>05.08.2022 16:03:17</t>
  </si>
  <si>
    <t>05.08.2022 16:33:00</t>
  </si>
  <si>
    <t>YEŞİLYAYLA TR-12 AHATLAR 45-77-M00134_45-77-M00134_2352042</t>
  </si>
  <si>
    <t>05.08.2022 15:22:24</t>
  </si>
  <si>
    <t>05.08.2022 15:53:27</t>
  </si>
  <si>
    <t>TR-1 (DM-5/1) 35-19-M00001_DM-5/10 M03_2116774</t>
  </si>
  <si>
    <t>05.08.2022 07:33:45</t>
  </si>
  <si>
    <t>05.08.2022 08:00:54</t>
  </si>
  <si>
    <t>05.08.2022 02:38:31</t>
  </si>
  <si>
    <t>05.08.2022 08:16:21</t>
  </si>
  <si>
    <t>DEĞİRMENDERE TR-5 35-22-M00201_955292273_955292273</t>
  </si>
  <si>
    <t>05.08.2022 17:25:07</t>
  </si>
  <si>
    <t>05.08.2022 21:05:37</t>
  </si>
  <si>
    <t>K-4052 35-01-K04052_913410438_913410438</t>
  </si>
  <si>
    <t>05.08.2022 12:32:55</t>
  </si>
  <si>
    <t>05.08.2022 13:36:48</t>
  </si>
  <si>
    <t>TR-62 35-19-L00062_TR-64 L02_72126635</t>
  </si>
  <si>
    <t>05.08.2022 18:38:14</t>
  </si>
  <si>
    <t>05.08.2022 19:14:40</t>
  </si>
  <si>
    <t>GÖKÇEN DM 35-29-M00123_HatBaşıAyırıcı_53133404 M12_53133404</t>
  </si>
  <si>
    <t>05.08.2022 10:09:18</t>
  </si>
  <si>
    <t>05.08.2022 11:19:02</t>
  </si>
  <si>
    <t>05.08.2022 08:29:08</t>
  </si>
  <si>
    <t>05.08.2022 09:19:18</t>
  </si>
  <si>
    <t>ÇUKURALTI M-25 35-25-M00073_955267311_955267311</t>
  </si>
  <si>
    <t>05.08.2022 13:53:51</t>
  </si>
  <si>
    <t>05.08.2022 16:00:19</t>
  </si>
  <si>
    <t>SOMA B SANTRALİ TM 45-82-A00004_SOMA KÖYLER DM-2 FİDER-1 (2H09) M018_66326718</t>
  </si>
  <si>
    <t>05.08.2022 09:38:49</t>
  </si>
  <si>
    <t>05.08.2022 09:47:00</t>
  </si>
  <si>
    <t>_B_56390228_56390228</t>
  </si>
  <si>
    <t>05.08.2022 08:55:10</t>
  </si>
  <si>
    <t>05.08.2022 10:21:22</t>
  </si>
  <si>
    <t>KABAZLI TR-1 45-78-M00677_45-78-M00677_2352892</t>
  </si>
  <si>
    <t>05.08.2022 19:17:05</t>
  </si>
  <si>
    <t>05.08.2022 19:51:44</t>
  </si>
  <si>
    <t>ÇİFTLİKDERE TR-1 45-73-M00546_C_56386113_56386113</t>
  </si>
  <si>
    <t>05.08.2022 20:55:57</t>
  </si>
  <si>
    <t>05.08.2022 22:40:25</t>
  </si>
  <si>
    <t>M-1186 35-04-M01186_F_56379761_56379761</t>
  </si>
  <si>
    <t>05.08.2022 11:35:42</t>
  </si>
  <si>
    <t>05.08.2022 12:01:06</t>
  </si>
  <si>
    <t>L-27 35-14-L00027_35-14-L00027_72206856</t>
  </si>
  <si>
    <t>05.08.2022 10:18:50</t>
  </si>
  <si>
    <t>05.08.2022 10:30:40</t>
  </si>
  <si>
    <t>K-1924 35-10-K01924_F 1924/f2_5883201</t>
  </si>
  <si>
    <t>05.08.2022 17:13:29</t>
  </si>
  <si>
    <t>05.08.2022 18:06:00</t>
  </si>
  <si>
    <t>05.08.2022 14:48:10</t>
  </si>
  <si>
    <t>05.08.2022 18:47:26</t>
  </si>
  <si>
    <t>L-437 ŞEHİTLİK 35-18-L00437_6197188 A03_5962539</t>
  </si>
  <si>
    <t>05.08.2022 03:23:57</t>
  </si>
  <si>
    <t>05.08.2022 04:39:28</t>
  </si>
  <si>
    <t>TR-50 TARIMSAL SULAMA 45-80-M01050_45-80-M01050_2365763</t>
  </si>
  <si>
    <t>05.08.2022 18:37:55</t>
  </si>
  <si>
    <t>05.08.2022 20:15:15</t>
  </si>
  <si>
    <t>K-325 35-01-K00325_910708459_910708459</t>
  </si>
  <si>
    <t>05.08.2022 19:10:51</t>
  </si>
  <si>
    <t>05.08.2022 21:36:59</t>
  </si>
  <si>
    <t>TR-11 ( RAMAZAN IŞIK SULAMA GRUBU ) 35-27-M00011_98996869_98996869</t>
  </si>
  <si>
    <t>05.08.2022 13:14:42</t>
  </si>
  <si>
    <t>05.08.2022 15:04:13</t>
  </si>
  <si>
    <t>K-217 35-01-K00217_C_56376760_56376760</t>
  </si>
  <si>
    <t>05.08.2022 09:14:27</t>
  </si>
  <si>
    <t>05.08.2022 19:29:35</t>
  </si>
  <si>
    <t>SİNDEL SULAMA TR-1 35-16-M00183_35-16-M00183_2361507</t>
  </si>
  <si>
    <t>05.08.2022 09:36:35</t>
  </si>
  <si>
    <t>05.08.2022 12:34:12</t>
  </si>
  <si>
    <t>BOZYAKA TM 35-01-A00007_TR-C K13_2314206</t>
  </si>
  <si>
    <t>05.08.2022 07:44:44</t>
  </si>
  <si>
    <t>05.08.2022 08:37:36</t>
  </si>
  <si>
    <t>05.08.2022 07:22:23</t>
  </si>
  <si>
    <t>05.08.2022 08:20:44</t>
  </si>
  <si>
    <t>AYKO YAPI SİTESİ TR 35-30-M00351_ M01_2126991</t>
  </si>
  <si>
    <t>05.08.2022 13:09:36</t>
  </si>
  <si>
    <t>05.08.2022 13:53:14</t>
  </si>
  <si>
    <t>GÖRDES TR-32 45-75-M00032_A_56393603_56393603</t>
  </si>
  <si>
    <t>05.08.2022 18:05:26</t>
  </si>
  <si>
    <t>05.08.2022 18:28:50</t>
  </si>
  <si>
    <t>K-1450 35-04-K01450_B_56364489_56364489</t>
  </si>
  <si>
    <t>05.08.2022 10:47:33</t>
  </si>
  <si>
    <t>05.08.2022 11:18:15</t>
  </si>
  <si>
    <t>DM-2/TR-10 35-13-L00051_946421400_946421400</t>
  </si>
  <si>
    <t>05.08.2022 18:46:05</t>
  </si>
  <si>
    <t>05.08.2022 20:04:41</t>
  </si>
  <si>
    <t>L-107 GÖDENCE 35-14-L00107_956640894_956640894</t>
  </si>
  <si>
    <t>05.08.2022 18:09:21</t>
  </si>
  <si>
    <t>05.08.2022 19:39:47</t>
  </si>
  <si>
    <t>05.08.2022 22:46:11</t>
  </si>
  <si>
    <t>05.08.2022 23:23:30</t>
  </si>
  <si>
    <t>M-1224 35-01-M01224__87777093_87777093</t>
  </si>
  <si>
    <t>05.08.2022 10:03:42</t>
  </si>
  <si>
    <t>05.08.2022 18:25:30</t>
  </si>
  <si>
    <t>ARSLANLAR TM 35-26-A00004_BALIKDAĞI M02_2056028</t>
  </si>
  <si>
    <t>05.08.2022 08:39:29</t>
  </si>
  <si>
    <t>05.08.2022 09:45:38</t>
  </si>
  <si>
    <t>05.08.2022 09:20:36</t>
  </si>
  <si>
    <t>05.08.2022 14:58:26</t>
  </si>
  <si>
    <t>DM-2/19 (NECATİBEY TR) 45-71-M00124_A a2b_45193635</t>
  </si>
  <si>
    <t>05.08.2022 10:47:51</t>
  </si>
  <si>
    <t>05.08.2022 13:08:34</t>
  </si>
  <si>
    <t>MEDAR TR-8 45-72-L00285_C_79409960_79409960</t>
  </si>
  <si>
    <t>05.08.2022 15:04:12</t>
  </si>
  <si>
    <t>05.08.2022 17:16:28</t>
  </si>
  <si>
    <t>TR-69 35-16-L00069_C C02_83600010</t>
  </si>
  <si>
    <t>05.08.2022 14:50:15</t>
  </si>
  <si>
    <t>05.08.2022 17:18:55</t>
  </si>
  <si>
    <t>05.08.2022 10:23:27</t>
  </si>
  <si>
    <t>05.08.2022 16:58:00</t>
  </si>
  <si>
    <t>05.08.2022 21:32:51</t>
  </si>
  <si>
    <t>05.08.2022 21:59:29</t>
  </si>
  <si>
    <t>MURADİYE DM 45-71-M00006_ORMAN FİDANLIĞI M12_2077014</t>
  </si>
  <si>
    <t>05.08.2022 06:02:18</t>
  </si>
  <si>
    <t>05.08.2022 06:29:04</t>
  </si>
  <si>
    <t>M-1898 35-09-M01898_C 4050-C2b_5890058</t>
  </si>
  <si>
    <t>05.08.2022 13:25:54</t>
  </si>
  <si>
    <t>05.08.2022 13:39:10</t>
  </si>
  <si>
    <t>M-1038 35-04-M01038_99486386_99486386</t>
  </si>
  <si>
    <t>05.08.2022 07:52:59</t>
  </si>
  <si>
    <t>05.08.2022 09:48:49</t>
  </si>
  <si>
    <t>ÇANAKÇI TR-1 45-74-M00168_B_56354345_56354345</t>
  </si>
  <si>
    <t>05.08.2022 17:47:57</t>
  </si>
  <si>
    <t>05.08.2022 19:00:12</t>
  </si>
  <si>
    <t>TARIMSAL SULAMA TR-16 45-85-L00039_45-85-L00039_2367962</t>
  </si>
  <si>
    <t>05.08.2022 19:50:48</t>
  </si>
  <si>
    <t>05.08.2022 23:08:20</t>
  </si>
  <si>
    <t>M-3251(YATIRIM REZERVE) 35-04-M03251_B_56368227_56368227</t>
  </si>
  <si>
    <t>05.08.2022 09:04:22</t>
  </si>
  <si>
    <t>05.08.2022 17:20:57</t>
  </si>
  <si>
    <t>TR-7 35-16-L00007_47588427_56353625_56353625</t>
  </si>
  <si>
    <t>05.08.2022 22:14:29</t>
  </si>
  <si>
    <t>06.08.2022 00:00:55</t>
  </si>
  <si>
    <t>05.08.2022 18:59:04</t>
  </si>
  <si>
    <t>05.08.2022 21:03:33</t>
  </si>
  <si>
    <t>L-330 DENİZKIZI-1 35-18-L00330_950437900_950437900</t>
  </si>
  <si>
    <t>05.08.2022 12:36:50</t>
  </si>
  <si>
    <t>05.08.2022 15:17:07</t>
  </si>
  <si>
    <t>AHMETLİ TR-54 45-84-L00189_A_56401099_56401099</t>
  </si>
  <si>
    <t>05.08.2022 18:21:53</t>
  </si>
  <si>
    <t>05.08.2022 20:18:09</t>
  </si>
  <si>
    <t>K-1505 35-03-K01505_910548013_910548013</t>
  </si>
  <si>
    <t>05.08.2022 14:21:57</t>
  </si>
  <si>
    <t>05.08.2022 16:30:01</t>
  </si>
  <si>
    <t>K-963 35-02-K00963_913155267_913155267</t>
  </si>
  <si>
    <t>05.08.2022 09:42:21</t>
  </si>
  <si>
    <t>05.08.2022 11:47:10</t>
  </si>
  <si>
    <t>TR-1/70 45-72-M00070_956505066_956505066</t>
  </si>
  <si>
    <t>05.08.2022 16:50:00</t>
  </si>
  <si>
    <t>05.08.2022 17:56:20</t>
  </si>
  <si>
    <t>05.08.2022 20:30:01</t>
  </si>
  <si>
    <t>05.08.2022 22:13:00</t>
  </si>
  <si>
    <t>K-3735 35-03-K03735_910365270_910365270</t>
  </si>
  <si>
    <t>05.08.2022 12:09:51</t>
  </si>
  <si>
    <t>05.08.2022 20:10:06</t>
  </si>
  <si>
    <t>05.08.2022 09:22:43</t>
  </si>
  <si>
    <t>05.08.2022 12:18:54</t>
  </si>
  <si>
    <t>ARIKBAŞI TOPRAK SU KOOP TR-1 35-20-L00215_961559848_961559848</t>
  </si>
  <si>
    <t>05.08.2022 21:33:23</t>
  </si>
  <si>
    <t>05.08.2022 23:38:37</t>
  </si>
  <si>
    <t>05.08.2022 06:17:10</t>
  </si>
  <si>
    <t>05.08.2022 07:01:26</t>
  </si>
  <si>
    <t>05.08.2022 14:13:07</t>
  </si>
  <si>
    <t>05.08.2022 15:40:42</t>
  </si>
  <si>
    <t>TR-1/103 45-71-M00942_953200808_953200808</t>
  </si>
  <si>
    <t>05.08.2022 08:39:53</t>
  </si>
  <si>
    <t>05.08.2022 09:47:16</t>
  </si>
  <si>
    <t>ASARLIK TR-15 35-28-M00187_C _5829400</t>
  </si>
  <si>
    <t>05.08.2022 23:06:51</t>
  </si>
  <si>
    <t>05.08.2022 23:55:57</t>
  </si>
  <si>
    <t>MENEMEN TR-82 35-28-L00082_35-28-L00082_66739351</t>
  </si>
  <si>
    <t>05.08.2022 09:56:27</t>
  </si>
  <si>
    <t>05.08.2022 10:19:05</t>
  </si>
  <si>
    <t>SEYREK TR-7 KÖK 35-28-M00379_HatBaşıAyırıcı_53133679 M05_53133679</t>
  </si>
  <si>
    <t>05.08.2022 09:25:58</t>
  </si>
  <si>
    <t>05.08.2022 11:11:34</t>
  </si>
  <si>
    <t>TR-50 35-15-M00050_950364433_950364433</t>
  </si>
  <si>
    <t>05.08.2022 14:53:32</t>
  </si>
  <si>
    <t>05.08.2022 17:41:35</t>
  </si>
  <si>
    <t>DEMİRCİ TM 45-74-A00001_DEMİRCİ-1 M14_2310421</t>
  </si>
  <si>
    <t>05.08.2022 09:00:00</t>
  </si>
  <si>
    <t>05.08.2022 12:28:48</t>
  </si>
  <si>
    <t>SAZOBA DM 45-72-M00413_SAZOBA ÇIKIŞI M02_2102715</t>
  </si>
  <si>
    <t>05.08.2022 18:57:14</t>
  </si>
  <si>
    <t>05.08.2022 20:11:40</t>
  </si>
  <si>
    <t>K-2535 35-01-K02535_35-01-K02535_41906009</t>
  </si>
  <si>
    <t>05.08.2022 14:59:41</t>
  </si>
  <si>
    <t>05.08.2022 16:16:31</t>
  </si>
  <si>
    <t>TR-69 35-19-L00069_956678749_956678749</t>
  </si>
  <si>
    <t>05.08.2022 20:54:46</t>
  </si>
  <si>
    <t>05.08.2022 22:12:58</t>
  </si>
  <si>
    <t>PINARLI KÖK 35-20-M00085_TR-2 - TR-3 M03_72358818</t>
  </si>
  <si>
    <t>05.08.2022 09:27:00</t>
  </si>
  <si>
    <t>05.08.2022 16:55:33</t>
  </si>
  <si>
    <t>PARLAK TR-1 35-21-L00074_953358182_953358182</t>
  </si>
  <si>
    <t>05.08.2022 17:08:10</t>
  </si>
  <si>
    <t>05.08.2022 21:00:54</t>
  </si>
  <si>
    <t>05.08.2022 00:44:13</t>
  </si>
  <si>
    <t>05.08.2022 01:51:33</t>
  </si>
  <si>
    <t>Y. YAZAR SULAMA GRUBU TR 35-27-M00528_914629082_914629082</t>
  </si>
  <si>
    <t>05.08.2022 16:55:09</t>
  </si>
  <si>
    <t>05.08.2022 19:22:33</t>
  </si>
  <si>
    <t>M-2380 35-03-M02380__72410989_72410989</t>
  </si>
  <si>
    <t>05.08.2022 10:04:04</t>
  </si>
  <si>
    <t>05.08.2022 12:18:48</t>
  </si>
  <si>
    <t>PAMUCAK OTELLER ÖNÜ TR-2 35-13-M00011_DIREK TIPI TRAFO HUCRESI H01_2102573</t>
  </si>
  <si>
    <t>05.08.2022 08:05:01</t>
  </si>
  <si>
    <t>05.08.2022 10:05:57</t>
  </si>
  <si>
    <t>M-998 35-03-M00998_910369889_910369889</t>
  </si>
  <si>
    <t>05.08.2022 11:52:13</t>
  </si>
  <si>
    <t>05.08.2022 16:04:40</t>
  </si>
  <si>
    <t>ÇAYLI TR-4 35-15-L00191_950390228_950390228</t>
  </si>
  <si>
    <t>05.08.2022 19:12:26</t>
  </si>
  <si>
    <t>05.08.2022 21:10:56</t>
  </si>
  <si>
    <t>KESİKKÖY DM 35-28-M00309_SAKIPAĞA KÖK M09_2329426</t>
  </si>
  <si>
    <t>05.08.2022 09:09:11</t>
  </si>
  <si>
    <t>05.08.2022 15:28:22</t>
  </si>
  <si>
    <t>KULA İM 45-77-A00001_DEMİRKÖPRÜ M03_2049497</t>
  </si>
  <si>
    <t>05.08.2022 06:49:05</t>
  </si>
  <si>
    <t>05.08.2022 06:57:33</t>
  </si>
  <si>
    <t>05.08.2022 07:10:39</t>
  </si>
  <si>
    <t>05.08.2022 11:06:28</t>
  </si>
  <si>
    <t>BURUNCUK TR-8 35-20-L00297_A_82689874_82689874</t>
  </si>
  <si>
    <t>05.08.2022 09:23:57</t>
  </si>
  <si>
    <t>05.08.2022 10:44:21</t>
  </si>
  <si>
    <t>UMURLU TR-1 35-31-L00356_47788352_56352951_56352951</t>
  </si>
  <si>
    <t>05.08.2022 20:03:15</t>
  </si>
  <si>
    <t>05.08.2022 20:57:30</t>
  </si>
  <si>
    <t>05.08.2022 10:08:37</t>
  </si>
  <si>
    <t>05.08.2022 15:09:01</t>
  </si>
  <si>
    <t>05.08.2022 20:48:03</t>
  </si>
  <si>
    <t>05.08.2022 21:30:29</t>
  </si>
  <si>
    <t>M-2926 35-03-M02926_95000142965_95000142965</t>
  </si>
  <si>
    <t>05.08.2022 11:07:48</t>
  </si>
  <si>
    <t>05.08.2022 17:36:25</t>
  </si>
  <si>
    <t>05.08.2022 20:09:59</t>
  </si>
  <si>
    <t>05.08.2022 21:01:40</t>
  </si>
  <si>
    <t>TR-59 35-30-L00059_DIREK TIPI TRAFO HUCRESI H01_2041779</t>
  </si>
  <si>
    <t>05.08.2022 09:29:21</t>
  </si>
  <si>
    <t>05.08.2022 11:14:02</t>
  </si>
  <si>
    <t>YOLÜSTÜ TOPRAK SULAMA TR-1 ÖZEL 35-15-L01102Ö_35-15-L01102Ö_48542679</t>
  </si>
  <si>
    <t>05.08.2022 07:26:17</t>
  </si>
  <si>
    <t>05.08.2022 20:51:59</t>
  </si>
  <si>
    <t>TR-150 35-16-L00150_DAĞITIM TRAFO TR-150 L05_72038442</t>
  </si>
  <si>
    <t>05.08.2022 09:13:29</t>
  </si>
  <si>
    <t>05.08.2022 09:24:25</t>
  </si>
  <si>
    <t>M-2075 35-02-M02075__72410397_72410397</t>
  </si>
  <si>
    <t>05.08.2022 09:44:23</t>
  </si>
  <si>
    <t>05.08.2022 10:34:49</t>
  </si>
  <si>
    <t>05.08.2022 07:11:11</t>
  </si>
  <si>
    <t>05.08.2022 07:52:13</t>
  </si>
  <si>
    <t>M-359 35-14-M00359_956652869_956652869</t>
  </si>
  <si>
    <t>05.08.2022 10:25:38</t>
  </si>
  <si>
    <t>05.08.2022 12:10:39</t>
  </si>
  <si>
    <t>M-1212 35-02-M01212_A_56364878_56364878</t>
  </si>
  <si>
    <t>05.08.2022 12:52:53</t>
  </si>
  <si>
    <t>05.08.2022 14:57:14</t>
  </si>
  <si>
    <t>HASKÖY TR-3 45-72-L00250_DIREK TIPI TRAFO HUCRESI H01_2109888</t>
  </si>
  <si>
    <t>05.08.2022 22:45:06</t>
  </si>
  <si>
    <t>05.08.2022 23:03:04</t>
  </si>
  <si>
    <t>TR-103 35-15-L00103_95000573104_95000573104</t>
  </si>
  <si>
    <t>05.08.2022 11:31:08</t>
  </si>
  <si>
    <t>05.08.2022 19:11:38</t>
  </si>
  <si>
    <t>M-1408 35-01-M01408_911248306_911248306</t>
  </si>
  <si>
    <t>05.08.2022 11:58:32</t>
  </si>
  <si>
    <t>05.08.2022 13:05:02</t>
  </si>
  <si>
    <t>05.08.2022 16:39:00</t>
  </si>
  <si>
    <t>05.08.2022 16:41:00</t>
  </si>
  <si>
    <t>DM06/TR06 45-73-M00066_945675867_945675867</t>
  </si>
  <si>
    <t>05.08.2022 20:13:04</t>
  </si>
  <si>
    <t>05.08.2022 21:28:16</t>
  </si>
  <si>
    <t>05.08.2022 08:25:14</t>
  </si>
  <si>
    <t>05.08.2022 08:44:49</t>
  </si>
  <si>
    <t>AŞAĞICUMA DM 35-16-M00103_HatBaşıAyırıcı_53139673 M01_53139673</t>
  </si>
  <si>
    <t>05.08.2022 09:49:48</t>
  </si>
  <si>
    <t>05.08.2022 15:29:52</t>
  </si>
  <si>
    <t>05.08.2022 09:53:20</t>
  </si>
  <si>
    <t>05.08.2022 11:15:54</t>
  </si>
  <si>
    <t>K-765 35-01-K00765_911511376_911511376</t>
  </si>
  <si>
    <t>05.08.2022 14:15:24</t>
  </si>
  <si>
    <t>05.08.2022 18:25:18</t>
  </si>
  <si>
    <t>ZEYTİNALAN İM 35-19-A00002_TR-1 (15800) L16_2051197</t>
  </si>
  <si>
    <t>05.08.2022 13:11:34</t>
  </si>
  <si>
    <t>05.08.2022 14:00:00</t>
  </si>
  <si>
    <t>TİRE İM-DM-1 35-29-A00001_DM-1/51 M17_2059043</t>
  </si>
  <si>
    <t>05.08.2022 09:10:01</t>
  </si>
  <si>
    <t>05.08.2022 14:59:54</t>
  </si>
  <si>
    <t>L-280 35-18-L00280_950467544_950467544</t>
  </si>
  <si>
    <t>05.08.2022 05:12:50</t>
  </si>
  <si>
    <t>05.08.2022 07:54:32</t>
  </si>
  <si>
    <t>ARIKAN SİTESİ TR 35-30-M00325_ M01_2112660</t>
  </si>
  <si>
    <t>05.08.2022 14:33:15</t>
  </si>
  <si>
    <t>05.08.2022 15:06:13</t>
  </si>
  <si>
    <t>TR-25 35-19-L00025_12052953 b1_5932359</t>
  </si>
  <si>
    <t>05.08.2022 15:42:29</t>
  </si>
  <si>
    <t>05.08.2022 17:00:49</t>
  </si>
  <si>
    <t>KIZILCAAVLU TR-3 35-15-L00182_950402561_950402561</t>
  </si>
  <si>
    <t>05.08.2022 21:25:23</t>
  </si>
  <si>
    <t>05.08.2022 22:34:22</t>
  </si>
  <si>
    <t>05.08.2022 08:52:04</t>
  </si>
  <si>
    <t>05.08.2022 09:11:08</t>
  </si>
  <si>
    <t>YOLÜSTÜ TOPRAK SULAMA TR-4 ÖZEL 35-15-L01105Ö_35-15-L01105Ö_48542703</t>
  </si>
  <si>
    <t>05.08.2022 07:45:10</t>
  </si>
  <si>
    <t>05.08.2022 08:27:16</t>
  </si>
  <si>
    <t>MURADİYE TR-4/1 45-71-M02426_953246746_953246746</t>
  </si>
  <si>
    <t>05.08.2022 10:45:05</t>
  </si>
  <si>
    <t>05.08.2022 12:50:28</t>
  </si>
  <si>
    <t>GERMİYAN İM 35-18-A00004_ŞİFNE L06_2064617</t>
  </si>
  <si>
    <t>05.08.2022 08:37:00</t>
  </si>
  <si>
    <t>05.08.2022 08:42:04</t>
  </si>
  <si>
    <t>DM-3 35-29-M00003_DM-1/89 M05_72188082</t>
  </si>
  <si>
    <t>05.08.2022 07:26:34</t>
  </si>
  <si>
    <t>05.08.2022 07:57:45</t>
  </si>
  <si>
    <t>05.08.2022 02:47:23</t>
  </si>
  <si>
    <t>05.08.2022 03:45:57</t>
  </si>
  <si>
    <t>L-68 EROL UĞUR SİTESİ 35-14-L00068_12193107_56374838_56374838</t>
  </si>
  <si>
    <t>05.08.2022 11:58:27</t>
  </si>
  <si>
    <t>05.08.2022 12:31:06</t>
  </si>
  <si>
    <t>KAPAKLI DM 45-72-M00309_KAPAKLI ŞEHİR M04_2311311</t>
  </si>
  <si>
    <t>05.08.2022 12:24:13</t>
  </si>
  <si>
    <t>05.08.2022 13:04:22</t>
  </si>
  <si>
    <t>L-202 35-18-L00202_950458229_950458229</t>
  </si>
  <si>
    <t>05.08.2022 17:31:08</t>
  </si>
  <si>
    <t>05.08.2022 19:17:22</t>
  </si>
  <si>
    <t>TR-25 35-27-M00025_A_56382656_56382656</t>
  </si>
  <si>
    <t>05.08.2022 10:07:26</t>
  </si>
  <si>
    <t>05.08.2022 11:51:04</t>
  </si>
  <si>
    <t>MESCİTLİ DM 35-15-L00904_MESCİTLİ SULAMA-2 L04_72321001</t>
  </si>
  <si>
    <t>05.08.2022 09:16:03</t>
  </si>
  <si>
    <t>05.08.2022 11:32:10</t>
  </si>
  <si>
    <t>M-2538 35-02-M02538_912519130_912519130</t>
  </si>
  <si>
    <t>05.08.2022 17:12:00</t>
  </si>
  <si>
    <t>05.08.2022 18:52:13</t>
  </si>
  <si>
    <t>05.08.2022 13:59:38</t>
  </si>
  <si>
    <t>05.08.2022 17:23:20</t>
  </si>
  <si>
    <t>İM-1/TR-8 35-14-M00301_956658861_956658861</t>
  </si>
  <si>
    <t>05.08.2022 09:50:44</t>
  </si>
  <si>
    <t>05.08.2022 12:08:16</t>
  </si>
  <si>
    <t>K-4741 35-07-K04741_99487696_99487696</t>
  </si>
  <si>
    <t>05.08.2022 13:13:07</t>
  </si>
  <si>
    <t>05.08.2022 14:28:44</t>
  </si>
  <si>
    <t>M-1230 35-01-M01230_D_56357983_56357983</t>
  </si>
  <si>
    <t>05.08.2022 09:30:51</t>
  </si>
  <si>
    <t>05.08.2022 18:36:23</t>
  </si>
  <si>
    <t>SUBAŞI İM 35-26-A00002_KIRBAŞ L01_2304031</t>
  </si>
  <si>
    <t>05.08.2022 18:09:12</t>
  </si>
  <si>
    <t>05.08.2022 18:46:01</t>
  </si>
  <si>
    <t>05.08.2022 19:15:41</t>
  </si>
  <si>
    <t>05.08.2022 21:20:13</t>
  </si>
  <si>
    <t>BALABANLI TR-3 35-15-L00969_B_56367940_56367940</t>
  </si>
  <si>
    <t>05.08.2022 11:33:54</t>
  </si>
  <si>
    <t>05.08.2022 13:06:29</t>
  </si>
  <si>
    <t>SARUHANLI TR-25 45-80-M00025_TR-135 PAĞMAT ÖZEL M03_72203530</t>
  </si>
  <si>
    <t>05.08.2022 09:00:28</t>
  </si>
  <si>
    <t>05.08.2022 10:24:10</t>
  </si>
  <si>
    <t>YOLÜSTÜ İM 35-15-A00002_YOLÜSTÜ MERKEZ L08_2314556</t>
  </si>
  <si>
    <t>05.08.2022 12:38:21</t>
  </si>
  <si>
    <t>05.08.2022 13:11:08</t>
  </si>
  <si>
    <t>TOSUNLAR MERKEZ TR-1 35-32-L00038_B_65511410_65511410</t>
  </si>
  <si>
    <t>05.08.2022 13:27:58</t>
  </si>
  <si>
    <t>05.08.2022 14:55:34</t>
  </si>
  <si>
    <t>M-3439(YATIRIM REZERVE) 35-03-M03439_910666350_910666350</t>
  </si>
  <si>
    <t>05.08.2022 18:11:29</t>
  </si>
  <si>
    <t>05.08.2022 19:06:18</t>
  </si>
  <si>
    <t>KARABURUN TR-15 35-21-L00013_95000134054_95000134054</t>
  </si>
  <si>
    <t>05.08.2022 09:59:13</t>
  </si>
  <si>
    <t>05.08.2022 12:42:24</t>
  </si>
  <si>
    <t>L-45 JANDARMA SİTESİ 35-14-L00045_5836733_56375182_56375182</t>
  </si>
  <si>
    <t>05.08.2022 20:29:50</t>
  </si>
  <si>
    <t>05.08.2022 22:36:00</t>
  </si>
  <si>
    <t>SEYREK TR-5 35-28-M00403_953376983_953376983</t>
  </si>
  <si>
    <t>05.08.2022 16:50:18</t>
  </si>
  <si>
    <t>05.08.2022 17:59:07</t>
  </si>
  <si>
    <t>05.08.2022 08:36:31</t>
  </si>
  <si>
    <t>05.08.2022 08:38:00</t>
  </si>
  <si>
    <t>SELÇİKLİ KARAPINAR TR-1 45-72-L00161_A_56390554_56390554</t>
  </si>
  <si>
    <t>05.08.2022 09:18:22</t>
  </si>
  <si>
    <t>05.08.2022 12:48:15</t>
  </si>
  <si>
    <t>KIRAN MAKBUREPINAR TR-1 45-75-M00191_945610530_945610530</t>
  </si>
  <si>
    <t>05.08.2022 15:02:03</t>
  </si>
  <si>
    <t>05.08.2022 17:03:43</t>
  </si>
  <si>
    <t>05.08.2022 06:18:11</t>
  </si>
  <si>
    <t>05.08.2022 07:52:10</t>
  </si>
  <si>
    <t>ÜÇKONAK TR-1 35-15-L00258_950400307_950400307</t>
  </si>
  <si>
    <t>05.08.2022 11:34:15</t>
  </si>
  <si>
    <t>05.08.2022 17:51:29</t>
  </si>
  <si>
    <t>K-3734 35-04-K03734_B_56382688_56382688</t>
  </si>
  <si>
    <t>05.08.2022 09:06:14</t>
  </si>
  <si>
    <t>05.08.2022 17:06:55</t>
  </si>
  <si>
    <t>ÇAMPINAR TR-1 45-83-M00428_A_56400120_56400120</t>
  </si>
  <si>
    <t>05.08.2022 18:04:25</t>
  </si>
  <si>
    <t>05.08.2022 18:20:58</t>
  </si>
  <si>
    <t>M-1867 35-02-M01867_913420919_913420919</t>
  </si>
  <si>
    <t>05.08.2022 12:44:01</t>
  </si>
  <si>
    <t>05.08.2022 15:05:12</t>
  </si>
  <si>
    <t>IKLIKÇI TR-1 45-74-M00114_A_56406441_56406441</t>
  </si>
  <si>
    <t>05.08.2022 19:58:31</t>
  </si>
  <si>
    <t>05.08.2022 22:12:39</t>
  </si>
  <si>
    <t>GÖRDES TR-37 45-75-M00037_961367987_961367987</t>
  </si>
  <si>
    <t>05.08.2022 18:46:29</t>
  </si>
  <si>
    <t>05.08.2022 21:38:15</t>
  </si>
  <si>
    <t>HÜSNÜ MOLA SULAMA TR 45-71-M01342_DIREK TIPI TRAFO HUCRESI H01_2091218</t>
  </si>
  <si>
    <t>05.08.2022 18:19:18</t>
  </si>
  <si>
    <t>05.08.2022 19:59:47</t>
  </si>
  <si>
    <t>DEMİRCİ TM 45-74-A00001_HatBaşıAyırıcı_53135779 M15_53135779</t>
  </si>
  <si>
    <t>05.08.2022 08:38:43</t>
  </si>
  <si>
    <t>05.08.2022 10:37:22</t>
  </si>
  <si>
    <t>URGANLI TR-10 45-83-M00548_955158822_955158822</t>
  </si>
  <si>
    <t>05.08.2022 16:45:52</t>
  </si>
  <si>
    <t>05.08.2022 17:45:08</t>
  </si>
  <si>
    <t>MORDOĞAN İM 35-21-A00002_KARABURUN 15,8 (MORDOĞAN KÖYLER) L12_2303193</t>
  </si>
  <si>
    <t>05.08.2022 00:03:00</t>
  </si>
  <si>
    <t>05.08.2022 00:13:00</t>
  </si>
  <si>
    <t>TR-48 ARSİTESİ TR 35-14-L00048_956640338_956640338</t>
  </si>
  <si>
    <t>05.08.2022 13:10:54</t>
  </si>
  <si>
    <t>05.08.2022 17:39:21</t>
  </si>
  <si>
    <t>K-1127 35-03-K01127_TRAFO K03_41920514</t>
  </si>
  <si>
    <t>05.08.2022 09:28:04</t>
  </si>
  <si>
    <t>05.08.2022 10:21:14</t>
  </si>
  <si>
    <t>M-1981 35-09-M01981_97752115_97752115</t>
  </si>
  <si>
    <t>05.08.2022 18:26:43</t>
  </si>
  <si>
    <t>05.08.2022 19:57:39</t>
  </si>
  <si>
    <t>PINARCIK TR-1 35-17-R00041_6904929_56357478_56357478</t>
  </si>
  <si>
    <t>05.08.2022 10:03:33</t>
  </si>
  <si>
    <t>05.08.2022 11:24:11</t>
  </si>
  <si>
    <t>M-1188 35-04-M01188__79747592_79747592</t>
  </si>
  <si>
    <t>05.08.2022 12:17:53</t>
  </si>
  <si>
    <t>05.08.2022 13:44:55</t>
  </si>
  <si>
    <t>TR-107 45-78-L00107_D_56405853_56405853</t>
  </si>
  <si>
    <t>05.08.2022 09:18:38</t>
  </si>
  <si>
    <t>05.08.2022 12:07:43</t>
  </si>
  <si>
    <t>DENİZHAN SİTESİ 35-30-M00327_ M01_2333227</t>
  </si>
  <si>
    <t>05.08.2022 10:57:07</t>
  </si>
  <si>
    <t>05.08.2022 11:49:16</t>
  </si>
  <si>
    <t>KARABURUN TR-8 35-21-L00015_953368088_953368088</t>
  </si>
  <si>
    <t>05.08.2022 10:28:01</t>
  </si>
  <si>
    <t>05.08.2022 14:48:26</t>
  </si>
  <si>
    <t>KARAOĞLANLI TR-5 45-71-M00568_953212448_953212448</t>
  </si>
  <si>
    <t>05.08.2022 20:05:30</t>
  </si>
  <si>
    <t>05.08.2022 22:46:57</t>
  </si>
  <si>
    <t>K-1452 35-01-K01452_911199324_911199324</t>
  </si>
  <si>
    <t>05.08.2022 14:44:06</t>
  </si>
  <si>
    <t>05.08.2022 16:41:24</t>
  </si>
  <si>
    <t>05.08.2022 03:00:13</t>
  </si>
  <si>
    <t>05.08.2022 03:15:17</t>
  </si>
  <si>
    <t>05.08.2022 15:21:59</t>
  </si>
  <si>
    <t>05.08.2022 17:06:07</t>
  </si>
  <si>
    <t>DM-7/TR-2 35-22-M00053_B_56371450_56371450</t>
  </si>
  <si>
    <t>05.08.2022 17:13:12</t>
  </si>
  <si>
    <t>05.08.2022 18:50:50</t>
  </si>
  <si>
    <t>TÜRKMENKÖY TR-1 45-73-M00327_45-73-M00327_2356121</t>
  </si>
  <si>
    <t>05.08.2022 20:12:18</t>
  </si>
  <si>
    <t>05.08.2022 20:50:10</t>
  </si>
  <si>
    <t>DM-8/9 (ESKİ HARMANDALI) 45-71-M00293_DM-8 TARİŞ M02_2075627</t>
  </si>
  <si>
    <t>05.08.2022 09:04:00</t>
  </si>
  <si>
    <t>05.08.2022 15:28:49</t>
  </si>
  <si>
    <t>05.08.2022 18:33:11</t>
  </si>
  <si>
    <t>05.08.2022 19:45:32</t>
  </si>
  <si>
    <t>TÜRKPİYALE TR-1 45-82-M00354_945518110_945518110</t>
  </si>
  <si>
    <t>05.08.2022 13:54:22</t>
  </si>
  <si>
    <t>05.08.2022 20:04:49</t>
  </si>
  <si>
    <t>MENEMEN TR-87 (DM-5/31) 35-28-L00087_35-28-L00087_66570138</t>
  </si>
  <si>
    <t>05.08.2022 13:39:25</t>
  </si>
  <si>
    <t>05.08.2022 14:13:11</t>
  </si>
  <si>
    <t>AKÖREN TR-19 KÖK 45-78-M00974_HatBaşıAyırıcı_53139703 M04_53139703</t>
  </si>
  <si>
    <t>05.08.2022 00:37:51</t>
  </si>
  <si>
    <t>05.08.2022 02:26:11</t>
  </si>
  <si>
    <t>İMBAT OBASI ÖZEL TR 35-23-M00061Ö_ M03_2049620</t>
  </si>
  <si>
    <t>05.08.2022 22:39:59</t>
  </si>
  <si>
    <t>06.08.2022 02:42:47</t>
  </si>
  <si>
    <t>K-3248 35-07-K03248_97634804_97634804</t>
  </si>
  <si>
    <t>05.08.2022 11:51:22</t>
  </si>
  <si>
    <t>05.08.2022 13:56:50</t>
  </si>
  <si>
    <t>KINIK TR-14 KÖK 35-24-L00014_955220392_955220392</t>
  </si>
  <si>
    <t>05.08.2022 17:05:30</t>
  </si>
  <si>
    <t>05.08.2022 19:08:01</t>
  </si>
  <si>
    <t>05.08.2022 09:31:24</t>
  </si>
  <si>
    <t>05.08.2022 17:00:55</t>
  </si>
  <si>
    <t>PINARLI TR-1 35-20-M00100_ H_72366344</t>
  </si>
  <si>
    <t>05.08.2022 09:14:22</t>
  </si>
  <si>
    <t>05.08.2022 16:37:51</t>
  </si>
  <si>
    <t>YOLÜSTÜ İM 35-15-A00002_YOLÜSTÜ SULAMA L07_2314557</t>
  </si>
  <si>
    <t>05.08.2022 11:17:54</t>
  </si>
  <si>
    <t>05.08.2022 13:01:38</t>
  </si>
  <si>
    <t>TR-49 35-15-M00049_950364832_950364832</t>
  </si>
  <si>
    <t>05.08.2022 18:05:44</t>
  </si>
  <si>
    <t>05.08.2022 20:37:49</t>
  </si>
  <si>
    <t>05.08.2022 07:23:56</t>
  </si>
  <si>
    <t>K-1201 35-01-K01201_910579942_910579942</t>
  </si>
  <si>
    <t>05.08.2022 12:53:11</t>
  </si>
  <si>
    <t>05.08.2022 14:48:09</t>
  </si>
  <si>
    <t>DADAĞLI TR-2 IŞIKLAR 45-79-M00390_C_56364091_56364091</t>
  </si>
  <si>
    <t>05.08.2022 10:46:37</t>
  </si>
  <si>
    <t>05.08.2022 12:05:04</t>
  </si>
  <si>
    <t>YARBASAN KÖK 45-74-M00119_ESKİ YARBASAN M02_72246658</t>
  </si>
  <si>
    <t>05.08.2022 02:22:53</t>
  </si>
  <si>
    <t>05.08.2022 03:25:18</t>
  </si>
  <si>
    <t>TR-64 35-19-L00064_A_56389464_56389464</t>
  </si>
  <si>
    <t>05.08.2022 15:25:07</t>
  </si>
  <si>
    <t>05.08.2022 19:03:13</t>
  </si>
  <si>
    <t>BEREKETLİ TR-2 YEĞENLER 45-79-M00322_45-79-M00322_2349137</t>
  </si>
  <si>
    <t>05.08.2022 20:55:47</t>
  </si>
  <si>
    <t>05.08.2022 21:31:17</t>
  </si>
  <si>
    <t>KULA İM 45-77-A00001_TR-2 L06_2050006</t>
  </si>
  <si>
    <t>05.08.2022 10:57:35</t>
  </si>
  <si>
    <t>05.08.2022 11:02:00</t>
  </si>
  <si>
    <t>SARIKAYA TR-1 45-82-L00056_ H_79744526</t>
  </si>
  <si>
    <t>05.08.2022 10:08:09</t>
  </si>
  <si>
    <t>05.08.2022 12:06:02</t>
  </si>
  <si>
    <t>05.08.2022 08:47:54</t>
  </si>
  <si>
    <t>05.08.2022 11:13:07</t>
  </si>
  <si>
    <t>K-217 35-01-K00217_E_56376755_56376755</t>
  </si>
  <si>
    <t>05.08.2022 09:15:41</t>
  </si>
  <si>
    <t>05.08.2022 19:28:36</t>
  </si>
  <si>
    <t>İNCİKENT TR 35-30-M00270_ M01_2335830</t>
  </si>
  <si>
    <t>05.08.2022 09:50:54</t>
  </si>
  <si>
    <t>05.08.2022 10:38:55</t>
  </si>
  <si>
    <t>METAL İŞLERİ TR-6 35-22-M00106_955287314_955287314</t>
  </si>
  <si>
    <t>05.08.2022 10:22:45</t>
  </si>
  <si>
    <t>05.08.2022 14:04:28</t>
  </si>
  <si>
    <t>KISIK METAL İŞLERİ KÖK 35-22-M00099_E TR8/D1_5764740</t>
  </si>
  <si>
    <t>05.08.2022 08:57:15</t>
  </si>
  <si>
    <t>05.08.2022 11:51:21</t>
  </si>
  <si>
    <t>TR-69 35-19-L00069_TR-70 L03_2115680</t>
  </si>
  <si>
    <t>05.08.2022 09:42:20</t>
  </si>
  <si>
    <t>05.08.2022 14:12:24</t>
  </si>
  <si>
    <t>ARMUTLU DM-2/TR-26 35-27-L00349_98762275_98762275</t>
  </si>
  <si>
    <t>05.08.2022 18:04:55</t>
  </si>
  <si>
    <t>05.08.2022 19:57:21</t>
  </si>
  <si>
    <t>05.08.2022 08:29:55</t>
  </si>
  <si>
    <t>05.08.2022 08:32:00</t>
  </si>
  <si>
    <t>ZEYTİNOVA KÖK 35-20-L00274_ÇATAL L04_2329876</t>
  </si>
  <si>
    <t>05.08.2022 16:35:49</t>
  </si>
  <si>
    <t>05.08.2022 17:37:58</t>
  </si>
  <si>
    <t>SERİNYAYLA TR-1 45-73-L00004_45-73-L00004_2374981</t>
  </si>
  <si>
    <t>05.08.2022 07:29:18</t>
  </si>
  <si>
    <t>05.08.2022 09:55:42</t>
  </si>
  <si>
    <t>L-279 ERDİL SİTESİ 35-18-L00279_950460457_950460457</t>
  </si>
  <si>
    <t>05.08.2022 22:48:30</t>
  </si>
  <si>
    <t>05.08.2022 23:44:14</t>
  </si>
  <si>
    <t>PANCAR TR-11 35-26-M01548_956633043_956633043</t>
  </si>
  <si>
    <t>05.08.2022 11:14:26</t>
  </si>
  <si>
    <t>05.08.2022 13:14:34</t>
  </si>
  <si>
    <t>K-3848 35-04-K03848_D_56382011_56382011</t>
  </si>
  <si>
    <t>05.08.2022 10:36:43</t>
  </si>
  <si>
    <t>TR-7/A 45-77-L00352_945488184_945488184</t>
  </si>
  <si>
    <t>05.08.2022 21:23:26</t>
  </si>
  <si>
    <t>06.08.2022 00:06:30</t>
  </si>
  <si>
    <t>M-359 35-14-M00359_962645285_962645285</t>
  </si>
  <si>
    <t>05.08.2022 14:04:15</t>
  </si>
  <si>
    <t>05.08.2022 17:15:46</t>
  </si>
  <si>
    <t>SELENDİ TR-12 45-81-M00012_TR-13 M04_2321241</t>
  </si>
  <si>
    <t>05.08.2022 09:31:51</t>
  </si>
  <si>
    <t>05.08.2022 10:01:00</t>
  </si>
  <si>
    <t>05.08.2022 12:27:11</t>
  </si>
  <si>
    <t>05.08.2022 13:01:00</t>
  </si>
  <si>
    <t>K-363 35-04-K00363_G G3B_5830011</t>
  </si>
  <si>
    <t>05.08.2022 21:12:17</t>
  </si>
  <si>
    <t>05.08.2022 22:18:40</t>
  </si>
  <si>
    <t>KEMALİYE TR-3 45-73-M00151_945655777_945655777</t>
  </si>
  <si>
    <t>05.08.2022 15:40:18</t>
  </si>
  <si>
    <t>05.08.2022 17:32:00</t>
  </si>
  <si>
    <t>TURGUTALP TR-2 45-82-M00052_45-82-M00052_2351003</t>
  </si>
  <si>
    <t>05.08.2022 09:35:43</t>
  </si>
  <si>
    <t>05.08.2022 10:04:59</t>
  </si>
  <si>
    <t>K-4444 35-08-K04444_99134908_99134908</t>
  </si>
  <si>
    <t>05.08.2022 11:40:09</t>
  </si>
  <si>
    <t>05.08.2022 12:50:33</t>
  </si>
  <si>
    <t>KEMALİYE TR-3 45-73-M00151_45-73-M00151_66721484</t>
  </si>
  <si>
    <t>05.08.2022 17:19:14</t>
  </si>
  <si>
    <t>05.08.2022 17:39:32</t>
  </si>
  <si>
    <t>05.08.2022 04:36:41</t>
  </si>
  <si>
    <t>05.08.2022 04:58:34</t>
  </si>
  <si>
    <t>MERSİNLİ TR-2 45-78-M00936_45-78-M00936_2348481</t>
  </si>
  <si>
    <t>05.08.2022 16:40:13</t>
  </si>
  <si>
    <t>05.08.2022 18:46:48</t>
  </si>
  <si>
    <t>L-228 ILICA GARAJ 35-18-L00228_C c1b_5953965</t>
  </si>
  <si>
    <t>05.08.2022 20:18:46</t>
  </si>
  <si>
    <t>05.08.2022 20:48:58</t>
  </si>
  <si>
    <t>05.08.2022 09:10:24</t>
  </si>
  <si>
    <t>05.08.2022 18:46:10</t>
  </si>
  <si>
    <t>05.08.2022 11:11:25</t>
  </si>
  <si>
    <t>05.08.2022 13:09:10</t>
  </si>
  <si>
    <t>İSMAİL ARMAĞAN TR 35-27-L00186_B_56356945_56356945</t>
  </si>
  <si>
    <t>05.08.2022 10:54:13</t>
  </si>
  <si>
    <t>05.08.2022 14:34:49</t>
  </si>
  <si>
    <t>ÇAVLU TR-2 45-78-L00625_45-78-L00625_2367499</t>
  </si>
  <si>
    <t>05.08.2022 15:03:24</t>
  </si>
  <si>
    <t>05.08.2022 17:03:58</t>
  </si>
  <si>
    <t>K-4466 35-01-K04466_A_56375227_56375227</t>
  </si>
  <si>
    <t>05.08.2022 09:37:00</t>
  </si>
  <si>
    <t>05.08.2022 10:36:26</t>
  </si>
  <si>
    <t>K-215 35-04-K00215_99891859_99891859</t>
  </si>
  <si>
    <t>05.08.2022 09:42:07</t>
  </si>
  <si>
    <t>05.08.2022 10:44:05</t>
  </si>
  <si>
    <t>K-3186 35-02-K03186_A_56372215_56372215</t>
  </si>
  <si>
    <t>05.08.2022 09:33:35</t>
  </si>
  <si>
    <t>05.08.2022 10:15:44</t>
  </si>
  <si>
    <t>05.08.2022 05:50:22</t>
  </si>
  <si>
    <t>05.08.2022 06:38:31</t>
  </si>
  <si>
    <t>TR-2/98 45-83-M00780_TR-2/96 M03_81593428</t>
  </si>
  <si>
    <t>05.08.2022 09:36:25</t>
  </si>
  <si>
    <t>05.08.2022 11:45:34</t>
  </si>
  <si>
    <t>05.08.2022 07:54:29</t>
  </si>
  <si>
    <t>05.08.2022 08:38:13</t>
  </si>
  <si>
    <t>M-1335 KAYADİBİ KÖK 35-02-M01335_M-640 TRT ÇIKIŞI M03_2333770</t>
  </si>
  <si>
    <t>06.08.2022 15:34:48</t>
  </si>
  <si>
    <t>06.08.2022 15:43:27</t>
  </si>
  <si>
    <t>TURGUT ASLAN SULAMA GRUBU 35-29-L00418_DIREK TIPI TRAFO HUCRESI H01_2102433</t>
  </si>
  <si>
    <t>06.08.2022 09:45:23</t>
  </si>
  <si>
    <t>06.08.2022 10:15:37</t>
  </si>
  <si>
    <t>06.08.2022 17:00:56</t>
  </si>
  <si>
    <t>06.08.2022 17:58:43</t>
  </si>
  <si>
    <t>OVAKENT İM 35-15-A00003_ÇATAL ARMUT L05_2308501</t>
  </si>
  <si>
    <t>06.08.2022 18:11:44</t>
  </si>
  <si>
    <t>06.08.2022 18:33:45</t>
  </si>
  <si>
    <t>TR-43 35-16-L00043_TR-44 L02_67589046</t>
  </si>
  <si>
    <t>06.08.2022 10:47:36</t>
  </si>
  <si>
    <t>06.08.2022 11:33:36</t>
  </si>
  <si>
    <t>DM-21/18A 45-71-M00476_953182506_953182506</t>
  </si>
  <si>
    <t>06.08.2022 15:40:16</t>
  </si>
  <si>
    <t>06.08.2022 17:34:49</t>
  </si>
  <si>
    <t>K-4444 35-08-K04444_98941440_98941440</t>
  </si>
  <si>
    <t>06.08.2022 21:07:28</t>
  </si>
  <si>
    <t>06.08.2022 22:05:01</t>
  </si>
  <si>
    <t>06.08.2022 19:23:11</t>
  </si>
  <si>
    <t>06.08.2022 20:55:00</t>
  </si>
  <si>
    <t>YOLÜSTÜ TR-4 35-15-L00916_35-15-L00916_79886397</t>
  </si>
  <si>
    <t>06.08.2022 00:19:30</t>
  </si>
  <si>
    <t>06.08.2022 01:00:50</t>
  </si>
  <si>
    <t>SAMİ ERDOĞAN SULAMA GRUBU TR 35-27-M00250_D_56356708_56356708</t>
  </si>
  <si>
    <t>06.08.2022 17:55:31</t>
  </si>
  <si>
    <t>06.08.2022 20:07:41</t>
  </si>
  <si>
    <t>ASNUR SİTESİ TR 35-30-M00117_A c1b_43037120</t>
  </si>
  <si>
    <t>06.08.2022 10:27:45</t>
  </si>
  <si>
    <t>06.08.2022 11:24:38</t>
  </si>
  <si>
    <t>YAHŞELLİ KÖK 35-28-M00293_EMİRALEM M03_66582307</t>
  </si>
  <si>
    <t>06.08.2022 12:00:15</t>
  </si>
  <si>
    <t>06.08.2022 13:38:05</t>
  </si>
  <si>
    <t>MUHSİN SARIKAYA ÖZEL TR 35-15-L01149Ö_35-15-L01149Ö_66232750</t>
  </si>
  <si>
    <t>06.08.2022 04:32:49</t>
  </si>
  <si>
    <t>06.08.2022 06:09:33</t>
  </si>
  <si>
    <t>06.08.2022 13:54:18</t>
  </si>
  <si>
    <t>06.08.2022 17:22:44</t>
  </si>
  <si>
    <t>ALİ BAŞ VE ARK. T-SULAMA GRB. 35-13-L00114_DIREK TIPI TRAFO HUCRESI H01_2042143</t>
  </si>
  <si>
    <t>06.08.2022 18:55:43</t>
  </si>
  <si>
    <t>06.08.2022 20:18:35</t>
  </si>
  <si>
    <t>SELENDİ TR-10 45-81-M00010_945626044_945626044</t>
  </si>
  <si>
    <t>06.08.2022 14:43:36</t>
  </si>
  <si>
    <t>06.08.2022 16:53:50</t>
  </si>
  <si>
    <t>06.08.2022 09:18:44</t>
  </si>
  <si>
    <t>06.08.2022 17:16:06</t>
  </si>
  <si>
    <t>ÖRNEKKÖY TR-1 35-27-L00128_HatBaşıAyırıcı_53133321 L02_53133321</t>
  </si>
  <si>
    <t>06.08.2022 09:54:47</t>
  </si>
  <si>
    <t>06.08.2022 12:02:52</t>
  </si>
  <si>
    <t>06.08.2022 16:33:39</t>
  </si>
  <si>
    <t>06.08.2022 17:46:58</t>
  </si>
  <si>
    <t>SARIKAYA KÖK 35-31-L00284_ÇAYAĞZI L04_2328070</t>
  </si>
  <si>
    <t>06.08.2022 22:44:57</t>
  </si>
  <si>
    <t>06.08.2022 23:17:17</t>
  </si>
  <si>
    <t>K-544 35-01-K00544_C_56355282_56355282</t>
  </si>
  <si>
    <t>06.08.2022 16:57:29</t>
  </si>
  <si>
    <t>06.08.2022 18:46:54</t>
  </si>
  <si>
    <t>06.08.2022 23:34:17</t>
  </si>
  <si>
    <t>07.08.2022 00:13:09</t>
  </si>
  <si>
    <t>06.08.2022 10:59:45</t>
  </si>
  <si>
    <t>06.08.2022 12:07:09</t>
  </si>
  <si>
    <t>K-670 35-01-K00670_911561857_911561857</t>
  </si>
  <si>
    <t>06.08.2022 09:39:56</t>
  </si>
  <si>
    <t>06.08.2022 12:21:10</t>
  </si>
  <si>
    <t>YILDIZ KELMEHMETLER 45-81-M00041_45-81-M00041_2360874</t>
  </si>
  <si>
    <t>06.08.2022 19:33:13</t>
  </si>
  <si>
    <t>06.08.2022 22:15:04</t>
  </si>
  <si>
    <t>KARAAZMAK TR-1 45-83-M00641_45-83-M00641_2362777</t>
  </si>
  <si>
    <t>06.08.2022 12:51:01</t>
  </si>
  <si>
    <t>06.08.2022 13:44:30</t>
  </si>
  <si>
    <t>TR-136 35-15-M00136_950382771_950382771</t>
  </si>
  <si>
    <t>06.08.2022 17:55:44</t>
  </si>
  <si>
    <t>06.08.2022 19:31:46</t>
  </si>
  <si>
    <t>TR-111 ZEYTİNALANI 35-19-L00111_TR-113 L02_2121572</t>
  </si>
  <si>
    <t>06.08.2022 20:12:44</t>
  </si>
  <si>
    <t>06.08.2022 20:49:40</t>
  </si>
  <si>
    <t>BAHÇECİK KÖYÜ TR-1 45-84-L00017_45-84-L00017_2375979</t>
  </si>
  <si>
    <t>06.08.2022 10:04:25</t>
  </si>
  <si>
    <t>06.08.2022 17:47:22</t>
  </si>
  <si>
    <t>DM-4/TR-30 (ESKİ TR-14) 35-22-M00014_35-22-M00014_42463530</t>
  </si>
  <si>
    <t>06.08.2022 19:05:47</t>
  </si>
  <si>
    <t>06.08.2022 19:56:03</t>
  </si>
  <si>
    <t>YEŞİLYURT TR-13 45-73-M00488_945641464_945641464</t>
  </si>
  <si>
    <t>06.08.2022 19:37:49</t>
  </si>
  <si>
    <t>06.08.2022 20:41:02</t>
  </si>
  <si>
    <t>LEZİTA DM 35-27-M00950_LEZİTA FABRİKALAR M03_49855394</t>
  </si>
  <si>
    <t>06.08.2022 20:39:46</t>
  </si>
  <si>
    <t>06.08.2022 23:39:11</t>
  </si>
  <si>
    <t>MENEMEN DM-3/22 (TR-61) 35-28-M00734_953375817_953375817</t>
  </si>
  <si>
    <t>06.08.2022 13:01:31</t>
  </si>
  <si>
    <t>06.08.2022 14:27:49</t>
  </si>
  <si>
    <t>TR-35 45-74-M00035_DEMİRCİ TM M04_72244478</t>
  </si>
  <si>
    <t>06.08.2022 13:19:50</t>
  </si>
  <si>
    <t>06.08.2022 16:17:50</t>
  </si>
  <si>
    <t>AVLAŞA ARAPLAR 45-81-M00159_A_56384429_56384429</t>
  </si>
  <si>
    <t>06.08.2022 17:17:24</t>
  </si>
  <si>
    <t>06.08.2022 18:04:39</t>
  </si>
  <si>
    <t>KIZLARALANI KÖK 45-72-L00698_HatBaşıAyırıcı_53140450 L02_53140450</t>
  </si>
  <si>
    <t>06.08.2022 21:15:04</t>
  </si>
  <si>
    <t>06.08.2022 23:36:37</t>
  </si>
  <si>
    <t>06.08.2022 09:57:06</t>
  </si>
  <si>
    <t>06.08.2022 16:57:33</t>
  </si>
  <si>
    <t>06.08.2022 10:20:06</t>
  </si>
  <si>
    <t>06.08.2022 14:16:46</t>
  </si>
  <si>
    <t>DM-2 35-17-M00002_M-16 M04_2321747</t>
  </si>
  <si>
    <t>06.08.2022 09:00:54</t>
  </si>
  <si>
    <t>06.08.2022 16:49:19</t>
  </si>
  <si>
    <t>YENİ ŞAKRAN TR-3 35-17-M00203_95000607822_95000607822</t>
  </si>
  <si>
    <t>06.08.2022 18:25:00</t>
  </si>
  <si>
    <t>07.08.2022 01:26:46</t>
  </si>
  <si>
    <t>L-211 35-18-L00211_950452760_950452760</t>
  </si>
  <si>
    <t>06.08.2022 20:06:00</t>
  </si>
  <si>
    <t>06.08.2022 21:43:10</t>
  </si>
  <si>
    <t>06.08.2022 17:31:20</t>
  </si>
  <si>
    <t>06.08.2022 18:00:47</t>
  </si>
  <si>
    <t>KUYUCAK KARAPINAR BEYGİRLER MAH. TR 45-75-M00092_45-75-M00092_2363328</t>
  </si>
  <si>
    <t>06.08.2022 09:48:56</t>
  </si>
  <si>
    <t>06.08.2022 14:11:10</t>
  </si>
  <si>
    <t>DM-1/TR-16 SEFERİHİSAR 35-14-M00328_956660797_956660797</t>
  </si>
  <si>
    <t>06.08.2022 15:51:04</t>
  </si>
  <si>
    <t>06.08.2022 16:37:46</t>
  </si>
  <si>
    <t>ASSTAR KÖK 45-73-M00134_HatBaşıAyırıcı_53135072 M02_53135072</t>
  </si>
  <si>
    <t>06.08.2022 09:28:17</t>
  </si>
  <si>
    <t>06.08.2022 11:06:41</t>
  </si>
  <si>
    <t>06.08.2022 20:25:46</t>
  </si>
  <si>
    <t>06.08.2022 22:18:03</t>
  </si>
  <si>
    <t>M-1180 35-04-M01180_M-2555 M02_2114353</t>
  </si>
  <si>
    <t>06.08.2022 09:53:08</t>
  </si>
  <si>
    <t>06.08.2022 10:30:31</t>
  </si>
  <si>
    <t>06.08.2022 09:20:26</t>
  </si>
  <si>
    <t>06.08.2022 15:27:00</t>
  </si>
  <si>
    <t>LOKMANKUYU KÖK 35-15-L00903_OVAKENT İM L04_67112628</t>
  </si>
  <si>
    <t>06.08.2022 10:09:36</t>
  </si>
  <si>
    <t>06.08.2022 11:07:20</t>
  </si>
  <si>
    <t>06.08.2022 00:31:18</t>
  </si>
  <si>
    <t>06.08.2022 00:58:00</t>
  </si>
  <si>
    <t>TR- 17 45-74-M00017_DAĞITIM TRAFO TR-17 M06_72234334</t>
  </si>
  <si>
    <t>06.08.2022 16:36:41</t>
  </si>
  <si>
    <t>06.08.2022 17:06:18</t>
  </si>
  <si>
    <t>L-12 BALLI KUYU 35-14-L00012_956652532_956652532</t>
  </si>
  <si>
    <t>06.08.2022 09:06:16</t>
  </si>
  <si>
    <t>06.08.2022 13:41:27</t>
  </si>
  <si>
    <t>06.08.2022 01:22:16</t>
  </si>
  <si>
    <t>06.08.2022 02:20:37</t>
  </si>
  <si>
    <t>ŞEHİRLİOĞLU TR-1 45-81-M00060_A_56357340_56357340</t>
  </si>
  <si>
    <t>06.08.2022 20:54:28</t>
  </si>
  <si>
    <t>07.08.2022 01:06:16</t>
  </si>
  <si>
    <t>06.08.2022 07:47:07</t>
  </si>
  <si>
    <t>06.08.2022 09:00:26</t>
  </si>
  <si>
    <t>06.08.2022 11:34:50</t>
  </si>
  <si>
    <t>06.08.2022 13:38:41</t>
  </si>
  <si>
    <t>YUKARIBEY DM (TR-3) 35-16-M00866_HatBaşıAyırıcı_53140753 M05_53140753</t>
  </si>
  <si>
    <t>06.08.2022 09:36:23</t>
  </si>
  <si>
    <t>06.08.2022 18:25:29</t>
  </si>
  <si>
    <t>ALACALI TR-2 35-29-L00776_35-29-L00776_72347283</t>
  </si>
  <si>
    <t>06.08.2022 17:02:43</t>
  </si>
  <si>
    <t>06.08.2022 18:59:13</t>
  </si>
  <si>
    <t>ERGENEKON TR-1 45-83-L00138_955151698_955151698</t>
  </si>
  <si>
    <t>06.08.2022 13:36:14</t>
  </si>
  <si>
    <t>06.08.2022 15:46:13</t>
  </si>
  <si>
    <t>DM-16 45-71-M00309_TR-16/15 M04_2321062</t>
  </si>
  <si>
    <t>06.08.2022 19:30:42</t>
  </si>
  <si>
    <t>06.08.2022 19:57:00</t>
  </si>
  <si>
    <t>TR-40 45-77-L00040_945490337_945490337</t>
  </si>
  <si>
    <t>06.08.2022 10:20:25</t>
  </si>
  <si>
    <t>06.08.2022 11:45:17</t>
  </si>
  <si>
    <t>06.08.2022 12:47:09</t>
  </si>
  <si>
    <t>06.08.2022 13:18:14</t>
  </si>
  <si>
    <t>K-1866 35-09-K01866_912801476_912801476</t>
  </si>
  <si>
    <t>06.08.2022 16:03:30</t>
  </si>
  <si>
    <t>06.08.2022 18:19:20</t>
  </si>
  <si>
    <t>06.08.2022 10:01:00</t>
  </si>
  <si>
    <t>06.08.2022 14:37:45</t>
  </si>
  <si>
    <t>06.08.2022 09:06:25</t>
  </si>
  <si>
    <t>06.08.2022 11:54:03</t>
  </si>
  <si>
    <t>TR-104 45-78-L00104_948173392_948173392</t>
  </si>
  <si>
    <t>06.08.2022 14:30:39</t>
  </si>
  <si>
    <t>06.08.2022 17:26:54</t>
  </si>
  <si>
    <t>TR-139 ERİNCİKLER 35-19-L00139_DIREK TIPI TRAFO HUCRESI H01_2057085</t>
  </si>
  <si>
    <t>06.08.2022 14:39:18</t>
  </si>
  <si>
    <t>06.08.2022 15:54:24</t>
  </si>
  <si>
    <t>DM-25/37 45-71-M00058_953215083_953215083</t>
  </si>
  <si>
    <t>06.08.2022 15:33:32</t>
  </si>
  <si>
    <t>06.08.2022 17:09:35</t>
  </si>
  <si>
    <t>K-240 35-01-K00240_A_56377595_56377595</t>
  </si>
  <si>
    <t>06.08.2022 20:44:41</t>
  </si>
  <si>
    <t>06.08.2022 22:07:07</t>
  </si>
  <si>
    <t>ADALET DM 35-17-M00169_LOJMAN / TR-1 M011_66322806</t>
  </si>
  <si>
    <t>06.08.2022 08:13:35</t>
  </si>
  <si>
    <t>06.08.2022 12:50:28</t>
  </si>
  <si>
    <t>HALİLBEYLİ TR-7 35-27-M01056_35-27-M01056_61272955</t>
  </si>
  <si>
    <t>06.08.2022 01:40:12</t>
  </si>
  <si>
    <t>06.08.2022 04:32:26</t>
  </si>
  <si>
    <t>TR-75 35-19-L00075_956668669_956668669</t>
  </si>
  <si>
    <t>06.08.2022 22:30:22</t>
  </si>
  <si>
    <t>06.08.2022 23:54:27</t>
  </si>
  <si>
    <t>URGANLI TR-12 45-83-M00553_DIREK TIPI TRAFO HUCRESI H01_2107311</t>
  </si>
  <si>
    <t>06.08.2022 15:21:22</t>
  </si>
  <si>
    <t>06.08.2022 15:56:28</t>
  </si>
  <si>
    <t>M-2090 35-09-M02090_M-2093 M01_44449420</t>
  </si>
  <si>
    <t>06.08.2022 20:54:40</t>
  </si>
  <si>
    <t>06.08.2022 21:19:52</t>
  </si>
  <si>
    <t>BALLICA İM 45-72-A00005_OTOYOL ÇIKIŞ M01_66596840</t>
  </si>
  <si>
    <t>06.08.2022 13:28:08</t>
  </si>
  <si>
    <t>06.08.2022 15:38:44</t>
  </si>
  <si>
    <t>M-2813 35-03-M02813__83870566_83870566</t>
  </si>
  <si>
    <t>06.08.2022 09:35:51</t>
  </si>
  <si>
    <t>06.08.2022 14:06:58</t>
  </si>
  <si>
    <t>MURADİYE TR-4 45-71-M02427_953221529_953221529</t>
  </si>
  <si>
    <t>06.08.2022 18:49:36</t>
  </si>
  <si>
    <t>06.08.2022 19:46:09</t>
  </si>
  <si>
    <t>MENEMEN TR-79 35-28-L00079_35-28-L00079_66568457</t>
  </si>
  <si>
    <t>06.08.2022 09:00:00</t>
  </si>
  <si>
    <t>06.08.2022 10:11:27</t>
  </si>
  <si>
    <t>06.08.2022 17:47:39</t>
  </si>
  <si>
    <t>06.08.2022 19:40:33</t>
  </si>
  <si>
    <t>KARAMAN İÇME SUYU YANI TR-3 35-31-L00050_47863837_56394332_56394332</t>
  </si>
  <si>
    <t>06.08.2022 16:54:24</t>
  </si>
  <si>
    <t>06.08.2022 17:50:11</t>
  </si>
  <si>
    <t>SOMA B SANTRALİ TM 45-82-A00004_IŞIKLAR-1 (1H05) M09_66326511</t>
  </si>
  <si>
    <t>06.08.2022 17:55:00</t>
  </si>
  <si>
    <t>06.08.2022 19:48:40</t>
  </si>
  <si>
    <t>06.08.2022 09:01:39</t>
  </si>
  <si>
    <t>06.08.2022 09:52:38</t>
  </si>
  <si>
    <t>ÇIRPI TOPRAK SULAMA TR-3 35-20-L00189_35-20-L00189_2368094</t>
  </si>
  <si>
    <t>06.08.2022 14:37:44</t>
  </si>
  <si>
    <t>06.08.2022 15:34:06</t>
  </si>
  <si>
    <t>YLC KÖK 35-27-M01095_LEZİTA DM M03_83311620</t>
  </si>
  <si>
    <t>06.08.2022 22:46:56</t>
  </si>
  <si>
    <t>07.08.2022 00:04:38</t>
  </si>
  <si>
    <t>06.08.2022 09:44:12</t>
  </si>
  <si>
    <t>06.08.2022 10:14:42</t>
  </si>
  <si>
    <t>SOMA A SANTRALİ İM/DM 45-82-A00001_DENİŞ-1 M11_2091632</t>
  </si>
  <si>
    <t>06.08.2022 20:30:00</t>
  </si>
  <si>
    <t>07.08.2022 11:18:38</t>
  </si>
  <si>
    <t>DERE MAH. TR-1 45-76-M00156_45-76-M00156_2358558</t>
  </si>
  <si>
    <t>06.08.2022 09:50:00</t>
  </si>
  <si>
    <t>06.08.2022 17:54:11</t>
  </si>
  <si>
    <t>KAPLANCIK TR-2 35-26-L00094_DIREK TIPI TRAFO HUCRESI H01_2039454</t>
  </si>
  <si>
    <t>06.08.2022 10:58:10</t>
  </si>
  <si>
    <t>06.08.2022 12:39:00</t>
  </si>
  <si>
    <t>L-14 SEVTUR 35-18-L00014_950461811_950461811</t>
  </si>
  <si>
    <t>06.08.2022 21:03:05</t>
  </si>
  <si>
    <t>06.08.2022 22:55:24</t>
  </si>
  <si>
    <t>06.08.2022 06:06:50</t>
  </si>
  <si>
    <t>06.08.2022 06:39:50</t>
  </si>
  <si>
    <t>SOMA TR-44 45-82-M00044_KIRKAĞAÇ YOLU TR M04_2091601</t>
  </si>
  <si>
    <t>06.08.2022 20:22:31</t>
  </si>
  <si>
    <t>07.08.2022 00:45:26</t>
  </si>
  <si>
    <t>06.08.2022 00:05:01</t>
  </si>
  <si>
    <t>06.08.2022 01:12:13</t>
  </si>
  <si>
    <t>06.08.2022 14:49:18</t>
  </si>
  <si>
    <t>06.08.2022 15:55:13</t>
  </si>
  <si>
    <t>ATALAN TR-1 35-26-L00248_35-26-L00248_2352428</t>
  </si>
  <si>
    <t>06.08.2022 14:10:21</t>
  </si>
  <si>
    <t>06.08.2022 15:47:33</t>
  </si>
  <si>
    <t>ZEYTİNLİPARK DM (M-400) 35-17-M00400_M-500 M014_66434811</t>
  </si>
  <si>
    <t>06.08.2022 08:31:50</t>
  </si>
  <si>
    <t>06.08.2022 16:45:44</t>
  </si>
  <si>
    <t>TR-107 45-78-L00107_95000548225_95000548225</t>
  </si>
  <si>
    <t>06.08.2022 12:01:08</t>
  </si>
  <si>
    <t>06.08.2022 14:05:37</t>
  </si>
  <si>
    <t>TR-5 35-16-L00005_D_56353569_56353569</t>
  </si>
  <si>
    <t>06.08.2022 16:45:09</t>
  </si>
  <si>
    <t>06.08.2022 17:28:32</t>
  </si>
  <si>
    <t>DEVELİ TR-2 35-22-M00284_A_56356311_56356311</t>
  </si>
  <si>
    <t>06.08.2022 17:58:49</t>
  </si>
  <si>
    <t>06.08.2022 20:02:30</t>
  </si>
  <si>
    <t>06.08.2022 10:10:18</t>
  </si>
  <si>
    <t>06.08.2022 10:45:02</t>
  </si>
  <si>
    <t>SEFERİHİSAR İM 35-14-A00002_SIĞACIK L03_72378557</t>
  </si>
  <si>
    <t>06.08.2022 10:15:03</t>
  </si>
  <si>
    <t>06.08.2022 10:25:00</t>
  </si>
  <si>
    <t>ÇUKURKÖY KÖK 35-29-L00034_HALİM İNMEZ L04_2087133</t>
  </si>
  <si>
    <t>06.08.2022 17:08:55</t>
  </si>
  <si>
    <t>06.08.2022 18:19:03</t>
  </si>
  <si>
    <t>TR-21 35-19-L00021_35-19-L00021_76803158</t>
  </si>
  <si>
    <t>06.08.2022 09:28:00</t>
  </si>
  <si>
    <t>06.08.2022 12:24:14</t>
  </si>
  <si>
    <t>DM06-TR11 45-73-M01270_945676056_945676056</t>
  </si>
  <si>
    <t>06.08.2022 18:08:09</t>
  </si>
  <si>
    <t>06.08.2022 18:57:22</t>
  </si>
  <si>
    <t>DAĞDERE TR-8 45-72-M00588_B_66325455_66325455</t>
  </si>
  <si>
    <t>06.08.2022 19:02:38</t>
  </si>
  <si>
    <t>06.08.2022 23:22:45</t>
  </si>
  <si>
    <t>HÜSEYİN ALTIPARMAK GRUBU 35-30-L00150_A_56355342_56355342</t>
  </si>
  <si>
    <t>06.08.2022 10:33:38</t>
  </si>
  <si>
    <t>06.08.2022 15:45:50</t>
  </si>
  <si>
    <t>TR-31 35-15-M00031_950350792_950350792</t>
  </si>
  <si>
    <t>06.08.2022 13:05:18</t>
  </si>
  <si>
    <t>06.08.2022 14:17:07</t>
  </si>
  <si>
    <t>KIRANKÖY ALANYAKA TR-1 45-75-M00189_B_56385893_56385893</t>
  </si>
  <si>
    <t>06.08.2022 21:14:18</t>
  </si>
  <si>
    <t>06.08.2022 23:38:09</t>
  </si>
  <si>
    <t>06.08.2022 20:18:40</t>
  </si>
  <si>
    <t>07.08.2022 00:39:04</t>
  </si>
  <si>
    <t>K-2485 35-01-K02485_912004648_912004648</t>
  </si>
  <si>
    <t>06.08.2022 19:39:26</t>
  </si>
  <si>
    <t>06.08.2022 21:29:01</t>
  </si>
  <si>
    <t>06.08.2022 21:20:44</t>
  </si>
  <si>
    <t>06.08.2022 23:41:57</t>
  </si>
  <si>
    <t>M-206(DM-2/17) 35-09-M00206_D_56365856_56365856</t>
  </si>
  <si>
    <t>06.08.2022 08:35:10</t>
  </si>
  <si>
    <t>06.08.2022 10:42:03</t>
  </si>
  <si>
    <t>M-875 35-02-M00875_99696551_99696551</t>
  </si>
  <si>
    <t>06.08.2022 12:51:57</t>
  </si>
  <si>
    <t>06.08.2022 15:14:07</t>
  </si>
  <si>
    <t>HACI HALİLLER DM 45-71-M00065_DAĞITIM TRAFOSU M010_72237346</t>
  </si>
  <si>
    <t>06.08.2022 09:14:11</t>
  </si>
  <si>
    <t>06.08.2022 12:08:41</t>
  </si>
  <si>
    <t>YAĞCILAR TR-5 35-19-M00230_956685346_956685346</t>
  </si>
  <si>
    <t>06.08.2022 14:39:27</t>
  </si>
  <si>
    <t>06.08.2022 19:01:50</t>
  </si>
  <si>
    <t>MORDOĞAN İM 35-21-A00002_TRAFO-A - GERİLİM-ÖLÇÜ L01_2065979</t>
  </si>
  <si>
    <t>06.08.2022 22:14:03</t>
  </si>
  <si>
    <t>06.08.2022 22:51:00</t>
  </si>
  <si>
    <t>06.08.2022 22:19:10</t>
  </si>
  <si>
    <t>07.08.2022 01:33:40</t>
  </si>
  <si>
    <t>06.08.2022 10:00:23</t>
  </si>
  <si>
    <t>06.08.2022 10:21:17</t>
  </si>
  <si>
    <t>06.08.2022 16:30:11</t>
  </si>
  <si>
    <t>06.08.2022 17:13:06</t>
  </si>
  <si>
    <t>L-278 35-18-L00278_950429481_950429481</t>
  </si>
  <si>
    <t>06.08.2022 18:15:39</t>
  </si>
  <si>
    <t>06.08.2022 19:08:21</t>
  </si>
  <si>
    <t>İSTASYONALTI KÖK 45-83-M00131_CELALETTİN AŞKIN M08_2329824</t>
  </si>
  <si>
    <t>06.08.2022 07:42:21</t>
  </si>
  <si>
    <t>06.08.2022 09:17:08</t>
  </si>
  <si>
    <t>06.08.2022 17:29:43</t>
  </si>
  <si>
    <t>06.08.2022 19:51:22</t>
  </si>
  <si>
    <t>TÜPÜLER DEREBAŞI TR-1 45-75-M00245_45-75-M00245_2349464</t>
  </si>
  <si>
    <t>06.08.2022 15:24:24</t>
  </si>
  <si>
    <t>06.08.2022 16:53:53</t>
  </si>
  <si>
    <t>BAĞYURDU DM-2/22 35-27-L00231_B_56379145_56379145</t>
  </si>
  <si>
    <t>06.08.2022 13:08:08</t>
  </si>
  <si>
    <t>06.08.2022 15:01:30</t>
  </si>
  <si>
    <t>06.08.2022 07:06:33</t>
  </si>
  <si>
    <t>06.08.2022 07:20:00</t>
  </si>
  <si>
    <t>DUYGU SİTESİ TR 35-30-M00309_ M01_2335805</t>
  </si>
  <si>
    <t>06.08.2022 10:31:17</t>
  </si>
  <si>
    <t>06.08.2022 11:41:14</t>
  </si>
  <si>
    <t>L-46 HARİTACILAR 35-14-L00046_956634526_956634526</t>
  </si>
  <si>
    <t>06.08.2022 18:29:41</t>
  </si>
  <si>
    <t>06.08.2022 19:16:06</t>
  </si>
  <si>
    <t>K-136 35-01-K00136_911281960_911281960</t>
  </si>
  <si>
    <t>06.08.2022 14:30:28</t>
  </si>
  <si>
    <t>06.08.2022 19:25:50</t>
  </si>
  <si>
    <t>L-268 DÜZCE 35-14-L00268_956661348_956661348</t>
  </si>
  <si>
    <t>06.08.2022 20:10:53</t>
  </si>
  <si>
    <t>06.08.2022 21:20:17</t>
  </si>
  <si>
    <t>MURADİYE TR-5 (ESKİ MEZARLIK YANI) 45-71-M00204_B B1_5973800</t>
  </si>
  <si>
    <t>06.08.2022 20:01:13</t>
  </si>
  <si>
    <t>06.08.2022 22:11:46</t>
  </si>
  <si>
    <t>06.08.2022 21:37:24</t>
  </si>
  <si>
    <t>06.08.2022 22:55:59</t>
  </si>
  <si>
    <t>06.08.2022 11:37:16</t>
  </si>
  <si>
    <t>06.08.2022 14:52:38</t>
  </si>
  <si>
    <t>TR-52 35-16-L00052_B_56397784_56397784</t>
  </si>
  <si>
    <t>06.08.2022 19:24:00</t>
  </si>
  <si>
    <t>06.08.2022 20:31:37</t>
  </si>
  <si>
    <t>06.08.2022 07:32:12</t>
  </si>
  <si>
    <t>06.08.2022 07:47:52</t>
  </si>
  <si>
    <t>MALAZ BAĞBAŞI TR-1 45-75-M00289_A_56398913_56398913</t>
  </si>
  <si>
    <t>06.08.2022 17:26:37</t>
  </si>
  <si>
    <t>06.08.2022 18:34:00</t>
  </si>
  <si>
    <t>06.08.2022 13:22:11</t>
  </si>
  <si>
    <t>06.08.2022 18:13:27</t>
  </si>
  <si>
    <t>06.08.2022 09:04:19</t>
  </si>
  <si>
    <t>06.08.2022 12:43:50</t>
  </si>
  <si>
    <t>PANCAR TR-6 35-26-M00903__66216110_66216110</t>
  </si>
  <si>
    <t>06.08.2022 10:26:42</t>
  </si>
  <si>
    <t>06.08.2022 11:35:03</t>
  </si>
  <si>
    <t>TR-24 35-27-M00024_98954805_98954805</t>
  </si>
  <si>
    <t>06.08.2022 12:23:46</t>
  </si>
  <si>
    <t>06.08.2022 14:52:31</t>
  </si>
  <si>
    <t>KULA İM 45-77-A00001_KULA TM M12_2308466</t>
  </si>
  <si>
    <t>06.08.2022 01:00:26</t>
  </si>
  <si>
    <t>06.08.2022 05:52:24</t>
  </si>
  <si>
    <t>06.08.2022 09:02:34</t>
  </si>
  <si>
    <t>06.08.2022 13:01:10</t>
  </si>
  <si>
    <t>K-2807 35-01-K02807_35-01-K02807_2348736</t>
  </si>
  <si>
    <t>06.08.2022 14:37:02</t>
  </si>
  <si>
    <t>06.08.2022 17:29:02</t>
  </si>
  <si>
    <t>DERBENT İM-DM 45-83-A00004_FABRİKALAR L06_2331775</t>
  </si>
  <si>
    <t>06.08.2022 16:07:55</t>
  </si>
  <si>
    <t>06.08.2022 17:38:00</t>
  </si>
  <si>
    <t>EBSO TM 35-09-A00001_HARMANDALI-1 M25_2062067</t>
  </si>
  <si>
    <t>06.08.2022 19:42:51</t>
  </si>
  <si>
    <t>DM-2/TR-12 45-83-M00696_955149599_955149599</t>
  </si>
  <si>
    <t>06.08.2022 09:35:06</t>
  </si>
  <si>
    <t>06.08.2022 12:00:43</t>
  </si>
  <si>
    <t>K-425 35-04-K00425_35-04-K00425_2348868</t>
  </si>
  <si>
    <t>06.08.2022 17:56:42</t>
  </si>
  <si>
    <t>06.08.2022 18:26:26</t>
  </si>
  <si>
    <t>DM-2/8 BAŞKENT TR 35-18-L00588_ÇİFTLİK İ.M L03_72045735</t>
  </si>
  <si>
    <t>06.08.2022 11:45:46</t>
  </si>
  <si>
    <t>06.08.2022 12:10:00</t>
  </si>
  <si>
    <t>SOMA 13 EYLÜL SİTESİ TR 35-30-M00278_ M01_2127195</t>
  </si>
  <si>
    <t>06.08.2022 12:43:49</t>
  </si>
  <si>
    <t>06.08.2022 13:14:00</t>
  </si>
  <si>
    <t>MOLLA İMAMLAR TR-1 45-81-M00312_ H_83940641</t>
  </si>
  <si>
    <t>06.08.2022 22:14:05</t>
  </si>
  <si>
    <t>06.08.2022 23:24:28</t>
  </si>
  <si>
    <t>M-2674 35-01-M02674_35-01-M02674_72042673</t>
  </si>
  <si>
    <t>06.08.2022 10:09:05</t>
  </si>
  <si>
    <t>06.08.2022 14:28:35</t>
  </si>
  <si>
    <t>06.08.2022 11:14:45</t>
  </si>
  <si>
    <t>ASNUR SİTESİ TR 35-30-M00117_A D1b_43037121</t>
  </si>
  <si>
    <t>06.08.2022 22:59:01</t>
  </si>
  <si>
    <t>07.08.2022 00:02:10</t>
  </si>
  <si>
    <t>L-11 PTT ÖNÜ 35-14-L00011_11123904 l11 a1_5952957</t>
  </si>
  <si>
    <t>06.08.2022 07:57:43</t>
  </si>
  <si>
    <t>06.08.2022 09:25:39</t>
  </si>
  <si>
    <t>ZEYTİNALANI  TR-117 35-19-L00117__72372459_72372459</t>
  </si>
  <si>
    <t>06.08.2022 01:27:58</t>
  </si>
  <si>
    <t>06.08.2022 01:46:45</t>
  </si>
  <si>
    <t>K-1044 35-01-K01044_35-01-K01044_41906758</t>
  </si>
  <si>
    <t>06.08.2022 09:34:50</t>
  </si>
  <si>
    <t>06.08.2022 18:44:03</t>
  </si>
  <si>
    <t>K-1635 35-02-K01635_K-3124 K04_2118332</t>
  </si>
  <si>
    <t>06.08.2022 10:27:17</t>
  </si>
  <si>
    <t>06.08.2022 11:03:25</t>
  </si>
  <si>
    <t>HALIKÖY OVA TR-2 35-32-L00022_C_56391725_56391725</t>
  </si>
  <si>
    <t>06.08.2022 17:00:17</t>
  </si>
  <si>
    <t>06.08.2022 19:49:04</t>
  </si>
  <si>
    <t>DERBENT İM-DM 45-83-A00004_B.BELEN M14_2331773</t>
  </si>
  <si>
    <t>06.08.2022 13:40:00</t>
  </si>
  <si>
    <t>06.08.2022 15:09:17</t>
  </si>
  <si>
    <t>06.08.2022 19:32:27</t>
  </si>
  <si>
    <t>06.08.2022 20:18:59</t>
  </si>
  <si>
    <t>TR-5 35-19-L00005_İÇMELER L03_72124031</t>
  </si>
  <si>
    <t>06.08.2022 15:29:11</t>
  </si>
  <si>
    <t>06.08.2022 15:56:53</t>
  </si>
  <si>
    <t>K-258 35-01-K00258_912113277_912113277</t>
  </si>
  <si>
    <t>06.08.2022 11:54:11</t>
  </si>
  <si>
    <t>06.08.2022 13:27:34</t>
  </si>
  <si>
    <t>ATAKÖY TR-8 35-22-M00858_35-22-M00858_79410715</t>
  </si>
  <si>
    <t>06.08.2022 10:24:21</t>
  </si>
  <si>
    <t>06.08.2022 11:46:19</t>
  </si>
  <si>
    <t>ORTA MAHALLE M-57 35-25-M00231_35-25-M00231_72125553</t>
  </si>
  <si>
    <t>06.08.2022 18:33:27</t>
  </si>
  <si>
    <t>06.08.2022 20:21:44</t>
  </si>
  <si>
    <t>KARABURUN TR-13 35-21-L00005_A_56366801_56366801</t>
  </si>
  <si>
    <t>06.08.2022 12:35:14</t>
  </si>
  <si>
    <t>06.08.2022 14:59:15</t>
  </si>
  <si>
    <t>METAL İŞLERİ TR-14 35-22-M00114_955281611_955281611</t>
  </si>
  <si>
    <t>06.08.2022 17:53:48</t>
  </si>
  <si>
    <t>06.08.2022 18:35:15</t>
  </si>
  <si>
    <t>Y. YAZAR SULAMA GRUBU TR 35-27-M00528_DIREK TIPI TRAFO HUCRESI H01_2052056</t>
  </si>
  <si>
    <t>06.08.2022 16:54:47</t>
  </si>
  <si>
    <t>06.08.2022 17:55:26</t>
  </si>
  <si>
    <t>ASNUR SİTESİ TR 35-30-M00117_35-30-M00117_72087498</t>
  </si>
  <si>
    <t>06.08.2022 16:04:57</t>
  </si>
  <si>
    <t>06.08.2022 19:43:07</t>
  </si>
  <si>
    <t>K-1060 35-01-K01060_910826126_910826126</t>
  </si>
  <si>
    <t>06.08.2022 09:58:40</t>
  </si>
  <si>
    <t>NURİYE DM 45-80-M00090_LÜTFİYE M01_72194602</t>
  </si>
  <si>
    <t>06.08.2022 09:07:00</t>
  </si>
  <si>
    <t>06.08.2022 10:59:12</t>
  </si>
  <si>
    <t>SELENDİ TR-6 45-81-M00006_HatBaşıAyırıcı_53135398 M04_53135398</t>
  </si>
  <si>
    <t>06.08.2022 19:54:19</t>
  </si>
  <si>
    <t>06.08.2022 22:26:54</t>
  </si>
  <si>
    <t>DM-14/24-A 45-71-M02217_45-71-M02217_73388390</t>
  </si>
  <si>
    <t>06.08.2022 11:10:24</t>
  </si>
  <si>
    <t>06.08.2022 12:17:26</t>
  </si>
  <si>
    <t>K-4360 35-02-K04360__85190225_85190225</t>
  </si>
  <si>
    <t>06.08.2022 18:13:35</t>
  </si>
  <si>
    <t>06.08.2022 19:46:45</t>
  </si>
  <si>
    <t>06.08.2022 19:10:02</t>
  </si>
  <si>
    <t>06.08.2022 20:41:58</t>
  </si>
  <si>
    <t>YENİ TOKİ DM-2 45-71-M02244_AKGEDİK TOKİ-1 M03_72148676</t>
  </si>
  <si>
    <t>06.08.2022 09:48:23</t>
  </si>
  <si>
    <t>06.08.2022 15:00:33</t>
  </si>
  <si>
    <t>06.08.2022 12:44:12</t>
  </si>
  <si>
    <t>ÇATALOLUK DM 45-74-M00227_HatBaşıAyırıcı_77952913 M05_77952913</t>
  </si>
  <si>
    <t>06.08.2022 06:05:31</t>
  </si>
  <si>
    <t>06.08.2022 07:53:01</t>
  </si>
  <si>
    <t>DM-8/9-A 45-71-M00292_953188590_953188590</t>
  </si>
  <si>
    <t>06.08.2022 10:46:34</t>
  </si>
  <si>
    <t>06.08.2022 11:36:57</t>
  </si>
  <si>
    <t>TR-1/103 45-71-M00942_F_56398630_56398630</t>
  </si>
  <si>
    <t>06.08.2022 08:44:11</t>
  </si>
  <si>
    <t>06.08.2022 10:06:01</t>
  </si>
  <si>
    <t>06.08.2022 05:16:25</t>
  </si>
  <si>
    <t>06.08.2022 05:31:01</t>
  </si>
  <si>
    <t>K-2316 35-04-K02316_F_56366545_56366545</t>
  </si>
  <si>
    <t>06.08.2022 14:57:52</t>
  </si>
  <si>
    <t>06.08.2022 16:23:47</t>
  </si>
  <si>
    <t>PINARLI KÖK 35-20-M00085_TR-4 - TR-5 M04_72358819</t>
  </si>
  <si>
    <t>06.08.2022 09:19:50</t>
  </si>
  <si>
    <t>06.08.2022 17:00:00</t>
  </si>
  <si>
    <t>06.08.2022 20:02:22</t>
  </si>
  <si>
    <t>06.08.2022 20:18:10</t>
  </si>
  <si>
    <t>MANİSA TM-1 45-71-A00001_TURGUTLU-2 M18_2309133</t>
  </si>
  <si>
    <t>06.08.2022 00:56:11</t>
  </si>
  <si>
    <t>06.08.2022 01:21:53</t>
  </si>
  <si>
    <t>KARABURUN İM 35-21-A00001_TR-1 - GERİLİM-ÖLÇÜ L01_2062908</t>
  </si>
  <si>
    <t>06.08.2022 22:30:51</t>
  </si>
  <si>
    <t>06.08.2022 22:47:00</t>
  </si>
  <si>
    <t>06.08.2022 10:57:30</t>
  </si>
  <si>
    <t>HALİLLER VAKIFLAR TR-7 35-31-L00232_35-31-L00232_2365445</t>
  </si>
  <si>
    <t>06.08.2022 18:58:47</t>
  </si>
  <si>
    <t>06.08.2022 22:06:00</t>
  </si>
  <si>
    <t>06.08.2022 21:04:41</t>
  </si>
  <si>
    <t>06.08.2022 22:03:43</t>
  </si>
  <si>
    <t>PARLAK TR-1 35-21-L00074_953363127_953363127</t>
  </si>
  <si>
    <t>06.08.2022 17:01:40</t>
  </si>
  <si>
    <t>06.08.2022 18:54:17</t>
  </si>
  <si>
    <t>07.08.2022 11:19:29</t>
  </si>
  <si>
    <t>DM-4/TR-13 45-72-M00620_956510735_956510735</t>
  </si>
  <si>
    <t>06.08.2022 12:48:11</t>
  </si>
  <si>
    <t>06.08.2022 16:50:28</t>
  </si>
  <si>
    <t>TR-16 35-19-M00016_35-19-M00016_2362201</t>
  </si>
  <si>
    <t>06.08.2022 09:22:40</t>
  </si>
  <si>
    <t>06.08.2022 12:10:50</t>
  </si>
  <si>
    <t>SARUHANLI TR-12 45-80-M00012_95000652956_95000652956</t>
  </si>
  <si>
    <t>06.08.2022 14:17:49</t>
  </si>
  <si>
    <t>06.08.2022 14:49:50</t>
  </si>
  <si>
    <t>L-335 35-18-L00335_L-512 L-513 L02_61233854</t>
  </si>
  <si>
    <t>01.08.2022 11:16:59</t>
  </si>
  <si>
    <t>01.08.2022 11:30:00</t>
  </si>
  <si>
    <t>DÜNDARLI AKKAVAK TR-3 35-29-L00333_A_56399844_56399844</t>
  </si>
  <si>
    <t>01.08.2022 20:29:42</t>
  </si>
  <si>
    <t>01.08.2022 23:44:28</t>
  </si>
  <si>
    <t>AKÇAPINAR TR-3 45-83-L00441_45-83-L00441_2371747</t>
  </si>
  <si>
    <t>01.08.2022 00:08:38</t>
  </si>
  <si>
    <t>01.08.2022 00:53:40</t>
  </si>
  <si>
    <t>01.08.2022 19:38:38</t>
  </si>
  <si>
    <t>01.08.2022 20:24:37</t>
  </si>
  <si>
    <t>M-2549 35-09-M02549_97820376_97820376</t>
  </si>
  <si>
    <t>01.08.2022 10:27:07</t>
  </si>
  <si>
    <t>01.08.2022 13:31:57</t>
  </si>
  <si>
    <t>KİRAZ İM 35-31-A00001_HALİLLER L13_2328565</t>
  </si>
  <si>
    <t>01.08.2022 05:48:59</t>
  </si>
  <si>
    <t>01.08.2022 07:55:26</t>
  </si>
  <si>
    <t>01.08.2022 08:23:58</t>
  </si>
  <si>
    <t>01.08.2022 08:29:07</t>
  </si>
  <si>
    <t>K-3669 35-08-K03669_99107891_99107891</t>
  </si>
  <si>
    <t>01.08.2022 13:34:54</t>
  </si>
  <si>
    <t>01.08.2022 19:27:14</t>
  </si>
  <si>
    <t>M-838 35-04-M00838_35-04-M00838_2349377</t>
  </si>
  <si>
    <t>01.08.2022 17:44:37</t>
  </si>
  <si>
    <t>01.08.2022 19:04:34</t>
  </si>
  <si>
    <t>TR-8 35-27-M00008__83367002_83367002</t>
  </si>
  <si>
    <t>01.08.2022 12:40:22</t>
  </si>
  <si>
    <t>01.08.2022 14:53:30</t>
  </si>
  <si>
    <t>M-1223 35-01-M01223_B_56353957_56353957</t>
  </si>
  <si>
    <t>01.08.2022 12:12:33</t>
  </si>
  <si>
    <t>01.08.2022 14:23:08</t>
  </si>
  <si>
    <t>01.08.2022 11:45:52</t>
  </si>
  <si>
    <t>01.08.2022 11:54:56</t>
  </si>
  <si>
    <t>DAĞDERE DM 45-72-M00097_HatBaşıAyırıcı_53139044 M05_53139044</t>
  </si>
  <si>
    <t>01.08.2022 09:01:45</t>
  </si>
  <si>
    <t>01.08.2022 17:44:05</t>
  </si>
  <si>
    <t>01.08.2022 18:39:57</t>
  </si>
  <si>
    <t>01.08.2022 19:22:23</t>
  </si>
  <si>
    <t>GÜNEYDAMLARI TR-6 45-79-M00534__81571398_81571398</t>
  </si>
  <si>
    <t>01.08.2022 08:38:03</t>
  </si>
  <si>
    <t>01.08.2022 11:31:43</t>
  </si>
  <si>
    <t>01.08.2022 18:05:39</t>
  </si>
  <si>
    <t>01.08.2022 21:22:50</t>
  </si>
  <si>
    <t>RECAİ IŞIN VE ARK.ÖZEL 35-29-L00280Ö_DIREK TIPI TRAFO HUCRESI H01_2103641</t>
  </si>
  <si>
    <t>01.08.2022 14:38:11</t>
  </si>
  <si>
    <t>01.08.2022 19:25:18</t>
  </si>
  <si>
    <t>İSMAİLLİ TR-1 35-16-M00038_953326380_953326380</t>
  </si>
  <si>
    <t>01.08.2022 12:29:11</t>
  </si>
  <si>
    <t>01.08.2022 13:27:14</t>
  </si>
  <si>
    <t>BÜNYAN OSMANİYE TR-2 45-72-L00445_B_65509269_65509269</t>
  </si>
  <si>
    <t>01.08.2022 19:56:59</t>
  </si>
  <si>
    <t>01.08.2022 23:42:01</t>
  </si>
  <si>
    <t>KIZILOBA KIRKPINAR TR-1 35-20-L00437__72372721_72372721</t>
  </si>
  <si>
    <t>01.08.2022 14:05:32</t>
  </si>
  <si>
    <t>01.08.2022 15:55:03</t>
  </si>
  <si>
    <t>CEMİL GÜMÜŞ VE ARK. T-SULAMA GRB. 35-13-L00110_DIREK TIPI TRAFO HUCRESI H01_2042149</t>
  </si>
  <si>
    <t>01.08.2022 15:14:45</t>
  </si>
  <si>
    <t>01.08.2022 18:00:32</t>
  </si>
  <si>
    <t>ARDIÇ MAHALLESİ TR-17 35-21-L00128_953368502_953368502</t>
  </si>
  <si>
    <t>01.08.2022 16:30:02</t>
  </si>
  <si>
    <t>01.08.2022 17:41:19</t>
  </si>
  <si>
    <t>DM-1/47 45-71-M00149_A a1b_45179676</t>
  </si>
  <si>
    <t>01.08.2022 17:13:17</t>
  </si>
  <si>
    <t>01.08.2022 18:08:26</t>
  </si>
  <si>
    <t>ALTINOLUK TR-5 35-31-L00442_C_56406478_56406478</t>
  </si>
  <si>
    <t>01.08.2022 08:33:21</t>
  </si>
  <si>
    <t>01.08.2022 13:12:11</t>
  </si>
  <si>
    <t>M-3250(YATIRIM REZERVE) 35-04-M03250_B_56364798_56364798</t>
  </si>
  <si>
    <t>01.08.2022 09:12:37</t>
  </si>
  <si>
    <t>01.08.2022 17:12:30</t>
  </si>
  <si>
    <t>SOMA DM-4/TR10 45-82-M00010_C_56401507_56401507</t>
  </si>
  <si>
    <t>01.08.2022 17:56:21</t>
  </si>
  <si>
    <t>01.08.2022 19:04:00</t>
  </si>
  <si>
    <t>L-400 35-18-L00400_950456508_950456508</t>
  </si>
  <si>
    <t>01.08.2022 20:02:58</t>
  </si>
  <si>
    <t>01.08.2022 21:29:01</t>
  </si>
  <si>
    <t>BİMEYKO KÖK-10 35-30-M00048_DENİZKÖY M05_2325697</t>
  </si>
  <si>
    <t>01.08.2022 21:44:43</t>
  </si>
  <si>
    <t>02.08.2022 03:18:07</t>
  </si>
  <si>
    <t>01.08.2022 14:42:31</t>
  </si>
  <si>
    <t>01.08.2022 14:45:45</t>
  </si>
  <si>
    <t>GÖLCÜK TR-6 35-15-L00322_48779098_56369662_56369662</t>
  </si>
  <si>
    <t>01.08.2022 07:00:54</t>
  </si>
  <si>
    <t>01.08.2022 12:17:11</t>
  </si>
  <si>
    <t>01.08.2022 10:54:20</t>
  </si>
  <si>
    <t>01.08.2022 12:50:15</t>
  </si>
  <si>
    <t>K-3093 35-02-K03093_35-02-K03093_2360870</t>
  </si>
  <si>
    <t>01.08.2022 13:59:47</t>
  </si>
  <si>
    <t>01.08.2022 15:52:57</t>
  </si>
  <si>
    <t>01.08.2022 06:33:00</t>
  </si>
  <si>
    <t>01.08.2022 10:44:30</t>
  </si>
  <si>
    <t>M-3250(YATIRIM REZERVE) 35-04-M03250_B_56364515_56364515</t>
  </si>
  <si>
    <t>01.08.2022 09:10:22</t>
  </si>
  <si>
    <t>01.08.2022 17:11:13</t>
  </si>
  <si>
    <t>HALİTPAŞA DM 45-80-M00060_HALİTPAŞA ŞEHİR M04_72188718</t>
  </si>
  <si>
    <t>01.08.2022 19:23:59</t>
  </si>
  <si>
    <t>01.08.2022 19:52:27</t>
  </si>
  <si>
    <t>ÖDEMİŞ İM 35-15-A00001_BOZDAĞ L17_2310688</t>
  </si>
  <si>
    <t>01.08.2022 14:32:19</t>
  </si>
  <si>
    <t>01.08.2022 15:19:52</t>
  </si>
  <si>
    <t>SOMA TR-27 45-82-M00027_945525273_945525273</t>
  </si>
  <si>
    <t>01.08.2022 18:07:24</t>
  </si>
  <si>
    <t>01.08.2022 19:57:44</t>
  </si>
  <si>
    <t>M-1161 35-01-M01161_M-1162 M04_42444628</t>
  </si>
  <si>
    <t>01.08.2022 05:51:19</t>
  </si>
  <si>
    <t>01.08.2022 06:56:00</t>
  </si>
  <si>
    <t>ARDIÇ MAHALLESİ TR-17 35-21-L00128_953357015_953357015</t>
  </si>
  <si>
    <t>01.08.2022 10:09:37</t>
  </si>
  <si>
    <t>01.08.2022 11:09:23</t>
  </si>
  <si>
    <t>01.08.2022 20:05:31</t>
  </si>
  <si>
    <t>01.08.2022 22:41:14</t>
  </si>
  <si>
    <t>K-1409 35-04-K01409_99570850_99570850</t>
  </si>
  <si>
    <t>01.08.2022 12:34:14</t>
  </si>
  <si>
    <t>01.08.2022 14:44:19</t>
  </si>
  <si>
    <t>GÖKÇEN DM 35-29-M00123_HatBaşıAyırıcı_53133409 M12_53133409</t>
  </si>
  <si>
    <t>01.08.2022 23:18:05</t>
  </si>
  <si>
    <t>02.08.2022 01:49:34</t>
  </si>
  <si>
    <t>MORDOĞAN TR-26 35-21-L00209_953356745_953356745</t>
  </si>
  <si>
    <t>01.08.2022 17:41:33</t>
  </si>
  <si>
    <t>01.08.2022 19:22:01</t>
  </si>
  <si>
    <t>PAMUCAK KÖK 35-13-L00400_ARVALYA L11_2097132</t>
  </si>
  <si>
    <t>01.08.2022 03:50:37</t>
  </si>
  <si>
    <t>01.08.2022 05:21:40</t>
  </si>
  <si>
    <t>_945669347_945669347</t>
  </si>
  <si>
    <t>01.08.2022 11:57:50</t>
  </si>
  <si>
    <t>01.08.2022 14:51:26</t>
  </si>
  <si>
    <t>01.08.2022 09:16:15</t>
  </si>
  <si>
    <t>01.08.2022 16:54:42</t>
  </si>
  <si>
    <t>ERTUĞRUL TR-4 35-15-L00678_35-15-L00678_2364886</t>
  </si>
  <si>
    <t>01.08.2022 14:57:08</t>
  </si>
  <si>
    <t>01.08.2022 16:16:27</t>
  </si>
  <si>
    <t>PAYAMLI M-9 35-25-M00165_956641336_956641336</t>
  </si>
  <si>
    <t>01.08.2022 10:51:38</t>
  </si>
  <si>
    <t>01.08.2022 12:24:16</t>
  </si>
  <si>
    <t>SANCAKLI BOZKÖY TR-9 45-71-M00090_DIREK TIPI TRAFO HUCRESI H01_2076585</t>
  </si>
  <si>
    <t>01.08.2022 12:58:25</t>
  </si>
  <si>
    <t>01.08.2022 15:30:33</t>
  </si>
  <si>
    <t>TİRE İM-DM-1 35-29-A00001_HatBaşıAyırıcı_53133405 L04_53133405</t>
  </si>
  <si>
    <t>01.08.2022 21:04:34</t>
  </si>
  <si>
    <t>01.08.2022 22:07:08</t>
  </si>
  <si>
    <t>TR-69 35-16-L00069_A A2b_47588849</t>
  </si>
  <si>
    <t>01.08.2022 17:45:06</t>
  </si>
  <si>
    <t>01.08.2022 19:03:22</t>
  </si>
  <si>
    <t>K-458 35-07-K00458_KUPLAJ K02_48438105</t>
  </si>
  <si>
    <t>01.08.2022 05:48:00</t>
  </si>
  <si>
    <t>01.08.2022 05:55:09</t>
  </si>
  <si>
    <t>K-1181 35-04-K01181_99188246_99188246</t>
  </si>
  <si>
    <t>01.08.2022 22:34:02</t>
  </si>
  <si>
    <t>02.08.2022 01:17:17</t>
  </si>
  <si>
    <t>KUŞÇULAR TR-6 35-19-M00218_6745837_56373319_56373319</t>
  </si>
  <si>
    <t>01.08.2022 16:00:57</t>
  </si>
  <si>
    <t>01.08.2022 17:22:12</t>
  </si>
  <si>
    <t>01.08.2022 10:39:43</t>
  </si>
  <si>
    <t>01.08.2022 13:01:20</t>
  </si>
  <si>
    <t>TR-25 35-19-L00025_35-19-L00025_2372877</t>
  </si>
  <si>
    <t>01.08.2022 22:22:35</t>
  </si>
  <si>
    <t>01.08.2022 23:16:34</t>
  </si>
  <si>
    <t>01.08.2022 13:35:22</t>
  </si>
  <si>
    <t>01.08.2022 13:46:40</t>
  </si>
  <si>
    <t>EBSO TM 35-09-A00001_EBSO-4 K35_2312291</t>
  </si>
  <si>
    <t>01.08.2022 09:08:35</t>
  </si>
  <si>
    <t>01.08.2022 17:58:46</t>
  </si>
  <si>
    <t>KABAKUM BANKACILAR TR-1 35-30-M00207_42923274_56403465_56403465</t>
  </si>
  <si>
    <t>01.08.2022 14:52:06</t>
  </si>
  <si>
    <t>01.08.2022 15:23:05</t>
  </si>
  <si>
    <t>AKHİSAR İM 45-72-A00001_OVAKÖY L04_2058310</t>
  </si>
  <si>
    <t>01.08.2022 11:00:00</t>
  </si>
  <si>
    <t>01.08.2022 15:35:58</t>
  </si>
  <si>
    <t>VEDAT FİLİZ SLM 35-26-M00730_9643973_56359916_56359916</t>
  </si>
  <si>
    <t>01.08.2022 12:39:53</t>
  </si>
  <si>
    <t>01.08.2022 14:29:52</t>
  </si>
  <si>
    <t>M-3336 35-04-M03336_35-04-M03336_86849804</t>
  </si>
  <si>
    <t>01.08.2022 09:15:27</t>
  </si>
  <si>
    <t>01.08.2022 16:35:00</t>
  </si>
  <si>
    <t>TR-13 35-16-L00013_DAĞITIM TRAFO TR-13 L04_79458276</t>
  </si>
  <si>
    <t>01.08.2022 07:18:38</t>
  </si>
  <si>
    <t>01.08.2022 13:24:18</t>
  </si>
  <si>
    <t>01.08.2022 11:27:00</t>
  </si>
  <si>
    <t>L-222 35-21-L00222_B_77677589_77677589</t>
  </si>
  <si>
    <t>01.08.2022 10:00:00</t>
  </si>
  <si>
    <t>01.08.2022 10:42:40</t>
  </si>
  <si>
    <t>KÖSELER DEĞİRMENDERE TR-1 45-75-M00169_B_56355078_56355078</t>
  </si>
  <si>
    <t>01.08.2022 14:11:20</t>
  </si>
  <si>
    <t>01.08.2022 15:19:53</t>
  </si>
  <si>
    <t>TAYTAN TR-3 45-78-M00306_A_56385357_56385357</t>
  </si>
  <si>
    <t>01.08.2022 16:44:39</t>
  </si>
  <si>
    <t>01.08.2022 17:30:47</t>
  </si>
  <si>
    <t>L-73 İŞTUR SİTESİ 35-18-L00073_ L01_2094925</t>
  </si>
  <si>
    <t>02.08.2022 00:03:33</t>
  </si>
  <si>
    <t>02.08.2022 01:42:56</t>
  </si>
  <si>
    <t>AKHİSAR İM 45-72-A00001_DM-9 ŞEHİR-4 M12_2308509</t>
  </si>
  <si>
    <t>02.08.2022 00:58:48</t>
  </si>
  <si>
    <t>02.08.2022 01:01:44</t>
  </si>
  <si>
    <t>02.08.2022 01:07:38</t>
  </si>
  <si>
    <t>02.08.2022 03:20:18</t>
  </si>
  <si>
    <t>DM-1/31 45-71-M00007_DAĞITIM TRAFOSU M03_72071921</t>
  </si>
  <si>
    <t>02.08.2022 02:11:08</t>
  </si>
  <si>
    <t>02.08.2022 04:49:55</t>
  </si>
  <si>
    <t>ARSLANLAR TM 35-26-A00004_TR-B M18_2057971</t>
  </si>
  <si>
    <t>TEİAŞ Trafo Arızası</t>
  </si>
  <si>
    <t>02.08.2022 00:55:33</t>
  </si>
  <si>
    <t>02.08.2022 04:08:20</t>
  </si>
  <si>
    <t>ARDIÇ MAHALLESİ TR-17 35-21-L00128_A_56378005_56378005</t>
  </si>
  <si>
    <t>02.08.2022 03:19:41</t>
  </si>
  <si>
    <t>02.08.2022 04:43:48</t>
  </si>
  <si>
    <t>AKHİSAR İM 45-72-A00001_DM-9 ŞEHİR-4 M12_2057356</t>
  </si>
  <si>
    <t>02.08.2022 03:32:38</t>
  </si>
  <si>
    <t>02.08.2022 03:51:00</t>
  </si>
  <si>
    <t>ARSLANLAR TM 35-26-A00004_SUBAŞI M19_2057968</t>
  </si>
  <si>
    <t>02.08.2022 04:31:32</t>
  </si>
  <si>
    <t>TURGUTLU İM 45-83-A00001_ŞEHİR-4 L15_42295544</t>
  </si>
  <si>
    <t>02.08.2022 05:38:39</t>
  </si>
  <si>
    <t>02.08.2022 06:20:00</t>
  </si>
  <si>
    <t>TR-1/80-A 45-72-M00119_956505306_956505306</t>
  </si>
  <si>
    <t>02.08.2022 05:53:51</t>
  </si>
  <si>
    <t>02.08.2022 06:37:25</t>
  </si>
  <si>
    <t>PANCAR KÖK 35-26-M00891_PANCAR ŞEHİR M01_2123362</t>
  </si>
  <si>
    <t>02.08.2022 06:25:38</t>
  </si>
  <si>
    <t>02.08.2022 06:57:32</t>
  </si>
  <si>
    <t>SELENDİ TR-13 45-81-M00013_DAĞITIM TRAFOSU M06_2077945</t>
  </si>
  <si>
    <t>02.08.2022 06:36:59</t>
  </si>
  <si>
    <t>02.08.2022 08:31:52</t>
  </si>
  <si>
    <t>TR-82 35-19-L00082_6299707_65509101_65509101</t>
  </si>
  <si>
    <t>02.08.2022 06:43:24</t>
  </si>
  <si>
    <t>02.08.2022 09:19:23</t>
  </si>
  <si>
    <t>02.08.2022 06:49:33</t>
  </si>
  <si>
    <t>02.08.2022 07:30:49</t>
  </si>
  <si>
    <t>PANCAR KÖK 35-26-M00891_BULGURCA OĞLANANASI M03_2302863</t>
  </si>
  <si>
    <t>02.08.2022 06:25:28</t>
  </si>
  <si>
    <t>02.08.2022 08:54:16</t>
  </si>
  <si>
    <t>YARBASAN KÖK 45-74-M00119_HatBaşıAyırıcı_53134303 M03_53134303</t>
  </si>
  <si>
    <t>02.08.2022 06:52:30</t>
  </si>
  <si>
    <t>02.08.2022 08:17:21</t>
  </si>
  <si>
    <t>KUMKUYUCAK KÖK 45-80-M00093_KUMKUYUCAK ŞEHİR M05_72193247</t>
  </si>
  <si>
    <t>02.08.2022 06:59:20</t>
  </si>
  <si>
    <t>02.08.2022 08:33:15</t>
  </si>
  <si>
    <t>02.08.2022 07:10:35</t>
  </si>
  <si>
    <t>02.08.2022 07:57:07</t>
  </si>
  <si>
    <t>02.08.2022 06:47:08</t>
  </si>
  <si>
    <t>02.08.2022 07:58:00</t>
  </si>
  <si>
    <t>MORDOĞAN TR-38 35-21-L00165_MORDOĞAN TR-41 L04_72182264</t>
  </si>
  <si>
    <t>02.08.2022 07:17:18</t>
  </si>
  <si>
    <t>02.08.2022 11:45:47</t>
  </si>
  <si>
    <t>FİKRİ KOÇTÜRK-3 45-71-M00801_DIREK TIPI TRAFO HUCRESI H01_2074321</t>
  </si>
  <si>
    <t>02.08.2022 07:51:49</t>
  </si>
  <si>
    <t>02.08.2022 10:05:25</t>
  </si>
  <si>
    <t>DEMİRKÖPRÜ TM 45-78-A00005_KÖPRÜBAŞI M07_2329516</t>
  </si>
  <si>
    <t>02.08.2022 07:47:39</t>
  </si>
  <si>
    <t>02.08.2022 07:55:00</t>
  </si>
  <si>
    <t>02.08.2022 07:55:44</t>
  </si>
  <si>
    <t>02.08.2022 08:46:01</t>
  </si>
  <si>
    <t>SARUHANLI TR-22 45-80-M00022_SARUHANLI TR-28 M02_72201452</t>
  </si>
  <si>
    <t>02.08.2022 08:03:07</t>
  </si>
  <si>
    <t>02.08.2022 08:53:12</t>
  </si>
  <si>
    <t>TR-1-1/6 HATAY KABİN 35-20-L00006_955197004_955197004</t>
  </si>
  <si>
    <t>02.08.2022 08:07:36</t>
  </si>
  <si>
    <t>02.08.2022 10:16:07</t>
  </si>
  <si>
    <t>02.08.2022 08:11:35</t>
  </si>
  <si>
    <t>02.08.2022 10:24:39</t>
  </si>
  <si>
    <t>KAZANLI TR-4 35-15-L00978_35-15-L00978_2352033</t>
  </si>
  <si>
    <t>02.08.2022 07:59:14</t>
  </si>
  <si>
    <t>02.08.2022 15:58:15</t>
  </si>
  <si>
    <t>02.08.2022 08:09:47</t>
  </si>
  <si>
    <t>02.08.2022 09:48:43</t>
  </si>
  <si>
    <t>TAYTAN OFİS KÖK 45-78-M00314_ESKİ KABAZLI M015_60669845</t>
  </si>
  <si>
    <t>02.08.2022 07:55:55</t>
  </si>
  <si>
    <t>02.08.2022 10:20:41</t>
  </si>
  <si>
    <t>K-1060 35-01-K01060_911663251_911663251</t>
  </si>
  <si>
    <t>02.08.2022 08:25:30</t>
  </si>
  <si>
    <t>02.08.2022 15:42:51</t>
  </si>
  <si>
    <t>02.08.2022 08:07:29</t>
  </si>
  <si>
    <t>02.08.2022 14:00:41</t>
  </si>
  <si>
    <t>TR-2/102 45-83-L00102_45-83-L00102_2357115</t>
  </si>
  <si>
    <t>02.08.2022 08:28:14</t>
  </si>
  <si>
    <t>02.08.2022 10:11:07</t>
  </si>
  <si>
    <t>K-4781 35-04-K04781_99104468_99104468</t>
  </si>
  <si>
    <t>02.08.2022 08:28:11</t>
  </si>
  <si>
    <t>02.08.2022 14:50:04</t>
  </si>
  <si>
    <t>02.08.2022 08:31:28</t>
  </si>
  <si>
    <t>02.08.2022 08:58:41</t>
  </si>
  <si>
    <t>TR-1-4/2 DEMİRCİLİK KABİN 35-20-L00026_955213575_955213575</t>
  </si>
  <si>
    <t>02.08.2022 08:43:02</t>
  </si>
  <si>
    <t>02.08.2022 10:54:47</t>
  </si>
  <si>
    <t>K-2486 35-04-K02486_99236526_99236526</t>
  </si>
  <si>
    <t>02.08.2022 08:42:29</t>
  </si>
  <si>
    <t>02.08.2022 14:48:31</t>
  </si>
  <si>
    <t>TR-2/15-1 45-72-L00964_956477719_956477719</t>
  </si>
  <si>
    <t>02.08.2022 08:44:04</t>
  </si>
  <si>
    <t>02.08.2022 14:21:22</t>
  </si>
  <si>
    <t>02.08.2022 08:42:30</t>
  </si>
  <si>
    <t>02.08.2022 09:02:00</t>
  </si>
  <si>
    <t>ULUCAK TM 35-28-A00002_ULUKENT-2 M17_2313763</t>
  </si>
  <si>
    <t>02.08.2022 08:51:51</t>
  </si>
  <si>
    <t>02.08.2022 11:04:05</t>
  </si>
  <si>
    <t>02.08.2022 08:42:10</t>
  </si>
  <si>
    <t>02.08.2022 08:44:00</t>
  </si>
  <si>
    <t>TR-83 TARIMSAL SULAMA 45-80-M01083_45-80-M01083_2359878</t>
  </si>
  <si>
    <t>02.08.2022 08:47:51</t>
  </si>
  <si>
    <t>02.08.2022 13:45:39</t>
  </si>
  <si>
    <t>BÜYÜK AVULCUK TR-3 35-15-L00700_A_56373032_56373032</t>
  </si>
  <si>
    <t>02.08.2022 09:46:36</t>
  </si>
  <si>
    <t>GÖKÇEÖREN TR-5 45-77-M00031_DIREK TIPI TRAFO HUCRESI H01_2055385</t>
  </si>
  <si>
    <t>02.08.2022 08:58:59</t>
  </si>
  <si>
    <t>02.08.2022 09:29:40</t>
  </si>
  <si>
    <t>K-385 35-01-K00385_911020518_911020518</t>
  </si>
  <si>
    <t>02.08.2022 09:04:18</t>
  </si>
  <si>
    <t>02.08.2022 10:21:53</t>
  </si>
  <si>
    <t>HACIRAHMANLI TR-1 KÖK 45-80-M00070_İSHAKÇELEBİ M04_72197690</t>
  </si>
  <si>
    <t>02.08.2022 09:16:41</t>
  </si>
  <si>
    <t>02.08.2022 10:19:09</t>
  </si>
  <si>
    <t>ÖDEMİŞ İM 35-15-A00001_GÜNLÜCE L13_2062377</t>
  </si>
  <si>
    <t>02.08.2022 09:18:50</t>
  </si>
  <si>
    <t>02.08.2022 13:39:14</t>
  </si>
  <si>
    <t>İĞDECİK KÖK 45-71-M00077_SULAMALAR M05_72234124</t>
  </si>
  <si>
    <t>02.08.2022 09:29:38</t>
  </si>
  <si>
    <t>02.08.2022 10:35:39</t>
  </si>
  <si>
    <t>DAĞDERE DM 45-72-M00097_HatBaşıAyırıcı_66364245 M04_66364245</t>
  </si>
  <si>
    <t>02.08.2022 09:34:01</t>
  </si>
  <si>
    <t>02.08.2022 17:50:22</t>
  </si>
  <si>
    <t>GÖRDES TR-35 45-75-M00035_TR-32,TR-33,TR-34 M04_2325741</t>
  </si>
  <si>
    <t>02.08.2022 09:34:41</t>
  </si>
  <si>
    <t>02.08.2022 11:09:00</t>
  </si>
  <si>
    <t>02.08.2022 09:34:49</t>
  </si>
  <si>
    <t>02.08.2022 16:39:34</t>
  </si>
  <si>
    <t>K-679 PTT BAŞ MÜD. 35-01-K00679Ö_ K01_2316684</t>
  </si>
  <si>
    <t>02.08.2022 09:29:58</t>
  </si>
  <si>
    <t>02.08.2022 10:39:04</t>
  </si>
  <si>
    <t>K-2587 35-04-K02587_35-04-K02587_2370800</t>
  </si>
  <si>
    <t>02.08.2022 09:35:10</t>
  </si>
  <si>
    <t>02.08.2022 18:27:03</t>
  </si>
  <si>
    <t>AHMETBEYLER DM 35-16-M00154_YUKARI KIRIKLAR M08_82965210</t>
  </si>
  <si>
    <t>02.08.2022 09:36:12</t>
  </si>
  <si>
    <t>02.08.2022 16:29:18</t>
  </si>
  <si>
    <t>TURGUTLU TR-1/1 DM 45-83-M00001_BLOKSAN M03_72159676</t>
  </si>
  <si>
    <t>02.08.2022 09:32:20</t>
  </si>
  <si>
    <t>02.08.2022 09:54:00</t>
  </si>
  <si>
    <t>YENİÇİFTLİK TR-1 35-20-L00399_DIREK TIPI TRAFO HUCRESI H01_2105053</t>
  </si>
  <si>
    <t>02.08.2022 09:37:54</t>
  </si>
  <si>
    <t>02.08.2022 17:04:53</t>
  </si>
  <si>
    <t>AHMETBEYLER DM 35-16-M00154_PAŞAKÖY FERİZLER M05_82985652</t>
  </si>
  <si>
    <t>02.08.2022 09:38:17</t>
  </si>
  <si>
    <t>02.08.2022 15:57:38</t>
  </si>
  <si>
    <t>ÖZİMAR-ETKİNKENT SİTESİ 35-25-M00284_956658729_956658729</t>
  </si>
  <si>
    <t>02.08.2022 09:39:22</t>
  </si>
  <si>
    <t>02.08.2022 12:18:47</t>
  </si>
  <si>
    <t>K-1673 35-04-K01673_A_56374343_56374343</t>
  </si>
  <si>
    <t>02.08.2022 09:40:10</t>
  </si>
  <si>
    <t>02.08.2022 11:38:16</t>
  </si>
  <si>
    <t>TR-27 45-78-L00027_TR-28 ÇIKIŞI L03_2328640</t>
  </si>
  <si>
    <t>02.08.2022 09:18:58</t>
  </si>
  <si>
    <t>02.08.2022 14:08:58</t>
  </si>
  <si>
    <t>02.08.2022 09:40:08</t>
  </si>
  <si>
    <t>02.08.2022 10:38:08</t>
  </si>
  <si>
    <t>02.08.2022 09:47:15</t>
  </si>
  <si>
    <t>02.08.2022 17:55:53</t>
  </si>
  <si>
    <t>K-55 35-04-K00055_D F2B_5910994</t>
  </si>
  <si>
    <t>02.08.2022 09:36:47</t>
  </si>
  <si>
    <t>02.08.2022 15:19:35</t>
  </si>
  <si>
    <t>L-426 ESKİ GARAJ 35-18-L00426_950448925_950448925</t>
  </si>
  <si>
    <t>02.08.2022 09:46:15</t>
  </si>
  <si>
    <t>02.08.2022 12:46:02</t>
  </si>
  <si>
    <t>M-2385 35-01-M02385_D D1_50166367</t>
  </si>
  <si>
    <t>02.08.2022 09:50:25</t>
  </si>
  <si>
    <t>02.08.2022 09:51:14</t>
  </si>
  <si>
    <t>02.08.2022 10:24:11</t>
  </si>
  <si>
    <t>ARSLANLAR TM 35-26-A00004_TR-B M18_2305566</t>
  </si>
  <si>
    <t>02.08.2022 09:45:43</t>
  </si>
  <si>
    <t>02.08.2022 10:19:32</t>
  </si>
  <si>
    <t>SOMA DM-4/TR10 45-82-M00010_945542229_945542229</t>
  </si>
  <si>
    <t>02.08.2022 09:58:03</t>
  </si>
  <si>
    <t>02.08.2022 11:08:31</t>
  </si>
  <si>
    <t>BIÇAKÇI TR-8 35-15-L00955_965980185_965980185</t>
  </si>
  <si>
    <t>02.08.2022 10:02:24</t>
  </si>
  <si>
    <t>02.08.2022 11:56:22</t>
  </si>
  <si>
    <t>K-734 35-01-K00734_911844508_911844508</t>
  </si>
  <si>
    <t>02.08.2022 10:03:02</t>
  </si>
  <si>
    <t>02.08.2022 11:34:09</t>
  </si>
  <si>
    <t>SELENDİ DM 45-81-M00001_KINIK M06_2321590</t>
  </si>
  <si>
    <t>02.08.2022 10:00:52</t>
  </si>
  <si>
    <t>02.08.2022 13:30:26</t>
  </si>
  <si>
    <t>K-3196 35-03-K03196_910100748_910100748</t>
  </si>
  <si>
    <t>02.08.2022 10:00:13</t>
  </si>
  <si>
    <t>02.08.2022 17:06:33</t>
  </si>
  <si>
    <t>TR-28 35-15-M00028_950350511_950350511</t>
  </si>
  <si>
    <t>02.08.2022 10:00:53</t>
  </si>
  <si>
    <t>02.08.2022 12:10:13</t>
  </si>
  <si>
    <t>02.08.2022 10:14:23</t>
  </si>
  <si>
    <t>02.08.2022 10:47:19</t>
  </si>
  <si>
    <t>PAYAMLI M-24 35-25-M00191_35-25-M00191_72071106</t>
  </si>
  <si>
    <t>02.08.2022 10:10:49</t>
  </si>
  <si>
    <t>02.08.2022 11:06:18</t>
  </si>
  <si>
    <t>SAMİ ERDOĞAN SULAMA GRUBU TR 35-27-M00250_35-27-M00250_2369928</t>
  </si>
  <si>
    <t>02.08.2022 10:12:54</t>
  </si>
  <si>
    <t>02.08.2022 12:30:11</t>
  </si>
  <si>
    <t>TR-105 35-15-M00105_48870341_56380533_56380533</t>
  </si>
  <si>
    <t>02.08.2022 10:18:15</t>
  </si>
  <si>
    <t>02.08.2022 11:13:47</t>
  </si>
  <si>
    <t>ESENDERE TR-1 35-21-L00108_953357239_953357239</t>
  </si>
  <si>
    <t>02.08.2022 10:08:53</t>
  </si>
  <si>
    <t>02.08.2022 13:51:13</t>
  </si>
  <si>
    <t>HARMANDALI DM-3 (M-211) 35-09-M00211_M-2092 M01_45384127</t>
  </si>
  <si>
    <t>02.08.2022 10:27:51</t>
  </si>
  <si>
    <t>02.08.2022 11:17:23</t>
  </si>
  <si>
    <t>SOMA TR-3/2 45-82-M00083_945538365_945538365</t>
  </si>
  <si>
    <t>02.08.2022 10:22:52</t>
  </si>
  <si>
    <t>02.08.2022 10:47:18</t>
  </si>
  <si>
    <t>M-2072 35-03-M02072_35-03-M02072_55019745</t>
  </si>
  <si>
    <t>02.08.2022 13:36:53</t>
  </si>
  <si>
    <t>ULUKENT DM-1/16 35-28-M00069_ULUKENT DM-3/7 M01_66552808</t>
  </si>
  <si>
    <t>02.08.2022 10:22:50</t>
  </si>
  <si>
    <t>02.08.2022 13:23:31</t>
  </si>
  <si>
    <t>K-211 35-02-K00211_35-02-K00211_2375443</t>
  </si>
  <si>
    <t>02.08.2022 10:31:47</t>
  </si>
  <si>
    <t>02.08.2022 12:32:50</t>
  </si>
  <si>
    <t>ULUKENT DM-3 35-28-M00003_ULUCAK TM M14_2312327</t>
  </si>
  <si>
    <t>02.08.2022 10:26:00</t>
  </si>
  <si>
    <t>02.08.2022 17:55:00</t>
  </si>
  <si>
    <t>02.08.2022 10:45:48</t>
  </si>
  <si>
    <t>02.08.2022 11:01:45</t>
  </si>
  <si>
    <t>KARGINIŞIKLAR TR-1 45-74-M00125_DIREK TIPI TRAFO HUCRESI H01_2057033</t>
  </si>
  <si>
    <t>02.08.2022 10:52:40</t>
  </si>
  <si>
    <t>02.08.2022 12:04:41</t>
  </si>
  <si>
    <t>K-527 35-01-K00527_35-01-K00527_2350137</t>
  </si>
  <si>
    <t>02.08.2022 10:57:11</t>
  </si>
  <si>
    <t>02.08.2022 13:03:14</t>
  </si>
  <si>
    <t>MURADİYE TR-5(BELEDİYE KABİN) 45-71-M00194_953221880_953221880</t>
  </si>
  <si>
    <t>02.08.2022 10:52:50</t>
  </si>
  <si>
    <t>02.08.2022 11:57:03</t>
  </si>
  <si>
    <t>ASARLIK TR-14 KÖK 35-28-M00168_ASARLIK DM-2 M02_66531980</t>
  </si>
  <si>
    <t>02.08.2022 11:04:53</t>
  </si>
  <si>
    <t>02.08.2022 13:00:13</t>
  </si>
  <si>
    <t>GÖRDES TR-35 45-75-M00035_TR-36,TR-37,TR-38 M03_2325757</t>
  </si>
  <si>
    <t>02.08.2022 11:12:22</t>
  </si>
  <si>
    <t>02.08.2022 14:14:12</t>
  </si>
  <si>
    <t>BALIKLIOVA TR-1 35-19-L00271_A_81735435_81735435</t>
  </si>
  <si>
    <t>02.08.2022 11:14:53</t>
  </si>
  <si>
    <t>02.08.2022 11:45:57</t>
  </si>
  <si>
    <t>02.08.2022 11:17:11</t>
  </si>
  <si>
    <t>02.08.2022 12:48:44</t>
  </si>
  <si>
    <t>02.08.2022 11:09:56</t>
  </si>
  <si>
    <t>02.08.2022 13:22:44</t>
  </si>
  <si>
    <t>BERGAMA TM 35-16-A00004_HatBaşıAyırıcı_53140628 M08_53140628</t>
  </si>
  <si>
    <t>02.08.2022 11:24:38</t>
  </si>
  <si>
    <t>02.08.2022 15:34:11</t>
  </si>
  <si>
    <t>YENMİŞ KÖK 35-27-M00366_DSİ M06_72163709</t>
  </si>
  <si>
    <t>02.08.2022 11:16:20</t>
  </si>
  <si>
    <t>02.08.2022 11:44:28</t>
  </si>
  <si>
    <t>DM08/TR18 45-73-M00001_945675830_945675830</t>
  </si>
  <si>
    <t>02.08.2022 11:26:26</t>
  </si>
  <si>
    <t>02.08.2022 12:18:16</t>
  </si>
  <si>
    <t>L-430 35-18-L00430_950453135_950453135</t>
  </si>
  <si>
    <t>02.08.2022 11:30:42</t>
  </si>
  <si>
    <t>02.08.2022 17:31:27</t>
  </si>
  <si>
    <t>HARMANDALI DM-3 (M-211) 35-09-M00211_M-2092 M01_45384024</t>
  </si>
  <si>
    <t>02.08.2022 11:42:43</t>
  </si>
  <si>
    <t>02.08.2022 11:56:32</t>
  </si>
  <si>
    <t>02.08.2022 11:42:47</t>
  </si>
  <si>
    <t>02.08.2022 12:20:28</t>
  </si>
  <si>
    <t>DAĞDERE DM 45-72-M00097_DAĞDERE MERKEZ M04_2329941</t>
  </si>
  <si>
    <t>02.08.2022 11:53:22</t>
  </si>
  <si>
    <t>02.08.2022 12:06:30</t>
  </si>
  <si>
    <t>M-359 35-14-M00359_956649901_956649901</t>
  </si>
  <si>
    <t>02.08.2022 11:54:44</t>
  </si>
  <si>
    <t>02.08.2022 12:50:34</t>
  </si>
  <si>
    <t>02.08.2022 11:56:03</t>
  </si>
  <si>
    <t>02.08.2022 13:07:26</t>
  </si>
  <si>
    <t>ÇUKUROBA TR-1 45-78-M00690_49289487_56389733_56389733</t>
  </si>
  <si>
    <t>02.08.2022 11:37:48</t>
  </si>
  <si>
    <t>02.08.2022 14:17:29</t>
  </si>
  <si>
    <t>MURADİYE DM-5/7 KÖK 45-71-M00594_966183556_966183556</t>
  </si>
  <si>
    <t>02.08.2022 12:02:45</t>
  </si>
  <si>
    <t>02.08.2022 13:33:37</t>
  </si>
  <si>
    <t>02.08.2022 12:09:47</t>
  </si>
  <si>
    <t>02.08.2022 15:05:00</t>
  </si>
  <si>
    <t>TR-22 35-22-M00022_915176813_915176813</t>
  </si>
  <si>
    <t>02.08.2022 12:11:24</t>
  </si>
  <si>
    <t>02.08.2022 12:45:24</t>
  </si>
  <si>
    <t>ÇANAKÇI KÖK 45-79-M00194_HatBaşıAyırıcı_53134479 M01_53134479</t>
  </si>
  <si>
    <t>02.08.2022 12:15:17</t>
  </si>
  <si>
    <t>02.08.2022 14:13:23</t>
  </si>
  <si>
    <t>ÇAYLI TR-8 35-15-L00199_DIREK TIPI TRAFO HUCRESI H01_2046445</t>
  </si>
  <si>
    <t>02.08.2022 12:14:21</t>
  </si>
  <si>
    <t>02.08.2022 18:01:29</t>
  </si>
  <si>
    <t>K-4105 35-08-K04105_97668005_97668005</t>
  </si>
  <si>
    <t>02.08.2022 12:27:15</t>
  </si>
  <si>
    <t>02.08.2022 14:07:37</t>
  </si>
  <si>
    <t>02.08.2022 12:30:52</t>
  </si>
  <si>
    <t>02.08.2022 14:33:14</t>
  </si>
  <si>
    <t>K-1182 35-04-K01182_DIREK TIPI TRAFO HUCRESI H01_2065366</t>
  </si>
  <si>
    <t>02.08.2022 12:41:19</t>
  </si>
  <si>
    <t>02.08.2022 17:21:38</t>
  </si>
  <si>
    <t>K-1222 35-01-K01222_911993964_911993964</t>
  </si>
  <si>
    <t>02.08.2022 12:51:10</t>
  </si>
  <si>
    <t>02.08.2022 14:20:09</t>
  </si>
  <si>
    <t>ULUPINAR TR-1 45-72-L00259_45-72-L00259_2350114</t>
  </si>
  <si>
    <t>02.08.2022 13:03:17</t>
  </si>
  <si>
    <t>02.08.2022 17:36:06</t>
  </si>
  <si>
    <t>M-1251 35-01-M01251_912387779_912387779</t>
  </si>
  <si>
    <t>02.08.2022 13:23:53</t>
  </si>
  <si>
    <t>02.08.2022 14:26:22</t>
  </si>
  <si>
    <t>TR-37 45-78-L00037_TR-38 L02_65975807</t>
  </si>
  <si>
    <t>02.08.2022 13:40:43</t>
  </si>
  <si>
    <t>02.08.2022 16:33:04</t>
  </si>
  <si>
    <t>K-4230 35-03-K04230_35-03-K04230_2356606</t>
  </si>
  <si>
    <t>02.08.2022 13:41:38</t>
  </si>
  <si>
    <t>02.08.2022 14:27:17</t>
  </si>
  <si>
    <t>DM-7/21 35-28-M00966_F F1b_5764354</t>
  </si>
  <si>
    <t>02.08.2022 13:39:09</t>
  </si>
  <si>
    <t>02.08.2022 15:00:46</t>
  </si>
  <si>
    <t>TR-41 KÖK 45-78-L00041_TR-44 L01_65890178</t>
  </si>
  <si>
    <t>02.08.2022 13:45:20</t>
  </si>
  <si>
    <t>02.08.2022 16:34:00</t>
  </si>
  <si>
    <t>BELEVİ TR-1 35-13-L00060_946419133_946419133</t>
  </si>
  <si>
    <t>02.08.2022 13:51:08</t>
  </si>
  <si>
    <t>02.08.2022 16:51:45</t>
  </si>
  <si>
    <t>KÖSEDERE TR-2 35-21-L00125_953359242_953359242</t>
  </si>
  <si>
    <t>02.08.2022 13:54:30</t>
  </si>
  <si>
    <t>02.08.2022 19:25:31</t>
  </si>
  <si>
    <t>TR-105 35-15-M00105_950360316_950360316</t>
  </si>
  <si>
    <t>02.08.2022 13:53:47</t>
  </si>
  <si>
    <t>02.08.2022 21:07:16</t>
  </si>
  <si>
    <t>YAKAPINAR TR-2 35-20-L00152_955207566_955207566</t>
  </si>
  <si>
    <t>02.08.2022 13:59:22</t>
  </si>
  <si>
    <t>02.08.2022 18:29:13</t>
  </si>
  <si>
    <t>M-359 35-14-M00359_966471904_966471904</t>
  </si>
  <si>
    <t>02.08.2022 13:59:42</t>
  </si>
  <si>
    <t>02.08.2022 15:44:32</t>
  </si>
  <si>
    <t>K-1869 35-09-K01869_EBSO TM K03_47394940</t>
  </si>
  <si>
    <t>02.08.2022 09:09:00</t>
  </si>
  <si>
    <t>02.08.2022 18:39:19</t>
  </si>
  <si>
    <t>ÇATALCA TR-1 35-22-M00267_B_56367689_56367689</t>
  </si>
  <si>
    <t>02.08.2022 14:14:06</t>
  </si>
  <si>
    <t>02.08.2022 15:21:46</t>
  </si>
  <si>
    <t>GÖRDES TR-35 45-75-M00035_TR-22 M05_2110769</t>
  </si>
  <si>
    <t>02.08.2022 14:13:58</t>
  </si>
  <si>
    <t>02.08.2022 16:12:55</t>
  </si>
  <si>
    <t>TR-96 35-15-L00096_35-15-L00096_2365869</t>
  </si>
  <si>
    <t>02.08.2022 14:20:42</t>
  </si>
  <si>
    <t>02.08.2022 19:30:57</t>
  </si>
  <si>
    <t>M-2647 35-04-M02647_967102216_967102216</t>
  </si>
  <si>
    <t>02.08.2022 14:19:44</t>
  </si>
  <si>
    <t>02.08.2022 16:38:05</t>
  </si>
  <si>
    <t>TR-30 35-16-L00030_B_56397450_56397450</t>
  </si>
  <si>
    <t>02.08.2022 14:19:41</t>
  </si>
  <si>
    <t>02.08.2022 18:34:31</t>
  </si>
  <si>
    <t>K-1768 35-01-K01768_D_56357255_56357255</t>
  </si>
  <si>
    <t>02.08.2022 14:27:48</t>
  </si>
  <si>
    <t>02.08.2022 15:48:36</t>
  </si>
  <si>
    <t>ÖREN TR-5 35-31-L00555_959829643_959829643</t>
  </si>
  <si>
    <t>02.08.2022 14:25:50</t>
  </si>
  <si>
    <t>02.08.2022 18:50:29</t>
  </si>
  <si>
    <t>DM-12/TR-12 45-72-L00940_956531516_956531516</t>
  </si>
  <si>
    <t>02.08.2022 14:41:08</t>
  </si>
  <si>
    <t>02.08.2022 17:41:25</t>
  </si>
  <si>
    <t>L-15 35-18-L00015_950440118_950440118</t>
  </si>
  <si>
    <t>02.08.2022 16:56:01</t>
  </si>
  <si>
    <t>KÜREKÇİ BEKİREFE TR-2 45-75-M00119_D_56394119_56394119</t>
  </si>
  <si>
    <t>02.08.2022 14:41:22</t>
  </si>
  <si>
    <t>02.08.2022 15:38:03</t>
  </si>
  <si>
    <t>M-32 CUMHURİYET 35-25-M00103_C_56355610_56355610</t>
  </si>
  <si>
    <t>02.08.2022 14:42:36</t>
  </si>
  <si>
    <t>02.08.2022 15:10:13</t>
  </si>
  <si>
    <t>DEĞİRMENDERE DM 35-22-M00085_ÇİLE KÖK M07_50066610</t>
  </si>
  <si>
    <t>02.08.2022 14:48:08</t>
  </si>
  <si>
    <t>02.08.2022 15:01:43</t>
  </si>
  <si>
    <t>L-217 35-18-L00217_950451789_950451789</t>
  </si>
  <si>
    <t>02.08.2022 19:36:33</t>
  </si>
  <si>
    <t>DM12/TR03 45-73-M00096_95001373188_95001373188</t>
  </si>
  <si>
    <t>02.08.2022 14:54:43</t>
  </si>
  <si>
    <t>02.08.2022 15:51:39</t>
  </si>
  <si>
    <t>M-2579 35-08-M02579_B B01b_66116779</t>
  </si>
  <si>
    <t>02.08.2022 15:01:30</t>
  </si>
  <si>
    <t>02.08.2022 16:39:49</t>
  </si>
  <si>
    <t>M-336 35-02-M00336_C C3B_5846038</t>
  </si>
  <si>
    <t>02.08.2022 14:48:35</t>
  </si>
  <si>
    <t>02.08.2022 22:54:21</t>
  </si>
  <si>
    <t>02.08.2022 15:03:19</t>
  </si>
  <si>
    <t>02.08.2022 19:12:00</t>
  </si>
  <si>
    <t>TR-2/15-1 45-72-L00964_956530734_956530734</t>
  </si>
  <si>
    <t>02.08.2022 15:08:02</t>
  </si>
  <si>
    <t>02.08.2022 17:21:22</t>
  </si>
  <si>
    <t>02.08.2022 15:13:08</t>
  </si>
  <si>
    <t>02.08.2022 15:31:45</t>
  </si>
  <si>
    <t>M-563 35-17-M00563_35-17-M00563_58040072</t>
  </si>
  <si>
    <t>02.08.2022 15:16:56</t>
  </si>
  <si>
    <t>02.08.2022 17:18:34</t>
  </si>
  <si>
    <t>02.08.2022 15:16:00</t>
  </si>
  <si>
    <t>YENİKENT SULAMA TR-7 35-16-M00216_A_56395410_56395410</t>
  </si>
  <si>
    <t>02.08.2022 15:12:09</t>
  </si>
  <si>
    <t>02.08.2022 20:48:25</t>
  </si>
  <si>
    <t>02.08.2022 15:05:06</t>
  </si>
  <si>
    <t>02.08.2022 16:26:14</t>
  </si>
  <si>
    <t>KAPANCI KÖK 45-78-L00229_HatBaşıAyırıcı_53139900 L02_53139900</t>
  </si>
  <si>
    <t>02.08.2022 15:01:38</t>
  </si>
  <si>
    <t>02.08.2022 17:53:10</t>
  </si>
  <si>
    <t>KARAOBA MERKEZ TR-1 35-32-L00061_946408642_946408642</t>
  </si>
  <si>
    <t>02.08.2022 15:25:02</t>
  </si>
  <si>
    <t>02.08.2022 16:34:01</t>
  </si>
  <si>
    <t>K-1793 35-01-K01793_910734318_910734318</t>
  </si>
  <si>
    <t>02.08.2022 15:33:00</t>
  </si>
  <si>
    <t>02.08.2022 16:51:37</t>
  </si>
  <si>
    <t>02.08.2022 15:39:00</t>
  </si>
  <si>
    <t>02.08.2022 15:45:39</t>
  </si>
  <si>
    <t>TR-64 45-78-M00064_45-78-M00064_65968817</t>
  </si>
  <si>
    <t>02.08.2022 15:39:34</t>
  </si>
  <si>
    <t>02.08.2022 18:17:20</t>
  </si>
  <si>
    <t>BİOKİM TR 35-26-M01213_35-26-M01213_65882275</t>
  </si>
  <si>
    <t>02.08.2022 15:38:30</t>
  </si>
  <si>
    <t>02.08.2022 18:22:51</t>
  </si>
  <si>
    <t>AKALAN TR-1 35-27-M00433_98718586_98718586</t>
  </si>
  <si>
    <t>02.08.2022 15:38:10</t>
  </si>
  <si>
    <t>02.08.2022 16:58:16</t>
  </si>
  <si>
    <t>PAMUKYAZI-1 35-26-L00380_5673025_56358811_56358811</t>
  </si>
  <si>
    <t>02.08.2022 15:50:24</t>
  </si>
  <si>
    <t>02.08.2022 17:26:14</t>
  </si>
  <si>
    <t>M-1538 35-01-M01538_E_56373745_56373745</t>
  </si>
  <si>
    <t>02.08.2022 16:05:43</t>
  </si>
  <si>
    <t>02.08.2022 16:20:44</t>
  </si>
  <si>
    <t>ERGENEKON TR-1/1 MURADİYE SOKAK 45-83-M00626_955151853_955151853</t>
  </si>
  <si>
    <t>02.08.2022 16:08:18</t>
  </si>
  <si>
    <t>02.08.2022 16:42:00</t>
  </si>
  <si>
    <t>TR-55 35-16-L00055_TR-56 L03_71984650</t>
  </si>
  <si>
    <t>02.08.2022 16:01:28</t>
  </si>
  <si>
    <t>02.08.2022 16:34:16</t>
  </si>
  <si>
    <t>ARSLANLAR TM 35-26-A00004_TAMSA M09_2306546</t>
  </si>
  <si>
    <t>02.08.2022 17:05:38</t>
  </si>
  <si>
    <t>İM-1/TR-4 35-14-M00310_B B01_5939038</t>
  </si>
  <si>
    <t>02.08.2022 16:17:58</t>
  </si>
  <si>
    <t>02.08.2022 20:05:20</t>
  </si>
  <si>
    <t>KARAPINAR TR-4 45-74-M00342_A_75313629_75313629</t>
  </si>
  <si>
    <t>02.08.2022 16:21:38</t>
  </si>
  <si>
    <t>02.08.2022 18:31:48</t>
  </si>
  <si>
    <t>M-2030 35-01-M02030_A_56388918_56388918</t>
  </si>
  <si>
    <t>02.08.2022 16:27:21</t>
  </si>
  <si>
    <t>02.08.2022 18:26:01</t>
  </si>
  <si>
    <t>GÖRDES TR-27 45-75-M00042_GÖRDES DM M04_61335200</t>
  </si>
  <si>
    <t>02.08.2022 16:27:40</t>
  </si>
  <si>
    <t>02.08.2022 17:44:32</t>
  </si>
  <si>
    <t>K-1060 35-01-K01060_910891466_910891466</t>
  </si>
  <si>
    <t>02.08.2022 16:28:04</t>
  </si>
  <si>
    <t>02.08.2022 16:26:39</t>
  </si>
  <si>
    <t>02.08.2022 17:32:00</t>
  </si>
  <si>
    <t>K-4781 35-04-K04781_99540959_99540959</t>
  </si>
  <si>
    <t>02.08.2022 16:24:30</t>
  </si>
  <si>
    <t>02.08.2022 21:57:39</t>
  </si>
  <si>
    <t>KULA İM 45-77-A00001_HatBaşıAyırıcı_62938295 L12_62938295</t>
  </si>
  <si>
    <t>02.08.2022 16:36:39</t>
  </si>
  <si>
    <t>02.08.2022 18:27:09</t>
  </si>
  <si>
    <t>KARGIN KÖK 45-71-M00095_KARGIN BAKIR HAT TURGUTLU YÖNÜ M05_2321771</t>
  </si>
  <si>
    <t>02.08.2022 16:51:35</t>
  </si>
  <si>
    <t>02.08.2022 17:40:05</t>
  </si>
  <si>
    <t>K-848 35-04-K00848_K-3857 K02_2119040</t>
  </si>
  <si>
    <t>02.08.2022 16:54:59</t>
  </si>
  <si>
    <t>02.08.2022 17:06:24</t>
  </si>
  <si>
    <t>02.08.2022 16:49:14</t>
  </si>
  <si>
    <t>02.08.2022 17:57:18</t>
  </si>
  <si>
    <t>MENEMEN TR-13 35-28-L00013_7002873_56393154_56393154</t>
  </si>
  <si>
    <t>02.08.2022 16:59:01</t>
  </si>
  <si>
    <t>02.08.2022 21:48:38</t>
  </si>
  <si>
    <t>TR-38 35-17-M00038_7196005_56392820_56392820</t>
  </si>
  <si>
    <t>02.08.2022 16:53:58</t>
  </si>
  <si>
    <t>02.08.2022 17:23:14</t>
  </si>
  <si>
    <t>M-1139 35-02-M01139_TRF1 M03_2322327</t>
  </si>
  <si>
    <t>02.08.2022 17:01:09</t>
  </si>
  <si>
    <t>02.08.2022 18:47:37</t>
  </si>
  <si>
    <t>HÜSEYİN ACAR SULAMA GRUBU 35-29-L00608_B_56396333_56396333</t>
  </si>
  <si>
    <t>02.08.2022 17:06:02</t>
  </si>
  <si>
    <t>02.08.2022 20:42:11</t>
  </si>
  <si>
    <t>TR-68 35-17-M00068_TR-69 M02_66231675</t>
  </si>
  <si>
    <t>02.08.2022 17:12:44</t>
  </si>
  <si>
    <t>02.08.2022 17:40:57</t>
  </si>
  <si>
    <t>KORDON KÖK 45-78-M00730_ÇAKALDOĞAN M03_2105508</t>
  </si>
  <si>
    <t>02.08.2022 17:15:48</t>
  </si>
  <si>
    <t>02.08.2022 17:17:00</t>
  </si>
  <si>
    <t>CABBAR KAMARA TR-1 45-73-M00857_A_56391170_56391170</t>
  </si>
  <si>
    <t>02.08.2022 17:18:46</t>
  </si>
  <si>
    <t>02.08.2022 19:51:20</t>
  </si>
  <si>
    <t>02.08.2022 17:29:29</t>
  </si>
  <si>
    <t>02.08.2022 18:45:10</t>
  </si>
  <si>
    <t>TR-45 35-16-L00045_47569229_56352722_56352722</t>
  </si>
  <si>
    <t>02.08.2022 17:28:33</t>
  </si>
  <si>
    <t>02.08.2022 17:45:09</t>
  </si>
  <si>
    <t>BEYDERE KÖK 45-71-M00128_ESKİ KARAAĞAÇLI M07_50217231</t>
  </si>
  <si>
    <t>02.08.2022 17:28:18</t>
  </si>
  <si>
    <t>02.08.2022 18:15:46</t>
  </si>
  <si>
    <t>02.08.2022 17:35:42</t>
  </si>
  <si>
    <t>02.08.2022 18:32:07</t>
  </si>
  <si>
    <t>KAYMAKÇI İM 35-15-A00004_ÇAYLI L04_2121819</t>
  </si>
  <si>
    <t>02.08.2022 17:44:00</t>
  </si>
  <si>
    <t>02.08.2022 18:07:05</t>
  </si>
  <si>
    <t>02.08.2022 17:45:00</t>
  </si>
  <si>
    <t>02.08.2022 17:57:20</t>
  </si>
  <si>
    <t>PAYAMLI M-17 35-25-M00168_956641685_956641685</t>
  </si>
  <si>
    <t>02.08.2022 18:02:14</t>
  </si>
  <si>
    <t>02.08.2022 19:14:43</t>
  </si>
  <si>
    <t>YENİ FOÇA TR-9 35-23-M00009_35-23-M00009_2375187</t>
  </si>
  <si>
    <t>02.08.2022 17:46:56</t>
  </si>
  <si>
    <t>02.08.2022 18:41:32</t>
  </si>
  <si>
    <t>K-1249 35-04-K01249_99376374_99376374</t>
  </si>
  <si>
    <t>02.08.2022 17:51:33</t>
  </si>
  <si>
    <t>02.08.2022 22:36:48</t>
  </si>
  <si>
    <t>TR-1/68 45-72-M00068_95000508405_95000508405</t>
  </si>
  <si>
    <t>02.08.2022 18:02:00</t>
  </si>
  <si>
    <t>02.08.2022 19:39:03</t>
  </si>
  <si>
    <t>02.08.2022 18:09:40</t>
  </si>
  <si>
    <t>02.08.2022 19:20:57</t>
  </si>
  <si>
    <t>02.08.2022 18:15:42</t>
  </si>
  <si>
    <t>02.08.2022 22:32:52</t>
  </si>
  <si>
    <t>K-3772 35-02-K03772_B_56363872_56363872</t>
  </si>
  <si>
    <t>02.08.2022 18:18:27</t>
  </si>
  <si>
    <t>02.08.2022 20:27:53</t>
  </si>
  <si>
    <t>SIRIMLI DERE MAH. TR-3 35-31-L00194_47918247_56386190_56386190</t>
  </si>
  <si>
    <t>02.08.2022 18:27:31</t>
  </si>
  <si>
    <t>02.08.2022 19:57:39</t>
  </si>
  <si>
    <t>M-563 35-17-M00563_B_60982470_60982470</t>
  </si>
  <si>
    <t>02.08.2022 18:32:50</t>
  </si>
  <si>
    <t>02.08.2022 20:01:41</t>
  </si>
  <si>
    <t>PAPUÇLU KÖYÜ TR-1 45-77-M00118_945509911_945509911</t>
  </si>
  <si>
    <t>02.08.2022 18:23:52</t>
  </si>
  <si>
    <t>02.08.2022 19:54:12</t>
  </si>
  <si>
    <t>DM-20/13 (ÇAPRA KABİN) 45-71-M00272_953244688_953244688</t>
  </si>
  <si>
    <t>02.08.2022 18:29:30</t>
  </si>
  <si>
    <t>02.08.2022 19:01:37</t>
  </si>
  <si>
    <t>L-388 35-18-L00388_95000507509_95000507509</t>
  </si>
  <si>
    <t>02.08.2022 18:36:01</t>
  </si>
  <si>
    <t>02.08.2022 20:10:42</t>
  </si>
  <si>
    <t>HAMZABEYLİ KÖK 45-71-M00071_TR4-TR5 M07_2318885</t>
  </si>
  <si>
    <t>02.08.2022 18:39:34</t>
  </si>
  <si>
    <t>02.08.2022 20:48:42</t>
  </si>
  <si>
    <t>K-4307 35-09-K04307_35-09-K04307_47275114</t>
  </si>
  <si>
    <t>02.08.2022 18:19:37</t>
  </si>
  <si>
    <t>02.08.2022 19:57:46</t>
  </si>
  <si>
    <t>BAĞYURDU TM 35-27-A00003_STADYUM-2 M05_2310332</t>
  </si>
  <si>
    <t>02.08.2022 18:47:08</t>
  </si>
  <si>
    <t>02.08.2022 19:38:01</t>
  </si>
  <si>
    <t>KOZLUÖREN TR-1 45-82-M00309_A_65509927_65509927</t>
  </si>
  <si>
    <t>02.08.2022 18:41:13</t>
  </si>
  <si>
    <t>02.08.2022 20:13:53</t>
  </si>
  <si>
    <t>TR-2 DM (M-702) 35-30-M00702_H H02_66174285</t>
  </si>
  <si>
    <t>02.08.2022 18:53:27</t>
  </si>
  <si>
    <t>02.08.2022 20:18:53</t>
  </si>
  <si>
    <t>ULUCAK DM-2 35-27-M00331_35-27-M00331_72170831</t>
  </si>
  <si>
    <t>02.08.2022 19:10:43</t>
  </si>
  <si>
    <t>02.08.2022 20:08:59</t>
  </si>
  <si>
    <t>K-2485 35-01-K02485_911729100_911729100</t>
  </si>
  <si>
    <t>02.08.2022 18:58:01</t>
  </si>
  <si>
    <t>02.08.2022 20:05:31</t>
  </si>
  <si>
    <t>ARAPBAŞI TR-2 35-20-L00440__72373295_72373295</t>
  </si>
  <si>
    <t>02.08.2022 18:52:13</t>
  </si>
  <si>
    <t>02.08.2022 20:12:10</t>
  </si>
  <si>
    <t>AKÇAŞEHİR KÖK 35-29-L00035_HatBaşıAyırıcı_53133104 L04_53133104</t>
  </si>
  <si>
    <t>02.08.2022 18:54:51</t>
  </si>
  <si>
    <t>02.08.2022 20:27:29</t>
  </si>
  <si>
    <t>L-144 (ANKARALILAR SİTESİ) 35-18-L00144_950443737_950443737</t>
  </si>
  <si>
    <t>02.08.2022 19:06:13</t>
  </si>
  <si>
    <t>02.08.2022 21:43:14</t>
  </si>
  <si>
    <t>PANCAR OSB DM-1 35-26-M00869_YAZIBAŞI-3 ÇETMEN M22_2303678</t>
  </si>
  <si>
    <t>02.08.2022 19:09:07</t>
  </si>
  <si>
    <t>02.08.2022 19:47:07</t>
  </si>
  <si>
    <t>PANCAR OSB DM-1 35-26-M00869_AYRANCILAR-1 (ÇETMEN-SELAMPEN) M13_2303466</t>
  </si>
  <si>
    <t>02.08.2022 19:08:01</t>
  </si>
  <si>
    <t>02.08.2022 19:30:16</t>
  </si>
  <si>
    <t>MENEMEN İM 35-28-A00001_FABRİKALAR L14_2311059</t>
  </si>
  <si>
    <t>02.08.2022 19:14:08</t>
  </si>
  <si>
    <t>02.08.2022 20:17:58</t>
  </si>
  <si>
    <t>ÇAMLIK DM 35-17-M00173_HatBaşıAyırıcı_65358276 M08_65358276</t>
  </si>
  <si>
    <t>02.08.2022 19:05:04</t>
  </si>
  <si>
    <t>02.08.2022 21:10:40</t>
  </si>
  <si>
    <t>ULUKENT DM-3 35-28-M00003_DM-3/30 M03_2312186</t>
  </si>
  <si>
    <t>02.08.2022 18:07:48</t>
  </si>
  <si>
    <t>03.08.2022 01:09:53</t>
  </si>
  <si>
    <t>TURGUTLU İM 45-83-A00001_ŞEHİR-2 L20_42295737</t>
  </si>
  <si>
    <t>02.08.2022 19:15:18</t>
  </si>
  <si>
    <t>02.08.2022 19:43:25</t>
  </si>
  <si>
    <t>02.08.2022 19:32:23</t>
  </si>
  <si>
    <t>02.08.2022 19:48:00</t>
  </si>
  <si>
    <t>SEYİT EFE SLM TR 35-26-L00374_956612378_956612378</t>
  </si>
  <si>
    <t>02.08.2022 19:31:25</t>
  </si>
  <si>
    <t>02.08.2022 22:23:26</t>
  </si>
  <si>
    <t>KAYMAKÇI TR-37 35-15-L00231_C_56406847_56406847</t>
  </si>
  <si>
    <t>02.08.2022 19:43:37</t>
  </si>
  <si>
    <t>02.08.2022 22:24:55</t>
  </si>
  <si>
    <t>DM-5/16 35-26-M00839_956630027_956630027</t>
  </si>
  <si>
    <t>02.08.2022 19:53:45</t>
  </si>
  <si>
    <t>02.08.2022 20:15:08</t>
  </si>
  <si>
    <t>BOZDAĞ TR-5 35-15-L00312_B_60985223_60985223</t>
  </si>
  <si>
    <t>02.08.2022 19:50:58</t>
  </si>
  <si>
    <t>03.08.2022 02:04:28</t>
  </si>
  <si>
    <t>TR-26 DM-4 45-72-M00116_956531162_956531162</t>
  </si>
  <si>
    <t>02.08.2022 19:57:03</t>
  </si>
  <si>
    <t>02.08.2022 21:00:50</t>
  </si>
  <si>
    <t>BÜYÜK AVULCUK TR-2 35-15-L00703_A_56361930_56361930</t>
  </si>
  <si>
    <t>02.08.2022 19:53:04</t>
  </si>
  <si>
    <t>02.08.2022 23:41:26</t>
  </si>
  <si>
    <t>02.08.2022 20:07:21</t>
  </si>
  <si>
    <t>02.08.2022 22:19:47</t>
  </si>
  <si>
    <t>BOYALI ÇAYBAŞI TR-2 45-75-M00268_49464189_56406404_56406404</t>
  </si>
  <si>
    <t>02.08.2022 20:12:42</t>
  </si>
  <si>
    <t>02.08.2022 21:05:19</t>
  </si>
  <si>
    <t>K-4307 35-09-K04307_M m6_5877811</t>
  </si>
  <si>
    <t>02.08.2022 20:16:41</t>
  </si>
  <si>
    <t>02.08.2022 21:09:56</t>
  </si>
  <si>
    <t>KARABURÇ KÖK 35-31-L00253_SARIKAYA L02_2113671</t>
  </si>
  <si>
    <t>02.08.2022 20:23:00</t>
  </si>
  <si>
    <t>02.08.2022 20:32:06</t>
  </si>
  <si>
    <t>DAZYURT TR-1 45-71-M01738_953192834_953192834</t>
  </si>
  <si>
    <t>02.08.2022 20:31:27</t>
  </si>
  <si>
    <t>03.08.2022 00:02:32</t>
  </si>
  <si>
    <t>BADEMLİ TR-5 35-30-L00102_42984990_56353384_56353384</t>
  </si>
  <si>
    <t>02.08.2022 20:36:45</t>
  </si>
  <si>
    <t>02.08.2022 23:27:55</t>
  </si>
  <si>
    <t>02.08.2022 20:25:15</t>
  </si>
  <si>
    <t>02.08.2022 22:09:38</t>
  </si>
  <si>
    <t>GÖCÜK YENİ MAH. TR 1 45-74-M00179_A_56352117_56352117</t>
  </si>
  <si>
    <t>02.08.2022 20:30:19</t>
  </si>
  <si>
    <t>02.08.2022 22:02:53</t>
  </si>
  <si>
    <t>02.08.2022 20:46:21</t>
  </si>
  <si>
    <t>02.08.2022 22:34:37</t>
  </si>
  <si>
    <t>02.08.2022 20:40:50</t>
  </si>
  <si>
    <t>02.08.2022 21:34:31</t>
  </si>
  <si>
    <t>KUŞCULAR TR-3 35-19-M00215_9376137_56373270_56373270</t>
  </si>
  <si>
    <t>02.08.2022 21:08:26</t>
  </si>
  <si>
    <t>02.08.2022 22:31:56</t>
  </si>
  <si>
    <t>02.08.2022 21:07:30</t>
  </si>
  <si>
    <t>02.08.2022 22:00:38</t>
  </si>
  <si>
    <t>ÇİLE DM 35-22-M00086_HatBaşıAyırıcı_54668784 M04_54668784</t>
  </si>
  <si>
    <t>02.08.2022 21:18:08</t>
  </si>
  <si>
    <t>02.08.2022 22:25:12</t>
  </si>
  <si>
    <t>L-325 (ALBAYRAK) 35-18-L00325_950430311_950430311</t>
  </si>
  <si>
    <t>02.08.2022 21:18:17</t>
  </si>
  <si>
    <t>02.08.2022 23:29:30</t>
  </si>
  <si>
    <t>K-3321 35-09-K03321_E e2b_5875811</t>
  </si>
  <si>
    <t>02.08.2022 21:27:18</t>
  </si>
  <si>
    <t>02.08.2022 21:45:42</t>
  </si>
  <si>
    <t>YOĞURTDÖKEN TR-1 35-16-M00068_35-16-M00068_2349832</t>
  </si>
  <si>
    <t>02.08.2022 21:27:41</t>
  </si>
  <si>
    <t>02.08.2022 22:49:37</t>
  </si>
  <si>
    <t>HACITUFAN ALAKAVAK-YEŞİLYAYLA TR-3 45-77-L00358__72372947_72372947</t>
  </si>
  <si>
    <t>02.08.2022 21:41:07</t>
  </si>
  <si>
    <t>02.08.2022 22:43:19</t>
  </si>
  <si>
    <t>K-1205 35-01-K01205_910603801_910603801</t>
  </si>
  <si>
    <t>02.08.2022 21:52:39</t>
  </si>
  <si>
    <t>02.08.2022 22:16:43</t>
  </si>
  <si>
    <t>ÇİLE DM 35-22-M00086_ÇAKALTEPE M04_50064049</t>
  </si>
  <si>
    <t>02.08.2022 22:05:01</t>
  </si>
  <si>
    <t>02.08.2022 22:15:24</t>
  </si>
  <si>
    <t>TR-93 MELTEM SİTESİ 35-19-L00093_956683197_956683197</t>
  </si>
  <si>
    <t>02.08.2022 22:16:53</t>
  </si>
  <si>
    <t>02.08.2022 23:44:54</t>
  </si>
  <si>
    <t>ZEYTİNOVA TR-1 35-20-L00307_10143465_56377420_56377420</t>
  </si>
  <si>
    <t>02.08.2022 22:25:24</t>
  </si>
  <si>
    <t>02.08.2022 23:50:32</t>
  </si>
  <si>
    <t>02.08.2022 22:25:49</t>
  </si>
  <si>
    <t>02.08.2022 23:25:53</t>
  </si>
  <si>
    <t>02.08.2022 22:36:49</t>
  </si>
  <si>
    <t>02.08.2022 23:33:01</t>
  </si>
  <si>
    <t>FOÇA CEZA İNFAZ KURUMU KÖK 35-23-M00302_CEZAEVİ ÇIKIŞ M07_72019961</t>
  </si>
  <si>
    <t>02.08.2022 22:45:19</t>
  </si>
  <si>
    <t>03.08.2022 00:32:35</t>
  </si>
  <si>
    <t>DM-8/9 (ESKİ HARMANDALI) 45-71-M00293_953188738_953188738</t>
  </si>
  <si>
    <t>02.08.2022 22:52:08</t>
  </si>
  <si>
    <t>02.08.2022 23:20:05</t>
  </si>
  <si>
    <t>ŞEYHDAVUTLAR TR-5 NAMAZGAH 45-79-M00496_C_56381931_56381931</t>
  </si>
  <si>
    <t>02.08.2022 22:59:12</t>
  </si>
  <si>
    <t>03.08.2022 02:47:44</t>
  </si>
  <si>
    <t>K-527 35-01-K00527_C_56374588_56374588</t>
  </si>
  <si>
    <t>02.08.2022 23:28:42</t>
  </si>
  <si>
    <t>03.08.2022 04:24:44</t>
  </si>
  <si>
    <t>02.08.2022 23:33:31</t>
  </si>
  <si>
    <t>03.08.2022 00:43:57</t>
  </si>
  <si>
    <t>AKHİSAR İM 45-72-A00001_TR-1/43 M13_2308508</t>
  </si>
  <si>
    <t>02.08.2022 00:59:00</t>
  </si>
  <si>
    <t>02.08.2022 01:01:00</t>
  </si>
  <si>
    <t>K-3452 35-08-K03452_910135251_910135251</t>
  </si>
  <si>
    <t>03.08.2022 12:31:45</t>
  </si>
  <si>
    <t>03.08.2022 14:31:02</t>
  </si>
  <si>
    <t>FIRINLI TR-8 35-20-L00095_955199347_955199347</t>
  </si>
  <si>
    <t>03.08.2022 18:01:50</t>
  </si>
  <si>
    <t>03.08.2022 19:58:03</t>
  </si>
  <si>
    <t>TR-1/56 45-72-M00640_956508033_956508033</t>
  </si>
  <si>
    <t>03.08.2022 17:13:47</t>
  </si>
  <si>
    <t>03.08.2022 18:32:14</t>
  </si>
  <si>
    <t>K-4222 35-02-K04222_A_56378794_56378794</t>
  </si>
  <si>
    <t>03.08.2022 07:15:46</t>
  </si>
  <si>
    <t>03.08.2022 11:49:16</t>
  </si>
  <si>
    <t>L-331 DENİZKENT 35-18-L00331_950437161_950437161</t>
  </si>
  <si>
    <t>03.08.2022 10:25:20</t>
  </si>
  <si>
    <t>03.08.2022 15:05:42</t>
  </si>
  <si>
    <t>K-3248 35-07-K03248_915045057_915045057</t>
  </si>
  <si>
    <t>03.08.2022 15:22:47</t>
  </si>
  <si>
    <t>03.08.2022 17:09:34</t>
  </si>
  <si>
    <t>ÇANDARLI TR-7 35-30-M00007_C_60983146_60983146</t>
  </si>
  <si>
    <t>03.08.2022 13:50:32</t>
  </si>
  <si>
    <t>03.08.2022 18:56:37</t>
  </si>
  <si>
    <t>MAHMUTLAR KÖK 45-74-M00354_YARBASAN M010_79385785</t>
  </si>
  <si>
    <t>03.08.2022 19:56:34</t>
  </si>
  <si>
    <t>03.08.2022 20:37:50</t>
  </si>
  <si>
    <t>KUŞÇULAR TR-4 (BEYDERESİ) 35-19-M00216_11903039_56373314_56373314</t>
  </si>
  <si>
    <t>03.08.2022 09:11:37</t>
  </si>
  <si>
    <t>03.08.2022 17:30:54</t>
  </si>
  <si>
    <t>KIZILCAAVLU TR-3 35-15-L00182_DIREK TIPI TRAFO HUCRESI H01_2039363</t>
  </si>
  <si>
    <t>03.08.2022 15:58:17</t>
  </si>
  <si>
    <t>03.08.2022 20:15:45</t>
  </si>
  <si>
    <t>__72372044_72372044</t>
  </si>
  <si>
    <t>03.08.2022 15:09:10</t>
  </si>
  <si>
    <t>03.08.2022 17:09:15</t>
  </si>
  <si>
    <t>AŞAĞIKIRIKLAR TR-2 35-16-M00058_60309374_65513755_65513755</t>
  </si>
  <si>
    <t>03.08.2022 08:48:00</t>
  </si>
  <si>
    <t>03.08.2022 14:04:44</t>
  </si>
  <si>
    <t>BEYLER KÖK 45-85-L00034_HatBaşıAyırıcı_53135928 L03_53135928</t>
  </si>
  <si>
    <t>03.08.2022 13:19:19</t>
  </si>
  <si>
    <t>03.08.2022 15:08:17</t>
  </si>
  <si>
    <t>03.08.2022 21:42:43</t>
  </si>
  <si>
    <t>03.08.2022 22:48:42</t>
  </si>
  <si>
    <t>03.08.2022 09:29:56</t>
  </si>
  <si>
    <t>03.08.2022 11:08:05</t>
  </si>
  <si>
    <t>M-1276 35-03-M01276_B_56367363_56367363</t>
  </si>
  <si>
    <t>03.08.2022 16:28:59</t>
  </si>
  <si>
    <t>03.08.2022 19:15:39</t>
  </si>
  <si>
    <t>M-845 35-09-M00845_B_56369545_56369545</t>
  </si>
  <si>
    <t>03.08.2022 10:45:55</t>
  </si>
  <si>
    <t>03.08.2022 11:16:04</t>
  </si>
  <si>
    <t>M-1909 BAHTİYAR TAŞYAĞAN 35-02-M01909Ö_ M03_2313307</t>
  </si>
  <si>
    <t>03.08.2022 07:40:29</t>
  </si>
  <si>
    <t>03.08.2022 10:57:17</t>
  </si>
  <si>
    <t>03.08.2022 06:24:59</t>
  </si>
  <si>
    <t>03.08.2022 07:30:51</t>
  </si>
  <si>
    <t>TR-37/A 45-77-L00095_945489114_945489114</t>
  </si>
  <si>
    <t>03.08.2022 12:22:29</t>
  </si>
  <si>
    <t>03.08.2022 12:57:38</t>
  </si>
  <si>
    <t>03.08.2022 18:33:23</t>
  </si>
  <si>
    <t>03.08.2022 19:27:40</t>
  </si>
  <si>
    <t>MEVLÜTLÜ TR-2 45-78-M01083_49276444_56387710_56387710</t>
  </si>
  <si>
    <t>03.08.2022 10:02:48</t>
  </si>
  <si>
    <t>03.08.2022 11:12:47</t>
  </si>
  <si>
    <t>MENEMEN TR-5 35-28-L00005_MENEMEN TR-4 L02_66505943</t>
  </si>
  <si>
    <t>03.08.2022 13:39:57</t>
  </si>
  <si>
    <t>03.08.2022 14:53:08</t>
  </si>
  <si>
    <t>K-703 35-08-K00703_912387922_912387922</t>
  </si>
  <si>
    <t>03.08.2022 20:07:16</t>
  </si>
  <si>
    <t>03.08.2022 21:20:52</t>
  </si>
  <si>
    <t>03.08.2022 15:10:00</t>
  </si>
  <si>
    <t>03.08.2022 16:18:05</t>
  </si>
  <si>
    <t>TAYTAN OFİS KÖK 45-78-M00314_HatBaşıAyırıcı_53140197 M014_53140197</t>
  </si>
  <si>
    <t>03.08.2022 21:35:27</t>
  </si>
  <si>
    <t>04.08.2022 02:51:31</t>
  </si>
  <si>
    <t>K-1025 35-01-K01025_911160283_911160283</t>
  </si>
  <si>
    <t>03.08.2022 11:01:50</t>
  </si>
  <si>
    <t>03.08.2022 12:18:31</t>
  </si>
  <si>
    <t>03.08.2022 09:33:54</t>
  </si>
  <si>
    <t>03.08.2022 15:50:04</t>
  </si>
  <si>
    <t>OVAKENT İM 35-15-A00003_OVAKENT L03_2057872</t>
  </si>
  <si>
    <t>03.08.2022 09:23:44</t>
  </si>
  <si>
    <t>03.08.2022 11:34:01</t>
  </si>
  <si>
    <t>M-456 35-17-M00456_950312819_950312819</t>
  </si>
  <si>
    <t>03.08.2022 20:27:50</t>
  </si>
  <si>
    <t>03.08.2022 23:08:13</t>
  </si>
  <si>
    <t>BEYLER KÖK 45-85-L00034_TAŞKUYUCAK L03_85678555</t>
  </si>
  <si>
    <t>03.08.2022 09:02:47</t>
  </si>
  <si>
    <t>03.08.2022 10:01:00</t>
  </si>
  <si>
    <t>AVDAL TR-3 45-71-M02336_ H_80810192</t>
  </si>
  <si>
    <t>03.08.2022 07:56:41</t>
  </si>
  <si>
    <t>03.08.2022 09:51:39</t>
  </si>
  <si>
    <t>TAHTALI TM 35-22-A00001_ARITMA-1 M16_2307944</t>
  </si>
  <si>
    <t>03.08.2022 00:06:40</t>
  </si>
  <si>
    <t>03.08.2022 01:45:42</t>
  </si>
  <si>
    <t>03.08.2022 14:07:07</t>
  </si>
  <si>
    <t>03.08.2022 14:21:10</t>
  </si>
  <si>
    <t>KARAALİ DM 45-71-M02127_MURADİYE ÇIKIŞ M08_54851157</t>
  </si>
  <si>
    <t>03.08.2022 13:48:18</t>
  </si>
  <si>
    <t>03.08.2022 13:56:16</t>
  </si>
  <si>
    <t>K-3735 35-03-K03735_912651577_912651577</t>
  </si>
  <si>
    <t>03.08.2022 14:12:34</t>
  </si>
  <si>
    <t>03.08.2022 20:59:53</t>
  </si>
  <si>
    <t>K-379 35-01-K00379_910569295_910569295</t>
  </si>
  <si>
    <t>03.08.2022 20:20:36</t>
  </si>
  <si>
    <t>03.08.2022 22:03:55</t>
  </si>
  <si>
    <t>SİYEKLİ KÖK 45-71-M00185_DAĞYENİCE M07_72256967</t>
  </si>
  <si>
    <t>03.08.2022 22:09:00</t>
  </si>
  <si>
    <t>03.08.2022 22:34:29</t>
  </si>
  <si>
    <t>MORDOĞAN TR-2 35-21-L00140_953365965_953365965</t>
  </si>
  <si>
    <t>03.08.2022 10:15:10</t>
  </si>
  <si>
    <t>03.08.2022 13:17:02</t>
  </si>
  <si>
    <t>SANDIÇAY TR-2 35-22-M00266_C_56356151_56356151</t>
  </si>
  <si>
    <t>03.08.2022 22:02:50</t>
  </si>
  <si>
    <t>03.08.2022 22:36:07</t>
  </si>
  <si>
    <t>03.08.2022 18:10:49</t>
  </si>
  <si>
    <t>03.08.2022 21:19:15</t>
  </si>
  <si>
    <t>BÖLCEK DM 35-16-M00153_BÖLCEK M03_82962824</t>
  </si>
  <si>
    <t>03.08.2022 19:37:11</t>
  </si>
  <si>
    <t>03.08.2022 19:39:00</t>
  </si>
  <si>
    <t>TR-25 35-19-L00025_9376317 a1_5932375</t>
  </si>
  <si>
    <t>03.08.2022 14:43:06</t>
  </si>
  <si>
    <t>03.08.2022 15:36:56</t>
  </si>
  <si>
    <t>ÇIRPI TR-1/1 35-20-M00001_DAĞITIM TRAFO ÇIRPI TR-1/1 M02_66559964</t>
  </si>
  <si>
    <t>03.08.2022 09:32:54</t>
  </si>
  <si>
    <t>03.08.2022 11:38:08</t>
  </si>
  <si>
    <t>TR-1/54 45-72-M00054_956501035_956501035</t>
  </si>
  <si>
    <t>03.08.2022 11:04:43</t>
  </si>
  <si>
    <t>03.08.2022 11:49:43</t>
  </si>
  <si>
    <t>HAMAM TR-5 35-29-L00753_C_56392216_56392216</t>
  </si>
  <si>
    <t>03.08.2022 09:17:41</t>
  </si>
  <si>
    <t>03.08.2022 11:36:05</t>
  </si>
  <si>
    <t>03.08.2022 13:27:50</t>
  </si>
  <si>
    <t>03.08.2022 14:26:58</t>
  </si>
  <si>
    <t>SUBAŞI İM 35-26-A00002_PAMUKYAZI L04_2304030</t>
  </si>
  <si>
    <t>03.08.2022 12:50:16</t>
  </si>
  <si>
    <t>03.08.2022 13:50:52</t>
  </si>
  <si>
    <t>TİRE DM-2 35-29-M00002_DM2/17 M08_2060767</t>
  </si>
  <si>
    <t>03.08.2022 09:22:46</t>
  </si>
  <si>
    <t>03.08.2022 11:59:41</t>
  </si>
  <si>
    <t>03.08.2022 17:35:34</t>
  </si>
  <si>
    <t>03.08.2022 18:11:53</t>
  </si>
  <si>
    <t>L-469 35-18-L00469_950430318_950430318</t>
  </si>
  <si>
    <t>03.08.2022 00:47:56</t>
  </si>
  <si>
    <t>03.08.2022 05:18:07</t>
  </si>
  <si>
    <t>PINARCIK TR-1 35-17-R00041_950314162_950314162</t>
  </si>
  <si>
    <t>03.08.2022 18:49:05</t>
  </si>
  <si>
    <t>03.08.2022 21:42:49</t>
  </si>
  <si>
    <t>ADALA TR-5 45-78-M00288_49237197_56384955_56384955</t>
  </si>
  <si>
    <t>03.08.2022 22:10:12</t>
  </si>
  <si>
    <t>03.08.2022 23:40:05</t>
  </si>
  <si>
    <t>DM08/TR02 45-73-M00003_ALAŞEHİR TR-81/A M01_85042088</t>
  </si>
  <si>
    <t>03.08.2022 20:24:33</t>
  </si>
  <si>
    <t>03.08.2022 21:00:52</t>
  </si>
  <si>
    <t>K-3266 35-09-K03266_B_56369599_56369599</t>
  </si>
  <si>
    <t>03.08.2022 11:58:24</t>
  </si>
  <si>
    <t>03.08.2022 12:44:10</t>
  </si>
  <si>
    <t>03.08.2022 17:03:12</t>
  </si>
  <si>
    <t>03.08.2022 17:32:55</t>
  </si>
  <si>
    <t>K-1782 35-02-K01782_914536540_914536540</t>
  </si>
  <si>
    <t>03.08.2022 09:51:10</t>
  </si>
  <si>
    <t>03.08.2022 14:09:48</t>
  </si>
  <si>
    <t>K-4650 35-02-K04650_E_56360813_56360813</t>
  </si>
  <si>
    <t>03.08.2022 16:01:41</t>
  </si>
  <si>
    <t>03.08.2022 17:52:55</t>
  </si>
  <si>
    <t>03.08.2022 17:41:04</t>
  </si>
  <si>
    <t>03.08.2022 17:47:29</t>
  </si>
  <si>
    <t>K-50 35-01-K00050_911134797_911134797</t>
  </si>
  <si>
    <t>03.08.2022 16:45:59</t>
  </si>
  <si>
    <t>03.08.2022 18:35:06</t>
  </si>
  <si>
    <t>SÜLEYMANLI KÖK 45-72-L00299_SÜLEYMANLI GÜNEY ÇIKIŞI L02_2105412</t>
  </si>
  <si>
    <t>03.08.2022 18:03:58</t>
  </si>
  <si>
    <t>03.08.2022 19:32:45</t>
  </si>
  <si>
    <t>M-1154 35-03-M01154_A_56365624_56365624</t>
  </si>
  <si>
    <t>03.08.2022 12:56:49</t>
  </si>
  <si>
    <t>03.08.2022 14:50:28</t>
  </si>
  <si>
    <t>TR-2/6 45-83-L00006_48077989_56387242_56387242</t>
  </si>
  <si>
    <t>03.08.2022 11:19:59</t>
  </si>
  <si>
    <t>03.08.2022 12:11:09</t>
  </si>
  <si>
    <t>AVDAN TR-5 KÖK 45-82-M00130_HatBaşıAyırıcı_53135909 M02_53135909</t>
  </si>
  <si>
    <t>03.08.2022 16:29:55</t>
  </si>
  <si>
    <t>03.08.2022 17:47:07</t>
  </si>
  <si>
    <t>KAYMAKÇI TR-33 35-15-L00236_DIREK TIPI TRAFO HUCRESI H01_2045419</t>
  </si>
  <si>
    <t>03.08.2022 15:46:21</t>
  </si>
  <si>
    <t>03.08.2022 18:47:01</t>
  </si>
  <si>
    <t>KEMER KÖYÜ PARNALI TR-3 35-15-L00276_A_56369287_56369287</t>
  </si>
  <si>
    <t>03.08.2022 10:25:25</t>
  </si>
  <si>
    <t>03.08.2022 16:22:44</t>
  </si>
  <si>
    <t>K-2863 35-01-K02863_35-01-K02863_41901218</t>
  </si>
  <si>
    <t>03.08.2022 20:42:06</t>
  </si>
  <si>
    <t>03.08.2022 21:53:48</t>
  </si>
  <si>
    <t>ÇINARDİBİ KÖK 35-20-M00069_ÇINARDİBİ M03_66050704</t>
  </si>
  <si>
    <t>03.08.2022 09:06:47</t>
  </si>
  <si>
    <t>03.08.2022 17:15:17</t>
  </si>
  <si>
    <t>L-134 AYARASANDA 35-18-L00134_B_56393842_56393842</t>
  </si>
  <si>
    <t>03.08.2022 09:56:43</t>
  </si>
  <si>
    <t>03.08.2022 12:02:19</t>
  </si>
  <si>
    <t>M-1921 35-02-M01921_953114798_953114798</t>
  </si>
  <si>
    <t>03.08.2022 11:58:08</t>
  </si>
  <si>
    <t>03.08.2022 14:53:23</t>
  </si>
  <si>
    <t>YENİFOÇA TR-18 35-23-M00018_42096418_56365420_56365420</t>
  </si>
  <si>
    <t>03.08.2022 13:52:50</t>
  </si>
  <si>
    <t>03.08.2022 15:32:52</t>
  </si>
  <si>
    <t>03.08.2022 06:25:57</t>
  </si>
  <si>
    <t>03.08.2022 07:04:05</t>
  </si>
  <si>
    <t>BOZDAĞ TR-10 35-15-L00294_B_56368247_56368247</t>
  </si>
  <si>
    <t>03.08.2022 18:55:46</t>
  </si>
  <si>
    <t>03.08.2022 23:46:50</t>
  </si>
  <si>
    <t>LOKMANKUYU KÖK 35-15-L00903_48738073_56406960_56406960</t>
  </si>
  <si>
    <t>03.08.2022 19:40:07</t>
  </si>
  <si>
    <t>03.08.2022 21:19:39</t>
  </si>
  <si>
    <t>M-3251(YATIRIM REZERVE) 35-04-M03251_E_56372226_56372226</t>
  </si>
  <si>
    <t>03.08.2022 09:00:00</t>
  </si>
  <si>
    <t>03.08.2022 09:33:02</t>
  </si>
  <si>
    <t>03.08.2022 09:57:02</t>
  </si>
  <si>
    <t>03.08.2022 11:52:48</t>
  </si>
  <si>
    <t>MORDOĞAN TR-28 35-21-L00156_953357040_953357040</t>
  </si>
  <si>
    <t>03.08.2022 15:06:07</t>
  </si>
  <si>
    <t>03.08.2022 17:07:42</t>
  </si>
  <si>
    <t>TR-87 MENTEŞ KAVŞAĞI 35-19-L00087_915158203_915158203</t>
  </si>
  <si>
    <t>03.08.2022 12:22:26</t>
  </si>
  <si>
    <t>03.08.2022 17:40:29</t>
  </si>
  <si>
    <t>TİRE İM-DM-1 35-29-A00001_DOYRANLI L11_2059658</t>
  </si>
  <si>
    <t>03.08.2022 13:33:37</t>
  </si>
  <si>
    <t>03.08.2022 15:01:16</t>
  </si>
  <si>
    <t>YENİ FOÇA TR-9 35-23-M00009_D_56366125_56366125</t>
  </si>
  <si>
    <t>03.08.2022 08:58:45</t>
  </si>
  <si>
    <t>03.08.2022 13:38:44</t>
  </si>
  <si>
    <t>03.08.2022 20:28:57</t>
  </si>
  <si>
    <t>03.08.2022 21:20:59</t>
  </si>
  <si>
    <t>MAVİDERE TR-4 35-31-L00213_47875646_56391333_56391333</t>
  </si>
  <si>
    <t>03.08.2022 22:29:25</t>
  </si>
  <si>
    <t>03.08.2022 23:29:27</t>
  </si>
  <si>
    <t>BÖLCEK MEZARLIK-4 TR 35-16-M00266_DIREK TIPI TRAFO HUCRESI H01_2039693</t>
  </si>
  <si>
    <t>03.08.2022 09:04:44</t>
  </si>
  <si>
    <t>03.08.2022 11:57:20</t>
  </si>
  <si>
    <t>SUBAŞI İM 35-26-A00002_NAİME L03_2304032</t>
  </si>
  <si>
    <t>03.08.2022 00:29:11</t>
  </si>
  <si>
    <t>03.08.2022 03:42:45</t>
  </si>
  <si>
    <t>DM-14/08 45-71-M00385_953243670_953243670</t>
  </si>
  <si>
    <t>03.08.2022 18:20:41</t>
  </si>
  <si>
    <t>03.08.2022 19:01:26</t>
  </si>
  <si>
    <t>SABANCILAR TR-1 45-72-L00526_DIREK TIPI TRAFO HUCRESI H01_2068794</t>
  </si>
  <si>
    <t>03.08.2022 08:25:25</t>
  </si>
  <si>
    <t>03.08.2022 11:56:24</t>
  </si>
  <si>
    <t>03.08.2022 19:00:25</t>
  </si>
  <si>
    <t>03.08.2022 21:53:22</t>
  </si>
  <si>
    <t>TR-8 35-27-M00008_913172863_913172863</t>
  </si>
  <si>
    <t>03.08.2022 17:59:01</t>
  </si>
  <si>
    <t>03.08.2022 19:40:01</t>
  </si>
  <si>
    <t>DM-2 35-17-M00002_DOLUM TESİSİ M23_2321736</t>
  </si>
  <si>
    <t>03.08.2022 07:47:48</t>
  </si>
  <si>
    <t>03.08.2022 08:31:40</t>
  </si>
  <si>
    <t>TR-158 35-16-L00158_F F01_83625542</t>
  </si>
  <si>
    <t>03.08.2022 17:24:22</t>
  </si>
  <si>
    <t>03.08.2022 19:00:28</t>
  </si>
  <si>
    <t>OĞLANANASI TR-8 35-22-M00261_955291043_955291043</t>
  </si>
  <si>
    <t>03.08.2022 12:48:57</t>
  </si>
  <si>
    <t>03.08.2022 15:52:03</t>
  </si>
  <si>
    <t>K-4629 35-04-K04629_95001236251_95001236251</t>
  </si>
  <si>
    <t>03.08.2022 13:59:43</t>
  </si>
  <si>
    <t>03.08.2022 16:09:45</t>
  </si>
  <si>
    <t>03.08.2022 10:04:51</t>
  </si>
  <si>
    <t>03.08.2022 15:39:26</t>
  </si>
  <si>
    <t>03.08.2022 09:29:37</t>
  </si>
  <si>
    <t>03.08.2022 13:53:19</t>
  </si>
  <si>
    <t>K-4709 35-04-K04709_35-04-K04709_2356662</t>
  </si>
  <si>
    <t>03.08.2022 23:46:00</t>
  </si>
  <si>
    <t>04.08.2022 01:03:10</t>
  </si>
  <si>
    <t>ÇANDARLI TR-7 35-30-M00007_DIREK TIPI TRAFO HUCRESI H01_2042860</t>
  </si>
  <si>
    <t>03.08.2022 21:47:50</t>
  </si>
  <si>
    <t>03.08.2022 23:06:49</t>
  </si>
  <si>
    <t>YENİ FOÇA TR-29 35-23-M00029_C_56365456_56365456</t>
  </si>
  <si>
    <t>03.08.2022 19:26:14</t>
  </si>
  <si>
    <t>03.08.2022 20:04:43</t>
  </si>
  <si>
    <t>DM-14/13-A 45-71-M01922_45-71-M01922_2356357</t>
  </si>
  <si>
    <t>03.08.2022 12:45:59</t>
  </si>
  <si>
    <t>03.08.2022 13:43:30</t>
  </si>
  <si>
    <t>K-2337 35-03-K02337_915029442_915029442</t>
  </si>
  <si>
    <t>03.08.2022 14:05:52</t>
  </si>
  <si>
    <t>03.08.2022 16:14:54</t>
  </si>
  <si>
    <t>M-2547 35-09-M02547_97701184_97701184</t>
  </si>
  <si>
    <t>03.08.2022 18:03:14</t>
  </si>
  <si>
    <t>03.08.2022 20:21:32</t>
  </si>
  <si>
    <t>03.08.2022 16:43:20</t>
  </si>
  <si>
    <t>03.08.2022 18:07:35</t>
  </si>
  <si>
    <t>03.08.2022 07:22:28</t>
  </si>
  <si>
    <t>03.08.2022 09:22:43</t>
  </si>
  <si>
    <t>SUBATAN TR-6 35-15-L00341_B_56367910_56367910</t>
  </si>
  <si>
    <t>03.08.2022 20:20:57</t>
  </si>
  <si>
    <t>04.08.2022 01:39:19</t>
  </si>
  <si>
    <t>03.08.2022 10:01:09</t>
  </si>
  <si>
    <t>03.08.2022 10:34:27</t>
  </si>
  <si>
    <t>TR-24 35-27-M00024_97695124_97695124</t>
  </si>
  <si>
    <t>03.08.2022 13:57:42</t>
  </si>
  <si>
    <t>03.08.2022 15:31:30</t>
  </si>
  <si>
    <t>TR-28 35-27-M00028_KOZLUDERE TR-29 M02_66129627</t>
  </si>
  <si>
    <t>03.08.2022 18:35:25</t>
  </si>
  <si>
    <t>03.08.2022 19:06:41</t>
  </si>
  <si>
    <t>03.08.2022 15:17:12</t>
  </si>
  <si>
    <t>03.08.2022 17:27:42</t>
  </si>
  <si>
    <t>K-4020 35-09-K04020_97765061_97765061</t>
  </si>
  <si>
    <t>03.08.2022 09:05:13</t>
  </si>
  <si>
    <t>L-332 SERKANKENT 35-18-L00332_95000474144_95000474144</t>
  </si>
  <si>
    <t>03.08.2022 15:45:50</t>
  </si>
  <si>
    <t>03.08.2022 18:14:53</t>
  </si>
  <si>
    <t>DM-3/TR-14 35-22-M00820_95001168150_95001168150</t>
  </si>
  <si>
    <t>03.08.2022 21:45:58</t>
  </si>
  <si>
    <t>03.08.2022 23:11:11</t>
  </si>
  <si>
    <t>K-2337 35-03-K02337_910772578_910772578</t>
  </si>
  <si>
    <t>03.08.2022 22:02:38</t>
  </si>
  <si>
    <t>03.08.2022 23:53:50</t>
  </si>
  <si>
    <t>03.08.2022 16:49:09</t>
  </si>
  <si>
    <t>03.08.2022 19:59:23</t>
  </si>
  <si>
    <t>M-2112 35-03-M02112_A_56365376_56365376</t>
  </si>
  <si>
    <t>03.08.2022 10:48:03</t>
  </si>
  <si>
    <t>03.08.2022 14:14:29</t>
  </si>
  <si>
    <t>03.08.2022 09:33:03</t>
  </si>
  <si>
    <t>03.08.2022 17:40:47</t>
  </si>
  <si>
    <t>03.08.2022 09:34:42</t>
  </si>
  <si>
    <t>03.08.2022 13:26:17</t>
  </si>
  <si>
    <t>K-1060 35-01-K01060_35-01-K01060_2366292</t>
  </si>
  <si>
    <t>03.08.2022 19:20:10</t>
  </si>
  <si>
    <t>03.08.2022 20:06:49</t>
  </si>
  <si>
    <t>K-1879 35-09-K01879_K-1862 K01_47522283</t>
  </si>
  <si>
    <t>03.08.2022 08:56:00</t>
  </si>
  <si>
    <t>03.08.2022 17:57:14</t>
  </si>
  <si>
    <t>RAHMİYE-2 SULAMA TR-12 45-72-M00376_45-72-M00376_2362701</t>
  </si>
  <si>
    <t>03.08.2022 14:59:46</t>
  </si>
  <si>
    <t>03.08.2022 18:11:19</t>
  </si>
  <si>
    <t>GÖRDES DM 45-75-M00050_GÖRDES ŞEHİR-3 M04_2322172</t>
  </si>
  <si>
    <t>03.08.2022 09:00:11</t>
  </si>
  <si>
    <t>03.08.2022 13:07:14</t>
  </si>
  <si>
    <t>03.08.2022 14:01:59</t>
  </si>
  <si>
    <t>03.08.2022 15:23:04</t>
  </si>
  <si>
    <t>K-3313 35-09-K03313_35-09-K03313_47508667</t>
  </si>
  <si>
    <t>03.08.2022 13:29:11</t>
  </si>
  <si>
    <t>03.08.2022 13:53:26</t>
  </si>
  <si>
    <t>TR-2/103 45-83-L00103_955144712_955144712</t>
  </si>
  <si>
    <t>03.08.2022 00:49:34</t>
  </si>
  <si>
    <t>03.08.2022 01:23:57</t>
  </si>
  <si>
    <t>BAĞLICA TR-2 45-79-M00285_A_56389530_56389530</t>
  </si>
  <si>
    <t>03.08.2022 22:11:53</t>
  </si>
  <si>
    <t>04.08.2022 00:56:16</t>
  </si>
  <si>
    <t>BÜYÜK AVULCUK TR-2 35-15-L00703_C_56361929_56361929</t>
  </si>
  <si>
    <t>03.08.2022 20:23:44</t>
  </si>
  <si>
    <t>03.08.2022 21:48:55</t>
  </si>
  <si>
    <t>KÜNER TR-11 35-22-M00293_955292721_955292721</t>
  </si>
  <si>
    <t>03.08.2022 18:20:19</t>
  </si>
  <si>
    <t>03.08.2022 20:25:53</t>
  </si>
  <si>
    <t>MORDOĞAN TR-38 35-21-L00165_95002394045_95002394045</t>
  </si>
  <si>
    <t>03.08.2022 12:59:32</t>
  </si>
  <si>
    <t>03.08.2022 16:03:04</t>
  </si>
  <si>
    <t>L-14 SEVTUR 35-18-L00014_950467184_950467184</t>
  </si>
  <si>
    <t>03.08.2022 16:03:14</t>
  </si>
  <si>
    <t>03.08.2022 18:11:38</t>
  </si>
  <si>
    <t>03.08.2022 11:23:41</t>
  </si>
  <si>
    <t>03.08.2022 12:10:40</t>
  </si>
  <si>
    <t>ALAÇATI İM 35-18-A00002_L-300 L17_2307548</t>
  </si>
  <si>
    <t>03.08.2022 09:51:51</t>
  </si>
  <si>
    <t>03.08.2022 10:22:16</t>
  </si>
  <si>
    <t>M-1664 35-03-M01664_910755181_910755181</t>
  </si>
  <si>
    <t>03.08.2022 20:30:25</t>
  </si>
  <si>
    <t>03.08.2022 22:44:26</t>
  </si>
  <si>
    <t>KAYMAKÇI İM 35-15-A00004_ÇAYLI L04_2315166</t>
  </si>
  <si>
    <t>03.08.2022 19:36:41</t>
  </si>
  <si>
    <t>03.08.2022 19:50:00</t>
  </si>
  <si>
    <t>DM-14/13 45-71-M00562_45-71-M00562_2356359</t>
  </si>
  <si>
    <t>03.08.2022 11:33:40</t>
  </si>
  <si>
    <t>ALİ ÖRÜMLÜ TR-3  SULAMA 45-71-M01198_DIREK TIPI TRAFO HUCRESI H01_2081593</t>
  </si>
  <si>
    <t>03.08.2022 08:08:59</t>
  </si>
  <si>
    <t>03.08.2022 10:44:41</t>
  </si>
  <si>
    <t>L-332 SERKANKENT 35-18-L00332_950436983_950436983</t>
  </si>
  <si>
    <t>03.08.2022 18:40:43</t>
  </si>
  <si>
    <t>03.08.2022 19:13:14</t>
  </si>
  <si>
    <t>03.08.2022 14:18:37</t>
  </si>
  <si>
    <t>03.08.2022 14:57:14</t>
  </si>
  <si>
    <t>MENEMEN İM 35-28-A00001_HIDIR TEPE L15_2311060</t>
  </si>
  <si>
    <t>03.08.2022 13:25:37</t>
  </si>
  <si>
    <t>03.08.2022 13:46:01</t>
  </si>
  <si>
    <t>L-140 35-18-L00140_L-145 DALYAN DM L02_2325379</t>
  </si>
  <si>
    <t>03.08.2022 01:28:00</t>
  </si>
  <si>
    <t>03.08.2022 02:04:00</t>
  </si>
  <si>
    <t>GÖRDES DM 45-75-M00050_GÖRDES ŞEHİR-1 M01_2322170</t>
  </si>
  <si>
    <t>03.08.2022 13:10:10</t>
  </si>
  <si>
    <t>03.08.2022 16:39:12</t>
  </si>
  <si>
    <t>L-245 35-18-L00245_950445988_950445988</t>
  </si>
  <si>
    <t>03.08.2022 16:59:04</t>
  </si>
  <si>
    <t>03.08.2022 19:12:01</t>
  </si>
  <si>
    <t>TR-92 45-78-L00092_TR-88 L01_2327351</t>
  </si>
  <si>
    <t>03.08.2022 16:53:19</t>
  </si>
  <si>
    <t>03.08.2022 18:11:01</t>
  </si>
  <si>
    <t>TR-89 45-78-L00089_45-78-L00089_65910586</t>
  </si>
  <si>
    <t>03.08.2022 18:12:00</t>
  </si>
  <si>
    <t>03.08.2022 19:18:51</t>
  </si>
  <si>
    <t>TR-48 35-15-M00048_950364447_950364447</t>
  </si>
  <si>
    <t>03.08.2022 18:56:35</t>
  </si>
  <si>
    <t>03.08.2022 20:03:00</t>
  </si>
  <si>
    <t>03.08.2022 12:57:28</t>
  </si>
  <si>
    <t>03.08.2022 13:43:12</t>
  </si>
  <si>
    <t>SÜLEYMANİYE TR-1 45-78-M00422_953285217_953285217</t>
  </si>
  <si>
    <t>03.08.2022 21:06:27</t>
  </si>
  <si>
    <t>03.08.2022 23:06:11</t>
  </si>
  <si>
    <t>TR-27 45-78-L00027_TR-33 L02_2105340</t>
  </si>
  <si>
    <t>03.08.2022 17:21:27</t>
  </si>
  <si>
    <t>03.08.2022 18:05:03</t>
  </si>
  <si>
    <t>03.08.2022 10:38:48</t>
  </si>
  <si>
    <t>03.08.2022 10:56:18</t>
  </si>
  <si>
    <t>M-347 35-09-M00347_D_60982977_60982977</t>
  </si>
  <si>
    <t>03.08.2022 11:40:40</t>
  </si>
  <si>
    <t>03.08.2022 14:31:36</t>
  </si>
  <si>
    <t>K-1060 35-01-K01060_C C1_5862221</t>
  </si>
  <si>
    <t>03.08.2022 16:45:45</t>
  </si>
  <si>
    <t>03.08.2022 20:01:01</t>
  </si>
  <si>
    <t>TR-135 35-16-L00135_TR-135 DAHİLİ TRAFO L03_47276477</t>
  </si>
  <si>
    <t>03.08.2022 15:16:00</t>
  </si>
  <si>
    <t>03.08.2022 15:36:34</t>
  </si>
  <si>
    <t>SIĞIRTMAÇLI TR-6 45-79-M00101_45-79-M00101_2367067</t>
  </si>
  <si>
    <t>03.08.2022 12:24:20</t>
  </si>
  <si>
    <t>03.08.2022 13:15:58</t>
  </si>
  <si>
    <t>L-145 DALYAN DM 35-18-L00145_HAVACILAR L03_72052136</t>
  </si>
  <si>
    <t>03.08.2022 03:47:38</t>
  </si>
  <si>
    <t>L-226 ARITMA 35-18-L00226_C c1b_5950397</t>
  </si>
  <si>
    <t>03.08.2022 13:39:33</t>
  </si>
  <si>
    <t>03.08.2022 14:07:54</t>
  </si>
  <si>
    <t>TR-84 45-78-L00084_TR-88 L02_2108475</t>
  </si>
  <si>
    <t>03.08.2022 09:13:50</t>
  </si>
  <si>
    <t>03.08.2022 16:53:18</t>
  </si>
  <si>
    <t>MURADİYE DM-4 45-71-M00190_KARAALİ M06_56296087</t>
  </si>
  <si>
    <t>03.08.2022 14:25:58</t>
  </si>
  <si>
    <t>03.08.2022 15:00:56</t>
  </si>
  <si>
    <t>KAYMAKÇI İM 35-15-A00004_YEŞİLKÖY L05_2315163</t>
  </si>
  <si>
    <t>03.08.2022 19:40:35</t>
  </si>
  <si>
    <t>03.08.2022 19:58:00</t>
  </si>
  <si>
    <t>TR-82 35-19-L00082_956696235_956696235</t>
  </si>
  <si>
    <t>03.08.2022 15:36:15</t>
  </si>
  <si>
    <t>03.08.2022 19:30:26</t>
  </si>
  <si>
    <t>KAYIŞLAR KÖK 45-80-M00183_YENİOSMANİYE M04_72195774</t>
  </si>
  <si>
    <t>03.08.2022 19:22:40</t>
  </si>
  <si>
    <t>03.08.2022 20:04:16</t>
  </si>
  <si>
    <t>03.08.2022 13:11:22</t>
  </si>
  <si>
    <t>03.08.2022 14:06:56</t>
  </si>
  <si>
    <t>ÇAYLI TR-10 35-15-L00203_B_56368954_56368954</t>
  </si>
  <si>
    <t>03.08.2022 17:32:18</t>
  </si>
  <si>
    <t>03.08.2022 21:06:41</t>
  </si>
  <si>
    <t>K-2361 35-02-K02361_99778851_99778851</t>
  </si>
  <si>
    <t>03.08.2022 12:31:43</t>
  </si>
  <si>
    <t>03.08.2022 13:37:05</t>
  </si>
  <si>
    <t>BURUNCUK TR-1 35-28-M00331_953370479_953370479</t>
  </si>
  <si>
    <t>03.08.2022 16:33:50</t>
  </si>
  <si>
    <t>03.08.2022 18:55:06</t>
  </si>
  <si>
    <t>ALAŞEHİR TR-55 45-73-M00055_945685847_945685847</t>
  </si>
  <si>
    <t>03.08.2022 10:22:24</t>
  </si>
  <si>
    <t>03.08.2022 13:04:49</t>
  </si>
  <si>
    <t>ARMUTLU TR-3 35-27-L00003_98221056_98221056</t>
  </si>
  <si>
    <t>03.08.2022 15:04:38</t>
  </si>
  <si>
    <t>03.08.2022 17:59:34</t>
  </si>
  <si>
    <t>BELEN TR-1 35-28-M00205_B_56358355_56358355</t>
  </si>
  <si>
    <t>03.08.2022 18:32:52</t>
  </si>
  <si>
    <t>03.08.2022 18:58:17</t>
  </si>
  <si>
    <t>03.08.2022 07:23:11</t>
  </si>
  <si>
    <t>03.08.2022 09:00:27</t>
  </si>
  <si>
    <t>TR-25 35-13-L00025_B b1b_5884417</t>
  </si>
  <si>
    <t>03.08.2022 10:00:58</t>
  </si>
  <si>
    <t>03.08.2022 11:31:40</t>
  </si>
  <si>
    <t>03.08.2022 20:38:54</t>
  </si>
  <si>
    <t>03.08.2022 21:44:57</t>
  </si>
  <si>
    <t>VELİ KOYUNCU SULAMA GRUBU TR 35-27-M00514_C_56383185_56383185</t>
  </si>
  <si>
    <t>03.08.2022 21:13:48</t>
  </si>
  <si>
    <t>03.08.2022 23:40:40</t>
  </si>
  <si>
    <t>EROĞLU TR-3 45-72-L00371_ H_61401193</t>
  </si>
  <si>
    <t>03.08.2022 09:01:19</t>
  </si>
  <si>
    <t>03.08.2022 12:09:25</t>
  </si>
  <si>
    <t>K-1876 35-09-K01876_D d3b_5865614</t>
  </si>
  <si>
    <t>03.08.2022 19:00:08</t>
  </si>
  <si>
    <t>03.08.2022 21:01:39</t>
  </si>
  <si>
    <t>03.08.2022 06:30:17</t>
  </si>
  <si>
    <t>03.08.2022 06:46:07</t>
  </si>
  <si>
    <t>03.08.2022 21:28:42</t>
  </si>
  <si>
    <t>03.08.2022 21:39:14</t>
  </si>
  <si>
    <t>TR-24 35-27-M00024_97657975_97657975</t>
  </si>
  <si>
    <t>03.08.2022 17:52:33</t>
  </si>
  <si>
    <t>03.08.2022 18:37:41</t>
  </si>
  <si>
    <t>K-1603 35-01-K01603_911312079_911312079</t>
  </si>
  <si>
    <t>03.08.2022 13:25:18</t>
  </si>
  <si>
    <t>03.08.2022 14:51:43</t>
  </si>
  <si>
    <t>K-1603 35-01-K01603_911159620_911159620</t>
  </si>
  <si>
    <t>03.08.2022 07:40:31</t>
  </si>
  <si>
    <t>03.08.2022 09:27:53</t>
  </si>
  <si>
    <t>MENEMEN TR-4 35-28-L00004_MENEMEN TR-5 L03_66504910</t>
  </si>
  <si>
    <t>03.08.2022 20:17:25</t>
  </si>
  <si>
    <t>URLA İM 35-19-A00001_ÇEŞMEALTI L08_2307121</t>
  </si>
  <si>
    <t>03.08.2022 17:33:10</t>
  </si>
  <si>
    <t>03.08.2022 17:59:20</t>
  </si>
  <si>
    <t>YENİFOÇA TR-18 35-23-M00018_950426770_950426770</t>
  </si>
  <si>
    <t>03.08.2022 09:54:13</t>
  </si>
  <si>
    <t>03.08.2022 14:16:38</t>
  </si>
  <si>
    <t>03.08.2022 00:26:51</t>
  </si>
  <si>
    <t>03.08.2022 01:01:52</t>
  </si>
  <si>
    <t>SELENDİ TR-8 45-81-M00008_TR-33 M04_61176212</t>
  </si>
  <si>
    <t>03.08.2022 20:22:00</t>
  </si>
  <si>
    <t>03.08.2022 21:25:39</t>
  </si>
  <si>
    <t>TR-7 (KURTULUŞ PARKI KABİN) 35-32-L00007_946411403_946411403</t>
  </si>
  <si>
    <t>03.08.2022 15:33:01</t>
  </si>
  <si>
    <t>03.08.2022 15:58:01</t>
  </si>
  <si>
    <t>SAKARLI TR-1 45-76-M00142_45-76-M00142_2347390</t>
  </si>
  <si>
    <t>03.08.2022 16:10:54</t>
  </si>
  <si>
    <t>03.08.2022 16:43:52</t>
  </si>
  <si>
    <t>PINAR KÖYÜ TR-1 45-71-M01686_DIREK TIPI TRAFO HUCRESI H01_2089359</t>
  </si>
  <si>
    <t>03.08.2022 20:50:13</t>
  </si>
  <si>
    <t>03.08.2022 22:18:06</t>
  </si>
  <si>
    <t>KEMALİYE TR-5 45-73-M00153_945656797_945656797</t>
  </si>
  <si>
    <t>03.08.2022 15:20:39</t>
  </si>
  <si>
    <t>03.08.2022 17:43:38</t>
  </si>
  <si>
    <t>SOMA TR-12/1 45-82-M00089_TR-14 M02_72187359</t>
  </si>
  <si>
    <t>03.08.2022 21:39:22</t>
  </si>
  <si>
    <t>03.08.2022 22:34:47</t>
  </si>
  <si>
    <t>DM-3 35-29-M00003_950327275_950327275</t>
  </si>
  <si>
    <t>03.08.2022 22:07:34</t>
  </si>
  <si>
    <t>03.08.2022 23:50:23</t>
  </si>
  <si>
    <t>K-4184 35-04-K04184_A_56378651_56378651</t>
  </si>
  <si>
    <t>03.08.2022 16:52:27</t>
  </si>
  <si>
    <t>03.08.2022 20:14:12</t>
  </si>
  <si>
    <t>HAMİDİYE TR-1 45-77-L00114_B_56395094_56395094</t>
  </si>
  <si>
    <t>03.08.2022 17:34:11</t>
  </si>
  <si>
    <t>03.08.2022 19:23:33</t>
  </si>
  <si>
    <t>M-998 35-03-M00998_910245399_910245399</t>
  </si>
  <si>
    <t>03.08.2022 10:54:04</t>
  </si>
  <si>
    <t>03.08.2022 18:38:00</t>
  </si>
  <si>
    <t>03.08.2022 14:39:02</t>
  </si>
  <si>
    <t>03.08.2022 16:26:53</t>
  </si>
  <si>
    <t>KÖREKE TR-1 45-75-M00135_945613643_945613643</t>
  </si>
  <si>
    <t>03.08.2022 18:40:33</t>
  </si>
  <si>
    <t>03.08.2022 19:44:14</t>
  </si>
  <si>
    <t>03.08.2022 07:51:24</t>
  </si>
  <si>
    <t>03.08.2022 09:42:03</t>
  </si>
  <si>
    <t>03.08.2022 18:04:17</t>
  </si>
  <si>
    <t>03.08.2022 18:25:20</t>
  </si>
  <si>
    <t>M-1575 35-01-M01575_913278690_913278690</t>
  </si>
  <si>
    <t>03.08.2022 13:28:04</t>
  </si>
  <si>
    <t>03.08.2022 17:01:42</t>
  </si>
  <si>
    <t>AHMETBEYLİ TR-9 35-22-M00859_965539235_965539235</t>
  </si>
  <si>
    <t>03.08.2022 12:49:25</t>
  </si>
  <si>
    <t>03.08.2022 15:05:20</t>
  </si>
  <si>
    <t>03.08.2022 09:18:51</t>
  </si>
  <si>
    <t>03.08.2022 17:19:40</t>
  </si>
  <si>
    <t>03.08.2022 11:44:34</t>
  </si>
  <si>
    <t>03.08.2022 12:22:25</t>
  </si>
  <si>
    <t>ANADOLU İM 35-02-A00001_OTOGAR K14_2308895</t>
  </si>
  <si>
    <t>03.08.2022 14:00:50</t>
  </si>
  <si>
    <t>03.08.2022 14:57:59</t>
  </si>
  <si>
    <t>TEKKEDERE DM 35-16-M00137_YENİKENT M03_2306338</t>
  </si>
  <si>
    <t>03.08.2022 10:15:11</t>
  </si>
  <si>
    <t>03.08.2022 15:03:18</t>
  </si>
  <si>
    <t>K-3248 35-07-K03248_97602332_97602332</t>
  </si>
  <si>
    <t>03.08.2022 20:27:32</t>
  </si>
  <si>
    <t>03.08.2022 22:05:58</t>
  </si>
  <si>
    <t>TR-87 MENTEŞ KAVŞAĞI 35-19-L00087_MENTEŞ ÖZEL TR L01_2335779</t>
  </si>
  <si>
    <t>03.08.2022 09:34:18</t>
  </si>
  <si>
    <t>03.08.2022 11:40:37</t>
  </si>
  <si>
    <t>TAYTAN GEDİZ MAH. TR-2 45-78-M00356_45-78-M00356_2372228</t>
  </si>
  <si>
    <t>03.08.2022 16:38:40</t>
  </si>
  <si>
    <t>03.08.2022 18:46:18</t>
  </si>
  <si>
    <t>K-3248 35-07-K03248_C_56382852_56382852</t>
  </si>
  <si>
    <t>03.08.2022 15:57:16</t>
  </si>
  <si>
    <t>03.08.2022 17:23:04</t>
  </si>
  <si>
    <t>ÇÖKELEK TR-1 45-78-L00649_953293127_953293127</t>
  </si>
  <si>
    <t>03.08.2022 21:04:40</t>
  </si>
  <si>
    <t>03.08.2022 22:32:12</t>
  </si>
  <si>
    <t>M-2907 35-02-M02907_913441367_913441367</t>
  </si>
  <si>
    <t>03.08.2022 10:45:57</t>
  </si>
  <si>
    <t>03.08.2022 12:55:50</t>
  </si>
  <si>
    <t>03.08.2022 19:26:27</t>
  </si>
  <si>
    <t>03.08.2022 20:59:03</t>
  </si>
  <si>
    <t>KIRKAĞAÇ TR-1 45-76-M00001_45-76-M00001_72215522</t>
  </si>
  <si>
    <t>03.08.2022 09:56:53</t>
  </si>
  <si>
    <t>03.08.2022 10:35:53</t>
  </si>
  <si>
    <t>03.08.2022 20:31:03</t>
  </si>
  <si>
    <t>03.08.2022 20:50:37</t>
  </si>
  <si>
    <t>K-1104 35-03-K01104_910791161_910791161</t>
  </si>
  <si>
    <t>03.08.2022 15:43:48</t>
  </si>
  <si>
    <t>03.08.2022 21:17:12</t>
  </si>
  <si>
    <t>03.08.2022 08:57:09</t>
  </si>
  <si>
    <t>03.08.2022 09:54:08</t>
  </si>
  <si>
    <t>MALAZ BAĞBAŞI TR-1 45-75-M00289_B_56397879_56397879</t>
  </si>
  <si>
    <t>03.08.2022 13:28:15</t>
  </si>
  <si>
    <t>03.08.2022 18:11:35</t>
  </si>
  <si>
    <t>ULUKENT DM-4/5 35-28-M00047_A a3b_5760043</t>
  </si>
  <si>
    <t>03.08.2022 02:35:26</t>
  </si>
  <si>
    <t>03.08.2022 03:55:41</t>
  </si>
  <si>
    <t>K-2863 35-01-K02863_E_56357631_56357631</t>
  </si>
  <si>
    <t>03.08.2022 16:59:53</t>
  </si>
  <si>
    <t>03.08.2022 21:48:34</t>
  </si>
  <si>
    <t>SOMA KÖYLER DM-2 45-82-M00125_BERGAMA M02_2303940</t>
  </si>
  <si>
    <t>03.08.2022 09:09:02</t>
  </si>
  <si>
    <t>03.08.2022 12:43:13</t>
  </si>
  <si>
    <t>03.08.2022 14:24:42</t>
  </si>
  <si>
    <t>03.08.2022 19:18:56</t>
  </si>
  <si>
    <t>H. İBRAHİM ÖZIŞIK SULAMA GRUBU 35-27-M00543_C_56371276_56371276</t>
  </si>
  <si>
    <t>03.08.2022 19:41:19</t>
  </si>
  <si>
    <t>03.08.2022 21:11:22</t>
  </si>
  <si>
    <t>TR-75 35-19-L00075_D_56390753_56390753</t>
  </si>
  <si>
    <t>03.08.2022 10:26:53</t>
  </si>
  <si>
    <t>03.08.2022 10:59:05</t>
  </si>
  <si>
    <t>M-516 METAŞ KÖK 35-02-M00516_HatBaşıAyırıcı_78937925 M04_78937925</t>
  </si>
  <si>
    <t>03.08.2022 09:11:27</t>
  </si>
  <si>
    <t>03.08.2022 13:33:33</t>
  </si>
  <si>
    <t>ALAŞEHİR TR-55 45-73-M00055_945685851_945685851</t>
  </si>
  <si>
    <t>03.08.2022 14:17:28</t>
  </si>
  <si>
    <t>03.08.2022 15:51:58</t>
  </si>
  <si>
    <t>TR-106 35-26-M00106_10211791 b01_5920806</t>
  </si>
  <si>
    <t>03.08.2022 09:51:50</t>
  </si>
  <si>
    <t>03.08.2022 15:47:45</t>
  </si>
  <si>
    <t>YAZIBAŞI DM-5 35-26-M00550_MULTİPAK AMBALAJ M19_2116251</t>
  </si>
  <si>
    <t>03.08.2022 18:51:22</t>
  </si>
  <si>
    <t>03.08.2022 21:51:32</t>
  </si>
  <si>
    <t>M-1732 35-09-M01732_A_56377868_56377868</t>
  </si>
  <si>
    <t>03.08.2022 09:05:44</t>
  </si>
  <si>
    <t>03.08.2022 10:43:57</t>
  </si>
  <si>
    <t>KOBAŞDERE TR-1 45-72-L00205_B_56391628_56391628</t>
  </si>
  <si>
    <t>03.08.2022 20:35:59</t>
  </si>
  <si>
    <t>03.08.2022 22:19:39</t>
  </si>
  <si>
    <t>03.08.2022 00:53:00</t>
  </si>
  <si>
    <t>03.08.2022 02:27:52</t>
  </si>
  <si>
    <t>SOMA DM-1 45-82-M00050_TR-1 M12_60207310</t>
  </si>
  <si>
    <t>03.08.2022 19:06:00</t>
  </si>
  <si>
    <t>03.08.2022 19:24:46</t>
  </si>
  <si>
    <t>ÇINARDİBİ TR-1 35-20-M00049_A_65513193_65513193</t>
  </si>
  <si>
    <t>03.08.2022 18:23:02</t>
  </si>
  <si>
    <t>03.08.2022 21:35:22</t>
  </si>
  <si>
    <t>L-58 HAVACILAR SİTESİ 35-14-L00058_956640607_956640607</t>
  </si>
  <si>
    <t>03.08.2022 03:35:06</t>
  </si>
  <si>
    <t>03.08.2022 04:27:07</t>
  </si>
  <si>
    <t>BEZİRGANLI ÇAMLIK TR-1 45-78-M00250_49417611_56407552_56407552</t>
  </si>
  <si>
    <t>03.08.2022 19:29:36</t>
  </si>
  <si>
    <t>03.08.2022 21:29:44</t>
  </si>
  <si>
    <t>SANDIÇAY TR-2 35-22-M00266_955291251_955291251</t>
  </si>
  <si>
    <t>03.08.2022 14:22:33</t>
  </si>
  <si>
    <t>03.08.2022 21:36:49</t>
  </si>
  <si>
    <t>SEYİT EFE SLM TR 35-26-L00374_DIREK TIPI TRAFO HUCRESI H01_2040533</t>
  </si>
  <si>
    <t>03.08.2022 08:19:25</t>
  </si>
  <si>
    <t>03.08.2022 14:01:49</t>
  </si>
  <si>
    <t>TİYENLİ TR-3/1 45-85-M00093_B_56403678_56403678</t>
  </si>
  <si>
    <t>03.08.2022 17:46:17</t>
  </si>
  <si>
    <t>03.08.2022 21:23:50</t>
  </si>
  <si>
    <t>BAHADIRLAR TR-5 45-79-M00114_45-79-M00114_2367420</t>
  </si>
  <si>
    <t>03.08.2022 21:09:07</t>
  </si>
  <si>
    <t>03.08.2022 23:16:37</t>
  </si>
  <si>
    <t>04.08.2022 02:37:41</t>
  </si>
  <si>
    <t>04.08.2022 03:50:50</t>
  </si>
  <si>
    <t>ASARLIK TR-7 35-28-M00181_95001263740_95001263740</t>
  </si>
  <si>
    <t>04.08.2022 15:30:14</t>
  </si>
  <si>
    <t>04.08.2022 23:23:11</t>
  </si>
  <si>
    <t>BOZYAKA TM 35-01-A00007_TR-C K13_2062920</t>
  </si>
  <si>
    <t>TEİAŞ Trafo Bakım Çalışması</t>
  </si>
  <si>
    <t>04.08.2022 22:04:14</t>
  </si>
  <si>
    <t>04.08.2022 22:44:41</t>
  </si>
  <si>
    <t>04.08.2022 16:36:51</t>
  </si>
  <si>
    <t>04.08.2022 17:10:30</t>
  </si>
  <si>
    <t>PANCAR TR-1 35-26-M00892__72371991_72371991</t>
  </si>
  <si>
    <t>04.08.2022 21:22:10</t>
  </si>
  <si>
    <t>04.08.2022 21:45:44</t>
  </si>
  <si>
    <t>04.08.2022 20:27:26</t>
  </si>
  <si>
    <t>04.08.2022 21:32:52</t>
  </si>
  <si>
    <t>CANYURT SİTESİ 35-30-M00289_D d1_42911856</t>
  </si>
  <si>
    <t>04.08.2022 19:15:55</t>
  </si>
  <si>
    <t>04.08.2022 21:57:30</t>
  </si>
  <si>
    <t>04.08.2022 11:49:42</t>
  </si>
  <si>
    <t>04.08.2022 14:56:44</t>
  </si>
  <si>
    <t>04.08.2022 17:01:05</t>
  </si>
  <si>
    <t>04.08.2022 17:54:14</t>
  </si>
  <si>
    <t>DM-1/70 35-29-M00070_48363880_56361418_56361418</t>
  </si>
  <si>
    <t>04.08.2022 17:38:53</t>
  </si>
  <si>
    <t>04.08.2022 18:41:28</t>
  </si>
  <si>
    <t>YENİFOÇA TR-51 35-23-M00051_DAĞITIM TRAFO YENİFOÇA TR-51 M06_72157027</t>
  </si>
  <si>
    <t>04.08.2022 19:31:01</t>
  </si>
  <si>
    <t>04.08.2022 19:51:37</t>
  </si>
  <si>
    <t>04.08.2022 15:02:42</t>
  </si>
  <si>
    <t>04.08.2022 19:32:45</t>
  </si>
  <si>
    <t>DENİZGİREN TR-3 35-21-L00206_953359084_953359084</t>
  </si>
  <si>
    <t>04.08.2022 13:35:35</t>
  </si>
  <si>
    <t>04.08.2022 14:39:34</t>
  </si>
  <si>
    <t>M-1555 35-08-M01555_915078704_915078704</t>
  </si>
  <si>
    <t>04.08.2022 10:47:00</t>
  </si>
  <si>
    <t>04.08.2022 16:15:44</t>
  </si>
  <si>
    <t>TR-69 M.ALİ SOYLU GRB. YANIKIR MEVKİİ 35-15-L00069_950407361_950407361</t>
  </si>
  <si>
    <t>04.08.2022 15:38:32</t>
  </si>
  <si>
    <t>04.08.2022 19:27:53</t>
  </si>
  <si>
    <t>04.08.2022 07:58:25</t>
  </si>
  <si>
    <t>04.08.2022 08:03:00</t>
  </si>
  <si>
    <t>K-568 35-03-K00568_35-03-K00568_41944972</t>
  </si>
  <si>
    <t>04.08.2022 10:24:10</t>
  </si>
  <si>
    <t>04.08.2022 11:54:29</t>
  </si>
  <si>
    <t>K-3846 35-03-K03846_910192509_910192509</t>
  </si>
  <si>
    <t>04.08.2022 18:45:31</t>
  </si>
  <si>
    <t>04.08.2022 20:30:22</t>
  </si>
  <si>
    <t>DEĞİRMENCİ AHMET TR 35-16-M00172_95000138335_95000138335</t>
  </si>
  <si>
    <t>04.08.2022 10:00:36</t>
  </si>
  <si>
    <t>04.08.2022 15:19:02</t>
  </si>
  <si>
    <t>BAYINDIR İM 35-20-A00001_YANIK KAVAK L04_2058788</t>
  </si>
  <si>
    <t>04.08.2022 09:12:21</t>
  </si>
  <si>
    <t>04.08.2022 10:16:55</t>
  </si>
  <si>
    <t>KONAKLI HULUSİ ŞEN SULAMA GRB TR-23 35-15-M00328_950357532_950357532</t>
  </si>
  <si>
    <t>04.08.2022 07:02:51</t>
  </si>
  <si>
    <t>04.08.2022 09:45:31</t>
  </si>
  <si>
    <t>K-1383 35-01-K01383_911164962_911164962</t>
  </si>
  <si>
    <t>04.08.2022 13:40:09</t>
  </si>
  <si>
    <t>04.08.2022 15:49:52</t>
  </si>
  <si>
    <t>04.08.2022 08:49:26</t>
  </si>
  <si>
    <t>04.08.2022 08:53:27</t>
  </si>
  <si>
    <t>EBSO TM 35-09-A00001_HARMANDALI-1 M25_2062068</t>
  </si>
  <si>
    <t>04.08.2022 14:24:54</t>
  </si>
  <si>
    <t>YAYLAYURT TR-2 35-30-M00686_ H_60820723</t>
  </si>
  <si>
    <t>04.08.2022 17:52:29</t>
  </si>
  <si>
    <t>04.08.2022 19:26:59</t>
  </si>
  <si>
    <t>04.08.2022 17:02:32</t>
  </si>
  <si>
    <t>K-3341 35-02-K03341_E_56378891_56378891</t>
  </si>
  <si>
    <t>04.08.2022 13:01:04</t>
  </si>
  <si>
    <t>04.08.2022 16:00:40</t>
  </si>
  <si>
    <t>KÖPRÜBAŞI TR-25 (SANAYİ) 45-86-M00025_KÖPRÜBAŞI TR-26 M01_72219312</t>
  </si>
  <si>
    <t>04.08.2022 09:15:41</t>
  </si>
  <si>
    <t>04.08.2022 10:47:54</t>
  </si>
  <si>
    <t>DURASILLI TR-8 45-78-M01119_HatBaşıAyırıcı_53139718 M04_53139718</t>
  </si>
  <si>
    <t>04.08.2022 09:45:58</t>
  </si>
  <si>
    <t>04.08.2022 10:21:01</t>
  </si>
  <si>
    <t>L-256 (18 KABİN) 35-18-L00256_35-18-L00256_2358728</t>
  </si>
  <si>
    <t>04.08.2022 10:12:15</t>
  </si>
  <si>
    <t>04.08.2022 12:00:12</t>
  </si>
  <si>
    <t>TURGUTALP KÖK 45-71-M00260_TURGUTALP M02_72233761</t>
  </si>
  <si>
    <t>04.08.2022 10:37:15</t>
  </si>
  <si>
    <t>04.08.2022 13:36:25</t>
  </si>
  <si>
    <t>01.08.2022 20:33:07</t>
  </si>
  <si>
    <t>01.08.2022 20:40:00</t>
  </si>
  <si>
    <t>SARUHANLI TR-24 45-80-M00024_956563835_956563835</t>
  </si>
  <si>
    <t>01.08.2022 17:03:21</t>
  </si>
  <si>
    <t>01.08.2022 18:28:59</t>
  </si>
  <si>
    <t>TR-68 H.İBRAHİM ÇAYLIOĞLU 35-15-L00068_950268850_950268850</t>
  </si>
  <si>
    <t>01.08.2022 00:16:03</t>
  </si>
  <si>
    <t>01.08.2022 01:34:12</t>
  </si>
  <si>
    <t>DM-1/53-A 45-71-M00941_95000590725_95000590725</t>
  </si>
  <si>
    <t>01.08.2022 12:11:37</t>
  </si>
  <si>
    <t>01.08.2022 13:16:01</t>
  </si>
  <si>
    <t>SAİPALTI TR-1 35-21-L00101_95001280677_95001280677</t>
  </si>
  <si>
    <t>01.08.2022 08:20:24</t>
  </si>
  <si>
    <t>01.08.2022 09:19:02</t>
  </si>
  <si>
    <t>AKHİSAR İM 45-72-A00001_HatBaşıAyırıcı_53139236 L06_53139236</t>
  </si>
  <si>
    <t>01.08.2022 09:28:39</t>
  </si>
  <si>
    <t>01.08.2022 11:11:25</t>
  </si>
  <si>
    <t>01.08.2022 11:17:40</t>
  </si>
  <si>
    <t>01.08.2022 13:53:37</t>
  </si>
  <si>
    <t>TR-131 35-19-L00131_95001252532_95001252532</t>
  </si>
  <si>
    <t>01.08.2022 10:25:57</t>
  </si>
  <si>
    <t>01.08.2022 11:39:58</t>
  </si>
  <si>
    <t>BEYDAĞ İM 35-32-A00001_BAKIR L03_2049979</t>
  </si>
  <si>
    <t>01.08.2022 00:46:25</t>
  </si>
  <si>
    <t>01.08.2022 01:10:44</t>
  </si>
  <si>
    <t>DİNDARLI KÖK TR-3 KAKLIK 45-79-M00395_DADAĞLI OVA M03_72035418</t>
  </si>
  <si>
    <t>01.08.2022 12:44:39</t>
  </si>
  <si>
    <t>01.08.2022 13:58:33</t>
  </si>
  <si>
    <t>01.08.2022 13:40:02</t>
  </si>
  <si>
    <t>01.08.2022 14:18:31</t>
  </si>
  <si>
    <t>01.08.2022 09:04:15</t>
  </si>
  <si>
    <t>01.08.2022 17:19:26</t>
  </si>
  <si>
    <t>TİRE İM-DM-1 35-29-A00001_DM-1/66 M04_2059514</t>
  </si>
  <si>
    <t>01.08.2022 11:03:55</t>
  </si>
  <si>
    <t>01.08.2022 11:40:37</t>
  </si>
  <si>
    <t>AYÇELİK TARIM ÖZEL TR 45-78-L00760Ö_ H_66325279</t>
  </si>
  <si>
    <t>01.08.2022 20:27:11</t>
  </si>
  <si>
    <t>01.08.2022 22:47:24</t>
  </si>
  <si>
    <t>K-2308 35-01-K02308_912362290_912362290</t>
  </si>
  <si>
    <t>01.08.2022 14:17:53</t>
  </si>
  <si>
    <t>01.08.2022 16:54:58</t>
  </si>
  <si>
    <t>KABAKUM TR-2 35-30-L00128_955304054_955304054</t>
  </si>
  <si>
    <t>01.08.2022 15:41:27</t>
  </si>
  <si>
    <t>01.08.2022 17:50:04</t>
  </si>
  <si>
    <t>01.08.2022 05:53:19</t>
  </si>
  <si>
    <t>01.08.2022 07:26:21</t>
  </si>
  <si>
    <t>01.08.2022 07:28:16</t>
  </si>
  <si>
    <t>01.08.2022 08:50:46</t>
  </si>
  <si>
    <t>ZEYTİNOVA TR-6 35-20-L00313_955212424_955212424</t>
  </si>
  <si>
    <t>01.08.2022 08:14:03</t>
  </si>
  <si>
    <t>01.08.2022 10:34:30</t>
  </si>
  <si>
    <t>MURADİYE DM-5/05 45-71-M00235_DM-5/6 M06_2320754</t>
  </si>
  <si>
    <t>01.08.2022 09:24:44</t>
  </si>
  <si>
    <t>01.08.2022 10:37:00</t>
  </si>
  <si>
    <t>01.08.2022 10:42:24</t>
  </si>
  <si>
    <t>01.08.2022 11:18:29</t>
  </si>
  <si>
    <t>K-14 35-01-K00014_35-01-K00014_2353101</t>
  </si>
  <si>
    <t>01.08.2022 19:33:22</t>
  </si>
  <si>
    <t>01.08.2022 19:55:10</t>
  </si>
  <si>
    <t>K-610 35-02-K00610_910249458_910249458</t>
  </si>
  <si>
    <t>01.08.2022 11:17:43</t>
  </si>
  <si>
    <t>01.08.2022 12:57:50</t>
  </si>
  <si>
    <t>SART TR-11 45-78-M00177_953253174_953253174</t>
  </si>
  <si>
    <t>01.08.2022 13:48:37</t>
  </si>
  <si>
    <t>01.08.2022 14:51:57</t>
  </si>
  <si>
    <t>01.08.2022 17:55:29</t>
  </si>
  <si>
    <t>01.08.2022 18:09:48</t>
  </si>
  <si>
    <t>TR-2/35 45-72-L00035_956519177_956519177</t>
  </si>
  <si>
    <t>01.08.2022 20:32:46</t>
  </si>
  <si>
    <t>01.08.2022 22:10:28</t>
  </si>
  <si>
    <t>L-133 35-18-L00133_95001292129_95001292129</t>
  </si>
  <si>
    <t>01.08.2022 10:03:26</t>
  </si>
  <si>
    <t>01.08.2022 14:25:12</t>
  </si>
  <si>
    <t>01.08.2022 14:20:07</t>
  </si>
  <si>
    <t>01.08.2022 17:25:33</t>
  </si>
  <si>
    <t>01.08.2022 11:02:34</t>
  </si>
  <si>
    <t>01.08.2022 11:40:18</t>
  </si>
  <si>
    <t>KASAPLI TR-3 45-73-M00261_A_56401705_56401705</t>
  </si>
  <si>
    <t>01.08.2022 12:24:41</t>
  </si>
  <si>
    <t>01.08.2022 13:52:43</t>
  </si>
  <si>
    <t>TR-87 MENTEŞ KAVŞAĞI 35-19-L00087_956695215_956695215</t>
  </si>
  <si>
    <t>01.08.2022 17:35:37</t>
  </si>
  <si>
    <t>01.08.2022 19:00:00</t>
  </si>
  <si>
    <t>M-3090 35-09-M03090_97796929_97796929</t>
  </si>
  <si>
    <t>01.08.2022 16:32:02</t>
  </si>
  <si>
    <t>01.08.2022 19:44:12</t>
  </si>
  <si>
    <t>AVEA BOZDAĞ ÖZEL TR 35-15-L00284Ö_DIREK TIPI TRAFO HUCRESI H01_2044692</t>
  </si>
  <si>
    <t>01.08.2022 14:08:08</t>
  </si>
  <si>
    <t>01.08.2022 15:16:18</t>
  </si>
  <si>
    <t>01.08.2022 18:01:01</t>
  </si>
  <si>
    <t>01.08.2022 20:30:03</t>
  </si>
  <si>
    <t>GÖLMARMARA TR-30 45-85-L00030_DIREK TIPI TRAFO HUCRESI H01_2082615</t>
  </si>
  <si>
    <t>01.08.2022 12:36:06</t>
  </si>
  <si>
    <t>01.08.2022 15:29:02</t>
  </si>
  <si>
    <t>K-4378 35-03-K04378_944944657_944944657</t>
  </si>
  <si>
    <t>01.08.2022 21:58:35</t>
  </si>
  <si>
    <t>02.08.2022 00:04:29</t>
  </si>
  <si>
    <t>01.08.2022 20:01:40</t>
  </si>
  <si>
    <t>01.08.2022 20:53:33</t>
  </si>
  <si>
    <t>01.08.2022 16:07:05</t>
  </si>
  <si>
    <t>01.08.2022 16:10:06</t>
  </si>
  <si>
    <t>01.08.2022 15:52:59</t>
  </si>
  <si>
    <t>01.08.2022 15:53:39</t>
  </si>
  <si>
    <t>TR-2/7 45-72-L00007_DAĞITIM TRAFOSU TR-2/7 L04_2101445</t>
  </si>
  <si>
    <t>01.08.2022 03:44:37</t>
  </si>
  <si>
    <t>01.08.2022 04:11:15</t>
  </si>
  <si>
    <t>M-3553(YATIRIM REZERVE) 35-02-M03553_B_56371948_56371948</t>
  </si>
  <si>
    <t>01.08.2022 07:10:20</t>
  </si>
  <si>
    <t>01.08.2022 16:42:07</t>
  </si>
  <si>
    <t>YENİÇİFTLİK KÖK 35-20-L00373_ L06_2331260</t>
  </si>
  <si>
    <t>01.08.2022 15:17:07</t>
  </si>
  <si>
    <t>01.08.2022 20:30:11</t>
  </si>
  <si>
    <t>ALMAK TM 35-17-A00003_HatBaşıAyırıcı_76051623 M28_76051623</t>
  </si>
  <si>
    <t>01.08.2022 10:34:00</t>
  </si>
  <si>
    <t>01.08.2022 13:01:37</t>
  </si>
  <si>
    <t>K-325 35-01-K00325_910985660_910985660</t>
  </si>
  <si>
    <t>01.08.2022 11:18:47</t>
  </si>
  <si>
    <t>01.08.2022 11:58:11</t>
  </si>
  <si>
    <t>01.08.2022 11:59:49</t>
  </si>
  <si>
    <t>01.08.2022 12:46:32</t>
  </si>
  <si>
    <t>SERİNYAYLA ALABAŞLI TR-1 45-73-M00879_D_56403997_56403997</t>
  </si>
  <si>
    <t>01.08.2022 19:05:19</t>
  </si>
  <si>
    <t>01.08.2022 21:28:03</t>
  </si>
  <si>
    <t>PAYAMLI M-9 35-25-M00165_956637803_956637803</t>
  </si>
  <si>
    <t>01.08.2022 12:53:33</t>
  </si>
  <si>
    <t>01.08.2022 14:38:32</t>
  </si>
  <si>
    <t>M-3250(YATIRIM REZERVE) 35-04-M03250_R_56364520_56364520</t>
  </si>
  <si>
    <t>01.08.2022 09:11:10</t>
  </si>
  <si>
    <t>01.08.2022 17:07:30</t>
  </si>
  <si>
    <t>ARAPBAŞI TR-2 35-20-M00032_955210909_955210909</t>
  </si>
  <si>
    <t>01.08.2022 13:29:29</t>
  </si>
  <si>
    <t>01.08.2022 16:49:52</t>
  </si>
  <si>
    <t>TUZÇULLU TR-1 35-28-M00420_35-28-M00420_2372792</t>
  </si>
  <si>
    <t>01.08.2022 17:29:03</t>
  </si>
  <si>
    <t>01.08.2022 18:27:54</t>
  </si>
  <si>
    <t>TR-132 35-15-M00132_35-15-M00132_66592529</t>
  </si>
  <si>
    <t>01.08.2022 18:04:56</t>
  </si>
  <si>
    <t>01.08.2022 18:53:00</t>
  </si>
  <si>
    <t>01.08.2022 19:58:34</t>
  </si>
  <si>
    <t>01.08.2022 21:27:19</t>
  </si>
  <si>
    <t>URGANLI TR-7 45-83-M00550_TR-4 M03_72145622</t>
  </si>
  <si>
    <t>01.08.2022 09:36:40</t>
  </si>
  <si>
    <t>01.08.2022 14:03:35</t>
  </si>
  <si>
    <t>GÖLCÜK TR-6 35-15-L00322_48779252_56369008_56369008</t>
  </si>
  <si>
    <t>01.08.2022 05:11:49</t>
  </si>
  <si>
    <t>01.08.2022 06:33:09</t>
  </si>
  <si>
    <t>TR-1/56 45-72-M00640_TR-1/64 M02_79594126</t>
  </si>
  <si>
    <t>01.08.2022 22:19:09</t>
  </si>
  <si>
    <t>01.08.2022 22:24:00</t>
  </si>
  <si>
    <t>K-1746 35-04-K01746_99793612_99793612</t>
  </si>
  <si>
    <t>01.08.2022 14:45:50</t>
  </si>
  <si>
    <t>01.08.2022 16:38:58</t>
  </si>
  <si>
    <t>K-1296 35-01-K01296_K K1_5856154</t>
  </si>
  <si>
    <t>01.08.2022 02:40:30</t>
  </si>
  <si>
    <t>01.08.2022 04:14:05</t>
  </si>
  <si>
    <t>01.08.2022 07:45:39</t>
  </si>
  <si>
    <t>01.08.2022 09:38:56</t>
  </si>
  <si>
    <t>01.08.2022 11:01:00</t>
  </si>
  <si>
    <t>01.08.2022 11:24:00</t>
  </si>
  <si>
    <t>01.08.2022 19:00:59</t>
  </si>
  <si>
    <t>01.08.2022 21:21:13</t>
  </si>
  <si>
    <t>ÇUKURALTI M-27 35-25-M00075_955265308_955265308</t>
  </si>
  <si>
    <t>01.08.2022 15:15:56</t>
  </si>
  <si>
    <t>01.08.2022 17:23:19</t>
  </si>
  <si>
    <t>DM-2/46 35-26-M00843_10224220_56368371_56368371</t>
  </si>
  <si>
    <t>01.08.2022 19:21:00</t>
  </si>
  <si>
    <t>01.08.2022 20:25:02</t>
  </si>
  <si>
    <t>KARTAL İM 35-08-A00003_TR-2 K04_80522081</t>
  </si>
  <si>
    <t>01.08.2022 10:10:57</t>
  </si>
  <si>
    <t>01.08.2022 10:24:12</t>
  </si>
  <si>
    <t>L-297 35-18-L00297_950446501_950446501</t>
  </si>
  <si>
    <t>01.08.2022 14:38:01</t>
  </si>
  <si>
    <t>01.08.2022 17:01:15</t>
  </si>
  <si>
    <t>GÖRDES TR-14 45-75-M00014_B_56393259_56393259</t>
  </si>
  <si>
    <t>01.08.2022 21:09:31</t>
  </si>
  <si>
    <t>01.08.2022 22:56:37</t>
  </si>
  <si>
    <t>01.08.2022 15:31:14</t>
  </si>
  <si>
    <t>01.08.2022 17:43:28</t>
  </si>
  <si>
    <t>ÇANDARLI TR-17 35-30-M00017_E_56364034_56364034</t>
  </si>
  <si>
    <t>01.08.2022 20:15:09</t>
  </si>
  <si>
    <t>01.08.2022 21:01:22</t>
  </si>
  <si>
    <t>EMİRALEM TR-9 35-28-M00232_C_56357269_56357269</t>
  </si>
  <si>
    <t>01.08.2022 11:11:58</t>
  </si>
  <si>
    <t>01.08.2022 13:11:29</t>
  </si>
  <si>
    <t>M-2142 35-07-M02142_M-2141 M01_61024352</t>
  </si>
  <si>
    <t>01.08.2022 05:48:09</t>
  </si>
  <si>
    <t>01.08.2022 05:55:19</t>
  </si>
  <si>
    <t>HARMANDALI KÖK 45-71-M00061_HatBaşıAyırıcı_53134189 M11_53134189</t>
  </si>
  <si>
    <t>01.08.2022 17:33:45</t>
  </si>
  <si>
    <t>01.08.2022 19:07:59</t>
  </si>
  <si>
    <t>K-2922 35-02-K02922_A A1B_5839030</t>
  </si>
  <si>
    <t>01.08.2022 11:52:17</t>
  </si>
  <si>
    <t>01.08.2022 18:14:08</t>
  </si>
  <si>
    <t>YONCAKÖY TR-1 35-13-L00071_YONCAKÖY TR-2 L02_66467614</t>
  </si>
  <si>
    <t>01.08.2022 09:12:49</t>
  </si>
  <si>
    <t>01.08.2022 17:11:56</t>
  </si>
  <si>
    <t>DM-2/TR-2 35-22-M00805_D D01_42581190</t>
  </si>
  <si>
    <t>01.08.2022 17:00:49</t>
  </si>
  <si>
    <t>01.08.2022 19:11:02</t>
  </si>
  <si>
    <t>K-343 35-02-K00343_913114293_913114293</t>
  </si>
  <si>
    <t>01.08.2022 11:36:14</t>
  </si>
  <si>
    <t>01.08.2022 14:27:18</t>
  </si>
  <si>
    <t>L-55 ÖZMET 35-14-L00055_956652653_956652653</t>
  </si>
  <si>
    <t>01.08.2022 21:08:02</t>
  </si>
  <si>
    <t>01.08.2022 22:40:49</t>
  </si>
  <si>
    <t>K-3312 35-09-K03312_913162106_913162106</t>
  </si>
  <si>
    <t>01.08.2022 18:23:54</t>
  </si>
  <si>
    <t>01.08.2022 20:56:03</t>
  </si>
  <si>
    <t>01.08.2022 08:59:14</t>
  </si>
  <si>
    <t>01.08.2022 10:42:18</t>
  </si>
  <si>
    <t>KENANPAŞA TR-1 45-73-M00749_45-73-M00749_2355694</t>
  </si>
  <si>
    <t>01.08.2022 11:03:39</t>
  </si>
  <si>
    <t>01.08.2022 12:16:56</t>
  </si>
  <si>
    <t>BURUNCUK TR-5 35-20-L00305_A_56405790_56405790</t>
  </si>
  <si>
    <t>01.08.2022 16:48:02</t>
  </si>
  <si>
    <t>01.08.2022 17:46:10</t>
  </si>
  <si>
    <t>ŞEMİKLER TM 35-04-A00003_OYAK M01_2310726</t>
  </si>
  <si>
    <t>01.08.2022 15:00:39</t>
  </si>
  <si>
    <t>01.08.2022 16:15:10</t>
  </si>
  <si>
    <t>M-1691 35-07-M01691_M-1161(TOKİ-2) M10_49841453</t>
  </si>
  <si>
    <t>01.08.2022 05:50:52</t>
  </si>
  <si>
    <t>01.08.2022 06:40:00</t>
  </si>
  <si>
    <t>01.08.2022 09:44:00</t>
  </si>
  <si>
    <t>01.08.2022 10:34:56</t>
  </si>
  <si>
    <t>M-1932 35-09-M01932_B_56373843_56373843</t>
  </si>
  <si>
    <t>01.08.2022 12:37:52</t>
  </si>
  <si>
    <t>01.08.2022 13:29:53</t>
  </si>
  <si>
    <t>YAKAPINAR TR-4 35-20-L00154_955193220_955193220</t>
  </si>
  <si>
    <t>01.08.2022 23:22:22</t>
  </si>
  <si>
    <t>02.08.2022 02:44:26</t>
  </si>
  <si>
    <t>YAHYA YAZAR TR-2 35-27-M01186_B_83313942_83313942</t>
  </si>
  <si>
    <t>01.08.2022 10:37:15</t>
  </si>
  <si>
    <t>01.08.2022 12:03:20</t>
  </si>
  <si>
    <t>YAKACIK TR-3 35-20-L00240_10383109_56374260_56374260</t>
  </si>
  <si>
    <t>01.08.2022 08:06:29</t>
  </si>
  <si>
    <t>01.08.2022 09:52:58</t>
  </si>
  <si>
    <t>01.08.2022 17:54:48</t>
  </si>
  <si>
    <t>01.08.2022 18:24:30</t>
  </si>
  <si>
    <t>01.08.2022 08:53:50</t>
  </si>
  <si>
    <t>01.08.2022 10:18:39</t>
  </si>
  <si>
    <t>K-4583 35-04-K04583_35-04-K04583_65528020</t>
  </si>
  <si>
    <t>01.08.2022 13:12:23</t>
  </si>
  <si>
    <t>01.08.2022 13:27:13</t>
  </si>
  <si>
    <t>MAHMUTLAR KÖK 45-74-M00354_KÖYLER GİRİŞ M02_79385779</t>
  </si>
  <si>
    <t>01.08.2022 08:04:09</t>
  </si>
  <si>
    <t>01.08.2022 08:30:07</t>
  </si>
  <si>
    <t>ELİT SİTELERİ 45-78-L00713_953274543_953274543</t>
  </si>
  <si>
    <t>01.08.2022 09:19:39</t>
  </si>
  <si>
    <t>01.08.2022 13:44:45</t>
  </si>
  <si>
    <t>01.08.2022 15:17:50</t>
  </si>
  <si>
    <t>01.08.2022 15:43:05</t>
  </si>
  <si>
    <t>KARABAĞ TR-2 35-31-L00129_35-31-L00129_2364006</t>
  </si>
  <si>
    <t>01.08.2022 14:17:35</t>
  </si>
  <si>
    <t>01.08.2022 15:03:45</t>
  </si>
  <si>
    <t>M-380 35-30-M00380_A A1b_5834882</t>
  </si>
  <si>
    <t>01.08.2022 18:38:43</t>
  </si>
  <si>
    <t>01.08.2022 19:32:16</t>
  </si>
  <si>
    <t>TR-1-3/4 PARK YANI KABİN 35-20-L00020_A 1-a_5914484</t>
  </si>
  <si>
    <t>01.08.2022 11:45:27</t>
  </si>
  <si>
    <t>01.08.2022 14:47:54</t>
  </si>
  <si>
    <t>K-3205 35-02-K03205_A_56383336_56383336</t>
  </si>
  <si>
    <t>01.08.2022 07:13:09</t>
  </si>
  <si>
    <t>01.08.2022 12:42:55</t>
  </si>
  <si>
    <t>HACIRAHMANLAR TARIMSAL SULAMA ÖZEL KÖK 45-80-M02000Ö_ M05_2309089</t>
  </si>
  <si>
    <t>01.08.2022 13:01:04</t>
  </si>
  <si>
    <t>01.08.2022 14:34:35</t>
  </si>
  <si>
    <t>MURADİYE DM-5/10 45-71-M00775_DM-5/10C M03_2124686</t>
  </si>
  <si>
    <t>01.08.2022 08:35:40</t>
  </si>
  <si>
    <t>01.08.2022 09:04:59</t>
  </si>
  <si>
    <t>POYRAZDAMLARI TR-16 45-78-M00638_49221790_56407544_56407544</t>
  </si>
  <si>
    <t>01.08.2022 15:39:24</t>
  </si>
  <si>
    <t>01.08.2022 19:41:38</t>
  </si>
  <si>
    <t>TR-2/17 45-72-L00017_ H_83507154</t>
  </si>
  <si>
    <t>01.08.2022 05:55:52</t>
  </si>
  <si>
    <t>01.08.2022 06:51:15</t>
  </si>
  <si>
    <t>DM-14/08 45-71-M00385_DM-23/02 M01_66509261</t>
  </si>
  <si>
    <t>01.08.2022 23:59:46</t>
  </si>
  <si>
    <t>02.08.2022 00:42:48</t>
  </si>
  <si>
    <t>KARAPINAR İM 45-78-A00002_GERİ DÖNÜŞ FİDERİ M05_66243667</t>
  </si>
  <si>
    <t>01.08.2022 21:42:07</t>
  </si>
  <si>
    <t>01.08.2022 22:23:49</t>
  </si>
  <si>
    <t>K-2308 35-01-K02308_E_56369040_56369040</t>
  </si>
  <si>
    <t>01.08.2022 12:19:15</t>
  </si>
  <si>
    <t>01.08.2022 14:13:32</t>
  </si>
  <si>
    <t>ERGENLİ TR-2 35-20-L00456_C_83136843_83136843</t>
  </si>
  <si>
    <t>01.08.2022 03:24:43</t>
  </si>
  <si>
    <t>01.08.2022 11:53:43</t>
  </si>
  <si>
    <t>01.08.2022 10:48:04</t>
  </si>
  <si>
    <t>01.08.2022 11:42:21</t>
  </si>
  <si>
    <t>K-2678 35-03-K02678_35-03-K02678_2359672</t>
  </si>
  <si>
    <t>01.08.2022 13:00:00</t>
  </si>
  <si>
    <t>01.08.2022 14:01:40</t>
  </si>
  <si>
    <t>01.08.2022 17:55:03</t>
  </si>
  <si>
    <t>01.08.2022 20:43:49</t>
  </si>
  <si>
    <t>TR-32 35-30-L00032_TR-38 L03_2334395</t>
  </si>
  <si>
    <t>01.08.2022 10:04:59</t>
  </si>
  <si>
    <t>01.08.2022 10:07:00</t>
  </si>
  <si>
    <t>YAYLAKÖY KÖYÜ TR-1 45-71-M01710_43168563_56384974_56384974</t>
  </si>
  <si>
    <t>01.08.2022 20:16:37</t>
  </si>
  <si>
    <t>GÜZELHİSAR SULAMA TR-1 35-17-R00021_95000532709_95000532709</t>
  </si>
  <si>
    <t>01.08.2022 18:59:19</t>
  </si>
  <si>
    <t>01.08.2022 20:28:06</t>
  </si>
  <si>
    <t>01.08.2022 09:09:08</t>
  </si>
  <si>
    <t>01.08.2022 17:54:21</t>
  </si>
  <si>
    <t>ÖREN TR-2 35-31-L00315_47811142_56352606_56352606</t>
  </si>
  <si>
    <t>01.08.2022 14:14:49</t>
  </si>
  <si>
    <t>01.08.2022 19:10:00</t>
  </si>
  <si>
    <t>TR-96 TARIMSAL SULAMA 45-80-M01096_45-80-M01096_2368616</t>
  </si>
  <si>
    <t>01.08.2022 14:57:05</t>
  </si>
  <si>
    <t>01.08.2022 16:26:03</t>
  </si>
  <si>
    <t>TİRE İM-DM-1 35-29-A00001_BOYNUYOĞUN L04_2312348</t>
  </si>
  <si>
    <t>01.08.2022 18:47:24</t>
  </si>
  <si>
    <t>01.08.2022 19:31:11</t>
  </si>
  <si>
    <t>K-598 35-01-K00598_35-01-K00598_2348435</t>
  </si>
  <si>
    <t>01.08.2022 12:26:09</t>
  </si>
  <si>
    <t>01.08.2022 13:17:30</t>
  </si>
  <si>
    <t>EMİNBEY TR-1 45-78-M00853_49187434_56407989_56407989</t>
  </si>
  <si>
    <t>01.08.2022 16:19:32</t>
  </si>
  <si>
    <t>01.08.2022 18:16:00</t>
  </si>
  <si>
    <t>01.08.2022 07:39:46</t>
  </si>
  <si>
    <t>01.08.2022 08:56:18</t>
  </si>
  <si>
    <t>ÇUKURALTI M-11 35-25-M00057__81706735_81706735</t>
  </si>
  <si>
    <t>01.08.2022 21:20:07</t>
  </si>
  <si>
    <t>01.08.2022 21:56:00</t>
  </si>
  <si>
    <t>KULA İM 45-77-A00001_HatBaşıAyırıcı_79939740 M07_79939740</t>
  </si>
  <si>
    <t>01.08.2022 06:28:01</t>
  </si>
  <si>
    <t>01.08.2022 08:01:29</t>
  </si>
  <si>
    <t>01.08.2022 00:27:27</t>
  </si>
  <si>
    <t>01.08.2022 01:57:13</t>
  </si>
  <si>
    <t>01.08.2022 12:18:55</t>
  </si>
  <si>
    <t>01.08.2022 13:49:37</t>
  </si>
  <si>
    <t>BOYABAĞ TR-1 35-21-L00113_C_56376968_56376968</t>
  </si>
  <si>
    <t>01.08.2022 19:55:50</t>
  </si>
  <si>
    <t>01.08.2022 22:11:44</t>
  </si>
  <si>
    <t>M-1431 35-02-M01431_910209837_910209837</t>
  </si>
  <si>
    <t>01.08.2022 09:59:59</t>
  </si>
  <si>
    <t>TR-63 35-16-L00063_953321241_953321241</t>
  </si>
  <si>
    <t>01.08.2022 10:33:17</t>
  </si>
  <si>
    <t>01.08.2022 11:27:14</t>
  </si>
  <si>
    <t>YASEMİN DM 35-19-M00002_KUŞÇULAR DM-2 M02_2116641</t>
  </si>
  <si>
    <t>01.08.2022 06:39:09</t>
  </si>
  <si>
    <t>01.08.2022 07:17:10</t>
  </si>
  <si>
    <t>01.08.2022 10:33:06</t>
  </si>
  <si>
    <t>01.08.2022 14:21:25</t>
  </si>
  <si>
    <t>AKSELENDİ TR-9 45-72-L00831_956528914_956528914</t>
  </si>
  <si>
    <t>01.08.2022 13:59:04</t>
  </si>
  <si>
    <t>01.08.2022 19:51:00</t>
  </si>
  <si>
    <t>01.08.2022 09:00:10</t>
  </si>
  <si>
    <t>01.08.2022 09:42:39</t>
  </si>
  <si>
    <t>01.08.2022 17:05:26</t>
  </si>
  <si>
    <t>01.08.2022 17:51:13</t>
  </si>
  <si>
    <t>KURŞUNLU KÖK 45-78-L00232_HatBaşıAyırıcı_81565467 L02_81565467</t>
  </si>
  <si>
    <t>01.08.2022 20:47:48</t>
  </si>
  <si>
    <t>01.08.2022 23:52:46</t>
  </si>
  <si>
    <t>KARAHALİLLİ KÖK 35-20-L00087_HatBaşıAyırıcı_72411173 L02_72411173</t>
  </si>
  <si>
    <t>01.08.2022 09:37:33</t>
  </si>
  <si>
    <t>01.08.2022 11:01:50</t>
  </si>
  <si>
    <t>KAYMAKÇI TR-22 35-15-M00250_35-15-M00250_2365395</t>
  </si>
  <si>
    <t>01.08.2022 20:17:34</t>
  </si>
  <si>
    <t>01.08.2022 20:44:56</t>
  </si>
  <si>
    <t>K-385 35-01-K00385_910737852_910737852</t>
  </si>
  <si>
    <t>01.08.2022 17:58:07</t>
  </si>
  <si>
    <t>01.08.2022 20:38:35</t>
  </si>
  <si>
    <t>01.08.2022 05:36:45</t>
  </si>
  <si>
    <t>01.08.2022 05:40:30</t>
  </si>
  <si>
    <t>K-1060 35-01-K01060_C PB1_5862261</t>
  </si>
  <si>
    <t>01.08.2022 17:41:10</t>
  </si>
  <si>
    <t>01.08.2022 22:21:04</t>
  </si>
  <si>
    <t>TR-84 45-78-L00084_TR-88 L02_2108472</t>
  </si>
  <si>
    <t>01.08.2022 06:54:28</t>
  </si>
  <si>
    <t>01.08.2022 07:47:10</t>
  </si>
  <si>
    <t>DM-3/11 45-71-M00105_953189140_953189140</t>
  </si>
  <si>
    <t>01.08.2022 12:41:30</t>
  </si>
  <si>
    <t>01.08.2022 14:20:24</t>
  </si>
  <si>
    <t>SALİHLERALTI MİGROS TR 35-30-M00669_YAĞMUR M02_2306787</t>
  </si>
  <si>
    <t>01.08.2022 14:46:24</t>
  </si>
  <si>
    <t>01.08.2022 17:36:06</t>
  </si>
  <si>
    <t>01.08.2022 11:35:55</t>
  </si>
  <si>
    <t>01.08.2022 11:46:24</t>
  </si>
  <si>
    <t>KEMALİYE DM (TR-1) 45-73-M00150_HatBaşıAyırıcı_53136338 M02_53136338</t>
  </si>
  <si>
    <t>01.08.2022 08:40:01</t>
  </si>
  <si>
    <t>01.08.2022 10:24:03</t>
  </si>
  <si>
    <t>KARAKUYU-6 35-26-M00445_956620070_956620070</t>
  </si>
  <si>
    <t>01.08.2022 13:53:05</t>
  </si>
  <si>
    <t>01.08.2022 17:31:13</t>
  </si>
  <si>
    <t>TR-11/9B 45-71-M01981_A_56365191_56365191</t>
  </si>
  <si>
    <t>01.08.2022 13:03:58</t>
  </si>
  <si>
    <t>01.08.2022 18:15:51</t>
  </si>
  <si>
    <t>01.08.2022 20:58:56</t>
  </si>
  <si>
    <t>01.08.2022 22:44:43</t>
  </si>
  <si>
    <t>ALİAĞA TR-43 DM 35-17-M00043_HatBaşıAyırıcı_65662836 M13_65662836</t>
  </si>
  <si>
    <t>01.08.2022 09:44:07</t>
  </si>
  <si>
    <t>01.08.2022 13:14:21</t>
  </si>
  <si>
    <t>MENEMEN TR-73 35-28-L00073_MENEMEN TR-79 L03_66752986</t>
  </si>
  <si>
    <t>01.08.2022 20:00:19</t>
  </si>
  <si>
    <t>01.08.2022 20:21:31</t>
  </si>
  <si>
    <t>YENİ KENT TR-3 35-16-M00028_A_56395766_56395766</t>
  </si>
  <si>
    <t>01.08.2022 12:32:14</t>
  </si>
  <si>
    <t>01.08.2022 15:43:47</t>
  </si>
  <si>
    <t>01.08.2022 10:40:24</t>
  </si>
  <si>
    <t>01.08.2022 17:04:00</t>
  </si>
  <si>
    <t>01.08.2022 10:06:59</t>
  </si>
  <si>
    <t>01.08.2022 18:08:45</t>
  </si>
  <si>
    <t>01.08.2022 07:55:36</t>
  </si>
  <si>
    <t>01.08.2022 08:28:21</t>
  </si>
  <si>
    <t>K-1809 35-01-K01809_A 1A_5872604</t>
  </si>
  <si>
    <t>01.08.2022 14:43:51</t>
  </si>
  <si>
    <t>01.08.2022 16:14:08</t>
  </si>
  <si>
    <t>K-1862 35-09-K01862_915142346_915142346</t>
  </si>
  <si>
    <t>01.08.2022 11:20:39</t>
  </si>
  <si>
    <t>01.08.2022 12:08:12</t>
  </si>
  <si>
    <t>K-1360 35-04-K01360_912520339_912520339</t>
  </si>
  <si>
    <t>01.08.2022 11:02:45</t>
  </si>
  <si>
    <t>01.08.2022 13:12:56</t>
  </si>
  <si>
    <t>K-4181 35-03-K04181_35-03-K04181_41916668</t>
  </si>
  <si>
    <t>01.08.2022 09:15:46</t>
  </si>
  <si>
    <t>01.08.2022 09:46:44</t>
  </si>
  <si>
    <t>ÇANAKÇI KÖK 45-79-M00194_ÇİMENTEPE YENİKÖY M01_67098831</t>
  </si>
  <si>
    <t>01.08.2022 19:04:49</t>
  </si>
  <si>
    <t>01.08.2022 20:52:22</t>
  </si>
  <si>
    <t>01.08.2022 20:50:55</t>
  </si>
  <si>
    <t>01.08.2022 21:36:31</t>
  </si>
  <si>
    <t>DM-2/14 (MURADİYE CAMİİ) 45-71-M00075_H_56404635_56404635</t>
  </si>
  <si>
    <t>01.08.2022 15:40:25</t>
  </si>
  <si>
    <t>01.08.2022 16:58:46</t>
  </si>
  <si>
    <t>AŞAĞIKIRIKLAR DM 35-16-M00448_HatBaşıAyırıcı_53140529 M11_53140529</t>
  </si>
  <si>
    <t>01.08.2022 14:53:18</t>
  </si>
  <si>
    <t>01.08.2022 17:55:30</t>
  </si>
  <si>
    <t>ALİFAKI TR-1 45-76-L00024_45-76-L00024_2354064</t>
  </si>
  <si>
    <t>01.08.2022 21:06:42</t>
  </si>
  <si>
    <t>02.08.2022 00:00:31</t>
  </si>
  <si>
    <t>HASAN  KAYSI 35-30-M00370_B_56405176_56405176</t>
  </si>
  <si>
    <t>01.08.2022 21:13:54</t>
  </si>
  <si>
    <t>01.08.2022 22:24:49</t>
  </si>
  <si>
    <t>DM-3/10 35-29-M00483_95001361104_95001361104</t>
  </si>
  <si>
    <t>01.08.2022 00:34:58</t>
  </si>
  <si>
    <t>01.08.2022 01:10:00</t>
  </si>
  <si>
    <t>BÜYÜKBELEN TR-6 45-80-M00069__72410907_72410907</t>
  </si>
  <si>
    <t>01.08.2022 12:19:24</t>
  </si>
  <si>
    <t>01.08.2022 14:02:20</t>
  </si>
  <si>
    <t>DİKİLİ İM 35-30-A00001_DELİCETEPE M07_72357027</t>
  </si>
  <si>
    <t>01.08.2022 19:26:35</t>
  </si>
  <si>
    <t>01.08.2022 19:46:31</t>
  </si>
  <si>
    <t>MORSAN TM 45-71-A00002_AKGEDİK M14_2061932</t>
  </si>
  <si>
    <t>01.08.2022 09:13:59</t>
  </si>
  <si>
    <t>01.08.2022 16:54:03</t>
  </si>
  <si>
    <t>DM-2/TR-12 35-16-M00833_95001332642_95001332642</t>
  </si>
  <si>
    <t>01.08.2022 11:13:26</t>
  </si>
  <si>
    <t>01.08.2022 17:52:39</t>
  </si>
  <si>
    <t>01.08.2022 18:15:20</t>
  </si>
  <si>
    <t>DM-5/TR-14 45-72-M00621_956511329_956511329</t>
  </si>
  <si>
    <t>01.08.2022 13:40:30</t>
  </si>
  <si>
    <t>01.08.2022 16:59:45</t>
  </si>
  <si>
    <t>K-1746 35-04-K01746_M M1B_5835426</t>
  </si>
  <si>
    <t>01.08.2022 10:33:02</t>
  </si>
  <si>
    <t>01.08.2022 15:47:51</t>
  </si>
  <si>
    <t>DOĞANÇAY İM 35-04-A00004_ALAYBEY M07_77533628</t>
  </si>
  <si>
    <t>01.08.2022 15:04:22</t>
  </si>
  <si>
    <t>01.08.2022 16:05:22</t>
  </si>
  <si>
    <t>DİKİLİ İM 35-30-A00001_DEMİRTAŞ M02_72357031</t>
  </si>
  <si>
    <t>01.08.2022 11:50:19</t>
  </si>
  <si>
    <t>01.08.2022 12:32:48</t>
  </si>
  <si>
    <t>01.08.2022 07:10:46</t>
  </si>
  <si>
    <t>01.08.2022 10:53:41</t>
  </si>
  <si>
    <t>01.08.2022 19:02:00</t>
  </si>
  <si>
    <t>M-3250(YATIRIM REZERVE) 35-04-M03250_D_56364518_56364518</t>
  </si>
  <si>
    <t>01.08.2022 09:05:42</t>
  </si>
  <si>
    <t>01.08.2022 17:09:24</t>
  </si>
  <si>
    <t>11.08.2022 13:50:05</t>
  </si>
  <si>
    <t>11.08.2022 14:05:51</t>
  </si>
  <si>
    <t>M-2780 35-01-M02780_911469895_911469895</t>
  </si>
  <si>
    <t>11.08.2022 13:47:32</t>
  </si>
  <si>
    <t>11.08.2022 19:01:06</t>
  </si>
  <si>
    <t>AHMETAĞA TR-3 45-79-M00320_945571413_945571413</t>
  </si>
  <si>
    <t>11.08.2022 13:48:57</t>
  </si>
  <si>
    <t>11.08.2022 16:17:43</t>
  </si>
  <si>
    <t>REMZİ İŞÇİ SLM TR 35-26-L00357_10702295_56358901_56358901</t>
  </si>
  <si>
    <t>11.08.2022 13:53:36</t>
  </si>
  <si>
    <t>11.08.2022 15:10:53</t>
  </si>
  <si>
    <t>TR-273 35-19-L00273_6938718_56394202_56394202</t>
  </si>
  <si>
    <t>11.08.2022 13:50:11</t>
  </si>
  <si>
    <t>11.08.2022 14:57:45</t>
  </si>
  <si>
    <t>K-363 35-04-K00363_99128000_99128000</t>
  </si>
  <si>
    <t>11.08.2022 13:59:23</t>
  </si>
  <si>
    <t>11.08.2022 16:13:48</t>
  </si>
  <si>
    <t>TR-77 (M-777) 35-30-M00777_TR-19 M02_72056891</t>
  </si>
  <si>
    <t>11.08.2022 14:01:36</t>
  </si>
  <si>
    <t>11.08.2022 19:25:54</t>
  </si>
  <si>
    <t>ÇUKURALTI M-12 35-25-M00058_955267182_955267182</t>
  </si>
  <si>
    <t>11.08.2022 13:59:25</t>
  </si>
  <si>
    <t>11.08.2022 16:09:55</t>
  </si>
  <si>
    <t>ORMANKÖY 35-26-M00466_12125376_56357755_56357755</t>
  </si>
  <si>
    <t>11.08.2022 14:03:14</t>
  </si>
  <si>
    <t>11.08.2022 17:14:55</t>
  </si>
  <si>
    <t>BADEMLİ TR-38 35-15-L01055_950386194_950386194</t>
  </si>
  <si>
    <t>11.08.2022 14:08:57</t>
  </si>
  <si>
    <t>11.08.2022 15:05:08</t>
  </si>
  <si>
    <t>TR-22 35-30-M00722_DAĞITIM TRAFOSU TR-22 M03_72051276</t>
  </si>
  <si>
    <t>11.08.2022 14:22:35</t>
  </si>
  <si>
    <t>11.08.2022 19:32:15</t>
  </si>
  <si>
    <t>GÖKEYÜP BAĞKUZU TR 45-78-M00797_45-78-M00797_2372353</t>
  </si>
  <si>
    <t>11.08.2022 14:34:53</t>
  </si>
  <si>
    <t>11.08.2022 15:39:25</t>
  </si>
  <si>
    <t>TR-19 35-30-L00019_DAĞITIM TRAFOSU TR-19 L06_72111033</t>
  </si>
  <si>
    <t>11.08.2022 14:43:41</t>
  </si>
  <si>
    <t>11.08.2022 19:38:03</t>
  </si>
  <si>
    <t>GÖKÇEN DM 35-29-M00123_GÖKÇEN İM ÇIKIŞ M06_2104362</t>
  </si>
  <si>
    <t>11.08.2022 14:46:51</t>
  </si>
  <si>
    <t>11.08.2022 15:10:35</t>
  </si>
  <si>
    <t>TR-2/51 45-83-L00051__72410333_72410333</t>
  </si>
  <si>
    <t>11.08.2022 14:45:48</t>
  </si>
  <si>
    <t>11.08.2022 15:53:11</t>
  </si>
  <si>
    <t>M-2132 KÖK 35-07-M02132_947479741_947479741</t>
  </si>
  <si>
    <t>11.08.2022 15:01:26</t>
  </si>
  <si>
    <t>11.08.2022 19:22:58</t>
  </si>
  <si>
    <t>ŞEMSİLER KEMER TR-4 35-31-L00101__72390818_72390818</t>
  </si>
  <si>
    <t>11.08.2022 15:04:31</t>
  </si>
  <si>
    <t>11.08.2022 17:14:14</t>
  </si>
  <si>
    <t>TR-30 35-15-M00030_950350800_950350800</t>
  </si>
  <si>
    <t>11.08.2022 15:08:22</t>
  </si>
  <si>
    <t>11.08.2022 17:54:38</t>
  </si>
  <si>
    <t>HASKÖY TR-1 45-72-L00255_958066059_958066059</t>
  </si>
  <si>
    <t>11.08.2022 15:25:30</t>
  </si>
  <si>
    <t>11.08.2022 17:18:23</t>
  </si>
  <si>
    <t>MURADİYE DM-5/11 45-71-M00232_DM-11/10A M014_72091336</t>
  </si>
  <si>
    <t>11.08.2022 15:33:24</t>
  </si>
  <si>
    <t>11.08.2022 16:30:14</t>
  </si>
  <si>
    <t>TR-2/121 45-83-M00715_48122541_56388330_56388330</t>
  </si>
  <si>
    <t>11.08.2022 15:36:49</t>
  </si>
  <si>
    <t>11.08.2022 18:09:42</t>
  </si>
  <si>
    <t>TR-2/77 45-83-M00772_B_56397053_56397053</t>
  </si>
  <si>
    <t>11.08.2022 15:36:51</t>
  </si>
  <si>
    <t>11.08.2022 22:10:52</t>
  </si>
  <si>
    <t>11.08.2022 15:23:00</t>
  </si>
  <si>
    <t>11.08.2022 17:34:52</t>
  </si>
  <si>
    <t>MURADİYE DM-5/11 45-71-M00232_İRG MAKİNA M11_72091333</t>
  </si>
  <si>
    <t>11.08.2022 15:47:35</t>
  </si>
  <si>
    <t>11.08.2022 16:38:27</t>
  </si>
  <si>
    <t>K-2572 35-01-K02572_912012128_912012128</t>
  </si>
  <si>
    <t>11.08.2022 15:46:06</t>
  </si>
  <si>
    <t>11.08.2022 17:54:07</t>
  </si>
  <si>
    <t>L-96 TURGUT KÖYÜ 35-14-L00096_956634084_956634084</t>
  </si>
  <si>
    <t>11.08.2022 15:45:31</t>
  </si>
  <si>
    <t>11.08.2022 17:24:39</t>
  </si>
  <si>
    <t>OVAKENT TR-1 35-15-L00631_950387041_950387041</t>
  </si>
  <si>
    <t>11.08.2022 15:49:50</t>
  </si>
  <si>
    <t>11.08.2022 19:34:40</t>
  </si>
  <si>
    <t>ÖRTÜLÜ TR 1 35-24-M00098_C_56376048_56376048</t>
  </si>
  <si>
    <t>11.08.2022 15:50:39</t>
  </si>
  <si>
    <t>11.08.2022 17:47:57</t>
  </si>
  <si>
    <t>DM-4/81 (MANİSA İTFAİYESİ) 45-71-M00278_953239458_953239458</t>
  </si>
  <si>
    <t>11.08.2022 15:59:50</t>
  </si>
  <si>
    <t>11.08.2022 17:17:41</t>
  </si>
  <si>
    <t>11.08.2022 15:49:53</t>
  </si>
  <si>
    <t>11.08.2022 16:46:15</t>
  </si>
  <si>
    <t>EKOTEN KÖK 35-26-M00380_DAL-KAR M06_72164223</t>
  </si>
  <si>
    <t>11.08.2022 15:51:57</t>
  </si>
  <si>
    <t>11.08.2022 17:02:20</t>
  </si>
  <si>
    <t>11.08.2022 16:14:41</t>
  </si>
  <si>
    <t>11.08.2022 16:57:32</t>
  </si>
  <si>
    <t>TR-40 35-22-M00040_955286072_955286072</t>
  </si>
  <si>
    <t>11.08.2022 16:12:41</t>
  </si>
  <si>
    <t>11.08.2022 18:41:40</t>
  </si>
  <si>
    <t>L-202 35-18-L00202_B B03b_78660959</t>
  </si>
  <si>
    <t>11.08.2022 16:19:16</t>
  </si>
  <si>
    <t>11.08.2022 18:07:24</t>
  </si>
  <si>
    <t>GÖLCÜK DM 35-15-L01153_GÖLCÜK L05_67177076</t>
  </si>
  <si>
    <t>11.08.2022 16:37:26</t>
  </si>
  <si>
    <t>11.08.2022 17:00:16</t>
  </si>
  <si>
    <t>SELİMİYE TR-3 ARNAVUTLAR 45-79-M00507_945561430_945561430</t>
  </si>
  <si>
    <t>11.08.2022 16:32:39</t>
  </si>
  <si>
    <t>11.08.2022 18:54:32</t>
  </si>
  <si>
    <t>11.08.2022 16:37:12</t>
  </si>
  <si>
    <t>11.08.2022 18:10:49</t>
  </si>
  <si>
    <t>ŞEYHDAVUTLAR TR-1 45-79-M00123_945550792_945550792</t>
  </si>
  <si>
    <t>11.08.2022 16:40:38</t>
  </si>
  <si>
    <t>11.08.2022 20:40:56</t>
  </si>
  <si>
    <t>M-2475(YATIRIM REZERVE) 35-02-M02475_912799265_912799265</t>
  </si>
  <si>
    <t>11.08.2022 16:40:32</t>
  </si>
  <si>
    <t>11.08.2022 17:22:53</t>
  </si>
  <si>
    <t>11.08.2022 16:43:39</t>
  </si>
  <si>
    <t>11.08.2022 19:50:49</t>
  </si>
  <si>
    <t>11.08.2022 17:01:04</t>
  </si>
  <si>
    <t>11.08.2022 17:10:39</t>
  </si>
  <si>
    <t>M-1541 35-01-M01541_35-01-M01541_2377123</t>
  </si>
  <si>
    <t>11.08.2022 17:01:15</t>
  </si>
  <si>
    <t>11.08.2022 17:17:53</t>
  </si>
  <si>
    <t>AYAZÖREN TR-1 45-77-L00107_B_56387111_56387111</t>
  </si>
  <si>
    <t>11.08.2022 17:19:50</t>
  </si>
  <si>
    <t>11.08.2022 18:49:42</t>
  </si>
  <si>
    <t>HALİLBEYLİ DM 35-27-M00620_Recloser M09_2336562</t>
  </si>
  <si>
    <t>11.08.2022 17:08:22</t>
  </si>
  <si>
    <t>11.08.2022 17:58:54</t>
  </si>
  <si>
    <t>ULUKENT DM-1/2 35-28-M00583_953393288_953393288</t>
  </si>
  <si>
    <t>11.08.2022 17:26:10</t>
  </si>
  <si>
    <t>11.08.2022 18:29:54</t>
  </si>
  <si>
    <t>AŞAĞICUMA DM 35-16-M00103_HatBaşıAyırıcı_53140595 M03_53140595</t>
  </si>
  <si>
    <t>11.08.2022 17:34:39</t>
  </si>
  <si>
    <t>11.08.2022 18:28:27</t>
  </si>
  <si>
    <t>YENİKENT TR-1 35-16-M00026_D_56395760_56395760</t>
  </si>
  <si>
    <t>11.08.2022 17:35:43</t>
  </si>
  <si>
    <t>11.08.2022 18:20:07</t>
  </si>
  <si>
    <t>11.08.2022 17:43:16</t>
  </si>
  <si>
    <t>11.08.2022 17:44:06</t>
  </si>
  <si>
    <t>11.08.2022 17:49:49</t>
  </si>
  <si>
    <t>11.08.2022 18:20:22</t>
  </si>
  <si>
    <t>11.08.2022 17:49:13</t>
  </si>
  <si>
    <t>11.08.2022 19:04:30</t>
  </si>
  <si>
    <t>K-123 35-01-K00123_B_56374946_56374946</t>
  </si>
  <si>
    <t>11.08.2022 17:53:15</t>
  </si>
  <si>
    <t>11.08.2022 22:27:49</t>
  </si>
  <si>
    <t>DAĞHACIYUSUF TR-5 45-73-M01229_945654337_945654337</t>
  </si>
  <si>
    <t>11.08.2022 18:00:27</t>
  </si>
  <si>
    <t>11.08.2022 19:53:38</t>
  </si>
  <si>
    <t>11.08.2022 18:02:02</t>
  </si>
  <si>
    <t>11.08.2022 19:27:54</t>
  </si>
  <si>
    <t>TİYENLİ KÖK 45-85-M00004_TİYENLİ KÖY ÇIKIŞI M01_72102206</t>
  </si>
  <si>
    <t>11.08.2022 18:08:05</t>
  </si>
  <si>
    <t>11.08.2022 19:10:59</t>
  </si>
  <si>
    <t>ORTA MAHALLE  M-6 35-25-M00119_35-25-M00119_2363216</t>
  </si>
  <si>
    <t>11.08.2022 18:30:07</t>
  </si>
  <si>
    <t>11.08.2022 18:57:28</t>
  </si>
  <si>
    <t>11.08.2022 18:33:00</t>
  </si>
  <si>
    <t>11.08.2022 19:08:00</t>
  </si>
  <si>
    <t>YENİ HARMANDALI TR-1 45-71-M00893_953247292_953247292</t>
  </si>
  <si>
    <t>11.08.2022 18:30:08</t>
  </si>
  <si>
    <t>11.08.2022 19:33:44</t>
  </si>
  <si>
    <t>K-363 35-04-K00363_99392424_99392424</t>
  </si>
  <si>
    <t>11.08.2022 18:36:11</t>
  </si>
  <si>
    <t>11.08.2022 20:49:57</t>
  </si>
  <si>
    <t>YURTBAŞI TR-2 45-77-L00314_DIREK TIPI TRAFO HUCRESI H01_2051004</t>
  </si>
  <si>
    <t>11.08.2022 18:35:26</t>
  </si>
  <si>
    <t>11.08.2022 19:22:15</t>
  </si>
  <si>
    <t>11.08.2022 18:36:15</t>
  </si>
  <si>
    <t>11.08.2022 20:09:11</t>
  </si>
  <si>
    <t>TR-1/87 45-72-M00087_45-72-M00087_2349402</t>
  </si>
  <si>
    <t>11.08.2022 18:43:31</t>
  </si>
  <si>
    <t>11.08.2022 20:46:40</t>
  </si>
  <si>
    <t>MALAZ BAĞBAŞI TR-1 45-75-M00289_D_56397877_56397877</t>
  </si>
  <si>
    <t>11.08.2022 18:39:38</t>
  </si>
  <si>
    <t>11.08.2022 20:31:14</t>
  </si>
  <si>
    <t>YENİCEKÖY BEYLER TR-1 45-72-L00274_B_72372268_72372268</t>
  </si>
  <si>
    <t>11.08.2022 18:45:26</t>
  </si>
  <si>
    <t>11.08.2022 20:58:10</t>
  </si>
  <si>
    <t>RAHMİYE-2 SULAMA TR-13 45-72-M00377_45-72-M00377_2362702</t>
  </si>
  <si>
    <t>11.08.2022 18:55:57</t>
  </si>
  <si>
    <t>11.08.2022 20:11:10</t>
  </si>
  <si>
    <t>AHMETAĞA TR-10 TARIMSAL SULAMA 45-79-M00326_45-79-M00326_2350254</t>
  </si>
  <si>
    <t>11.08.2022 19:00:39</t>
  </si>
  <si>
    <t>11.08.2022 23:45:03</t>
  </si>
  <si>
    <t>FOÇAKÖY TR-1 35-23-M00222_42066374_56357196_56357196</t>
  </si>
  <si>
    <t>11.08.2022 19:05:06</t>
  </si>
  <si>
    <t>11.08.2022 19:58:50</t>
  </si>
  <si>
    <t>11.08.2022 19:14:09</t>
  </si>
  <si>
    <t>11.08.2022 19:37:41</t>
  </si>
  <si>
    <t>PİYADELER KÖK 45-73-M00136_HatBaşıAyırıcı_53135729 M04_53135729</t>
  </si>
  <si>
    <t>11.08.2022 19:09:49</t>
  </si>
  <si>
    <t>11.08.2022 20:01:45</t>
  </si>
  <si>
    <t>K-3848 35-04-K03848_913170550_913170550</t>
  </si>
  <si>
    <t>11.08.2022 19:18:26</t>
  </si>
  <si>
    <t>11.08.2022 19:46:48</t>
  </si>
  <si>
    <t>TR-21 PIRLANTA 35-15-M00021_A_56362977_56362977</t>
  </si>
  <si>
    <t>11.08.2022 19:23:14</t>
  </si>
  <si>
    <t>11.08.2022 20:43:36</t>
  </si>
  <si>
    <t>TR-19 (M-719) 35-30-M00719_955298906_955298906</t>
  </si>
  <si>
    <t>11.08.2022 19:26:15</t>
  </si>
  <si>
    <t>11.08.2022 23:01:40</t>
  </si>
  <si>
    <t>DOĞUŞLAR TR-2 45-79-M00103_A_56396945_56396945</t>
  </si>
  <si>
    <t>11.08.2022 19:34:08</t>
  </si>
  <si>
    <t>11.08.2022 22:36:53</t>
  </si>
  <si>
    <t>KARABURUN TR-18 35-21-L00026_A_56390376_56390376</t>
  </si>
  <si>
    <t>11.08.2022 19:47:47</t>
  </si>
  <si>
    <t>12.08.2022 00:00:17</t>
  </si>
  <si>
    <t>ALİ ŞAHİN SULAMA GRUBU 35-29-M00175_B_56360623_56360623</t>
  </si>
  <si>
    <t>11.08.2022 19:37:34</t>
  </si>
  <si>
    <t>11.08.2022 20:29:33</t>
  </si>
  <si>
    <t>ALAŞEHİR DM-13/1 45-73-M01121_DM06/TR01 GİRİŞ M04_61345349</t>
  </si>
  <si>
    <t>11.08.2022 20:39:00</t>
  </si>
  <si>
    <t>TR-21 35-19-M00021_956668636_956668636</t>
  </si>
  <si>
    <t>11.08.2022 20:20:25</t>
  </si>
  <si>
    <t>11.08.2022 21:54:26</t>
  </si>
  <si>
    <t>DİNDARLI TR-8 45-79-M00430_45-79-M00430_2364537</t>
  </si>
  <si>
    <t>11.08.2022 20:21:43</t>
  </si>
  <si>
    <t>12.08.2022 01:12:45</t>
  </si>
  <si>
    <t>TR-15 ( M-715) 35-30-M00715_955298885_955298885</t>
  </si>
  <si>
    <t>11.08.2022 20:36:20</t>
  </si>
  <si>
    <t>11.08.2022 23:40:36</t>
  </si>
  <si>
    <t>11.08.2022 20:40:12</t>
  </si>
  <si>
    <t>11.08.2022 21:47:24</t>
  </si>
  <si>
    <t>AKSELENDİ İM 45-72-A00004_KULAKSIZLAR L20_2326921</t>
  </si>
  <si>
    <t>11.08.2022 20:01:51</t>
  </si>
  <si>
    <t>11.08.2022 22:11:07</t>
  </si>
  <si>
    <t>ÇAYAĞZI MERKEZ TR-20 35-31-L00273_956577008_956577008</t>
  </si>
  <si>
    <t>11.08.2022 20:52:24</t>
  </si>
  <si>
    <t>11.08.2022 23:19:59</t>
  </si>
  <si>
    <t>MENEMEN DM-4/9 35-28-L00119_953390996_953390996</t>
  </si>
  <si>
    <t>11.08.2022 20:50:38</t>
  </si>
  <si>
    <t>11.08.2022 22:56:50</t>
  </si>
  <si>
    <t>DELEMENLER GÜZLE TR-1 45-73-M00683_B_56390445_56390445</t>
  </si>
  <si>
    <t>11.08.2022 20:57:04</t>
  </si>
  <si>
    <t>11.08.2022 21:28:04</t>
  </si>
  <si>
    <t>GÜZELHİSAR SULAMA TR-3 35-17-M00721_DIREK TIPI TRAFO HUCRESI H01_2048758</t>
  </si>
  <si>
    <t>11.08.2022 21:49:35</t>
  </si>
  <si>
    <t>11.08.2022 23:00:57</t>
  </si>
  <si>
    <t>EVRENLİ TR-1 45-73-M00494_A_56385965_56385965</t>
  </si>
  <si>
    <t>11.08.2022 21:12:57</t>
  </si>
  <si>
    <t>11.08.2022 22:58:00</t>
  </si>
  <si>
    <t>DAĞARLAR KAYALAR TR-1 45-73-M00598_B_56401363_56401363</t>
  </si>
  <si>
    <t>11.08.2022 21:24:27</t>
  </si>
  <si>
    <t>11.08.2022 23:24:35</t>
  </si>
  <si>
    <t>HASAN ÖZER SULAMA TR 45-71-M01012_953181778_953181778</t>
  </si>
  <si>
    <t>11.08.2022 21:36:33</t>
  </si>
  <si>
    <t>11.08.2022 22:25:39</t>
  </si>
  <si>
    <t>TR-87 MENTEŞ KAVŞAĞI 35-19-L00087_956662478_956662478</t>
  </si>
  <si>
    <t>11.08.2022 21:57:34</t>
  </si>
  <si>
    <t>11.08.2022 23:02:43</t>
  </si>
  <si>
    <t>K-3010 35-04-K03010_99412096_99412096</t>
  </si>
  <si>
    <t>11.08.2022 22:01:42</t>
  </si>
  <si>
    <t>11.08.2022 22:41:30</t>
  </si>
  <si>
    <t>M-2866 35-03-M02866_910542689_910542689</t>
  </si>
  <si>
    <t>11.08.2022 22:01:31</t>
  </si>
  <si>
    <t>12.08.2022 00:37:03</t>
  </si>
  <si>
    <t>M-2917 35-01-M02917_912408306_912408306</t>
  </si>
  <si>
    <t>11.08.2022 22:09:42</t>
  </si>
  <si>
    <t>11.08.2022 22:50:23</t>
  </si>
  <si>
    <t>11.08.2022 22:20:38</t>
  </si>
  <si>
    <t>11.08.2022 23:55:27</t>
  </si>
  <si>
    <t>DM-5/TR-5 35-26-M00774_956629954_956629954</t>
  </si>
  <si>
    <t>11.08.2022 22:20:54</t>
  </si>
  <si>
    <t>11.08.2022 22:47:18</t>
  </si>
  <si>
    <t>L-140 35-18-L00140_C_56371836_56371836</t>
  </si>
  <si>
    <t>11.08.2022 22:42:40</t>
  </si>
  <si>
    <t>11.08.2022 23:56:59</t>
  </si>
  <si>
    <t>ZEYTİNDAĞ TR-1 35-16-M00003_B_56396090_56396090</t>
  </si>
  <si>
    <t>11.08.2022 22:53:52</t>
  </si>
  <si>
    <t>11.08.2022 23:11:52</t>
  </si>
  <si>
    <t>DM-14/3 45-71-M00387_953197433_953197433</t>
  </si>
  <si>
    <t>11.08.2022 22:57:33</t>
  </si>
  <si>
    <t>11.08.2022 23:32:19</t>
  </si>
  <si>
    <t>TR-76 (M-701) 35-30-M00701_955299230_955299230</t>
  </si>
  <si>
    <t>11.08.2022 22:59:04</t>
  </si>
  <si>
    <t>11.08.2022 23:56:17</t>
  </si>
  <si>
    <t>ÖREN TR-1 KÖK 35-27-L00213_ŞEHİR ÖREN L07_72160515</t>
  </si>
  <si>
    <t>11.08.2022 23:13:16</t>
  </si>
  <si>
    <t>11.08.2022 23:42:16</t>
  </si>
  <si>
    <t>L-426 ESKİ GARAJ 35-18-L00426_L-424 AKTAŞ L01_66340302</t>
  </si>
  <si>
    <t>11.08.2022 23:26:48</t>
  </si>
  <si>
    <t>11.08.2022 23:53:00</t>
  </si>
  <si>
    <t>ALAÇATI TM 35-18-A00005_URLA-1 M09_2053550</t>
  </si>
  <si>
    <t>11.08.2022 23:58:54</t>
  </si>
  <si>
    <t>12.08.2022 03:04:22</t>
  </si>
  <si>
    <t>K-3056 35-03-K03056_910743559_910743559</t>
  </si>
  <si>
    <t>12.08.2022 00:12:03</t>
  </si>
  <si>
    <t>12.08.2022 01:26:48</t>
  </si>
  <si>
    <t>TR-28 (M-728) 35-30-M00728_955298971_955298971</t>
  </si>
  <si>
    <t>12.08.2022 00:26:28</t>
  </si>
  <si>
    <t>12.08.2022 01:33:15</t>
  </si>
  <si>
    <t>TR-21 35-19-M00021_956682762_956682762</t>
  </si>
  <si>
    <t>12.08.2022 00:36:54</t>
  </si>
  <si>
    <t>12.08.2022 01:31:38</t>
  </si>
  <si>
    <t>12.08.2022 00:47:36</t>
  </si>
  <si>
    <t>12.08.2022 01:20:31</t>
  </si>
  <si>
    <t>ÇAPAKLI KÖK 45-78-M01161_HatBaşıAyırıcı_53139944 M05_53139944</t>
  </si>
  <si>
    <t>12.08.2022 01:07:40</t>
  </si>
  <si>
    <t>12.08.2022 04:07:34</t>
  </si>
  <si>
    <t>K-1774 35-02-K01774_G_56364104_56364104</t>
  </si>
  <si>
    <t>12.08.2022 02:35:56</t>
  </si>
  <si>
    <t>12.08.2022 03:31:39</t>
  </si>
  <si>
    <t>BERGAMA TM 35-16-A00004_KOZAK M10_2057050</t>
  </si>
  <si>
    <t>12.08.2022 03:05:56</t>
  </si>
  <si>
    <t>12.08.2022 03:52:59</t>
  </si>
  <si>
    <t>M-1189 35-03-M01189_912869189_912869189</t>
  </si>
  <si>
    <t>12.08.2022 03:10:32</t>
  </si>
  <si>
    <t>12.08.2022 06:30:32</t>
  </si>
  <si>
    <t>ÇAPAKLI TR-1 45-78-M00445_DIREK TIPI TRAFO HUCRESI H01_2109014</t>
  </si>
  <si>
    <t>12.08.2022 03:29:30</t>
  </si>
  <si>
    <t>12.08.2022 04:22:20</t>
  </si>
  <si>
    <t>12.08.2022 05:31:02</t>
  </si>
  <si>
    <t>12.08.2022 10:07:47</t>
  </si>
  <si>
    <t>YELKEN SİTESİ TR-1 35-14-M00369_9690907 c1_5960691</t>
  </si>
  <si>
    <t>12.08.2022 06:13:29</t>
  </si>
  <si>
    <t>12.08.2022 07:30:18</t>
  </si>
  <si>
    <t>12.08.2022 06:24:51</t>
  </si>
  <si>
    <t>12.08.2022 06:52:29</t>
  </si>
  <si>
    <t>KINIK ORGANİZE DM 35-24-M00208_SOMA KÖYLER M15_83158582</t>
  </si>
  <si>
    <t>12.08.2022 06:57:22</t>
  </si>
  <si>
    <t>12.08.2022 08:21:22</t>
  </si>
  <si>
    <t>12.08.2022 07:14:52</t>
  </si>
  <si>
    <t>12.08.2022 07:55:19</t>
  </si>
  <si>
    <t>M-2866 35-03-M02866_910965556_910965556</t>
  </si>
  <si>
    <t>12.08.2022 07:25:36</t>
  </si>
  <si>
    <t>12.08.2022 15:39:54</t>
  </si>
  <si>
    <t>12.08.2022 07:19:27</t>
  </si>
  <si>
    <t>12.08.2022 11:24:15</t>
  </si>
  <si>
    <t>12.08.2022 07:34:05</t>
  </si>
  <si>
    <t>12.08.2022 07:34:22</t>
  </si>
  <si>
    <t>YAKACIK TR-5 35-20-L00243_10501115_56374227_56374227</t>
  </si>
  <si>
    <t>12.08.2022 07:37:24</t>
  </si>
  <si>
    <t>12.08.2022 08:57:37</t>
  </si>
  <si>
    <t>HAKKI ÖZDEMİR TR 35-27-M00529_A_56363217_56363217</t>
  </si>
  <si>
    <t>12.08.2022 07:46:39</t>
  </si>
  <si>
    <t>12.08.2022 09:55:51</t>
  </si>
  <si>
    <t>TR-1/28 45-72-M00028_TR-1/29 YENİ TARİŞ VE ARITMA TESİSLERİ M02_66492532</t>
  </si>
  <si>
    <t>12.08.2022 07:47:53</t>
  </si>
  <si>
    <t>12.08.2022 08:45:42</t>
  </si>
  <si>
    <t>EVRENLİ TR-1 45-73-M00494_B_56402321_56402321</t>
  </si>
  <si>
    <t>12.08.2022 07:52:58</t>
  </si>
  <si>
    <t>12.08.2022 09:14:53</t>
  </si>
  <si>
    <t>CABBAR DM 45-73-M00100_KEMALİYE-1 ÇIKIŞ M09_2058104</t>
  </si>
  <si>
    <t>12.08.2022 08:04:32</t>
  </si>
  <si>
    <t>12.08.2022 08:27:41</t>
  </si>
  <si>
    <t>YALLIOĞLU KÖK 35-15-L00361_YENİKÖY L02_66935957</t>
  </si>
  <si>
    <t>12.08.2022 08:05:02</t>
  </si>
  <si>
    <t>12.08.2022 08:05:52</t>
  </si>
  <si>
    <t>YALLIOĞLU KÖK 35-15-L00361_HatBaşıAyırıcı_53132189 L02_53132189</t>
  </si>
  <si>
    <t>12.08.2022 08:09:43</t>
  </si>
  <si>
    <t>12.08.2022 11:58:38</t>
  </si>
  <si>
    <t>12.08.2022 08:12:15</t>
  </si>
  <si>
    <t>12.08.2022 13:41:02</t>
  </si>
  <si>
    <t>12.08.2022 08:26:01</t>
  </si>
  <si>
    <t>12.08.2022 09:32:42</t>
  </si>
  <si>
    <t>12.08.2022 08:38:35</t>
  </si>
  <si>
    <t>12.08.2022 17:14:04</t>
  </si>
  <si>
    <t>TR-5 35-26-M00005_TR-6/TR-7 M03_72401079</t>
  </si>
  <si>
    <t>12.08.2022 08:37:32</t>
  </si>
  <si>
    <t>12.08.2022 09:05:37</t>
  </si>
  <si>
    <t>KARABEL KÖK(VİŞNELİ KÖK) 35-26-M01207_KARABEL RES M06_66051330</t>
  </si>
  <si>
    <t>12.08.2022 08:42:53</t>
  </si>
  <si>
    <t>12.08.2022 09:54:39</t>
  </si>
  <si>
    <t>YOLÜSTÜ TR-6 35-15-M00270_B_56362095_56362095</t>
  </si>
  <si>
    <t>12.08.2022 08:53:52</t>
  </si>
  <si>
    <t>12.08.2022 14:37:36</t>
  </si>
  <si>
    <t>KARABURUN TR-18 35-21-L00026_953358570_953358570</t>
  </si>
  <si>
    <t>12.08.2022 08:54:44</t>
  </si>
  <si>
    <t>12.08.2022 11:07:45</t>
  </si>
  <si>
    <t>12.08.2022 08:58:11</t>
  </si>
  <si>
    <t>12.08.2022 17:15:12</t>
  </si>
  <si>
    <t>TURGUTALP KÖK 45-71-M00260_SULTANYAYLASI M04_72233756</t>
  </si>
  <si>
    <t>12.08.2022 08:59:52</t>
  </si>
  <si>
    <t>12.08.2022 16:43:38</t>
  </si>
  <si>
    <t>K-4024 35-01-K04024_A_56376848_56376848</t>
  </si>
  <si>
    <t>12.08.2022 09:00:43</t>
  </si>
  <si>
    <t>12.08.2022 10:15:30</t>
  </si>
  <si>
    <t>12.08.2022 09:00:54</t>
  </si>
  <si>
    <t>12.08.2022 17:55:49</t>
  </si>
  <si>
    <t>AVŞAR TR-2 45-83-L00352_C_56400095_56400095</t>
  </si>
  <si>
    <t>12.08.2022 09:04:03</t>
  </si>
  <si>
    <t>12.08.2022 12:54:50</t>
  </si>
  <si>
    <t>12.08.2022 09:05:06</t>
  </si>
  <si>
    <t>12.08.2022 10:54:49</t>
  </si>
  <si>
    <t>TR-22 45-77-L00022_TR-28 L03_2105206</t>
  </si>
  <si>
    <t>12.08.2022 09:05:41</t>
  </si>
  <si>
    <t>12.08.2022 17:12:50</t>
  </si>
  <si>
    <t>CANLI TR-1 KÖK 35-20-L00124_CANLI L02_66505828</t>
  </si>
  <si>
    <t>12.08.2022 08:59:45</t>
  </si>
  <si>
    <t>12.08.2022 15:47:10</t>
  </si>
  <si>
    <t>12.08.2022 09:08:08</t>
  </si>
  <si>
    <t>12.08.2022 10:56:04</t>
  </si>
  <si>
    <t>TR-29 35-24-L00029_POYRACIK TR-1 L02_72094585</t>
  </si>
  <si>
    <t>12.08.2022 09:04:42</t>
  </si>
  <si>
    <t>12.08.2022 17:21:06</t>
  </si>
  <si>
    <t>BİOKÜTLE SANTRAL KÖK 45-72-M00616_TR-1/90 M02_72239387</t>
  </si>
  <si>
    <t>12.08.2022 08:49:30</t>
  </si>
  <si>
    <t>12.08.2022 09:48:27</t>
  </si>
  <si>
    <t>12.08.2022 09:12:33</t>
  </si>
  <si>
    <t>12.08.2022 10:20:50</t>
  </si>
  <si>
    <t>BAYINDIR İM 35-20-A00001_ZEYTİNOVA-1 L07_2313518</t>
  </si>
  <si>
    <t>12.08.2022 09:01:42</t>
  </si>
  <si>
    <t>12.08.2022 09:35:05</t>
  </si>
  <si>
    <t>12.08.2022 09:16:36</t>
  </si>
  <si>
    <t>12.08.2022 17:21:14</t>
  </si>
  <si>
    <t>DM-23 45-71-M00500_DM-22 M04_2076935</t>
  </si>
  <si>
    <t>12.08.2022 09:17:31</t>
  </si>
  <si>
    <t>12.08.2022 09:26:50</t>
  </si>
  <si>
    <t>UZUNKÖY TR-3 35-31-L00145_35-31-L00145_2364099</t>
  </si>
  <si>
    <t>12.08.2022 09:17:50</t>
  </si>
  <si>
    <t>12.08.2022 12:14:18</t>
  </si>
  <si>
    <t>BEYDAĞ İM 35-32-A00001_TOSUNLAR L04_2308128</t>
  </si>
  <si>
    <t>12.08.2022 09:18:02</t>
  </si>
  <si>
    <t>12.08.2022 17:21:27</t>
  </si>
  <si>
    <t>FUAR İM 35-01-A00003_KADİFEKALE K19_2311621</t>
  </si>
  <si>
    <t>12.08.2022 09:07:00</t>
  </si>
  <si>
    <t>12.08.2022 15:20:28</t>
  </si>
  <si>
    <t>TR-40 35-17-M00040_950301635_950301635</t>
  </si>
  <si>
    <t>12.08.2022 09:14:47</t>
  </si>
  <si>
    <t>12.08.2022 15:47:39</t>
  </si>
  <si>
    <t>TR-34 35-15-M00034_TR-36 (ŞEHİR-1) M01_66565472</t>
  </si>
  <si>
    <t>12.08.2022 09:20:04</t>
  </si>
  <si>
    <t>12.08.2022 09:36:18</t>
  </si>
  <si>
    <t>K-503 35-02-K00503_913243855_913243855</t>
  </si>
  <si>
    <t>12.08.2022 09:10:50</t>
  </si>
  <si>
    <t>12.08.2022 13:20:48</t>
  </si>
  <si>
    <t>ATAKÖY TR-3 35-22-M00192_944449451_944449451</t>
  </si>
  <si>
    <t>12.08.2022 09:18:58</t>
  </si>
  <si>
    <t>12.08.2022 14:08:44</t>
  </si>
  <si>
    <t>DM-22 45-71-M01177_DAĞITIM TRAFO DM-22 M08_2085406</t>
  </si>
  <si>
    <t>12.08.2022 09:22:12</t>
  </si>
  <si>
    <t>12.08.2022 15:18:14</t>
  </si>
  <si>
    <t>12.08.2022 09:23:50</t>
  </si>
  <si>
    <t>12.08.2022 16:47:52</t>
  </si>
  <si>
    <t>12.08.2022 09:20:32</t>
  </si>
  <si>
    <t>12.08.2022 09:51:36</t>
  </si>
  <si>
    <t>L-47 DENİZKENT SİTESİ 35-14-L00047_956639961_956639961</t>
  </si>
  <si>
    <t>12.08.2022 09:01:08</t>
  </si>
  <si>
    <t>12.08.2022 10:06:44</t>
  </si>
  <si>
    <t>L-179 35-18-L00179_950442658_950442658</t>
  </si>
  <si>
    <t>12.08.2022 09:13:52</t>
  </si>
  <si>
    <t>12.08.2022 11:30:06</t>
  </si>
  <si>
    <t>KARABÖRGLÜ TR-1 45-72-L00174_A_65511083_65511083</t>
  </si>
  <si>
    <t>12.08.2022 15:26:59</t>
  </si>
  <si>
    <t>TR-20 35-27-M00020__72824959_72824959</t>
  </si>
  <si>
    <t>12.08.2022 09:24:53</t>
  </si>
  <si>
    <t>12.08.2022 10:26:07</t>
  </si>
  <si>
    <t>KARAKURT TR-2 45-76-M00090_955239464_955239464</t>
  </si>
  <si>
    <t>12.08.2022 09:25:04</t>
  </si>
  <si>
    <t>12.08.2022 11:37:56</t>
  </si>
  <si>
    <t>DM-4/14 35-28-M00963_MENEMEN DM-4 M01_83510072</t>
  </si>
  <si>
    <t>12.08.2022 09:14:43</t>
  </si>
  <si>
    <t>12.08.2022 16:25:05</t>
  </si>
  <si>
    <t>ASSTAR KÖK 45-73-M00134_CABBAR DM GİRİŞ M01_66686360</t>
  </si>
  <si>
    <t>12.08.2022 09:36:35</t>
  </si>
  <si>
    <t>12.08.2022 13:02:45</t>
  </si>
  <si>
    <t>12.08.2022 09:32:02</t>
  </si>
  <si>
    <t>12.08.2022 17:33:55</t>
  </si>
  <si>
    <t>SEKİ KÖYÜ KÜSKÜT TR-5 35-15-L00139_35-15-L00139_2365071</t>
  </si>
  <si>
    <t>12.08.2022 16:31:19</t>
  </si>
  <si>
    <t>DM-21/15 45-71-M00483_DAĞITIM TRAFO DM-21/15 M01_72084225</t>
  </si>
  <si>
    <t>12.08.2022 09:39:44</t>
  </si>
  <si>
    <t>12.08.2022 10:32:00</t>
  </si>
  <si>
    <t>M-2971 35-01-M02971_35-01-M02971_76529227</t>
  </si>
  <si>
    <t>12.08.2022 09:42:32</t>
  </si>
  <si>
    <t>12.08.2022 11:00:47</t>
  </si>
  <si>
    <t>KARAHALİLLİ TR-1 35-20-L00350_DIREK TIPI TRAFO HUCRESI H01_2045631</t>
  </si>
  <si>
    <t>12.08.2022 09:27:42</t>
  </si>
  <si>
    <t>12.08.2022 11:39:30</t>
  </si>
  <si>
    <t>SEKİ KÖYÜ KÜSTÜK TR-7 35-15-L00138_35-15-L00138_2365069</t>
  </si>
  <si>
    <t>12.08.2022 09:44:43</t>
  </si>
  <si>
    <t>12.08.2022 16:26:35</t>
  </si>
  <si>
    <t>ADALA TR-1 45-78-M00284_ADALA TR-2/3/7/8/9 M03_83647741</t>
  </si>
  <si>
    <t>12.08.2022 09:46:03</t>
  </si>
  <si>
    <t>12.08.2022 12:02:39</t>
  </si>
  <si>
    <t>TİRE İM-DM-1 35-29-A00001_YENİÇİFTLİK M18_2312218</t>
  </si>
  <si>
    <t>12.08.2022 09:44:55</t>
  </si>
  <si>
    <t>12.08.2022 10:10:21</t>
  </si>
  <si>
    <t>12.08.2022 09:53:15</t>
  </si>
  <si>
    <t>12.08.2022 10:43:32</t>
  </si>
  <si>
    <t>M-3335 (YATIRIM REZERVE) 35-04-M03335_D_56362824_56362824</t>
  </si>
  <si>
    <t>12.08.2022 09:56:40</t>
  </si>
  <si>
    <t>12.08.2022 11:26:26</t>
  </si>
  <si>
    <t>TR-127 35-15-M00127__56365092_56365092</t>
  </si>
  <si>
    <t>12.08.2022 09:48:32</t>
  </si>
  <si>
    <t>12.08.2022 13:59:15</t>
  </si>
  <si>
    <t>İLKKURŞUN MERKEZ TR-1 35-15-L00489_35-15-L00489_2365935</t>
  </si>
  <si>
    <t>12.08.2022 09:58:22</t>
  </si>
  <si>
    <t>12.08.2022 16:23:13</t>
  </si>
  <si>
    <t>M-3337 35-04-M03337_A_60982604_60982604</t>
  </si>
  <si>
    <t>12.08.2022 09:59:37</t>
  </si>
  <si>
    <t>12.08.2022 17:03:44</t>
  </si>
  <si>
    <t>KARAKUYU TR-3 35-22-M00291_35-22-M00291_2361861</t>
  </si>
  <si>
    <t>12.08.2022 09:48:42</t>
  </si>
  <si>
    <t>12.08.2022 12:06:45</t>
  </si>
  <si>
    <t>PAYAMLI M-20 35-25-M00170_956641973_956641973</t>
  </si>
  <si>
    <t>12.08.2022 09:53:24</t>
  </si>
  <si>
    <t>12.08.2022 14:52:35</t>
  </si>
  <si>
    <t>KÖMÜRCÜ TR-2 45-72-M00199_A_56388028_56388028</t>
  </si>
  <si>
    <t>12.08.2022 10:01:58</t>
  </si>
  <si>
    <t>12.08.2022 13:54:41</t>
  </si>
  <si>
    <t>APAK TR-1 45-80-M00126_956547681_956547681</t>
  </si>
  <si>
    <t>12.08.2022 10:04:50</t>
  </si>
  <si>
    <t>12.08.2022 12:01:52</t>
  </si>
  <si>
    <t>M-273 AÇIK DENİZ SİTESİ TR 35-30-M00273_35-30-M00273_72075582</t>
  </si>
  <si>
    <t>12.08.2022 10:12:11</t>
  </si>
  <si>
    <t>12.08.2022 10:36:06</t>
  </si>
  <si>
    <t>İZSU KARABURÇ İÇME SUYU ÖZEL TR 35-31-L00077Ö_DIREK TIPI TRAFO HUCRESI H01_2049405</t>
  </si>
  <si>
    <t>12.08.2022 10:12:31</t>
  </si>
  <si>
    <t>12.08.2022 18:04:41</t>
  </si>
  <si>
    <t>KARABEL KÖK(VİŞNELİ KÖK) 35-26-M01207_HatBaşıAyırıcı_84995808 M05_84995808</t>
  </si>
  <si>
    <t>12.08.2022 10:09:06</t>
  </si>
  <si>
    <t>12.08.2022 11:53:00</t>
  </si>
  <si>
    <t>KISIK TR-2 35-22-M00136_955290403_955290403</t>
  </si>
  <si>
    <t>12.08.2022 10:11:02</t>
  </si>
  <si>
    <t>12.08.2022 11:33:12</t>
  </si>
  <si>
    <t>K-3977 35-01-K03977_911418161_911418161</t>
  </si>
  <si>
    <t>12.08.2022 10:07:23</t>
  </si>
  <si>
    <t>12.08.2022 11:37:18</t>
  </si>
  <si>
    <t>TURGUTALP TR-1/2 (DM-3/18) 45-82-M00057_45-82-M00057_72192257</t>
  </si>
  <si>
    <t>12.08.2022 09:20:00</t>
  </si>
  <si>
    <t>12.08.2022 10:23:55</t>
  </si>
  <si>
    <t>PANAZTEPE DM 35-28-M00732_KESİKKÖY-1 GİRİŞ M07_2315523</t>
  </si>
  <si>
    <t>12.08.2022 11:20:30</t>
  </si>
  <si>
    <t>12.08.2022 12:17:00</t>
  </si>
  <si>
    <t>MENEMEN DM-4/11 35-28-M00723_DAĞITIM TRAFO MENEMEN DM-4/11 M03_2096806</t>
  </si>
  <si>
    <t>12.08.2022 10:24:15</t>
  </si>
  <si>
    <t>12.08.2022 16:32:13</t>
  </si>
  <si>
    <t>12.08.2022 10:22:05</t>
  </si>
  <si>
    <t>12.08.2022 10:36:25</t>
  </si>
  <si>
    <t>MENEMEN DM-4/15 35-28-M00813_DAĞITIM TRF 4/15 M03_58173193</t>
  </si>
  <si>
    <t>12.08.2022 10:26:55</t>
  </si>
  <si>
    <t>12.08.2022 16:23:36</t>
  </si>
  <si>
    <t>TR-5 35-16-L00005_C_56353605_56353605</t>
  </si>
  <si>
    <t>12.08.2022 10:29:11</t>
  </si>
  <si>
    <t>12.08.2022 11:37:51</t>
  </si>
  <si>
    <t>MENEMEN DM-4 35-28-M00733_TRAFO BESLEME M01_2113714</t>
  </si>
  <si>
    <t>12.08.2022 10:29:21</t>
  </si>
  <si>
    <t>12.08.2022 16:21:01</t>
  </si>
  <si>
    <t>KIRMAHALLE  TR-12 35-28-M00271_953394716_953394716</t>
  </si>
  <si>
    <t>12.08.2022 10:23:25</t>
  </si>
  <si>
    <t>12.08.2022 13:12:19</t>
  </si>
  <si>
    <t>DM-1/45 35-29-M00045_DM-1/42 M01_72195102</t>
  </si>
  <si>
    <t>12.08.2022 10:21:49</t>
  </si>
  <si>
    <t>12.08.2022 12:55:31</t>
  </si>
  <si>
    <t>MENEMEN DM-4/10 35-28-M00742_DAĞITIM TRAFO MENEMEN DM-4/10 M03_66878380</t>
  </si>
  <si>
    <t>12.08.2022 10:32:20</t>
  </si>
  <si>
    <t>12.08.2022 16:17:46</t>
  </si>
  <si>
    <t>MENEMEN DM-4/9 35-28-L00119_DAĞITIM TRAFO MENEMEN DM-4/9 L03_66745088</t>
  </si>
  <si>
    <t>12.08.2022 10:34:42</t>
  </si>
  <si>
    <t>12.08.2022 16:16:21</t>
  </si>
  <si>
    <t>SARISU TR-1 35-31-L00078_35-31-L00078_2363466</t>
  </si>
  <si>
    <t>12.08.2022 10:35:26</t>
  </si>
  <si>
    <t>12.08.2022 17:37:35</t>
  </si>
  <si>
    <t>MENEMEN DM-4/7 35-28-M00846_DAHİLİ TRF DM-4/7 M03_64548546</t>
  </si>
  <si>
    <t>12.08.2022 16:14:21</t>
  </si>
  <si>
    <t>ÜÇPINAR DM 45-71-M00183_AVDAL M02_72249141</t>
  </si>
  <si>
    <t>12.08.2022 10:43:09</t>
  </si>
  <si>
    <t>12.08.2022 11:08:59</t>
  </si>
  <si>
    <t>KAVAKLIDERE TR-12 45-73-M00145_TR-13 M02_2093005</t>
  </si>
  <si>
    <t>12.08.2022 10:38:02</t>
  </si>
  <si>
    <t>12.08.2022 11:54:55</t>
  </si>
  <si>
    <t>SİYEKLİ KÖYÜ TR-1 45-71-M01660_44432238_56366925_56366925</t>
  </si>
  <si>
    <t>12.08.2022 10:42:16</t>
  </si>
  <si>
    <t>12.08.2022 15:33:50</t>
  </si>
  <si>
    <t>ÇANDARLI TR-21 35-30-M00021_M_56380761_56380761</t>
  </si>
  <si>
    <t>12.08.2022 10:49:04</t>
  </si>
  <si>
    <t>12.08.2022 11:25:58</t>
  </si>
  <si>
    <t>DM-2/39 (İSHAKÇELEBİ) 45-71-M01859_D d2b_45179941</t>
  </si>
  <si>
    <t>12.08.2022 10:48:35</t>
  </si>
  <si>
    <t>12.08.2022 13:42:49</t>
  </si>
  <si>
    <t>M-2384 35-01-M02384_M-2385 M02_2122011</t>
  </si>
  <si>
    <t>12.08.2022 10:53:15</t>
  </si>
  <si>
    <t>12.08.2022 13:15:33</t>
  </si>
  <si>
    <t>K-49 35-01-K00049_35-01-K00049_42446532</t>
  </si>
  <si>
    <t>12.08.2022 11:02:23</t>
  </si>
  <si>
    <t>12.08.2022 12:03:42</t>
  </si>
  <si>
    <t>12.08.2022 11:06:46</t>
  </si>
  <si>
    <t>12.08.2022 11:07:12</t>
  </si>
  <si>
    <t>GİRELLİ TR-3 45-73-M00759_A_56390511_56390511</t>
  </si>
  <si>
    <t>12.08.2022 11:01:35</t>
  </si>
  <si>
    <t>12.08.2022 14:33:58</t>
  </si>
  <si>
    <t>AVDAL TR-1 45-71-M01588_DIREK TIPI TRAFO HUCRESI H01_2080918</t>
  </si>
  <si>
    <t>12.08.2022 11:10:27</t>
  </si>
  <si>
    <t>12.08.2022 12:30:13</t>
  </si>
  <si>
    <t>ULUCAK DM-2/8 35-27-M00330_97504666_97504666</t>
  </si>
  <si>
    <t>12.08.2022 11:14:55</t>
  </si>
  <si>
    <t>12.08.2022 13:09:38</t>
  </si>
  <si>
    <t>K-3977 35-01-K03977_35-01-K03977_2359228</t>
  </si>
  <si>
    <t>12.08.2022 11:14:52</t>
  </si>
  <si>
    <t>12.08.2022 11:38:57</t>
  </si>
  <si>
    <t>12.08.2022 11:22:48</t>
  </si>
  <si>
    <t>12.08.2022 13:10:25</t>
  </si>
  <si>
    <t>YALLIOĞLU KÖK 35-15-L00361_YENİKÖY L02_66935979</t>
  </si>
  <si>
    <t>12.08.2022 11:24:25</t>
  </si>
  <si>
    <t>12.08.2022 12:08:19</t>
  </si>
  <si>
    <t>M-516 METAŞ KÖK 35-02-M00516_M-1151 M04_72046090</t>
  </si>
  <si>
    <t>12.08.2022 11:31:53</t>
  </si>
  <si>
    <t>12.08.2022 11:35:25</t>
  </si>
  <si>
    <t>YENİ ŞAKRAN KÖK 35-17-M00174_HatBaşıAyırıcı_72921815 M02_72921815</t>
  </si>
  <si>
    <t>12.08.2022 11:29:55</t>
  </si>
  <si>
    <t>12.08.2022 12:38:47</t>
  </si>
  <si>
    <t>TOPÇAM SULAMA TR-3 35-16-M00196_966536108_966536108</t>
  </si>
  <si>
    <t>12.08.2022 11:34:52</t>
  </si>
  <si>
    <t>12.08.2022 12:33:27</t>
  </si>
  <si>
    <t>KARABEL KÖK(VİŞNELİ KÖK) 35-26-M01207_DEREKÖY CUMALI M05_66051329</t>
  </si>
  <si>
    <t>12.08.2022 11:38:29</t>
  </si>
  <si>
    <t>12.08.2022 11:58:31</t>
  </si>
  <si>
    <t>12.08.2022 11:45:53</t>
  </si>
  <si>
    <t>12.08.2022 11:52:35</t>
  </si>
  <si>
    <t>SELENDİ TR-8 45-81-M00008_A A02b_64573004</t>
  </si>
  <si>
    <t>12.08.2022 11:46:10</t>
  </si>
  <si>
    <t>12.08.2022 16:08:28</t>
  </si>
  <si>
    <t>TİRE İM-DM-1 35-29-A00001_DM1/24 M05_2059512</t>
  </si>
  <si>
    <t>12.08.2022 11:54:38</t>
  </si>
  <si>
    <t>12.08.2022 11:55:28</t>
  </si>
  <si>
    <t>ÇAPAKLI KÖK 45-78-M01161_HatBaşıAyırıcı_53140096 M06_53140096</t>
  </si>
  <si>
    <t>12.08.2022 12:07:22</t>
  </si>
  <si>
    <t>12.08.2022 15:46:28</t>
  </si>
  <si>
    <t>DM-16/20 45-71-M02397_953243945_953243945</t>
  </si>
  <si>
    <t>12.08.2022 12:10:42</t>
  </si>
  <si>
    <t>12.08.2022 14:16:34</t>
  </si>
  <si>
    <t>L-182 ÖZİNAN SİTESİ 35-14-L00182_956657765_956657765</t>
  </si>
  <si>
    <t>12.08.2022 12:22:37</t>
  </si>
  <si>
    <t>12.08.2022 13:10:43</t>
  </si>
  <si>
    <t>12.08.2022 12:25:44</t>
  </si>
  <si>
    <t>12.08.2022 12:29:32</t>
  </si>
  <si>
    <t>ÇAYAĞZI TR-18 35-31-L00406_956578961_956578961</t>
  </si>
  <si>
    <t>12.08.2022 12:20:44</t>
  </si>
  <si>
    <t>12.08.2022 18:59:55</t>
  </si>
  <si>
    <t>12.08.2022 12:43:45</t>
  </si>
  <si>
    <t>12.08.2022 13:23:10</t>
  </si>
  <si>
    <t>12.08.2022 12:33:30</t>
  </si>
  <si>
    <t>12.08.2022 15:13:36</t>
  </si>
  <si>
    <t>12.08.2022 12:34:45</t>
  </si>
  <si>
    <t>12.08.2022 13:06:09</t>
  </si>
  <si>
    <t>K-1038 35-01-K01038_911049470_911049470</t>
  </si>
  <si>
    <t>12.08.2022 12:33:51</t>
  </si>
  <si>
    <t>12.08.2022 13:24:21</t>
  </si>
  <si>
    <t>TÜRKELLİ DM (TR-4) 35-28-M00368_DONANIMLI YEDEK M16_56299115</t>
  </si>
  <si>
    <t>12.08.2022 12:24:41</t>
  </si>
  <si>
    <t>12.08.2022 13:01:34</t>
  </si>
  <si>
    <t>TR-113 ZEYTİNALANI 35-19-L00113_915137792_915137792</t>
  </si>
  <si>
    <t>12.08.2022 12:41:47</t>
  </si>
  <si>
    <t>12.08.2022 15:22:37</t>
  </si>
  <si>
    <t>İĞNEDERE TR-1 35-28-M00290_953395054_953395054</t>
  </si>
  <si>
    <t>12.08.2022 12:40:25</t>
  </si>
  <si>
    <t>12.08.2022 15:51:37</t>
  </si>
  <si>
    <t>BALABAN TARIMSAL SULAMA TR-1 35-16-M00175_35-16-M00175_2347109</t>
  </si>
  <si>
    <t>12.08.2022 12:42:16</t>
  </si>
  <si>
    <t>12.08.2022 15:38:20</t>
  </si>
  <si>
    <t>SART TR-4/A 45-78-M00169_49315464_56393372_56393372</t>
  </si>
  <si>
    <t>12.08.2022 12:51:40</t>
  </si>
  <si>
    <t>12.08.2022 14:51:59</t>
  </si>
  <si>
    <t>M-3048 35-04-M03048_35-04-M03048_79571622</t>
  </si>
  <si>
    <t>12.08.2022 09:20:15</t>
  </si>
  <si>
    <t>12.08.2022 14:18:36</t>
  </si>
  <si>
    <t>EYKO TR-6 35-30-M00032_A_56370570_56370570</t>
  </si>
  <si>
    <t>12.08.2022 13:17:38</t>
  </si>
  <si>
    <t>12.08.2022 13:50:51</t>
  </si>
  <si>
    <t>12.08.2022 13:35:25</t>
  </si>
  <si>
    <t>12.08.2022 14:34:19</t>
  </si>
  <si>
    <t>TR-124 35-16-L00124_47573940_56352907_56352907</t>
  </si>
  <si>
    <t>12.08.2022 13:36:30</t>
  </si>
  <si>
    <t>12.08.2022 14:20:56</t>
  </si>
  <si>
    <t>ÇAYAĞZI TR-2 35-31-L00414_DIREK TIPI TRAFO HUCRESI H01_2116737</t>
  </si>
  <si>
    <t>12.08.2022 13:39:40</t>
  </si>
  <si>
    <t>12.08.2022 17:23:07</t>
  </si>
  <si>
    <t>12.08.2022 13:38:36</t>
  </si>
  <si>
    <t>12.08.2022 14:25:21</t>
  </si>
  <si>
    <t>YAKUP TEKİN SULAMA GRUBU  TR 35-27-M00271_B_56355882_56355882</t>
  </si>
  <si>
    <t>12.08.2022 13:36:55</t>
  </si>
  <si>
    <t>12.08.2022 17:44:48</t>
  </si>
  <si>
    <t>12.08.2022 13:52:27</t>
  </si>
  <si>
    <t>12.08.2022 15:57:25</t>
  </si>
  <si>
    <t>M-650 35-02-M00650_M-652 M02_2325058</t>
  </si>
  <si>
    <t>12.08.2022 13:46:14</t>
  </si>
  <si>
    <t>12.08.2022 15:17:07</t>
  </si>
  <si>
    <t>ORUÇLAR TR-1 35-16-M00093_953325155_953325155</t>
  </si>
  <si>
    <t>12.08.2022 13:58:46</t>
  </si>
  <si>
    <t>12.08.2022 22:10:11</t>
  </si>
  <si>
    <t>M-36 TR1 DERYA SİTESİ 35-25-M00292_956646580_956646580</t>
  </si>
  <si>
    <t>12.08.2022 13:57:39</t>
  </si>
  <si>
    <t>12.08.2022 15:37:57</t>
  </si>
  <si>
    <t>ORTA MAHALLE M-4 35-25-M00118_35-25-M00118_2374712</t>
  </si>
  <si>
    <t>12.08.2022 14:03:02</t>
  </si>
  <si>
    <t>12.08.2022 14:57:58</t>
  </si>
  <si>
    <t>SARIKAYA MERGE TR-5 35-31-L00427_ H_42568151</t>
  </si>
  <si>
    <t>12.08.2022 14:11:47</t>
  </si>
  <si>
    <t>12.08.2022 17:03:39</t>
  </si>
  <si>
    <t>ÇUKURKÖY TR-1 35-28-M00212_95001399374_95001399374</t>
  </si>
  <si>
    <t>12.08.2022 14:16:36</t>
  </si>
  <si>
    <t>12.08.2022 23:14:33</t>
  </si>
  <si>
    <t>K-32 35-01-K00032_K-258 K02_2118145</t>
  </si>
  <si>
    <t>12.08.2022 14:17:37</t>
  </si>
  <si>
    <t>12.08.2022 15:04:06</t>
  </si>
  <si>
    <t>12.08.2022 14:17:32</t>
  </si>
  <si>
    <t>12.08.2022 15:13:40</t>
  </si>
  <si>
    <t>TR-69 M.ALİ SOYLU GRB. YANIKIR MEVKİİ 35-15-L00069_A_56369993_56369993</t>
  </si>
  <si>
    <t>12.08.2022 14:21:46</t>
  </si>
  <si>
    <t>12.08.2022 16:08:21</t>
  </si>
  <si>
    <t>L-292 35-18-L00292_950453379_950453379</t>
  </si>
  <si>
    <t>12.08.2022 14:27:02</t>
  </si>
  <si>
    <t>12.08.2022 19:35:10</t>
  </si>
  <si>
    <t>OVAKENT TR-2 35-15-L00632_950386340_950386340</t>
  </si>
  <si>
    <t>12.08.2022 14:28:34</t>
  </si>
  <si>
    <t>12.08.2022 17:55:55</t>
  </si>
  <si>
    <t>PAŞAKÖY TR-2 45-80-M00059_956536902_956536902</t>
  </si>
  <si>
    <t>12.08.2022 14:34:24</t>
  </si>
  <si>
    <t>12.08.2022 15:15:12</t>
  </si>
  <si>
    <t>SOMA TR-31/1 45-82-M00104_B_56404688_56404688</t>
  </si>
  <si>
    <t>12.08.2022 14:40:32</t>
  </si>
  <si>
    <t>12.08.2022 16:13:30</t>
  </si>
  <si>
    <t>GERELİ KÖYÜ KAVAKKUYU TR-8 35-15-M00225_C_56370690_56370690</t>
  </si>
  <si>
    <t>12.08.2022 14:40:41</t>
  </si>
  <si>
    <t>12.08.2022 20:23:34</t>
  </si>
  <si>
    <t>RAHMİYE TR-1 45-72-L00657_956513983_956513983</t>
  </si>
  <si>
    <t>12.08.2022 14:46:38</t>
  </si>
  <si>
    <t>12.08.2022 17:18:03</t>
  </si>
  <si>
    <t>12.08.2022 14:09:50</t>
  </si>
  <si>
    <t>12.08.2022 16:51:20</t>
  </si>
  <si>
    <t>SUBAŞI-3 35-26-L00330_35-26-L00330_2349963</t>
  </si>
  <si>
    <t>12.08.2022 14:50:15</t>
  </si>
  <si>
    <t>12.08.2022 16:53:12</t>
  </si>
  <si>
    <t>TR-80 35-16-L00080_47591043_56353643_56353643</t>
  </si>
  <si>
    <t>12.08.2022 15:03:26</t>
  </si>
  <si>
    <t>12.08.2022 16:00:59</t>
  </si>
  <si>
    <t>KIRKAĞAÇ TR-1/6 45-76-M00030_955248221_955248221</t>
  </si>
  <si>
    <t>12.08.2022 15:01:58</t>
  </si>
  <si>
    <t>12.08.2022 15:54:25</t>
  </si>
  <si>
    <t>K-376 35-01-K00376_910919881_910919881</t>
  </si>
  <si>
    <t>12.08.2022 15:17:13</t>
  </si>
  <si>
    <t>12.08.2022 16:21:54</t>
  </si>
  <si>
    <t>ÇAYAĞZI TR-1 35-31-L00413_DIREK TIPI TRAFO HUCRESI H01_2116736</t>
  </si>
  <si>
    <t>12.08.2022 15:19:21</t>
  </si>
  <si>
    <t>12.08.2022 17:15:51</t>
  </si>
  <si>
    <t>DM-2 45-71-M00002_953192072_953192072</t>
  </si>
  <si>
    <t>12.08.2022 15:16:04</t>
  </si>
  <si>
    <t>12.08.2022 17:23:09</t>
  </si>
  <si>
    <t>DM06/TR02 45-73-M00052_945671061_945671061</t>
  </si>
  <si>
    <t>12.08.2022 15:14:54</t>
  </si>
  <si>
    <t>12.08.2022 18:16:05</t>
  </si>
  <si>
    <t>K-1266 35-07-K01266_99503515_99503515</t>
  </si>
  <si>
    <t>12.08.2022 15:33:16</t>
  </si>
  <si>
    <t>12.08.2022 16:17:41</t>
  </si>
  <si>
    <t>TR-40 35-17-M00040__56390053_56390053</t>
  </si>
  <si>
    <t>12.08.2022 15:06:21</t>
  </si>
  <si>
    <t>12.08.2022 16:20:25</t>
  </si>
  <si>
    <t>12.08.2022 15:40:47</t>
  </si>
  <si>
    <t>12.08.2022 15:48:00</t>
  </si>
  <si>
    <t>K-893 35-04-K00893_99262709_99262709</t>
  </si>
  <si>
    <t>12.08.2022 15:39:50</t>
  </si>
  <si>
    <t>12.08.2022 17:07:54</t>
  </si>
  <si>
    <t>M-3411(YATIRIM REZERVE) 35-03-M03411_910391523_910391523</t>
  </si>
  <si>
    <t>12.08.2022 15:52:04</t>
  </si>
  <si>
    <t>12.08.2022 20:33:01</t>
  </si>
  <si>
    <t>ÇATALCA TR-1 35-22-M00267_35-22-M00267_2374489</t>
  </si>
  <si>
    <t>12.08.2022 14:46:55</t>
  </si>
  <si>
    <t>12.08.2022 16:38:31</t>
  </si>
  <si>
    <t>SÖĞÜTÖREN TR-2 35-20-L00348_955193340_955193340</t>
  </si>
  <si>
    <t>12.08.2022 16:03:18</t>
  </si>
  <si>
    <t>12.08.2022 18:09:44</t>
  </si>
  <si>
    <t>12.08.2022 16:21:05</t>
  </si>
  <si>
    <t>12.08.2022 16:26:38</t>
  </si>
  <si>
    <t>12.08.2022 16:26:42</t>
  </si>
  <si>
    <t>12.08.2022 16:55:00</t>
  </si>
  <si>
    <t>K-2722 35-08-K02722_97623291_97623291</t>
  </si>
  <si>
    <t>12.08.2022 16:22:11</t>
  </si>
  <si>
    <t>12.08.2022 19:35:39</t>
  </si>
  <si>
    <t>MENEMEN DM-4/11 35-28-M00723_DAĞITIM TRAFO MENEMEN DM-4/11 M03_2096805</t>
  </si>
  <si>
    <t>12.08.2022 17:09:13</t>
  </si>
  <si>
    <t>12.08.2022 18:23:06</t>
  </si>
  <si>
    <t>DM-25/12 45-71-M00051_964653700_964653700</t>
  </si>
  <si>
    <t>12.08.2022 16:27:18</t>
  </si>
  <si>
    <t>ATAKÖY OVA TR-1 35-22-M00182_955290771_955290771</t>
  </si>
  <si>
    <t>12.08.2022 16:27:25</t>
  </si>
  <si>
    <t>12.08.2022 20:11:21</t>
  </si>
  <si>
    <t>12.08.2022 16:37:56</t>
  </si>
  <si>
    <t>12.08.2022 16:38:36</t>
  </si>
  <si>
    <t>12.08.2022 16:48:01</t>
  </si>
  <si>
    <t>12.08.2022 17:22:33</t>
  </si>
  <si>
    <t>BADEMLİ ÜÇCEVİZLER ÇIKIŞI YOL KENARI TR-25 35-15-L01039_B_56361104_56361104</t>
  </si>
  <si>
    <t>12.08.2022 16:30:33</t>
  </si>
  <si>
    <t>12.08.2022 18:56:43</t>
  </si>
  <si>
    <t>HALİL İBİLOĞLU SULAMA GRUBU 35-29-M00294_955214758_955214758</t>
  </si>
  <si>
    <t>12.08.2022 16:45:38</t>
  </si>
  <si>
    <t>12.08.2022 18:34:47</t>
  </si>
  <si>
    <t>K-258 35-01-K00258_TRAFO K03_2038568</t>
  </si>
  <si>
    <t>12.08.2022 17:07:39</t>
  </si>
  <si>
    <t>12.08.2022 20:00:20</t>
  </si>
  <si>
    <t>ARDIÇ MAHALLESİ TR-12 35-21-L00134_953366527_953366527</t>
  </si>
  <si>
    <t>12.08.2022 16:53:29</t>
  </si>
  <si>
    <t>12.08.2022 21:06:06</t>
  </si>
  <si>
    <t>12.08.2022 16:55:29</t>
  </si>
  <si>
    <t>12.08.2022 17:27:22</t>
  </si>
  <si>
    <t>12.08.2022 17:01:54</t>
  </si>
  <si>
    <t>12.08.2022 17:08:09</t>
  </si>
  <si>
    <t>ZEYTİNALANI TR-116 35-19-L00116__72374230_72374230</t>
  </si>
  <si>
    <t>12.08.2022 17:02:48</t>
  </si>
  <si>
    <t>12.08.2022 17:26:02</t>
  </si>
  <si>
    <t>TR-182 45-78-L00182__72373748_72373748</t>
  </si>
  <si>
    <t>12.08.2022 17:00:48</t>
  </si>
  <si>
    <t>12.08.2022 18:26:48</t>
  </si>
  <si>
    <t>TR-44 35-16-L00044_47569499_56352745_56352745</t>
  </si>
  <si>
    <t>12.08.2022 17:53:49</t>
  </si>
  <si>
    <t>12.08.2022 19:37:06</t>
  </si>
  <si>
    <t>AKHİSAR İM 45-72-A00001_TR-1/13 M14_2308507</t>
  </si>
  <si>
    <t>12.08.2022 17:10:36</t>
  </si>
  <si>
    <t>12.08.2022 17:31:11</t>
  </si>
  <si>
    <t>K-1867 35-09-K01867_35-09-K01867_45352960</t>
  </si>
  <si>
    <t>12.08.2022 16:46:16</t>
  </si>
  <si>
    <t>12.08.2022 23:02:00</t>
  </si>
  <si>
    <t>OSMANGAZİ İM 35-02-A00004_MUHİTTİN ERENER K13_2327852</t>
  </si>
  <si>
    <t>12.08.2022 17:08:32</t>
  </si>
  <si>
    <t>12.08.2022 18:22:20</t>
  </si>
  <si>
    <t>TR-67 35-30-L00067_95001350303_95001350303</t>
  </si>
  <si>
    <t>12.08.2022 17:24:07</t>
  </si>
  <si>
    <t>12.08.2022 18:06:07</t>
  </si>
  <si>
    <t>EYKO TR-6 35-30-M00032_955321438_955321438</t>
  </si>
  <si>
    <t>12.08.2022 17:20:44</t>
  </si>
  <si>
    <t>12.08.2022 18:55:55</t>
  </si>
  <si>
    <t>TR-128 35-15-M00128_950362773_950362773</t>
  </si>
  <si>
    <t>12.08.2022 17:26:50</t>
  </si>
  <si>
    <t>12.08.2022 17:41:45</t>
  </si>
  <si>
    <t>TR-15 35-16-L00015_47584909_56353657_56353657</t>
  </si>
  <si>
    <t>12.08.2022 17:47:03</t>
  </si>
  <si>
    <t>12.08.2022 18:33:10</t>
  </si>
  <si>
    <t>ORTAKÖY TR-2 35-15-L00475_950371920_950371920</t>
  </si>
  <si>
    <t>12.08.2022 17:47:13</t>
  </si>
  <si>
    <t>12.08.2022 18:29:51</t>
  </si>
  <si>
    <t>POYRAZ KÖK 45-78-M00651_HatBaşıAyırıcı_53140070 M03_53140070</t>
  </si>
  <si>
    <t>12.08.2022 17:45:45</t>
  </si>
  <si>
    <t>12.08.2022 19:33:19</t>
  </si>
  <si>
    <t>KURUCUOVA TR-7 35-15-L00248_B_56361998_56361998</t>
  </si>
  <si>
    <t>12.08.2022 17:36:42</t>
  </si>
  <si>
    <t>12.08.2022 19:48:00</t>
  </si>
  <si>
    <t>İLHAMİ İKİZ VE ARK. TR 35-24-M00067_35-24-M00067_2370450</t>
  </si>
  <si>
    <t>12.08.2022 17:49:36</t>
  </si>
  <si>
    <t>12.08.2022 20:34:18</t>
  </si>
  <si>
    <t>12.08.2022 17:52:11</t>
  </si>
  <si>
    <t>12.08.2022 19:23:23</t>
  </si>
  <si>
    <t>L-179 35-18-L00179_95001390333_95001390333</t>
  </si>
  <si>
    <t>12.08.2022 17:57:32</t>
  </si>
  <si>
    <t>12.08.2022 23:02:54</t>
  </si>
  <si>
    <t>YUKARI ŞEHİT KEMAL TR 35-17-M00358_B_56357183_56357183</t>
  </si>
  <si>
    <t>12.08.2022 17:58:40</t>
  </si>
  <si>
    <t>12.08.2022 18:57:21</t>
  </si>
  <si>
    <t>12.08.2022 18:05:07</t>
  </si>
  <si>
    <t>12.08.2022 18:50:04</t>
  </si>
  <si>
    <t>GÜNEY TR-1 45-83-L00269_A_56407854_56407854</t>
  </si>
  <si>
    <t>12.08.2022 18:08:05</t>
  </si>
  <si>
    <t>12.08.2022 18:56:58</t>
  </si>
  <si>
    <t>12.08.2022 18:15:47</t>
  </si>
  <si>
    <t>12.08.2022 20:18:25</t>
  </si>
  <si>
    <t>BEYOBA TR-11 45-72-M00426_45-72-M00426_2370574</t>
  </si>
  <si>
    <t>12.08.2022 18:33:36</t>
  </si>
  <si>
    <t>12.08.2022 20:06:21</t>
  </si>
  <si>
    <t>KURTULMUŞ TR-1 45-72-L00201_956484927_956484927</t>
  </si>
  <si>
    <t>12.08.2022 18:32:19</t>
  </si>
  <si>
    <t>12.08.2022 19:35:35</t>
  </si>
  <si>
    <t>12.08.2022 18:38:09</t>
  </si>
  <si>
    <t>12.08.2022 18:44:58</t>
  </si>
  <si>
    <t>M-1037 35-04-M01037_99039736_99039736</t>
  </si>
  <si>
    <t>12.08.2022 18:36:01</t>
  </si>
  <si>
    <t>12.08.2022 19:18:50</t>
  </si>
  <si>
    <t>DOĞUŞLAR TR-2 45-79-M00103_B_56395921_56395921</t>
  </si>
  <si>
    <t>12.08.2022 18:39:31</t>
  </si>
  <si>
    <t>12.08.2022 21:19:43</t>
  </si>
  <si>
    <t>AHMETAĞA TR-7 TARIMSAL SULAMA 45-79-M00328_DIREK TIPI TRAFO HUCRESI H01_2076014</t>
  </si>
  <si>
    <t>12.08.2022 17:52:00</t>
  </si>
  <si>
    <t>12.08.2022 19:28:06</t>
  </si>
  <si>
    <t>YARBASAN KÖK 45-74-M00119_HatBaşıAyırıcı_77952899 M04_77952899</t>
  </si>
  <si>
    <t>12.08.2022 19:13:52</t>
  </si>
  <si>
    <t>12.08.2022 20:53:25</t>
  </si>
  <si>
    <t>APAK TR-1 45-80-M00126_956547614_956547614</t>
  </si>
  <si>
    <t>12.08.2022 19:05:52</t>
  </si>
  <si>
    <t>12.08.2022 21:13:35</t>
  </si>
  <si>
    <t>BÜYÜK AVULCUK TR-3 35-15-L00700_950354343_950354343</t>
  </si>
  <si>
    <t>12.08.2022 19:16:06</t>
  </si>
  <si>
    <t>12.08.2022 20:00:05</t>
  </si>
  <si>
    <t>DM-25/18 45-71-M00366_953183039_953183039</t>
  </si>
  <si>
    <t>12.08.2022 19:21:06</t>
  </si>
  <si>
    <t>13.08.2022 01:23:06</t>
  </si>
  <si>
    <t>12.08.2022 19:20:27</t>
  </si>
  <si>
    <t>12.08.2022 20:04:55</t>
  </si>
  <si>
    <t>L-251 35-18-L00251_950445922_950445922</t>
  </si>
  <si>
    <t>12.08.2022 19:29:55</t>
  </si>
  <si>
    <t>12.08.2022 21:25:11</t>
  </si>
  <si>
    <t>YEŞİLOVA ÇAYIR TR-2 35-20-L00127_955189629_955189629</t>
  </si>
  <si>
    <t>12.08.2022 19:37:09</t>
  </si>
  <si>
    <t>12.08.2022 22:25:49</t>
  </si>
  <si>
    <t>12.08.2022 19:45:46</t>
  </si>
  <si>
    <t>12.08.2022 19:53:52</t>
  </si>
  <si>
    <t>KIRMAHALLE  TR-12 35-28-M00271_C_56357731_56357731</t>
  </si>
  <si>
    <t>12.08.2022 19:56:03</t>
  </si>
  <si>
    <t>12.08.2022 21:05:55</t>
  </si>
  <si>
    <t>SOMA TR-17/2 45-82-M00110_945524936_945524936</t>
  </si>
  <si>
    <t>12.08.2022 19:58:52</t>
  </si>
  <si>
    <t>12.08.2022 20:30:40</t>
  </si>
  <si>
    <t>BELEVİ TR-5 35-13-L00064_946418688_946418688</t>
  </si>
  <si>
    <t>12.08.2022 20:14:54</t>
  </si>
  <si>
    <t>12.08.2022 23:35:04</t>
  </si>
  <si>
    <t>ÖREN TR-5 35-31-L00555_956571626_956571626</t>
  </si>
  <si>
    <t>12.08.2022 20:17:03</t>
  </si>
  <si>
    <t>12.08.2022 23:30:00</t>
  </si>
  <si>
    <t>L-25 35-14-L00025_965236701_965236701</t>
  </si>
  <si>
    <t>12.08.2022 20:27:11</t>
  </si>
  <si>
    <t>12.08.2022 21:11:39</t>
  </si>
  <si>
    <t>SUDELİĞİ KÖK 45-72-L00111_HatBaşıAyırıcı_53139849 L04_53139849</t>
  </si>
  <si>
    <t>12.08.2022 20:32:45</t>
  </si>
  <si>
    <t>12.08.2022 21:16:14</t>
  </si>
  <si>
    <t>12.08.2022 20:34:17</t>
  </si>
  <si>
    <t>12.08.2022 20:53:42</t>
  </si>
  <si>
    <t>12.08.2022 20:43:13</t>
  </si>
  <si>
    <t>12.08.2022 21:18:44</t>
  </si>
  <si>
    <t>12.08.2022 20:54:21</t>
  </si>
  <si>
    <t>12.08.2022 23:04:13</t>
  </si>
  <si>
    <t>12.08.2022 20:48:11</t>
  </si>
  <si>
    <t>13.08.2022 00:05:10</t>
  </si>
  <si>
    <t>ARMUTLU TR-4 35-27-L00004_98994471_98994471</t>
  </si>
  <si>
    <t>12.08.2022 20:58:07</t>
  </si>
  <si>
    <t>12.08.2022 21:43:09</t>
  </si>
  <si>
    <t>YAĞCILAR TR-3 45-71-M01442_B_56401670_56401670</t>
  </si>
  <si>
    <t>12.08.2022 21:00:13</t>
  </si>
  <si>
    <t>12.08.2022 21:59:21</t>
  </si>
  <si>
    <t>12.08.2022 21:34:00</t>
  </si>
  <si>
    <t>12.08.2022 22:02:43</t>
  </si>
  <si>
    <t>K-97 35-02-K00097_910145110_910145110</t>
  </si>
  <si>
    <t>12.08.2022 21:58:40</t>
  </si>
  <si>
    <t>12.08.2022 22:35:23</t>
  </si>
  <si>
    <t>12.08.2022 22:33:15</t>
  </si>
  <si>
    <t>M-2702 35-01-M02702_913379844_913379844</t>
  </si>
  <si>
    <t>12.08.2022 22:22:38</t>
  </si>
  <si>
    <t>13.08.2022 00:18:25</t>
  </si>
  <si>
    <t>M-2555 35-04-M02555_M-1180 M01_54914157</t>
  </si>
  <si>
    <t>12.08.2022 23:18:49</t>
  </si>
  <si>
    <t>İZSU YENİCE SU KUYUSU ÖZEL TR 35-15-L00405Ö_DIREK TIPI TRAFO HUCRESI H01_2043688</t>
  </si>
  <si>
    <t>12.08.2022 23:15:53</t>
  </si>
  <si>
    <t>13.08.2022 00:37:06</t>
  </si>
  <si>
    <t>K-3169 35-04-K03169_35-04-K03169_2373952</t>
  </si>
  <si>
    <t>12.08.2022 23:33:38</t>
  </si>
  <si>
    <t>13.08.2022 00:09:03</t>
  </si>
  <si>
    <t>BİMEYKO KÖK-10 35-30-M00048_BİMEYKO TR-4 M03_2107750</t>
  </si>
  <si>
    <t>12.08.2022 23:30:48</t>
  </si>
  <si>
    <t>13.08.2022 01:08:42</t>
  </si>
  <si>
    <t>K-2907 35-01-K02907_912709811_912709811</t>
  </si>
  <si>
    <t>13.08.2022 01:03:06</t>
  </si>
  <si>
    <t>13.08.2022 03:03:40</t>
  </si>
  <si>
    <t>SOMA TR-9 45-82-M00009_45-82-M00009_2369707</t>
  </si>
  <si>
    <t>13.08.2022 01:12:56</t>
  </si>
  <si>
    <t>13.08.2022 03:06:30</t>
  </si>
  <si>
    <t>13.08.2022 01:37:43</t>
  </si>
  <si>
    <t>13.08.2022 02:40:12</t>
  </si>
  <si>
    <t>AZİMLİ KÖYÜ TR-1 45-86-M00213_915904531_915904531</t>
  </si>
  <si>
    <t>13.08.2022 01:58:16</t>
  </si>
  <si>
    <t>13.08.2022 03:33:27</t>
  </si>
  <si>
    <t>13.08.2022 03:05:09</t>
  </si>
  <si>
    <t>13.08.2022 03:10:29</t>
  </si>
  <si>
    <t>TİRE TR-17 35-29-M00452_950330825_950330825</t>
  </si>
  <si>
    <t>13.08.2022 03:04:37</t>
  </si>
  <si>
    <t>13.08.2022 03:58:59</t>
  </si>
  <si>
    <t>M-1009 35-03-M01009_B_56369083_56369083</t>
  </si>
  <si>
    <t>13.08.2022 04:32:41</t>
  </si>
  <si>
    <t>13.08.2022 06:39:32</t>
  </si>
  <si>
    <t>13.08.2022 05:13:38</t>
  </si>
  <si>
    <t>13.08.2022 10:18:18</t>
  </si>
  <si>
    <t>13.08.2022 05:37:09</t>
  </si>
  <si>
    <t>13.08.2022 05:39:14</t>
  </si>
  <si>
    <t>TR-142 YAĞCILAR KÖK 35-19-M00142_OTOBAN GİŞELER M02_72114550</t>
  </si>
  <si>
    <t>13.08.2022 05:46:52</t>
  </si>
  <si>
    <t>13.08.2022 06:43:02</t>
  </si>
  <si>
    <t>13.08.2022 05:49:49</t>
  </si>
  <si>
    <t>13.08.2022 05:50:50</t>
  </si>
  <si>
    <t>L-166 35-18-L00166_35-18-L00166_2370253</t>
  </si>
  <si>
    <t>13.08.2022 06:04:24</t>
  </si>
  <si>
    <t>13.08.2022 09:20:12</t>
  </si>
  <si>
    <t>KAYAKÖY DM 35-15-L00866_İLKKURŞUN L05_72307055</t>
  </si>
  <si>
    <t>13.08.2022 06:06:19</t>
  </si>
  <si>
    <t>13.08.2022 06:39:54</t>
  </si>
  <si>
    <t>13.08.2022 06:06:29</t>
  </si>
  <si>
    <t>13.08.2022 07:34:47</t>
  </si>
  <si>
    <t>DERBENT İM-DM 45-83-A00004_DSİ-2 M04_2331766</t>
  </si>
  <si>
    <t>13.08.2022 06:08:36</t>
  </si>
  <si>
    <t>13.08.2022 06:42:24</t>
  </si>
  <si>
    <t>13.08.2022 06:38:58</t>
  </si>
  <si>
    <t>13.08.2022 07:04:13</t>
  </si>
  <si>
    <t>13.08.2022 06:39:50</t>
  </si>
  <si>
    <t>13.08.2022 07:22:48</t>
  </si>
  <si>
    <t>KAYMAKÇI TR-33 35-15-L00236_35-15-L00236_2364867</t>
  </si>
  <si>
    <t>13.08.2022 06:46:55</t>
  </si>
  <si>
    <t>13.08.2022 07:39:09</t>
  </si>
  <si>
    <t>13.08.2022 07:15:34</t>
  </si>
  <si>
    <t>13.08.2022 07:39:38</t>
  </si>
  <si>
    <t>KİRELLİ KÖK 35-29-L00809_BOYNUYOĞUN KÖK-TAMTAT L02_74719158</t>
  </si>
  <si>
    <t>13.08.2022 07:28:29</t>
  </si>
  <si>
    <t>13.08.2022 07:47:38</t>
  </si>
  <si>
    <t>_913441250_913441250</t>
  </si>
  <si>
    <t>13.08.2022 07:34:46</t>
  </si>
  <si>
    <t>13.08.2022 12:02:35</t>
  </si>
  <si>
    <t>YENİFOÇA TR-24 35-23-M00024_YENİFOÇA TR-25 M02_72189425</t>
  </si>
  <si>
    <t>13.08.2022 07:25:55</t>
  </si>
  <si>
    <t>13.08.2022 08:34:56</t>
  </si>
  <si>
    <t>HACIHALİLLER TR-1 KÖK 45-71-M00066_45-71-M00066_72238432</t>
  </si>
  <si>
    <t>13.08.2022 07:41:07</t>
  </si>
  <si>
    <t>13.08.2022 09:32:43</t>
  </si>
  <si>
    <t>SELENDİ TR-8 45-81-M00008_TR-22 M05_61176213</t>
  </si>
  <si>
    <t>13.08.2022 07:38:38</t>
  </si>
  <si>
    <t>13.08.2022 08:56:50</t>
  </si>
  <si>
    <t>13.08.2022 07:51:37</t>
  </si>
  <si>
    <t>13.08.2022 07:55:44</t>
  </si>
  <si>
    <t>13.08.2022 07:46:23</t>
  </si>
  <si>
    <t>13.08.2022 09:16:25</t>
  </si>
  <si>
    <t>M-13 35-02-M00013_M-157 M03_44464453</t>
  </si>
  <si>
    <t>13.08.2022 08:08:21</t>
  </si>
  <si>
    <t>13.08.2022 08:53:38</t>
  </si>
  <si>
    <t>13.08.2022 08:10:36</t>
  </si>
  <si>
    <t>13.08.2022 10:30:31</t>
  </si>
  <si>
    <t>13.08.2022 08:29:03</t>
  </si>
  <si>
    <t>13.08.2022 10:35:57</t>
  </si>
  <si>
    <t>L-64 35-18-L00064_965668270_965668270</t>
  </si>
  <si>
    <t>13.08.2022 08:37:01</t>
  </si>
  <si>
    <t>13.08.2022 11:15:45</t>
  </si>
  <si>
    <t>KRAL KÖK 35-26-M00345_PEHLİNAOĞLU M01_66236494</t>
  </si>
  <si>
    <t>13.08.2022 08:46:25</t>
  </si>
  <si>
    <t>13.08.2022 11:04:29</t>
  </si>
  <si>
    <t>ÇAMURHAMAMI KÖK 45-78-L00230_HatBaşıAyırıcı_53139660 L03_53139660</t>
  </si>
  <si>
    <t>13.08.2022 08:52:54</t>
  </si>
  <si>
    <t>13.08.2022 11:14:07</t>
  </si>
  <si>
    <t>13.08.2022 08:58:49</t>
  </si>
  <si>
    <t>13.08.2022 16:09:48</t>
  </si>
  <si>
    <t>13.08.2022 08:59:11</t>
  </si>
  <si>
    <t>13.08.2022 17:05:00</t>
  </si>
  <si>
    <t>IRLAMAZ TR-2 45-83-L00233_45-83-L00233_2359485</t>
  </si>
  <si>
    <t>13.08.2022 09:03:24</t>
  </si>
  <si>
    <t>13.08.2022 13:49:55</t>
  </si>
  <si>
    <t>M-1621 35-02-M01621_M-2901 M03_2102200</t>
  </si>
  <si>
    <t>13.08.2022 09:04:13</t>
  </si>
  <si>
    <t>13.08.2022 17:29:01</t>
  </si>
  <si>
    <t>M-3336 35-04-M03336_A_56369233_56369233</t>
  </si>
  <si>
    <t>13.08.2022 09:07:15</t>
  </si>
  <si>
    <t>13.08.2022 16:42:45</t>
  </si>
  <si>
    <t>13.08.2022 09:07:32</t>
  </si>
  <si>
    <t>13.08.2022 10:53:14</t>
  </si>
  <si>
    <t>13.08.2022 09:11:28</t>
  </si>
  <si>
    <t>13.08.2022 19:05:05</t>
  </si>
  <si>
    <t>DAĞISTAN KÖK 35-16-M00186_BERGAMA T.M. M01_2059217</t>
  </si>
  <si>
    <t>13.08.2022 09:11:34</t>
  </si>
  <si>
    <t>13.08.2022 17:59:59</t>
  </si>
  <si>
    <t>DM-21/23 (ITIR SOKAK) 45-71-M00326_DM-13/15 M03_72102309</t>
  </si>
  <si>
    <t>13.08.2022 09:13:39</t>
  </si>
  <si>
    <t>13.08.2022 15:20:52</t>
  </si>
  <si>
    <t>ULUCAK DM-2/8 35-27-M00330_912040450_912040450</t>
  </si>
  <si>
    <t>13.08.2022 09:14:07</t>
  </si>
  <si>
    <t>13.08.2022 10:46:28</t>
  </si>
  <si>
    <t>13.08.2022 09:03:18</t>
  </si>
  <si>
    <t>13.08.2022 09:55:20</t>
  </si>
  <si>
    <t>13.08.2022 09:23:19</t>
  </si>
  <si>
    <t>13.08.2022 10:12:45</t>
  </si>
  <si>
    <t>UMURLU TR-3 35-31-L00357_35-31-L00357_2365355</t>
  </si>
  <si>
    <t>13.08.2022 09:25:14</t>
  </si>
  <si>
    <t>13.08.2022 17:54:26</t>
  </si>
  <si>
    <t>UMURLU KAHVEÖNÜ TR-8 35-31-L00372_35-31-L00372_2365710</t>
  </si>
  <si>
    <t>13.08.2022 09:28:51</t>
  </si>
  <si>
    <t>13.08.2022 17:37:17</t>
  </si>
  <si>
    <t>13.08.2022 09:28:47</t>
  </si>
  <si>
    <t>13.08.2022 09:52:09</t>
  </si>
  <si>
    <t>L-6 35-18-L00006_950439823_950439823</t>
  </si>
  <si>
    <t>13.08.2022 09:29:01</t>
  </si>
  <si>
    <t>13.08.2022 10:10:19</t>
  </si>
  <si>
    <t>SULTAN DM 35-25-M00121_İZSU ARITMA M04_72117223</t>
  </si>
  <si>
    <t>13.08.2022 09:28:59</t>
  </si>
  <si>
    <t>13.08.2022 10:07:20</t>
  </si>
  <si>
    <t>ZEYTİNALANI TR-118 35-19-L00118_TR-121 L02_66026940</t>
  </si>
  <si>
    <t>13.08.2022 09:37:35</t>
  </si>
  <si>
    <t>13.08.2022 12:20:08</t>
  </si>
  <si>
    <t>13.08.2022 09:55:33</t>
  </si>
  <si>
    <t>13.08.2022 10:25:12</t>
  </si>
  <si>
    <t>DURASILLI TR-7 45-78-M01118_YENİKENT M04_2328935</t>
  </si>
  <si>
    <t>13.08.2022 09:40:55</t>
  </si>
  <si>
    <t>13.08.2022 10:12:23</t>
  </si>
  <si>
    <t>SELİMŞAHLAR TR-2 45-71-M00137_HatBaşıAyırıcı_53135159 M03_53135159</t>
  </si>
  <si>
    <t>13.08.2022 09:42:29</t>
  </si>
  <si>
    <t>13.08.2022 09:43:09</t>
  </si>
  <si>
    <t>K-2980 35-01-K02980_C_56374599_56374599</t>
  </si>
  <si>
    <t>13.08.2022 09:43:45</t>
  </si>
  <si>
    <t>13.08.2022 11:24:46</t>
  </si>
  <si>
    <t>13.08.2022 09:35:39</t>
  </si>
  <si>
    <t>13.08.2022 10:22:05</t>
  </si>
  <si>
    <t>SOMA TR-8 GEÇİT 45-82-M00084_TR-9 M05_72201300</t>
  </si>
  <si>
    <t>13.08.2022 10:09:14</t>
  </si>
  <si>
    <t>13.08.2022 10:39:37</t>
  </si>
  <si>
    <t>SALUR KÖK 45-75-M00062_OĞULDURUK M03_72037125</t>
  </si>
  <si>
    <t>13.08.2022 09:46:39</t>
  </si>
  <si>
    <t>13.08.2022 09:47:19</t>
  </si>
  <si>
    <t>HABAŞ TM 35-17-A00008_BİÇEROVA M26_2333323</t>
  </si>
  <si>
    <t>13.08.2022 09:46:49</t>
  </si>
  <si>
    <t>13.08.2022 09:52:38</t>
  </si>
  <si>
    <t>ŞAMDANLAR TR-1 45-81-M00154_C_56405621_56405621</t>
  </si>
  <si>
    <t>13.08.2022 09:37:13</t>
  </si>
  <si>
    <t>13.08.2022 11:15:55</t>
  </si>
  <si>
    <t>13.08.2022 09:45:18</t>
  </si>
  <si>
    <t>13.08.2022 10:45:12</t>
  </si>
  <si>
    <t>K-3902 35-03-K03902_910817762_910817762</t>
  </si>
  <si>
    <t>13.08.2022 09:41:43</t>
  </si>
  <si>
    <t>13.08.2022 10:49:10</t>
  </si>
  <si>
    <t>13.08.2022 09:54:08</t>
  </si>
  <si>
    <t>13.08.2022 11:47:05</t>
  </si>
  <si>
    <t>HACIRAHMANLAR TARIMSAL SULAMA ÖZEL KÖK 45-80-M02000Ö_HACIRAHMANLI TST-1 M02_2323505</t>
  </si>
  <si>
    <t>13.08.2022 09:54:04</t>
  </si>
  <si>
    <t>13.08.2022 10:31:30</t>
  </si>
  <si>
    <t>KINIK TR-18 35-24-L00018_HatBaşıAyırıcı_53134137 L03_53134137</t>
  </si>
  <si>
    <t>13.08.2022 09:59:11</t>
  </si>
  <si>
    <t>13.08.2022 13:05:02</t>
  </si>
  <si>
    <t>BOZDAĞ TR-5 35-15-L00312_35-15-L00312_67031220</t>
  </si>
  <si>
    <t>13.08.2022 10:04:39</t>
  </si>
  <si>
    <t>13.08.2022 17:04:01</t>
  </si>
  <si>
    <t>13.08.2022 10:04:50</t>
  </si>
  <si>
    <t>13.08.2022 13:10:42</t>
  </si>
  <si>
    <t>L-12 BALLI KUYU 35-14-L00012_L-15 L-16 L-17 L02_72221743</t>
  </si>
  <si>
    <t>13.08.2022 10:08:02</t>
  </si>
  <si>
    <t>13.08.2022 13:51:22</t>
  </si>
  <si>
    <t>K-1410 35-07-K01410_E_65506014_65506014</t>
  </si>
  <si>
    <t>13.08.2022 09:55:00</t>
  </si>
  <si>
    <t>13.08.2022 10:35:00</t>
  </si>
  <si>
    <t>TR-1/61 45-72-M00061_DIREK TIPI TRAFO HUCRESI H01_2068939</t>
  </si>
  <si>
    <t>13.08.2022 10:05:49</t>
  </si>
  <si>
    <t>13.08.2022 10:53:50</t>
  </si>
  <si>
    <t>TR-2/90 45-83-L00090_955146820_955146820</t>
  </si>
  <si>
    <t>13.08.2022 10:09:40</t>
  </si>
  <si>
    <t>13.08.2022 10:39:22</t>
  </si>
  <si>
    <t>İSMAİLLİ KÖK 35-16-M00045_SEKLİK M07_72049734</t>
  </si>
  <si>
    <t>13.08.2022 10:14:00</t>
  </si>
  <si>
    <t>13.08.2022 17:20:38</t>
  </si>
  <si>
    <t>İSMAİLLİ KÖK 35-16-M00045_HACILAR M05_72049232</t>
  </si>
  <si>
    <t>13.08.2022 10:16:23</t>
  </si>
  <si>
    <t>13.08.2022 17:25:49</t>
  </si>
  <si>
    <t>_B_56352103_56352103</t>
  </si>
  <si>
    <t>13.08.2022 10:13:37</t>
  </si>
  <si>
    <t>13.08.2022 13:25:42</t>
  </si>
  <si>
    <t>13.08.2022 10:19:45</t>
  </si>
  <si>
    <t>13.08.2022 17:11:14</t>
  </si>
  <si>
    <t>KINIK İM 35-24-A00001_TR-1-ÖLÇÜ M04_2059531</t>
  </si>
  <si>
    <t>13.08.2022 10:20:45</t>
  </si>
  <si>
    <t>13.08.2022 13:54:54</t>
  </si>
  <si>
    <t>13.08.2022 10:21:18</t>
  </si>
  <si>
    <t>13.08.2022 11:12:18</t>
  </si>
  <si>
    <t>13.08.2022 10:22:27</t>
  </si>
  <si>
    <t>13.08.2022 11:45:06</t>
  </si>
  <si>
    <t>GÖLMARMARA İM 45-85-A00001_HatBaşıAyırıcı_53135857 L28_53135857</t>
  </si>
  <si>
    <t>13.08.2022 10:21:53</t>
  </si>
  <si>
    <t>13.08.2022 11:14:24</t>
  </si>
  <si>
    <t>OVACIK TR-2 35-15-L00286_35-15-L00286_2365510</t>
  </si>
  <si>
    <t>13.08.2022 10:40:19</t>
  </si>
  <si>
    <t>13.08.2022 17:14:46</t>
  </si>
  <si>
    <t>GERENKÖY KÖK 35-23-M00156_DAĞITIM TRAFO GERENKÖY KÖK M08_72155612</t>
  </si>
  <si>
    <t>13.08.2022 10:34:34</t>
  </si>
  <si>
    <t>13.08.2022 10:56:42</t>
  </si>
  <si>
    <t>13.08.2022 10:37:48</t>
  </si>
  <si>
    <t>13.08.2022 12:00:27</t>
  </si>
  <si>
    <t>IŞIKLAR KÖK 45-73-M00467_CABERFAKILI SULAMA M09_83813236</t>
  </si>
  <si>
    <t>13.08.2022 10:34:41</t>
  </si>
  <si>
    <t>13.08.2022 11:21:50</t>
  </si>
  <si>
    <t>13.08.2022 10:39:09</t>
  </si>
  <si>
    <t>13.08.2022 10:39:59</t>
  </si>
  <si>
    <t>LOKMANKUYU KÖK 35-15-L00903_ÖZEL MÜŞTERİLER L03_67112627</t>
  </si>
  <si>
    <t>13.08.2022 10:40:23</t>
  </si>
  <si>
    <t>13.08.2022 11:49:08</t>
  </si>
  <si>
    <t>FİKRİ KOÇTÜRK-1 45-71-M00799_45-71-M00799_2355728</t>
  </si>
  <si>
    <t>13.08.2022 10:45:02</t>
  </si>
  <si>
    <t>13.08.2022 12:40:36</t>
  </si>
  <si>
    <t>13.08.2022 10:49:00</t>
  </si>
  <si>
    <t>13.08.2022 14:27:29</t>
  </si>
  <si>
    <t>K-3008 35-07-K03008_915018094_915018094</t>
  </si>
  <si>
    <t>13.08.2022 10:46:22</t>
  </si>
  <si>
    <t>13.08.2022 12:54:12</t>
  </si>
  <si>
    <t>TR-50 35-16-L00050_953338508_953338508</t>
  </si>
  <si>
    <t>13.08.2022 10:36:56</t>
  </si>
  <si>
    <t>13.08.2022 14:39:40</t>
  </si>
  <si>
    <t>TR-43 35-30-L00043_955331442_955331442</t>
  </si>
  <si>
    <t>13.08.2022 10:38:48</t>
  </si>
  <si>
    <t>13.08.2022 13:22:46</t>
  </si>
  <si>
    <t>KEMAL ERGÜN SULAMA GRUBU 35-29-M00189__83136827_83136827</t>
  </si>
  <si>
    <t>13.08.2022 10:51:21</t>
  </si>
  <si>
    <t>13.08.2022 11:59:17</t>
  </si>
  <si>
    <t>ÇAMLICA KÖK 45-81-M00048_ÇANSA M01_71996142</t>
  </si>
  <si>
    <t>13.08.2022 10:52:55</t>
  </si>
  <si>
    <t>13.08.2022 12:04:26</t>
  </si>
  <si>
    <t>CEYNAK KÖK 35-17-M00264_ŞEHİT KEMAL GİRİŞİ M04_66447909</t>
  </si>
  <si>
    <t>13.08.2022 10:59:31</t>
  </si>
  <si>
    <t>13.08.2022 11:45:11</t>
  </si>
  <si>
    <t>ÜRKMEZ M-14 35-25-M00154_956653569_956653569</t>
  </si>
  <si>
    <t>13.08.2022 10:58:44</t>
  </si>
  <si>
    <t>13.08.2022 14:29:18</t>
  </si>
  <si>
    <t>13.08.2022 10:42:54</t>
  </si>
  <si>
    <t>13.08.2022 13:43:36</t>
  </si>
  <si>
    <t>L-116 OVACIK 35-18-L00116_6965880_56354317_56354317</t>
  </si>
  <si>
    <t>13.08.2022 10:51:32</t>
  </si>
  <si>
    <t>13.08.2022 12:46:34</t>
  </si>
  <si>
    <t>L-477 ER-ÖZ GAYRİMENKUL 35-18-L00477_35-18-L00477_72334419</t>
  </si>
  <si>
    <t>13.08.2022 11:04:32</t>
  </si>
  <si>
    <t>13.08.2022 15:45:33</t>
  </si>
  <si>
    <t>İKİKAVAK MEVKİİ TR-12 35-15-L00508_B_56368931_56368931</t>
  </si>
  <si>
    <t>13.08.2022 11:01:27</t>
  </si>
  <si>
    <t>13.08.2022 13:16:54</t>
  </si>
  <si>
    <t>TR-1/85 45-83-M00085_955165825_955165825</t>
  </si>
  <si>
    <t>13.08.2022 11:11:27</t>
  </si>
  <si>
    <t>13.08.2022 12:46:12</t>
  </si>
  <si>
    <t>K-4020 35-09-K04020_97824356_97824356</t>
  </si>
  <si>
    <t>13.08.2022 10:53:26</t>
  </si>
  <si>
    <t>13.08.2022 12:26:15</t>
  </si>
  <si>
    <t>L-310 35-18-L00310_95001326194_95001326194</t>
  </si>
  <si>
    <t>13.08.2022 11:14:13</t>
  </si>
  <si>
    <t>13.08.2022 13:10:59</t>
  </si>
  <si>
    <t>M-3439(YATIRIM REZERVE) 35-03-M03439_910104730_910104730</t>
  </si>
  <si>
    <t>13.08.2022 10:56:26</t>
  </si>
  <si>
    <t>13.08.2022 11:44:21</t>
  </si>
  <si>
    <t>13.08.2022 11:20:26</t>
  </si>
  <si>
    <t>13.08.2022 12:08:36</t>
  </si>
  <si>
    <t>DM-3/TR-21 (ESKİ TR-29) 35-26-M01364_943085348_943085348</t>
  </si>
  <si>
    <t>13.08.2022 11:25:39</t>
  </si>
  <si>
    <t>13.08.2022 12:01:56</t>
  </si>
  <si>
    <t>K-3008 35-07-K03008_D d1_5839870</t>
  </si>
  <si>
    <t>13.08.2022 10:53:19</t>
  </si>
  <si>
    <t>13.08.2022 13:24:56</t>
  </si>
  <si>
    <t>AĞAÇ İŞLERİ KÖK-2 (M-703) 35-22-M00125_AĞAÇ İŞLERİ KÖK-1 M06_72110738</t>
  </si>
  <si>
    <t>13.08.2022 11:24:38</t>
  </si>
  <si>
    <t>13.08.2022 12:02:56</t>
  </si>
  <si>
    <t>ÇUKURALTI M-37 35-25-M00078_955290918_955290918</t>
  </si>
  <si>
    <t>13.08.2022 11:34:15</t>
  </si>
  <si>
    <t>13.08.2022 17:33:24</t>
  </si>
  <si>
    <t>TR-1-5/7 35-20-L00065__72731381_72731381</t>
  </si>
  <si>
    <t>13.08.2022 11:32:39</t>
  </si>
  <si>
    <t>13.08.2022 14:50:54</t>
  </si>
  <si>
    <t>SEYREK TR-1 35-28-M00371_8617576_56359577_56359577</t>
  </si>
  <si>
    <t>13.08.2022 11:41:46</t>
  </si>
  <si>
    <t>13.08.2022 12:49:24</t>
  </si>
  <si>
    <t>M-1228 35-01-M01228_911772540_911772540</t>
  </si>
  <si>
    <t>13.08.2022 11:41:18</t>
  </si>
  <si>
    <t>13.08.2022 13:17:09</t>
  </si>
  <si>
    <t>M-1496 35-02-M01496_914565837_914565837</t>
  </si>
  <si>
    <t>13.08.2022 11:35:23</t>
  </si>
  <si>
    <t>13.08.2022 13:19:03</t>
  </si>
  <si>
    <t>KARAKUYU TR-3 35-22-M00291_955259478_955259478</t>
  </si>
  <si>
    <t>13.08.2022 11:56:52</t>
  </si>
  <si>
    <t>13.08.2022 16:05:16</t>
  </si>
  <si>
    <t>K-751 NARİTA 35-02-K00751Ö_ K02_2060406</t>
  </si>
  <si>
    <t>13.08.2022 12:03:48</t>
  </si>
  <si>
    <t>13.08.2022 12:53:41</t>
  </si>
  <si>
    <t>CABBAR FAKILI TR-195 TARIMSL SULAMA 45-73-M00661_45-73-M00661_2352485</t>
  </si>
  <si>
    <t>13.08.2022 12:11:39</t>
  </si>
  <si>
    <t>13.08.2022 13:52:52</t>
  </si>
  <si>
    <t>CANPAŞA KÖK 45-71-M00140_HatBaşıAyırıcı_53134681 M06_53134681</t>
  </si>
  <si>
    <t>13.08.2022 12:14:37</t>
  </si>
  <si>
    <t>13.08.2022 15:09:07</t>
  </si>
  <si>
    <t>M-78 FULYA EVLERİ 35-14-M00078__79219049_79219049</t>
  </si>
  <si>
    <t>13.08.2022 12:24:21</t>
  </si>
  <si>
    <t>13.08.2022 13:58:12</t>
  </si>
  <si>
    <t>AKHİSAR İM 45-72-A00001_ZEYTİNLİOVA ÇIKIŞ M06_42545386</t>
  </si>
  <si>
    <t>13.08.2022 12:28:59</t>
  </si>
  <si>
    <t>13.08.2022 12:42:00</t>
  </si>
  <si>
    <t>BALLICA İM 45-72-A00005_YENİ DEREKÖY L08_2095863</t>
  </si>
  <si>
    <t>13.08.2022 12:31:04</t>
  </si>
  <si>
    <t>13.08.2022 14:53:38</t>
  </si>
  <si>
    <t>KUŞÇULAR DM 35-19-M00461_KUŞÇULAR DM-2 M03_47230053</t>
  </si>
  <si>
    <t>13.08.2022 12:31:09</t>
  </si>
  <si>
    <t>13.08.2022 13:23:21</t>
  </si>
  <si>
    <t>13.08.2022 12:27:07</t>
  </si>
  <si>
    <t>13.08.2022 13:04:34</t>
  </si>
  <si>
    <t>13.08.2022 12:39:37</t>
  </si>
  <si>
    <t>13.08.2022 12:44:37</t>
  </si>
  <si>
    <t>13.08.2022 12:55:09</t>
  </si>
  <si>
    <t>13.08.2022 14:43:24</t>
  </si>
  <si>
    <t>K-4255 35-01-K04255_910650101_910650101</t>
  </si>
  <si>
    <t>13.08.2022 13:00:43</t>
  </si>
  <si>
    <t>13.08.2022 14:33:59</t>
  </si>
  <si>
    <t>K-3027 35-10-K03027_949168618_949168618</t>
  </si>
  <si>
    <t>13.08.2022 13:01:08</t>
  </si>
  <si>
    <t>13.08.2022 16:48:40</t>
  </si>
  <si>
    <t>13.08.2022 13:07:52</t>
  </si>
  <si>
    <t>13.08.2022 13:49:51</t>
  </si>
  <si>
    <t>YENİ LİMAN TR-2 35-21-L00051_B_56407063_56407063</t>
  </si>
  <si>
    <t>13.08.2022 13:13:20</t>
  </si>
  <si>
    <t>13.08.2022 17:12:42</t>
  </si>
  <si>
    <t>M-331 35-02-M00331_M-429 M02_2034177</t>
  </si>
  <si>
    <t>13.08.2022 13:24:14</t>
  </si>
  <si>
    <t>13.08.2022 14:15:21</t>
  </si>
  <si>
    <t>13.08.2022 13:22:49</t>
  </si>
  <si>
    <t>13.08.2022 13:32:00</t>
  </si>
  <si>
    <t>KIRTEPE TR-1 35-29-L00540_35-29-L00540_2350680</t>
  </si>
  <si>
    <t>13.08.2022 13:24:57</t>
  </si>
  <si>
    <t>13.08.2022 14:13:32</t>
  </si>
  <si>
    <t>M-2599 35-02-M02599_M-2031 M02_72137850</t>
  </si>
  <si>
    <t>13.08.2022 13:28:56</t>
  </si>
  <si>
    <t>13.08.2022 13:35:13</t>
  </si>
  <si>
    <t>13.08.2022 13:31:37</t>
  </si>
  <si>
    <t>13.08.2022 13:34:52</t>
  </si>
  <si>
    <t>KINIK TR-2 35-24-L00002_DAĞITIM TRAFOSU L4_2066498</t>
  </si>
  <si>
    <t>13.08.2022 13:46:51</t>
  </si>
  <si>
    <t>13.08.2022 16:00:07</t>
  </si>
  <si>
    <t>TR-2/88 45-83-L00088_955146823_955146823</t>
  </si>
  <si>
    <t>13.08.2022 13:52:18</t>
  </si>
  <si>
    <t>13.08.2022 15:29:00</t>
  </si>
  <si>
    <t>DM-05/02 45-71-M00048_FABRİKALAR M03_66503130</t>
  </si>
  <si>
    <t>13.08.2022 13:53:14</t>
  </si>
  <si>
    <t>13.08.2022 15:55:40</t>
  </si>
  <si>
    <t>K-2520 35-02-K02520_35-02-K02520_2375324</t>
  </si>
  <si>
    <t>13.08.2022 13:48:39</t>
  </si>
  <si>
    <t>13.08.2022 14:42:32</t>
  </si>
  <si>
    <t>NURİYE TR-3 45-80-M00092__72410912_72410912</t>
  </si>
  <si>
    <t>13.08.2022 13:58:34</t>
  </si>
  <si>
    <t>13.08.2022 15:32:42</t>
  </si>
  <si>
    <t>M-331 35-02-M00331_M-2421 M01_2071493</t>
  </si>
  <si>
    <t>13.08.2022 14:06:55</t>
  </si>
  <si>
    <t>13.08.2022 16:09:23</t>
  </si>
  <si>
    <t>M-331 35-02-M00331_M-1644 M04_2083548</t>
  </si>
  <si>
    <t>13.08.2022 14:10:35</t>
  </si>
  <si>
    <t>13.08.2022 16:10:02</t>
  </si>
  <si>
    <t>TR-18 (M-718) 35-30-M00718_955298258_955298258</t>
  </si>
  <si>
    <t>13.08.2022 14:04:05</t>
  </si>
  <si>
    <t>13.08.2022 16:02:34</t>
  </si>
  <si>
    <t>KAPLANCIK TR-1 35-26-L00093_35-26-L00093_2358368</t>
  </si>
  <si>
    <t>13.08.2022 14:11:20</t>
  </si>
  <si>
    <t>13.08.2022 15:06:51</t>
  </si>
  <si>
    <t>K-1086 35-01-K01086_FUAR İ.M. K01_2119392</t>
  </si>
  <si>
    <t>13.08.2022 14:17:29</t>
  </si>
  <si>
    <t>13.08.2022 16:35:21</t>
  </si>
  <si>
    <t>DM-14/24-A 45-71-M02217_953195891_953195891</t>
  </si>
  <si>
    <t>13.08.2022 14:17:38</t>
  </si>
  <si>
    <t>13.08.2022 15:23:24</t>
  </si>
  <si>
    <t>NAİME İÇME SUYU 35-26-L00349_DIREK TIPI TRAFO HUCRESI H01_2039793</t>
  </si>
  <si>
    <t>13.08.2022 14:08:11</t>
  </si>
  <si>
    <t>13.08.2022 16:00:19</t>
  </si>
  <si>
    <t>13.08.2022 14:22:55</t>
  </si>
  <si>
    <t>13.08.2022 18:23:31</t>
  </si>
  <si>
    <t>TOKATBAŞI TR-2 35-20-L00102_6489527_56360692_56360692</t>
  </si>
  <si>
    <t>13.08.2022 14:21:49</t>
  </si>
  <si>
    <t>13.08.2022 15:53:36</t>
  </si>
  <si>
    <t>BOZDAĞ TR-4 35-15-L00313_950401202_950401202</t>
  </si>
  <si>
    <t>13.08.2022 14:24:24</t>
  </si>
  <si>
    <t>13.08.2022 15:43:33</t>
  </si>
  <si>
    <t>OVAKENT TR-12 35-15-L00634_950386867_950386867</t>
  </si>
  <si>
    <t>13.08.2022 14:28:57</t>
  </si>
  <si>
    <t>13.08.2022 15:41:52</t>
  </si>
  <si>
    <t>ÜNİVERSİTE TM 35-02-A00008_4.SANAYİ-2 M04_2062790</t>
  </si>
  <si>
    <t>13.08.2022 14:32:28</t>
  </si>
  <si>
    <t>13.08.2022 14:40:40</t>
  </si>
  <si>
    <t>K-4535 35-07-K04535__72410521_72410521</t>
  </si>
  <si>
    <t>13.08.2022 14:36:00</t>
  </si>
  <si>
    <t>13.08.2022 15:25:00</t>
  </si>
  <si>
    <t>ÇUKURALTI M-26 35-25-M00074_955272688_955272688</t>
  </si>
  <si>
    <t>13.08.2022 14:36:38</t>
  </si>
  <si>
    <t>13.08.2022 16:00:54</t>
  </si>
  <si>
    <t>KAYAKÖY İMAMOĞLU TR-13 35-15-L00515_A_56397686_56397686</t>
  </si>
  <si>
    <t>13.08.2022 14:40:39</t>
  </si>
  <si>
    <t>14.08.2022 00:28:19</t>
  </si>
  <si>
    <t>DEMİRCİ KÖK 35-26-M00779_YEŞİLKÖY ENH M01_42707156</t>
  </si>
  <si>
    <t>13.08.2022 14:54:22</t>
  </si>
  <si>
    <t>13.08.2022 15:04:32</t>
  </si>
  <si>
    <t>13.08.2022 15:14:08</t>
  </si>
  <si>
    <t>13.08.2022 16:31:33</t>
  </si>
  <si>
    <t>M-819Ö  MERMERCİ ÖZEL TR 35-09-M00819Ö_DIREK TIPI TRAFO HUCRESI H01_2066922</t>
  </si>
  <si>
    <t>13.08.2022 15:18:54</t>
  </si>
  <si>
    <t>13.08.2022 20:45:44</t>
  </si>
  <si>
    <t>TÖYKO TR-2 35-30-M00214_955301223_955301223</t>
  </si>
  <si>
    <t>13.08.2022 15:27:19</t>
  </si>
  <si>
    <t>13.08.2022 19:25:37</t>
  </si>
  <si>
    <t>13.08.2022 15:36:10</t>
  </si>
  <si>
    <t>13.08.2022 18:25:29</t>
  </si>
  <si>
    <t>TELEKLER TR-1 35-28-M00276_A_56359507_56359507</t>
  </si>
  <si>
    <t>13.08.2022 15:31:42</t>
  </si>
  <si>
    <t>13.08.2022 17:18:39</t>
  </si>
  <si>
    <t>SOMA DM-5/17 45-82-M00421_945524955_945524955</t>
  </si>
  <si>
    <t>13.08.2022 15:36:32</t>
  </si>
  <si>
    <t>13.08.2022 16:18:57</t>
  </si>
  <si>
    <t>L-290 35-18-L00290_E e3_5949054</t>
  </si>
  <si>
    <t>13.08.2022 15:37:03</t>
  </si>
  <si>
    <t>13.08.2022 18:58:40</t>
  </si>
  <si>
    <t>DM-25/18 45-71-M00366_953182976_953182976</t>
  </si>
  <si>
    <t>13.08.2022 15:42:07</t>
  </si>
  <si>
    <t>13.08.2022 17:54:30</t>
  </si>
  <si>
    <t>13.08.2022 15:44:53</t>
  </si>
  <si>
    <t>13.08.2022 15:59:44</t>
  </si>
  <si>
    <t>L-250 35-18-L00250_950439803_950439803</t>
  </si>
  <si>
    <t>13.08.2022 15:44:39</t>
  </si>
  <si>
    <t>13.08.2022 18:45:52</t>
  </si>
  <si>
    <t>ALAŞEHİR TR-56 EVRENLİ YOLU 45-73-M00056_45-73-M00056_2354277</t>
  </si>
  <si>
    <t>13.08.2022 15:51:53</t>
  </si>
  <si>
    <t>13.08.2022 17:48:01</t>
  </si>
  <si>
    <t>K-4024 35-01-K04024_C_56376850_56376850</t>
  </si>
  <si>
    <t>13.08.2022 16:31:12</t>
  </si>
  <si>
    <t>13.08.2022 17:22:35</t>
  </si>
  <si>
    <t>L-45 JANDARMA SİTESİ 35-14-L00045_956640184_956640184</t>
  </si>
  <si>
    <t>13.08.2022 15:48:58</t>
  </si>
  <si>
    <t>13.08.2022 17:30:32</t>
  </si>
  <si>
    <t>SÜLEYMAN AKIN VE ARK.ÖZEL TR 45-71-M01221Ö_DIREK TIPI TRAFO HUCRESI H01_2096253</t>
  </si>
  <si>
    <t>13.08.2022 15:53:38</t>
  </si>
  <si>
    <t>13.08.2022 16:56:57</t>
  </si>
  <si>
    <t>K-231 35-01-K00231_912942432_912942432</t>
  </si>
  <si>
    <t>13.08.2022 16:17:40</t>
  </si>
  <si>
    <t>13.08.2022 17:55:31</t>
  </si>
  <si>
    <t>PANCAR TR-1 35-26-M00892_956604083_956604083</t>
  </si>
  <si>
    <t>13.08.2022 15:58:54</t>
  </si>
  <si>
    <t>13.08.2022 20:45:57</t>
  </si>
  <si>
    <t>K-4255 35-01-K04255_910658420_910658420</t>
  </si>
  <si>
    <t>13.08.2022 16:34:34</t>
  </si>
  <si>
    <t>13.08.2022 20:12:48</t>
  </si>
  <si>
    <t>MENEMEN DM-7/15 35-28-L00171_953396270_953396270</t>
  </si>
  <si>
    <t>13.08.2022 16:33:20</t>
  </si>
  <si>
    <t>13.08.2022 18:54:56</t>
  </si>
  <si>
    <t>13.08.2022 16:44:49</t>
  </si>
  <si>
    <t>13.08.2022 17:35:59</t>
  </si>
  <si>
    <t>L-332 SERKANKENT 35-18-L00332_950437010_950437010</t>
  </si>
  <si>
    <t>13.08.2022 16:42:33</t>
  </si>
  <si>
    <t>13.08.2022 20:18:05</t>
  </si>
  <si>
    <t>K-1625 35-07-K01625_B_56374995_56374995</t>
  </si>
  <si>
    <t>13.08.2022 16:52:26</t>
  </si>
  <si>
    <t>13.08.2022 20:29:25</t>
  </si>
  <si>
    <t>TOKATBAŞI TR-3 35-20-L00103__72509427_72509427</t>
  </si>
  <si>
    <t>13.08.2022 16:47:38</t>
  </si>
  <si>
    <t>13.08.2022 18:09:31</t>
  </si>
  <si>
    <t>TR-55 35-17-M00055_B_60983111_60983111</t>
  </si>
  <si>
    <t>13.08.2022 16:50:26</t>
  </si>
  <si>
    <t>13.08.2022 18:03:34</t>
  </si>
  <si>
    <t>K-1603 35-01-K01603_K-1975 K01_65792687</t>
  </si>
  <si>
    <t>13.08.2022 16:51:03</t>
  </si>
  <si>
    <t>13.08.2022 19:14:24</t>
  </si>
  <si>
    <t>13.08.2022 16:53:29</t>
  </si>
  <si>
    <t>13.08.2022 17:13:57</t>
  </si>
  <si>
    <t>K-1906 35-10-K01906_97878666_97878666</t>
  </si>
  <si>
    <t>13.08.2022 16:54:35</t>
  </si>
  <si>
    <t>13.08.2022 20:54:47</t>
  </si>
  <si>
    <t>M-2031 GEÇİT 35-02-M02031_BATIÇİM-1 M08_66686896</t>
  </si>
  <si>
    <t>13.08.2022 16:45:59</t>
  </si>
  <si>
    <t>13.08.2022 18:24:09</t>
  </si>
  <si>
    <t>TURGUTALP TR-4/1 (DM3/9) 45-82-M00063_DAĞITIM TRAFOSU M03_72192881</t>
  </si>
  <si>
    <t>13.08.2022 17:20:42</t>
  </si>
  <si>
    <t>13.08.2022 17:36:26</t>
  </si>
  <si>
    <t>GÖLCÜK TR-6 35-15-L00322_950357395_950357395</t>
  </si>
  <si>
    <t>13.08.2022 17:22:42</t>
  </si>
  <si>
    <t>13.08.2022 19:45:56</t>
  </si>
  <si>
    <t>TR-162 45-78-L00162_B tr162/b1_49409502</t>
  </si>
  <si>
    <t>13.08.2022 17:30:24</t>
  </si>
  <si>
    <t>13.08.2022 18:16:41</t>
  </si>
  <si>
    <t>ATAKÖY TR-1 35-22-M00190_DIREK TIPI TRAFO HUCRESI H01_2126880</t>
  </si>
  <si>
    <t>13.08.2022 17:30:42</t>
  </si>
  <si>
    <t>13.08.2022 18:41:42</t>
  </si>
  <si>
    <t>MALTA TR-2 35-22-M00154_955282383_955282383</t>
  </si>
  <si>
    <t>13.08.2022 17:33:04</t>
  </si>
  <si>
    <t>13.08.2022 19:37:24</t>
  </si>
  <si>
    <t>13.08.2022 17:53:59</t>
  </si>
  <si>
    <t>13.08.2022 18:37:33</t>
  </si>
  <si>
    <t>13.08.2022 18:02:29</t>
  </si>
  <si>
    <t>13.08.2022 18:58:02</t>
  </si>
  <si>
    <t>YEŞİLYURT TR-12 45-73-M00487_TR-13-14 M06_66945147</t>
  </si>
  <si>
    <t>13.08.2022 18:00:51</t>
  </si>
  <si>
    <t>13.08.2022 19:58:09</t>
  </si>
  <si>
    <t>13.08.2022 18:10:18</t>
  </si>
  <si>
    <t>13.08.2022 19:23:00</t>
  </si>
  <si>
    <t>ALİAĞA TR-43 DM 35-17-M00043_HatBaşıAyırıcı_72823559 M13_72823559</t>
  </si>
  <si>
    <t>13.08.2022 18:46:25</t>
  </si>
  <si>
    <t>13.08.2022 19:11:06</t>
  </si>
  <si>
    <t>M-2904 35-02-M02904_99584613_99584613</t>
  </si>
  <si>
    <t>13.08.2022 18:14:10</t>
  </si>
  <si>
    <t>13.08.2022 19:48:44</t>
  </si>
  <si>
    <t>BALLICA İM 45-72-A00005_TM GİRİŞ M08_2319504</t>
  </si>
  <si>
    <t>13.08.2022 18:18:29</t>
  </si>
  <si>
    <t>13.08.2022 20:31:00</t>
  </si>
  <si>
    <t>TR-69 35-19-L00069_TR-74 L02_2334540</t>
  </si>
  <si>
    <t>13.08.2022 18:10:44</t>
  </si>
  <si>
    <t>13.08.2022 18:42:46</t>
  </si>
  <si>
    <t>TOSUNLAR HACIİSA TR-2 35-32-L00039_DIREK TIPI TRAFO HUCRESI H01_2045056</t>
  </si>
  <si>
    <t>13.08.2022 17:00:39</t>
  </si>
  <si>
    <t>13.08.2022 21:40:48</t>
  </si>
  <si>
    <t>K-2308 35-01-K02308_35-01-K02308_2368789</t>
  </si>
  <si>
    <t>13.08.2022 18:27:59</t>
  </si>
  <si>
    <t>13.08.2022 18:56:43</t>
  </si>
  <si>
    <t>13.08.2022 18:35:12</t>
  </si>
  <si>
    <t>13.08.2022 19:21:43</t>
  </si>
  <si>
    <t>13.08.2022 18:41:52</t>
  </si>
  <si>
    <t>13.08.2022 19:21:14</t>
  </si>
  <si>
    <t>TR-17 ALPSU SİT. 35-26-M00017_956619535_956619535</t>
  </si>
  <si>
    <t>13.08.2022 18:28:55</t>
  </si>
  <si>
    <t>13.08.2022 19:22:31</t>
  </si>
  <si>
    <t>TIRAZLI KÖK 45-79-M00079_HatBaşıAyırıcı_53134345 M06_53134345</t>
  </si>
  <si>
    <t>13.08.2022 18:40:07</t>
  </si>
  <si>
    <t>13.08.2022 20:49:24</t>
  </si>
  <si>
    <t>TR-71 35-16-L00071_A_56397129_56397129</t>
  </si>
  <si>
    <t>13.08.2022 18:43:13</t>
  </si>
  <si>
    <t>13.08.2022 20:56:29</t>
  </si>
  <si>
    <t>13.08.2022 18:50:19</t>
  </si>
  <si>
    <t>13.08.2022 18:51:29</t>
  </si>
  <si>
    <t>ÖZBEK TR-2 (TR-232) 35-19-M00232_A_77618067_77618067</t>
  </si>
  <si>
    <t>13.08.2022 18:51:31</t>
  </si>
  <si>
    <t>13.08.2022 20:25:17</t>
  </si>
  <si>
    <t>TR-74 35-19-L00074_TR-63 L01_2115357</t>
  </si>
  <si>
    <t>13.08.2022 18:55:04</t>
  </si>
  <si>
    <t>13.08.2022 19:33:53</t>
  </si>
  <si>
    <t>KINIK TR-17 35-24-L00017_DAĞITIM TRAFOSU L02_72095797</t>
  </si>
  <si>
    <t>13.08.2022 18:50:49</t>
  </si>
  <si>
    <t>14.08.2022 00:42:25</t>
  </si>
  <si>
    <t>DM-3/TR-11 SEFERİHİSAR 35-14-M00330_956657249_956657249</t>
  </si>
  <si>
    <t>13.08.2022 18:59:03</t>
  </si>
  <si>
    <t>13.08.2022 19:32:56</t>
  </si>
  <si>
    <t>KARADERE TR 1 35-24-L00035_A_56352554_56352554</t>
  </si>
  <si>
    <t>13.08.2022 18:50:01</t>
  </si>
  <si>
    <t>14.08.2022 00:58:48</t>
  </si>
  <si>
    <t>13.08.2022 19:18:08</t>
  </si>
  <si>
    <t>13.08.2022 19:41:20</t>
  </si>
  <si>
    <t>KÖREKE TR-1 45-75-M00135_DIREK TIPI TRAFO HUCRESI H01_2085445</t>
  </si>
  <si>
    <t>13.08.2022 19:27:02</t>
  </si>
  <si>
    <t>13.08.2022 20:08:15</t>
  </si>
  <si>
    <t>ARAPLI TR-4 35-16-M00750_47492374_56395423_56395423</t>
  </si>
  <si>
    <t>13.08.2022 19:24:34</t>
  </si>
  <si>
    <t>14.08.2022 00:11:53</t>
  </si>
  <si>
    <t>KİBAR TR-1 35-31-L00312_35-31-L00312_2364912</t>
  </si>
  <si>
    <t>13.08.2022 19:28:24</t>
  </si>
  <si>
    <t>13.08.2022 21:16:25</t>
  </si>
  <si>
    <t>SARMA KÖYÜ TR-2 45-71-M01525_DIREK TIPI TRAFO HUCRESI H01_2086730</t>
  </si>
  <si>
    <t>13.08.2022 19:43:12</t>
  </si>
  <si>
    <t>13.08.2022 21:06:15</t>
  </si>
  <si>
    <t>_97796629_97796629</t>
  </si>
  <si>
    <t>13.08.2022 19:45:41</t>
  </si>
  <si>
    <t>13.08.2022 20:16:52</t>
  </si>
  <si>
    <t>DM-3/TR-27 MENDERES 35-22-M00071_D D1_5813805</t>
  </si>
  <si>
    <t>13.08.2022 19:50:56</t>
  </si>
  <si>
    <t>13.08.2022 21:19:58</t>
  </si>
  <si>
    <t>L-178 35-18-L00178_12292476 c1b_5778052</t>
  </si>
  <si>
    <t>13.08.2022 19:52:40</t>
  </si>
  <si>
    <t>13.08.2022 22:09:09</t>
  </si>
  <si>
    <t>M-3439(YATIRIM REZERVE) 35-03-M03439_910320413_910320413</t>
  </si>
  <si>
    <t>13.08.2022 20:04:14</t>
  </si>
  <si>
    <t>13.08.2022 22:43:22</t>
  </si>
  <si>
    <t>YAKAPINAR TOPRAK SU KOOP TR-1 35-20-L00143_955212214_955212214</t>
  </si>
  <si>
    <t>13.08.2022 20:00:29</t>
  </si>
  <si>
    <t>13.08.2022 21:38:19</t>
  </si>
  <si>
    <t>KARAAĞAÇLI TR-5 45-71-M01082_A_56352607_56352607</t>
  </si>
  <si>
    <t>13.08.2022 20:16:41</t>
  </si>
  <si>
    <t>13.08.2022 23:45:38</t>
  </si>
  <si>
    <t>ÇUKURALTI M-15 35-25-M00061_955267676_955267676</t>
  </si>
  <si>
    <t>13.08.2022 20:26:17</t>
  </si>
  <si>
    <t>13.08.2022 21:58:51</t>
  </si>
  <si>
    <t>AHMET AKTAR VE ARKADAŞLARI TR 35-24-M00020_35-24-M00020_2373808</t>
  </si>
  <si>
    <t>13.08.2022 20:10:49</t>
  </si>
  <si>
    <t>13.08.2022 21:49:12</t>
  </si>
  <si>
    <t>NAMET KÖK 35-26-M00556_İDOL-LA ŞARAPÇILIK M02_65931731</t>
  </si>
  <si>
    <t>13.08.2022 20:29:39</t>
  </si>
  <si>
    <t>13.08.2022 21:49:17</t>
  </si>
  <si>
    <t>GÜZELKÖY KÖK 45-71-M00123_HatBaşıAyırıcı_53134541 M03_53134541</t>
  </si>
  <si>
    <t>13.08.2022 20:33:02</t>
  </si>
  <si>
    <t>13.08.2022 23:18:21</t>
  </si>
  <si>
    <t>L-103 DÜZCE AZMAK 35-14-L00103_956641090_956641090</t>
  </si>
  <si>
    <t>13.08.2022 20:32:39</t>
  </si>
  <si>
    <t>13.08.2022 22:03:50</t>
  </si>
  <si>
    <t>DM-23/07 45-71-M00494_ M01_2076925</t>
  </si>
  <si>
    <t>13.08.2022 20:34:51</t>
  </si>
  <si>
    <t>13.08.2022 23:10:51</t>
  </si>
  <si>
    <t>SEKLİK TR-1 35-16-M00036_47500872_56396763_56396763</t>
  </si>
  <si>
    <t>13.08.2022 20:33:41</t>
  </si>
  <si>
    <t>13.08.2022 23:00:56</t>
  </si>
  <si>
    <t>KİLLİK TR-3 45-73-M00848_45-73-M00848_2354645</t>
  </si>
  <si>
    <t>13.08.2022 20:44:55</t>
  </si>
  <si>
    <t>13.08.2022 21:01:42</t>
  </si>
  <si>
    <t>K-4567 35-02-K04567_99619474_99619474</t>
  </si>
  <si>
    <t>13.08.2022 21:05:13</t>
  </si>
  <si>
    <t>13.08.2022 21:56:26</t>
  </si>
  <si>
    <t>13.08.2022 21:32:29</t>
  </si>
  <si>
    <t>13.08.2022 22:00:54</t>
  </si>
  <si>
    <t>ULUCAK DM-2/18 35-27-M00943_A_65513175_65513175</t>
  </si>
  <si>
    <t>13.08.2022 21:34:33</t>
  </si>
  <si>
    <t>13.08.2022 22:14:24</t>
  </si>
  <si>
    <t>KAPIKAYA TR-1 35-17-M00185_A_56355432_56355432</t>
  </si>
  <si>
    <t>13.08.2022 21:37:39</t>
  </si>
  <si>
    <t>13.08.2022 23:32:19</t>
  </si>
  <si>
    <t>KAYAKÖY TR-3 35-15-L00523_48613172_56369976_56369976</t>
  </si>
  <si>
    <t>13.08.2022 21:11:38</t>
  </si>
  <si>
    <t>13.08.2022 22:49:25</t>
  </si>
  <si>
    <t>K-4537 35-07-K04537_99369582_99369582</t>
  </si>
  <si>
    <t>13.08.2022 21:56:16</t>
  </si>
  <si>
    <t>14.08.2022 00:28:48</t>
  </si>
  <si>
    <t>13.08.2022 22:08:26</t>
  </si>
  <si>
    <t>14.08.2022 01:53:10</t>
  </si>
  <si>
    <t>YUSUFLU KÖK 35-20-L00077_ERGENLİ L01_66527928</t>
  </si>
  <si>
    <t>13.08.2022 22:21:09</t>
  </si>
  <si>
    <t>13.08.2022 22:40:34</t>
  </si>
  <si>
    <t>13.08.2022 22:17:33</t>
  </si>
  <si>
    <t>13.08.2022 23:01:50</t>
  </si>
  <si>
    <t>İSMETİYE TR-1 45-73-M00994_945656260_945656260</t>
  </si>
  <si>
    <t>13.08.2022 22:12:49</t>
  </si>
  <si>
    <t>13.08.2022 23:50:01</t>
  </si>
  <si>
    <t>13.08.2022 03:03:00</t>
  </si>
  <si>
    <t>13.08.2022 03:08:00</t>
  </si>
  <si>
    <t>K-2612 35-02-K02612_35-02-K02612_2374432</t>
  </si>
  <si>
    <t>14.08.2022 10:23:18</t>
  </si>
  <si>
    <t>14.08.2022 18:12:33</t>
  </si>
  <si>
    <t>14.08.2022 08:30:44</t>
  </si>
  <si>
    <t>14.08.2022 11:58:54</t>
  </si>
  <si>
    <t>DİBEKÇİ TR-3 35-29-L00330_A_56392952_56392952</t>
  </si>
  <si>
    <t>14.08.2022 06:51:07</t>
  </si>
  <si>
    <t>14.08.2022 14:46:42</t>
  </si>
  <si>
    <t>BOZCAYAKA DM 35-15-M00399_ARF BİOGAZ M04_58047745</t>
  </si>
  <si>
    <t>14.08.2022 19:04:57</t>
  </si>
  <si>
    <t>14.08.2022 19:33:53</t>
  </si>
  <si>
    <t>ATLAS 1-A GES ÖZEL TR 35-19-M00449Ö_ M03_45080775</t>
  </si>
  <si>
    <t>19.08.2022 08:52:07</t>
  </si>
  <si>
    <t>19.08.2022 15:56:57</t>
  </si>
  <si>
    <t>M-1738 HYUNDAİ PLAZA 35-04-M01738Ö_35-04-M01738Ö_2360865</t>
  </si>
  <si>
    <t>31.08.2022 14:56:04</t>
  </si>
  <si>
    <t>KEMALİYE DM (TR-1) 45-73-M00150_BERAK KEMALİYE GES KÖK M04_66715925</t>
  </si>
  <si>
    <t>04.08.2022 09:18:40</t>
  </si>
  <si>
    <t>04.08.2022 12:37:23</t>
  </si>
  <si>
    <t>M-915 35-01-M00915_M-915 ÖZEL M02_2036177</t>
  </si>
  <si>
    <t>22.08.2022 08:10:31</t>
  </si>
  <si>
    <t>22.08.2022 08:31:18</t>
  </si>
  <si>
    <t>10.08.2022 11:11:43</t>
  </si>
  <si>
    <t>10.08.2022 11:55:19</t>
  </si>
  <si>
    <t>ALAŞEHİR TM 45-73-A00001_AKÇA JES M10_2057671</t>
  </si>
  <si>
    <t>TEİAŞ Hat Bakım Çalışması</t>
  </si>
  <si>
    <t>07.08.2022 00:32:07</t>
  </si>
  <si>
    <t>07.08.2022 01:39:40</t>
  </si>
  <si>
    <t>14.08.2022 20:12:58</t>
  </si>
  <si>
    <t>14.08.2022 21:28:42</t>
  </si>
  <si>
    <t>12.08.2022 16:41:17</t>
  </si>
  <si>
    <t>12.08.2022 17:01:14</t>
  </si>
  <si>
    <t>08.08.2022 10:56:40</t>
  </si>
  <si>
    <t>08.08.2022 12:59:08</t>
  </si>
  <si>
    <t>MADEN KÖK 45-83-M00128_ÇİZGİLİ GES M06_47316732</t>
  </si>
  <si>
    <t>27.08.2022 14:21:41</t>
  </si>
  <si>
    <t>27.08.2022 15:31:08</t>
  </si>
  <si>
    <t>AHMETLİ DM 45-77-M00187_ZEYNEP GES KÖK-1 M02_80367388</t>
  </si>
  <si>
    <t>21.08.2022 08:37:27</t>
  </si>
  <si>
    <t>21.08.2022 10:40:38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</si>
</sst>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</cellStyleXfs>
  <cellXfs count="44">
    <xf numFmtId="0" fontId="0" fillId="0" borderId="0" xfId="0"/>
    <xf numFmtId="0" fontId="16" fillId="0" borderId="10" xfId="0" applyFont="1" applyBorder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0" xfId="0" applyAlignment="1">
      <alignment horizontal="center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8346"/>
  <sheetViews>
    <sheetView workbookViewId="0">
      <pane ySplit="1" topLeftCell="A2" activePane="bottomLeft" state="frozen"/>
      <selection activeCell="C57" sqref="C57"/>
      <selection pane="bottomLeft"/>
    </sheetView>
  </sheetViews>
  <sheetFormatPr defaultColWidth="8.85546875"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42578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8" width="44.42578125" bestFit="1" customWidth="1"/>
    <col min="19" max="19" width="47.7109375" bestFit="1" customWidth="1"/>
    <col min="20" max="20" width="47.42578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42578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42578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2356480</v>
      </c>
      <c r="B2">
        <v>1</v>
      </c>
      <c r="C2" t="s">
        <v>80</v>
      </c>
      <c r="D2" t="s">
        <v>103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>
        <v>1.4938888880000001</v>
      </c>
      <c r="O2">
        <v>1</v>
      </c>
      <c r="P2">
        <v>0</v>
      </c>
      <c r="Q2">
        <v>1</v>
      </c>
      <c r="R2">
        <v>0</v>
      </c>
      <c r="S2">
        <v>1</v>
      </c>
      <c r="T2">
        <v>0</v>
      </c>
      <c r="U2">
        <v>0</v>
      </c>
      <c r="V2">
        <v>0</v>
      </c>
      <c r="W2">
        <v>0.42724488700079971</v>
      </c>
      <c r="X2">
        <v>0</v>
      </c>
      <c r="Y2">
        <v>0</v>
      </c>
      <c r="Z2">
        <v>0</v>
      </c>
      <c r="AA2">
        <v>5.6432041920415656</v>
      </c>
      <c r="AB2">
        <v>0</v>
      </c>
      <c r="AC2">
        <v>0</v>
      </c>
      <c r="AD2">
        <v>0</v>
      </c>
      <c r="AE2">
        <v>6.0704490790423655</v>
      </c>
    </row>
    <row r="3" spans="1:31" x14ac:dyDescent="0.25">
      <c r="A3">
        <v>2356457</v>
      </c>
      <c r="B3">
        <v>1</v>
      </c>
      <c r="C3" t="s">
        <v>80</v>
      </c>
      <c r="D3" t="s">
        <v>100</v>
      </c>
      <c r="E3" t="s">
        <v>132</v>
      </c>
      <c r="F3" t="s">
        <v>141</v>
      </c>
      <c r="G3" t="s">
        <v>142</v>
      </c>
      <c r="H3" t="s">
        <v>135</v>
      </c>
      <c r="I3" t="s">
        <v>136</v>
      </c>
      <c r="J3" t="s">
        <v>137</v>
      </c>
      <c r="K3" t="s">
        <v>138</v>
      </c>
      <c r="L3" t="s">
        <v>143</v>
      </c>
      <c r="M3" t="s">
        <v>144</v>
      </c>
      <c r="N3">
        <v>1.683333333</v>
      </c>
      <c r="O3">
        <v>0</v>
      </c>
      <c r="P3">
        <v>0</v>
      </c>
      <c r="Q3">
        <v>10</v>
      </c>
      <c r="R3">
        <v>0</v>
      </c>
      <c r="S3">
        <v>1</v>
      </c>
      <c r="T3">
        <v>0</v>
      </c>
      <c r="U3">
        <v>0</v>
      </c>
      <c r="V3">
        <v>0</v>
      </c>
      <c r="W3">
        <v>0</v>
      </c>
      <c r="X3">
        <v>0</v>
      </c>
      <c r="Y3">
        <v>34.489835598744357</v>
      </c>
      <c r="Z3">
        <v>0</v>
      </c>
      <c r="AA3">
        <v>11.145577906330924</v>
      </c>
      <c r="AB3">
        <v>0</v>
      </c>
      <c r="AC3">
        <v>0</v>
      </c>
      <c r="AD3">
        <v>0</v>
      </c>
      <c r="AE3">
        <v>45.635413505075277</v>
      </c>
    </row>
    <row r="4" spans="1:31" x14ac:dyDescent="0.25">
      <c r="A4">
        <v>2356125</v>
      </c>
      <c r="B4">
        <v>1</v>
      </c>
      <c r="C4" t="s">
        <v>80</v>
      </c>
      <c r="D4" t="s">
        <v>105</v>
      </c>
      <c r="E4" t="s">
        <v>132</v>
      </c>
      <c r="F4" t="s">
        <v>145</v>
      </c>
      <c r="G4" t="s">
        <v>134</v>
      </c>
      <c r="H4" t="s">
        <v>135</v>
      </c>
      <c r="I4" t="s">
        <v>136</v>
      </c>
      <c r="J4" t="s">
        <v>137</v>
      </c>
      <c r="K4" t="s">
        <v>138</v>
      </c>
      <c r="L4" t="s">
        <v>146</v>
      </c>
      <c r="M4" t="s">
        <v>147</v>
      </c>
      <c r="N4">
        <v>2.6805555550000002</v>
      </c>
      <c r="O4">
        <v>0</v>
      </c>
      <c r="P4">
        <v>0</v>
      </c>
      <c r="Q4">
        <v>0</v>
      </c>
      <c r="R4">
        <v>0</v>
      </c>
      <c r="S4">
        <v>1</v>
      </c>
      <c r="T4">
        <v>0</v>
      </c>
      <c r="U4">
        <v>1</v>
      </c>
      <c r="V4">
        <v>0</v>
      </c>
      <c r="W4">
        <v>0</v>
      </c>
      <c r="X4">
        <v>0</v>
      </c>
      <c r="Y4">
        <v>0</v>
      </c>
      <c r="Z4">
        <v>0</v>
      </c>
      <c r="AA4">
        <v>30.239756858274269</v>
      </c>
      <c r="AB4">
        <v>0</v>
      </c>
      <c r="AC4">
        <v>115.32180637094221</v>
      </c>
      <c r="AD4">
        <v>0</v>
      </c>
      <c r="AE4">
        <v>145.56156322921649</v>
      </c>
    </row>
    <row r="5" spans="1:31" x14ac:dyDescent="0.25">
      <c r="A5">
        <v>2356520</v>
      </c>
      <c r="B5">
        <v>1</v>
      </c>
      <c r="C5" t="s">
        <v>80</v>
      </c>
      <c r="D5" t="s">
        <v>82</v>
      </c>
      <c r="E5" t="s">
        <v>148</v>
      </c>
      <c r="F5" t="s">
        <v>149</v>
      </c>
      <c r="G5" t="s">
        <v>150</v>
      </c>
      <c r="H5" t="s">
        <v>151</v>
      </c>
      <c r="I5" t="s">
        <v>136</v>
      </c>
      <c r="J5" t="s">
        <v>137</v>
      </c>
      <c r="K5" t="s">
        <v>138</v>
      </c>
      <c r="L5" t="s">
        <v>152</v>
      </c>
      <c r="M5" t="s">
        <v>153</v>
      </c>
      <c r="N5">
        <v>2.0577777770000001</v>
      </c>
      <c r="O5">
        <v>0</v>
      </c>
      <c r="P5">
        <v>1</v>
      </c>
      <c r="Q5">
        <v>0</v>
      </c>
      <c r="R5">
        <v>0</v>
      </c>
      <c r="S5">
        <v>0</v>
      </c>
      <c r="T5">
        <v>8</v>
      </c>
      <c r="U5">
        <v>0</v>
      </c>
      <c r="V5">
        <v>0</v>
      </c>
      <c r="W5">
        <v>0</v>
      </c>
      <c r="X5">
        <v>1.4931485712092334</v>
      </c>
      <c r="Y5">
        <v>0</v>
      </c>
      <c r="Z5">
        <v>0</v>
      </c>
      <c r="AA5">
        <v>0</v>
      </c>
      <c r="AB5">
        <v>26.328097765145415</v>
      </c>
      <c r="AC5">
        <v>0</v>
      </c>
      <c r="AD5">
        <v>0</v>
      </c>
      <c r="AE5">
        <v>27.821246336354648</v>
      </c>
    </row>
    <row r="6" spans="1:31" x14ac:dyDescent="0.25">
      <c r="A6">
        <v>2356420</v>
      </c>
      <c r="B6">
        <v>1</v>
      </c>
      <c r="C6" t="s">
        <v>80</v>
      </c>
      <c r="D6" t="s">
        <v>93</v>
      </c>
      <c r="E6" t="s">
        <v>154</v>
      </c>
      <c r="F6" t="s">
        <v>155</v>
      </c>
      <c r="G6" t="s">
        <v>156</v>
      </c>
      <c r="H6" t="s">
        <v>151</v>
      </c>
      <c r="I6" t="s">
        <v>136</v>
      </c>
      <c r="J6" t="s">
        <v>137</v>
      </c>
      <c r="K6" t="s">
        <v>138</v>
      </c>
      <c r="L6" t="s">
        <v>157</v>
      </c>
      <c r="M6" t="s">
        <v>158</v>
      </c>
      <c r="N6">
        <v>0.87444444399999999</v>
      </c>
      <c r="O6">
        <v>0</v>
      </c>
      <c r="P6">
        <v>482</v>
      </c>
      <c r="Q6">
        <v>0</v>
      </c>
      <c r="R6">
        <v>1</v>
      </c>
      <c r="S6">
        <v>0</v>
      </c>
      <c r="T6">
        <v>16</v>
      </c>
      <c r="U6">
        <v>0</v>
      </c>
      <c r="V6">
        <v>0</v>
      </c>
      <c r="W6">
        <v>0</v>
      </c>
      <c r="X6">
        <v>175.68981771587906</v>
      </c>
      <c r="Y6">
        <v>0</v>
      </c>
      <c r="Z6">
        <v>4.4576261500498937</v>
      </c>
      <c r="AA6">
        <v>0</v>
      </c>
      <c r="AB6">
        <v>21.845552747723492</v>
      </c>
      <c r="AC6">
        <v>0</v>
      </c>
      <c r="AD6">
        <v>0</v>
      </c>
      <c r="AE6">
        <v>201.99299661365245</v>
      </c>
    </row>
    <row r="7" spans="1:31" x14ac:dyDescent="0.25">
      <c r="A7">
        <v>2356317</v>
      </c>
      <c r="B7">
        <v>1</v>
      </c>
      <c r="C7" t="s">
        <v>81</v>
      </c>
      <c r="D7" t="s">
        <v>128</v>
      </c>
      <c r="E7" t="s">
        <v>148</v>
      </c>
      <c r="F7" t="s">
        <v>159</v>
      </c>
      <c r="G7" t="s">
        <v>160</v>
      </c>
      <c r="H7" t="s">
        <v>151</v>
      </c>
      <c r="I7" t="s">
        <v>136</v>
      </c>
      <c r="J7" t="s">
        <v>137</v>
      </c>
      <c r="K7" t="s">
        <v>138</v>
      </c>
      <c r="L7" t="s">
        <v>161</v>
      </c>
      <c r="M7" t="s">
        <v>162</v>
      </c>
      <c r="N7">
        <v>2.8063888879999999</v>
      </c>
      <c r="O7">
        <v>0</v>
      </c>
      <c r="P7">
        <v>1</v>
      </c>
      <c r="Q7">
        <v>0</v>
      </c>
      <c r="R7">
        <v>1</v>
      </c>
      <c r="S7">
        <v>0</v>
      </c>
      <c r="T7">
        <v>0</v>
      </c>
      <c r="U7">
        <v>0</v>
      </c>
      <c r="V7">
        <v>0</v>
      </c>
      <c r="W7">
        <v>0</v>
      </c>
      <c r="X7">
        <v>20.548942135022408</v>
      </c>
      <c r="Y7">
        <v>0</v>
      </c>
      <c r="Z7">
        <v>1.588193660984857</v>
      </c>
      <c r="AA7">
        <v>0</v>
      </c>
      <c r="AB7">
        <v>0</v>
      </c>
      <c r="AC7">
        <v>0</v>
      </c>
      <c r="AD7">
        <v>0</v>
      </c>
      <c r="AE7">
        <v>22.137135796007264</v>
      </c>
    </row>
    <row r="8" spans="1:31" x14ac:dyDescent="0.25">
      <c r="A8">
        <v>2356566</v>
      </c>
      <c r="B8">
        <v>1</v>
      </c>
      <c r="C8" t="s">
        <v>80</v>
      </c>
      <c r="D8" t="s">
        <v>104</v>
      </c>
      <c r="E8" t="s">
        <v>148</v>
      </c>
      <c r="F8" t="s">
        <v>163</v>
      </c>
      <c r="G8" t="s">
        <v>150</v>
      </c>
      <c r="H8" t="s">
        <v>151</v>
      </c>
      <c r="I8" t="s">
        <v>136</v>
      </c>
      <c r="J8" t="s">
        <v>137</v>
      </c>
      <c r="K8" t="s">
        <v>138</v>
      </c>
      <c r="L8" t="s">
        <v>164</v>
      </c>
      <c r="M8" t="s">
        <v>165</v>
      </c>
      <c r="N8">
        <v>2.5847222219999999</v>
      </c>
      <c r="O8">
        <v>0</v>
      </c>
      <c r="P8">
        <v>6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4.5935328463304179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4.5935328463304179</v>
      </c>
    </row>
    <row r="9" spans="1:31" x14ac:dyDescent="0.25">
      <c r="A9">
        <v>2356171</v>
      </c>
      <c r="B9">
        <v>1</v>
      </c>
      <c r="C9" t="s">
        <v>81</v>
      </c>
      <c r="D9" t="s">
        <v>128</v>
      </c>
      <c r="E9" t="s">
        <v>166</v>
      </c>
      <c r="F9" t="s">
        <v>167</v>
      </c>
      <c r="G9" t="s">
        <v>168</v>
      </c>
      <c r="H9" t="s">
        <v>135</v>
      </c>
      <c r="I9" t="s">
        <v>136</v>
      </c>
      <c r="J9" t="s">
        <v>137</v>
      </c>
      <c r="K9" t="s">
        <v>138</v>
      </c>
      <c r="L9" t="s">
        <v>169</v>
      </c>
      <c r="M9" t="s">
        <v>170</v>
      </c>
      <c r="N9">
        <v>0.127222222</v>
      </c>
      <c r="O9">
        <v>10</v>
      </c>
      <c r="P9">
        <v>1550</v>
      </c>
      <c r="Q9">
        <v>66</v>
      </c>
      <c r="R9">
        <v>101</v>
      </c>
      <c r="S9">
        <v>15</v>
      </c>
      <c r="T9">
        <v>131</v>
      </c>
      <c r="U9">
        <v>3</v>
      </c>
      <c r="V9">
        <v>1</v>
      </c>
      <c r="W9">
        <v>0.63914542974520994</v>
      </c>
      <c r="X9">
        <v>36.99287644964609</v>
      </c>
      <c r="Y9">
        <v>22.007557332594537</v>
      </c>
      <c r="Z9">
        <v>15.173375580621917</v>
      </c>
      <c r="AA9">
        <v>42.923014187341273</v>
      </c>
      <c r="AB9">
        <v>12.938592398853899</v>
      </c>
      <c r="AC9">
        <v>0.74049620277196659</v>
      </c>
      <c r="AD9">
        <v>22.646160288079066</v>
      </c>
      <c r="AE9">
        <v>154.06121786965397</v>
      </c>
    </row>
    <row r="10" spans="1:31" x14ac:dyDescent="0.25">
      <c r="A10">
        <v>2356440</v>
      </c>
      <c r="B10">
        <v>1</v>
      </c>
      <c r="C10" t="s">
        <v>80</v>
      </c>
      <c r="D10" t="s">
        <v>98</v>
      </c>
      <c r="E10" t="s">
        <v>171</v>
      </c>
      <c r="F10" t="s">
        <v>172</v>
      </c>
      <c r="G10" t="s">
        <v>168</v>
      </c>
      <c r="H10" t="s">
        <v>135</v>
      </c>
      <c r="I10" t="s">
        <v>136</v>
      </c>
      <c r="J10" t="s">
        <v>137</v>
      </c>
      <c r="K10" t="s">
        <v>138</v>
      </c>
      <c r="L10" t="s">
        <v>173</v>
      </c>
      <c r="M10" t="s">
        <v>174</v>
      </c>
      <c r="N10">
        <v>1.850833333</v>
      </c>
      <c r="O10">
        <v>0</v>
      </c>
      <c r="P10">
        <v>200</v>
      </c>
      <c r="Q10">
        <v>0</v>
      </c>
      <c r="R10">
        <v>72</v>
      </c>
      <c r="S10">
        <v>2</v>
      </c>
      <c r="T10">
        <v>54</v>
      </c>
      <c r="U10">
        <v>0</v>
      </c>
      <c r="V10">
        <v>0</v>
      </c>
      <c r="W10">
        <v>0</v>
      </c>
      <c r="X10">
        <v>208.78855200735703</v>
      </c>
      <c r="Y10">
        <v>0</v>
      </c>
      <c r="Z10">
        <v>343.58832293761526</v>
      </c>
      <c r="AA10">
        <v>6.9488175354806607</v>
      </c>
      <c r="AB10">
        <v>203.11370929000117</v>
      </c>
      <c r="AC10">
        <v>0</v>
      </c>
      <c r="AD10">
        <v>0</v>
      </c>
      <c r="AE10">
        <v>762.4394017704542</v>
      </c>
    </row>
    <row r="11" spans="1:31" x14ac:dyDescent="0.25">
      <c r="A11">
        <v>2356603</v>
      </c>
      <c r="B11">
        <v>1</v>
      </c>
      <c r="C11" t="s">
        <v>80</v>
      </c>
      <c r="D11" t="s">
        <v>104</v>
      </c>
      <c r="E11" t="s">
        <v>175</v>
      </c>
      <c r="F11" t="s">
        <v>176</v>
      </c>
      <c r="G11" t="s">
        <v>177</v>
      </c>
      <c r="H11" t="s">
        <v>151</v>
      </c>
      <c r="I11" t="s">
        <v>136</v>
      </c>
      <c r="J11" t="s">
        <v>137</v>
      </c>
      <c r="K11" t="s">
        <v>138</v>
      </c>
      <c r="L11" t="s">
        <v>178</v>
      </c>
      <c r="M11" t="s">
        <v>179</v>
      </c>
      <c r="N11">
        <v>2.7355555549999999</v>
      </c>
      <c r="O11">
        <v>0</v>
      </c>
      <c r="P11">
        <v>29</v>
      </c>
      <c r="Q11">
        <v>0</v>
      </c>
      <c r="R11">
        <v>0</v>
      </c>
      <c r="S11">
        <v>0</v>
      </c>
      <c r="T11">
        <v>1</v>
      </c>
      <c r="U11">
        <v>0</v>
      </c>
      <c r="V11">
        <v>0</v>
      </c>
      <c r="W11">
        <v>0</v>
      </c>
      <c r="X11">
        <v>27.331179842355031</v>
      </c>
      <c r="Y11">
        <v>0</v>
      </c>
      <c r="Z11">
        <v>0</v>
      </c>
      <c r="AA11">
        <v>0</v>
      </c>
      <c r="AB11">
        <v>0.74316261813304441</v>
      </c>
      <c r="AC11">
        <v>0</v>
      </c>
      <c r="AD11">
        <v>0</v>
      </c>
      <c r="AE11">
        <v>28.074342460488076</v>
      </c>
    </row>
    <row r="12" spans="1:31" x14ac:dyDescent="0.25">
      <c r="A12">
        <v>2356254</v>
      </c>
      <c r="B12">
        <v>1</v>
      </c>
      <c r="C12" t="s">
        <v>80</v>
      </c>
      <c r="D12" t="s">
        <v>84</v>
      </c>
      <c r="E12" t="s">
        <v>148</v>
      </c>
      <c r="F12" t="s">
        <v>180</v>
      </c>
      <c r="G12" t="s">
        <v>181</v>
      </c>
      <c r="H12" t="s">
        <v>151</v>
      </c>
      <c r="I12" t="s">
        <v>136</v>
      </c>
      <c r="J12" t="s">
        <v>3</v>
      </c>
      <c r="K12" t="s">
        <v>138</v>
      </c>
      <c r="L12" t="s">
        <v>182</v>
      </c>
      <c r="M12" t="s">
        <v>183</v>
      </c>
      <c r="N12">
        <v>5.8402777769999998</v>
      </c>
      <c r="O12">
        <v>0</v>
      </c>
      <c r="P12">
        <v>17</v>
      </c>
      <c r="Q12">
        <v>0</v>
      </c>
      <c r="R12">
        <v>0</v>
      </c>
      <c r="S12">
        <v>0</v>
      </c>
      <c r="T12">
        <v>2</v>
      </c>
      <c r="U12">
        <v>0</v>
      </c>
      <c r="V12">
        <v>0</v>
      </c>
      <c r="W12">
        <v>0</v>
      </c>
      <c r="X12">
        <v>36.790788613354245</v>
      </c>
      <c r="Y12">
        <v>0</v>
      </c>
      <c r="Z12">
        <v>0</v>
      </c>
      <c r="AA12">
        <v>0</v>
      </c>
      <c r="AB12">
        <v>1.5907606666820069</v>
      </c>
      <c r="AC12">
        <v>0</v>
      </c>
      <c r="AD12">
        <v>0</v>
      </c>
      <c r="AE12">
        <v>38.381549280036253</v>
      </c>
    </row>
    <row r="13" spans="1:31" x14ac:dyDescent="0.25">
      <c r="A13">
        <v>2356085</v>
      </c>
      <c r="B13">
        <v>1</v>
      </c>
      <c r="C13" t="s">
        <v>80</v>
      </c>
      <c r="D13" t="s">
        <v>87</v>
      </c>
      <c r="E13" t="s">
        <v>132</v>
      </c>
      <c r="F13" t="s">
        <v>184</v>
      </c>
      <c r="G13" t="s">
        <v>185</v>
      </c>
      <c r="H13" t="s">
        <v>135</v>
      </c>
      <c r="I13" t="s">
        <v>136</v>
      </c>
      <c r="J13" t="s">
        <v>137</v>
      </c>
      <c r="K13" t="s">
        <v>138</v>
      </c>
      <c r="L13" t="s">
        <v>186</v>
      </c>
      <c r="M13" t="s">
        <v>187</v>
      </c>
      <c r="N13">
        <v>1.3491666659999999</v>
      </c>
      <c r="O13">
        <v>0</v>
      </c>
      <c r="P13">
        <v>1635</v>
      </c>
      <c r="Q13">
        <v>0</v>
      </c>
      <c r="R13">
        <v>2</v>
      </c>
      <c r="S13">
        <v>8</v>
      </c>
      <c r="T13">
        <v>68</v>
      </c>
      <c r="U13">
        <v>0</v>
      </c>
      <c r="V13">
        <v>0</v>
      </c>
      <c r="W13">
        <v>0</v>
      </c>
      <c r="X13">
        <v>649.58799334278183</v>
      </c>
      <c r="Y13">
        <v>0</v>
      </c>
      <c r="Z13">
        <v>3.4860128481024635</v>
      </c>
      <c r="AA13">
        <v>53.94270296631472</v>
      </c>
      <c r="AB13">
        <v>67.791091160332527</v>
      </c>
      <c r="AC13">
        <v>0</v>
      </c>
      <c r="AD13">
        <v>0</v>
      </c>
      <c r="AE13">
        <v>774.80780031753159</v>
      </c>
    </row>
    <row r="14" spans="1:31" x14ac:dyDescent="0.25">
      <c r="A14">
        <v>2356626</v>
      </c>
      <c r="B14">
        <v>1</v>
      </c>
      <c r="C14" t="s">
        <v>80</v>
      </c>
      <c r="D14" t="s">
        <v>94</v>
      </c>
      <c r="E14" t="s">
        <v>132</v>
      </c>
      <c r="F14" t="s">
        <v>188</v>
      </c>
      <c r="G14" t="s">
        <v>134</v>
      </c>
      <c r="H14" t="s">
        <v>135</v>
      </c>
      <c r="I14" t="s">
        <v>136</v>
      </c>
      <c r="J14" t="s">
        <v>137</v>
      </c>
      <c r="K14" t="s">
        <v>138</v>
      </c>
      <c r="L14" t="s">
        <v>189</v>
      </c>
      <c r="M14" t="s">
        <v>190</v>
      </c>
      <c r="N14">
        <v>3.2711111110000002</v>
      </c>
      <c r="O14">
        <v>0</v>
      </c>
      <c r="P14">
        <v>80</v>
      </c>
      <c r="Q14">
        <v>0</v>
      </c>
      <c r="R14">
        <v>0</v>
      </c>
      <c r="S14">
        <v>0</v>
      </c>
      <c r="T14">
        <v>14</v>
      </c>
      <c r="U14">
        <v>0</v>
      </c>
      <c r="V14">
        <v>0</v>
      </c>
      <c r="W14">
        <v>0</v>
      </c>
      <c r="X14">
        <v>42.393414221628717</v>
      </c>
      <c r="Y14">
        <v>0</v>
      </c>
      <c r="Z14">
        <v>0</v>
      </c>
      <c r="AA14">
        <v>0</v>
      </c>
      <c r="AB14">
        <v>10.256644165776303</v>
      </c>
      <c r="AC14">
        <v>0</v>
      </c>
      <c r="AD14">
        <v>0</v>
      </c>
      <c r="AE14">
        <v>52.650058387405018</v>
      </c>
    </row>
    <row r="15" spans="1:31" x14ac:dyDescent="0.25">
      <c r="A15">
        <v>2356483</v>
      </c>
      <c r="B15">
        <v>1</v>
      </c>
      <c r="C15" t="s">
        <v>80</v>
      </c>
      <c r="D15" t="s">
        <v>83</v>
      </c>
      <c r="E15" t="s">
        <v>154</v>
      </c>
      <c r="F15" t="s">
        <v>191</v>
      </c>
      <c r="G15" t="s">
        <v>156</v>
      </c>
      <c r="H15" t="s">
        <v>151</v>
      </c>
      <c r="I15" t="s">
        <v>136</v>
      </c>
      <c r="J15" t="s">
        <v>137</v>
      </c>
      <c r="K15" t="s">
        <v>138</v>
      </c>
      <c r="L15" t="s">
        <v>192</v>
      </c>
      <c r="M15" t="s">
        <v>193</v>
      </c>
      <c r="N15">
        <v>1.5152777770000001</v>
      </c>
      <c r="O15">
        <v>0</v>
      </c>
      <c r="P15">
        <v>12</v>
      </c>
      <c r="Q15">
        <v>0</v>
      </c>
      <c r="R15">
        <v>0</v>
      </c>
      <c r="S15">
        <v>0</v>
      </c>
      <c r="T15">
        <v>107</v>
      </c>
      <c r="U15">
        <v>0</v>
      </c>
      <c r="V15">
        <v>5</v>
      </c>
      <c r="W15">
        <v>0</v>
      </c>
      <c r="X15">
        <v>6.3461840254461599</v>
      </c>
      <c r="Y15">
        <v>0</v>
      </c>
      <c r="Z15">
        <v>0</v>
      </c>
      <c r="AA15">
        <v>0</v>
      </c>
      <c r="AB15">
        <v>248.31410395314666</v>
      </c>
      <c r="AC15">
        <v>0</v>
      </c>
      <c r="AD15">
        <v>319.00774562424948</v>
      </c>
      <c r="AE15">
        <v>573.66803360284234</v>
      </c>
    </row>
    <row r="16" spans="1:31" x14ac:dyDescent="0.25">
      <c r="A16">
        <v>2356646</v>
      </c>
      <c r="B16">
        <v>1</v>
      </c>
      <c r="C16" t="s">
        <v>80</v>
      </c>
      <c r="D16" t="s">
        <v>103</v>
      </c>
      <c r="E16" t="s">
        <v>148</v>
      </c>
      <c r="F16" t="s">
        <v>194</v>
      </c>
      <c r="G16" t="s">
        <v>150</v>
      </c>
      <c r="H16" t="s">
        <v>151</v>
      </c>
      <c r="I16" t="s">
        <v>136</v>
      </c>
      <c r="J16" t="s">
        <v>137</v>
      </c>
      <c r="K16" t="s">
        <v>138</v>
      </c>
      <c r="L16" t="s">
        <v>195</v>
      </c>
      <c r="M16" t="s">
        <v>196</v>
      </c>
      <c r="N16">
        <v>0.92888888800000002</v>
      </c>
      <c r="O16">
        <v>0</v>
      </c>
      <c r="P16">
        <v>2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1.3191225862354667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1.3191225862354667</v>
      </c>
    </row>
    <row r="17" spans="1:31" x14ac:dyDescent="0.25">
      <c r="A17">
        <v>2356248</v>
      </c>
      <c r="B17">
        <v>1</v>
      </c>
      <c r="C17" t="s">
        <v>80</v>
      </c>
      <c r="D17" t="s">
        <v>103</v>
      </c>
      <c r="E17" t="s">
        <v>171</v>
      </c>
      <c r="F17" t="s">
        <v>197</v>
      </c>
      <c r="G17" t="s">
        <v>168</v>
      </c>
      <c r="H17" t="s">
        <v>135</v>
      </c>
      <c r="I17" t="s">
        <v>136</v>
      </c>
      <c r="J17" t="s">
        <v>137</v>
      </c>
      <c r="K17" t="s">
        <v>138</v>
      </c>
      <c r="L17" t="s">
        <v>198</v>
      </c>
      <c r="M17" t="s">
        <v>199</v>
      </c>
      <c r="N17">
        <v>0.50833333300000005</v>
      </c>
      <c r="O17">
        <v>14</v>
      </c>
      <c r="P17">
        <v>331</v>
      </c>
      <c r="Q17">
        <v>19</v>
      </c>
      <c r="R17">
        <v>45</v>
      </c>
      <c r="S17">
        <v>10</v>
      </c>
      <c r="T17">
        <v>56</v>
      </c>
      <c r="U17">
        <v>0</v>
      </c>
      <c r="V17">
        <v>0</v>
      </c>
      <c r="W17">
        <v>7.150253539577764</v>
      </c>
      <c r="X17">
        <v>54.786505955552876</v>
      </c>
      <c r="Y17">
        <v>78.875107592838475</v>
      </c>
      <c r="Z17">
        <v>9.7907489367293934</v>
      </c>
      <c r="AA17">
        <v>31.422901253102925</v>
      </c>
      <c r="AB17">
        <v>21.702242537216936</v>
      </c>
      <c r="AC17">
        <v>0</v>
      </c>
      <c r="AD17">
        <v>0</v>
      </c>
      <c r="AE17">
        <v>203.72775981501837</v>
      </c>
    </row>
    <row r="18" spans="1:31" x14ac:dyDescent="0.25">
      <c r="A18">
        <v>2356148</v>
      </c>
      <c r="B18">
        <v>1</v>
      </c>
      <c r="C18" t="s">
        <v>80</v>
      </c>
      <c r="D18" t="s">
        <v>111</v>
      </c>
      <c r="E18" t="s">
        <v>148</v>
      </c>
      <c r="F18" t="s">
        <v>200</v>
      </c>
      <c r="G18" t="s">
        <v>181</v>
      </c>
      <c r="H18" t="s">
        <v>151</v>
      </c>
      <c r="I18" t="s">
        <v>136</v>
      </c>
      <c r="J18" t="s">
        <v>3</v>
      </c>
      <c r="K18" t="s">
        <v>138</v>
      </c>
      <c r="L18" t="s">
        <v>201</v>
      </c>
      <c r="M18" t="s">
        <v>202</v>
      </c>
      <c r="N18">
        <v>1.1286111109999999</v>
      </c>
      <c r="O18">
        <v>0</v>
      </c>
      <c r="P18">
        <v>3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0.38385725304081642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0.38385725304081642</v>
      </c>
    </row>
    <row r="19" spans="1:31" x14ac:dyDescent="0.25">
      <c r="A19">
        <v>2356540</v>
      </c>
      <c r="B19">
        <v>1</v>
      </c>
      <c r="C19" t="s">
        <v>80</v>
      </c>
      <c r="D19" t="s">
        <v>109</v>
      </c>
      <c r="E19" t="s">
        <v>132</v>
      </c>
      <c r="F19" t="s">
        <v>203</v>
      </c>
      <c r="G19" t="s">
        <v>134</v>
      </c>
      <c r="H19" t="s">
        <v>135</v>
      </c>
      <c r="I19" t="s">
        <v>136</v>
      </c>
      <c r="J19" t="s">
        <v>137</v>
      </c>
      <c r="K19" t="s">
        <v>138</v>
      </c>
      <c r="L19" t="s">
        <v>204</v>
      </c>
      <c r="M19" t="s">
        <v>205</v>
      </c>
      <c r="N19">
        <v>1.5108333329999999</v>
      </c>
      <c r="O19">
        <v>0</v>
      </c>
      <c r="P19">
        <v>25</v>
      </c>
      <c r="Q19">
        <v>0</v>
      </c>
      <c r="R19">
        <v>9</v>
      </c>
      <c r="S19">
        <v>0</v>
      </c>
      <c r="T19">
        <v>6</v>
      </c>
      <c r="U19">
        <v>0</v>
      </c>
      <c r="V19">
        <v>0</v>
      </c>
      <c r="W19">
        <v>0</v>
      </c>
      <c r="X19">
        <v>7.7443171694074744</v>
      </c>
      <c r="Y19">
        <v>0</v>
      </c>
      <c r="Z19">
        <v>8.5999880627194951</v>
      </c>
      <c r="AA19">
        <v>0</v>
      </c>
      <c r="AB19">
        <v>12.559497484993805</v>
      </c>
      <c r="AC19">
        <v>0</v>
      </c>
      <c r="AD19">
        <v>0</v>
      </c>
      <c r="AE19">
        <v>28.903802717120776</v>
      </c>
    </row>
    <row r="20" spans="1:31" x14ac:dyDescent="0.25">
      <c r="A20">
        <v>2356523</v>
      </c>
      <c r="B20">
        <v>1</v>
      </c>
      <c r="C20" t="s">
        <v>80</v>
      </c>
      <c r="D20" t="s">
        <v>100</v>
      </c>
      <c r="E20" t="s">
        <v>148</v>
      </c>
      <c r="F20" t="s">
        <v>206</v>
      </c>
      <c r="G20" t="s">
        <v>156</v>
      </c>
      <c r="H20" t="s">
        <v>151</v>
      </c>
      <c r="I20" t="s">
        <v>136</v>
      </c>
      <c r="J20" t="s">
        <v>137</v>
      </c>
      <c r="K20" t="s">
        <v>138</v>
      </c>
      <c r="L20" t="s">
        <v>207</v>
      </c>
      <c r="M20" t="s">
        <v>208</v>
      </c>
      <c r="N20">
        <v>2.3630555549999999</v>
      </c>
      <c r="O20">
        <v>0</v>
      </c>
      <c r="P20">
        <v>1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0.83283812963350556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0.83283812963350556</v>
      </c>
    </row>
    <row r="21" spans="1:31" x14ac:dyDescent="0.25">
      <c r="A21">
        <v>2356546</v>
      </c>
      <c r="B21">
        <v>1</v>
      </c>
      <c r="C21" t="s">
        <v>81</v>
      </c>
      <c r="D21" t="s">
        <v>112</v>
      </c>
      <c r="E21" t="s">
        <v>171</v>
      </c>
      <c r="F21" t="s">
        <v>209</v>
      </c>
      <c r="G21" t="s">
        <v>168</v>
      </c>
      <c r="H21" t="s">
        <v>135</v>
      </c>
      <c r="I21" t="s">
        <v>136</v>
      </c>
      <c r="J21" t="s">
        <v>137</v>
      </c>
      <c r="K21" t="s">
        <v>138</v>
      </c>
      <c r="L21" t="s">
        <v>210</v>
      </c>
      <c r="M21" t="s">
        <v>211</v>
      </c>
      <c r="N21">
        <v>0.54694444399999997</v>
      </c>
      <c r="O21">
        <v>0</v>
      </c>
      <c r="P21">
        <v>5</v>
      </c>
      <c r="Q21">
        <v>52</v>
      </c>
      <c r="R21">
        <v>29</v>
      </c>
      <c r="S21">
        <v>15</v>
      </c>
      <c r="T21">
        <v>12</v>
      </c>
      <c r="U21">
        <v>1</v>
      </c>
      <c r="V21">
        <v>1</v>
      </c>
      <c r="W21">
        <v>0</v>
      </c>
      <c r="X21">
        <v>0.5457952842985776</v>
      </c>
      <c r="Y21">
        <v>39.230270931112329</v>
      </c>
      <c r="Z21">
        <v>20.156142272413941</v>
      </c>
      <c r="AA21">
        <v>19.80957816994782</v>
      </c>
      <c r="AB21">
        <v>11.156298551499658</v>
      </c>
      <c r="AC21">
        <v>6.3840510836595534</v>
      </c>
      <c r="AD21">
        <v>67.19902690605015</v>
      </c>
      <c r="AE21">
        <v>164.48116319898205</v>
      </c>
    </row>
    <row r="22" spans="1:31" x14ac:dyDescent="0.25">
      <c r="A22">
        <v>2356477</v>
      </c>
      <c r="B22">
        <v>1</v>
      </c>
      <c r="C22" t="s">
        <v>80</v>
      </c>
      <c r="D22" t="s">
        <v>104</v>
      </c>
      <c r="E22" t="s">
        <v>171</v>
      </c>
      <c r="F22" t="s">
        <v>212</v>
      </c>
      <c r="G22" t="s">
        <v>168</v>
      </c>
      <c r="H22" t="s">
        <v>135</v>
      </c>
      <c r="I22" t="s">
        <v>136</v>
      </c>
      <c r="J22" t="s">
        <v>137</v>
      </c>
      <c r="K22" t="s">
        <v>138</v>
      </c>
      <c r="L22" t="s">
        <v>213</v>
      </c>
      <c r="M22" t="s">
        <v>214</v>
      </c>
      <c r="N22">
        <v>2.8858333329999999</v>
      </c>
      <c r="O22">
        <v>0</v>
      </c>
      <c r="P22">
        <v>0</v>
      </c>
      <c r="Q22">
        <v>0</v>
      </c>
      <c r="R22">
        <v>0</v>
      </c>
      <c r="S22">
        <v>1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7.6091639552130665</v>
      </c>
      <c r="AB22">
        <v>0</v>
      </c>
      <c r="AC22">
        <v>0</v>
      </c>
      <c r="AD22">
        <v>0</v>
      </c>
      <c r="AE22">
        <v>7.6091639552130665</v>
      </c>
    </row>
    <row r="23" spans="1:31" x14ac:dyDescent="0.25">
      <c r="A23">
        <v>2356623</v>
      </c>
      <c r="B23">
        <v>1</v>
      </c>
      <c r="C23" t="s">
        <v>80</v>
      </c>
      <c r="D23" t="s">
        <v>97</v>
      </c>
      <c r="E23" t="s">
        <v>171</v>
      </c>
      <c r="F23" t="s">
        <v>215</v>
      </c>
      <c r="G23" t="s">
        <v>168</v>
      </c>
      <c r="H23" t="s">
        <v>135</v>
      </c>
      <c r="I23" t="s">
        <v>136</v>
      </c>
      <c r="J23" t="s">
        <v>137</v>
      </c>
      <c r="K23" t="s">
        <v>138</v>
      </c>
      <c r="L23" t="s">
        <v>216</v>
      </c>
      <c r="M23" t="s">
        <v>217</v>
      </c>
      <c r="N23">
        <v>1.130833333</v>
      </c>
      <c r="O23">
        <v>2</v>
      </c>
      <c r="P23">
        <v>637</v>
      </c>
      <c r="Q23">
        <v>2</v>
      </c>
      <c r="R23">
        <v>200</v>
      </c>
      <c r="S23">
        <v>1</v>
      </c>
      <c r="T23">
        <v>132</v>
      </c>
      <c r="U23">
        <v>0</v>
      </c>
      <c r="V23">
        <v>0</v>
      </c>
      <c r="W23">
        <v>3.8618143665259757</v>
      </c>
      <c r="X23">
        <v>367.37189578315559</v>
      </c>
      <c r="Y23">
        <v>3.315871999584489</v>
      </c>
      <c r="Z23">
        <v>130.90257456342783</v>
      </c>
      <c r="AA23">
        <v>1.9500696378007776</v>
      </c>
      <c r="AB23">
        <v>199.67484676177085</v>
      </c>
      <c r="AC23">
        <v>0</v>
      </c>
      <c r="AD23">
        <v>0</v>
      </c>
      <c r="AE23">
        <v>707.07707311226545</v>
      </c>
    </row>
    <row r="24" spans="1:31" x14ac:dyDescent="0.25">
      <c r="A24">
        <v>2356314</v>
      </c>
      <c r="B24">
        <v>1</v>
      </c>
      <c r="C24" t="s">
        <v>80</v>
      </c>
      <c r="D24" t="s">
        <v>96</v>
      </c>
      <c r="E24" t="s">
        <v>175</v>
      </c>
      <c r="F24" t="s">
        <v>218</v>
      </c>
      <c r="G24" t="s">
        <v>219</v>
      </c>
      <c r="H24" t="s">
        <v>151</v>
      </c>
      <c r="I24" t="s">
        <v>136</v>
      </c>
      <c r="J24" t="s">
        <v>137</v>
      </c>
      <c r="K24" t="s">
        <v>138</v>
      </c>
      <c r="L24" t="s">
        <v>220</v>
      </c>
      <c r="M24" t="s">
        <v>221</v>
      </c>
      <c r="N24">
        <v>4.6502777770000003</v>
      </c>
      <c r="O24">
        <v>0</v>
      </c>
      <c r="P24">
        <v>11</v>
      </c>
      <c r="Q24">
        <v>0</v>
      </c>
      <c r="R24">
        <v>0</v>
      </c>
      <c r="S24">
        <v>0</v>
      </c>
      <c r="T24">
        <v>2</v>
      </c>
      <c r="U24">
        <v>0</v>
      </c>
      <c r="V24">
        <v>0</v>
      </c>
      <c r="W24">
        <v>0</v>
      </c>
      <c r="X24">
        <v>90.006764345197055</v>
      </c>
      <c r="Y24">
        <v>0</v>
      </c>
      <c r="Z24">
        <v>0</v>
      </c>
      <c r="AA24">
        <v>0</v>
      </c>
      <c r="AB24">
        <v>22.518056453034987</v>
      </c>
      <c r="AC24">
        <v>0</v>
      </c>
      <c r="AD24">
        <v>0</v>
      </c>
      <c r="AE24">
        <v>112.52482079823204</v>
      </c>
    </row>
    <row r="25" spans="1:31" x14ac:dyDescent="0.25">
      <c r="A25">
        <v>2356128</v>
      </c>
      <c r="B25">
        <v>1</v>
      </c>
      <c r="C25" t="s">
        <v>80</v>
      </c>
      <c r="D25" t="s">
        <v>108</v>
      </c>
      <c r="E25" t="s">
        <v>154</v>
      </c>
      <c r="F25" t="s">
        <v>222</v>
      </c>
      <c r="G25" t="s">
        <v>219</v>
      </c>
      <c r="H25" t="s">
        <v>151</v>
      </c>
      <c r="I25" t="s">
        <v>136</v>
      </c>
      <c r="J25" t="s">
        <v>137</v>
      </c>
      <c r="K25" t="s">
        <v>138</v>
      </c>
      <c r="L25" t="s">
        <v>223</v>
      </c>
      <c r="M25" t="s">
        <v>224</v>
      </c>
      <c r="N25">
        <v>1.1411111110000001</v>
      </c>
      <c r="O25">
        <v>0</v>
      </c>
      <c r="P25">
        <v>0</v>
      </c>
      <c r="Q25">
        <v>0</v>
      </c>
      <c r="R25">
        <v>0</v>
      </c>
      <c r="S25">
        <v>1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2.3620665972627775</v>
      </c>
      <c r="AB25">
        <v>0</v>
      </c>
      <c r="AC25">
        <v>0</v>
      </c>
      <c r="AD25">
        <v>0</v>
      </c>
      <c r="AE25">
        <v>2.3620665972627775</v>
      </c>
    </row>
    <row r="26" spans="1:31" x14ac:dyDescent="0.25">
      <c r="A26">
        <v>2356609</v>
      </c>
      <c r="B26">
        <v>1</v>
      </c>
      <c r="C26" t="s">
        <v>80</v>
      </c>
      <c r="D26" t="s">
        <v>91</v>
      </c>
      <c r="E26" t="s">
        <v>225</v>
      </c>
      <c r="F26" t="s">
        <v>226</v>
      </c>
      <c r="G26" t="s">
        <v>227</v>
      </c>
      <c r="H26" t="s">
        <v>151</v>
      </c>
      <c r="I26" t="s">
        <v>136</v>
      </c>
      <c r="J26" t="s">
        <v>137</v>
      </c>
      <c r="K26" t="s">
        <v>138</v>
      </c>
      <c r="L26" t="s">
        <v>228</v>
      </c>
      <c r="M26" t="s">
        <v>229</v>
      </c>
      <c r="N26">
        <v>1.1569444440000001</v>
      </c>
      <c r="O26">
        <v>0</v>
      </c>
      <c r="P26">
        <v>2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0.20623127858599585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0.20623127858599585</v>
      </c>
    </row>
    <row r="27" spans="1:31" x14ac:dyDescent="0.25">
      <c r="A27">
        <v>2356108</v>
      </c>
      <c r="B27">
        <v>1</v>
      </c>
      <c r="C27" t="s">
        <v>80</v>
      </c>
      <c r="D27" t="s">
        <v>104</v>
      </c>
      <c r="E27" t="s">
        <v>148</v>
      </c>
      <c r="F27" t="s">
        <v>230</v>
      </c>
      <c r="G27" t="s">
        <v>150</v>
      </c>
      <c r="H27" t="s">
        <v>151</v>
      </c>
      <c r="I27" t="s">
        <v>136</v>
      </c>
      <c r="J27" t="s">
        <v>137</v>
      </c>
      <c r="K27" t="s">
        <v>138</v>
      </c>
      <c r="L27" t="s">
        <v>231</v>
      </c>
      <c r="M27" t="s">
        <v>232</v>
      </c>
      <c r="N27">
        <v>2.2369444440000001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23.769908188005996</v>
      </c>
      <c r="AE27">
        <v>23.769908188005996</v>
      </c>
    </row>
    <row r="28" spans="1:31" x14ac:dyDescent="0.25">
      <c r="A28">
        <v>2356629</v>
      </c>
      <c r="B28">
        <v>1</v>
      </c>
      <c r="C28" t="s">
        <v>81</v>
      </c>
      <c r="D28" t="s">
        <v>112</v>
      </c>
      <c r="E28" t="s">
        <v>132</v>
      </c>
      <c r="F28" t="s">
        <v>233</v>
      </c>
      <c r="G28" t="s">
        <v>134</v>
      </c>
      <c r="H28" t="s">
        <v>135</v>
      </c>
      <c r="I28" t="s">
        <v>136</v>
      </c>
      <c r="J28" t="s">
        <v>137</v>
      </c>
      <c r="K28" t="s">
        <v>138</v>
      </c>
      <c r="L28" t="s">
        <v>234</v>
      </c>
      <c r="M28" t="s">
        <v>235</v>
      </c>
      <c r="N28">
        <v>1.858055555</v>
      </c>
      <c r="O28">
        <v>0</v>
      </c>
      <c r="P28">
        <v>38</v>
      </c>
      <c r="Q28">
        <v>0</v>
      </c>
      <c r="R28">
        <v>25</v>
      </c>
      <c r="S28">
        <v>0</v>
      </c>
      <c r="T28">
        <v>6</v>
      </c>
      <c r="U28">
        <v>0</v>
      </c>
      <c r="V28">
        <v>0</v>
      </c>
      <c r="W28">
        <v>0</v>
      </c>
      <c r="X28">
        <v>8.7776615638025337</v>
      </c>
      <c r="Y28">
        <v>0</v>
      </c>
      <c r="Z28">
        <v>37.72247449504718</v>
      </c>
      <c r="AA28">
        <v>0</v>
      </c>
      <c r="AB28">
        <v>11.764558143516174</v>
      </c>
      <c r="AC28">
        <v>0</v>
      </c>
      <c r="AD28">
        <v>0</v>
      </c>
      <c r="AE28">
        <v>58.264694202365888</v>
      </c>
    </row>
    <row r="29" spans="1:31" x14ac:dyDescent="0.25">
      <c r="A29">
        <v>2356088</v>
      </c>
      <c r="B29">
        <v>1</v>
      </c>
      <c r="C29" t="s">
        <v>80</v>
      </c>
      <c r="D29" t="s">
        <v>85</v>
      </c>
      <c r="E29" t="s">
        <v>148</v>
      </c>
      <c r="F29" t="s">
        <v>236</v>
      </c>
      <c r="G29" t="s">
        <v>156</v>
      </c>
      <c r="H29" t="s">
        <v>151</v>
      </c>
      <c r="I29" t="s">
        <v>136</v>
      </c>
      <c r="J29" t="s">
        <v>137</v>
      </c>
      <c r="K29" t="s">
        <v>138</v>
      </c>
      <c r="L29" t="s">
        <v>237</v>
      </c>
      <c r="M29" t="s">
        <v>238</v>
      </c>
      <c r="N29">
        <v>1.224444444</v>
      </c>
      <c r="O29">
        <v>0</v>
      </c>
      <c r="P29">
        <v>5</v>
      </c>
      <c r="Q29">
        <v>0</v>
      </c>
      <c r="R29">
        <v>0</v>
      </c>
      <c r="S29">
        <v>0</v>
      </c>
      <c r="T29">
        <v>1</v>
      </c>
      <c r="U29">
        <v>0</v>
      </c>
      <c r="V29">
        <v>0</v>
      </c>
      <c r="W29">
        <v>0</v>
      </c>
      <c r="X29">
        <v>1.1200136035221082</v>
      </c>
      <c r="Y29">
        <v>0</v>
      </c>
      <c r="Z29">
        <v>0</v>
      </c>
      <c r="AA29">
        <v>0</v>
      </c>
      <c r="AB29">
        <v>0.63757159079286385</v>
      </c>
      <c r="AC29">
        <v>0</v>
      </c>
      <c r="AD29">
        <v>0</v>
      </c>
      <c r="AE29">
        <v>1.7575851943149721</v>
      </c>
    </row>
    <row r="30" spans="1:31" x14ac:dyDescent="0.25">
      <c r="A30">
        <v>2356208</v>
      </c>
      <c r="B30">
        <v>1</v>
      </c>
      <c r="C30" t="s">
        <v>81</v>
      </c>
      <c r="D30" t="s">
        <v>128</v>
      </c>
      <c r="E30" t="s">
        <v>148</v>
      </c>
      <c r="F30" t="s">
        <v>239</v>
      </c>
      <c r="G30" t="s">
        <v>240</v>
      </c>
      <c r="H30" t="s">
        <v>151</v>
      </c>
      <c r="I30" t="s">
        <v>136</v>
      </c>
      <c r="J30" t="s">
        <v>137</v>
      </c>
      <c r="K30" t="s">
        <v>138</v>
      </c>
      <c r="L30" t="s">
        <v>241</v>
      </c>
      <c r="M30" t="s">
        <v>242</v>
      </c>
      <c r="N30">
        <v>3.6758333329999999</v>
      </c>
      <c r="O30">
        <v>0</v>
      </c>
      <c r="P30">
        <v>4</v>
      </c>
      <c r="Q30">
        <v>0</v>
      </c>
      <c r="R30">
        <v>0</v>
      </c>
      <c r="S30">
        <v>0</v>
      </c>
      <c r="T30">
        <v>1</v>
      </c>
      <c r="U30">
        <v>0</v>
      </c>
      <c r="V30">
        <v>0</v>
      </c>
      <c r="W30">
        <v>0</v>
      </c>
      <c r="X30">
        <v>6.3360343091604303</v>
      </c>
      <c r="Y30">
        <v>0</v>
      </c>
      <c r="Z30">
        <v>0</v>
      </c>
      <c r="AA30">
        <v>0</v>
      </c>
      <c r="AB30">
        <v>0.13536096126464003</v>
      </c>
      <c r="AC30">
        <v>0</v>
      </c>
      <c r="AD30">
        <v>0</v>
      </c>
      <c r="AE30">
        <v>6.4713952704250701</v>
      </c>
    </row>
    <row r="31" spans="1:31" x14ac:dyDescent="0.25">
      <c r="A31">
        <v>2356151</v>
      </c>
      <c r="B31">
        <v>1</v>
      </c>
      <c r="C31" t="s">
        <v>80</v>
      </c>
      <c r="D31" t="s">
        <v>93</v>
      </c>
      <c r="E31" t="s">
        <v>166</v>
      </c>
      <c r="F31" t="s">
        <v>243</v>
      </c>
      <c r="G31" t="s">
        <v>244</v>
      </c>
      <c r="H31" t="s">
        <v>135</v>
      </c>
      <c r="I31" t="s">
        <v>136</v>
      </c>
      <c r="J31" t="s">
        <v>137</v>
      </c>
      <c r="K31" t="s">
        <v>245</v>
      </c>
      <c r="L31" t="s">
        <v>246</v>
      </c>
      <c r="M31" t="s">
        <v>247</v>
      </c>
      <c r="N31">
        <v>4.6236111109999998</v>
      </c>
      <c r="O31">
        <v>0</v>
      </c>
      <c r="P31">
        <v>334</v>
      </c>
      <c r="Q31">
        <v>18</v>
      </c>
      <c r="R31">
        <v>181</v>
      </c>
      <c r="S31">
        <v>1</v>
      </c>
      <c r="T31">
        <v>104</v>
      </c>
      <c r="U31">
        <v>0</v>
      </c>
      <c r="V31">
        <v>0</v>
      </c>
      <c r="W31">
        <v>0</v>
      </c>
      <c r="X31">
        <v>429.04195234006392</v>
      </c>
      <c r="Y31">
        <v>1718.483948564229</v>
      </c>
      <c r="Z31">
        <v>2579.2697150549579</v>
      </c>
      <c r="AA31">
        <v>22.385770666560372</v>
      </c>
      <c r="AB31">
        <v>838.49913225194143</v>
      </c>
      <c r="AC31">
        <v>0</v>
      </c>
      <c r="AD31">
        <v>0</v>
      </c>
      <c r="AE31">
        <v>5587.6805188777525</v>
      </c>
    </row>
    <row r="32" spans="1:31" x14ac:dyDescent="0.25">
      <c r="A32">
        <v>2356437</v>
      </c>
      <c r="B32">
        <v>1</v>
      </c>
      <c r="C32" t="s">
        <v>80</v>
      </c>
      <c r="D32" t="s">
        <v>94</v>
      </c>
      <c r="E32" t="s">
        <v>148</v>
      </c>
      <c r="F32" t="s">
        <v>248</v>
      </c>
      <c r="G32" t="s">
        <v>181</v>
      </c>
      <c r="H32" t="s">
        <v>151</v>
      </c>
      <c r="I32" t="s">
        <v>136</v>
      </c>
      <c r="J32" t="s">
        <v>3</v>
      </c>
      <c r="K32" t="s">
        <v>138</v>
      </c>
      <c r="L32" t="s">
        <v>249</v>
      </c>
      <c r="M32" t="s">
        <v>250</v>
      </c>
      <c r="N32">
        <v>4.6838888880000003</v>
      </c>
      <c r="O32">
        <v>0</v>
      </c>
      <c r="P32">
        <v>2</v>
      </c>
      <c r="Q32">
        <v>0</v>
      </c>
      <c r="R32">
        <v>0</v>
      </c>
      <c r="S32">
        <v>0</v>
      </c>
      <c r="T32">
        <v>1</v>
      </c>
      <c r="U32">
        <v>0</v>
      </c>
      <c r="V32">
        <v>0</v>
      </c>
      <c r="W32">
        <v>0</v>
      </c>
      <c r="X32">
        <v>3.1821429825789718</v>
      </c>
      <c r="Y32">
        <v>0</v>
      </c>
      <c r="Z32">
        <v>0</v>
      </c>
      <c r="AA32">
        <v>0</v>
      </c>
      <c r="AB32">
        <v>2.1596742430106945E-2</v>
      </c>
      <c r="AC32">
        <v>0</v>
      </c>
      <c r="AD32">
        <v>0</v>
      </c>
      <c r="AE32">
        <v>3.2037397250090787</v>
      </c>
    </row>
    <row r="33" spans="1:31" x14ac:dyDescent="0.25">
      <c r="A33">
        <v>2356145</v>
      </c>
      <c r="B33">
        <v>1</v>
      </c>
      <c r="C33" t="s">
        <v>81</v>
      </c>
      <c r="D33" t="s">
        <v>120</v>
      </c>
      <c r="E33" t="s">
        <v>166</v>
      </c>
      <c r="F33" t="s">
        <v>251</v>
      </c>
      <c r="G33" t="s">
        <v>252</v>
      </c>
      <c r="H33" t="s">
        <v>135</v>
      </c>
      <c r="I33" t="s">
        <v>136</v>
      </c>
      <c r="J33" t="s">
        <v>137</v>
      </c>
      <c r="K33" t="s">
        <v>245</v>
      </c>
      <c r="L33" t="s">
        <v>253</v>
      </c>
      <c r="M33" t="s">
        <v>254</v>
      </c>
      <c r="N33">
        <v>3.1972222220000002</v>
      </c>
      <c r="O33">
        <v>0</v>
      </c>
      <c r="P33">
        <v>1296</v>
      </c>
      <c r="Q33">
        <v>47</v>
      </c>
      <c r="R33">
        <v>48</v>
      </c>
      <c r="S33">
        <v>7</v>
      </c>
      <c r="T33">
        <v>172</v>
      </c>
      <c r="U33">
        <v>0</v>
      </c>
      <c r="V33">
        <v>1</v>
      </c>
      <c r="W33">
        <v>0</v>
      </c>
      <c r="X33">
        <v>955.30393509903286</v>
      </c>
      <c r="Y33">
        <v>483.90765280820045</v>
      </c>
      <c r="Z33">
        <v>281.04868062223358</v>
      </c>
      <c r="AA33">
        <v>76.490266387079629</v>
      </c>
      <c r="AB33">
        <v>355.62079802631325</v>
      </c>
      <c r="AC33">
        <v>0</v>
      </c>
      <c r="AD33">
        <v>7.8568529272199997E-3</v>
      </c>
      <c r="AE33">
        <v>2152.3791897957867</v>
      </c>
    </row>
    <row r="34" spans="1:31" x14ac:dyDescent="0.25">
      <c r="A34">
        <v>2356595</v>
      </c>
      <c r="B34">
        <v>1</v>
      </c>
      <c r="C34" t="s">
        <v>80</v>
      </c>
      <c r="D34" t="s">
        <v>107</v>
      </c>
      <c r="E34" t="s">
        <v>225</v>
      </c>
      <c r="F34" t="s">
        <v>255</v>
      </c>
      <c r="G34" t="s">
        <v>156</v>
      </c>
      <c r="H34" t="s">
        <v>151</v>
      </c>
      <c r="I34" t="s">
        <v>136</v>
      </c>
      <c r="J34" t="s">
        <v>137</v>
      </c>
      <c r="K34" t="s">
        <v>138</v>
      </c>
      <c r="L34" t="s">
        <v>256</v>
      </c>
      <c r="M34" t="s">
        <v>257</v>
      </c>
      <c r="N34">
        <v>1.9197222220000001</v>
      </c>
      <c r="O34">
        <v>0</v>
      </c>
      <c r="P34">
        <v>5</v>
      </c>
      <c r="Q34">
        <v>0</v>
      </c>
      <c r="R34">
        <v>1</v>
      </c>
      <c r="S34">
        <v>0</v>
      </c>
      <c r="T34">
        <v>0</v>
      </c>
      <c r="U34">
        <v>0</v>
      </c>
      <c r="V34">
        <v>0</v>
      </c>
      <c r="W34">
        <v>0</v>
      </c>
      <c r="X34">
        <v>4.8566099714067663</v>
      </c>
      <c r="Y34">
        <v>0</v>
      </c>
      <c r="Z34">
        <v>0.91854678665486234</v>
      </c>
      <c r="AA34">
        <v>0</v>
      </c>
      <c r="AB34">
        <v>0</v>
      </c>
      <c r="AC34">
        <v>0</v>
      </c>
      <c r="AD34">
        <v>0</v>
      </c>
      <c r="AE34">
        <v>5.7751567580616285</v>
      </c>
    </row>
    <row r="35" spans="1:31" x14ac:dyDescent="0.25">
      <c r="A35">
        <v>2356449</v>
      </c>
      <c r="B35">
        <v>1</v>
      </c>
      <c r="C35" t="s">
        <v>80</v>
      </c>
      <c r="D35" t="s">
        <v>94</v>
      </c>
      <c r="E35" t="s">
        <v>148</v>
      </c>
      <c r="F35" t="s">
        <v>258</v>
      </c>
      <c r="G35" t="s">
        <v>240</v>
      </c>
      <c r="H35" t="s">
        <v>151</v>
      </c>
      <c r="I35" t="s">
        <v>136</v>
      </c>
      <c r="J35" t="s">
        <v>137</v>
      </c>
      <c r="K35" t="s">
        <v>138</v>
      </c>
      <c r="L35" t="s">
        <v>259</v>
      </c>
      <c r="M35" t="s">
        <v>260</v>
      </c>
      <c r="N35">
        <v>9.3569444439999998</v>
      </c>
      <c r="O35">
        <v>0</v>
      </c>
      <c r="P35">
        <v>16</v>
      </c>
      <c r="Q35">
        <v>0</v>
      </c>
      <c r="R35">
        <v>0</v>
      </c>
      <c r="S35">
        <v>0</v>
      </c>
      <c r="T35">
        <v>1</v>
      </c>
      <c r="U35">
        <v>0</v>
      </c>
      <c r="V35">
        <v>0</v>
      </c>
      <c r="W35">
        <v>0</v>
      </c>
      <c r="X35">
        <v>41.97750240665367</v>
      </c>
      <c r="Y35">
        <v>0</v>
      </c>
      <c r="Z35">
        <v>0</v>
      </c>
      <c r="AA35">
        <v>0</v>
      </c>
      <c r="AB35">
        <v>8.9163488384691263</v>
      </c>
      <c r="AC35">
        <v>0</v>
      </c>
      <c r="AD35">
        <v>0</v>
      </c>
      <c r="AE35">
        <v>50.893851245122796</v>
      </c>
    </row>
    <row r="36" spans="1:31" x14ac:dyDescent="0.25">
      <c r="A36">
        <v>2356549</v>
      </c>
      <c r="B36">
        <v>1</v>
      </c>
      <c r="C36" t="s">
        <v>80</v>
      </c>
      <c r="D36" t="s">
        <v>94</v>
      </c>
      <c r="E36" t="s">
        <v>225</v>
      </c>
      <c r="F36" t="s">
        <v>261</v>
      </c>
      <c r="G36" t="s">
        <v>156</v>
      </c>
      <c r="H36" t="s">
        <v>151</v>
      </c>
      <c r="I36" t="s">
        <v>136</v>
      </c>
      <c r="J36" t="s">
        <v>137</v>
      </c>
      <c r="K36" t="s">
        <v>138</v>
      </c>
      <c r="L36" t="s">
        <v>262</v>
      </c>
      <c r="M36" t="s">
        <v>263</v>
      </c>
      <c r="N36">
        <v>0.64416666600000005</v>
      </c>
      <c r="O36">
        <v>0</v>
      </c>
      <c r="P36">
        <v>97</v>
      </c>
      <c r="Q36">
        <v>0</v>
      </c>
      <c r="R36">
        <v>0</v>
      </c>
      <c r="S36">
        <v>0</v>
      </c>
      <c r="T36">
        <v>1</v>
      </c>
      <c r="U36">
        <v>0</v>
      </c>
      <c r="V36">
        <v>0</v>
      </c>
      <c r="W36">
        <v>0</v>
      </c>
      <c r="X36">
        <v>16.889293839693654</v>
      </c>
      <c r="Y36">
        <v>0</v>
      </c>
      <c r="Z36">
        <v>0</v>
      </c>
      <c r="AA36">
        <v>0</v>
      </c>
      <c r="AB36">
        <v>0.15427437299531835</v>
      </c>
      <c r="AC36">
        <v>0</v>
      </c>
      <c r="AD36">
        <v>0</v>
      </c>
      <c r="AE36">
        <v>17.043568212688971</v>
      </c>
    </row>
    <row r="37" spans="1:31" x14ac:dyDescent="0.25">
      <c r="A37">
        <v>2356280</v>
      </c>
      <c r="B37">
        <v>1</v>
      </c>
      <c r="C37" t="s">
        <v>80</v>
      </c>
      <c r="D37" t="s">
        <v>105</v>
      </c>
      <c r="E37" t="s">
        <v>132</v>
      </c>
      <c r="F37" t="s">
        <v>264</v>
      </c>
      <c r="G37" t="s">
        <v>168</v>
      </c>
      <c r="H37" t="s">
        <v>135</v>
      </c>
      <c r="I37" t="s">
        <v>136</v>
      </c>
      <c r="J37" t="s">
        <v>137</v>
      </c>
      <c r="K37" t="s">
        <v>138</v>
      </c>
      <c r="L37" t="s">
        <v>265</v>
      </c>
      <c r="M37" t="s">
        <v>266</v>
      </c>
      <c r="N37">
        <v>1.495833333</v>
      </c>
      <c r="O37">
        <v>0</v>
      </c>
      <c r="P37">
        <v>0</v>
      </c>
      <c r="Q37">
        <v>1</v>
      </c>
      <c r="R37">
        <v>0</v>
      </c>
      <c r="S37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46.263660596494361</v>
      </c>
      <c r="Z37">
        <v>0</v>
      </c>
      <c r="AA37">
        <v>1.5797382597066305</v>
      </c>
      <c r="AB37">
        <v>0</v>
      </c>
      <c r="AC37">
        <v>0</v>
      </c>
      <c r="AD37">
        <v>0</v>
      </c>
      <c r="AE37">
        <v>47.843398856200992</v>
      </c>
    </row>
    <row r="38" spans="1:31" x14ac:dyDescent="0.25">
      <c r="A38">
        <v>2356612</v>
      </c>
      <c r="B38">
        <v>1</v>
      </c>
      <c r="C38" t="s">
        <v>80</v>
      </c>
      <c r="D38" t="s">
        <v>97</v>
      </c>
      <c r="E38" t="s">
        <v>132</v>
      </c>
      <c r="F38" t="s">
        <v>267</v>
      </c>
      <c r="G38" t="s">
        <v>268</v>
      </c>
      <c r="H38" t="s">
        <v>135</v>
      </c>
      <c r="I38" t="s">
        <v>136</v>
      </c>
      <c r="J38" t="s">
        <v>137</v>
      </c>
      <c r="K38" t="s">
        <v>138</v>
      </c>
      <c r="L38" t="s">
        <v>269</v>
      </c>
      <c r="M38" t="s">
        <v>270</v>
      </c>
      <c r="N38">
        <v>0.90555555499999996</v>
      </c>
      <c r="O38">
        <v>0</v>
      </c>
      <c r="P38">
        <v>0</v>
      </c>
      <c r="Q38">
        <v>0</v>
      </c>
      <c r="R38">
        <v>0</v>
      </c>
      <c r="S38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1.6471320584933333</v>
      </c>
      <c r="AB38">
        <v>0</v>
      </c>
      <c r="AC38">
        <v>0</v>
      </c>
      <c r="AD38">
        <v>0</v>
      </c>
      <c r="AE38">
        <v>1.6471320584933333</v>
      </c>
    </row>
    <row r="39" spans="1:31" x14ac:dyDescent="0.25">
      <c r="A39">
        <v>2356117</v>
      </c>
      <c r="B39">
        <v>1</v>
      </c>
      <c r="C39" t="s">
        <v>80</v>
      </c>
      <c r="D39" t="s">
        <v>104</v>
      </c>
      <c r="E39" t="s">
        <v>171</v>
      </c>
      <c r="F39" t="s">
        <v>271</v>
      </c>
      <c r="G39" t="s">
        <v>168</v>
      </c>
      <c r="H39" t="s">
        <v>135</v>
      </c>
      <c r="I39" t="s">
        <v>136</v>
      </c>
      <c r="J39" t="s">
        <v>137</v>
      </c>
      <c r="K39" t="s">
        <v>138</v>
      </c>
      <c r="L39" t="s">
        <v>272</v>
      </c>
      <c r="M39" t="s">
        <v>273</v>
      </c>
      <c r="N39">
        <v>1.5916666660000001</v>
      </c>
      <c r="O39">
        <v>5</v>
      </c>
      <c r="P39">
        <v>1794</v>
      </c>
      <c r="Q39">
        <v>10</v>
      </c>
      <c r="R39">
        <v>20</v>
      </c>
      <c r="S39">
        <v>17</v>
      </c>
      <c r="T39">
        <v>211</v>
      </c>
      <c r="U39">
        <v>2</v>
      </c>
      <c r="V39">
        <v>0</v>
      </c>
      <c r="W39">
        <v>0.90540752312392003</v>
      </c>
      <c r="X39">
        <v>700.32055927834597</v>
      </c>
      <c r="Y39">
        <v>20.224864569547087</v>
      </c>
      <c r="Z39">
        <v>13.969537948284387</v>
      </c>
      <c r="AA39">
        <v>536.5758289049603</v>
      </c>
      <c r="AB39">
        <v>269.45902288346377</v>
      </c>
      <c r="AC39">
        <v>26.341459581711664</v>
      </c>
      <c r="AD39">
        <v>0</v>
      </c>
      <c r="AE39">
        <v>1567.7966806894372</v>
      </c>
    </row>
    <row r="40" spans="1:31" x14ac:dyDescent="0.25">
      <c r="A40">
        <v>2356217</v>
      </c>
      <c r="B40">
        <v>1</v>
      </c>
      <c r="C40" t="s">
        <v>80</v>
      </c>
      <c r="D40" t="s">
        <v>105</v>
      </c>
      <c r="E40" t="s">
        <v>154</v>
      </c>
      <c r="F40" t="s">
        <v>274</v>
      </c>
      <c r="G40" t="s">
        <v>252</v>
      </c>
      <c r="H40" t="s">
        <v>151</v>
      </c>
      <c r="I40" t="s">
        <v>136</v>
      </c>
      <c r="J40" t="s">
        <v>137</v>
      </c>
      <c r="K40" t="s">
        <v>245</v>
      </c>
      <c r="L40" t="s">
        <v>275</v>
      </c>
      <c r="M40" t="s">
        <v>276</v>
      </c>
      <c r="N40">
        <v>1.605277777</v>
      </c>
      <c r="O40">
        <v>0</v>
      </c>
      <c r="P40">
        <v>66</v>
      </c>
      <c r="Q40">
        <v>0</v>
      </c>
      <c r="R40">
        <v>3</v>
      </c>
      <c r="S40">
        <v>0</v>
      </c>
      <c r="T40">
        <v>15</v>
      </c>
      <c r="U40">
        <v>0</v>
      </c>
      <c r="V40">
        <v>0</v>
      </c>
      <c r="W40">
        <v>0</v>
      </c>
      <c r="X40">
        <v>37.857227869170828</v>
      </c>
      <c r="Y40">
        <v>0</v>
      </c>
      <c r="Z40">
        <v>23.597993166601114</v>
      </c>
      <c r="AA40">
        <v>0</v>
      </c>
      <c r="AB40">
        <v>56.729242015117649</v>
      </c>
      <c r="AC40">
        <v>0</v>
      </c>
      <c r="AD40">
        <v>0</v>
      </c>
      <c r="AE40">
        <v>118.18446305088959</v>
      </c>
    </row>
    <row r="41" spans="1:31" x14ac:dyDescent="0.25">
      <c r="A41">
        <v>2356346</v>
      </c>
      <c r="B41">
        <v>1</v>
      </c>
      <c r="C41" t="s">
        <v>81</v>
      </c>
      <c r="D41" t="s">
        <v>122</v>
      </c>
      <c r="E41" t="s">
        <v>225</v>
      </c>
      <c r="F41" t="s">
        <v>277</v>
      </c>
      <c r="G41" t="s">
        <v>219</v>
      </c>
      <c r="H41" t="s">
        <v>151</v>
      </c>
      <c r="I41" t="s">
        <v>136</v>
      </c>
      <c r="J41" t="s">
        <v>137</v>
      </c>
      <c r="K41" t="s">
        <v>138</v>
      </c>
      <c r="L41" t="s">
        <v>278</v>
      </c>
      <c r="M41" t="s">
        <v>279</v>
      </c>
      <c r="N41">
        <v>0.62333333300000004</v>
      </c>
      <c r="O41">
        <v>0</v>
      </c>
      <c r="P41">
        <v>56</v>
      </c>
      <c r="Q41">
        <v>0</v>
      </c>
      <c r="R41">
        <v>3</v>
      </c>
      <c r="S41">
        <v>0</v>
      </c>
      <c r="T41">
        <v>3</v>
      </c>
      <c r="U41">
        <v>0</v>
      </c>
      <c r="V41">
        <v>0</v>
      </c>
      <c r="W41">
        <v>0</v>
      </c>
      <c r="X41">
        <v>6.3619010304267407</v>
      </c>
      <c r="Y41">
        <v>0</v>
      </c>
      <c r="Z41">
        <v>0.25180059719987335</v>
      </c>
      <c r="AA41">
        <v>0</v>
      </c>
      <c r="AB41">
        <v>1.64039376461796</v>
      </c>
      <c r="AC41">
        <v>0</v>
      </c>
      <c r="AD41">
        <v>0</v>
      </c>
      <c r="AE41">
        <v>8.2540953922445741</v>
      </c>
    </row>
    <row r="42" spans="1:31" x14ac:dyDescent="0.25">
      <c r="A42">
        <v>2356177</v>
      </c>
      <c r="B42">
        <v>1</v>
      </c>
      <c r="C42" t="s">
        <v>80</v>
      </c>
      <c r="D42" t="s">
        <v>109</v>
      </c>
      <c r="E42" t="s">
        <v>166</v>
      </c>
      <c r="F42" t="s">
        <v>280</v>
      </c>
      <c r="G42" t="s">
        <v>244</v>
      </c>
      <c r="H42" t="s">
        <v>135</v>
      </c>
      <c r="I42" t="s">
        <v>136</v>
      </c>
      <c r="J42" t="s">
        <v>137</v>
      </c>
      <c r="K42" t="s">
        <v>245</v>
      </c>
      <c r="L42" t="s">
        <v>281</v>
      </c>
      <c r="M42" t="s">
        <v>282</v>
      </c>
      <c r="N42">
        <v>8.0497222219999998</v>
      </c>
      <c r="O42">
        <v>0</v>
      </c>
      <c r="P42">
        <v>707</v>
      </c>
      <c r="Q42">
        <v>1</v>
      </c>
      <c r="R42">
        <v>129</v>
      </c>
      <c r="S42">
        <v>9</v>
      </c>
      <c r="T42">
        <v>163</v>
      </c>
      <c r="U42">
        <v>0</v>
      </c>
      <c r="V42">
        <v>0</v>
      </c>
      <c r="W42">
        <v>0</v>
      </c>
      <c r="X42">
        <v>1325.7303387030502</v>
      </c>
      <c r="Y42">
        <v>0</v>
      </c>
      <c r="Z42">
        <v>2949.0048882233441</v>
      </c>
      <c r="AA42">
        <v>639.48351393292319</v>
      </c>
      <c r="AB42">
        <v>2741.2856443989413</v>
      </c>
      <c r="AC42">
        <v>0</v>
      </c>
      <c r="AD42">
        <v>0</v>
      </c>
      <c r="AE42">
        <v>7655.5043852582585</v>
      </c>
    </row>
    <row r="43" spans="1:31" x14ac:dyDescent="0.25">
      <c r="A43">
        <v>2356446</v>
      </c>
      <c r="B43">
        <v>1</v>
      </c>
      <c r="C43" t="s">
        <v>80</v>
      </c>
      <c r="D43" t="s">
        <v>83</v>
      </c>
      <c r="E43" t="s">
        <v>225</v>
      </c>
      <c r="F43" t="s">
        <v>283</v>
      </c>
      <c r="G43" t="s">
        <v>284</v>
      </c>
      <c r="H43" t="s">
        <v>151</v>
      </c>
      <c r="I43" t="s">
        <v>136</v>
      </c>
      <c r="J43" t="s">
        <v>137</v>
      </c>
      <c r="K43" t="s">
        <v>138</v>
      </c>
      <c r="L43" t="s">
        <v>285</v>
      </c>
      <c r="M43" t="s">
        <v>286</v>
      </c>
      <c r="N43">
        <v>3.4069444440000001</v>
      </c>
      <c r="O43">
        <v>0</v>
      </c>
      <c r="P43">
        <v>137</v>
      </c>
      <c r="Q43">
        <v>0</v>
      </c>
      <c r="R43">
        <v>0</v>
      </c>
      <c r="S43">
        <v>0</v>
      </c>
      <c r="T43">
        <v>17</v>
      </c>
      <c r="U43">
        <v>0</v>
      </c>
      <c r="V43">
        <v>0</v>
      </c>
      <c r="W43">
        <v>0</v>
      </c>
      <c r="X43">
        <v>268.32835848103008</v>
      </c>
      <c r="Y43">
        <v>0</v>
      </c>
      <c r="Z43">
        <v>0</v>
      </c>
      <c r="AA43">
        <v>0</v>
      </c>
      <c r="AB43">
        <v>133.81080085056254</v>
      </c>
      <c r="AC43">
        <v>0</v>
      </c>
      <c r="AD43">
        <v>0</v>
      </c>
      <c r="AE43">
        <v>402.13915933159262</v>
      </c>
    </row>
    <row r="44" spans="1:31" x14ac:dyDescent="0.25">
      <c r="A44">
        <v>2356340</v>
      </c>
      <c r="B44">
        <v>1</v>
      </c>
      <c r="C44" t="s">
        <v>81</v>
      </c>
      <c r="D44" t="s">
        <v>128</v>
      </c>
      <c r="E44" t="s">
        <v>225</v>
      </c>
      <c r="F44" t="s">
        <v>287</v>
      </c>
      <c r="G44" t="s">
        <v>288</v>
      </c>
      <c r="H44" t="s">
        <v>151</v>
      </c>
      <c r="I44" t="s">
        <v>136</v>
      </c>
      <c r="J44" t="s">
        <v>137</v>
      </c>
      <c r="K44" t="s">
        <v>138</v>
      </c>
      <c r="L44" t="s">
        <v>289</v>
      </c>
      <c r="M44" t="s">
        <v>290</v>
      </c>
      <c r="N44">
        <v>2.7711111110000002</v>
      </c>
      <c r="O44">
        <v>0</v>
      </c>
      <c r="P44">
        <v>281</v>
      </c>
      <c r="Q44">
        <v>0</v>
      </c>
      <c r="R44">
        <v>0</v>
      </c>
      <c r="S44">
        <v>0</v>
      </c>
      <c r="T44">
        <v>23</v>
      </c>
      <c r="U44">
        <v>0</v>
      </c>
      <c r="V44">
        <v>0</v>
      </c>
      <c r="W44">
        <v>0</v>
      </c>
      <c r="X44">
        <v>218.91804527476847</v>
      </c>
      <c r="Y44">
        <v>0</v>
      </c>
      <c r="Z44">
        <v>0</v>
      </c>
      <c r="AA44">
        <v>0</v>
      </c>
      <c r="AB44">
        <v>24.390119151447564</v>
      </c>
      <c r="AC44">
        <v>0</v>
      </c>
      <c r="AD44">
        <v>0</v>
      </c>
      <c r="AE44">
        <v>243.30816442621602</v>
      </c>
    </row>
    <row r="45" spans="1:31" x14ac:dyDescent="0.25">
      <c r="A45">
        <v>2356091</v>
      </c>
      <c r="B45">
        <v>1</v>
      </c>
      <c r="C45" t="s">
        <v>80</v>
      </c>
      <c r="D45" t="s">
        <v>82</v>
      </c>
      <c r="E45" t="s">
        <v>225</v>
      </c>
      <c r="F45" t="s">
        <v>291</v>
      </c>
      <c r="G45" t="s">
        <v>292</v>
      </c>
      <c r="H45" t="s">
        <v>151</v>
      </c>
      <c r="I45" t="s">
        <v>136</v>
      </c>
      <c r="J45" t="s">
        <v>3</v>
      </c>
      <c r="K45" t="s">
        <v>138</v>
      </c>
      <c r="L45" t="s">
        <v>293</v>
      </c>
      <c r="M45" t="s">
        <v>294</v>
      </c>
      <c r="N45">
        <v>4.9675000000000002</v>
      </c>
      <c r="O45">
        <v>0</v>
      </c>
      <c r="P45">
        <v>13</v>
      </c>
      <c r="Q45">
        <v>0</v>
      </c>
      <c r="R45">
        <v>0</v>
      </c>
      <c r="S45">
        <v>0</v>
      </c>
      <c r="T45">
        <v>171</v>
      </c>
      <c r="U45">
        <v>0</v>
      </c>
      <c r="V45">
        <v>2</v>
      </c>
      <c r="W45">
        <v>0</v>
      </c>
      <c r="X45">
        <v>16.372394169067917</v>
      </c>
      <c r="Y45">
        <v>0</v>
      </c>
      <c r="Z45">
        <v>0</v>
      </c>
      <c r="AA45">
        <v>0</v>
      </c>
      <c r="AB45">
        <v>639.61416957072822</v>
      </c>
      <c r="AC45">
        <v>0</v>
      </c>
      <c r="AD45">
        <v>350.21191163188195</v>
      </c>
      <c r="AE45">
        <v>1006.1984753716781</v>
      </c>
    </row>
    <row r="46" spans="1:31" x14ac:dyDescent="0.25">
      <c r="A46">
        <v>2356489</v>
      </c>
      <c r="B46">
        <v>1</v>
      </c>
      <c r="C46" t="s">
        <v>81</v>
      </c>
      <c r="D46" t="s">
        <v>128</v>
      </c>
      <c r="E46" t="s">
        <v>175</v>
      </c>
      <c r="F46" t="s">
        <v>295</v>
      </c>
      <c r="G46" t="s">
        <v>284</v>
      </c>
      <c r="H46" t="s">
        <v>151</v>
      </c>
      <c r="I46" t="s">
        <v>136</v>
      </c>
      <c r="J46" t="s">
        <v>137</v>
      </c>
      <c r="K46" t="s">
        <v>138</v>
      </c>
      <c r="L46" t="s">
        <v>296</v>
      </c>
      <c r="M46" t="s">
        <v>297</v>
      </c>
      <c r="N46">
        <v>0.62583333299999999</v>
      </c>
      <c r="O46">
        <v>0</v>
      </c>
      <c r="P46">
        <v>48</v>
      </c>
      <c r="Q46">
        <v>0</v>
      </c>
      <c r="R46">
        <v>0</v>
      </c>
      <c r="S46">
        <v>0</v>
      </c>
      <c r="T46">
        <v>5</v>
      </c>
      <c r="U46">
        <v>0</v>
      </c>
      <c r="V46">
        <v>0</v>
      </c>
      <c r="W46">
        <v>0</v>
      </c>
      <c r="X46">
        <v>10.536422843283148</v>
      </c>
      <c r="Y46">
        <v>0</v>
      </c>
      <c r="Z46">
        <v>0</v>
      </c>
      <c r="AA46">
        <v>0</v>
      </c>
      <c r="AB46">
        <v>13.139135241867146</v>
      </c>
      <c r="AC46">
        <v>0</v>
      </c>
      <c r="AD46">
        <v>0</v>
      </c>
      <c r="AE46">
        <v>23.675558085150293</v>
      </c>
    </row>
    <row r="47" spans="1:31" x14ac:dyDescent="0.25">
      <c r="A47">
        <v>2356569</v>
      </c>
      <c r="B47">
        <v>1</v>
      </c>
      <c r="C47" t="s">
        <v>80</v>
      </c>
      <c r="D47" t="s">
        <v>98</v>
      </c>
      <c r="E47" t="s">
        <v>154</v>
      </c>
      <c r="F47" t="s">
        <v>298</v>
      </c>
      <c r="G47" t="s">
        <v>299</v>
      </c>
      <c r="H47" t="s">
        <v>151</v>
      </c>
      <c r="I47" t="s">
        <v>136</v>
      </c>
      <c r="J47" t="s">
        <v>137</v>
      </c>
      <c r="K47" t="s">
        <v>138</v>
      </c>
      <c r="L47" t="s">
        <v>300</v>
      </c>
      <c r="M47" t="s">
        <v>301</v>
      </c>
      <c r="N47">
        <v>4.7794444440000001</v>
      </c>
      <c r="O47">
        <v>0</v>
      </c>
      <c r="P47">
        <v>7</v>
      </c>
      <c r="Q47">
        <v>0</v>
      </c>
      <c r="R47">
        <v>7</v>
      </c>
      <c r="S47">
        <v>0</v>
      </c>
      <c r="T47">
        <v>3</v>
      </c>
      <c r="U47">
        <v>0</v>
      </c>
      <c r="V47">
        <v>0</v>
      </c>
      <c r="W47">
        <v>0</v>
      </c>
      <c r="X47">
        <v>7.9611229763524403</v>
      </c>
      <c r="Y47">
        <v>0</v>
      </c>
      <c r="Z47">
        <v>39.007238988874583</v>
      </c>
      <c r="AA47">
        <v>0</v>
      </c>
      <c r="AB47">
        <v>17.184471865721605</v>
      </c>
      <c r="AC47">
        <v>0</v>
      </c>
      <c r="AD47">
        <v>0</v>
      </c>
      <c r="AE47">
        <v>64.152833830948623</v>
      </c>
    </row>
    <row r="48" spans="1:31" x14ac:dyDescent="0.25">
      <c r="A48">
        <v>2356214</v>
      </c>
      <c r="B48">
        <v>1</v>
      </c>
      <c r="C48" t="s">
        <v>81</v>
      </c>
      <c r="D48" t="s">
        <v>122</v>
      </c>
      <c r="E48" t="s">
        <v>132</v>
      </c>
      <c r="F48" t="s">
        <v>302</v>
      </c>
      <c r="G48" t="s">
        <v>168</v>
      </c>
      <c r="H48" t="s">
        <v>135</v>
      </c>
      <c r="I48" t="s">
        <v>136</v>
      </c>
      <c r="J48" t="s">
        <v>137</v>
      </c>
      <c r="K48" t="s">
        <v>138</v>
      </c>
      <c r="L48" t="s">
        <v>303</v>
      </c>
      <c r="M48" t="s">
        <v>304</v>
      </c>
      <c r="N48">
        <v>0.106944444</v>
      </c>
      <c r="O48">
        <v>0</v>
      </c>
      <c r="P48">
        <v>0</v>
      </c>
      <c r="Q48">
        <v>0</v>
      </c>
      <c r="R48">
        <v>0</v>
      </c>
      <c r="S48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0.2695571155536875</v>
      </c>
      <c r="AB48">
        <v>0</v>
      </c>
      <c r="AC48">
        <v>0</v>
      </c>
      <c r="AD48">
        <v>0</v>
      </c>
      <c r="AE48">
        <v>0.2695571155536875</v>
      </c>
    </row>
    <row r="49" spans="1:31" x14ac:dyDescent="0.25">
      <c r="A49">
        <v>2356429</v>
      </c>
      <c r="B49">
        <v>1</v>
      </c>
      <c r="C49" t="s">
        <v>80</v>
      </c>
      <c r="D49" t="s">
        <v>82</v>
      </c>
      <c r="E49" t="s">
        <v>175</v>
      </c>
      <c r="F49" t="s">
        <v>305</v>
      </c>
      <c r="G49" t="s">
        <v>219</v>
      </c>
      <c r="H49" t="s">
        <v>151</v>
      </c>
      <c r="I49" t="s">
        <v>136</v>
      </c>
      <c r="J49" t="s">
        <v>137</v>
      </c>
      <c r="K49" t="s">
        <v>138</v>
      </c>
      <c r="L49" t="s">
        <v>306</v>
      </c>
      <c r="M49" t="s">
        <v>307</v>
      </c>
      <c r="N49">
        <v>1.421944444</v>
      </c>
      <c r="O49">
        <v>0</v>
      </c>
      <c r="P49">
        <v>2</v>
      </c>
      <c r="Q49">
        <v>0</v>
      </c>
      <c r="R49">
        <v>0</v>
      </c>
      <c r="S49">
        <v>0</v>
      </c>
      <c r="T49">
        <v>39</v>
      </c>
      <c r="U49">
        <v>0</v>
      </c>
      <c r="V49">
        <v>0</v>
      </c>
      <c r="W49">
        <v>0</v>
      </c>
      <c r="X49">
        <v>5.8792671324484811</v>
      </c>
      <c r="Y49">
        <v>0</v>
      </c>
      <c r="Z49">
        <v>0</v>
      </c>
      <c r="AA49">
        <v>0</v>
      </c>
      <c r="AB49">
        <v>99.698857702064046</v>
      </c>
      <c r="AC49">
        <v>0</v>
      </c>
      <c r="AD49">
        <v>0</v>
      </c>
      <c r="AE49">
        <v>105.57812483451252</v>
      </c>
    </row>
    <row r="50" spans="1:31" x14ac:dyDescent="0.25">
      <c r="A50">
        <v>2356552</v>
      </c>
      <c r="B50">
        <v>1</v>
      </c>
      <c r="C50" t="s">
        <v>80</v>
      </c>
      <c r="D50" t="s">
        <v>103</v>
      </c>
      <c r="E50" t="s">
        <v>225</v>
      </c>
      <c r="F50" t="s">
        <v>308</v>
      </c>
      <c r="G50" t="s">
        <v>177</v>
      </c>
      <c r="H50" t="s">
        <v>151</v>
      </c>
      <c r="I50" t="s">
        <v>136</v>
      </c>
      <c r="J50" t="s">
        <v>137</v>
      </c>
      <c r="K50" t="s">
        <v>138</v>
      </c>
      <c r="L50" t="s">
        <v>309</v>
      </c>
      <c r="M50" t="s">
        <v>310</v>
      </c>
      <c r="N50">
        <v>3.8888888879999999</v>
      </c>
      <c r="O50">
        <v>0</v>
      </c>
      <c r="P50">
        <v>95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121.57252015220401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121.57252015220401</v>
      </c>
    </row>
    <row r="51" spans="1:31" x14ac:dyDescent="0.25">
      <c r="A51">
        <v>2356174</v>
      </c>
      <c r="B51">
        <v>1</v>
      </c>
      <c r="C51" t="s">
        <v>80</v>
      </c>
      <c r="D51" t="s">
        <v>84</v>
      </c>
      <c r="E51" t="s">
        <v>225</v>
      </c>
      <c r="F51" t="s">
        <v>311</v>
      </c>
      <c r="G51" t="s">
        <v>219</v>
      </c>
      <c r="H51" t="s">
        <v>151</v>
      </c>
      <c r="I51" t="s">
        <v>136</v>
      </c>
      <c r="J51" t="s">
        <v>137</v>
      </c>
      <c r="K51" t="s">
        <v>138</v>
      </c>
      <c r="L51" t="s">
        <v>312</v>
      </c>
      <c r="M51" t="s">
        <v>313</v>
      </c>
      <c r="N51">
        <v>5.415277777</v>
      </c>
      <c r="O51">
        <v>0</v>
      </c>
      <c r="P51">
        <v>136</v>
      </c>
      <c r="Q51">
        <v>0</v>
      </c>
      <c r="R51">
        <v>0</v>
      </c>
      <c r="S51">
        <v>0</v>
      </c>
      <c r="T51">
        <v>17</v>
      </c>
      <c r="U51">
        <v>0</v>
      </c>
      <c r="V51">
        <v>0</v>
      </c>
      <c r="W51">
        <v>0</v>
      </c>
      <c r="X51">
        <v>265.22022937115923</v>
      </c>
      <c r="Y51">
        <v>0</v>
      </c>
      <c r="Z51">
        <v>0</v>
      </c>
      <c r="AA51">
        <v>0</v>
      </c>
      <c r="AB51">
        <v>160.12946379409931</v>
      </c>
      <c r="AC51">
        <v>0</v>
      </c>
      <c r="AD51">
        <v>0</v>
      </c>
      <c r="AE51">
        <v>425.34969316525854</v>
      </c>
    </row>
    <row r="52" spans="1:31" x14ac:dyDescent="0.25">
      <c r="A52">
        <v>2356469</v>
      </c>
      <c r="B52">
        <v>1</v>
      </c>
      <c r="C52" t="s">
        <v>80</v>
      </c>
      <c r="D52" t="s">
        <v>100</v>
      </c>
      <c r="E52" t="s">
        <v>225</v>
      </c>
      <c r="F52" t="s">
        <v>314</v>
      </c>
      <c r="G52" t="s">
        <v>219</v>
      </c>
      <c r="H52" t="s">
        <v>151</v>
      </c>
      <c r="I52" t="s">
        <v>136</v>
      </c>
      <c r="J52" t="s">
        <v>137</v>
      </c>
      <c r="K52" t="s">
        <v>138</v>
      </c>
      <c r="L52" t="s">
        <v>315</v>
      </c>
      <c r="M52" t="s">
        <v>316</v>
      </c>
      <c r="N52">
        <v>1.6419444439999999</v>
      </c>
      <c r="O52">
        <v>0</v>
      </c>
      <c r="P52">
        <v>40</v>
      </c>
      <c r="Q52">
        <v>0</v>
      </c>
      <c r="R52">
        <v>0</v>
      </c>
      <c r="S52">
        <v>0</v>
      </c>
      <c r="T52">
        <v>14</v>
      </c>
      <c r="U52">
        <v>0</v>
      </c>
      <c r="V52">
        <v>0</v>
      </c>
      <c r="W52">
        <v>0</v>
      </c>
      <c r="X52">
        <v>24.267281398736753</v>
      </c>
      <c r="Y52">
        <v>0</v>
      </c>
      <c r="Z52">
        <v>0</v>
      </c>
      <c r="AA52">
        <v>0</v>
      </c>
      <c r="AB52">
        <v>44.608378963182311</v>
      </c>
      <c r="AC52">
        <v>0</v>
      </c>
      <c r="AD52">
        <v>0</v>
      </c>
      <c r="AE52">
        <v>68.87566036191906</v>
      </c>
    </row>
    <row r="53" spans="1:31" x14ac:dyDescent="0.25">
      <c r="A53">
        <v>2356423</v>
      </c>
      <c r="B53">
        <v>1</v>
      </c>
      <c r="C53" t="s">
        <v>80</v>
      </c>
      <c r="D53" t="s">
        <v>105</v>
      </c>
      <c r="E53" t="s">
        <v>171</v>
      </c>
      <c r="F53" t="s">
        <v>317</v>
      </c>
      <c r="G53" t="s">
        <v>168</v>
      </c>
      <c r="H53" t="s">
        <v>135</v>
      </c>
      <c r="I53" t="s">
        <v>136</v>
      </c>
      <c r="J53" t="s">
        <v>137</v>
      </c>
      <c r="K53" t="s">
        <v>138</v>
      </c>
      <c r="L53" t="s">
        <v>318</v>
      </c>
      <c r="M53" t="s">
        <v>319</v>
      </c>
      <c r="N53">
        <v>0.72166666599999996</v>
      </c>
      <c r="O53">
        <v>2</v>
      </c>
      <c r="P53">
        <v>1478</v>
      </c>
      <c r="Q53">
        <v>6</v>
      </c>
      <c r="R53">
        <v>109</v>
      </c>
      <c r="S53">
        <v>7</v>
      </c>
      <c r="T53">
        <v>138</v>
      </c>
      <c r="U53">
        <v>1</v>
      </c>
      <c r="V53">
        <v>0</v>
      </c>
      <c r="W53">
        <v>2.8693865647418564</v>
      </c>
      <c r="X53">
        <v>350.47186740309473</v>
      </c>
      <c r="Y53">
        <v>151.35902537502241</v>
      </c>
      <c r="Z53">
        <v>22.740732021863209</v>
      </c>
      <c r="AA53">
        <v>60.812579489006495</v>
      </c>
      <c r="AB53">
        <v>108.58481034385875</v>
      </c>
      <c r="AC53">
        <v>5.1139258473466427</v>
      </c>
      <c r="AD53">
        <v>0</v>
      </c>
      <c r="AE53">
        <v>701.95232704493401</v>
      </c>
    </row>
    <row r="54" spans="1:31" x14ac:dyDescent="0.25">
      <c r="A54">
        <v>2356615</v>
      </c>
      <c r="B54">
        <v>1</v>
      </c>
      <c r="C54" t="s">
        <v>80</v>
      </c>
      <c r="D54" t="s">
        <v>85</v>
      </c>
      <c r="E54" t="s">
        <v>320</v>
      </c>
      <c r="F54" t="s">
        <v>321</v>
      </c>
      <c r="G54" t="s">
        <v>168</v>
      </c>
      <c r="H54" t="s">
        <v>135</v>
      </c>
      <c r="I54" t="s">
        <v>136</v>
      </c>
      <c r="J54" t="s">
        <v>137</v>
      </c>
      <c r="K54" t="s">
        <v>138</v>
      </c>
      <c r="L54" t="s">
        <v>322</v>
      </c>
      <c r="M54" t="s">
        <v>323</v>
      </c>
      <c r="N54">
        <v>0.88333333300000005</v>
      </c>
      <c r="O54">
        <v>0</v>
      </c>
      <c r="P54">
        <v>5612</v>
      </c>
      <c r="Q54">
        <v>0</v>
      </c>
      <c r="R54">
        <v>0</v>
      </c>
      <c r="S54">
        <v>0</v>
      </c>
      <c r="T54">
        <v>544</v>
      </c>
      <c r="U54">
        <v>0</v>
      </c>
      <c r="V54">
        <v>1</v>
      </c>
      <c r="W54">
        <v>0</v>
      </c>
      <c r="X54">
        <v>2248.3088958418371</v>
      </c>
      <c r="Y54">
        <v>0</v>
      </c>
      <c r="Z54">
        <v>0</v>
      </c>
      <c r="AA54">
        <v>0</v>
      </c>
      <c r="AB54">
        <v>582.90176662755994</v>
      </c>
      <c r="AC54">
        <v>0</v>
      </c>
      <c r="AD54">
        <v>3.5966925491762152</v>
      </c>
      <c r="AE54">
        <v>2834.8073550185732</v>
      </c>
    </row>
    <row r="55" spans="1:31" x14ac:dyDescent="0.25">
      <c r="A55">
        <v>2356320</v>
      </c>
      <c r="B55">
        <v>1</v>
      </c>
      <c r="C55" t="s">
        <v>81</v>
      </c>
      <c r="D55" t="s">
        <v>127</v>
      </c>
      <c r="E55" t="s">
        <v>171</v>
      </c>
      <c r="F55" t="s">
        <v>324</v>
      </c>
      <c r="G55" t="s">
        <v>168</v>
      </c>
      <c r="H55" t="s">
        <v>135</v>
      </c>
      <c r="I55" t="s">
        <v>136</v>
      </c>
      <c r="J55" t="s">
        <v>137</v>
      </c>
      <c r="K55" t="s">
        <v>138</v>
      </c>
      <c r="L55" t="s">
        <v>325</v>
      </c>
      <c r="M55" t="s">
        <v>326</v>
      </c>
      <c r="N55">
        <v>2.3202777769999998</v>
      </c>
      <c r="O55">
        <v>0</v>
      </c>
      <c r="P55">
        <v>0</v>
      </c>
      <c r="Q55">
        <v>28</v>
      </c>
      <c r="R55">
        <v>7</v>
      </c>
      <c r="S55">
        <v>3</v>
      </c>
      <c r="T55">
        <v>0</v>
      </c>
      <c r="U55">
        <v>0</v>
      </c>
      <c r="V55">
        <v>0</v>
      </c>
      <c r="W55">
        <v>0</v>
      </c>
      <c r="X55">
        <v>0</v>
      </c>
      <c r="Y55">
        <v>424.93942807750068</v>
      </c>
      <c r="Z55">
        <v>25.933483036661237</v>
      </c>
      <c r="AA55">
        <v>18.365997643352451</v>
      </c>
      <c r="AB55">
        <v>0</v>
      </c>
      <c r="AC55">
        <v>0</v>
      </c>
      <c r="AD55">
        <v>0</v>
      </c>
      <c r="AE55">
        <v>469.23890875751437</v>
      </c>
    </row>
    <row r="56" spans="1:31" x14ac:dyDescent="0.25">
      <c r="A56">
        <v>2356486</v>
      </c>
      <c r="B56">
        <v>1</v>
      </c>
      <c r="C56" t="s">
        <v>81</v>
      </c>
      <c r="D56" t="s">
        <v>122</v>
      </c>
      <c r="E56" t="s">
        <v>166</v>
      </c>
      <c r="F56" t="s">
        <v>327</v>
      </c>
      <c r="G56" t="s">
        <v>328</v>
      </c>
      <c r="H56" t="s">
        <v>135</v>
      </c>
      <c r="I56" t="s">
        <v>136</v>
      </c>
      <c r="J56" t="s">
        <v>137</v>
      </c>
      <c r="K56" t="s">
        <v>245</v>
      </c>
      <c r="L56" t="s">
        <v>329</v>
      </c>
      <c r="M56" t="s">
        <v>330</v>
      </c>
      <c r="N56">
        <v>0.33194444400000001</v>
      </c>
      <c r="O56">
        <v>1</v>
      </c>
      <c r="P56">
        <v>5807</v>
      </c>
      <c r="Q56">
        <v>0</v>
      </c>
      <c r="R56">
        <v>12</v>
      </c>
      <c r="S56">
        <v>17</v>
      </c>
      <c r="T56">
        <v>1083</v>
      </c>
      <c r="U56">
        <v>9</v>
      </c>
      <c r="V56">
        <v>1</v>
      </c>
      <c r="W56">
        <v>0.23291571487991666</v>
      </c>
      <c r="X56">
        <v>469.69427710571193</v>
      </c>
      <c r="Y56">
        <v>0</v>
      </c>
      <c r="Z56">
        <v>0.79316972497851401</v>
      </c>
      <c r="AA56">
        <v>38.719924867390212</v>
      </c>
      <c r="AB56">
        <v>319.25895494567004</v>
      </c>
      <c r="AC56">
        <v>1885.8258510879866</v>
      </c>
      <c r="AD56">
        <v>0.89572600101105559</v>
      </c>
      <c r="AE56">
        <v>2715.4208194476282</v>
      </c>
    </row>
    <row r="57" spans="1:31" x14ac:dyDescent="0.25">
      <c r="A57">
        <v>2356655</v>
      </c>
      <c r="B57">
        <v>1</v>
      </c>
      <c r="C57" t="s">
        <v>80</v>
      </c>
      <c r="D57" t="s">
        <v>110</v>
      </c>
      <c r="E57" t="s">
        <v>166</v>
      </c>
      <c r="F57" t="s">
        <v>331</v>
      </c>
      <c r="G57" t="s">
        <v>168</v>
      </c>
      <c r="H57" t="s">
        <v>135</v>
      </c>
      <c r="I57" t="s">
        <v>136</v>
      </c>
      <c r="J57" t="s">
        <v>137</v>
      </c>
      <c r="K57" t="s">
        <v>138</v>
      </c>
      <c r="L57" t="s">
        <v>332</v>
      </c>
      <c r="M57" t="s">
        <v>333</v>
      </c>
      <c r="N57">
        <v>8.7777777000000001E-2</v>
      </c>
      <c r="O57">
        <v>0</v>
      </c>
      <c r="P57">
        <v>12925</v>
      </c>
      <c r="Q57">
        <v>0</v>
      </c>
      <c r="R57">
        <v>0</v>
      </c>
      <c r="S57">
        <v>2</v>
      </c>
      <c r="T57">
        <v>1449</v>
      </c>
      <c r="U57">
        <v>0</v>
      </c>
      <c r="V57">
        <v>3</v>
      </c>
      <c r="W57">
        <v>0</v>
      </c>
      <c r="X57">
        <v>441.56320853189283</v>
      </c>
      <c r="Y57">
        <v>0</v>
      </c>
      <c r="Z57">
        <v>0</v>
      </c>
      <c r="AA57">
        <v>10.845061384133265</v>
      </c>
      <c r="AB57">
        <v>121.8535599300661</v>
      </c>
      <c r="AC57">
        <v>0</v>
      </c>
      <c r="AD57">
        <v>1.6980263458159166</v>
      </c>
      <c r="AE57">
        <v>575.9598561919081</v>
      </c>
    </row>
    <row r="58" spans="1:31" x14ac:dyDescent="0.25">
      <c r="A58">
        <v>2356157</v>
      </c>
      <c r="B58">
        <v>1</v>
      </c>
      <c r="C58" t="s">
        <v>80</v>
      </c>
      <c r="D58" t="s">
        <v>84</v>
      </c>
      <c r="E58" t="s">
        <v>148</v>
      </c>
      <c r="F58" t="s">
        <v>334</v>
      </c>
      <c r="G58" t="s">
        <v>150</v>
      </c>
      <c r="H58" t="s">
        <v>151</v>
      </c>
      <c r="I58" t="s">
        <v>136</v>
      </c>
      <c r="J58" t="s">
        <v>137</v>
      </c>
      <c r="K58" t="s">
        <v>138</v>
      </c>
      <c r="L58" t="s">
        <v>335</v>
      </c>
      <c r="M58" t="s">
        <v>336</v>
      </c>
      <c r="N58">
        <v>2.914722222</v>
      </c>
      <c r="O58">
        <v>0</v>
      </c>
      <c r="P58">
        <v>1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0.8529107552981412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0.8529107552981412</v>
      </c>
    </row>
    <row r="59" spans="1:31" x14ac:dyDescent="0.25">
      <c r="A59">
        <v>2356137</v>
      </c>
      <c r="B59">
        <v>1</v>
      </c>
      <c r="C59" t="s">
        <v>80</v>
      </c>
      <c r="D59" t="s">
        <v>84</v>
      </c>
      <c r="E59" t="s">
        <v>148</v>
      </c>
      <c r="F59" t="s">
        <v>337</v>
      </c>
      <c r="G59" t="s">
        <v>150</v>
      </c>
      <c r="H59" t="s">
        <v>151</v>
      </c>
      <c r="I59" t="s">
        <v>136</v>
      </c>
      <c r="J59" t="s">
        <v>137</v>
      </c>
      <c r="K59" t="s">
        <v>138</v>
      </c>
      <c r="L59" t="s">
        <v>338</v>
      </c>
      <c r="M59" t="s">
        <v>339</v>
      </c>
      <c r="N59">
        <v>3.148055555</v>
      </c>
      <c r="O59">
        <v>0</v>
      </c>
      <c r="P59">
        <v>0</v>
      </c>
      <c r="Q59">
        <v>0</v>
      </c>
      <c r="R59">
        <v>0</v>
      </c>
      <c r="S59">
        <v>0</v>
      </c>
      <c r="T59">
        <v>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1.3911463651331692</v>
      </c>
      <c r="AC59">
        <v>0</v>
      </c>
      <c r="AD59">
        <v>0</v>
      </c>
      <c r="AE59">
        <v>1.3911463651331692</v>
      </c>
    </row>
    <row r="60" spans="1:31" x14ac:dyDescent="0.25">
      <c r="A60">
        <v>2356592</v>
      </c>
      <c r="B60">
        <v>1</v>
      </c>
      <c r="C60" t="s">
        <v>81</v>
      </c>
      <c r="D60" t="s">
        <v>113</v>
      </c>
      <c r="E60" t="s">
        <v>171</v>
      </c>
      <c r="F60" t="s">
        <v>340</v>
      </c>
      <c r="G60" t="s">
        <v>168</v>
      </c>
      <c r="H60" t="s">
        <v>135</v>
      </c>
      <c r="I60" t="s">
        <v>136</v>
      </c>
      <c r="J60" t="s">
        <v>137</v>
      </c>
      <c r="K60" t="s">
        <v>138</v>
      </c>
      <c r="L60" t="s">
        <v>341</v>
      </c>
      <c r="M60" t="s">
        <v>342</v>
      </c>
      <c r="N60">
        <v>1.497777777</v>
      </c>
      <c r="O60">
        <v>0</v>
      </c>
      <c r="P60">
        <v>468</v>
      </c>
      <c r="Q60">
        <v>0</v>
      </c>
      <c r="R60">
        <v>75</v>
      </c>
      <c r="S60">
        <v>3</v>
      </c>
      <c r="T60">
        <v>11</v>
      </c>
      <c r="U60">
        <v>0</v>
      </c>
      <c r="V60">
        <v>0</v>
      </c>
      <c r="W60">
        <v>0</v>
      </c>
      <c r="X60">
        <v>187.26424328343367</v>
      </c>
      <c r="Y60">
        <v>0</v>
      </c>
      <c r="Z60">
        <v>181.18753163403002</v>
      </c>
      <c r="AA60">
        <v>9.0631772707912965</v>
      </c>
      <c r="AB60">
        <v>14.629521310630224</v>
      </c>
      <c r="AC60">
        <v>0</v>
      </c>
      <c r="AD60">
        <v>0</v>
      </c>
      <c r="AE60">
        <v>392.14447349888519</v>
      </c>
    </row>
    <row r="61" spans="1:31" x14ac:dyDescent="0.25">
      <c r="A61">
        <v>2356492</v>
      </c>
      <c r="B61">
        <v>1</v>
      </c>
      <c r="C61" t="s">
        <v>80</v>
      </c>
      <c r="D61" t="s">
        <v>95</v>
      </c>
      <c r="E61" t="s">
        <v>320</v>
      </c>
      <c r="F61" t="s">
        <v>343</v>
      </c>
      <c r="G61" t="s">
        <v>168</v>
      </c>
      <c r="H61" t="s">
        <v>135</v>
      </c>
      <c r="I61" t="s">
        <v>136</v>
      </c>
      <c r="J61" t="s">
        <v>137</v>
      </c>
      <c r="K61" t="s">
        <v>138</v>
      </c>
      <c r="L61" t="s">
        <v>344</v>
      </c>
      <c r="M61" t="s">
        <v>345</v>
      </c>
      <c r="N61">
        <v>0.29916666600000003</v>
      </c>
      <c r="O61">
        <v>8</v>
      </c>
      <c r="P61">
        <v>2486</v>
      </c>
      <c r="Q61">
        <v>0</v>
      </c>
      <c r="R61">
        <v>53</v>
      </c>
      <c r="S61">
        <v>15</v>
      </c>
      <c r="T61">
        <v>206</v>
      </c>
      <c r="U61">
        <v>2</v>
      </c>
      <c r="V61">
        <v>0</v>
      </c>
      <c r="W61">
        <v>1.022792496608175</v>
      </c>
      <c r="X61">
        <v>244.85641822807031</v>
      </c>
      <c r="Y61">
        <v>0</v>
      </c>
      <c r="Z61">
        <v>12.502936405736857</v>
      </c>
      <c r="AA61">
        <v>12.371457003954131</v>
      </c>
      <c r="AB61">
        <v>117.48352715022693</v>
      </c>
      <c r="AC61">
        <v>65.737796818261529</v>
      </c>
      <c r="AD61">
        <v>0</v>
      </c>
      <c r="AE61">
        <v>453.97492810285786</v>
      </c>
    </row>
    <row r="62" spans="1:31" x14ac:dyDescent="0.25">
      <c r="A62">
        <v>2356432</v>
      </c>
      <c r="B62">
        <v>1</v>
      </c>
      <c r="C62" t="s">
        <v>80</v>
      </c>
      <c r="D62" t="s">
        <v>104</v>
      </c>
      <c r="E62" t="s">
        <v>175</v>
      </c>
      <c r="F62" t="s">
        <v>346</v>
      </c>
      <c r="G62" t="s">
        <v>284</v>
      </c>
      <c r="H62" t="s">
        <v>151</v>
      </c>
      <c r="I62" t="s">
        <v>136</v>
      </c>
      <c r="J62" t="s">
        <v>137</v>
      </c>
      <c r="K62" t="s">
        <v>138</v>
      </c>
      <c r="L62" t="s">
        <v>347</v>
      </c>
      <c r="M62" t="s">
        <v>348</v>
      </c>
      <c r="N62">
        <v>2.9638888880000001</v>
      </c>
      <c r="O62">
        <v>0</v>
      </c>
      <c r="P62">
        <v>43</v>
      </c>
      <c r="Q62">
        <v>0</v>
      </c>
      <c r="R62">
        <v>0</v>
      </c>
      <c r="S62">
        <v>0</v>
      </c>
      <c r="T62">
        <v>3</v>
      </c>
      <c r="U62">
        <v>0</v>
      </c>
      <c r="V62">
        <v>0</v>
      </c>
      <c r="W62">
        <v>0</v>
      </c>
      <c r="X62">
        <v>42.424477331341272</v>
      </c>
      <c r="Y62">
        <v>0</v>
      </c>
      <c r="Z62">
        <v>0</v>
      </c>
      <c r="AA62">
        <v>0</v>
      </c>
      <c r="AB62">
        <v>9.4504173584700162</v>
      </c>
      <c r="AC62">
        <v>0</v>
      </c>
      <c r="AD62">
        <v>0</v>
      </c>
      <c r="AE62">
        <v>51.874894689811285</v>
      </c>
    </row>
    <row r="63" spans="1:31" x14ac:dyDescent="0.25">
      <c r="A63">
        <v>2356478</v>
      </c>
      <c r="B63">
        <v>1</v>
      </c>
      <c r="C63" t="s">
        <v>80</v>
      </c>
      <c r="D63" t="s">
        <v>95</v>
      </c>
      <c r="E63" t="s">
        <v>171</v>
      </c>
      <c r="F63" t="s">
        <v>349</v>
      </c>
      <c r="G63" t="s">
        <v>168</v>
      </c>
      <c r="H63" t="s">
        <v>135</v>
      </c>
      <c r="I63" t="s">
        <v>136</v>
      </c>
      <c r="J63" t="s">
        <v>137</v>
      </c>
      <c r="K63" t="s">
        <v>138</v>
      </c>
      <c r="L63" t="s">
        <v>350</v>
      </c>
      <c r="M63" t="s">
        <v>351</v>
      </c>
      <c r="N63">
        <v>0.68666666600000004</v>
      </c>
      <c r="O63">
        <v>0</v>
      </c>
      <c r="P63">
        <v>0</v>
      </c>
      <c r="Q63">
        <v>0</v>
      </c>
      <c r="R63">
        <v>0</v>
      </c>
      <c r="S63">
        <v>25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110.23729685965333</v>
      </c>
      <c r="AB63">
        <v>0</v>
      </c>
      <c r="AC63">
        <v>0</v>
      </c>
      <c r="AD63">
        <v>0</v>
      </c>
      <c r="AE63">
        <v>110.23729685965333</v>
      </c>
    </row>
    <row r="64" spans="1:31" x14ac:dyDescent="0.25">
      <c r="A64">
        <v>2356518</v>
      </c>
      <c r="B64">
        <v>1</v>
      </c>
      <c r="C64" t="s">
        <v>80</v>
      </c>
      <c r="D64" t="s">
        <v>82</v>
      </c>
      <c r="E64" t="s">
        <v>148</v>
      </c>
      <c r="F64" t="s">
        <v>352</v>
      </c>
      <c r="G64" t="s">
        <v>150</v>
      </c>
      <c r="H64" t="s">
        <v>151</v>
      </c>
      <c r="I64" t="s">
        <v>136</v>
      </c>
      <c r="J64" t="s">
        <v>137</v>
      </c>
      <c r="K64" t="s">
        <v>138</v>
      </c>
      <c r="L64" t="s">
        <v>353</v>
      </c>
      <c r="M64" t="s">
        <v>354</v>
      </c>
      <c r="N64">
        <v>1.042777777</v>
      </c>
      <c r="O64">
        <v>0</v>
      </c>
      <c r="P64">
        <v>0</v>
      </c>
      <c r="Q64">
        <v>0</v>
      </c>
      <c r="R64">
        <v>0</v>
      </c>
      <c r="S64">
        <v>0</v>
      </c>
      <c r="T64">
        <v>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1.2853589440826689</v>
      </c>
      <c r="AC64">
        <v>0</v>
      </c>
      <c r="AD64">
        <v>0</v>
      </c>
      <c r="AE64">
        <v>1.2853589440826689</v>
      </c>
    </row>
    <row r="65" spans="1:31" x14ac:dyDescent="0.25">
      <c r="A65">
        <v>2356472</v>
      </c>
      <c r="B65">
        <v>1</v>
      </c>
      <c r="C65" t="s">
        <v>80</v>
      </c>
      <c r="D65" t="s">
        <v>83</v>
      </c>
      <c r="E65" t="s">
        <v>154</v>
      </c>
      <c r="F65" t="s">
        <v>355</v>
      </c>
      <c r="G65" t="s">
        <v>219</v>
      </c>
      <c r="H65" t="s">
        <v>151</v>
      </c>
      <c r="I65" t="s">
        <v>136</v>
      </c>
      <c r="J65" t="s">
        <v>137</v>
      </c>
      <c r="K65" t="s">
        <v>138</v>
      </c>
      <c r="L65" t="s">
        <v>356</v>
      </c>
      <c r="M65" t="s">
        <v>357</v>
      </c>
      <c r="N65">
        <v>3.6833333330000002</v>
      </c>
      <c r="O65">
        <v>0</v>
      </c>
      <c r="P65">
        <v>0</v>
      </c>
      <c r="Q65">
        <v>0</v>
      </c>
      <c r="R65">
        <v>0</v>
      </c>
      <c r="S65">
        <v>0</v>
      </c>
      <c r="T65">
        <v>171</v>
      </c>
      <c r="U65">
        <v>0</v>
      </c>
      <c r="V65">
        <v>8</v>
      </c>
      <c r="W65">
        <v>0</v>
      </c>
      <c r="X65">
        <v>0</v>
      </c>
      <c r="Y65">
        <v>0</v>
      </c>
      <c r="Z65">
        <v>0</v>
      </c>
      <c r="AA65">
        <v>0</v>
      </c>
      <c r="AB65">
        <v>1020.5656971798284</v>
      </c>
      <c r="AC65">
        <v>0</v>
      </c>
      <c r="AD65">
        <v>896.35249510820574</v>
      </c>
      <c r="AE65">
        <v>1916.9181922880341</v>
      </c>
    </row>
    <row r="66" spans="1:31" x14ac:dyDescent="0.25">
      <c r="A66">
        <v>2356123</v>
      </c>
      <c r="B66">
        <v>1</v>
      </c>
      <c r="C66" t="s">
        <v>80</v>
      </c>
      <c r="D66" t="s">
        <v>100</v>
      </c>
      <c r="E66" t="s">
        <v>171</v>
      </c>
      <c r="F66" t="s">
        <v>358</v>
      </c>
      <c r="G66" t="s">
        <v>168</v>
      </c>
      <c r="H66" t="s">
        <v>135</v>
      </c>
      <c r="I66" t="s">
        <v>136</v>
      </c>
      <c r="J66" t="s">
        <v>137</v>
      </c>
      <c r="K66" t="s">
        <v>138</v>
      </c>
      <c r="L66" t="s">
        <v>359</v>
      </c>
      <c r="M66" t="s">
        <v>360</v>
      </c>
      <c r="N66">
        <v>1.1005555549999999</v>
      </c>
      <c r="O66">
        <v>1</v>
      </c>
      <c r="P66">
        <v>359</v>
      </c>
      <c r="Q66">
        <v>178</v>
      </c>
      <c r="R66">
        <v>204</v>
      </c>
      <c r="S66">
        <v>12</v>
      </c>
      <c r="T66">
        <v>47</v>
      </c>
      <c r="U66">
        <v>2</v>
      </c>
      <c r="V66">
        <v>0</v>
      </c>
      <c r="W66">
        <v>1.1333001430768099</v>
      </c>
      <c r="X66">
        <v>189.19854099384045</v>
      </c>
      <c r="Y66">
        <v>2149.6354555513226</v>
      </c>
      <c r="Z66">
        <v>1492.65853663353</v>
      </c>
      <c r="AA66">
        <v>75.85961926076493</v>
      </c>
      <c r="AB66">
        <v>95.221871499617961</v>
      </c>
      <c r="AC66">
        <v>280.52349994020972</v>
      </c>
      <c r="AD66">
        <v>0</v>
      </c>
      <c r="AE66">
        <v>4284.2308240223629</v>
      </c>
    </row>
    <row r="67" spans="1:31" x14ac:dyDescent="0.25">
      <c r="A67">
        <v>2356223</v>
      </c>
      <c r="B67">
        <v>1</v>
      </c>
      <c r="C67" t="s">
        <v>80</v>
      </c>
      <c r="D67" t="s">
        <v>84</v>
      </c>
      <c r="E67" t="s">
        <v>225</v>
      </c>
      <c r="F67" t="s">
        <v>361</v>
      </c>
      <c r="G67" t="s">
        <v>227</v>
      </c>
      <c r="H67" t="s">
        <v>151</v>
      </c>
      <c r="I67" t="s">
        <v>136</v>
      </c>
      <c r="J67" t="s">
        <v>137</v>
      </c>
      <c r="K67" t="s">
        <v>138</v>
      </c>
      <c r="L67" t="s">
        <v>362</v>
      </c>
      <c r="M67" t="s">
        <v>363</v>
      </c>
      <c r="N67">
        <v>3.775833333</v>
      </c>
      <c r="O67">
        <v>0</v>
      </c>
      <c r="P67">
        <v>280</v>
      </c>
      <c r="Q67">
        <v>0</v>
      </c>
      <c r="R67">
        <v>0</v>
      </c>
      <c r="S67">
        <v>0</v>
      </c>
      <c r="T67">
        <v>20</v>
      </c>
      <c r="U67">
        <v>0</v>
      </c>
      <c r="V67">
        <v>0</v>
      </c>
      <c r="W67">
        <v>0</v>
      </c>
      <c r="X67">
        <v>381.2934177448069</v>
      </c>
      <c r="Y67">
        <v>0</v>
      </c>
      <c r="Z67">
        <v>0</v>
      </c>
      <c r="AA67">
        <v>0</v>
      </c>
      <c r="AB67">
        <v>48.826153867494625</v>
      </c>
      <c r="AC67">
        <v>0</v>
      </c>
      <c r="AD67">
        <v>0</v>
      </c>
      <c r="AE67">
        <v>430.11957161230151</v>
      </c>
    </row>
    <row r="68" spans="1:31" x14ac:dyDescent="0.25">
      <c r="A68">
        <v>2356269</v>
      </c>
      <c r="B68">
        <v>1</v>
      </c>
      <c r="C68" t="s">
        <v>80</v>
      </c>
      <c r="D68" t="s">
        <v>103</v>
      </c>
      <c r="E68" t="s">
        <v>166</v>
      </c>
      <c r="F68" t="s">
        <v>364</v>
      </c>
      <c r="G68" t="s">
        <v>168</v>
      </c>
      <c r="H68" t="s">
        <v>135</v>
      </c>
      <c r="I68" t="s">
        <v>136</v>
      </c>
      <c r="J68" t="s">
        <v>137</v>
      </c>
      <c r="K68" t="s">
        <v>138</v>
      </c>
      <c r="L68" t="s">
        <v>365</v>
      </c>
      <c r="M68" t="s">
        <v>366</v>
      </c>
      <c r="N68">
        <v>0.16666666599999999</v>
      </c>
      <c r="O68">
        <v>0</v>
      </c>
      <c r="P68">
        <v>13</v>
      </c>
      <c r="Q68">
        <v>13</v>
      </c>
      <c r="R68">
        <v>80</v>
      </c>
      <c r="S68">
        <v>7</v>
      </c>
      <c r="T68">
        <v>15</v>
      </c>
      <c r="U68">
        <v>1</v>
      </c>
      <c r="V68">
        <v>0</v>
      </c>
      <c r="W68">
        <v>0</v>
      </c>
      <c r="X68">
        <v>1.2841128340983334</v>
      </c>
      <c r="Y68">
        <v>7.8332754013286667</v>
      </c>
      <c r="Z68">
        <v>69.107253017728354</v>
      </c>
      <c r="AA68">
        <v>34.577928594758838</v>
      </c>
      <c r="AB68">
        <v>7.9655173812374978</v>
      </c>
      <c r="AC68">
        <v>27.606405719668501</v>
      </c>
      <c r="AD68">
        <v>0</v>
      </c>
      <c r="AE68">
        <v>148.3744929488202</v>
      </c>
    </row>
    <row r="69" spans="1:31" x14ac:dyDescent="0.25">
      <c r="A69">
        <v>2356581</v>
      </c>
      <c r="B69">
        <v>1</v>
      </c>
      <c r="C69" t="s">
        <v>81</v>
      </c>
      <c r="D69" t="s">
        <v>128</v>
      </c>
      <c r="E69" t="s">
        <v>132</v>
      </c>
      <c r="F69" t="s">
        <v>367</v>
      </c>
      <c r="G69" t="s">
        <v>168</v>
      </c>
      <c r="H69" t="s">
        <v>135</v>
      </c>
      <c r="I69" t="s">
        <v>136</v>
      </c>
      <c r="J69" t="s">
        <v>137</v>
      </c>
      <c r="K69" t="s">
        <v>138</v>
      </c>
      <c r="L69" t="s">
        <v>368</v>
      </c>
      <c r="M69" t="s">
        <v>369</v>
      </c>
      <c r="N69">
        <v>0.96805555499999996</v>
      </c>
      <c r="O69">
        <v>0</v>
      </c>
      <c r="P69">
        <v>15</v>
      </c>
      <c r="Q69">
        <v>0</v>
      </c>
      <c r="R69">
        <v>20</v>
      </c>
      <c r="S69">
        <v>8</v>
      </c>
      <c r="T69">
        <v>6</v>
      </c>
      <c r="U69">
        <v>4</v>
      </c>
      <c r="V69">
        <v>0</v>
      </c>
      <c r="W69">
        <v>0</v>
      </c>
      <c r="X69">
        <v>5.3572776245815668</v>
      </c>
      <c r="Y69">
        <v>0</v>
      </c>
      <c r="Z69">
        <v>25.409502747016262</v>
      </c>
      <c r="AA69">
        <v>255.40419328440385</v>
      </c>
      <c r="AB69">
        <v>15.46579145569366</v>
      </c>
      <c r="AC69">
        <v>954.17014077238014</v>
      </c>
      <c r="AD69">
        <v>0</v>
      </c>
      <c r="AE69">
        <v>1255.8069058840754</v>
      </c>
    </row>
    <row r="70" spans="1:31" x14ac:dyDescent="0.25">
      <c r="A70">
        <v>2356183</v>
      </c>
      <c r="B70">
        <v>1</v>
      </c>
      <c r="C70" t="s">
        <v>80</v>
      </c>
      <c r="D70" t="s">
        <v>106</v>
      </c>
      <c r="E70" t="s">
        <v>171</v>
      </c>
      <c r="F70" t="s">
        <v>370</v>
      </c>
      <c r="G70" t="s">
        <v>244</v>
      </c>
      <c r="H70" t="s">
        <v>135</v>
      </c>
      <c r="I70" t="s">
        <v>136</v>
      </c>
      <c r="J70" t="s">
        <v>137</v>
      </c>
      <c r="K70" t="s">
        <v>245</v>
      </c>
      <c r="L70" t="s">
        <v>371</v>
      </c>
      <c r="M70" t="s">
        <v>372</v>
      </c>
      <c r="N70">
        <v>5.3502777769999996</v>
      </c>
      <c r="O70">
        <v>0</v>
      </c>
      <c r="P70">
        <v>354</v>
      </c>
      <c r="Q70">
        <v>0</v>
      </c>
      <c r="R70">
        <v>25</v>
      </c>
      <c r="S70">
        <v>4</v>
      </c>
      <c r="T70">
        <v>69</v>
      </c>
      <c r="U70">
        <v>0</v>
      </c>
      <c r="V70">
        <v>0</v>
      </c>
      <c r="W70">
        <v>0</v>
      </c>
      <c r="X70">
        <v>462.33698014422703</v>
      </c>
      <c r="Y70">
        <v>0</v>
      </c>
      <c r="Z70">
        <v>153.52276567653368</v>
      </c>
      <c r="AA70">
        <v>111.57756615897931</v>
      </c>
      <c r="AB70">
        <v>312.07286700084796</v>
      </c>
      <c r="AC70">
        <v>0</v>
      </c>
      <c r="AD70">
        <v>0</v>
      </c>
      <c r="AE70">
        <v>1039.5101789805881</v>
      </c>
    </row>
    <row r="71" spans="1:31" x14ac:dyDescent="0.25">
      <c r="A71">
        <v>2356352</v>
      </c>
      <c r="B71">
        <v>1</v>
      </c>
      <c r="C71" t="s">
        <v>80</v>
      </c>
      <c r="D71" t="s">
        <v>110</v>
      </c>
      <c r="E71" t="s">
        <v>148</v>
      </c>
      <c r="F71" t="s">
        <v>373</v>
      </c>
      <c r="G71" t="s">
        <v>219</v>
      </c>
      <c r="H71" t="s">
        <v>151</v>
      </c>
      <c r="I71" t="s">
        <v>136</v>
      </c>
      <c r="J71" t="s">
        <v>137</v>
      </c>
      <c r="K71" t="s">
        <v>138</v>
      </c>
      <c r="L71" t="s">
        <v>374</v>
      </c>
      <c r="M71" t="s">
        <v>375</v>
      </c>
      <c r="N71">
        <v>1.1074999999999999</v>
      </c>
      <c r="O71">
        <v>0</v>
      </c>
      <c r="P71">
        <v>0</v>
      </c>
      <c r="Q71">
        <v>0</v>
      </c>
      <c r="R71">
        <v>0</v>
      </c>
      <c r="S71">
        <v>0</v>
      </c>
      <c r="T71">
        <v>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110.16045417939169</v>
      </c>
      <c r="AC71">
        <v>0</v>
      </c>
      <c r="AD71">
        <v>0</v>
      </c>
      <c r="AE71">
        <v>110.16045417939169</v>
      </c>
    </row>
    <row r="72" spans="1:31" x14ac:dyDescent="0.25">
      <c r="A72">
        <v>2356140</v>
      </c>
      <c r="B72">
        <v>1</v>
      </c>
      <c r="C72" t="s">
        <v>80</v>
      </c>
      <c r="D72" t="s">
        <v>93</v>
      </c>
      <c r="E72" t="s">
        <v>132</v>
      </c>
      <c r="F72" t="s">
        <v>376</v>
      </c>
      <c r="G72" t="s">
        <v>134</v>
      </c>
      <c r="H72" t="s">
        <v>135</v>
      </c>
      <c r="I72" t="s">
        <v>136</v>
      </c>
      <c r="J72" t="s">
        <v>137</v>
      </c>
      <c r="K72" t="s">
        <v>138</v>
      </c>
      <c r="L72" t="s">
        <v>377</v>
      </c>
      <c r="M72" t="s">
        <v>378</v>
      </c>
      <c r="N72">
        <v>2.6005555550000001</v>
      </c>
      <c r="O72">
        <v>0</v>
      </c>
      <c r="P72">
        <v>187</v>
      </c>
      <c r="Q72">
        <v>0</v>
      </c>
      <c r="R72">
        <v>38</v>
      </c>
      <c r="S72">
        <v>2</v>
      </c>
      <c r="T72">
        <v>38</v>
      </c>
      <c r="U72">
        <v>0</v>
      </c>
      <c r="V72">
        <v>0</v>
      </c>
      <c r="W72">
        <v>0</v>
      </c>
      <c r="X72">
        <v>76.506723762066969</v>
      </c>
      <c r="Y72">
        <v>0</v>
      </c>
      <c r="Z72">
        <v>143.28782472003488</v>
      </c>
      <c r="AA72">
        <v>11.778509910495611</v>
      </c>
      <c r="AB72">
        <v>82.600212437792891</v>
      </c>
      <c r="AC72">
        <v>0</v>
      </c>
      <c r="AD72">
        <v>0</v>
      </c>
      <c r="AE72">
        <v>314.17327083039038</v>
      </c>
    </row>
    <row r="73" spans="1:31" x14ac:dyDescent="0.25">
      <c r="A73">
        <v>2356146</v>
      </c>
      <c r="B73">
        <v>1</v>
      </c>
      <c r="C73" t="s">
        <v>81</v>
      </c>
      <c r="D73" t="s">
        <v>118</v>
      </c>
      <c r="E73" t="s">
        <v>171</v>
      </c>
      <c r="F73" t="s">
        <v>379</v>
      </c>
      <c r="G73" t="s">
        <v>244</v>
      </c>
      <c r="H73" t="s">
        <v>135</v>
      </c>
      <c r="I73" t="s">
        <v>136</v>
      </c>
      <c r="J73" t="s">
        <v>137</v>
      </c>
      <c r="K73" t="s">
        <v>245</v>
      </c>
      <c r="L73" t="s">
        <v>380</v>
      </c>
      <c r="M73" t="s">
        <v>381</v>
      </c>
      <c r="N73">
        <v>5.5077777770000003</v>
      </c>
      <c r="O73">
        <v>7</v>
      </c>
      <c r="P73">
        <v>693</v>
      </c>
      <c r="Q73">
        <v>92</v>
      </c>
      <c r="R73">
        <v>243</v>
      </c>
      <c r="S73">
        <v>12</v>
      </c>
      <c r="T73">
        <v>88</v>
      </c>
      <c r="U73">
        <v>5</v>
      </c>
      <c r="V73">
        <v>0</v>
      </c>
      <c r="W73">
        <v>35.189574772296076</v>
      </c>
      <c r="X73">
        <v>929.69788678345685</v>
      </c>
      <c r="Y73">
        <v>4673.1576710234094</v>
      </c>
      <c r="Z73">
        <v>3427.8961260036754</v>
      </c>
      <c r="AA73">
        <v>633.14310793445588</v>
      </c>
      <c r="AB73">
        <v>744.87230447289357</v>
      </c>
      <c r="AC73">
        <v>1997.1380668925822</v>
      </c>
      <c r="AD73">
        <v>0</v>
      </c>
      <c r="AE73">
        <v>12441.09473788277</v>
      </c>
    </row>
    <row r="74" spans="1:31" x14ac:dyDescent="0.25">
      <c r="A74">
        <v>2367969</v>
      </c>
      <c r="B74">
        <v>1</v>
      </c>
      <c r="C74" t="s">
        <v>80</v>
      </c>
      <c r="D74" t="s">
        <v>110</v>
      </c>
      <c r="E74" t="s">
        <v>148</v>
      </c>
      <c r="F74" t="s">
        <v>382</v>
      </c>
      <c r="G74" t="s">
        <v>160</v>
      </c>
      <c r="H74" t="s">
        <v>151</v>
      </c>
      <c r="I74" t="s">
        <v>136</v>
      </c>
      <c r="J74" t="s">
        <v>137</v>
      </c>
      <c r="K74" t="s">
        <v>138</v>
      </c>
      <c r="L74" t="s">
        <v>383</v>
      </c>
      <c r="M74" t="s">
        <v>384</v>
      </c>
      <c r="N74">
        <v>4.7372222219999998</v>
      </c>
      <c r="O74">
        <v>0</v>
      </c>
      <c r="P74">
        <v>4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8.6803405180800617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8.6803405180800617</v>
      </c>
    </row>
    <row r="75" spans="1:31" x14ac:dyDescent="0.25">
      <c r="A75">
        <v>2367634</v>
      </c>
      <c r="B75">
        <v>1</v>
      </c>
      <c r="C75" t="s">
        <v>80</v>
      </c>
      <c r="D75" t="s">
        <v>98</v>
      </c>
      <c r="E75" t="s">
        <v>154</v>
      </c>
      <c r="F75" t="s">
        <v>385</v>
      </c>
      <c r="G75" t="s">
        <v>156</v>
      </c>
      <c r="H75" t="s">
        <v>151</v>
      </c>
      <c r="I75" t="s">
        <v>136</v>
      </c>
      <c r="J75" t="s">
        <v>137</v>
      </c>
      <c r="K75" t="s">
        <v>138</v>
      </c>
      <c r="L75" t="s">
        <v>386</v>
      </c>
      <c r="M75" t="s">
        <v>387</v>
      </c>
      <c r="N75">
        <v>0.30944444399999999</v>
      </c>
      <c r="O75">
        <v>0</v>
      </c>
      <c r="P75">
        <v>52</v>
      </c>
      <c r="Q75">
        <v>0</v>
      </c>
      <c r="R75">
        <v>26</v>
      </c>
      <c r="S75">
        <v>0</v>
      </c>
      <c r="T75">
        <v>13</v>
      </c>
      <c r="U75">
        <v>0</v>
      </c>
      <c r="V75">
        <v>0</v>
      </c>
      <c r="W75">
        <v>0</v>
      </c>
      <c r="X75">
        <v>8.6573916017972632</v>
      </c>
      <c r="Y75">
        <v>0</v>
      </c>
      <c r="Z75">
        <v>12.921881871536314</v>
      </c>
      <c r="AA75">
        <v>0</v>
      </c>
      <c r="AB75">
        <v>12.496023841091665</v>
      </c>
      <c r="AC75">
        <v>0</v>
      </c>
      <c r="AD75">
        <v>0</v>
      </c>
      <c r="AE75">
        <v>34.075297314425242</v>
      </c>
    </row>
    <row r="76" spans="1:31" x14ac:dyDescent="0.25">
      <c r="A76">
        <v>2367468</v>
      </c>
      <c r="B76">
        <v>1</v>
      </c>
      <c r="C76" t="s">
        <v>81</v>
      </c>
      <c r="D76" t="s">
        <v>127</v>
      </c>
      <c r="E76" t="s">
        <v>154</v>
      </c>
      <c r="F76" t="s">
        <v>388</v>
      </c>
      <c r="G76" t="s">
        <v>299</v>
      </c>
      <c r="H76" t="s">
        <v>151</v>
      </c>
      <c r="I76" t="s">
        <v>136</v>
      </c>
      <c r="J76" t="s">
        <v>137</v>
      </c>
      <c r="K76" t="s">
        <v>138</v>
      </c>
      <c r="L76" t="s">
        <v>389</v>
      </c>
      <c r="M76" t="s">
        <v>390</v>
      </c>
      <c r="N76">
        <v>1.1399999999999999</v>
      </c>
      <c r="O76">
        <v>0</v>
      </c>
      <c r="P76">
        <v>328</v>
      </c>
      <c r="Q76">
        <v>0</v>
      </c>
      <c r="R76">
        <v>9</v>
      </c>
      <c r="S76">
        <v>0</v>
      </c>
      <c r="T76">
        <v>39</v>
      </c>
      <c r="U76">
        <v>0</v>
      </c>
      <c r="V76">
        <v>0</v>
      </c>
      <c r="W76">
        <v>0</v>
      </c>
      <c r="X76">
        <v>108.82837348110003</v>
      </c>
      <c r="Y76">
        <v>0</v>
      </c>
      <c r="Z76">
        <v>40.179681783242543</v>
      </c>
      <c r="AA76">
        <v>0</v>
      </c>
      <c r="AB76">
        <v>51.594495174263287</v>
      </c>
      <c r="AC76">
        <v>0</v>
      </c>
      <c r="AD76">
        <v>0</v>
      </c>
      <c r="AE76">
        <v>200.60255043860587</v>
      </c>
    </row>
    <row r="77" spans="1:31" x14ac:dyDescent="0.25">
      <c r="A77">
        <v>2367966</v>
      </c>
      <c r="B77">
        <v>1</v>
      </c>
      <c r="C77" t="s">
        <v>80</v>
      </c>
      <c r="D77" t="s">
        <v>83</v>
      </c>
      <c r="E77" t="s">
        <v>175</v>
      </c>
      <c r="F77" t="s">
        <v>391</v>
      </c>
      <c r="G77" t="s">
        <v>227</v>
      </c>
      <c r="H77" t="s">
        <v>151</v>
      </c>
      <c r="I77" t="s">
        <v>136</v>
      </c>
      <c r="J77" t="s">
        <v>137</v>
      </c>
      <c r="K77" t="s">
        <v>138</v>
      </c>
      <c r="L77" t="s">
        <v>392</v>
      </c>
      <c r="M77" t="s">
        <v>393</v>
      </c>
      <c r="N77">
        <v>1.8616666660000001</v>
      </c>
      <c r="O77">
        <v>0</v>
      </c>
      <c r="P77">
        <v>0</v>
      </c>
      <c r="Q77">
        <v>0</v>
      </c>
      <c r="R77">
        <v>0</v>
      </c>
      <c r="S77">
        <v>0</v>
      </c>
      <c r="T77">
        <v>10</v>
      </c>
      <c r="U77">
        <v>0</v>
      </c>
      <c r="V77">
        <v>1</v>
      </c>
      <c r="W77">
        <v>0</v>
      </c>
      <c r="X77">
        <v>0</v>
      </c>
      <c r="Y77">
        <v>0</v>
      </c>
      <c r="Z77">
        <v>0</v>
      </c>
      <c r="AA77">
        <v>0</v>
      </c>
      <c r="AB77">
        <v>95.808924531315853</v>
      </c>
      <c r="AC77">
        <v>0</v>
      </c>
      <c r="AD77">
        <v>11.410950374099205</v>
      </c>
      <c r="AE77">
        <v>107.21987490541505</v>
      </c>
    </row>
    <row r="78" spans="1:31" x14ac:dyDescent="0.25">
      <c r="A78">
        <v>2367989</v>
      </c>
      <c r="B78">
        <v>1</v>
      </c>
      <c r="C78" t="s">
        <v>80</v>
      </c>
      <c r="D78" t="s">
        <v>98</v>
      </c>
      <c r="E78" t="s">
        <v>171</v>
      </c>
      <c r="F78" t="s">
        <v>394</v>
      </c>
      <c r="G78" t="s">
        <v>328</v>
      </c>
      <c r="H78" t="s">
        <v>135</v>
      </c>
      <c r="I78" t="s">
        <v>136</v>
      </c>
      <c r="J78" t="s">
        <v>137</v>
      </c>
      <c r="K78" t="s">
        <v>138</v>
      </c>
      <c r="L78" t="s">
        <v>395</v>
      </c>
      <c r="M78" t="s">
        <v>396</v>
      </c>
      <c r="N78">
        <v>0.79194444399999997</v>
      </c>
      <c r="O78">
        <v>0</v>
      </c>
      <c r="P78">
        <v>21</v>
      </c>
      <c r="Q78">
        <v>12</v>
      </c>
      <c r="R78">
        <v>126</v>
      </c>
      <c r="S78">
        <v>4</v>
      </c>
      <c r="T78">
        <v>35</v>
      </c>
      <c r="U78">
        <v>2</v>
      </c>
      <c r="V78">
        <v>0</v>
      </c>
      <c r="W78">
        <v>0</v>
      </c>
      <c r="X78">
        <v>14.06311948144258</v>
      </c>
      <c r="Y78">
        <v>165.99667138284335</v>
      </c>
      <c r="Z78">
        <v>672.79438097200534</v>
      </c>
      <c r="AA78">
        <v>73.334042827820596</v>
      </c>
      <c r="AB78">
        <v>96.827729458796028</v>
      </c>
      <c r="AC78">
        <v>113.00186348752911</v>
      </c>
      <c r="AD78">
        <v>0</v>
      </c>
      <c r="AE78">
        <v>1136.0178076104369</v>
      </c>
    </row>
    <row r="79" spans="1:31" x14ac:dyDescent="0.25">
      <c r="A79">
        <v>2367823</v>
      </c>
      <c r="B79">
        <v>1</v>
      </c>
      <c r="C79" t="s">
        <v>81</v>
      </c>
      <c r="D79" t="s">
        <v>120</v>
      </c>
      <c r="E79" t="s">
        <v>132</v>
      </c>
      <c r="F79" t="s">
        <v>397</v>
      </c>
      <c r="G79" t="s">
        <v>134</v>
      </c>
      <c r="H79" t="s">
        <v>135</v>
      </c>
      <c r="I79" t="s">
        <v>136</v>
      </c>
      <c r="J79" t="s">
        <v>137</v>
      </c>
      <c r="K79" t="s">
        <v>138</v>
      </c>
      <c r="L79" t="s">
        <v>398</v>
      </c>
      <c r="M79" t="s">
        <v>399</v>
      </c>
      <c r="N79">
        <v>3.8252777770000002</v>
      </c>
      <c r="O79">
        <v>0</v>
      </c>
      <c r="P79">
        <v>75</v>
      </c>
      <c r="Q79">
        <v>2</v>
      </c>
      <c r="R79">
        <v>2</v>
      </c>
      <c r="S79">
        <v>0</v>
      </c>
      <c r="T79">
        <v>3</v>
      </c>
      <c r="U79">
        <v>0</v>
      </c>
      <c r="V79">
        <v>0</v>
      </c>
      <c r="W79">
        <v>0</v>
      </c>
      <c r="X79">
        <v>115.68183205086535</v>
      </c>
      <c r="Y79">
        <v>22.653773905053107</v>
      </c>
      <c r="Z79">
        <v>17.756830740576504</v>
      </c>
      <c r="AA79">
        <v>0</v>
      </c>
      <c r="AB79">
        <v>2.3270120490075277</v>
      </c>
      <c r="AC79">
        <v>0</v>
      </c>
      <c r="AD79">
        <v>0</v>
      </c>
      <c r="AE79">
        <v>158.41944874550248</v>
      </c>
    </row>
    <row r="80" spans="1:31" x14ac:dyDescent="0.25">
      <c r="A80">
        <v>2367611</v>
      </c>
      <c r="B80">
        <v>1</v>
      </c>
      <c r="C80" t="s">
        <v>80</v>
      </c>
      <c r="D80" t="s">
        <v>96</v>
      </c>
      <c r="E80" t="s">
        <v>320</v>
      </c>
      <c r="F80" t="s">
        <v>400</v>
      </c>
      <c r="G80" t="s">
        <v>168</v>
      </c>
      <c r="H80" t="s">
        <v>135</v>
      </c>
      <c r="I80" t="s">
        <v>136</v>
      </c>
      <c r="J80" t="s">
        <v>137</v>
      </c>
      <c r="K80" t="s">
        <v>138</v>
      </c>
      <c r="L80" t="s">
        <v>401</v>
      </c>
      <c r="M80" t="s">
        <v>402</v>
      </c>
      <c r="N80">
        <v>0.20046</v>
      </c>
      <c r="O80">
        <v>0</v>
      </c>
      <c r="P80">
        <v>283</v>
      </c>
      <c r="Q80">
        <v>13</v>
      </c>
      <c r="R80">
        <v>28</v>
      </c>
      <c r="S80">
        <v>20</v>
      </c>
      <c r="T80">
        <v>51</v>
      </c>
      <c r="U80">
        <v>5</v>
      </c>
      <c r="V80">
        <v>0</v>
      </c>
      <c r="W80">
        <v>0</v>
      </c>
      <c r="X80">
        <v>23.991162979346541</v>
      </c>
      <c r="Y80">
        <v>4.7339217275807064</v>
      </c>
      <c r="Z80">
        <v>3.4326301863521738</v>
      </c>
      <c r="AA80">
        <v>26.324353896078946</v>
      </c>
      <c r="AB80">
        <v>9.6720752504069516</v>
      </c>
      <c r="AC80">
        <v>79.313817093498528</v>
      </c>
      <c r="AD80">
        <v>0</v>
      </c>
      <c r="AE80">
        <v>147.46796113326383</v>
      </c>
    </row>
    <row r="81" spans="1:31" x14ac:dyDescent="0.25">
      <c r="A81">
        <v>2367442</v>
      </c>
      <c r="B81">
        <v>1</v>
      </c>
      <c r="C81" t="s">
        <v>80</v>
      </c>
      <c r="D81" t="s">
        <v>96</v>
      </c>
      <c r="E81" t="s">
        <v>132</v>
      </c>
      <c r="F81" t="s">
        <v>403</v>
      </c>
      <c r="G81" t="s">
        <v>134</v>
      </c>
      <c r="H81" t="s">
        <v>135</v>
      </c>
      <c r="I81" t="s">
        <v>136</v>
      </c>
      <c r="J81" t="s">
        <v>137</v>
      </c>
      <c r="K81" t="s">
        <v>138</v>
      </c>
      <c r="L81" t="s">
        <v>404</v>
      </c>
      <c r="M81" t="s">
        <v>405</v>
      </c>
      <c r="N81">
        <v>4.3772222220000003</v>
      </c>
      <c r="O81">
        <v>0</v>
      </c>
      <c r="P81">
        <v>0</v>
      </c>
      <c r="Q81">
        <v>0</v>
      </c>
      <c r="R81">
        <v>0</v>
      </c>
      <c r="S81">
        <v>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91.99723740752215</v>
      </c>
      <c r="AB81">
        <v>0</v>
      </c>
      <c r="AC81">
        <v>0</v>
      </c>
      <c r="AD81">
        <v>0</v>
      </c>
      <c r="AE81">
        <v>91.99723740752215</v>
      </c>
    </row>
    <row r="82" spans="1:31" x14ac:dyDescent="0.25">
      <c r="A82">
        <v>2367760</v>
      </c>
      <c r="B82">
        <v>1</v>
      </c>
      <c r="C82" t="s">
        <v>80</v>
      </c>
      <c r="D82" t="s">
        <v>83</v>
      </c>
      <c r="E82" t="s">
        <v>132</v>
      </c>
      <c r="F82" t="s">
        <v>406</v>
      </c>
      <c r="G82" t="s">
        <v>168</v>
      </c>
      <c r="H82" t="s">
        <v>135</v>
      </c>
      <c r="I82" t="s">
        <v>136</v>
      </c>
      <c r="J82" t="s">
        <v>137</v>
      </c>
      <c r="K82" t="s">
        <v>138</v>
      </c>
      <c r="L82" t="s">
        <v>407</v>
      </c>
      <c r="M82" t="s">
        <v>408</v>
      </c>
      <c r="N82">
        <v>2.1608333329999998</v>
      </c>
      <c r="O82">
        <v>0</v>
      </c>
      <c r="P82">
        <v>0</v>
      </c>
      <c r="Q82">
        <v>0</v>
      </c>
      <c r="R82">
        <v>0</v>
      </c>
      <c r="S82">
        <v>6</v>
      </c>
      <c r="T82">
        <v>0</v>
      </c>
      <c r="U82">
        <v>5</v>
      </c>
      <c r="V82">
        <v>0</v>
      </c>
      <c r="W82">
        <v>0</v>
      </c>
      <c r="X82">
        <v>0</v>
      </c>
      <c r="Y82">
        <v>0</v>
      </c>
      <c r="Z82">
        <v>0</v>
      </c>
      <c r="AA82">
        <v>981.44959264858198</v>
      </c>
      <c r="AB82">
        <v>0</v>
      </c>
      <c r="AC82">
        <v>1697.1091506412508</v>
      </c>
      <c r="AD82">
        <v>0</v>
      </c>
      <c r="AE82">
        <v>2678.5587432898328</v>
      </c>
    </row>
    <row r="83" spans="1:31" x14ac:dyDescent="0.25">
      <c r="A83">
        <v>2367797</v>
      </c>
      <c r="B83">
        <v>1</v>
      </c>
      <c r="C83" t="s">
        <v>81</v>
      </c>
      <c r="D83" t="s">
        <v>120</v>
      </c>
      <c r="E83" t="s">
        <v>148</v>
      </c>
      <c r="F83" t="s">
        <v>409</v>
      </c>
      <c r="G83" t="s">
        <v>150</v>
      </c>
      <c r="H83" t="s">
        <v>151</v>
      </c>
      <c r="I83" t="s">
        <v>136</v>
      </c>
      <c r="J83" t="s">
        <v>137</v>
      </c>
      <c r="K83" t="s">
        <v>138</v>
      </c>
      <c r="L83" t="s">
        <v>410</v>
      </c>
      <c r="M83" t="s">
        <v>411</v>
      </c>
      <c r="N83">
        <v>1.680555555</v>
      </c>
      <c r="O83">
        <v>0</v>
      </c>
      <c r="P83">
        <v>11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6.071492089118224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6.071492089118224</v>
      </c>
    </row>
    <row r="84" spans="1:31" x14ac:dyDescent="0.25">
      <c r="A84">
        <v>2367946</v>
      </c>
      <c r="B84">
        <v>1</v>
      </c>
      <c r="C84" t="s">
        <v>81</v>
      </c>
      <c r="D84" t="s">
        <v>116</v>
      </c>
      <c r="E84" t="s">
        <v>132</v>
      </c>
      <c r="F84" t="s">
        <v>412</v>
      </c>
      <c r="G84" t="s">
        <v>134</v>
      </c>
      <c r="H84" t="s">
        <v>135</v>
      </c>
      <c r="I84" t="s">
        <v>136</v>
      </c>
      <c r="J84" t="s">
        <v>137</v>
      </c>
      <c r="K84" t="s">
        <v>138</v>
      </c>
      <c r="L84" t="s">
        <v>413</v>
      </c>
      <c r="M84" t="s">
        <v>414</v>
      </c>
      <c r="N84">
        <v>1.2411111109999999</v>
      </c>
      <c r="O84">
        <v>0</v>
      </c>
      <c r="P84">
        <v>130</v>
      </c>
      <c r="Q84">
        <v>0</v>
      </c>
      <c r="R84">
        <v>0</v>
      </c>
      <c r="S84">
        <v>0</v>
      </c>
      <c r="T84">
        <v>2</v>
      </c>
      <c r="U84">
        <v>0</v>
      </c>
      <c r="V84">
        <v>0</v>
      </c>
      <c r="W84">
        <v>0</v>
      </c>
      <c r="X84">
        <v>17.648378150069611</v>
      </c>
      <c r="Y84">
        <v>0</v>
      </c>
      <c r="Z84">
        <v>0</v>
      </c>
      <c r="AA84">
        <v>0</v>
      </c>
      <c r="AB84">
        <v>4.6789784973735546</v>
      </c>
      <c r="AC84">
        <v>0</v>
      </c>
      <c r="AD84">
        <v>0</v>
      </c>
      <c r="AE84">
        <v>22.327356647443168</v>
      </c>
    </row>
    <row r="85" spans="1:31" x14ac:dyDescent="0.25">
      <c r="A85">
        <v>2367754</v>
      </c>
      <c r="B85">
        <v>1</v>
      </c>
      <c r="C85" t="s">
        <v>80</v>
      </c>
      <c r="D85" t="s">
        <v>102</v>
      </c>
      <c r="E85" t="s">
        <v>225</v>
      </c>
      <c r="F85" t="s">
        <v>415</v>
      </c>
      <c r="G85" t="s">
        <v>219</v>
      </c>
      <c r="H85" t="s">
        <v>151</v>
      </c>
      <c r="I85" t="s">
        <v>136</v>
      </c>
      <c r="J85" t="s">
        <v>137</v>
      </c>
      <c r="K85" t="s">
        <v>138</v>
      </c>
      <c r="L85" t="s">
        <v>416</v>
      </c>
      <c r="M85" t="s">
        <v>417</v>
      </c>
      <c r="N85">
        <v>1.9041666660000001</v>
      </c>
      <c r="O85">
        <v>0</v>
      </c>
      <c r="P85">
        <v>8</v>
      </c>
      <c r="Q85">
        <v>0</v>
      </c>
      <c r="R85">
        <v>0</v>
      </c>
      <c r="S85">
        <v>0</v>
      </c>
      <c r="T85">
        <v>2</v>
      </c>
      <c r="U85">
        <v>0</v>
      </c>
      <c r="V85">
        <v>0</v>
      </c>
      <c r="W85">
        <v>0</v>
      </c>
      <c r="X85">
        <v>39.159417668852285</v>
      </c>
      <c r="Y85">
        <v>0</v>
      </c>
      <c r="Z85">
        <v>0</v>
      </c>
      <c r="AA85">
        <v>0</v>
      </c>
      <c r="AB85">
        <v>9.6771947607974731</v>
      </c>
      <c r="AC85">
        <v>0</v>
      </c>
      <c r="AD85">
        <v>0</v>
      </c>
      <c r="AE85">
        <v>48.836612429649762</v>
      </c>
    </row>
    <row r="86" spans="1:31" x14ac:dyDescent="0.25">
      <c r="A86">
        <v>2367505</v>
      </c>
      <c r="B86">
        <v>1</v>
      </c>
      <c r="C86" t="s">
        <v>81</v>
      </c>
      <c r="D86" t="s">
        <v>113</v>
      </c>
      <c r="E86" t="s">
        <v>225</v>
      </c>
      <c r="F86" t="s">
        <v>418</v>
      </c>
      <c r="G86" t="s">
        <v>227</v>
      </c>
      <c r="H86" t="s">
        <v>151</v>
      </c>
      <c r="I86" t="s">
        <v>136</v>
      </c>
      <c r="J86" t="s">
        <v>137</v>
      </c>
      <c r="K86" t="s">
        <v>138</v>
      </c>
      <c r="L86" t="s">
        <v>419</v>
      </c>
      <c r="M86" t="s">
        <v>420</v>
      </c>
      <c r="N86">
        <v>1.3774999999999999</v>
      </c>
      <c r="O86">
        <v>0</v>
      </c>
      <c r="P86">
        <v>6</v>
      </c>
      <c r="Q86">
        <v>0</v>
      </c>
      <c r="R86">
        <v>0</v>
      </c>
      <c r="S86">
        <v>0</v>
      </c>
      <c r="T86">
        <v>2</v>
      </c>
      <c r="U86">
        <v>0</v>
      </c>
      <c r="V86">
        <v>0</v>
      </c>
      <c r="W86">
        <v>0</v>
      </c>
      <c r="X86">
        <v>5.8211871584028199</v>
      </c>
      <c r="Y86">
        <v>0</v>
      </c>
      <c r="Z86">
        <v>0</v>
      </c>
      <c r="AA86">
        <v>0</v>
      </c>
      <c r="AB86">
        <v>0.18486596276797224</v>
      </c>
      <c r="AC86">
        <v>0</v>
      </c>
      <c r="AD86">
        <v>0</v>
      </c>
      <c r="AE86">
        <v>6.0060531211707922</v>
      </c>
    </row>
    <row r="87" spans="1:31" x14ac:dyDescent="0.25">
      <c r="A87">
        <v>2367654</v>
      </c>
      <c r="B87">
        <v>1</v>
      </c>
      <c r="C87" t="s">
        <v>80</v>
      </c>
      <c r="D87" t="s">
        <v>83</v>
      </c>
      <c r="E87" t="s">
        <v>225</v>
      </c>
      <c r="F87" t="s">
        <v>421</v>
      </c>
      <c r="G87" t="s">
        <v>219</v>
      </c>
      <c r="H87" t="s">
        <v>151</v>
      </c>
      <c r="I87" t="s">
        <v>136</v>
      </c>
      <c r="J87" t="s">
        <v>137</v>
      </c>
      <c r="K87" t="s">
        <v>138</v>
      </c>
      <c r="L87" t="s">
        <v>422</v>
      </c>
      <c r="M87" t="s">
        <v>423</v>
      </c>
      <c r="N87">
        <v>5.1511111109999996</v>
      </c>
      <c r="O87">
        <v>0</v>
      </c>
      <c r="P87">
        <v>1</v>
      </c>
      <c r="Q87">
        <v>0</v>
      </c>
      <c r="R87">
        <v>0</v>
      </c>
      <c r="S87">
        <v>0</v>
      </c>
      <c r="T87">
        <v>25</v>
      </c>
      <c r="U87">
        <v>0</v>
      </c>
      <c r="V87">
        <v>10</v>
      </c>
      <c r="W87">
        <v>0</v>
      </c>
      <c r="X87">
        <v>0</v>
      </c>
      <c r="Y87">
        <v>0</v>
      </c>
      <c r="Z87">
        <v>0</v>
      </c>
      <c r="AA87">
        <v>0</v>
      </c>
      <c r="AB87">
        <v>307.6326195301873</v>
      </c>
      <c r="AC87">
        <v>0</v>
      </c>
      <c r="AD87">
        <v>1348.7141714813556</v>
      </c>
      <c r="AE87">
        <v>1656.3467910115428</v>
      </c>
    </row>
    <row r="88" spans="1:31" x14ac:dyDescent="0.25">
      <c r="A88">
        <v>2367717</v>
      </c>
      <c r="B88">
        <v>1</v>
      </c>
      <c r="C88" t="s">
        <v>80</v>
      </c>
      <c r="D88" t="s">
        <v>83</v>
      </c>
      <c r="E88" t="s">
        <v>171</v>
      </c>
      <c r="F88" t="s">
        <v>424</v>
      </c>
      <c r="G88" t="s">
        <v>168</v>
      </c>
      <c r="H88" t="s">
        <v>135</v>
      </c>
      <c r="I88" t="s">
        <v>136</v>
      </c>
      <c r="J88" t="s">
        <v>137</v>
      </c>
      <c r="K88" t="s">
        <v>138</v>
      </c>
      <c r="L88" t="s">
        <v>425</v>
      </c>
      <c r="M88" t="s">
        <v>426</v>
      </c>
      <c r="N88">
        <v>0.38611111100000001</v>
      </c>
      <c r="O88">
        <v>14</v>
      </c>
      <c r="P88">
        <v>1319</v>
      </c>
      <c r="Q88">
        <v>17</v>
      </c>
      <c r="R88">
        <v>66</v>
      </c>
      <c r="S88">
        <v>51</v>
      </c>
      <c r="T88">
        <v>143</v>
      </c>
      <c r="U88">
        <v>1</v>
      </c>
      <c r="V88">
        <v>0</v>
      </c>
      <c r="W88">
        <v>32.386067903552004</v>
      </c>
      <c r="X88">
        <v>169.11900329960693</v>
      </c>
      <c r="Y88">
        <v>7.9969230563219034</v>
      </c>
      <c r="Z88">
        <v>14.366660148535493</v>
      </c>
      <c r="AA88">
        <v>286.33851043609337</v>
      </c>
      <c r="AB88">
        <v>192.8441812187767</v>
      </c>
      <c r="AC88">
        <v>7.9756321210430521</v>
      </c>
      <c r="AD88">
        <v>0</v>
      </c>
      <c r="AE88">
        <v>711.02697818392949</v>
      </c>
    </row>
    <row r="89" spans="1:31" x14ac:dyDescent="0.25">
      <c r="A89">
        <v>2367694</v>
      </c>
      <c r="B89">
        <v>1</v>
      </c>
      <c r="C89" t="s">
        <v>80</v>
      </c>
      <c r="D89" t="s">
        <v>83</v>
      </c>
      <c r="E89" t="s">
        <v>320</v>
      </c>
      <c r="F89" t="s">
        <v>427</v>
      </c>
      <c r="G89" t="s">
        <v>168</v>
      </c>
      <c r="H89" t="s">
        <v>135</v>
      </c>
      <c r="I89" t="s">
        <v>136</v>
      </c>
      <c r="J89" t="s">
        <v>137</v>
      </c>
      <c r="K89" t="s">
        <v>138</v>
      </c>
      <c r="L89" t="s">
        <v>428</v>
      </c>
      <c r="M89" t="s">
        <v>429</v>
      </c>
      <c r="N89">
        <v>0.171666666</v>
      </c>
      <c r="O89">
        <v>2</v>
      </c>
      <c r="P89">
        <v>4338</v>
      </c>
      <c r="Q89">
        <v>5</v>
      </c>
      <c r="R89">
        <v>5</v>
      </c>
      <c r="S89">
        <v>31</v>
      </c>
      <c r="T89">
        <v>1824</v>
      </c>
      <c r="U89">
        <v>19</v>
      </c>
      <c r="V89">
        <v>79</v>
      </c>
      <c r="W89">
        <v>6.6881996969199997E-2</v>
      </c>
      <c r="X89">
        <v>285.89371628579136</v>
      </c>
      <c r="Y89">
        <v>43.111371990285264</v>
      </c>
      <c r="Z89">
        <v>0.39725631445518506</v>
      </c>
      <c r="AA89">
        <v>73.570389697277065</v>
      </c>
      <c r="AB89">
        <v>511.39365011568361</v>
      </c>
      <c r="AC89">
        <v>264.54626447343651</v>
      </c>
      <c r="AD89">
        <v>590.61163009495669</v>
      </c>
      <c r="AE89">
        <v>1769.5911609688546</v>
      </c>
    </row>
    <row r="90" spans="1:31" x14ac:dyDescent="0.25">
      <c r="A90">
        <v>2367339</v>
      </c>
      <c r="B90">
        <v>1</v>
      </c>
      <c r="C90" t="s">
        <v>80</v>
      </c>
      <c r="D90" t="s">
        <v>99</v>
      </c>
      <c r="E90" t="s">
        <v>148</v>
      </c>
      <c r="F90" t="s">
        <v>430</v>
      </c>
      <c r="G90" t="s">
        <v>160</v>
      </c>
      <c r="H90" t="s">
        <v>151</v>
      </c>
      <c r="I90" t="s">
        <v>136</v>
      </c>
      <c r="J90" t="s">
        <v>137</v>
      </c>
      <c r="K90" t="s">
        <v>138</v>
      </c>
      <c r="L90" t="s">
        <v>431</v>
      </c>
      <c r="M90" t="s">
        <v>432</v>
      </c>
      <c r="N90">
        <v>1.7680555549999999</v>
      </c>
      <c r="O90">
        <v>0</v>
      </c>
      <c r="P90">
        <v>1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0.89299362873256394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0.89299362873256394</v>
      </c>
    </row>
    <row r="91" spans="1:31" x14ac:dyDescent="0.25">
      <c r="A91">
        <v>2367525</v>
      </c>
      <c r="B91">
        <v>1</v>
      </c>
      <c r="C91" t="s">
        <v>80</v>
      </c>
      <c r="D91" t="s">
        <v>84</v>
      </c>
      <c r="E91" t="s">
        <v>148</v>
      </c>
      <c r="F91" t="s">
        <v>433</v>
      </c>
      <c r="G91" t="s">
        <v>160</v>
      </c>
      <c r="H91" t="s">
        <v>151</v>
      </c>
      <c r="I91" t="s">
        <v>136</v>
      </c>
      <c r="J91" t="s">
        <v>137</v>
      </c>
      <c r="K91" t="s">
        <v>138</v>
      </c>
      <c r="L91" t="s">
        <v>434</v>
      </c>
      <c r="M91" t="s">
        <v>435</v>
      </c>
      <c r="N91">
        <v>5.84</v>
      </c>
      <c r="O91">
        <v>0</v>
      </c>
      <c r="P91">
        <v>7</v>
      </c>
      <c r="Q91">
        <v>0</v>
      </c>
      <c r="R91">
        <v>0</v>
      </c>
      <c r="S91">
        <v>0</v>
      </c>
      <c r="T91">
        <v>1</v>
      </c>
      <c r="U91">
        <v>0</v>
      </c>
      <c r="V91">
        <v>0</v>
      </c>
      <c r="W91">
        <v>0</v>
      </c>
      <c r="X91">
        <v>13.807740362778468</v>
      </c>
      <c r="Y91">
        <v>0</v>
      </c>
      <c r="Z91">
        <v>0</v>
      </c>
      <c r="AA91">
        <v>0</v>
      </c>
      <c r="AB91">
        <v>4.7646337650016504</v>
      </c>
      <c r="AC91">
        <v>0</v>
      </c>
      <c r="AD91">
        <v>0</v>
      </c>
      <c r="AE91">
        <v>18.572374127780119</v>
      </c>
    </row>
    <row r="92" spans="1:31" x14ac:dyDescent="0.25">
      <c r="A92">
        <v>2367548</v>
      </c>
      <c r="B92">
        <v>1</v>
      </c>
      <c r="C92" t="s">
        <v>80</v>
      </c>
      <c r="D92" t="s">
        <v>93</v>
      </c>
      <c r="E92" t="s">
        <v>166</v>
      </c>
      <c r="F92" t="s">
        <v>436</v>
      </c>
      <c r="G92" t="s">
        <v>244</v>
      </c>
      <c r="H92" t="s">
        <v>135</v>
      </c>
      <c r="I92" t="s">
        <v>136</v>
      </c>
      <c r="J92" t="s">
        <v>137</v>
      </c>
      <c r="K92" t="s">
        <v>245</v>
      </c>
      <c r="L92" t="s">
        <v>437</v>
      </c>
      <c r="M92" t="s">
        <v>438</v>
      </c>
      <c r="N92">
        <v>2.5816666659999998</v>
      </c>
      <c r="O92">
        <v>0</v>
      </c>
      <c r="P92">
        <v>157</v>
      </c>
      <c r="Q92">
        <v>6</v>
      </c>
      <c r="R92">
        <v>77</v>
      </c>
      <c r="S92">
        <v>7</v>
      </c>
      <c r="T92">
        <v>37</v>
      </c>
      <c r="U92">
        <v>0</v>
      </c>
      <c r="V92">
        <v>0</v>
      </c>
      <c r="W92">
        <v>0</v>
      </c>
      <c r="X92">
        <v>113.14144599654978</v>
      </c>
      <c r="Y92">
        <v>70.971618617653007</v>
      </c>
      <c r="Z92">
        <v>975.33020212960741</v>
      </c>
      <c r="AA92">
        <v>338.732954949109</v>
      </c>
      <c r="AB92">
        <v>306.15855090772828</v>
      </c>
      <c r="AC92">
        <v>0</v>
      </c>
      <c r="AD92">
        <v>0</v>
      </c>
      <c r="AE92">
        <v>1804.3347726006475</v>
      </c>
    </row>
    <row r="93" spans="1:31" x14ac:dyDescent="0.25">
      <c r="A93">
        <v>2367840</v>
      </c>
      <c r="B93">
        <v>1</v>
      </c>
      <c r="C93" t="s">
        <v>81</v>
      </c>
      <c r="D93" t="s">
        <v>117</v>
      </c>
      <c r="E93" t="s">
        <v>148</v>
      </c>
      <c r="F93" t="s">
        <v>439</v>
      </c>
      <c r="G93" t="s">
        <v>150</v>
      </c>
      <c r="H93" t="s">
        <v>151</v>
      </c>
      <c r="I93" t="s">
        <v>136</v>
      </c>
      <c r="J93" t="s">
        <v>137</v>
      </c>
      <c r="K93" t="s">
        <v>138</v>
      </c>
      <c r="L93" t="s">
        <v>440</v>
      </c>
      <c r="M93" t="s">
        <v>441</v>
      </c>
      <c r="N93">
        <v>1.7963888880000001</v>
      </c>
      <c r="O93">
        <v>0</v>
      </c>
      <c r="P93">
        <v>1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</row>
    <row r="94" spans="1:31" x14ac:dyDescent="0.25">
      <c r="A94">
        <v>2367594</v>
      </c>
      <c r="B94">
        <v>1</v>
      </c>
      <c r="C94" t="s">
        <v>81</v>
      </c>
      <c r="D94" t="s">
        <v>113</v>
      </c>
      <c r="E94" t="s">
        <v>132</v>
      </c>
      <c r="F94" t="s">
        <v>442</v>
      </c>
      <c r="G94" t="s">
        <v>244</v>
      </c>
      <c r="H94" t="s">
        <v>135</v>
      </c>
      <c r="I94" t="s">
        <v>136</v>
      </c>
      <c r="J94" t="s">
        <v>137</v>
      </c>
      <c r="K94" t="s">
        <v>245</v>
      </c>
      <c r="L94" t="s">
        <v>443</v>
      </c>
      <c r="M94" t="s">
        <v>444</v>
      </c>
      <c r="N94">
        <v>2.1263888880000001</v>
      </c>
      <c r="O94">
        <v>0</v>
      </c>
      <c r="P94">
        <v>34</v>
      </c>
      <c r="Q94">
        <v>0</v>
      </c>
      <c r="R94">
        <v>2</v>
      </c>
      <c r="S94">
        <v>0</v>
      </c>
      <c r="T94">
        <v>1</v>
      </c>
      <c r="U94">
        <v>0</v>
      </c>
      <c r="V94">
        <v>0</v>
      </c>
      <c r="W94">
        <v>0</v>
      </c>
      <c r="X94">
        <v>8.0988491618109464</v>
      </c>
      <c r="Y94">
        <v>0</v>
      </c>
      <c r="Z94">
        <v>8.9649638169414274</v>
      </c>
      <c r="AA94">
        <v>0</v>
      </c>
      <c r="AB94">
        <v>0.46636060299481252</v>
      </c>
      <c r="AC94">
        <v>0</v>
      </c>
      <c r="AD94">
        <v>0</v>
      </c>
      <c r="AE94">
        <v>17.530173581747185</v>
      </c>
    </row>
    <row r="95" spans="1:31" x14ac:dyDescent="0.25">
      <c r="A95">
        <v>2367485</v>
      </c>
      <c r="B95">
        <v>1</v>
      </c>
      <c r="C95" t="s">
        <v>80</v>
      </c>
      <c r="D95" t="s">
        <v>105</v>
      </c>
      <c r="E95" t="s">
        <v>171</v>
      </c>
      <c r="F95" t="s">
        <v>445</v>
      </c>
      <c r="G95" t="s">
        <v>244</v>
      </c>
      <c r="H95" t="s">
        <v>135</v>
      </c>
      <c r="I95" t="s">
        <v>136</v>
      </c>
      <c r="J95" t="s">
        <v>137</v>
      </c>
      <c r="K95" t="s">
        <v>245</v>
      </c>
      <c r="L95" t="s">
        <v>446</v>
      </c>
      <c r="M95" t="s">
        <v>447</v>
      </c>
      <c r="N95">
        <v>4.2066666660000003</v>
      </c>
      <c r="O95">
        <v>0</v>
      </c>
      <c r="P95">
        <v>158</v>
      </c>
      <c r="Q95">
        <v>0</v>
      </c>
      <c r="R95">
        <v>0</v>
      </c>
      <c r="S95">
        <v>1</v>
      </c>
      <c r="T95">
        <v>14</v>
      </c>
      <c r="U95">
        <v>1</v>
      </c>
      <c r="V95">
        <v>2</v>
      </c>
      <c r="W95">
        <v>0</v>
      </c>
      <c r="X95">
        <v>199.02582930511713</v>
      </c>
      <c r="Y95">
        <v>0</v>
      </c>
      <c r="Z95">
        <v>0</v>
      </c>
      <c r="AA95">
        <v>14.730334001766202</v>
      </c>
      <c r="AB95">
        <v>153.02876960123862</v>
      </c>
      <c r="AC95">
        <v>1167.4809140086163</v>
      </c>
      <c r="AD95">
        <v>81.545960983430689</v>
      </c>
      <c r="AE95">
        <v>1615.8118079001688</v>
      </c>
    </row>
    <row r="96" spans="1:31" x14ac:dyDescent="0.25">
      <c r="A96">
        <v>2367817</v>
      </c>
      <c r="B96">
        <v>1</v>
      </c>
      <c r="C96" t="s">
        <v>81</v>
      </c>
      <c r="D96" t="s">
        <v>127</v>
      </c>
      <c r="E96" t="s">
        <v>132</v>
      </c>
      <c r="F96" t="s">
        <v>448</v>
      </c>
      <c r="G96" t="s">
        <v>168</v>
      </c>
      <c r="H96" t="s">
        <v>135</v>
      </c>
      <c r="I96" t="s">
        <v>136</v>
      </c>
      <c r="J96" t="s">
        <v>137</v>
      </c>
      <c r="K96" t="s">
        <v>138</v>
      </c>
      <c r="L96" t="s">
        <v>449</v>
      </c>
      <c r="M96" t="s">
        <v>450</v>
      </c>
      <c r="N96">
        <v>1.985833333</v>
      </c>
      <c r="O96">
        <v>1</v>
      </c>
      <c r="P96">
        <v>449</v>
      </c>
      <c r="Q96">
        <v>143</v>
      </c>
      <c r="R96">
        <v>82</v>
      </c>
      <c r="S96">
        <v>9</v>
      </c>
      <c r="T96">
        <v>61</v>
      </c>
      <c r="U96">
        <v>0</v>
      </c>
      <c r="V96">
        <v>1</v>
      </c>
      <c r="W96">
        <v>0.36126531990219501</v>
      </c>
      <c r="X96">
        <v>312.75595227008864</v>
      </c>
      <c r="Y96">
        <v>3083.0540143322519</v>
      </c>
      <c r="Z96">
        <v>338.26006727983753</v>
      </c>
      <c r="AA96">
        <v>152.66396563988644</v>
      </c>
      <c r="AB96">
        <v>86.346566664440715</v>
      </c>
      <c r="AC96">
        <v>0</v>
      </c>
      <c r="AD96">
        <v>293.59856786443714</v>
      </c>
      <c r="AE96">
        <v>4267.0403993708451</v>
      </c>
    </row>
    <row r="97" spans="1:31" x14ac:dyDescent="0.25">
      <c r="A97">
        <v>2367734</v>
      </c>
      <c r="B97">
        <v>1</v>
      </c>
      <c r="C97" t="s">
        <v>80</v>
      </c>
      <c r="D97" t="s">
        <v>83</v>
      </c>
      <c r="E97" t="s">
        <v>148</v>
      </c>
      <c r="F97" t="s">
        <v>451</v>
      </c>
      <c r="G97" t="s">
        <v>240</v>
      </c>
      <c r="H97" t="s">
        <v>151</v>
      </c>
      <c r="I97" t="s">
        <v>136</v>
      </c>
      <c r="J97" t="s">
        <v>137</v>
      </c>
      <c r="K97" t="s">
        <v>138</v>
      </c>
      <c r="L97" t="s">
        <v>452</v>
      </c>
      <c r="M97" t="s">
        <v>453</v>
      </c>
      <c r="N97">
        <v>4.0263888879999996</v>
      </c>
      <c r="O97">
        <v>0</v>
      </c>
      <c r="P97">
        <v>5</v>
      </c>
      <c r="Q97">
        <v>0</v>
      </c>
      <c r="R97">
        <v>0</v>
      </c>
      <c r="S97">
        <v>0</v>
      </c>
      <c r="T97">
        <v>3</v>
      </c>
      <c r="U97">
        <v>0</v>
      </c>
      <c r="V97">
        <v>0</v>
      </c>
      <c r="W97">
        <v>0</v>
      </c>
      <c r="X97">
        <v>7.1056896897777797</v>
      </c>
      <c r="Y97">
        <v>0</v>
      </c>
      <c r="Z97">
        <v>0</v>
      </c>
      <c r="AA97">
        <v>0</v>
      </c>
      <c r="AB97">
        <v>28.421903338375955</v>
      </c>
      <c r="AC97">
        <v>0</v>
      </c>
      <c r="AD97">
        <v>0</v>
      </c>
      <c r="AE97">
        <v>35.527593028153731</v>
      </c>
    </row>
    <row r="98" spans="1:31" x14ac:dyDescent="0.25">
      <c r="A98">
        <v>2367631</v>
      </c>
      <c r="B98">
        <v>1</v>
      </c>
      <c r="C98" t="s">
        <v>80</v>
      </c>
      <c r="D98" t="s">
        <v>96</v>
      </c>
      <c r="E98" t="s">
        <v>225</v>
      </c>
      <c r="F98" t="s">
        <v>454</v>
      </c>
      <c r="G98" t="s">
        <v>219</v>
      </c>
      <c r="H98" t="s">
        <v>151</v>
      </c>
      <c r="I98" t="s">
        <v>136</v>
      </c>
      <c r="J98" t="s">
        <v>137</v>
      </c>
      <c r="K98" t="s">
        <v>138</v>
      </c>
      <c r="L98" t="s">
        <v>455</v>
      </c>
      <c r="M98" t="s">
        <v>456</v>
      </c>
      <c r="N98">
        <v>2.8569444439999998</v>
      </c>
      <c r="O98">
        <v>0</v>
      </c>
      <c r="P98">
        <v>35</v>
      </c>
      <c r="Q98">
        <v>0</v>
      </c>
      <c r="R98">
        <v>0</v>
      </c>
      <c r="S98">
        <v>0</v>
      </c>
      <c r="T98">
        <v>14</v>
      </c>
      <c r="U98">
        <v>0</v>
      </c>
      <c r="V98">
        <v>0</v>
      </c>
      <c r="W98">
        <v>0</v>
      </c>
      <c r="X98">
        <v>34.383523130421153</v>
      </c>
      <c r="Y98">
        <v>0</v>
      </c>
      <c r="Z98">
        <v>0</v>
      </c>
      <c r="AA98">
        <v>0</v>
      </c>
      <c r="AB98">
        <v>318.08652423104388</v>
      </c>
      <c r="AC98">
        <v>0</v>
      </c>
      <c r="AD98">
        <v>0</v>
      </c>
      <c r="AE98">
        <v>352.47004736146505</v>
      </c>
    </row>
    <row r="99" spans="1:31" x14ac:dyDescent="0.25">
      <c r="A99">
        <v>2367926</v>
      </c>
      <c r="B99">
        <v>1</v>
      </c>
      <c r="C99" t="s">
        <v>81</v>
      </c>
      <c r="D99" t="s">
        <v>120</v>
      </c>
      <c r="E99" t="s">
        <v>171</v>
      </c>
      <c r="F99" t="s">
        <v>457</v>
      </c>
      <c r="G99" t="s">
        <v>168</v>
      </c>
      <c r="H99" t="s">
        <v>135</v>
      </c>
      <c r="I99" t="s">
        <v>136</v>
      </c>
      <c r="J99" t="s">
        <v>137</v>
      </c>
      <c r="K99" t="s">
        <v>138</v>
      </c>
      <c r="L99" t="s">
        <v>458</v>
      </c>
      <c r="M99" t="s">
        <v>459</v>
      </c>
      <c r="N99">
        <v>1.679444444</v>
      </c>
      <c r="O99">
        <v>0</v>
      </c>
      <c r="P99">
        <v>0</v>
      </c>
      <c r="Q99">
        <v>91</v>
      </c>
      <c r="R99">
        <v>0</v>
      </c>
      <c r="S99">
        <v>12</v>
      </c>
      <c r="T99">
        <v>0</v>
      </c>
      <c r="U99">
        <v>0</v>
      </c>
      <c r="V99">
        <v>0</v>
      </c>
      <c r="W99">
        <v>0</v>
      </c>
      <c r="X99">
        <v>0</v>
      </c>
      <c r="Y99">
        <v>576.60210129865311</v>
      </c>
      <c r="Z99">
        <v>0</v>
      </c>
      <c r="AA99">
        <v>59.775269073073062</v>
      </c>
      <c r="AB99">
        <v>0</v>
      </c>
      <c r="AC99">
        <v>0</v>
      </c>
      <c r="AD99">
        <v>0</v>
      </c>
      <c r="AE99">
        <v>636.37737037172622</v>
      </c>
    </row>
    <row r="100" spans="1:31" x14ac:dyDescent="0.25">
      <c r="A100">
        <v>2367800</v>
      </c>
      <c r="B100">
        <v>1</v>
      </c>
      <c r="C100" t="s">
        <v>81</v>
      </c>
      <c r="D100" t="s">
        <v>122</v>
      </c>
      <c r="E100" t="s">
        <v>132</v>
      </c>
      <c r="F100" t="s">
        <v>460</v>
      </c>
      <c r="G100" t="s">
        <v>134</v>
      </c>
      <c r="H100" t="s">
        <v>135</v>
      </c>
      <c r="I100" t="s">
        <v>136</v>
      </c>
      <c r="J100" t="s">
        <v>137</v>
      </c>
      <c r="K100" t="s">
        <v>138</v>
      </c>
      <c r="L100" t="s">
        <v>461</v>
      </c>
      <c r="M100" t="s">
        <v>462</v>
      </c>
      <c r="N100">
        <v>6.295833333</v>
      </c>
      <c r="O100">
        <v>0</v>
      </c>
      <c r="P100">
        <v>164</v>
      </c>
      <c r="Q100">
        <v>0</v>
      </c>
      <c r="R100">
        <v>2</v>
      </c>
      <c r="S100">
        <v>0</v>
      </c>
      <c r="T100">
        <v>20</v>
      </c>
      <c r="U100">
        <v>0</v>
      </c>
      <c r="V100">
        <v>0</v>
      </c>
      <c r="W100">
        <v>0</v>
      </c>
      <c r="X100">
        <v>189.38087273563582</v>
      </c>
      <c r="Y100">
        <v>0</v>
      </c>
      <c r="Z100">
        <v>18.006136527549575</v>
      </c>
      <c r="AA100">
        <v>0</v>
      </c>
      <c r="AB100">
        <v>52.311485051518041</v>
      </c>
      <c r="AC100">
        <v>0</v>
      </c>
      <c r="AD100">
        <v>0</v>
      </c>
      <c r="AE100">
        <v>259.69849431470345</v>
      </c>
    </row>
    <row r="101" spans="1:31" x14ac:dyDescent="0.25">
      <c r="A101">
        <v>2367657</v>
      </c>
      <c r="B101">
        <v>1</v>
      </c>
      <c r="C101" t="s">
        <v>80</v>
      </c>
      <c r="D101" t="s">
        <v>94</v>
      </c>
      <c r="E101" t="s">
        <v>154</v>
      </c>
      <c r="F101" t="s">
        <v>463</v>
      </c>
      <c r="G101" t="s">
        <v>464</v>
      </c>
      <c r="H101" t="s">
        <v>151</v>
      </c>
      <c r="I101" t="s">
        <v>136</v>
      </c>
      <c r="J101" t="s">
        <v>137</v>
      </c>
      <c r="K101" t="s">
        <v>138</v>
      </c>
      <c r="L101" t="s">
        <v>465</v>
      </c>
      <c r="M101" t="s">
        <v>466</v>
      </c>
      <c r="N101">
        <v>4.1644444439999999</v>
      </c>
      <c r="O101">
        <v>0</v>
      </c>
      <c r="P101">
        <v>9</v>
      </c>
      <c r="Q101">
        <v>0</v>
      </c>
      <c r="R101">
        <v>1</v>
      </c>
      <c r="S101">
        <v>0</v>
      </c>
      <c r="T101">
        <v>14</v>
      </c>
      <c r="U101">
        <v>0</v>
      </c>
      <c r="V101">
        <v>0</v>
      </c>
      <c r="W101">
        <v>0</v>
      </c>
      <c r="X101">
        <v>16.263183428970645</v>
      </c>
      <c r="Y101">
        <v>0</v>
      </c>
      <c r="Z101">
        <v>0</v>
      </c>
      <c r="AA101">
        <v>0</v>
      </c>
      <c r="AB101">
        <v>97.001776879628025</v>
      </c>
      <c r="AC101">
        <v>0</v>
      </c>
      <c r="AD101">
        <v>0</v>
      </c>
      <c r="AE101">
        <v>113.26496030859867</v>
      </c>
    </row>
    <row r="102" spans="1:31" x14ac:dyDescent="0.25">
      <c r="A102">
        <v>2367920</v>
      </c>
      <c r="B102">
        <v>1</v>
      </c>
      <c r="C102" t="s">
        <v>81</v>
      </c>
      <c r="D102" t="s">
        <v>116</v>
      </c>
      <c r="E102" t="s">
        <v>132</v>
      </c>
      <c r="F102" t="s">
        <v>467</v>
      </c>
      <c r="G102" t="s">
        <v>134</v>
      </c>
      <c r="H102" t="s">
        <v>135</v>
      </c>
      <c r="I102" t="s">
        <v>136</v>
      </c>
      <c r="J102" t="s">
        <v>137</v>
      </c>
      <c r="K102" t="s">
        <v>138</v>
      </c>
      <c r="L102" t="s">
        <v>468</v>
      </c>
      <c r="M102" t="s">
        <v>469</v>
      </c>
      <c r="N102">
        <v>4.1630555549999997</v>
      </c>
      <c r="O102">
        <v>0</v>
      </c>
      <c r="P102">
        <v>228</v>
      </c>
      <c r="Q102">
        <v>0</v>
      </c>
      <c r="R102">
        <v>10</v>
      </c>
      <c r="S102">
        <v>0</v>
      </c>
      <c r="T102">
        <v>8</v>
      </c>
      <c r="U102">
        <v>0</v>
      </c>
      <c r="V102">
        <v>0</v>
      </c>
      <c r="W102">
        <v>0</v>
      </c>
      <c r="X102">
        <v>199.78717156815176</v>
      </c>
      <c r="Y102">
        <v>0</v>
      </c>
      <c r="Z102">
        <v>64.928350101861398</v>
      </c>
      <c r="AA102">
        <v>0</v>
      </c>
      <c r="AB102">
        <v>17.99488974614902</v>
      </c>
      <c r="AC102">
        <v>0</v>
      </c>
      <c r="AD102">
        <v>0</v>
      </c>
      <c r="AE102">
        <v>282.71041141616217</v>
      </c>
    </row>
    <row r="103" spans="1:31" x14ac:dyDescent="0.25">
      <c r="A103">
        <v>2367963</v>
      </c>
      <c r="B103">
        <v>1</v>
      </c>
      <c r="C103" t="s">
        <v>81</v>
      </c>
      <c r="D103" t="s">
        <v>122</v>
      </c>
      <c r="E103" t="s">
        <v>148</v>
      </c>
      <c r="F103" t="s">
        <v>470</v>
      </c>
      <c r="G103" t="s">
        <v>160</v>
      </c>
      <c r="H103" t="s">
        <v>151</v>
      </c>
      <c r="I103" t="s">
        <v>136</v>
      </c>
      <c r="J103" t="s">
        <v>137</v>
      </c>
      <c r="K103" t="s">
        <v>138</v>
      </c>
      <c r="L103" t="s">
        <v>471</v>
      </c>
      <c r="M103" t="s">
        <v>472</v>
      </c>
      <c r="N103">
        <v>3.7180555549999998</v>
      </c>
      <c r="O103">
        <v>0</v>
      </c>
      <c r="P103">
        <v>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0.72724093556381253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0.72724093556381253</v>
      </c>
    </row>
    <row r="104" spans="1:31" x14ac:dyDescent="0.25">
      <c r="A104">
        <v>2367465</v>
      </c>
      <c r="B104">
        <v>1</v>
      </c>
      <c r="C104" t="s">
        <v>80</v>
      </c>
      <c r="D104" t="s">
        <v>105</v>
      </c>
      <c r="E104" t="s">
        <v>132</v>
      </c>
      <c r="F104" t="s">
        <v>473</v>
      </c>
      <c r="G104" t="s">
        <v>244</v>
      </c>
      <c r="H104" t="s">
        <v>135</v>
      </c>
      <c r="I104" t="s">
        <v>136</v>
      </c>
      <c r="J104" t="s">
        <v>137</v>
      </c>
      <c r="K104" t="s">
        <v>245</v>
      </c>
      <c r="L104" t="s">
        <v>474</v>
      </c>
      <c r="M104" t="s">
        <v>475</v>
      </c>
      <c r="N104">
        <v>5.1547222220000002</v>
      </c>
      <c r="O104">
        <v>0</v>
      </c>
      <c r="P104">
        <v>461</v>
      </c>
      <c r="Q104">
        <v>0</v>
      </c>
      <c r="R104">
        <v>0</v>
      </c>
      <c r="S104">
        <v>0</v>
      </c>
      <c r="T104">
        <v>54</v>
      </c>
      <c r="U104">
        <v>0</v>
      </c>
      <c r="V104">
        <v>0</v>
      </c>
      <c r="W104">
        <v>0</v>
      </c>
      <c r="X104">
        <v>852.19408907587649</v>
      </c>
      <c r="Y104">
        <v>0</v>
      </c>
      <c r="Z104">
        <v>0</v>
      </c>
      <c r="AA104">
        <v>0</v>
      </c>
      <c r="AB104">
        <v>409.73771644245954</v>
      </c>
      <c r="AC104">
        <v>0</v>
      </c>
      <c r="AD104">
        <v>0</v>
      </c>
      <c r="AE104">
        <v>1261.931805518336</v>
      </c>
    </row>
    <row r="105" spans="1:31" x14ac:dyDescent="0.25">
      <c r="A105">
        <v>2367322</v>
      </c>
      <c r="B105">
        <v>1</v>
      </c>
      <c r="C105" t="s">
        <v>80</v>
      </c>
      <c r="D105" t="s">
        <v>96</v>
      </c>
      <c r="E105" t="s">
        <v>171</v>
      </c>
      <c r="F105" t="s">
        <v>476</v>
      </c>
      <c r="G105" t="s">
        <v>168</v>
      </c>
      <c r="H105" t="s">
        <v>135</v>
      </c>
      <c r="I105" t="s">
        <v>136</v>
      </c>
      <c r="J105" t="s">
        <v>137</v>
      </c>
      <c r="K105" t="s">
        <v>138</v>
      </c>
      <c r="L105" t="s">
        <v>477</v>
      </c>
      <c r="M105" t="s">
        <v>478</v>
      </c>
      <c r="N105">
        <v>3.3677777770000001</v>
      </c>
      <c r="O105">
        <v>0</v>
      </c>
      <c r="P105">
        <v>466</v>
      </c>
      <c r="Q105">
        <v>4</v>
      </c>
      <c r="R105">
        <v>0</v>
      </c>
      <c r="S105">
        <v>3</v>
      </c>
      <c r="T105">
        <v>12</v>
      </c>
      <c r="U105">
        <v>0</v>
      </c>
      <c r="V105">
        <v>0</v>
      </c>
      <c r="W105">
        <v>0</v>
      </c>
      <c r="X105">
        <v>649.27126256622194</v>
      </c>
      <c r="Y105">
        <v>1732.7564826150781</v>
      </c>
      <c r="Z105">
        <v>0</v>
      </c>
      <c r="AA105">
        <v>15.444441180608166</v>
      </c>
      <c r="AB105">
        <v>91.634522068484316</v>
      </c>
      <c r="AC105">
        <v>0</v>
      </c>
      <c r="AD105">
        <v>0</v>
      </c>
      <c r="AE105">
        <v>2489.1067084303922</v>
      </c>
    </row>
    <row r="106" spans="1:31" x14ac:dyDescent="0.25">
      <c r="A106">
        <v>2367445</v>
      </c>
      <c r="B106">
        <v>1</v>
      </c>
      <c r="C106" t="s">
        <v>81</v>
      </c>
      <c r="D106" t="s">
        <v>115</v>
      </c>
      <c r="E106" t="s">
        <v>132</v>
      </c>
      <c r="F106" t="s">
        <v>479</v>
      </c>
      <c r="G106" t="s">
        <v>244</v>
      </c>
      <c r="H106" t="s">
        <v>135</v>
      </c>
      <c r="I106" t="s">
        <v>136</v>
      </c>
      <c r="J106" t="s">
        <v>137</v>
      </c>
      <c r="K106" t="s">
        <v>245</v>
      </c>
      <c r="L106" t="s">
        <v>480</v>
      </c>
      <c r="M106" t="s">
        <v>481</v>
      </c>
      <c r="N106">
        <v>6.9611111110000001</v>
      </c>
      <c r="O106">
        <v>0</v>
      </c>
      <c r="P106">
        <v>50</v>
      </c>
      <c r="Q106">
        <v>0</v>
      </c>
      <c r="R106">
        <v>1</v>
      </c>
      <c r="S106">
        <v>0</v>
      </c>
      <c r="T106">
        <v>2</v>
      </c>
      <c r="U106">
        <v>0</v>
      </c>
      <c r="V106">
        <v>0</v>
      </c>
      <c r="W106">
        <v>0</v>
      </c>
      <c r="X106">
        <v>81.619437533846821</v>
      </c>
      <c r="Y106">
        <v>0</v>
      </c>
      <c r="Z106">
        <v>1.3677838261038682</v>
      </c>
      <c r="AA106">
        <v>0</v>
      </c>
      <c r="AB106">
        <v>18.275793703425141</v>
      </c>
      <c r="AC106">
        <v>0</v>
      </c>
      <c r="AD106">
        <v>0</v>
      </c>
      <c r="AE106">
        <v>101.26301506337583</v>
      </c>
    </row>
    <row r="107" spans="1:31" x14ac:dyDescent="0.25">
      <c r="A107">
        <v>2367651</v>
      </c>
      <c r="B107">
        <v>1</v>
      </c>
      <c r="C107" t="s">
        <v>80</v>
      </c>
      <c r="D107" t="s">
        <v>110</v>
      </c>
      <c r="E107" t="s">
        <v>148</v>
      </c>
      <c r="F107" t="s">
        <v>482</v>
      </c>
      <c r="G107" t="s">
        <v>240</v>
      </c>
      <c r="H107" t="s">
        <v>151</v>
      </c>
      <c r="I107" t="s">
        <v>136</v>
      </c>
      <c r="J107" t="s">
        <v>137</v>
      </c>
      <c r="K107" t="s">
        <v>138</v>
      </c>
      <c r="L107" t="s">
        <v>483</v>
      </c>
      <c r="M107" t="s">
        <v>484</v>
      </c>
      <c r="N107">
        <v>2.48</v>
      </c>
      <c r="O107">
        <v>0</v>
      </c>
      <c r="P107">
        <v>30</v>
      </c>
      <c r="Q107">
        <v>0</v>
      </c>
      <c r="R107">
        <v>0</v>
      </c>
      <c r="S107">
        <v>0</v>
      </c>
      <c r="T107">
        <v>2</v>
      </c>
      <c r="U107">
        <v>0</v>
      </c>
      <c r="V107">
        <v>0</v>
      </c>
      <c r="W107">
        <v>0</v>
      </c>
      <c r="X107">
        <v>41.940361234590469</v>
      </c>
      <c r="Y107">
        <v>0</v>
      </c>
      <c r="Z107">
        <v>0</v>
      </c>
      <c r="AA107">
        <v>0</v>
      </c>
      <c r="AB107">
        <v>3.2692960555506119</v>
      </c>
      <c r="AC107">
        <v>0</v>
      </c>
      <c r="AD107">
        <v>0</v>
      </c>
      <c r="AE107">
        <v>45.209657290141081</v>
      </c>
    </row>
    <row r="108" spans="1:31" x14ac:dyDescent="0.25">
      <c r="A108">
        <v>2367757</v>
      </c>
      <c r="B108">
        <v>1</v>
      </c>
      <c r="C108" t="s">
        <v>81</v>
      </c>
      <c r="D108" t="s">
        <v>112</v>
      </c>
      <c r="E108" t="s">
        <v>166</v>
      </c>
      <c r="F108" t="s">
        <v>485</v>
      </c>
      <c r="G108" t="s">
        <v>168</v>
      </c>
      <c r="H108" t="s">
        <v>135</v>
      </c>
      <c r="I108" t="s">
        <v>136</v>
      </c>
      <c r="J108" t="s">
        <v>137</v>
      </c>
      <c r="K108" t="s">
        <v>138</v>
      </c>
      <c r="L108" t="s">
        <v>486</v>
      </c>
      <c r="M108" t="s">
        <v>487</v>
      </c>
      <c r="N108">
        <v>0.41083333300000002</v>
      </c>
      <c r="O108">
        <v>14</v>
      </c>
      <c r="P108">
        <v>8781</v>
      </c>
      <c r="Q108">
        <v>419</v>
      </c>
      <c r="R108">
        <v>1921</v>
      </c>
      <c r="S108">
        <v>87</v>
      </c>
      <c r="T108">
        <v>858</v>
      </c>
      <c r="U108">
        <v>13</v>
      </c>
      <c r="V108">
        <v>4</v>
      </c>
      <c r="W108">
        <v>3.5615422771408944</v>
      </c>
      <c r="X108">
        <v>826.39697987412944</v>
      </c>
      <c r="Y108">
        <v>645.72077655320197</v>
      </c>
      <c r="Z108">
        <v>690.93155171633816</v>
      </c>
      <c r="AA108">
        <v>251.53464337564102</v>
      </c>
      <c r="AB108">
        <v>310.93405222834605</v>
      </c>
      <c r="AC108">
        <v>318.13552226370928</v>
      </c>
      <c r="AD108">
        <v>89.606699513128618</v>
      </c>
      <c r="AE108">
        <v>3136.8217678016354</v>
      </c>
    </row>
    <row r="109" spans="1:31" x14ac:dyDescent="0.25">
      <c r="A109">
        <v>2367843</v>
      </c>
      <c r="B109">
        <v>1</v>
      </c>
      <c r="C109" t="s">
        <v>81</v>
      </c>
      <c r="D109" t="s">
        <v>112</v>
      </c>
      <c r="E109" t="s">
        <v>154</v>
      </c>
      <c r="F109" t="s">
        <v>488</v>
      </c>
      <c r="G109" t="s">
        <v>489</v>
      </c>
      <c r="H109" t="s">
        <v>151</v>
      </c>
      <c r="I109" t="s">
        <v>136</v>
      </c>
      <c r="J109" t="s">
        <v>137</v>
      </c>
      <c r="K109" t="s">
        <v>138</v>
      </c>
      <c r="L109" t="s">
        <v>490</v>
      </c>
      <c r="M109" t="s">
        <v>491</v>
      </c>
      <c r="N109">
        <v>0.244166666</v>
      </c>
      <c r="O109">
        <v>0</v>
      </c>
      <c r="P109">
        <v>28</v>
      </c>
      <c r="Q109">
        <v>0</v>
      </c>
      <c r="R109">
        <v>13</v>
      </c>
      <c r="S109">
        <v>0</v>
      </c>
      <c r="T109">
        <v>5</v>
      </c>
      <c r="U109">
        <v>0</v>
      </c>
      <c r="V109">
        <v>0</v>
      </c>
      <c r="W109">
        <v>0</v>
      </c>
      <c r="X109">
        <v>1.6653910227035367</v>
      </c>
      <c r="Y109">
        <v>0</v>
      </c>
      <c r="Z109">
        <v>3.3843337697346501</v>
      </c>
      <c r="AA109">
        <v>0</v>
      </c>
      <c r="AB109">
        <v>2.4618101792154095</v>
      </c>
      <c r="AC109">
        <v>0</v>
      </c>
      <c r="AD109">
        <v>0</v>
      </c>
      <c r="AE109">
        <v>7.511534971653596</v>
      </c>
    </row>
    <row r="110" spans="1:31" x14ac:dyDescent="0.25">
      <c r="A110">
        <v>2367402</v>
      </c>
      <c r="B110">
        <v>1</v>
      </c>
      <c r="C110" t="s">
        <v>80</v>
      </c>
      <c r="D110" t="s">
        <v>94</v>
      </c>
      <c r="E110" t="s">
        <v>171</v>
      </c>
      <c r="F110" t="s">
        <v>492</v>
      </c>
      <c r="G110" t="s">
        <v>244</v>
      </c>
      <c r="H110" t="s">
        <v>135</v>
      </c>
      <c r="I110" t="s">
        <v>136</v>
      </c>
      <c r="J110" t="s">
        <v>137</v>
      </c>
      <c r="K110" t="s">
        <v>245</v>
      </c>
      <c r="L110" t="s">
        <v>493</v>
      </c>
      <c r="M110" t="s">
        <v>494</v>
      </c>
      <c r="N110">
        <v>7.6319444440000002</v>
      </c>
      <c r="O110">
        <v>1</v>
      </c>
      <c r="P110">
        <v>354</v>
      </c>
      <c r="Q110">
        <v>11</v>
      </c>
      <c r="R110">
        <v>169</v>
      </c>
      <c r="S110">
        <v>5</v>
      </c>
      <c r="T110">
        <v>53</v>
      </c>
      <c r="U110">
        <v>4</v>
      </c>
      <c r="V110">
        <v>0</v>
      </c>
      <c r="W110">
        <v>7.518936550567771</v>
      </c>
      <c r="X110">
        <v>546.94756238745003</v>
      </c>
      <c r="Y110">
        <v>341.10958735197283</v>
      </c>
      <c r="Z110">
        <v>2854.7350369582987</v>
      </c>
      <c r="AA110">
        <v>124.35770962062055</v>
      </c>
      <c r="AB110">
        <v>471.27942151709601</v>
      </c>
      <c r="AC110">
        <v>5038.5373335276508</v>
      </c>
      <c r="AD110">
        <v>0</v>
      </c>
      <c r="AE110">
        <v>9384.4855879136558</v>
      </c>
    </row>
    <row r="111" spans="1:31" x14ac:dyDescent="0.25">
      <c r="A111">
        <v>2367365</v>
      </c>
      <c r="B111">
        <v>1</v>
      </c>
      <c r="C111" t="s">
        <v>80</v>
      </c>
      <c r="D111" t="s">
        <v>88</v>
      </c>
      <c r="E111" t="s">
        <v>148</v>
      </c>
      <c r="F111" t="s">
        <v>495</v>
      </c>
      <c r="G111" t="s">
        <v>150</v>
      </c>
      <c r="H111" t="s">
        <v>151</v>
      </c>
      <c r="I111" t="s">
        <v>136</v>
      </c>
      <c r="J111" t="s">
        <v>137</v>
      </c>
      <c r="K111" t="s">
        <v>138</v>
      </c>
      <c r="L111" t="s">
        <v>496</v>
      </c>
      <c r="M111" t="s">
        <v>497</v>
      </c>
      <c r="N111">
        <v>5.8686111109999999</v>
      </c>
      <c r="O111">
        <v>0</v>
      </c>
      <c r="P111">
        <v>10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18.931515591151886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18.931515591151886</v>
      </c>
    </row>
    <row r="112" spans="1:31" x14ac:dyDescent="0.25">
      <c r="A112">
        <v>2367608</v>
      </c>
      <c r="B112">
        <v>1</v>
      </c>
      <c r="C112" t="s">
        <v>80</v>
      </c>
      <c r="D112" t="s">
        <v>93</v>
      </c>
      <c r="E112" t="s">
        <v>225</v>
      </c>
      <c r="F112" t="s">
        <v>498</v>
      </c>
      <c r="G112" t="s">
        <v>219</v>
      </c>
      <c r="H112" t="s">
        <v>151</v>
      </c>
      <c r="I112" t="s">
        <v>136</v>
      </c>
      <c r="J112" t="s">
        <v>137</v>
      </c>
      <c r="K112" t="s">
        <v>138</v>
      </c>
      <c r="L112" t="s">
        <v>499</v>
      </c>
      <c r="M112" t="s">
        <v>500</v>
      </c>
      <c r="N112">
        <v>5.3536111110000002</v>
      </c>
      <c r="O112">
        <v>0</v>
      </c>
      <c r="P112">
        <v>0</v>
      </c>
      <c r="Q112">
        <v>0</v>
      </c>
      <c r="R112">
        <v>5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117.26451046533676</v>
      </c>
      <c r="AA112">
        <v>0</v>
      </c>
      <c r="AB112">
        <v>0</v>
      </c>
      <c r="AC112">
        <v>0</v>
      </c>
      <c r="AD112">
        <v>0</v>
      </c>
      <c r="AE112">
        <v>117.26451046533676</v>
      </c>
    </row>
    <row r="113" spans="1:31" x14ac:dyDescent="0.25">
      <c r="A113">
        <v>2367508</v>
      </c>
      <c r="B113">
        <v>1</v>
      </c>
      <c r="C113" t="s">
        <v>80</v>
      </c>
      <c r="D113" t="s">
        <v>93</v>
      </c>
      <c r="E113" t="s">
        <v>225</v>
      </c>
      <c r="F113" t="s">
        <v>501</v>
      </c>
      <c r="G113" t="s">
        <v>502</v>
      </c>
      <c r="H113" t="s">
        <v>151</v>
      </c>
      <c r="I113" t="s">
        <v>136</v>
      </c>
      <c r="J113" t="s">
        <v>137</v>
      </c>
      <c r="K113" t="s">
        <v>138</v>
      </c>
      <c r="L113" t="s">
        <v>503</v>
      </c>
      <c r="M113" t="s">
        <v>504</v>
      </c>
      <c r="N113">
        <v>5.0566666659999999</v>
      </c>
      <c r="O113">
        <v>0</v>
      </c>
      <c r="P113">
        <v>6</v>
      </c>
      <c r="Q113">
        <v>0</v>
      </c>
      <c r="R113">
        <v>0</v>
      </c>
      <c r="S113">
        <v>0</v>
      </c>
      <c r="T113">
        <v>2</v>
      </c>
      <c r="U113">
        <v>0</v>
      </c>
      <c r="V113">
        <v>0</v>
      </c>
      <c r="W113">
        <v>0</v>
      </c>
      <c r="X113">
        <v>7.5802078484100814</v>
      </c>
      <c r="Y113">
        <v>0</v>
      </c>
      <c r="Z113">
        <v>0</v>
      </c>
      <c r="AA113">
        <v>0</v>
      </c>
      <c r="AB113">
        <v>8.9343778628058672</v>
      </c>
      <c r="AC113">
        <v>0</v>
      </c>
      <c r="AD113">
        <v>0</v>
      </c>
      <c r="AE113">
        <v>16.51458571121595</v>
      </c>
    </row>
    <row r="114" spans="1:31" x14ac:dyDescent="0.25">
      <c r="A114">
        <v>2367359</v>
      </c>
      <c r="B114">
        <v>1</v>
      </c>
      <c r="C114" t="s">
        <v>80</v>
      </c>
      <c r="D114" t="s">
        <v>105</v>
      </c>
      <c r="E114" t="s">
        <v>132</v>
      </c>
      <c r="F114" t="s">
        <v>505</v>
      </c>
      <c r="G114" t="s">
        <v>134</v>
      </c>
      <c r="H114" t="s">
        <v>135</v>
      </c>
      <c r="I114" t="s">
        <v>136</v>
      </c>
      <c r="J114" t="s">
        <v>137</v>
      </c>
      <c r="K114" t="s">
        <v>138</v>
      </c>
      <c r="L114" t="s">
        <v>506</v>
      </c>
      <c r="M114" t="s">
        <v>507</v>
      </c>
      <c r="N114">
        <v>4.0652777770000004</v>
      </c>
      <c r="O114">
        <v>0</v>
      </c>
      <c r="P114">
        <v>18</v>
      </c>
      <c r="Q114">
        <v>0</v>
      </c>
      <c r="R114">
        <v>1</v>
      </c>
      <c r="S114">
        <v>0</v>
      </c>
      <c r="T114">
        <v>4</v>
      </c>
      <c r="U114">
        <v>0</v>
      </c>
      <c r="V114">
        <v>0</v>
      </c>
      <c r="W114">
        <v>0</v>
      </c>
      <c r="X114">
        <v>24.178904398310657</v>
      </c>
      <c r="Y114">
        <v>0</v>
      </c>
      <c r="Z114">
        <v>2.0092870404108449</v>
      </c>
      <c r="AA114">
        <v>0</v>
      </c>
      <c r="AB114">
        <v>11.446674404819639</v>
      </c>
      <c r="AC114">
        <v>0</v>
      </c>
      <c r="AD114">
        <v>0</v>
      </c>
      <c r="AE114">
        <v>37.634865843541142</v>
      </c>
    </row>
    <row r="115" spans="1:31" x14ac:dyDescent="0.25">
      <c r="A115">
        <v>2367900</v>
      </c>
      <c r="B115">
        <v>1</v>
      </c>
      <c r="C115" t="s">
        <v>80</v>
      </c>
      <c r="D115" t="s">
        <v>94</v>
      </c>
      <c r="E115" t="s">
        <v>225</v>
      </c>
      <c r="F115" t="s">
        <v>508</v>
      </c>
      <c r="G115" t="s">
        <v>227</v>
      </c>
      <c r="H115" t="s">
        <v>151</v>
      </c>
      <c r="I115" t="s">
        <v>136</v>
      </c>
      <c r="J115" t="s">
        <v>137</v>
      </c>
      <c r="K115" t="s">
        <v>138</v>
      </c>
      <c r="L115" t="s">
        <v>509</v>
      </c>
      <c r="M115" t="s">
        <v>510</v>
      </c>
      <c r="N115">
        <v>4.4527777769999997</v>
      </c>
      <c r="O115">
        <v>0</v>
      </c>
      <c r="P115">
        <v>5</v>
      </c>
      <c r="Q115">
        <v>0</v>
      </c>
      <c r="R115">
        <v>16</v>
      </c>
      <c r="S115">
        <v>0</v>
      </c>
      <c r="T115">
        <v>6</v>
      </c>
      <c r="U115">
        <v>0</v>
      </c>
      <c r="V115">
        <v>0</v>
      </c>
      <c r="W115">
        <v>0</v>
      </c>
      <c r="X115">
        <v>6.9996920278495276</v>
      </c>
      <c r="Y115">
        <v>0</v>
      </c>
      <c r="Z115">
        <v>87.922812803857752</v>
      </c>
      <c r="AA115">
        <v>0</v>
      </c>
      <c r="AB115">
        <v>30.053182055802463</v>
      </c>
      <c r="AC115">
        <v>0</v>
      </c>
      <c r="AD115">
        <v>0</v>
      </c>
      <c r="AE115">
        <v>124.97568688750975</v>
      </c>
    </row>
    <row r="116" spans="1:31" x14ac:dyDescent="0.25">
      <c r="A116">
        <v>2367643</v>
      </c>
      <c r="B116">
        <v>1</v>
      </c>
      <c r="C116" t="s">
        <v>81</v>
      </c>
      <c r="D116" t="s">
        <v>118</v>
      </c>
      <c r="E116" t="s">
        <v>132</v>
      </c>
      <c r="F116" t="s">
        <v>511</v>
      </c>
      <c r="G116" t="s">
        <v>244</v>
      </c>
      <c r="H116" t="s">
        <v>135</v>
      </c>
      <c r="I116" t="s">
        <v>136</v>
      </c>
      <c r="J116" t="s">
        <v>137</v>
      </c>
      <c r="K116" t="s">
        <v>245</v>
      </c>
      <c r="L116" t="s">
        <v>512</v>
      </c>
      <c r="M116" t="s">
        <v>513</v>
      </c>
      <c r="N116">
        <v>0.58694444400000001</v>
      </c>
      <c r="O116">
        <v>0</v>
      </c>
      <c r="P116">
        <v>46</v>
      </c>
      <c r="Q116">
        <v>0</v>
      </c>
      <c r="R116">
        <v>8</v>
      </c>
      <c r="S116">
        <v>0</v>
      </c>
      <c r="T116">
        <v>7</v>
      </c>
      <c r="U116">
        <v>0</v>
      </c>
      <c r="V116">
        <v>0</v>
      </c>
      <c r="W116">
        <v>0</v>
      </c>
      <c r="X116">
        <v>8.9056875288217512</v>
      </c>
      <c r="Y116">
        <v>0</v>
      </c>
      <c r="Z116">
        <v>18.146956918471126</v>
      </c>
      <c r="AA116">
        <v>0</v>
      </c>
      <c r="AB116">
        <v>5.0592206459543609</v>
      </c>
      <c r="AC116">
        <v>0</v>
      </c>
      <c r="AD116">
        <v>0</v>
      </c>
      <c r="AE116">
        <v>32.111865093247239</v>
      </c>
    </row>
    <row r="117" spans="1:31" x14ac:dyDescent="0.25">
      <c r="A117">
        <v>2367743</v>
      </c>
      <c r="B117">
        <v>1</v>
      </c>
      <c r="C117" t="s">
        <v>81</v>
      </c>
      <c r="D117" t="s">
        <v>120</v>
      </c>
      <c r="E117" t="s">
        <v>166</v>
      </c>
      <c r="F117" t="s">
        <v>514</v>
      </c>
      <c r="G117" t="s">
        <v>168</v>
      </c>
      <c r="H117" t="s">
        <v>135</v>
      </c>
      <c r="I117" t="s">
        <v>136</v>
      </c>
      <c r="J117" t="s">
        <v>137</v>
      </c>
      <c r="K117" t="s">
        <v>138</v>
      </c>
      <c r="L117" t="s">
        <v>515</v>
      </c>
      <c r="M117" t="s">
        <v>516</v>
      </c>
      <c r="N117">
        <v>0.78083333300000002</v>
      </c>
      <c r="O117">
        <v>10</v>
      </c>
      <c r="P117">
        <v>1146</v>
      </c>
      <c r="Q117">
        <v>426</v>
      </c>
      <c r="R117">
        <v>137</v>
      </c>
      <c r="S117">
        <v>41</v>
      </c>
      <c r="T117">
        <v>140</v>
      </c>
      <c r="U117">
        <v>3</v>
      </c>
      <c r="V117">
        <v>2</v>
      </c>
      <c r="W117">
        <v>5.7193909343881284</v>
      </c>
      <c r="X117">
        <v>292.52074811651107</v>
      </c>
      <c r="Y117">
        <v>2588.8673640658531</v>
      </c>
      <c r="Z117">
        <v>586.57211268769834</v>
      </c>
      <c r="AA117">
        <v>248.52527040914384</v>
      </c>
      <c r="AB117">
        <v>128.47281773191645</v>
      </c>
      <c r="AC117">
        <v>304.3469223582245</v>
      </c>
      <c r="AD117">
        <v>281.14903912682439</v>
      </c>
      <c r="AE117">
        <v>4436.1736654305596</v>
      </c>
    </row>
    <row r="118" spans="1:31" x14ac:dyDescent="0.25">
      <c r="A118">
        <v>2367766</v>
      </c>
      <c r="B118">
        <v>1</v>
      </c>
      <c r="C118" t="s">
        <v>80</v>
      </c>
      <c r="D118" t="s">
        <v>107</v>
      </c>
      <c r="E118" t="s">
        <v>171</v>
      </c>
      <c r="F118" t="s">
        <v>517</v>
      </c>
      <c r="G118" t="s">
        <v>168</v>
      </c>
      <c r="H118" t="s">
        <v>135</v>
      </c>
      <c r="I118" t="s">
        <v>136</v>
      </c>
      <c r="J118" t="s">
        <v>137</v>
      </c>
      <c r="K118" t="s">
        <v>138</v>
      </c>
      <c r="L118" t="s">
        <v>518</v>
      </c>
      <c r="M118" t="s">
        <v>519</v>
      </c>
      <c r="N118">
        <v>1.0905555549999999</v>
      </c>
      <c r="O118">
        <v>1</v>
      </c>
      <c r="P118">
        <v>486</v>
      </c>
      <c r="Q118">
        <v>19</v>
      </c>
      <c r="R118">
        <v>38</v>
      </c>
      <c r="S118">
        <v>7</v>
      </c>
      <c r="T118">
        <v>28</v>
      </c>
      <c r="U118">
        <v>1</v>
      </c>
      <c r="V118">
        <v>0</v>
      </c>
      <c r="W118">
        <v>0.37832925908413328</v>
      </c>
      <c r="X118">
        <v>146.05183784262223</v>
      </c>
      <c r="Y118">
        <v>214.74695561636008</v>
      </c>
      <c r="Z118">
        <v>128.86046576636255</v>
      </c>
      <c r="AA118">
        <v>19.764825883424368</v>
      </c>
      <c r="AB118">
        <v>49.469164157439117</v>
      </c>
      <c r="AC118">
        <v>82.367813538961201</v>
      </c>
      <c r="AD118">
        <v>0</v>
      </c>
      <c r="AE118">
        <v>641.63939206425368</v>
      </c>
    </row>
    <row r="119" spans="1:31" x14ac:dyDescent="0.25">
      <c r="A119">
        <v>2367935</v>
      </c>
      <c r="B119">
        <v>1</v>
      </c>
      <c r="C119" t="s">
        <v>80</v>
      </c>
      <c r="D119" t="s">
        <v>101</v>
      </c>
      <c r="E119" t="s">
        <v>166</v>
      </c>
      <c r="F119" t="s">
        <v>520</v>
      </c>
      <c r="G119" t="s">
        <v>168</v>
      </c>
      <c r="H119" t="s">
        <v>135</v>
      </c>
      <c r="I119" t="s">
        <v>136</v>
      </c>
      <c r="J119" t="s">
        <v>137</v>
      </c>
      <c r="K119" t="s">
        <v>138</v>
      </c>
      <c r="L119" t="s">
        <v>521</v>
      </c>
      <c r="M119" t="s">
        <v>522</v>
      </c>
      <c r="N119">
        <v>1.218611111</v>
      </c>
      <c r="O119">
        <v>4</v>
      </c>
      <c r="P119">
        <v>0</v>
      </c>
      <c r="Q119">
        <v>2</v>
      </c>
      <c r="R119">
        <v>0</v>
      </c>
      <c r="S119">
        <v>14</v>
      </c>
      <c r="T119">
        <v>0</v>
      </c>
      <c r="U119">
        <v>0</v>
      </c>
      <c r="V119">
        <v>0</v>
      </c>
      <c r="W119">
        <v>21.183107408074537</v>
      </c>
      <c r="X119">
        <v>0</v>
      </c>
      <c r="Y119">
        <v>21.410295826737304</v>
      </c>
      <c r="Z119">
        <v>0</v>
      </c>
      <c r="AA119">
        <v>542.96811637699886</v>
      </c>
      <c r="AB119">
        <v>0</v>
      </c>
      <c r="AC119">
        <v>0</v>
      </c>
      <c r="AD119">
        <v>0</v>
      </c>
      <c r="AE119">
        <v>585.5615196118107</v>
      </c>
    </row>
    <row r="120" spans="1:31" x14ac:dyDescent="0.25">
      <c r="A120">
        <v>2367866</v>
      </c>
      <c r="B120">
        <v>1</v>
      </c>
      <c r="C120" t="s">
        <v>80</v>
      </c>
      <c r="D120" t="s">
        <v>95</v>
      </c>
      <c r="E120" t="s">
        <v>320</v>
      </c>
      <c r="F120" t="s">
        <v>523</v>
      </c>
      <c r="G120" t="s">
        <v>168</v>
      </c>
      <c r="H120" t="s">
        <v>135</v>
      </c>
      <c r="I120" t="s">
        <v>136</v>
      </c>
      <c r="J120" t="s">
        <v>137</v>
      </c>
      <c r="K120" t="s">
        <v>138</v>
      </c>
      <c r="L120" t="s">
        <v>524</v>
      </c>
      <c r="M120" t="s">
        <v>525</v>
      </c>
      <c r="N120">
        <v>1.061388888</v>
      </c>
      <c r="O120">
        <v>41</v>
      </c>
      <c r="P120">
        <v>1394</v>
      </c>
      <c r="Q120">
        <v>74</v>
      </c>
      <c r="R120">
        <v>64</v>
      </c>
      <c r="S120">
        <v>55</v>
      </c>
      <c r="T120">
        <v>216</v>
      </c>
      <c r="U120">
        <v>7</v>
      </c>
      <c r="V120">
        <v>1</v>
      </c>
      <c r="W120">
        <v>58.809476817033307</v>
      </c>
      <c r="X120">
        <v>569.38952368618436</v>
      </c>
      <c r="Y120">
        <v>1299.4654979288252</v>
      </c>
      <c r="Z120">
        <v>94.897790591212981</v>
      </c>
      <c r="AA120">
        <v>363.40553905227267</v>
      </c>
      <c r="AB120">
        <v>242.13198582369728</v>
      </c>
      <c r="AC120">
        <v>423.79313537214728</v>
      </c>
      <c r="AD120">
        <v>0.97794336416681338</v>
      </c>
      <c r="AE120">
        <v>3052.8708926355398</v>
      </c>
    </row>
    <row r="121" spans="1:31" x14ac:dyDescent="0.25">
      <c r="A121">
        <v>2367534</v>
      </c>
      <c r="B121">
        <v>1</v>
      </c>
      <c r="C121" t="s">
        <v>80</v>
      </c>
      <c r="D121" t="s">
        <v>94</v>
      </c>
      <c r="E121" t="s">
        <v>132</v>
      </c>
      <c r="F121" t="s">
        <v>526</v>
      </c>
      <c r="G121" t="s">
        <v>134</v>
      </c>
      <c r="H121" t="s">
        <v>135</v>
      </c>
      <c r="I121" t="s">
        <v>136</v>
      </c>
      <c r="J121" t="s">
        <v>137</v>
      </c>
      <c r="K121" t="s">
        <v>138</v>
      </c>
      <c r="L121" t="s">
        <v>527</v>
      </c>
      <c r="M121" t="s">
        <v>528</v>
      </c>
      <c r="N121">
        <v>6.9275000000000002</v>
      </c>
      <c r="O121">
        <v>0</v>
      </c>
      <c r="P121">
        <v>134</v>
      </c>
      <c r="Q121">
        <v>0</v>
      </c>
      <c r="R121">
        <v>0</v>
      </c>
      <c r="S121">
        <v>1</v>
      </c>
      <c r="T121">
        <v>53</v>
      </c>
      <c r="U121">
        <v>0</v>
      </c>
      <c r="V121">
        <v>0</v>
      </c>
      <c r="W121">
        <v>0</v>
      </c>
      <c r="X121">
        <v>176.84257196727037</v>
      </c>
      <c r="Y121">
        <v>0</v>
      </c>
      <c r="Z121">
        <v>0</v>
      </c>
      <c r="AA121">
        <v>103.28273388243316</v>
      </c>
      <c r="AB121">
        <v>83.238543283027056</v>
      </c>
      <c r="AC121">
        <v>0</v>
      </c>
      <c r="AD121">
        <v>0</v>
      </c>
      <c r="AE121">
        <v>363.36384913273059</v>
      </c>
    </row>
    <row r="122" spans="1:31" x14ac:dyDescent="0.25">
      <c r="A122">
        <v>2367829</v>
      </c>
      <c r="B122">
        <v>1</v>
      </c>
      <c r="C122" t="s">
        <v>81</v>
      </c>
      <c r="D122" t="s">
        <v>121</v>
      </c>
      <c r="E122" t="s">
        <v>148</v>
      </c>
      <c r="F122" t="s">
        <v>529</v>
      </c>
      <c r="G122" t="s">
        <v>181</v>
      </c>
      <c r="H122" t="s">
        <v>151</v>
      </c>
      <c r="I122" t="s">
        <v>136</v>
      </c>
      <c r="J122" t="s">
        <v>3</v>
      </c>
      <c r="K122" t="s">
        <v>138</v>
      </c>
      <c r="L122" t="s">
        <v>530</v>
      </c>
      <c r="M122" t="s">
        <v>531</v>
      </c>
      <c r="N122">
        <v>1.728888888</v>
      </c>
      <c r="O122">
        <v>0</v>
      </c>
      <c r="P122">
        <v>1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0.35262520396698005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0.35262520396698005</v>
      </c>
    </row>
    <row r="123" spans="1:31" x14ac:dyDescent="0.25">
      <c r="A123">
        <v>2367975</v>
      </c>
      <c r="B123">
        <v>1</v>
      </c>
      <c r="C123" t="s">
        <v>81</v>
      </c>
      <c r="D123" t="s">
        <v>113</v>
      </c>
      <c r="E123" t="s">
        <v>171</v>
      </c>
      <c r="F123" t="s">
        <v>532</v>
      </c>
      <c r="G123" t="s">
        <v>168</v>
      </c>
      <c r="H123" t="s">
        <v>135</v>
      </c>
      <c r="I123" t="s">
        <v>136</v>
      </c>
      <c r="J123" t="s">
        <v>137</v>
      </c>
      <c r="K123" t="s">
        <v>138</v>
      </c>
      <c r="L123" t="s">
        <v>533</v>
      </c>
      <c r="M123" t="s">
        <v>534</v>
      </c>
      <c r="N123">
        <v>1.6411111110000001</v>
      </c>
      <c r="O123">
        <v>0</v>
      </c>
      <c r="P123">
        <v>0</v>
      </c>
      <c r="Q123">
        <v>0</v>
      </c>
      <c r="R123">
        <v>0</v>
      </c>
      <c r="S123">
        <v>1</v>
      </c>
      <c r="T123">
        <v>12</v>
      </c>
      <c r="U123">
        <v>2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2.917158244624944</v>
      </c>
      <c r="AB123">
        <v>36.016104632946778</v>
      </c>
      <c r="AC123">
        <v>1174.9965542510377</v>
      </c>
      <c r="AD123">
        <v>0</v>
      </c>
      <c r="AE123">
        <v>1213.9298171286093</v>
      </c>
    </row>
    <row r="124" spans="1:31" x14ac:dyDescent="0.25">
      <c r="A124">
        <v>2367388</v>
      </c>
      <c r="B124">
        <v>1</v>
      </c>
      <c r="C124" t="s">
        <v>80</v>
      </c>
      <c r="D124" t="s">
        <v>90</v>
      </c>
      <c r="E124" t="s">
        <v>154</v>
      </c>
      <c r="F124" t="s">
        <v>535</v>
      </c>
      <c r="G124" t="s">
        <v>252</v>
      </c>
      <c r="H124" t="s">
        <v>151</v>
      </c>
      <c r="I124" t="s">
        <v>136</v>
      </c>
      <c r="J124" t="s">
        <v>137</v>
      </c>
      <c r="K124" t="s">
        <v>245</v>
      </c>
      <c r="L124" t="s">
        <v>536</v>
      </c>
      <c r="M124" t="s">
        <v>537</v>
      </c>
      <c r="N124">
        <v>6.5955555549999998</v>
      </c>
      <c r="O124">
        <v>0</v>
      </c>
      <c r="P124">
        <v>405</v>
      </c>
      <c r="Q124">
        <v>0</v>
      </c>
      <c r="R124">
        <v>0</v>
      </c>
      <c r="S124">
        <v>0</v>
      </c>
      <c r="T124">
        <v>56</v>
      </c>
      <c r="U124">
        <v>0</v>
      </c>
      <c r="V124">
        <v>0</v>
      </c>
      <c r="W124">
        <v>0</v>
      </c>
      <c r="X124">
        <v>841.29523859356414</v>
      </c>
      <c r="Y124">
        <v>0</v>
      </c>
      <c r="Z124">
        <v>0</v>
      </c>
      <c r="AA124">
        <v>0</v>
      </c>
      <c r="AB124">
        <v>362.22314224322758</v>
      </c>
      <c r="AC124">
        <v>0</v>
      </c>
      <c r="AD124">
        <v>0</v>
      </c>
      <c r="AE124">
        <v>1203.5183808367917</v>
      </c>
    </row>
    <row r="125" spans="1:31" x14ac:dyDescent="0.25">
      <c r="A125">
        <v>2367872</v>
      </c>
      <c r="B125">
        <v>1</v>
      </c>
      <c r="C125" t="s">
        <v>80</v>
      </c>
      <c r="D125" t="s">
        <v>95</v>
      </c>
      <c r="E125" t="s">
        <v>171</v>
      </c>
      <c r="F125" t="s">
        <v>538</v>
      </c>
      <c r="G125" t="s">
        <v>168</v>
      </c>
      <c r="H125" t="s">
        <v>135</v>
      </c>
      <c r="I125" t="s">
        <v>136</v>
      </c>
      <c r="J125" t="s">
        <v>137</v>
      </c>
      <c r="K125" t="s">
        <v>138</v>
      </c>
      <c r="L125" t="s">
        <v>539</v>
      </c>
      <c r="M125" t="s">
        <v>540</v>
      </c>
      <c r="N125">
        <v>3.3630555549999999</v>
      </c>
      <c r="O125">
        <v>0</v>
      </c>
      <c r="P125">
        <v>0</v>
      </c>
      <c r="Q125">
        <v>0</v>
      </c>
      <c r="R125">
        <v>0</v>
      </c>
      <c r="S125">
        <v>45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1020.6053750201551</v>
      </c>
      <c r="AB125">
        <v>0</v>
      </c>
      <c r="AC125">
        <v>0</v>
      </c>
      <c r="AD125">
        <v>0</v>
      </c>
      <c r="AE125">
        <v>1020.6053750201551</v>
      </c>
    </row>
    <row r="126" spans="1:31" x14ac:dyDescent="0.25">
      <c r="A126">
        <v>2367491</v>
      </c>
      <c r="B126">
        <v>1</v>
      </c>
      <c r="C126" t="s">
        <v>80</v>
      </c>
      <c r="D126" t="s">
        <v>103</v>
      </c>
      <c r="E126" t="s">
        <v>175</v>
      </c>
      <c r="F126" t="s">
        <v>541</v>
      </c>
      <c r="G126" t="s">
        <v>181</v>
      </c>
      <c r="H126" t="s">
        <v>151</v>
      </c>
      <c r="I126" t="s">
        <v>136</v>
      </c>
      <c r="J126" t="s">
        <v>137</v>
      </c>
      <c r="K126" t="s">
        <v>138</v>
      </c>
      <c r="L126" t="s">
        <v>542</v>
      </c>
      <c r="M126" t="s">
        <v>543</v>
      </c>
      <c r="N126">
        <v>3.009166666</v>
      </c>
      <c r="O126">
        <v>0</v>
      </c>
      <c r="P126">
        <v>43</v>
      </c>
      <c r="Q126">
        <v>0</v>
      </c>
      <c r="R126">
        <v>0</v>
      </c>
      <c r="S126">
        <v>0</v>
      </c>
      <c r="T126">
        <v>12</v>
      </c>
      <c r="U126">
        <v>0</v>
      </c>
      <c r="V126">
        <v>0</v>
      </c>
      <c r="W126">
        <v>0</v>
      </c>
      <c r="X126">
        <v>60.52101884923357</v>
      </c>
      <c r="Y126">
        <v>0</v>
      </c>
      <c r="Z126">
        <v>0</v>
      </c>
      <c r="AA126">
        <v>0</v>
      </c>
      <c r="AB126">
        <v>108.34184439323086</v>
      </c>
      <c r="AC126">
        <v>0</v>
      </c>
      <c r="AD126">
        <v>0</v>
      </c>
      <c r="AE126">
        <v>168.86286324246441</v>
      </c>
    </row>
    <row r="127" spans="1:31" x14ac:dyDescent="0.25">
      <c r="A127">
        <v>2367540</v>
      </c>
      <c r="B127">
        <v>1</v>
      </c>
      <c r="C127" t="s">
        <v>80</v>
      </c>
      <c r="D127" t="s">
        <v>82</v>
      </c>
      <c r="E127" t="s">
        <v>154</v>
      </c>
      <c r="F127" t="s">
        <v>544</v>
      </c>
      <c r="G127" t="s">
        <v>156</v>
      </c>
      <c r="H127" t="s">
        <v>151</v>
      </c>
      <c r="I127" t="s">
        <v>136</v>
      </c>
      <c r="J127" t="s">
        <v>137</v>
      </c>
      <c r="K127" t="s">
        <v>138</v>
      </c>
      <c r="L127" t="s">
        <v>545</v>
      </c>
      <c r="M127" t="s">
        <v>546</v>
      </c>
      <c r="N127">
        <v>0.384444444</v>
      </c>
      <c r="O127">
        <v>0</v>
      </c>
      <c r="P127">
        <v>1117</v>
      </c>
      <c r="Q127">
        <v>0</v>
      </c>
      <c r="R127">
        <v>0</v>
      </c>
      <c r="S127">
        <v>0</v>
      </c>
      <c r="T127">
        <v>113</v>
      </c>
      <c r="U127">
        <v>0</v>
      </c>
      <c r="V127">
        <v>0</v>
      </c>
      <c r="W127">
        <v>0</v>
      </c>
      <c r="X127">
        <v>130.77639118113046</v>
      </c>
      <c r="Y127">
        <v>0</v>
      </c>
      <c r="Z127">
        <v>0</v>
      </c>
      <c r="AA127">
        <v>0</v>
      </c>
      <c r="AB127">
        <v>49.821317024504637</v>
      </c>
      <c r="AC127">
        <v>0</v>
      </c>
      <c r="AD127">
        <v>0</v>
      </c>
      <c r="AE127">
        <v>180.59770820563512</v>
      </c>
    </row>
    <row r="128" spans="1:31" x14ac:dyDescent="0.25">
      <c r="A128">
        <v>2367683</v>
      </c>
      <c r="B128">
        <v>1</v>
      </c>
      <c r="C128" t="s">
        <v>80</v>
      </c>
      <c r="D128" t="s">
        <v>96</v>
      </c>
      <c r="E128" t="s">
        <v>166</v>
      </c>
      <c r="F128" t="s">
        <v>547</v>
      </c>
      <c r="G128" t="s">
        <v>244</v>
      </c>
      <c r="H128" t="s">
        <v>135</v>
      </c>
      <c r="I128" t="s">
        <v>136</v>
      </c>
      <c r="J128" t="s">
        <v>137</v>
      </c>
      <c r="K128" t="s">
        <v>245</v>
      </c>
      <c r="L128" t="s">
        <v>548</v>
      </c>
      <c r="M128" t="s">
        <v>549</v>
      </c>
      <c r="N128">
        <v>1.585555555</v>
      </c>
      <c r="O128">
        <v>3</v>
      </c>
      <c r="P128">
        <v>1630</v>
      </c>
      <c r="Q128">
        <v>0</v>
      </c>
      <c r="R128">
        <v>1</v>
      </c>
      <c r="S128">
        <v>4</v>
      </c>
      <c r="T128">
        <v>100</v>
      </c>
      <c r="U128">
        <v>0</v>
      </c>
      <c r="V128">
        <v>0</v>
      </c>
      <c r="W128">
        <v>199.52274659210278</v>
      </c>
      <c r="X128">
        <v>949.62447587980034</v>
      </c>
      <c r="Y128">
        <v>0</v>
      </c>
      <c r="Z128">
        <v>3.587465680523751</v>
      </c>
      <c r="AA128">
        <v>277.57662250398084</v>
      </c>
      <c r="AB128">
        <v>312.05493555963596</v>
      </c>
      <c r="AC128">
        <v>0</v>
      </c>
      <c r="AD128">
        <v>0</v>
      </c>
      <c r="AE128">
        <v>1742.3662462160437</v>
      </c>
    </row>
    <row r="129" spans="1:31" x14ac:dyDescent="0.25">
      <c r="A129">
        <v>2367846</v>
      </c>
      <c r="B129">
        <v>1</v>
      </c>
      <c r="C129" t="s">
        <v>81</v>
      </c>
      <c r="D129" t="s">
        <v>112</v>
      </c>
      <c r="E129" t="s">
        <v>166</v>
      </c>
      <c r="F129" t="s">
        <v>550</v>
      </c>
      <c r="G129" t="s">
        <v>168</v>
      </c>
      <c r="H129" t="s">
        <v>135</v>
      </c>
      <c r="I129" t="s">
        <v>136</v>
      </c>
      <c r="J129" t="s">
        <v>137</v>
      </c>
      <c r="K129" t="s">
        <v>138</v>
      </c>
      <c r="L129" t="s">
        <v>551</v>
      </c>
      <c r="M129" t="s">
        <v>552</v>
      </c>
      <c r="N129">
        <v>0.73555555500000003</v>
      </c>
      <c r="O129">
        <v>0</v>
      </c>
      <c r="P129">
        <v>2265</v>
      </c>
      <c r="Q129">
        <v>0</v>
      </c>
      <c r="R129">
        <v>35</v>
      </c>
      <c r="S129">
        <v>0</v>
      </c>
      <c r="T129">
        <v>102</v>
      </c>
      <c r="U129">
        <v>1</v>
      </c>
      <c r="V129">
        <v>0</v>
      </c>
      <c r="W129">
        <v>0</v>
      </c>
      <c r="X129">
        <v>423.69021217728721</v>
      </c>
      <c r="Y129">
        <v>0</v>
      </c>
      <c r="Z129">
        <v>6.8095264497675227</v>
      </c>
      <c r="AA129">
        <v>0</v>
      </c>
      <c r="AB129">
        <v>127.91520313214647</v>
      </c>
      <c r="AC129">
        <v>9.3096009711466667</v>
      </c>
      <c r="AD129">
        <v>0</v>
      </c>
      <c r="AE129">
        <v>567.72454273034782</v>
      </c>
    </row>
    <row r="130" spans="1:31" x14ac:dyDescent="0.25">
      <c r="A130">
        <v>2368015</v>
      </c>
      <c r="B130">
        <v>1</v>
      </c>
      <c r="C130" t="s">
        <v>80</v>
      </c>
      <c r="D130" t="s">
        <v>87</v>
      </c>
      <c r="E130" t="s">
        <v>148</v>
      </c>
      <c r="F130" t="s">
        <v>553</v>
      </c>
      <c r="G130" t="s">
        <v>240</v>
      </c>
      <c r="H130" t="s">
        <v>151</v>
      </c>
      <c r="I130" t="s">
        <v>136</v>
      </c>
      <c r="J130" t="s">
        <v>137</v>
      </c>
      <c r="K130" t="s">
        <v>138</v>
      </c>
      <c r="L130" t="s">
        <v>554</v>
      </c>
      <c r="M130" t="s">
        <v>555</v>
      </c>
      <c r="N130">
        <v>1.436388888</v>
      </c>
      <c r="O130">
        <v>0</v>
      </c>
      <c r="P130">
        <v>2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0.85311333892057006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0.85311333892057006</v>
      </c>
    </row>
    <row r="131" spans="1:31" x14ac:dyDescent="0.25">
      <c r="A131">
        <v>2367660</v>
      </c>
      <c r="B131">
        <v>1</v>
      </c>
      <c r="C131" t="s">
        <v>80</v>
      </c>
      <c r="D131" t="s">
        <v>107</v>
      </c>
      <c r="E131" t="s">
        <v>148</v>
      </c>
      <c r="F131" t="s">
        <v>556</v>
      </c>
      <c r="G131" t="s">
        <v>240</v>
      </c>
      <c r="H131" t="s">
        <v>151</v>
      </c>
      <c r="I131" t="s">
        <v>136</v>
      </c>
      <c r="J131" t="s">
        <v>137</v>
      </c>
      <c r="K131" t="s">
        <v>138</v>
      </c>
      <c r="L131" t="s">
        <v>557</v>
      </c>
      <c r="M131" t="s">
        <v>558</v>
      </c>
      <c r="N131">
        <v>5.1855555549999997</v>
      </c>
      <c r="O131">
        <v>0</v>
      </c>
      <c r="P131">
        <v>1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2.5424018792825924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2.5424018792825924</v>
      </c>
    </row>
    <row r="132" spans="1:31" x14ac:dyDescent="0.25">
      <c r="A132">
        <v>2367517</v>
      </c>
      <c r="B132">
        <v>1</v>
      </c>
      <c r="C132" t="s">
        <v>80</v>
      </c>
      <c r="D132" t="s">
        <v>100</v>
      </c>
      <c r="E132" t="s">
        <v>148</v>
      </c>
      <c r="F132" t="s">
        <v>559</v>
      </c>
      <c r="G132" t="s">
        <v>160</v>
      </c>
      <c r="H132" t="s">
        <v>151</v>
      </c>
      <c r="I132" t="s">
        <v>136</v>
      </c>
      <c r="J132" t="s">
        <v>137</v>
      </c>
      <c r="K132" t="s">
        <v>138</v>
      </c>
      <c r="L132" t="s">
        <v>560</v>
      </c>
      <c r="M132" t="s">
        <v>561</v>
      </c>
      <c r="N132">
        <v>1.007222222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1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5.5812707687907022</v>
      </c>
      <c r="AC132">
        <v>0</v>
      </c>
      <c r="AD132">
        <v>0</v>
      </c>
      <c r="AE132">
        <v>5.5812707687907022</v>
      </c>
    </row>
    <row r="133" spans="1:31" x14ac:dyDescent="0.25">
      <c r="A133">
        <v>2367889</v>
      </c>
      <c r="B133">
        <v>1</v>
      </c>
      <c r="C133" t="s">
        <v>80</v>
      </c>
      <c r="D133" t="s">
        <v>95</v>
      </c>
      <c r="E133" t="s">
        <v>166</v>
      </c>
      <c r="F133" t="s">
        <v>562</v>
      </c>
      <c r="G133" t="s">
        <v>168</v>
      </c>
      <c r="H133" t="s">
        <v>135</v>
      </c>
      <c r="I133" t="s">
        <v>136</v>
      </c>
      <c r="J133" t="s">
        <v>137</v>
      </c>
      <c r="K133" t="s">
        <v>138</v>
      </c>
      <c r="L133" t="s">
        <v>563</v>
      </c>
      <c r="M133" t="s">
        <v>564</v>
      </c>
      <c r="N133">
        <v>0.240277777</v>
      </c>
      <c r="O133">
        <v>0</v>
      </c>
      <c r="P133">
        <v>0</v>
      </c>
      <c r="Q133">
        <v>0</v>
      </c>
      <c r="R133">
        <v>0</v>
      </c>
      <c r="S133">
        <v>5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368.91047060629313</v>
      </c>
      <c r="AB133">
        <v>0</v>
      </c>
      <c r="AC133">
        <v>0</v>
      </c>
      <c r="AD133">
        <v>0</v>
      </c>
      <c r="AE133">
        <v>368.91047060629313</v>
      </c>
    </row>
    <row r="134" spans="1:31" x14ac:dyDescent="0.25">
      <c r="A134">
        <v>2367497</v>
      </c>
      <c r="B134">
        <v>1</v>
      </c>
      <c r="C134" t="s">
        <v>80</v>
      </c>
      <c r="D134" t="s">
        <v>106</v>
      </c>
      <c r="E134" t="s">
        <v>166</v>
      </c>
      <c r="F134" t="s">
        <v>565</v>
      </c>
      <c r="G134" t="s">
        <v>244</v>
      </c>
      <c r="H134" t="s">
        <v>135</v>
      </c>
      <c r="I134" t="s">
        <v>136</v>
      </c>
      <c r="J134" t="s">
        <v>137</v>
      </c>
      <c r="K134" t="s">
        <v>245</v>
      </c>
      <c r="L134" t="s">
        <v>566</v>
      </c>
      <c r="M134" t="s">
        <v>567</v>
      </c>
      <c r="N134">
        <v>7.0108333329999999</v>
      </c>
      <c r="O134">
        <v>0</v>
      </c>
      <c r="P134">
        <v>8</v>
      </c>
      <c r="Q134">
        <v>29</v>
      </c>
      <c r="R134">
        <v>73</v>
      </c>
      <c r="S134">
        <v>10</v>
      </c>
      <c r="T134">
        <v>20</v>
      </c>
      <c r="U134">
        <v>1</v>
      </c>
      <c r="V134">
        <v>0</v>
      </c>
      <c r="W134">
        <v>0</v>
      </c>
      <c r="X134">
        <v>49.050949640298953</v>
      </c>
      <c r="Y134">
        <v>2292.3111912786271</v>
      </c>
      <c r="Z134">
        <v>2416.5756514281538</v>
      </c>
      <c r="AA134">
        <v>672.5916777187914</v>
      </c>
      <c r="AB134">
        <v>1075.6594015049216</v>
      </c>
      <c r="AC134">
        <v>134.36143424419359</v>
      </c>
      <c r="AD134">
        <v>0</v>
      </c>
      <c r="AE134">
        <v>6640.5503058149861</v>
      </c>
    </row>
    <row r="135" spans="1:31" x14ac:dyDescent="0.25">
      <c r="A135">
        <v>2367746</v>
      </c>
      <c r="B135">
        <v>1</v>
      </c>
      <c r="C135" t="s">
        <v>81</v>
      </c>
      <c r="D135" t="s">
        <v>128</v>
      </c>
      <c r="E135" t="s">
        <v>166</v>
      </c>
      <c r="F135" t="s">
        <v>568</v>
      </c>
      <c r="G135" t="s">
        <v>168</v>
      </c>
      <c r="H135" t="s">
        <v>135</v>
      </c>
      <c r="I135" t="s">
        <v>136</v>
      </c>
      <c r="J135" t="s">
        <v>137</v>
      </c>
      <c r="K135" t="s">
        <v>138</v>
      </c>
      <c r="L135" t="s">
        <v>569</v>
      </c>
      <c r="M135" t="s">
        <v>570</v>
      </c>
      <c r="N135">
        <v>0.86805555499999998</v>
      </c>
      <c r="O135">
        <v>27</v>
      </c>
      <c r="P135">
        <v>4398</v>
      </c>
      <c r="Q135">
        <v>239</v>
      </c>
      <c r="R135">
        <v>287</v>
      </c>
      <c r="S135">
        <v>59</v>
      </c>
      <c r="T135">
        <v>531</v>
      </c>
      <c r="U135">
        <v>5</v>
      </c>
      <c r="V135">
        <v>1</v>
      </c>
      <c r="W135">
        <v>13.983328643422666</v>
      </c>
      <c r="X135">
        <v>849.49813230375503</v>
      </c>
      <c r="Y135">
        <v>529.95033135526501</v>
      </c>
      <c r="Z135">
        <v>326.79725460208226</v>
      </c>
      <c r="AA135">
        <v>589.80814825254561</v>
      </c>
      <c r="AB135">
        <v>391.05918505140136</v>
      </c>
      <c r="AC135">
        <v>533.54566818424485</v>
      </c>
      <c r="AD135">
        <v>154.44318674239059</v>
      </c>
      <c r="AE135">
        <v>3389.0852351351073</v>
      </c>
    </row>
    <row r="136" spans="1:31" x14ac:dyDescent="0.25">
      <c r="A136">
        <v>2367803</v>
      </c>
      <c r="B136">
        <v>1</v>
      </c>
      <c r="C136" t="s">
        <v>80</v>
      </c>
      <c r="D136" t="s">
        <v>91</v>
      </c>
      <c r="E136" t="s">
        <v>166</v>
      </c>
      <c r="F136" t="s">
        <v>571</v>
      </c>
      <c r="G136" t="s">
        <v>328</v>
      </c>
      <c r="H136" t="s">
        <v>135</v>
      </c>
      <c r="I136" t="s">
        <v>136</v>
      </c>
      <c r="J136" t="s">
        <v>137</v>
      </c>
      <c r="K136" t="s">
        <v>138</v>
      </c>
      <c r="L136" t="s">
        <v>572</v>
      </c>
      <c r="M136" t="s">
        <v>573</v>
      </c>
      <c r="N136">
        <v>0.26972222200000001</v>
      </c>
      <c r="O136">
        <v>24</v>
      </c>
      <c r="P136">
        <v>235</v>
      </c>
      <c r="Q136">
        <v>41</v>
      </c>
      <c r="R136">
        <v>66</v>
      </c>
      <c r="S136">
        <v>30</v>
      </c>
      <c r="T136">
        <v>211</v>
      </c>
      <c r="U136">
        <v>1</v>
      </c>
      <c r="V136">
        <v>0</v>
      </c>
      <c r="W136">
        <v>9.3937771701749462</v>
      </c>
      <c r="X136">
        <v>27.314720591823662</v>
      </c>
      <c r="Y136">
        <v>18.353516063747062</v>
      </c>
      <c r="Z136">
        <v>22.32475991062989</v>
      </c>
      <c r="AA136">
        <v>60.21928573101043</v>
      </c>
      <c r="AB136">
        <v>119.94260715489203</v>
      </c>
      <c r="AC136">
        <v>0.25753749178910507</v>
      </c>
      <c r="AD136">
        <v>0</v>
      </c>
      <c r="AE136">
        <v>257.8062041140671</v>
      </c>
    </row>
    <row r="137" spans="1:31" x14ac:dyDescent="0.25">
      <c r="A137">
        <v>2367560</v>
      </c>
      <c r="B137">
        <v>1</v>
      </c>
      <c r="C137" t="s">
        <v>81</v>
      </c>
      <c r="D137" t="s">
        <v>113</v>
      </c>
      <c r="E137" t="s">
        <v>166</v>
      </c>
      <c r="F137" t="s">
        <v>574</v>
      </c>
      <c r="G137" t="s">
        <v>244</v>
      </c>
      <c r="H137" t="s">
        <v>135</v>
      </c>
      <c r="I137" t="s">
        <v>136</v>
      </c>
      <c r="J137" t="s">
        <v>137</v>
      </c>
      <c r="K137" t="s">
        <v>245</v>
      </c>
      <c r="L137" t="s">
        <v>575</v>
      </c>
      <c r="M137" t="s">
        <v>576</v>
      </c>
      <c r="N137">
        <v>1.8247222219999999</v>
      </c>
      <c r="O137">
        <v>0</v>
      </c>
      <c r="P137">
        <v>302</v>
      </c>
      <c r="Q137">
        <v>0</v>
      </c>
      <c r="R137">
        <v>23</v>
      </c>
      <c r="S137">
        <v>0</v>
      </c>
      <c r="T137">
        <v>138</v>
      </c>
      <c r="U137">
        <v>0</v>
      </c>
      <c r="V137">
        <v>1</v>
      </c>
      <c r="W137">
        <v>0</v>
      </c>
      <c r="X137">
        <v>93.409148014575109</v>
      </c>
      <c r="Y137">
        <v>0</v>
      </c>
      <c r="Z137">
        <v>263.88075953552408</v>
      </c>
      <c r="AA137">
        <v>0</v>
      </c>
      <c r="AB137">
        <v>240.7692858983653</v>
      </c>
      <c r="AC137">
        <v>0</v>
      </c>
      <c r="AD137">
        <v>1.0991011709949068</v>
      </c>
      <c r="AE137">
        <v>599.15829461945941</v>
      </c>
    </row>
    <row r="138" spans="1:31" x14ac:dyDescent="0.25">
      <c r="A138">
        <v>2367311</v>
      </c>
      <c r="B138">
        <v>1</v>
      </c>
      <c r="C138" t="s">
        <v>80</v>
      </c>
      <c r="D138" t="s">
        <v>82</v>
      </c>
      <c r="E138" t="s">
        <v>166</v>
      </c>
      <c r="F138" t="s">
        <v>577</v>
      </c>
      <c r="G138" t="s">
        <v>292</v>
      </c>
      <c r="H138" t="s">
        <v>135</v>
      </c>
      <c r="I138" t="s">
        <v>136</v>
      </c>
      <c r="J138" t="s">
        <v>3</v>
      </c>
      <c r="K138" t="s">
        <v>138</v>
      </c>
      <c r="L138" t="s">
        <v>578</v>
      </c>
      <c r="M138" t="s">
        <v>579</v>
      </c>
      <c r="N138">
        <v>0.52222222200000001</v>
      </c>
      <c r="O138">
        <v>0</v>
      </c>
      <c r="P138">
        <v>14013</v>
      </c>
      <c r="Q138">
        <v>0</v>
      </c>
      <c r="R138">
        <v>0</v>
      </c>
      <c r="S138">
        <v>7</v>
      </c>
      <c r="T138">
        <v>1264</v>
      </c>
      <c r="U138">
        <v>0</v>
      </c>
      <c r="V138">
        <v>0</v>
      </c>
      <c r="W138">
        <v>0</v>
      </c>
      <c r="X138">
        <v>1894.7668311451337</v>
      </c>
      <c r="Y138">
        <v>0</v>
      </c>
      <c r="Z138">
        <v>0</v>
      </c>
      <c r="AA138">
        <v>53.615631844949242</v>
      </c>
      <c r="AB138">
        <v>366.81159940801388</v>
      </c>
      <c r="AC138">
        <v>0</v>
      </c>
      <c r="AD138">
        <v>0</v>
      </c>
      <c r="AE138">
        <v>2315.1940623980968</v>
      </c>
    </row>
    <row r="139" spans="1:31" x14ac:dyDescent="0.25">
      <c r="A139">
        <v>2367852</v>
      </c>
      <c r="B139">
        <v>1</v>
      </c>
      <c r="C139" t="s">
        <v>80</v>
      </c>
      <c r="D139" t="s">
        <v>111</v>
      </c>
      <c r="E139" t="s">
        <v>148</v>
      </c>
      <c r="F139" t="s">
        <v>580</v>
      </c>
      <c r="G139" t="s">
        <v>160</v>
      </c>
      <c r="H139" t="s">
        <v>151</v>
      </c>
      <c r="I139" t="s">
        <v>136</v>
      </c>
      <c r="J139" t="s">
        <v>137</v>
      </c>
      <c r="K139" t="s">
        <v>138</v>
      </c>
      <c r="L139" t="s">
        <v>581</v>
      </c>
      <c r="M139" t="s">
        <v>582</v>
      </c>
      <c r="N139">
        <v>0.88111111099999995</v>
      </c>
      <c r="O139">
        <v>0</v>
      </c>
      <c r="P139">
        <v>1</v>
      </c>
      <c r="Q139">
        <v>0</v>
      </c>
      <c r="R139">
        <v>1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1.3829040283105911</v>
      </c>
      <c r="AA139">
        <v>0</v>
      </c>
      <c r="AB139">
        <v>0</v>
      </c>
      <c r="AC139">
        <v>0</v>
      </c>
      <c r="AD139">
        <v>0</v>
      </c>
      <c r="AE139">
        <v>1.3829040283105911</v>
      </c>
    </row>
    <row r="140" spans="1:31" x14ac:dyDescent="0.25">
      <c r="A140">
        <v>2373242</v>
      </c>
      <c r="B140">
        <v>1</v>
      </c>
      <c r="C140" t="s">
        <v>81</v>
      </c>
      <c r="D140" t="s">
        <v>119</v>
      </c>
      <c r="E140" t="s">
        <v>132</v>
      </c>
      <c r="F140" t="s">
        <v>583</v>
      </c>
      <c r="G140" t="s">
        <v>244</v>
      </c>
      <c r="H140" t="s">
        <v>135</v>
      </c>
      <c r="I140" t="s">
        <v>136</v>
      </c>
      <c r="J140" t="s">
        <v>137</v>
      </c>
      <c r="K140" t="s">
        <v>245</v>
      </c>
      <c r="L140" t="s">
        <v>584</v>
      </c>
      <c r="M140" t="s">
        <v>585</v>
      </c>
      <c r="N140">
        <v>4.5</v>
      </c>
      <c r="O140">
        <v>0</v>
      </c>
      <c r="P140">
        <v>53</v>
      </c>
      <c r="Q140">
        <v>0</v>
      </c>
      <c r="R140">
        <v>2</v>
      </c>
      <c r="S140">
        <v>0</v>
      </c>
      <c r="T140">
        <v>4</v>
      </c>
      <c r="U140">
        <v>0</v>
      </c>
      <c r="V140">
        <v>0</v>
      </c>
      <c r="W140">
        <v>0</v>
      </c>
      <c r="X140">
        <v>28.008840009375962</v>
      </c>
      <c r="Y140">
        <v>0</v>
      </c>
      <c r="Z140">
        <v>10.621241251201116</v>
      </c>
      <c r="AA140">
        <v>0</v>
      </c>
      <c r="AB140">
        <v>30.456365138179173</v>
      </c>
      <c r="AC140">
        <v>0</v>
      </c>
      <c r="AD140">
        <v>0</v>
      </c>
      <c r="AE140">
        <v>69.086446398756252</v>
      </c>
    </row>
    <row r="141" spans="1:31" x14ac:dyDescent="0.25">
      <c r="A141">
        <v>2367623</v>
      </c>
      <c r="B141">
        <v>1</v>
      </c>
      <c r="C141" t="s">
        <v>80</v>
      </c>
      <c r="D141" t="s">
        <v>107</v>
      </c>
      <c r="E141" t="s">
        <v>132</v>
      </c>
      <c r="F141" t="s">
        <v>586</v>
      </c>
      <c r="G141" t="s">
        <v>134</v>
      </c>
      <c r="H141" t="s">
        <v>135</v>
      </c>
      <c r="I141" t="s">
        <v>136</v>
      </c>
      <c r="J141" t="s">
        <v>137</v>
      </c>
      <c r="K141" t="s">
        <v>138</v>
      </c>
      <c r="L141" t="s">
        <v>587</v>
      </c>
      <c r="M141" t="s">
        <v>588</v>
      </c>
      <c r="N141">
        <v>4.6794444439999996</v>
      </c>
      <c r="O141">
        <v>0</v>
      </c>
      <c r="P141">
        <v>192</v>
      </c>
      <c r="Q141">
        <v>0</v>
      </c>
      <c r="R141">
        <v>0</v>
      </c>
      <c r="S141">
        <v>0</v>
      </c>
      <c r="T141">
        <v>3</v>
      </c>
      <c r="U141">
        <v>0</v>
      </c>
      <c r="V141">
        <v>0</v>
      </c>
      <c r="W141">
        <v>0</v>
      </c>
      <c r="X141">
        <v>287.73283873060603</v>
      </c>
      <c r="Y141">
        <v>0</v>
      </c>
      <c r="Z141">
        <v>0</v>
      </c>
      <c r="AA141">
        <v>0</v>
      </c>
      <c r="AB141">
        <v>54.862293612835138</v>
      </c>
      <c r="AC141">
        <v>0</v>
      </c>
      <c r="AD141">
        <v>0</v>
      </c>
      <c r="AE141">
        <v>342.59513234344115</v>
      </c>
    </row>
    <row r="142" spans="1:31" x14ac:dyDescent="0.25">
      <c r="A142">
        <v>2367809</v>
      </c>
      <c r="B142">
        <v>1</v>
      </c>
      <c r="C142" t="s">
        <v>80</v>
      </c>
      <c r="D142" t="s">
        <v>100</v>
      </c>
      <c r="E142" t="s">
        <v>225</v>
      </c>
      <c r="F142" t="s">
        <v>589</v>
      </c>
      <c r="G142" t="s">
        <v>219</v>
      </c>
      <c r="H142" t="s">
        <v>151</v>
      </c>
      <c r="I142" t="s">
        <v>136</v>
      </c>
      <c r="J142" t="s">
        <v>137</v>
      </c>
      <c r="K142" t="s">
        <v>138</v>
      </c>
      <c r="L142" t="s">
        <v>590</v>
      </c>
      <c r="M142" t="s">
        <v>591</v>
      </c>
      <c r="N142">
        <v>0.564722222</v>
      </c>
      <c r="O142">
        <v>0</v>
      </c>
      <c r="P142">
        <v>60</v>
      </c>
      <c r="Q142">
        <v>0</v>
      </c>
      <c r="R142">
        <v>1</v>
      </c>
      <c r="S142">
        <v>0</v>
      </c>
      <c r="T142">
        <v>7</v>
      </c>
      <c r="U142">
        <v>0</v>
      </c>
      <c r="V142">
        <v>0</v>
      </c>
      <c r="W142">
        <v>0</v>
      </c>
      <c r="X142">
        <v>16.154796503353769</v>
      </c>
      <c r="Y142">
        <v>0</v>
      </c>
      <c r="Z142">
        <v>0.15663022085806502</v>
      </c>
      <c r="AA142">
        <v>0</v>
      </c>
      <c r="AB142">
        <v>6.2414021880385064</v>
      </c>
      <c r="AC142">
        <v>0</v>
      </c>
      <c r="AD142">
        <v>0</v>
      </c>
      <c r="AE142">
        <v>22.552828912250341</v>
      </c>
    </row>
    <row r="143" spans="1:31" x14ac:dyDescent="0.25">
      <c r="A143">
        <v>2367909</v>
      </c>
      <c r="B143">
        <v>1</v>
      </c>
      <c r="C143" t="s">
        <v>80</v>
      </c>
      <c r="D143" t="s">
        <v>100</v>
      </c>
      <c r="E143" t="s">
        <v>154</v>
      </c>
      <c r="F143" t="s">
        <v>592</v>
      </c>
      <c r="G143" t="s">
        <v>156</v>
      </c>
      <c r="H143" t="s">
        <v>151</v>
      </c>
      <c r="I143" t="s">
        <v>136</v>
      </c>
      <c r="J143" t="s">
        <v>137</v>
      </c>
      <c r="K143" t="s">
        <v>138</v>
      </c>
      <c r="L143" t="s">
        <v>593</v>
      </c>
      <c r="M143" t="s">
        <v>594</v>
      </c>
      <c r="N143">
        <v>0.384444444</v>
      </c>
      <c r="O143">
        <v>0</v>
      </c>
      <c r="P143">
        <v>16</v>
      </c>
      <c r="Q143">
        <v>0</v>
      </c>
      <c r="R143">
        <v>17</v>
      </c>
      <c r="S143">
        <v>0</v>
      </c>
      <c r="T143">
        <v>2</v>
      </c>
      <c r="U143">
        <v>0</v>
      </c>
      <c r="V143">
        <v>0</v>
      </c>
      <c r="W143">
        <v>0</v>
      </c>
      <c r="X143">
        <v>2.6028240647920966</v>
      </c>
      <c r="Y143">
        <v>0</v>
      </c>
      <c r="Z143">
        <v>10.800304317791545</v>
      </c>
      <c r="AA143">
        <v>0</v>
      </c>
      <c r="AB143">
        <v>5.6304178918066671E-3</v>
      </c>
      <c r="AC143">
        <v>0</v>
      </c>
      <c r="AD143">
        <v>0</v>
      </c>
      <c r="AE143">
        <v>13.408758800475448</v>
      </c>
    </row>
    <row r="144" spans="1:31" x14ac:dyDescent="0.25">
      <c r="A144">
        <v>2367763</v>
      </c>
      <c r="B144">
        <v>1</v>
      </c>
      <c r="C144" t="s">
        <v>80</v>
      </c>
      <c r="D144" t="s">
        <v>95</v>
      </c>
      <c r="E144" t="s">
        <v>320</v>
      </c>
      <c r="F144" t="s">
        <v>595</v>
      </c>
      <c r="G144" t="s">
        <v>168</v>
      </c>
      <c r="H144" t="s">
        <v>135</v>
      </c>
      <c r="I144" t="s">
        <v>136</v>
      </c>
      <c r="J144" t="s">
        <v>137</v>
      </c>
      <c r="K144" t="s">
        <v>138</v>
      </c>
      <c r="L144" t="s">
        <v>596</v>
      </c>
      <c r="M144" t="s">
        <v>597</v>
      </c>
      <c r="N144">
        <v>1.099722222</v>
      </c>
      <c r="O144">
        <v>0</v>
      </c>
      <c r="P144">
        <v>724</v>
      </c>
      <c r="Q144">
        <v>6</v>
      </c>
      <c r="R144">
        <v>13</v>
      </c>
      <c r="S144">
        <v>8</v>
      </c>
      <c r="T144">
        <v>34</v>
      </c>
      <c r="U144">
        <v>1</v>
      </c>
      <c r="V144">
        <v>0</v>
      </c>
      <c r="W144">
        <v>0</v>
      </c>
      <c r="X144">
        <v>231.78844580154549</v>
      </c>
      <c r="Y144">
        <v>39.907793798574431</v>
      </c>
      <c r="Z144">
        <v>12.558140165149918</v>
      </c>
      <c r="AA144">
        <v>240.54606391392463</v>
      </c>
      <c r="AB144">
        <v>36.64794489469476</v>
      </c>
      <c r="AC144">
        <v>93.186906776398729</v>
      </c>
      <c r="AD144">
        <v>0</v>
      </c>
      <c r="AE144">
        <v>654.63529535028795</v>
      </c>
    </row>
    <row r="145" spans="1:31" x14ac:dyDescent="0.25">
      <c r="A145">
        <v>2367391</v>
      </c>
      <c r="B145">
        <v>1</v>
      </c>
      <c r="C145" t="s">
        <v>80</v>
      </c>
      <c r="D145" t="s">
        <v>108</v>
      </c>
      <c r="E145" t="s">
        <v>132</v>
      </c>
      <c r="F145" t="s">
        <v>598</v>
      </c>
      <c r="G145" t="s">
        <v>244</v>
      </c>
      <c r="H145" t="s">
        <v>135</v>
      </c>
      <c r="I145" t="s">
        <v>136</v>
      </c>
      <c r="J145" t="s">
        <v>137</v>
      </c>
      <c r="K145" t="s">
        <v>245</v>
      </c>
      <c r="L145" t="s">
        <v>599</v>
      </c>
      <c r="M145" t="s">
        <v>600</v>
      </c>
      <c r="N145">
        <v>5.4747222219999996</v>
      </c>
      <c r="O145">
        <v>0</v>
      </c>
      <c r="P145">
        <v>45</v>
      </c>
      <c r="Q145">
        <v>0</v>
      </c>
      <c r="R145">
        <v>7</v>
      </c>
      <c r="S145">
        <v>0</v>
      </c>
      <c r="T145">
        <v>7</v>
      </c>
      <c r="U145">
        <v>0</v>
      </c>
      <c r="V145">
        <v>0</v>
      </c>
      <c r="W145">
        <v>0</v>
      </c>
      <c r="X145">
        <v>69.268117946224066</v>
      </c>
      <c r="Y145">
        <v>0</v>
      </c>
      <c r="Z145">
        <v>69.222560876364938</v>
      </c>
      <c r="AA145">
        <v>0</v>
      </c>
      <c r="AB145">
        <v>63.310722863087122</v>
      </c>
      <c r="AC145">
        <v>0</v>
      </c>
      <c r="AD145">
        <v>0</v>
      </c>
      <c r="AE145">
        <v>201.80140168567613</v>
      </c>
    </row>
    <row r="146" spans="1:31" x14ac:dyDescent="0.25">
      <c r="A146">
        <v>2367972</v>
      </c>
      <c r="B146">
        <v>1</v>
      </c>
      <c r="C146" t="s">
        <v>80</v>
      </c>
      <c r="D146" t="s">
        <v>94</v>
      </c>
      <c r="E146" t="s">
        <v>225</v>
      </c>
      <c r="F146" t="s">
        <v>601</v>
      </c>
      <c r="G146" t="s">
        <v>219</v>
      </c>
      <c r="H146" t="s">
        <v>151</v>
      </c>
      <c r="I146" t="s">
        <v>136</v>
      </c>
      <c r="J146" t="s">
        <v>137</v>
      </c>
      <c r="K146" t="s">
        <v>138</v>
      </c>
      <c r="L146" t="s">
        <v>602</v>
      </c>
      <c r="M146" t="s">
        <v>603</v>
      </c>
      <c r="N146">
        <v>1.631388888</v>
      </c>
      <c r="O146">
        <v>0</v>
      </c>
      <c r="P146">
        <v>31</v>
      </c>
      <c r="Q146">
        <v>0</v>
      </c>
      <c r="R146">
        <v>1</v>
      </c>
      <c r="S146">
        <v>0</v>
      </c>
      <c r="T146">
        <v>5</v>
      </c>
      <c r="U146">
        <v>0</v>
      </c>
      <c r="V146">
        <v>0</v>
      </c>
      <c r="W146">
        <v>0</v>
      </c>
      <c r="X146">
        <v>12.891932163226336</v>
      </c>
      <c r="Y146">
        <v>0</v>
      </c>
      <c r="Z146">
        <v>4.5260546041286105</v>
      </c>
      <c r="AA146">
        <v>0</v>
      </c>
      <c r="AB146">
        <v>4.5889716344096438</v>
      </c>
      <c r="AC146">
        <v>0</v>
      </c>
      <c r="AD146">
        <v>0</v>
      </c>
      <c r="AE146">
        <v>22.006958401764592</v>
      </c>
    </row>
    <row r="147" spans="1:31" x14ac:dyDescent="0.25">
      <c r="A147">
        <v>2367640</v>
      </c>
      <c r="B147">
        <v>1</v>
      </c>
      <c r="C147" t="s">
        <v>81</v>
      </c>
      <c r="D147" t="s">
        <v>120</v>
      </c>
      <c r="E147" t="s">
        <v>148</v>
      </c>
      <c r="F147" t="s">
        <v>604</v>
      </c>
      <c r="G147" t="s">
        <v>181</v>
      </c>
      <c r="H147" t="s">
        <v>151</v>
      </c>
      <c r="I147" t="s">
        <v>136</v>
      </c>
      <c r="J147" t="s">
        <v>137</v>
      </c>
      <c r="K147" t="s">
        <v>138</v>
      </c>
      <c r="L147" t="s">
        <v>605</v>
      </c>
      <c r="M147" t="s">
        <v>606</v>
      </c>
      <c r="N147">
        <v>0.88111111099999995</v>
      </c>
      <c r="O147">
        <v>0</v>
      </c>
      <c r="P147">
        <v>13</v>
      </c>
      <c r="Q147">
        <v>0</v>
      </c>
      <c r="R147">
        <v>0</v>
      </c>
      <c r="S147">
        <v>0</v>
      </c>
      <c r="T147">
        <v>2</v>
      </c>
      <c r="U147">
        <v>0</v>
      </c>
      <c r="V147">
        <v>0</v>
      </c>
      <c r="W147">
        <v>0</v>
      </c>
      <c r="X147">
        <v>4.4968435170775551</v>
      </c>
      <c r="Y147">
        <v>0</v>
      </c>
      <c r="Z147">
        <v>0</v>
      </c>
      <c r="AA147">
        <v>0</v>
      </c>
      <c r="AB147">
        <v>4.0448977597340727</v>
      </c>
      <c r="AC147">
        <v>0</v>
      </c>
      <c r="AD147">
        <v>0</v>
      </c>
      <c r="AE147">
        <v>8.5417412768116279</v>
      </c>
    </row>
    <row r="148" spans="1:31" x14ac:dyDescent="0.25">
      <c r="A148">
        <v>2367331</v>
      </c>
      <c r="B148">
        <v>1</v>
      </c>
      <c r="C148" t="s">
        <v>81</v>
      </c>
      <c r="D148" t="s">
        <v>121</v>
      </c>
      <c r="E148" t="s">
        <v>132</v>
      </c>
      <c r="F148" t="s">
        <v>607</v>
      </c>
      <c r="G148" t="s">
        <v>168</v>
      </c>
      <c r="H148" t="s">
        <v>135</v>
      </c>
      <c r="I148" t="s">
        <v>136</v>
      </c>
      <c r="J148" t="s">
        <v>137</v>
      </c>
      <c r="K148" t="s">
        <v>138</v>
      </c>
      <c r="L148" t="s">
        <v>608</v>
      </c>
      <c r="M148" t="s">
        <v>609</v>
      </c>
      <c r="N148">
        <v>1.5505555550000001</v>
      </c>
      <c r="O148">
        <v>0</v>
      </c>
      <c r="P148">
        <v>445</v>
      </c>
      <c r="Q148">
        <v>0</v>
      </c>
      <c r="R148">
        <v>116</v>
      </c>
      <c r="S148">
        <v>0</v>
      </c>
      <c r="T148">
        <v>65</v>
      </c>
      <c r="U148">
        <v>1</v>
      </c>
      <c r="V148">
        <v>1</v>
      </c>
      <c r="W148">
        <v>0</v>
      </c>
      <c r="X148">
        <v>106.67585563173252</v>
      </c>
      <c r="Y148">
        <v>0</v>
      </c>
      <c r="Z148">
        <v>104.56159399856514</v>
      </c>
      <c r="AA148">
        <v>0</v>
      </c>
      <c r="AB148">
        <v>56.302946130238688</v>
      </c>
      <c r="AC148">
        <v>150.17427326240886</v>
      </c>
      <c r="AD148">
        <v>162.98028177761495</v>
      </c>
      <c r="AE148">
        <v>580.69495080056015</v>
      </c>
    </row>
    <row r="149" spans="1:31" x14ac:dyDescent="0.25">
      <c r="A149">
        <v>2367769</v>
      </c>
      <c r="B149">
        <v>1</v>
      </c>
      <c r="C149" t="s">
        <v>81</v>
      </c>
      <c r="D149" t="s">
        <v>122</v>
      </c>
      <c r="E149" t="s">
        <v>132</v>
      </c>
      <c r="F149" t="s">
        <v>610</v>
      </c>
      <c r="G149" t="s">
        <v>244</v>
      </c>
      <c r="H149" t="s">
        <v>135</v>
      </c>
      <c r="I149" t="s">
        <v>136</v>
      </c>
      <c r="J149" t="s">
        <v>137</v>
      </c>
      <c r="K149" t="s">
        <v>245</v>
      </c>
      <c r="L149" t="s">
        <v>611</v>
      </c>
      <c r="M149" t="s">
        <v>612</v>
      </c>
      <c r="N149">
        <v>0.580555555</v>
      </c>
      <c r="O149">
        <v>0</v>
      </c>
      <c r="P149">
        <v>117</v>
      </c>
      <c r="Q149">
        <v>0</v>
      </c>
      <c r="R149">
        <v>0</v>
      </c>
      <c r="S149">
        <v>0</v>
      </c>
      <c r="T149">
        <v>14</v>
      </c>
      <c r="U149">
        <v>0</v>
      </c>
      <c r="V149">
        <v>0</v>
      </c>
      <c r="W149">
        <v>0</v>
      </c>
      <c r="X149">
        <v>10.149251813943582</v>
      </c>
      <c r="Y149">
        <v>0</v>
      </c>
      <c r="Z149">
        <v>0</v>
      </c>
      <c r="AA149">
        <v>0</v>
      </c>
      <c r="AB149">
        <v>7.5603149601675153</v>
      </c>
      <c r="AC149">
        <v>0</v>
      </c>
      <c r="AD149">
        <v>0</v>
      </c>
      <c r="AE149">
        <v>17.709566774111096</v>
      </c>
    </row>
    <row r="150" spans="1:31" x14ac:dyDescent="0.25">
      <c r="A150">
        <v>2367826</v>
      </c>
      <c r="B150">
        <v>1</v>
      </c>
      <c r="C150" t="s">
        <v>80</v>
      </c>
      <c r="D150" t="s">
        <v>109</v>
      </c>
      <c r="E150" t="s">
        <v>148</v>
      </c>
      <c r="F150" t="s">
        <v>613</v>
      </c>
      <c r="G150" t="s">
        <v>160</v>
      </c>
      <c r="H150" t="s">
        <v>151</v>
      </c>
      <c r="I150" t="s">
        <v>136</v>
      </c>
      <c r="J150" t="s">
        <v>137</v>
      </c>
      <c r="K150" t="s">
        <v>138</v>
      </c>
      <c r="L150" t="s">
        <v>614</v>
      </c>
      <c r="M150" t="s">
        <v>615</v>
      </c>
      <c r="N150">
        <v>1.555833333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1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3.2177805155415837E-2</v>
      </c>
      <c r="AC150">
        <v>0</v>
      </c>
      <c r="AD150">
        <v>0</v>
      </c>
      <c r="AE150">
        <v>3.2177805155415837E-2</v>
      </c>
    </row>
    <row r="151" spans="1:31" x14ac:dyDescent="0.25">
      <c r="A151">
        <v>2367351</v>
      </c>
      <c r="B151">
        <v>1</v>
      </c>
      <c r="C151" t="s">
        <v>80</v>
      </c>
      <c r="D151" t="s">
        <v>101</v>
      </c>
      <c r="E151" t="s">
        <v>171</v>
      </c>
      <c r="F151" t="s">
        <v>616</v>
      </c>
      <c r="G151" t="s">
        <v>168</v>
      </c>
      <c r="H151" t="s">
        <v>135</v>
      </c>
      <c r="I151" t="s">
        <v>136</v>
      </c>
      <c r="J151" t="s">
        <v>137</v>
      </c>
      <c r="K151" t="s">
        <v>138</v>
      </c>
      <c r="L151" t="s">
        <v>617</v>
      </c>
      <c r="M151" t="s">
        <v>618</v>
      </c>
      <c r="N151">
        <v>0.44277777699999998</v>
      </c>
      <c r="O151">
        <v>40</v>
      </c>
      <c r="P151">
        <v>3771</v>
      </c>
      <c r="Q151">
        <v>40</v>
      </c>
      <c r="R151">
        <v>122</v>
      </c>
      <c r="S151">
        <v>74</v>
      </c>
      <c r="T151">
        <v>472</v>
      </c>
      <c r="U151">
        <v>5</v>
      </c>
      <c r="V151">
        <v>1</v>
      </c>
      <c r="W151">
        <v>9.5994991503801987</v>
      </c>
      <c r="X151">
        <v>510.84888616343949</v>
      </c>
      <c r="Y151">
        <v>86.116826098965504</v>
      </c>
      <c r="Z151">
        <v>45.029806997593077</v>
      </c>
      <c r="AA151">
        <v>1931.6716970911714</v>
      </c>
      <c r="AB151">
        <v>273.79928582644084</v>
      </c>
      <c r="AC151">
        <v>195.79329663669358</v>
      </c>
      <c r="AD151">
        <v>0.31573907780403221</v>
      </c>
      <c r="AE151">
        <v>3053.1750370424879</v>
      </c>
    </row>
    <row r="152" spans="1:31" x14ac:dyDescent="0.25">
      <c r="A152">
        <v>2367514</v>
      </c>
      <c r="B152">
        <v>1</v>
      </c>
      <c r="C152" t="s">
        <v>80</v>
      </c>
      <c r="D152" t="s">
        <v>105</v>
      </c>
      <c r="E152" t="s">
        <v>132</v>
      </c>
      <c r="F152" t="s">
        <v>619</v>
      </c>
      <c r="G152" t="s">
        <v>134</v>
      </c>
      <c r="H152" t="s">
        <v>135</v>
      </c>
      <c r="I152" t="s">
        <v>136</v>
      </c>
      <c r="J152" t="s">
        <v>137</v>
      </c>
      <c r="K152" t="s">
        <v>138</v>
      </c>
      <c r="L152" t="s">
        <v>620</v>
      </c>
      <c r="M152" t="s">
        <v>621</v>
      </c>
      <c r="N152">
        <v>1.9650000000000001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10</v>
      </c>
      <c r="U152">
        <v>0</v>
      </c>
      <c r="V152">
        <v>5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58.421425087238291</v>
      </c>
      <c r="AC152">
        <v>0</v>
      </c>
      <c r="AD152">
        <v>395.79830746307948</v>
      </c>
      <c r="AE152">
        <v>454.21973255031776</v>
      </c>
    </row>
    <row r="153" spans="1:31" x14ac:dyDescent="0.25">
      <c r="A153">
        <v>2367992</v>
      </c>
      <c r="B153">
        <v>1</v>
      </c>
      <c r="C153" t="s">
        <v>81</v>
      </c>
      <c r="D153" t="s">
        <v>113</v>
      </c>
      <c r="E153" t="s">
        <v>148</v>
      </c>
      <c r="F153" t="s">
        <v>622</v>
      </c>
      <c r="G153" t="s">
        <v>160</v>
      </c>
      <c r="H153" t="s">
        <v>151</v>
      </c>
      <c r="I153" t="s">
        <v>136</v>
      </c>
      <c r="J153" t="s">
        <v>137</v>
      </c>
      <c r="K153" t="s">
        <v>138</v>
      </c>
      <c r="L153" t="s">
        <v>623</v>
      </c>
      <c r="M153" t="s">
        <v>624</v>
      </c>
      <c r="N153">
        <v>1.9494444440000001</v>
      </c>
      <c r="O153">
        <v>0</v>
      </c>
      <c r="P153">
        <v>1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0.21645756644453029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0.21645756644453029</v>
      </c>
    </row>
    <row r="154" spans="1:31" x14ac:dyDescent="0.25">
      <c r="A154">
        <v>2367328</v>
      </c>
      <c r="B154">
        <v>1</v>
      </c>
      <c r="C154" t="s">
        <v>80</v>
      </c>
      <c r="D154" t="s">
        <v>107</v>
      </c>
      <c r="E154" t="s">
        <v>132</v>
      </c>
      <c r="F154" t="s">
        <v>625</v>
      </c>
      <c r="G154" t="s">
        <v>134</v>
      </c>
      <c r="H154" t="s">
        <v>135</v>
      </c>
      <c r="I154" t="s">
        <v>136</v>
      </c>
      <c r="J154" t="s">
        <v>137</v>
      </c>
      <c r="K154" t="s">
        <v>138</v>
      </c>
      <c r="L154" t="s">
        <v>626</v>
      </c>
      <c r="M154" t="s">
        <v>627</v>
      </c>
      <c r="N154">
        <v>3.5652777769999999</v>
      </c>
      <c r="O154">
        <v>0</v>
      </c>
      <c r="P154">
        <v>46</v>
      </c>
      <c r="Q154">
        <v>0</v>
      </c>
      <c r="R154">
        <v>2</v>
      </c>
      <c r="S154">
        <v>0</v>
      </c>
      <c r="T154">
        <v>10</v>
      </c>
      <c r="U154">
        <v>0</v>
      </c>
      <c r="V154">
        <v>0</v>
      </c>
      <c r="W154">
        <v>0</v>
      </c>
      <c r="X154">
        <v>35.932844746053952</v>
      </c>
      <c r="Y154">
        <v>0</v>
      </c>
      <c r="Z154">
        <v>1.5635584747802</v>
      </c>
      <c r="AA154">
        <v>0</v>
      </c>
      <c r="AB154">
        <v>39.566998683827137</v>
      </c>
      <c r="AC154">
        <v>0</v>
      </c>
      <c r="AD154">
        <v>0</v>
      </c>
      <c r="AE154">
        <v>77.063401904661291</v>
      </c>
    </row>
    <row r="155" spans="1:31" x14ac:dyDescent="0.25">
      <c r="A155">
        <v>2368012</v>
      </c>
      <c r="B155">
        <v>1</v>
      </c>
      <c r="C155" t="s">
        <v>80</v>
      </c>
      <c r="D155" t="s">
        <v>95</v>
      </c>
      <c r="E155" t="s">
        <v>166</v>
      </c>
      <c r="F155" t="s">
        <v>562</v>
      </c>
      <c r="G155" t="s">
        <v>168</v>
      </c>
      <c r="H155" t="s">
        <v>135</v>
      </c>
      <c r="I155" t="s">
        <v>136</v>
      </c>
      <c r="J155" t="s">
        <v>137</v>
      </c>
      <c r="K155" t="s">
        <v>138</v>
      </c>
      <c r="L155" t="s">
        <v>628</v>
      </c>
      <c r="M155" t="s">
        <v>629</v>
      </c>
      <c r="N155">
        <v>0.277777777</v>
      </c>
      <c r="O155">
        <v>0</v>
      </c>
      <c r="P155">
        <v>0</v>
      </c>
      <c r="Q155">
        <v>0</v>
      </c>
      <c r="R155">
        <v>0</v>
      </c>
      <c r="S155">
        <v>6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326.87384858971944</v>
      </c>
      <c r="AB155">
        <v>0</v>
      </c>
      <c r="AC155">
        <v>0</v>
      </c>
      <c r="AD155">
        <v>0</v>
      </c>
      <c r="AE155">
        <v>326.87384858971944</v>
      </c>
    </row>
    <row r="156" spans="1:31" x14ac:dyDescent="0.25">
      <c r="A156">
        <v>2367494</v>
      </c>
      <c r="B156">
        <v>1</v>
      </c>
      <c r="C156" t="s">
        <v>80</v>
      </c>
      <c r="D156" t="s">
        <v>106</v>
      </c>
      <c r="E156" t="s">
        <v>171</v>
      </c>
      <c r="F156" t="s">
        <v>630</v>
      </c>
      <c r="G156" t="s">
        <v>244</v>
      </c>
      <c r="H156" t="s">
        <v>135</v>
      </c>
      <c r="I156" t="s">
        <v>136</v>
      </c>
      <c r="J156" t="s">
        <v>137</v>
      </c>
      <c r="K156" t="s">
        <v>245</v>
      </c>
      <c r="L156" t="s">
        <v>631</v>
      </c>
      <c r="M156" t="s">
        <v>632</v>
      </c>
      <c r="N156">
        <v>7.1230555549999997</v>
      </c>
      <c r="O156">
        <v>1</v>
      </c>
      <c r="P156">
        <v>192</v>
      </c>
      <c r="Q156">
        <v>14</v>
      </c>
      <c r="R156">
        <v>47</v>
      </c>
      <c r="S156">
        <v>4</v>
      </c>
      <c r="T156">
        <v>24</v>
      </c>
      <c r="U156">
        <v>0</v>
      </c>
      <c r="V156">
        <v>0</v>
      </c>
      <c r="W156">
        <v>4.6908643043980804</v>
      </c>
      <c r="X156">
        <v>499.26042858864082</v>
      </c>
      <c r="Y156">
        <v>664.10614714739017</v>
      </c>
      <c r="Z156">
        <v>1319.6872050108561</v>
      </c>
      <c r="AA156">
        <v>248.88041068212146</v>
      </c>
      <c r="AB156">
        <v>198.85237624450974</v>
      </c>
      <c r="AC156">
        <v>0</v>
      </c>
      <c r="AD156">
        <v>0</v>
      </c>
      <c r="AE156">
        <v>2935.4774319779167</v>
      </c>
    </row>
    <row r="157" spans="1:31" x14ac:dyDescent="0.25">
      <c r="A157">
        <v>2367371</v>
      </c>
      <c r="B157">
        <v>1</v>
      </c>
      <c r="C157" t="s">
        <v>80</v>
      </c>
      <c r="D157" t="s">
        <v>99</v>
      </c>
      <c r="E157" t="s">
        <v>166</v>
      </c>
      <c r="F157" t="s">
        <v>633</v>
      </c>
      <c r="G157" t="s">
        <v>168</v>
      </c>
      <c r="H157" t="s">
        <v>135</v>
      </c>
      <c r="I157" t="s">
        <v>136</v>
      </c>
      <c r="J157" t="s">
        <v>137</v>
      </c>
      <c r="K157" t="s">
        <v>138</v>
      </c>
      <c r="L157" t="s">
        <v>634</v>
      </c>
      <c r="M157" t="s">
        <v>635</v>
      </c>
      <c r="N157">
        <v>5.8611111E-2</v>
      </c>
      <c r="O157">
        <v>0</v>
      </c>
      <c r="P157">
        <v>0</v>
      </c>
      <c r="Q157">
        <v>0</v>
      </c>
      <c r="R157">
        <v>0</v>
      </c>
      <c r="S157">
        <v>8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17.831563688137045</v>
      </c>
      <c r="AB157">
        <v>0</v>
      </c>
      <c r="AC157">
        <v>0</v>
      </c>
      <c r="AD157">
        <v>0</v>
      </c>
      <c r="AE157">
        <v>17.831563688137045</v>
      </c>
    </row>
    <row r="158" spans="1:31" x14ac:dyDescent="0.25">
      <c r="A158">
        <v>2367308</v>
      </c>
      <c r="B158">
        <v>1</v>
      </c>
      <c r="C158" t="s">
        <v>80</v>
      </c>
      <c r="D158" t="s">
        <v>97</v>
      </c>
      <c r="E158" t="s">
        <v>171</v>
      </c>
      <c r="F158" t="s">
        <v>636</v>
      </c>
      <c r="G158" t="s">
        <v>168</v>
      </c>
      <c r="H158" t="s">
        <v>135</v>
      </c>
      <c r="I158" t="s">
        <v>136</v>
      </c>
      <c r="J158" t="s">
        <v>137</v>
      </c>
      <c r="K158" t="s">
        <v>138</v>
      </c>
      <c r="L158" t="s">
        <v>637</v>
      </c>
      <c r="M158" t="s">
        <v>638</v>
      </c>
      <c r="N158">
        <v>0.77361111100000002</v>
      </c>
      <c r="O158">
        <v>0</v>
      </c>
      <c r="P158">
        <v>0</v>
      </c>
      <c r="Q158">
        <v>0</v>
      </c>
      <c r="R158">
        <v>0</v>
      </c>
      <c r="S158">
        <v>3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419.60426567053548</v>
      </c>
      <c r="AB158">
        <v>0</v>
      </c>
      <c r="AC158">
        <v>0</v>
      </c>
      <c r="AD158">
        <v>0</v>
      </c>
      <c r="AE158">
        <v>419.60426567053548</v>
      </c>
    </row>
    <row r="159" spans="1:31" x14ac:dyDescent="0.25">
      <c r="A159">
        <v>2367806</v>
      </c>
      <c r="B159">
        <v>1</v>
      </c>
      <c r="C159" t="s">
        <v>80</v>
      </c>
      <c r="D159" t="s">
        <v>85</v>
      </c>
      <c r="E159" t="s">
        <v>225</v>
      </c>
      <c r="F159" t="s">
        <v>639</v>
      </c>
      <c r="G159" t="s">
        <v>219</v>
      </c>
      <c r="H159" t="s">
        <v>151</v>
      </c>
      <c r="I159" t="s">
        <v>136</v>
      </c>
      <c r="J159" t="s">
        <v>137</v>
      </c>
      <c r="K159" t="s">
        <v>138</v>
      </c>
      <c r="L159" t="s">
        <v>640</v>
      </c>
      <c r="M159" t="s">
        <v>641</v>
      </c>
      <c r="N159">
        <v>1.092777777</v>
      </c>
      <c r="O159">
        <v>0</v>
      </c>
      <c r="P159">
        <v>48</v>
      </c>
      <c r="Q159">
        <v>0</v>
      </c>
      <c r="R159">
        <v>0</v>
      </c>
      <c r="S159">
        <v>0</v>
      </c>
      <c r="T159">
        <v>1</v>
      </c>
      <c r="U159">
        <v>0</v>
      </c>
      <c r="V159">
        <v>0</v>
      </c>
      <c r="W159">
        <v>0</v>
      </c>
      <c r="X159">
        <v>20.516776339247066</v>
      </c>
      <c r="Y159">
        <v>0</v>
      </c>
      <c r="Z159">
        <v>0</v>
      </c>
      <c r="AA159">
        <v>0</v>
      </c>
      <c r="AB159">
        <v>2.7751906919464302</v>
      </c>
      <c r="AC159">
        <v>0</v>
      </c>
      <c r="AD159">
        <v>0</v>
      </c>
      <c r="AE159">
        <v>23.291967031193497</v>
      </c>
    </row>
    <row r="160" spans="1:31" x14ac:dyDescent="0.25">
      <c r="A160">
        <v>2367451</v>
      </c>
      <c r="B160">
        <v>1</v>
      </c>
      <c r="C160" t="s">
        <v>80</v>
      </c>
      <c r="D160" t="s">
        <v>96</v>
      </c>
      <c r="E160" t="s">
        <v>132</v>
      </c>
      <c r="F160" t="s">
        <v>642</v>
      </c>
      <c r="G160" t="s">
        <v>643</v>
      </c>
      <c r="H160" t="s">
        <v>135</v>
      </c>
      <c r="I160" t="s">
        <v>136</v>
      </c>
      <c r="J160" t="s">
        <v>137</v>
      </c>
      <c r="K160" t="s">
        <v>138</v>
      </c>
      <c r="L160" t="s">
        <v>644</v>
      </c>
      <c r="M160" t="s">
        <v>645</v>
      </c>
      <c r="N160">
        <v>4.3886111110000003</v>
      </c>
      <c r="O160">
        <v>0</v>
      </c>
      <c r="P160">
        <v>489</v>
      </c>
      <c r="Q160">
        <v>0</v>
      </c>
      <c r="R160">
        <v>1</v>
      </c>
      <c r="S160">
        <v>0</v>
      </c>
      <c r="T160">
        <v>30</v>
      </c>
      <c r="U160">
        <v>0</v>
      </c>
      <c r="V160">
        <v>0</v>
      </c>
      <c r="W160">
        <v>0</v>
      </c>
      <c r="X160">
        <v>1099.5352939685322</v>
      </c>
      <c r="Y160">
        <v>0</v>
      </c>
      <c r="Z160">
        <v>0.59471707438769172</v>
      </c>
      <c r="AA160">
        <v>0</v>
      </c>
      <c r="AB160">
        <v>283.53546580500506</v>
      </c>
      <c r="AC160">
        <v>0</v>
      </c>
      <c r="AD160">
        <v>0</v>
      </c>
      <c r="AE160">
        <v>1383.665476847925</v>
      </c>
    </row>
    <row r="161" spans="1:31" x14ac:dyDescent="0.25">
      <c r="A161">
        <v>2367849</v>
      </c>
      <c r="B161">
        <v>1</v>
      </c>
      <c r="C161" t="s">
        <v>80</v>
      </c>
      <c r="D161" t="s">
        <v>104</v>
      </c>
      <c r="E161" t="s">
        <v>132</v>
      </c>
      <c r="F161" t="s">
        <v>646</v>
      </c>
      <c r="G161" t="s">
        <v>134</v>
      </c>
      <c r="H161" t="s">
        <v>135</v>
      </c>
      <c r="I161" t="s">
        <v>136</v>
      </c>
      <c r="J161" t="s">
        <v>137</v>
      </c>
      <c r="K161" t="s">
        <v>138</v>
      </c>
      <c r="L161" t="s">
        <v>647</v>
      </c>
      <c r="M161" t="s">
        <v>648</v>
      </c>
      <c r="N161">
        <v>1.0391666660000001</v>
      </c>
      <c r="O161">
        <v>0</v>
      </c>
      <c r="P161">
        <v>0</v>
      </c>
      <c r="Q161">
        <v>0</v>
      </c>
      <c r="R161">
        <v>2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</row>
    <row r="162" spans="1:31" x14ac:dyDescent="0.25">
      <c r="A162">
        <v>2367949</v>
      </c>
      <c r="B162">
        <v>1</v>
      </c>
      <c r="C162" t="s">
        <v>80</v>
      </c>
      <c r="D162" t="s">
        <v>101</v>
      </c>
      <c r="E162" t="s">
        <v>132</v>
      </c>
      <c r="F162" t="s">
        <v>649</v>
      </c>
      <c r="G162" t="s">
        <v>134</v>
      </c>
      <c r="H162" t="s">
        <v>135</v>
      </c>
      <c r="I162" t="s">
        <v>136</v>
      </c>
      <c r="J162" t="s">
        <v>137</v>
      </c>
      <c r="K162" t="s">
        <v>138</v>
      </c>
      <c r="L162" t="s">
        <v>650</v>
      </c>
      <c r="M162" t="s">
        <v>651</v>
      </c>
      <c r="N162">
        <v>3.6347222220000002</v>
      </c>
      <c r="O162">
        <v>0</v>
      </c>
      <c r="P162">
        <v>0</v>
      </c>
      <c r="Q162">
        <v>1</v>
      </c>
      <c r="R162">
        <v>0</v>
      </c>
      <c r="S162">
        <v>2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16.482938972757825</v>
      </c>
      <c r="Z162">
        <v>0</v>
      </c>
      <c r="AA162">
        <v>54.98077485403229</v>
      </c>
      <c r="AB162">
        <v>0</v>
      </c>
      <c r="AC162">
        <v>0</v>
      </c>
      <c r="AD162">
        <v>0</v>
      </c>
      <c r="AE162">
        <v>71.463713826790112</v>
      </c>
    </row>
    <row r="163" spans="1:31" x14ac:dyDescent="0.25">
      <c r="A163">
        <v>2368499</v>
      </c>
      <c r="B163">
        <v>1</v>
      </c>
      <c r="C163" t="s">
        <v>81</v>
      </c>
      <c r="D163" t="s">
        <v>118</v>
      </c>
      <c r="E163" t="s">
        <v>171</v>
      </c>
      <c r="F163" t="s">
        <v>652</v>
      </c>
      <c r="G163" t="s">
        <v>168</v>
      </c>
      <c r="H163" t="s">
        <v>135</v>
      </c>
      <c r="I163" t="s">
        <v>653</v>
      </c>
      <c r="J163" t="s">
        <v>137</v>
      </c>
      <c r="K163" t="s">
        <v>138</v>
      </c>
      <c r="L163" t="s">
        <v>654</v>
      </c>
      <c r="M163" t="s">
        <v>655</v>
      </c>
      <c r="N163">
        <v>1.3888888E-2</v>
      </c>
      <c r="O163">
        <v>0</v>
      </c>
      <c r="P163">
        <v>399</v>
      </c>
      <c r="Q163">
        <v>0</v>
      </c>
      <c r="R163">
        <v>15</v>
      </c>
      <c r="S163">
        <v>0</v>
      </c>
      <c r="T163">
        <v>46</v>
      </c>
      <c r="U163">
        <v>0</v>
      </c>
      <c r="V163">
        <v>1</v>
      </c>
      <c r="W163">
        <v>0</v>
      </c>
      <c r="X163">
        <v>0.45625265723156955</v>
      </c>
      <c r="Y163">
        <v>0</v>
      </c>
      <c r="Z163">
        <v>0.1876487933902222</v>
      </c>
      <c r="AA163">
        <v>0</v>
      </c>
      <c r="AB163">
        <v>0.62159688851462502</v>
      </c>
      <c r="AC163">
        <v>0</v>
      </c>
      <c r="AD163">
        <v>2.5031579776699999</v>
      </c>
      <c r="AE163">
        <v>3.7686563168064167</v>
      </c>
    </row>
    <row r="164" spans="1:31" x14ac:dyDescent="0.25">
      <c r="A164">
        <v>2368144</v>
      </c>
      <c r="B164">
        <v>1</v>
      </c>
      <c r="C164" t="s">
        <v>80</v>
      </c>
      <c r="D164" t="s">
        <v>103</v>
      </c>
      <c r="E164" t="s">
        <v>154</v>
      </c>
      <c r="F164" t="s">
        <v>656</v>
      </c>
      <c r="G164" t="s">
        <v>252</v>
      </c>
      <c r="H164" t="s">
        <v>151</v>
      </c>
      <c r="I164" t="s">
        <v>136</v>
      </c>
      <c r="J164" t="s">
        <v>137</v>
      </c>
      <c r="K164" t="s">
        <v>245</v>
      </c>
      <c r="L164" t="s">
        <v>657</v>
      </c>
      <c r="M164" t="s">
        <v>658</v>
      </c>
      <c r="N164">
        <v>7.3108333329999997</v>
      </c>
      <c r="O164">
        <v>0</v>
      </c>
      <c r="P164">
        <v>482</v>
      </c>
      <c r="Q164">
        <v>0</v>
      </c>
      <c r="R164">
        <v>1</v>
      </c>
      <c r="S164">
        <v>0</v>
      </c>
      <c r="T164">
        <v>33</v>
      </c>
      <c r="U164">
        <v>0</v>
      </c>
      <c r="V164">
        <v>0</v>
      </c>
      <c r="W164">
        <v>0</v>
      </c>
      <c r="X164">
        <v>1254.5731460016614</v>
      </c>
      <c r="Y164">
        <v>0</v>
      </c>
      <c r="Z164">
        <v>0</v>
      </c>
      <c r="AA164">
        <v>0</v>
      </c>
      <c r="AB164">
        <v>353.65814554591657</v>
      </c>
      <c r="AC164">
        <v>0</v>
      </c>
      <c r="AD164">
        <v>0</v>
      </c>
      <c r="AE164">
        <v>1608.2312915475779</v>
      </c>
    </row>
    <row r="165" spans="1:31" x14ac:dyDescent="0.25">
      <c r="A165">
        <v>2368336</v>
      </c>
      <c r="B165">
        <v>1</v>
      </c>
      <c r="C165" t="s">
        <v>80</v>
      </c>
      <c r="D165" t="s">
        <v>108</v>
      </c>
      <c r="E165" t="s">
        <v>171</v>
      </c>
      <c r="F165" t="s">
        <v>659</v>
      </c>
      <c r="G165" t="s">
        <v>244</v>
      </c>
      <c r="H165" t="s">
        <v>135</v>
      </c>
      <c r="I165" t="s">
        <v>136</v>
      </c>
      <c r="J165" t="s">
        <v>137</v>
      </c>
      <c r="K165" t="s">
        <v>245</v>
      </c>
      <c r="L165" t="s">
        <v>660</v>
      </c>
      <c r="M165" t="s">
        <v>661</v>
      </c>
      <c r="N165">
        <v>3.3333333330000001</v>
      </c>
      <c r="O165">
        <v>0</v>
      </c>
      <c r="P165">
        <v>370</v>
      </c>
      <c r="Q165">
        <v>0</v>
      </c>
      <c r="R165">
        <v>79</v>
      </c>
      <c r="S165">
        <v>4</v>
      </c>
      <c r="T165">
        <v>45</v>
      </c>
      <c r="U165">
        <v>0</v>
      </c>
      <c r="V165">
        <v>0</v>
      </c>
      <c r="W165">
        <v>0</v>
      </c>
      <c r="X165">
        <v>413.21843897729673</v>
      </c>
      <c r="Y165">
        <v>0</v>
      </c>
      <c r="Z165">
        <v>315.37493812269628</v>
      </c>
      <c r="AA165">
        <v>32.378084093533332</v>
      </c>
      <c r="AB165">
        <v>188.93067473080791</v>
      </c>
      <c r="AC165">
        <v>0</v>
      </c>
      <c r="AD165">
        <v>0</v>
      </c>
      <c r="AE165">
        <v>949.90213592433417</v>
      </c>
    </row>
    <row r="166" spans="1:31" x14ac:dyDescent="0.25">
      <c r="A166">
        <v>2368353</v>
      </c>
      <c r="B166">
        <v>1</v>
      </c>
      <c r="C166" t="s">
        <v>80</v>
      </c>
      <c r="D166" t="s">
        <v>96</v>
      </c>
      <c r="E166" t="s">
        <v>166</v>
      </c>
      <c r="F166" t="s">
        <v>662</v>
      </c>
      <c r="G166" t="s">
        <v>168</v>
      </c>
      <c r="H166" t="s">
        <v>135</v>
      </c>
      <c r="I166" t="s">
        <v>136</v>
      </c>
      <c r="J166" t="s">
        <v>137</v>
      </c>
      <c r="K166" t="s">
        <v>138</v>
      </c>
      <c r="L166" t="s">
        <v>663</v>
      </c>
      <c r="M166" t="s">
        <v>664</v>
      </c>
      <c r="N166">
        <v>0.640833333</v>
      </c>
      <c r="O166">
        <v>0</v>
      </c>
      <c r="P166">
        <v>434</v>
      </c>
      <c r="Q166">
        <v>0</v>
      </c>
      <c r="R166">
        <v>0</v>
      </c>
      <c r="S166">
        <v>0</v>
      </c>
      <c r="T166">
        <v>45</v>
      </c>
      <c r="U166">
        <v>0</v>
      </c>
      <c r="V166">
        <v>0</v>
      </c>
      <c r="W166">
        <v>0</v>
      </c>
      <c r="X166">
        <v>249.53560085017949</v>
      </c>
      <c r="Y166">
        <v>0</v>
      </c>
      <c r="Z166">
        <v>0</v>
      </c>
      <c r="AA166">
        <v>0</v>
      </c>
      <c r="AB166">
        <v>141.59550964816077</v>
      </c>
      <c r="AC166">
        <v>0</v>
      </c>
      <c r="AD166">
        <v>0</v>
      </c>
      <c r="AE166">
        <v>391.13111049834026</v>
      </c>
    </row>
    <row r="167" spans="1:31" x14ac:dyDescent="0.25">
      <c r="A167">
        <v>2368505</v>
      </c>
      <c r="B167">
        <v>1</v>
      </c>
      <c r="C167" t="s">
        <v>81</v>
      </c>
      <c r="D167" t="s">
        <v>112</v>
      </c>
      <c r="E167" t="s">
        <v>148</v>
      </c>
      <c r="F167" t="s">
        <v>665</v>
      </c>
      <c r="G167" t="s">
        <v>160</v>
      </c>
      <c r="H167" t="s">
        <v>151</v>
      </c>
      <c r="I167" t="s">
        <v>136</v>
      </c>
      <c r="J167" t="s">
        <v>137</v>
      </c>
      <c r="K167" t="s">
        <v>138</v>
      </c>
      <c r="L167" t="s">
        <v>666</v>
      </c>
      <c r="M167" t="s">
        <v>667</v>
      </c>
      <c r="N167">
        <v>1.737222222</v>
      </c>
      <c r="O167">
        <v>0</v>
      </c>
      <c r="P167">
        <v>1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0.62302450373321672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0.62302450373321672</v>
      </c>
    </row>
    <row r="168" spans="1:31" x14ac:dyDescent="0.25">
      <c r="A168">
        <v>2368376</v>
      </c>
      <c r="B168">
        <v>1</v>
      </c>
      <c r="C168" t="s">
        <v>80</v>
      </c>
      <c r="D168" t="s">
        <v>97</v>
      </c>
      <c r="E168" t="s">
        <v>171</v>
      </c>
      <c r="F168" t="s">
        <v>668</v>
      </c>
      <c r="G168" t="s">
        <v>168</v>
      </c>
      <c r="H168" t="s">
        <v>135</v>
      </c>
      <c r="I168" t="s">
        <v>136</v>
      </c>
      <c r="J168" t="s">
        <v>137</v>
      </c>
      <c r="K168" t="s">
        <v>138</v>
      </c>
      <c r="L168" t="s">
        <v>669</v>
      </c>
      <c r="M168" t="s">
        <v>670</v>
      </c>
      <c r="N168">
        <v>1.0538888879999999</v>
      </c>
      <c r="O168">
        <v>3</v>
      </c>
      <c r="P168">
        <v>367</v>
      </c>
      <c r="Q168">
        <v>5</v>
      </c>
      <c r="R168">
        <v>67</v>
      </c>
      <c r="S168">
        <v>10</v>
      </c>
      <c r="T168">
        <v>45</v>
      </c>
      <c r="U168">
        <v>1</v>
      </c>
      <c r="V168">
        <v>0</v>
      </c>
      <c r="W168">
        <v>313.95051645269967</v>
      </c>
      <c r="X168">
        <v>221.96156188543705</v>
      </c>
      <c r="Y168">
        <v>325.03599816386071</v>
      </c>
      <c r="Z168">
        <v>40.926446431477231</v>
      </c>
      <c r="AA168">
        <v>162.67882219539794</v>
      </c>
      <c r="AB168">
        <v>148.23361624789874</v>
      </c>
      <c r="AC168">
        <v>158.78779757836932</v>
      </c>
      <c r="AD168">
        <v>0</v>
      </c>
      <c r="AE168">
        <v>1371.5747589551406</v>
      </c>
    </row>
    <row r="169" spans="1:31" x14ac:dyDescent="0.25">
      <c r="A169">
        <v>2368067</v>
      </c>
      <c r="B169">
        <v>1</v>
      </c>
      <c r="C169" t="s">
        <v>80</v>
      </c>
      <c r="D169" t="s">
        <v>100</v>
      </c>
      <c r="E169" t="s">
        <v>166</v>
      </c>
      <c r="F169" t="s">
        <v>671</v>
      </c>
      <c r="G169" t="s">
        <v>168</v>
      </c>
      <c r="H169" t="s">
        <v>135</v>
      </c>
      <c r="I169" t="s">
        <v>136</v>
      </c>
      <c r="J169" t="s">
        <v>137</v>
      </c>
      <c r="K169" t="s">
        <v>138</v>
      </c>
      <c r="L169" t="s">
        <v>672</v>
      </c>
      <c r="M169" t="s">
        <v>673</v>
      </c>
      <c r="N169">
        <v>0.447222222</v>
      </c>
      <c r="O169">
        <v>1</v>
      </c>
      <c r="P169">
        <v>432</v>
      </c>
      <c r="Q169">
        <v>28</v>
      </c>
      <c r="R169">
        <v>123</v>
      </c>
      <c r="S169">
        <v>10</v>
      </c>
      <c r="T169">
        <v>97</v>
      </c>
      <c r="U169">
        <v>0</v>
      </c>
      <c r="V169">
        <v>0</v>
      </c>
      <c r="W169">
        <v>1.1172771488469</v>
      </c>
      <c r="X169">
        <v>55.684365775944542</v>
      </c>
      <c r="Y169">
        <v>112.05882792164547</v>
      </c>
      <c r="Z169">
        <v>97.060502593310588</v>
      </c>
      <c r="AA169">
        <v>16.041584937408665</v>
      </c>
      <c r="AB169">
        <v>29.842764140003293</v>
      </c>
      <c r="AC169">
        <v>0</v>
      </c>
      <c r="AD169">
        <v>0</v>
      </c>
      <c r="AE169">
        <v>311.80532251715948</v>
      </c>
    </row>
    <row r="170" spans="1:31" x14ac:dyDescent="0.25">
      <c r="A170">
        <v>2368668</v>
      </c>
      <c r="B170">
        <v>1</v>
      </c>
      <c r="C170" t="s">
        <v>81</v>
      </c>
      <c r="D170" t="s">
        <v>116</v>
      </c>
      <c r="E170" t="s">
        <v>132</v>
      </c>
      <c r="F170" t="s">
        <v>674</v>
      </c>
      <c r="G170" t="s">
        <v>134</v>
      </c>
      <c r="H170" t="s">
        <v>135</v>
      </c>
      <c r="I170" t="s">
        <v>136</v>
      </c>
      <c r="J170" t="s">
        <v>137</v>
      </c>
      <c r="K170" t="s">
        <v>138</v>
      </c>
      <c r="L170" t="s">
        <v>675</v>
      </c>
      <c r="M170" t="s">
        <v>676</v>
      </c>
      <c r="N170">
        <v>2.0499999999999998</v>
      </c>
      <c r="O170">
        <v>0</v>
      </c>
      <c r="P170">
        <v>6</v>
      </c>
      <c r="Q170">
        <v>0</v>
      </c>
      <c r="R170">
        <v>1</v>
      </c>
      <c r="S170">
        <v>0</v>
      </c>
      <c r="T170">
        <v>1</v>
      </c>
      <c r="U170">
        <v>0</v>
      </c>
      <c r="V170">
        <v>0</v>
      </c>
      <c r="W170">
        <v>0</v>
      </c>
      <c r="X170">
        <v>9.8693461133674152</v>
      </c>
      <c r="Y170">
        <v>0</v>
      </c>
      <c r="Z170">
        <v>5.5377543234475279</v>
      </c>
      <c r="AA170">
        <v>0</v>
      </c>
      <c r="AB170">
        <v>5.1700861065934856</v>
      </c>
      <c r="AC170">
        <v>0</v>
      </c>
      <c r="AD170">
        <v>0</v>
      </c>
      <c r="AE170">
        <v>20.57718654340843</v>
      </c>
    </row>
    <row r="171" spans="1:31" x14ac:dyDescent="0.25">
      <c r="A171">
        <v>2368605</v>
      </c>
      <c r="B171">
        <v>1</v>
      </c>
      <c r="C171" t="s">
        <v>80</v>
      </c>
      <c r="D171" t="s">
        <v>105</v>
      </c>
      <c r="E171" t="s">
        <v>166</v>
      </c>
      <c r="F171" t="s">
        <v>677</v>
      </c>
      <c r="G171" t="s">
        <v>168</v>
      </c>
      <c r="H171" t="s">
        <v>135</v>
      </c>
      <c r="I171" t="s">
        <v>136</v>
      </c>
      <c r="J171" t="s">
        <v>137</v>
      </c>
      <c r="K171" t="s">
        <v>138</v>
      </c>
      <c r="L171" t="s">
        <v>678</v>
      </c>
      <c r="M171" t="s">
        <v>679</v>
      </c>
      <c r="N171">
        <v>0.81861111099999995</v>
      </c>
      <c r="O171">
        <v>1</v>
      </c>
      <c r="P171">
        <v>387</v>
      </c>
      <c r="Q171">
        <v>1</v>
      </c>
      <c r="R171">
        <v>2</v>
      </c>
      <c r="S171">
        <v>6</v>
      </c>
      <c r="T171">
        <v>44</v>
      </c>
      <c r="U171">
        <v>0</v>
      </c>
      <c r="V171">
        <v>0</v>
      </c>
      <c r="W171">
        <v>0.51618317625409493</v>
      </c>
      <c r="X171">
        <v>118.56101170578702</v>
      </c>
      <c r="Y171">
        <v>8.5525882161774973</v>
      </c>
      <c r="Z171">
        <v>0.11409947501175222</v>
      </c>
      <c r="AA171">
        <v>33.885029515911988</v>
      </c>
      <c r="AB171">
        <v>48.2868308438713</v>
      </c>
      <c r="AC171">
        <v>0</v>
      </c>
      <c r="AD171">
        <v>0</v>
      </c>
      <c r="AE171">
        <v>209.91574293301363</v>
      </c>
    </row>
    <row r="172" spans="1:31" x14ac:dyDescent="0.25">
      <c r="A172">
        <v>2368107</v>
      </c>
      <c r="B172">
        <v>1</v>
      </c>
      <c r="C172" t="s">
        <v>80</v>
      </c>
      <c r="D172" t="s">
        <v>84</v>
      </c>
      <c r="E172" t="s">
        <v>171</v>
      </c>
      <c r="F172" t="s">
        <v>680</v>
      </c>
      <c r="G172" t="s">
        <v>168</v>
      </c>
      <c r="H172" t="s">
        <v>135</v>
      </c>
      <c r="I172" t="s">
        <v>136</v>
      </c>
      <c r="J172" t="s">
        <v>137</v>
      </c>
      <c r="K172" t="s">
        <v>138</v>
      </c>
      <c r="L172" t="s">
        <v>681</v>
      </c>
      <c r="M172" t="s">
        <v>682</v>
      </c>
      <c r="N172">
        <v>0.21444444400000001</v>
      </c>
      <c r="O172">
        <v>6</v>
      </c>
      <c r="P172">
        <v>1373</v>
      </c>
      <c r="Q172">
        <v>13</v>
      </c>
      <c r="R172">
        <v>281</v>
      </c>
      <c r="S172">
        <v>30</v>
      </c>
      <c r="T172">
        <v>244</v>
      </c>
      <c r="U172">
        <v>1</v>
      </c>
      <c r="V172">
        <v>0</v>
      </c>
      <c r="W172">
        <v>0.79242623659267997</v>
      </c>
      <c r="X172">
        <v>92.893963582257484</v>
      </c>
      <c r="Y172">
        <v>7.31439658267736</v>
      </c>
      <c r="Z172">
        <v>39.635172350110764</v>
      </c>
      <c r="AA172">
        <v>45.684631251840052</v>
      </c>
      <c r="AB172">
        <v>70.951306344926152</v>
      </c>
      <c r="AC172">
        <v>3.6321538090479737</v>
      </c>
      <c r="AD172">
        <v>0</v>
      </c>
      <c r="AE172">
        <v>260.90405015745245</v>
      </c>
    </row>
    <row r="173" spans="1:31" x14ac:dyDescent="0.25">
      <c r="A173">
        <v>2368273</v>
      </c>
      <c r="B173">
        <v>1</v>
      </c>
      <c r="C173" t="s">
        <v>80</v>
      </c>
      <c r="D173" t="s">
        <v>94</v>
      </c>
      <c r="E173" t="s">
        <v>148</v>
      </c>
      <c r="F173" t="s">
        <v>683</v>
      </c>
      <c r="G173" t="s">
        <v>160</v>
      </c>
      <c r="H173" t="s">
        <v>151</v>
      </c>
      <c r="I173" t="s">
        <v>136</v>
      </c>
      <c r="J173" t="s">
        <v>137</v>
      </c>
      <c r="K173" t="s">
        <v>138</v>
      </c>
      <c r="L173" t="s">
        <v>684</v>
      </c>
      <c r="M173" t="s">
        <v>685</v>
      </c>
      <c r="N173">
        <v>2.6472222219999999</v>
      </c>
      <c r="O173">
        <v>0</v>
      </c>
      <c r="P173">
        <v>1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1.9148960853213282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1.9148960853213282</v>
      </c>
    </row>
    <row r="174" spans="1:31" x14ac:dyDescent="0.25">
      <c r="A174">
        <v>2368462</v>
      </c>
      <c r="B174">
        <v>1</v>
      </c>
      <c r="C174" t="s">
        <v>80</v>
      </c>
      <c r="D174" t="s">
        <v>97</v>
      </c>
      <c r="E174" t="s">
        <v>225</v>
      </c>
      <c r="F174" t="s">
        <v>686</v>
      </c>
      <c r="G174" t="s">
        <v>219</v>
      </c>
      <c r="H174" t="s">
        <v>151</v>
      </c>
      <c r="I174" t="s">
        <v>136</v>
      </c>
      <c r="J174" t="s">
        <v>137</v>
      </c>
      <c r="K174" t="s">
        <v>138</v>
      </c>
      <c r="L174" t="s">
        <v>687</v>
      </c>
      <c r="M174" t="s">
        <v>688</v>
      </c>
      <c r="N174">
        <v>5.2547222219999998</v>
      </c>
      <c r="O174">
        <v>0</v>
      </c>
      <c r="P174">
        <v>35</v>
      </c>
      <c r="Q174">
        <v>0</v>
      </c>
      <c r="R174">
        <v>14</v>
      </c>
      <c r="S174">
        <v>0</v>
      </c>
      <c r="T174">
        <v>17</v>
      </c>
      <c r="U174">
        <v>0</v>
      </c>
      <c r="V174">
        <v>0</v>
      </c>
      <c r="W174">
        <v>0</v>
      </c>
      <c r="X174">
        <v>116.63052196427677</v>
      </c>
      <c r="Y174">
        <v>0</v>
      </c>
      <c r="Z174">
        <v>57.453885114219041</v>
      </c>
      <c r="AA174">
        <v>0</v>
      </c>
      <c r="AB174">
        <v>168.62918092723848</v>
      </c>
      <c r="AC174">
        <v>0</v>
      </c>
      <c r="AD174">
        <v>0</v>
      </c>
      <c r="AE174">
        <v>342.71358800573432</v>
      </c>
    </row>
    <row r="175" spans="1:31" x14ac:dyDescent="0.25">
      <c r="A175">
        <v>2368150</v>
      </c>
      <c r="B175">
        <v>1</v>
      </c>
      <c r="C175" t="s">
        <v>80</v>
      </c>
      <c r="D175" t="s">
        <v>83</v>
      </c>
      <c r="E175" t="s">
        <v>132</v>
      </c>
      <c r="F175" t="s">
        <v>689</v>
      </c>
      <c r="G175" t="s">
        <v>244</v>
      </c>
      <c r="H175" t="s">
        <v>135</v>
      </c>
      <c r="I175" t="s">
        <v>136</v>
      </c>
      <c r="J175" t="s">
        <v>137</v>
      </c>
      <c r="K175" t="s">
        <v>245</v>
      </c>
      <c r="L175" t="s">
        <v>690</v>
      </c>
      <c r="M175" t="s">
        <v>691</v>
      </c>
      <c r="N175">
        <v>6.4880555549999999</v>
      </c>
      <c r="O175">
        <v>0</v>
      </c>
      <c r="P175">
        <v>97</v>
      </c>
      <c r="Q175">
        <v>0</v>
      </c>
      <c r="R175">
        <v>2</v>
      </c>
      <c r="S175">
        <v>0</v>
      </c>
      <c r="T175">
        <v>9</v>
      </c>
      <c r="U175">
        <v>0</v>
      </c>
      <c r="V175">
        <v>0</v>
      </c>
      <c r="W175">
        <v>0</v>
      </c>
      <c r="X175">
        <v>151.93879129382208</v>
      </c>
      <c r="Y175">
        <v>0</v>
      </c>
      <c r="Z175">
        <v>0</v>
      </c>
      <c r="AA175">
        <v>0</v>
      </c>
      <c r="AB175">
        <v>72.845276877299014</v>
      </c>
      <c r="AC175">
        <v>0</v>
      </c>
      <c r="AD175">
        <v>0</v>
      </c>
      <c r="AE175">
        <v>224.78406817112108</v>
      </c>
    </row>
    <row r="176" spans="1:31" x14ac:dyDescent="0.25">
      <c r="A176">
        <v>2368044</v>
      </c>
      <c r="B176">
        <v>1</v>
      </c>
      <c r="C176" t="s">
        <v>81</v>
      </c>
      <c r="D176" t="s">
        <v>117</v>
      </c>
      <c r="E176" t="s">
        <v>166</v>
      </c>
      <c r="F176" t="s">
        <v>692</v>
      </c>
      <c r="G176" t="s">
        <v>168</v>
      </c>
      <c r="H176" t="s">
        <v>135</v>
      </c>
      <c r="I176" t="s">
        <v>136</v>
      </c>
      <c r="J176" t="s">
        <v>137</v>
      </c>
      <c r="K176" t="s">
        <v>138</v>
      </c>
      <c r="L176" t="s">
        <v>693</v>
      </c>
      <c r="M176" t="s">
        <v>694</v>
      </c>
      <c r="N176">
        <v>0.14472222200000001</v>
      </c>
      <c r="O176">
        <v>1</v>
      </c>
      <c r="P176">
        <v>2403</v>
      </c>
      <c r="Q176">
        <v>39</v>
      </c>
      <c r="R176">
        <v>83</v>
      </c>
      <c r="S176">
        <v>19</v>
      </c>
      <c r="T176">
        <v>231</v>
      </c>
      <c r="U176">
        <v>8</v>
      </c>
      <c r="V176">
        <v>1</v>
      </c>
      <c r="W176">
        <v>3.216267393686667E-2</v>
      </c>
      <c r="X176">
        <v>44.086274207594933</v>
      </c>
      <c r="Y176">
        <v>40.644067773514578</v>
      </c>
      <c r="Z176">
        <v>8.4604516104939087</v>
      </c>
      <c r="AA176">
        <v>7.6813344424768477</v>
      </c>
      <c r="AB176">
        <v>10.974094442147344</v>
      </c>
      <c r="AC176">
        <v>61.957174392996762</v>
      </c>
      <c r="AD176">
        <v>0.19797625496863999</v>
      </c>
      <c r="AE176">
        <v>174.03353579812989</v>
      </c>
    </row>
    <row r="177" spans="1:31" x14ac:dyDescent="0.25">
      <c r="A177">
        <v>2368585</v>
      </c>
      <c r="B177">
        <v>1</v>
      </c>
      <c r="C177" t="s">
        <v>81</v>
      </c>
      <c r="D177" t="s">
        <v>122</v>
      </c>
      <c r="E177" t="s">
        <v>225</v>
      </c>
      <c r="F177" t="s">
        <v>695</v>
      </c>
      <c r="G177" t="s">
        <v>219</v>
      </c>
      <c r="H177" t="s">
        <v>151</v>
      </c>
      <c r="I177" t="s">
        <v>136</v>
      </c>
      <c r="J177" t="s">
        <v>137</v>
      </c>
      <c r="K177" t="s">
        <v>138</v>
      </c>
      <c r="L177" t="s">
        <v>696</v>
      </c>
      <c r="M177" t="s">
        <v>697</v>
      </c>
      <c r="N177">
        <v>1.485833333</v>
      </c>
      <c r="O177">
        <v>0</v>
      </c>
      <c r="P177">
        <v>164</v>
      </c>
      <c r="Q177">
        <v>0</v>
      </c>
      <c r="R177">
        <v>0</v>
      </c>
      <c r="S177">
        <v>0</v>
      </c>
      <c r="T177">
        <v>5</v>
      </c>
      <c r="U177">
        <v>0</v>
      </c>
      <c r="V177">
        <v>0</v>
      </c>
      <c r="W177">
        <v>0</v>
      </c>
      <c r="X177">
        <v>57.394372868734528</v>
      </c>
      <c r="Y177">
        <v>0</v>
      </c>
      <c r="Z177">
        <v>0</v>
      </c>
      <c r="AA177">
        <v>0</v>
      </c>
      <c r="AB177">
        <v>21.357645390571879</v>
      </c>
      <c r="AC177">
        <v>0</v>
      </c>
      <c r="AD177">
        <v>0</v>
      </c>
      <c r="AE177">
        <v>78.752018259306411</v>
      </c>
    </row>
    <row r="178" spans="1:31" x14ac:dyDescent="0.25">
      <c r="A178">
        <v>2368193</v>
      </c>
      <c r="B178">
        <v>1</v>
      </c>
      <c r="C178" t="s">
        <v>80</v>
      </c>
      <c r="D178" t="s">
        <v>84</v>
      </c>
      <c r="E178" t="s">
        <v>148</v>
      </c>
      <c r="F178" t="s">
        <v>698</v>
      </c>
      <c r="G178" t="s">
        <v>240</v>
      </c>
      <c r="H178" t="s">
        <v>151</v>
      </c>
      <c r="I178" t="s">
        <v>136</v>
      </c>
      <c r="J178" t="s">
        <v>137</v>
      </c>
      <c r="K178" t="s">
        <v>138</v>
      </c>
      <c r="L178" t="s">
        <v>699</v>
      </c>
      <c r="M178" t="s">
        <v>700</v>
      </c>
      <c r="N178">
        <v>6.1044444440000003</v>
      </c>
      <c r="O178">
        <v>0</v>
      </c>
      <c r="P178">
        <v>8</v>
      </c>
      <c r="Q178">
        <v>0</v>
      </c>
      <c r="R178">
        <v>0</v>
      </c>
      <c r="S178">
        <v>0</v>
      </c>
      <c r="T178">
        <v>1</v>
      </c>
      <c r="U178">
        <v>0</v>
      </c>
      <c r="V178">
        <v>0</v>
      </c>
      <c r="W178">
        <v>0</v>
      </c>
      <c r="X178">
        <v>9.5127052766549554</v>
      </c>
      <c r="Y178">
        <v>0</v>
      </c>
      <c r="Z178">
        <v>0</v>
      </c>
      <c r="AA178">
        <v>0</v>
      </c>
      <c r="AB178">
        <v>1.7789538333955558E-2</v>
      </c>
      <c r="AC178">
        <v>0</v>
      </c>
      <c r="AD178">
        <v>0</v>
      </c>
      <c r="AE178">
        <v>9.530494814988911</v>
      </c>
    </row>
    <row r="179" spans="1:31" x14ac:dyDescent="0.25">
      <c r="A179">
        <v>2368691</v>
      </c>
      <c r="B179">
        <v>1</v>
      </c>
      <c r="C179" t="s">
        <v>80</v>
      </c>
      <c r="D179" t="s">
        <v>94</v>
      </c>
      <c r="E179" t="s">
        <v>132</v>
      </c>
      <c r="F179" t="s">
        <v>701</v>
      </c>
      <c r="G179" t="s">
        <v>134</v>
      </c>
      <c r="H179" t="s">
        <v>135</v>
      </c>
      <c r="I179" t="s">
        <v>136</v>
      </c>
      <c r="J179" t="s">
        <v>137</v>
      </c>
      <c r="K179" t="s">
        <v>138</v>
      </c>
      <c r="L179" t="s">
        <v>702</v>
      </c>
      <c r="M179" t="s">
        <v>703</v>
      </c>
      <c r="N179">
        <v>1.3686111110000001</v>
      </c>
      <c r="O179">
        <v>0</v>
      </c>
      <c r="P179">
        <v>82</v>
      </c>
      <c r="Q179">
        <v>0</v>
      </c>
      <c r="R179">
        <v>2</v>
      </c>
      <c r="S179">
        <v>0</v>
      </c>
      <c r="T179">
        <v>4</v>
      </c>
      <c r="U179">
        <v>0</v>
      </c>
      <c r="V179">
        <v>0</v>
      </c>
      <c r="W179">
        <v>0</v>
      </c>
      <c r="X179">
        <v>25.034515590155287</v>
      </c>
      <c r="Y179">
        <v>0</v>
      </c>
      <c r="Z179">
        <v>3.8844611353933178</v>
      </c>
      <c r="AA179">
        <v>0</v>
      </c>
      <c r="AB179">
        <v>2.3408828949389431</v>
      </c>
      <c r="AC179">
        <v>0</v>
      </c>
      <c r="AD179">
        <v>0</v>
      </c>
      <c r="AE179">
        <v>31.259859620487546</v>
      </c>
    </row>
    <row r="180" spans="1:31" x14ac:dyDescent="0.25">
      <c r="A180">
        <v>2368502</v>
      </c>
      <c r="B180">
        <v>1</v>
      </c>
      <c r="C180" t="s">
        <v>80</v>
      </c>
      <c r="D180" t="s">
        <v>107</v>
      </c>
      <c r="E180" t="s">
        <v>132</v>
      </c>
      <c r="F180" t="s">
        <v>704</v>
      </c>
      <c r="G180" t="s">
        <v>244</v>
      </c>
      <c r="H180" t="s">
        <v>135</v>
      </c>
      <c r="I180" t="s">
        <v>136</v>
      </c>
      <c r="J180" t="s">
        <v>137</v>
      </c>
      <c r="K180" t="s">
        <v>245</v>
      </c>
      <c r="L180" t="s">
        <v>705</v>
      </c>
      <c r="M180" t="s">
        <v>706</v>
      </c>
      <c r="N180">
        <v>1.4688888879999999</v>
      </c>
      <c r="O180">
        <v>0</v>
      </c>
      <c r="P180">
        <v>77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40.750810770065279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40.750810770065279</v>
      </c>
    </row>
    <row r="181" spans="1:31" x14ac:dyDescent="0.25">
      <c r="A181">
        <v>2368525</v>
      </c>
      <c r="B181">
        <v>1</v>
      </c>
      <c r="C181" t="s">
        <v>80</v>
      </c>
      <c r="D181" t="s">
        <v>101</v>
      </c>
      <c r="E181" t="s">
        <v>148</v>
      </c>
      <c r="F181" t="s">
        <v>707</v>
      </c>
      <c r="G181" t="s">
        <v>150</v>
      </c>
      <c r="H181" t="s">
        <v>151</v>
      </c>
      <c r="I181" t="s">
        <v>136</v>
      </c>
      <c r="J181" t="s">
        <v>137</v>
      </c>
      <c r="K181" t="s">
        <v>138</v>
      </c>
      <c r="L181" t="s">
        <v>708</v>
      </c>
      <c r="M181" t="s">
        <v>709</v>
      </c>
      <c r="N181">
        <v>1.9613888880000001</v>
      </c>
      <c r="O181">
        <v>0</v>
      </c>
      <c r="P181">
        <v>7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2.3502190361636863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2.3502190361636863</v>
      </c>
    </row>
    <row r="182" spans="1:31" x14ac:dyDescent="0.25">
      <c r="A182">
        <v>2368379</v>
      </c>
      <c r="B182">
        <v>1</v>
      </c>
      <c r="C182" t="s">
        <v>81</v>
      </c>
      <c r="D182" t="s">
        <v>120</v>
      </c>
      <c r="E182" t="s">
        <v>166</v>
      </c>
      <c r="F182" t="s">
        <v>710</v>
      </c>
      <c r="G182" t="s">
        <v>168</v>
      </c>
      <c r="H182" t="s">
        <v>135</v>
      </c>
      <c r="I182" t="s">
        <v>136</v>
      </c>
      <c r="J182" t="s">
        <v>137</v>
      </c>
      <c r="K182" t="s">
        <v>138</v>
      </c>
      <c r="L182" t="s">
        <v>711</v>
      </c>
      <c r="M182" t="s">
        <v>712</v>
      </c>
      <c r="N182">
        <v>0.65416666599999995</v>
      </c>
      <c r="O182">
        <v>0</v>
      </c>
      <c r="P182">
        <v>524</v>
      </c>
      <c r="Q182">
        <v>6</v>
      </c>
      <c r="R182">
        <v>8</v>
      </c>
      <c r="S182">
        <v>1</v>
      </c>
      <c r="T182">
        <v>61</v>
      </c>
      <c r="U182">
        <v>0</v>
      </c>
      <c r="V182">
        <v>1</v>
      </c>
      <c r="W182">
        <v>0</v>
      </c>
      <c r="X182">
        <v>116.25762087129687</v>
      </c>
      <c r="Y182">
        <v>60.308661754105337</v>
      </c>
      <c r="Z182">
        <v>18.66053569497155</v>
      </c>
      <c r="AA182">
        <v>1.5873747119022916</v>
      </c>
      <c r="AB182">
        <v>53.601976871403174</v>
      </c>
      <c r="AC182">
        <v>0</v>
      </c>
      <c r="AD182">
        <v>4.8811021994212505</v>
      </c>
      <c r="AE182">
        <v>255.29727210310048</v>
      </c>
    </row>
    <row r="183" spans="1:31" x14ac:dyDescent="0.25">
      <c r="A183">
        <v>2368233</v>
      </c>
      <c r="B183">
        <v>1</v>
      </c>
      <c r="C183" t="s">
        <v>80</v>
      </c>
      <c r="D183" t="s">
        <v>108</v>
      </c>
      <c r="E183" t="s">
        <v>171</v>
      </c>
      <c r="F183" t="s">
        <v>713</v>
      </c>
      <c r="G183" t="s">
        <v>244</v>
      </c>
      <c r="H183" t="s">
        <v>135</v>
      </c>
      <c r="I183" t="s">
        <v>136</v>
      </c>
      <c r="J183" t="s">
        <v>137</v>
      </c>
      <c r="K183" t="s">
        <v>245</v>
      </c>
      <c r="L183" t="s">
        <v>714</v>
      </c>
      <c r="M183" t="s">
        <v>715</v>
      </c>
      <c r="N183">
        <v>4.3719444440000004</v>
      </c>
      <c r="O183">
        <v>0</v>
      </c>
      <c r="P183">
        <v>99</v>
      </c>
      <c r="Q183">
        <v>0</v>
      </c>
      <c r="R183">
        <v>30</v>
      </c>
      <c r="S183">
        <v>3</v>
      </c>
      <c r="T183">
        <v>31</v>
      </c>
      <c r="U183">
        <v>0</v>
      </c>
      <c r="V183">
        <v>0</v>
      </c>
      <c r="W183">
        <v>0</v>
      </c>
      <c r="X183">
        <v>111.70100834098714</v>
      </c>
      <c r="Y183">
        <v>0</v>
      </c>
      <c r="Z183">
        <v>449.83721016002676</v>
      </c>
      <c r="AA183">
        <v>75.660269886306097</v>
      </c>
      <c r="AB183">
        <v>310.02776884420922</v>
      </c>
      <c r="AC183">
        <v>0</v>
      </c>
      <c r="AD183">
        <v>0</v>
      </c>
      <c r="AE183">
        <v>947.22625723152919</v>
      </c>
    </row>
    <row r="184" spans="1:31" x14ac:dyDescent="0.25">
      <c r="A184">
        <v>2368356</v>
      </c>
      <c r="B184">
        <v>1</v>
      </c>
      <c r="C184" t="s">
        <v>80</v>
      </c>
      <c r="D184" t="s">
        <v>94</v>
      </c>
      <c r="E184" t="s">
        <v>225</v>
      </c>
      <c r="F184" t="s">
        <v>716</v>
      </c>
      <c r="G184" t="s">
        <v>219</v>
      </c>
      <c r="H184" t="s">
        <v>151</v>
      </c>
      <c r="I184" t="s">
        <v>136</v>
      </c>
      <c r="J184" t="s">
        <v>137</v>
      </c>
      <c r="K184" t="s">
        <v>138</v>
      </c>
      <c r="L184" t="s">
        <v>717</v>
      </c>
      <c r="M184" t="s">
        <v>718</v>
      </c>
      <c r="N184">
        <v>5.2941666659999997</v>
      </c>
      <c r="O184">
        <v>0</v>
      </c>
      <c r="P184">
        <v>83</v>
      </c>
      <c r="Q184">
        <v>0</v>
      </c>
      <c r="R184">
        <v>0</v>
      </c>
      <c r="S184">
        <v>0</v>
      </c>
      <c r="T184">
        <v>5</v>
      </c>
      <c r="U184">
        <v>0</v>
      </c>
      <c r="V184">
        <v>0</v>
      </c>
      <c r="W184">
        <v>0</v>
      </c>
      <c r="X184">
        <v>149.98193540732061</v>
      </c>
      <c r="Y184">
        <v>0</v>
      </c>
      <c r="Z184">
        <v>0</v>
      </c>
      <c r="AA184">
        <v>0</v>
      </c>
      <c r="AB184">
        <v>31.594757278716063</v>
      </c>
      <c r="AC184">
        <v>0</v>
      </c>
      <c r="AD184">
        <v>0</v>
      </c>
      <c r="AE184">
        <v>181.57669268603667</v>
      </c>
    </row>
    <row r="185" spans="1:31" x14ac:dyDescent="0.25">
      <c r="A185">
        <v>2368373</v>
      </c>
      <c r="B185">
        <v>1</v>
      </c>
      <c r="C185" t="s">
        <v>80</v>
      </c>
      <c r="D185" t="s">
        <v>89</v>
      </c>
      <c r="E185" t="s">
        <v>166</v>
      </c>
      <c r="F185" t="s">
        <v>719</v>
      </c>
      <c r="G185" t="s">
        <v>168</v>
      </c>
      <c r="H185" t="s">
        <v>135</v>
      </c>
      <c r="I185" t="s">
        <v>136</v>
      </c>
      <c r="J185" t="s">
        <v>137</v>
      </c>
      <c r="K185" t="s">
        <v>138</v>
      </c>
      <c r="L185" t="s">
        <v>720</v>
      </c>
      <c r="M185" t="s">
        <v>721</v>
      </c>
      <c r="N185">
        <v>0.84444444399999996</v>
      </c>
      <c r="O185">
        <v>1</v>
      </c>
      <c r="P185">
        <v>844</v>
      </c>
      <c r="Q185">
        <v>3</v>
      </c>
      <c r="R185">
        <v>78</v>
      </c>
      <c r="S185">
        <v>10</v>
      </c>
      <c r="T185">
        <v>124</v>
      </c>
      <c r="U185">
        <v>1</v>
      </c>
      <c r="V185">
        <v>0</v>
      </c>
      <c r="W185">
        <v>49.66588447887689</v>
      </c>
      <c r="X185">
        <v>564.51036259086857</v>
      </c>
      <c r="Y185">
        <v>5.4698196016040885</v>
      </c>
      <c r="Z185">
        <v>28.228859284721995</v>
      </c>
      <c r="AA185">
        <v>222.73804463304242</v>
      </c>
      <c r="AB185">
        <v>368.8363935243147</v>
      </c>
      <c r="AC185">
        <v>7.2003496377368021</v>
      </c>
      <c r="AD185">
        <v>0</v>
      </c>
      <c r="AE185">
        <v>1246.6497137511653</v>
      </c>
    </row>
    <row r="186" spans="1:31" x14ac:dyDescent="0.25">
      <c r="A186">
        <v>2368419</v>
      </c>
      <c r="B186">
        <v>1</v>
      </c>
      <c r="C186" t="s">
        <v>80</v>
      </c>
      <c r="D186" t="s">
        <v>107</v>
      </c>
      <c r="E186" t="s">
        <v>132</v>
      </c>
      <c r="F186" t="s">
        <v>722</v>
      </c>
      <c r="G186" t="s">
        <v>244</v>
      </c>
      <c r="H186" t="s">
        <v>135</v>
      </c>
      <c r="I186" t="s">
        <v>136</v>
      </c>
      <c r="J186" t="s">
        <v>137</v>
      </c>
      <c r="K186" t="s">
        <v>245</v>
      </c>
      <c r="L186" t="s">
        <v>723</v>
      </c>
      <c r="M186" t="s">
        <v>724</v>
      </c>
      <c r="N186">
        <v>3.4275000000000002</v>
      </c>
      <c r="O186">
        <v>0</v>
      </c>
      <c r="P186">
        <v>0</v>
      </c>
      <c r="Q186">
        <v>1</v>
      </c>
      <c r="R186">
        <v>3</v>
      </c>
      <c r="S186">
        <v>1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1.4626022805286043</v>
      </c>
      <c r="Z186">
        <v>33.270264246083407</v>
      </c>
      <c r="AA186">
        <v>6.8504490986434998</v>
      </c>
      <c r="AB186">
        <v>0</v>
      </c>
      <c r="AC186">
        <v>0</v>
      </c>
      <c r="AD186">
        <v>0</v>
      </c>
      <c r="AE186">
        <v>41.583315625255516</v>
      </c>
    </row>
    <row r="187" spans="1:31" x14ac:dyDescent="0.25">
      <c r="A187">
        <v>2368519</v>
      </c>
      <c r="B187">
        <v>1</v>
      </c>
      <c r="C187" t="s">
        <v>81</v>
      </c>
      <c r="D187" t="s">
        <v>121</v>
      </c>
      <c r="E187" t="s">
        <v>166</v>
      </c>
      <c r="F187" t="s">
        <v>725</v>
      </c>
      <c r="G187" t="s">
        <v>168</v>
      </c>
      <c r="H187" t="s">
        <v>135</v>
      </c>
      <c r="I187" t="s">
        <v>136</v>
      </c>
      <c r="J187" t="s">
        <v>137</v>
      </c>
      <c r="K187" t="s">
        <v>138</v>
      </c>
      <c r="L187" t="s">
        <v>726</v>
      </c>
      <c r="M187" t="s">
        <v>727</v>
      </c>
      <c r="N187">
        <v>0.716388888</v>
      </c>
      <c r="O187">
        <v>0</v>
      </c>
      <c r="P187">
        <v>1503</v>
      </c>
      <c r="Q187">
        <v>3</v>
      </c>
      <c r="R187">
        <v>61</v>
      </c>
      <c r="S187">
        <v>18</v>
      </c>
      <c r="T187">
        <v>77</v>
      </c>
      <c r="U187">
        <v>0</v>
      </c>
      <c r="V187">
        <v>0</v>
      </c>
      <c r="W187">
        <v>0</v>
      </c>
      <c r="X187">
        <v>188.09780133009136</v>
      </c>
      <c r="Y187">
        <v>4.6776853095664555</v>
      </c>
      <c r="Z187">
        <v>55.203966470867599</v>
      </c>
      <c r="AA187">
        <v>78.404458525229487</v>
      </c>
      <c r="AB187">
        <v>35.381206683785464</v>
      </c>
      <c r="AC187">
        <v>0</v>
      </c>
      <c r="AD187">
        <v>0</v>
      </c>
      <c r="AE187">
        <v>361.76511831954036</v>
      </c>
    </row>
    <row r="188" spans="1:31" x14ac:dyDescent="0.25">
      <c r="A188">
        <v>2368124</v>
      </c>
      <c r="B188">
        <v>1</v>
      </c>
      <c r="C188" t="s">
        <v>80</v>
      </c>
      <c r="D188" t="s">
        <v>106</v>
      </c>
      <c r="E188" t="s">
        <v>171</v>
      </c>
      <c r="F188" t="s">
        <v>728</v>
      </c>
      <c r="G188" t="s">
        <v>244</v>
      </c>
      <c r="H188" t="s">
        <v>135</v>
      </c>
      <c r="I188" t="s">
        <v>136</v>
      </c>
      <c r="J188" t="s">
        <v>137</v>
      </c>
      <c r="K188" t="s">
        <v>245</v>
      </c>
      <c r="L188" t="s">
        <v>729</v>
      </c>
      <c r="M188" t="s">
        <v>730</v>
      </c>
      <c r="N188">
        <v>8.6524999999999999</v>
      </c>
      <c r="O188">
        <v>0</v>
      </c>
      <c r="P188">
        <v>1233</v>
      </c>
      <c r="Q188">
        <v>20</v>
      </c>
      <c r="R188">
        <v>153</v>
      </c>
      <c r="S188">
        <v>12</v>
      </c>
      <c r="T188">
        <v>261</v>
      </c>
      <c r="U188">
        <v>0</v>
      </c>
      <c r="V188">
        <v>0</v>
      </c>
      <c r="W188">
        <v>0</v>
      </c>
      <c r="X188">
        <v>2207.7251562178108</v>
      </c>
      <c r="Y188">
        <v>293.32033824973206</v>
      </c>
      <c r="Z188">
        <v>1010.259696615339</v>
      </c>
      <c r="AA188">
        <v>215.82653365927152</v>
      </c>
      <c r="AB188">
        <v>1623.4184641309998</v>
      </c>
      <c r="AC188">
        <v>0</v>
      </c>
      <c r="AD188">
        <v>0</v>
      </c>
      <c r="AE188">
        <v>5350.5501888731533</v>
      </c>
    </row>
    <row r="189" spans="1:31" x14ac:dyDescent="0.25">
      <c r="A189">
        <v>2368270</v>
      </c>
      <c r="B189">
        <v>1</v>
      </c>
      <c r="C189" t="s">
        <v>80</v>
      </c>
      <c r="D189" t="s">
        <v>110</v>
      </c>
      <c r="E189" t="s">
        <v>148</v>
      </c>
      <c r="F189" t="s">
        <v>731</v>
      </c>
      <c r="G189" t="s">
        <v>150</v>
      </c>
      <c r="H189" t="s">
        <v>151</v>
      </c>
      <c r="I189" t="s">
        <v>136</v>
      </c>
      <c r="J189" t="s">
        <v>137</v>
      </c>
      <c r="K189" t="s">
        <v>138</v>
      </c>
      <c r="L189" t="s">
        <v>732</v>
      </c>
      <c r="M189" t="s">
        <v>733</v>
      </c>
      <c r="N189">
        <v>4.506388888</v>
      </c>
      <c r="O189">
        <v>0</v>
      </c>
      <c r="P189">
        <v>5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10.05035491862351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10.05035491862351</v>
      </c>
    </row>
    <row r="190" spans="1:31" x14ac:dyDescent="0.25">
      <c r="A190">
        <v>2368565</v>
      </c>
      <c r="B190">
        <v>1</v>
      </c>
      <c r="C190" t="s">
        <v>80</v>
      </c>
      <c r="D190" t="s">
        <v>92</v>
      </c>
      <c r="E190" t="s">
        <v>148</v>
      </c>
      <c r="F190" t="s">
        <v>734</v>
      </c>
      <c r="G190" t="s">
        <v>150</v>
      </c>
      <c r="H190" t="s">
        <v>151</v>
      </c>
      <c r="I190" t="s">
        <v>136</v>
      </c>
      <c r="J190" t="s">
        <v>137</v>
      </c>
      <c r="K190" t="s">
        <v>138</v>
      </c>
      <c r="L190" t="s">
        <v>735</v>
      </c>
      <c r="M190" t="s">
        <v>736</v>
      </c>
      <c r="N190">
        <v>1.990277777</v>
      </c>
      <c r="O190">
        <v>0</v>
      </c>
      <c r="P190">
        <v>1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2.1114790134865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2.1114790134865</v>
      </c>
    </row>
    <row r="191" spans="1:31" x14ac:dyDescent="0.25">
      <c r="A191">
        <v>2368582</v>
      </c>
      <c r="B191">
        <v>1</v>
      </c>
      <c r="C191" t="s">
        <v>81</v>
      </c>
      <c r="D191" t="s">
        <v>122</v>
      </c>
      <c r="E191" t="s">
        <v>132</v>
      </c>
      <c r="F191" t="s">
        <v>737</v>
      </c>
      <c r="G191" t="s">
        <v>134</v>
      </c>
      <c r="H191" t="s">
        <v>135</v>
      </c>
      <c r="I191" t="s">
        <v>136</v>
      </c>
      <c r="J191" t="s">
        <v>137</v>
      </c>
      <c r="K191" t="s">
        <v>138</v>
      </c>
      <c r="L191" t="s">
        <v>738</v>
      </c>
      <c r="M191" t="s">
        <v>739</v>
      </c>
      <c r="N191">
        <v>3.0480555549999999</v>
      </c>
      <c r="O191">
        <v>0</v>
      </c>
      <c r="P191">
        <v>170</v>
      </c>
      <c r="Q191">
        <v>0</v>
      </c>
      <c r="R191">
        <v>0</v>
      </c>
      <c r="S191">
        <v>2</v>
      </c>
      <c r="T191">
        <v>12</v>
      </c>
      <c r="U191">
        <v>0</v>
      </c>
      <c r="V191">
        <v>0</v>
      </c>
      <c r="W191">
        <v>0</v>
      </c>
      <c r="X191">
        <v>93.368726775305944</v>
      </c>
      <c r="Y191">
        <v>0</v>
      </c>
      <c r="Z191">
        <v>0</v>
      </c>
      <c r="AA191">
        <v>12.159666129620248</v>
      </c>
      <c r="AB191">
        <v>28.064402743396759</v>
      </c>
      <c r="AC191">
        <v>0</v>
      </c>
      <c r="AD191">
        <v>0</v>
      </c>
      <c r="AE191">
        <v>133.59279564832295</v>
      </c>
    </row>
    <row r="192" spans="1:31" x14ac:dyDescent="0.25">
      <c r="A192">
        <v>2368439</v>
      </c>
      <c r="B192">
        <v>1</v>
      </c>
      <c r="C192" t="s">
        <v>80</v>
      </c>
      <c r="D192" t="s">
        <v>100</v>
      </c>
      <c r="E192" t="s">
        <v>225</v>
      </c>
      <c r="F192" t="s">
        <v>740</v>
      </c>
      <c r="G192" t="s">
        <v>219</v>
      </c>
      <c r="H192" t="s">
        <v>151</v>
      </c>
      <c r="I192" t="s">
        <v>136</v>
      </c>
      <c r="J192" t="s">
        <v>137</v>
      </c>
      <c r="K192" t="s">
        <v>138</v>
      </c>
      <c r="L192" t="s">
        <v>741</v>
      </c>
      <c r="M192" t="s">
        <v>742</v>
      </c>
      <c r="N192">
        <v>1.9552777770000001</v>
      </c>
      <c r="O192">
        <v>0</v>
      </c>
      <c r="P192">
        <v>21</v>
      </c>
      <c r="Q192">
        <v>0</v>
      </c>
      <c r="R192">
        <v>0</v>
      </c>
      <c r="S192">
        <v>0</v>
      </c>
      <c r="T192">
        <v>4</v>
      </c>
      <c r="U192">
        <v>0</v>
      </c>
      <c r="V192">
        <v>0</v>
      </c>
      <c r="W192">
        <v>0</v>
      </c>
      <c r="X192">
        <v>17.862239211848923</v>
      </c>
      <c r="Y192">
        <v>0</v>
      </c>
      <c r="Z192">
        <v>0</v>
      </c>
      <c r="AA192">
        <v>0</v>
      </c>
      <c r="AB192">
        <v>28.508889011079933</v>
      </c>
      <c r="AC192">
        <v>0</v>
      </c>
      <c r="AD192">
        <v>0</v>
      </c>
      <c r="AE192">
        <v>46.37112822292886</v>
      </c>
    </row>
    <row r="193" spans="1:31" x14ac:dyDescent="0.25">
      <c r="A193">
        <v>2368227</v>
      </c>
      <c r="B193">
        <v>1</v>
      </c>
      <c r="C193" t="s">
        <v>80</v>
      </c>
      <c r="D193" t="s">
        <v>104</v>
      </c>
      <c r="E193" t="s">
        <v>225</v>
      </c>
      <c r="F193" t="s">
        <v>743</v>
      </c>
      <c r="G193" t="s">
        <v>744</v>
      </c>
      <c r="H193" t="s">
        <v>151</v>
      </c>
      <c r="I193" t="s">
        <v>136</v>
      </c>
      <c r="J193" t="s">
        <v>137</v>
      </c>
      <c r="K193" t="s">
        <v>138</v>
      </c>
      <c r="L193" t="s">
        <v>745</v>
      </c>
      <c r="M193" t="s">
        <v>746</v>
      </c>
      <c r="N193">
        <v>1.461944444</v>
      </c>
      <c r="O193">
        <v>0</v>
      </c>
      <c r="P193">
        <v>107</v>
      </c>
      <c r="Q193">
        <v>0</v>
      </c>
      <c r="R193">
        <v>0</v>
      </c>
      <c r="S193">
        <v>0</v>
      </c>
      <c r="T193">
        <v>19</v>
      </c>
      <c r="U193">
        <v>0</v>
      </c>
      <c r="V193">
        <v>0</v>
      </c>
      <c r="W193">
        <v>0</v>
      </c>
      <c r="X193">
        <v>40.574628274941908</v>
      </c>
      <c r="Y193">
        <v>0</v>
      </c>
      <c r="Z193">
        <v>0</v>
      </c>
      <c r="AA193">
        <v>0</v>
      </c>
      <c r="AB193">
        <v>21.937333872464656</v>
      </c>
      <c r="AC193">
        <v>0</v>
      </c>
      <c r="AD193">
        <v>0</v>
      </c>
      <c r="AE193">
        <v>62.511962147406564</v>
      </c>
    </row>
    <row r="194" spans="1:31" x14ac:dyDescent="0.25">
      <c r="A194">
        <v>2368602</v>
      </c>
      <c r="B194">
        <v>1</v>
      </c>
      <c r="C194" t="s">
        <v>81</v>
      </c>
      <c r="D194" t="s">
        <v>127</v>
      </c>
      <c r="E194" t="s">
        <v>148</v>
      </c>
      <c r="F194" t="s">
        <v>747</v>
      </c>
      <c r="G194" t="s">
        <v>160</v>
      </c>
      <c r="H194" t="s">
        <v>151</v>
      </c>
      <c r="I194" t="s">
        <v>136</v>
      </c>
      <c r="J194" t="s">
        <v>137</v>
      </c>
      <c r="K194" t="s">
        <v>138</v>
      </c>
      <c r="L194" t="s">
        <v>748</v>
      </c>
      <c r="M194" t="s">
        <v>749</v>
      </c>
      <c r="N194">
        <v>1.473055555</v>
      </c>
      <c r="O194">
        <v>0</v>
      </c>
      <c r="P194">
        <v>1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0.20691233659826999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0.20691233659826999</v>
      </c>
    </row>
    <row r="195" spans="1:31" x14ac:dyDescent="0.25">
      <c r="A195">
        <v>2368588</v>
      </c>
      <c r="B195">
        <v>1</v>
      </c>
      <c r="C195" t="s">
        <v>80</v>
      </c>
      <c r="D195" t="s">
        <v>104</v>
      </c>
      <c r="E195" t="s">
        <v>132</v>
      </c>
      <c r="F195" t="s">
        <v>750</v>
      </c>
      <c r="G195" t="s">
        <v>134</v>
      </c>
      <c r="H195" t="s">
        <v>135</v>
      </c>
      <c r="I195" t="s">
        <v>136</v>
      </c>
      <c r="J195" t="s">
        <v>137</v>
      </c>
      <c r="K195" t="s">
        <v>138</v>
      </c>
      <c r="L195" t="s">
        <v>751</v>
      </c>
      <c r="M195" t="s">
        <v>752</v>
      </c>
      <c r="N195">
        <v>1.8461111109999999</v>
      </c>
      <c r="O195">
        <v>0</v>
      </c>
      <c r="P195">
        <v>1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</row>
    <row r="196" spans="1:31" x14ac:dyDescent="0.25">
      <c r="A196">
        <v>2368645</v>
      </c>
      <c r="B196">
        <v>1</v>
      </c>
      <c r="C196" t="s">
        <v>81</v>
      </c>
      <c r="D196" t="s">
        <v>119</v>
      </c>
      <c r="E196" t="s">
        <v>132</v>
      </c>
      <c r="F196" t="s">
        <v>753</v>
      </c>
      <c r="G196" t="s">
        <v>168</v>
      </c>
      <c r="H196" t="s">
        <v>135</v>
      </c>
      <c r="I196" t="s">
        <v>136</v>
      </c>
      <c r="J196" t="s">
        <v>137</v>
      </c>
      <c r="K196" t="s">
        <v>138</v>
      </c>
      <c r="L196" t="s">
        <v>754</v>
      </c>
      <c r="M196" t="s">
        <v>755</v>
      </c>
      <c r="N196">
        <v>1.2680555549999999</v>
      </c>
      <c r="O196">
        <v>0</v>
      </c>
      <c r="P196">
        <v>61</v>
      </c>
      <c r="Q196">
        <v>0</v>
      </c>
      <c r="R196">
        <v>5</v>
      </c>
      <c r="S196">
        <v>0</v>
      </c>
      <c r="T196">
        <v>1</v>
      </c>
      <c r="U196">
        <v>0</v>
      </c>
      <c r="V196">
        <v>0</v>
      </c>
      <c r="W196">
        <v>0</v>
      </c>
      <c r="X196">
        <v>25.240351548066204</v>
      </c>
      <c r="Y196">
        <v>0</v>
      </c>
      <c r="Z196">
        <v>17.282085380140749</v>
      </c>
      <c r="AA196">
        <v>0</v>
      </c>
      <c r="AB196">
        <v>0</v>
      </c>
      <c r="AC196">
        <v>0</v>
      </c>
      <c r="AD196">
        <v>0</v>
      </c>
      <c r="AE196">
        <v>42.522436928206957</v>
      </c>
    </row>
    <row r="197" spans="1:31" x14ac:dyDescent="0.25">
      <c r="A197">
        <v>2368104</v>
      </c>
      <c r="B197">
        <v>1</v>
      </c>
      <c r="C197" t="s">
        <v>80</v>
      </c>
      <c r="D197" t="s">
        <v>105</v>
      </c>
      <c r="E197" t="s">
        <v>148</v>
      </c>
      <c r="F197" t="s">
        <v>756</v>
      </c>
      <c r="G197" t="s">
        <v>160</v>
      </c>
      <c r="H197" t="s">
        <v>151</v>
      </c>
      <c r="I197" t="s">
        <v>136</v>
      </c>
      <c r="J197" t="s">
        <v>137</v>
      </c>
      <c r="K197" t="s">
        <v>138</v>
      </c>
      <c r="L197" t="s">
        <v>757</v>
      </c>
      <c r="M197" t="s">
        <v>758</v>
      </c>
      <c r="N197">
        <v>2.5619444439999999</v>
      </c>
      <c r="O197">
        <v>0</v>
      </c>
      <c r="P197">
        <v>3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4.0801542398608985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4.0801542398608985</v>
      </c>
    </row>
    <row r="198" spans="1:31" x14ac:dyDescent="0.25">
      <c r="A198">
        <v>2368047</v>
      </c>
      <c r="B198">
        <v>1</v>
      </c>
      <c r="C198" t="s">
        <v>81</v>
      </c>
      <c r="D198" t="s">
        <v>119</v>
      </c>
      <c r="E198" t="s">
        <v>225</v>
      </c>
      <c r="F198" t="s">
        <v>759</v>
      </c>
      <c r="G198" t="s">
        <v>219</v>
      </c>
      <c r="H198" t="s">
        <v>151</v>
      </c>
      <c r="I198" t="s">
        <v>136</v>
      </c>
      <c r="J198" t="s">
        <v>137</v>
      </c>
      <c r="K198" t="s">
        <v>138</v>
      </c>
      <c r="L198" t="s">
        <v>760</v>
      </c>
      <c r="M198" t="s">
        <v>761</v>
      </c>
      <c r="N198">
        <v>1.114166666</v>
      </c>
      <c r="O198">
        <v>0</v>
      </c>
      <c r="P198">
        <v>12</v>
      </c>
      <c r="Q198">
        <v>0</v>
      </c>
      <c r="R198">
        <v>5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3.8232296620312325</v>
      </c>
      <c r="Y198">
        <v>0</v>
      </c>
      <c r="Z198">
        <v>6.9589456771481153</v>
      </c>
      <c r="AA198">
        <v>0</v>
      </c>
      <c r="AB198">
        <v>0</v>
      </c>
      <c r="AC198">
        <v>0</v>
      </c>
      <c r="AD198">
        <v>0</v>
      </c>
      <c r="AE198">
        <v>10.782175339179348</v>
      </c>
    </row>
    <row r="199" spans="1:31" x14ac:dyDescent="0.25">
      <c r="A199">
        <v>2368147</v>
      </c>
      <c r="B199">
        <v>1</v>
      </c>
      <c r="C199" t="s">
        <v>80</v>
      </c>
      <c r="D199" t="s">
        <v>96</v>
      </c>
      <c r="E199" t="s">
        <v>148</v>
      </c>
      <c r="F199" t="s">
        <v>762</v>
      </c>
      <c r="G199" t="s">
        <v>160</v>
      </c>
      <c r="H199" t="s">
        <v>151</v>
      </c>
      <c r="I199" t="s">
        <v>136</v>
      </c>
      <c r="J199" t="s">
        <v>137</v>
      </c>
      <c r="K199" t="s">
        <v>138</v>
      </c>
      <c r="L199" t="s">
        <v>763</v>
      </c>
      <c r="M199" t="s">
        <v>764</v>
      </c>
      <c r="N199">
        <v>1.291388888</v>
      </c>
      <c r="O199">
        <v>0</v>
      </c>
      <c r="P199">
        <v>1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0.43158687496764592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0.43158687496764592</v>
      </c>
    </row>
    <row r="200" spans="1:31" x14ac:dyDescent="0.25">
      <c r="A200">
        <v>2368688</v>
      </c>
      <c r="B200">
        <v>1</v>
      </c>
      <c r="C200" t="s">
        <v>80</v>
      </c>
      <c r="D200" t="s">
        <v>97</v>
      </c>
      <c r="E200" t="s">
        <v>148</v>
      </c>
      <c r="F200" t="s">
        <v>765</v>
      </c>
      <c r="G200" t="s">
        <v>240</v>
      </c>
      <c r="H200" t="s">
        <v>151</v>
      </c>
      <c r="I200" t="s">
        <v>136</v>
      </c>
      <c r="J200" t="s">
        <v>137</v>
      </c>
      <c r="K200" t="s">
        <v>138</v>
      </c>
      <c r="L200" t="s">
        <v>766</v>
      </c>
      <c r="M200" t="s">
        <v>767</v>
      </c>
      <c r="N200">
        <v>3.105555555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1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0.24363010794499443</v>
      </c>
      <c r="AC200">
        <v>0</v>
      </c>
      <c r="AD200">
        <v>0</v>
      </c>
      <c r="AE200">
        <v>0.24363010794499443</v>
      </c>
    </row>
    <row r="201" spans="1:31" x14ac:dyDescent="0.25">
      <c r="A201">
        <v>2368574</v>
      </c>
      <c r="B201">
        <v>1</v>
      </c>
      <c r="C201" t="s">
        <v>81</v>
      </c>
      <c r="D201" t="s">
        <v>112</v>
      </c>
      <c r="E201" t="s">
        <v>166</v>
      </c>
      <c r="F201" t="s">
        <v>768</v>
      </c>
      <c r="G201" t="s">
        <v>168</v>
      </c>
      <c r="H201" t="s">
        <v>135</v>
      </c>
      <c r="I201" t="s">
        <v>136</v>
      </c>
      <c r="J201" t="s">
        <v>137</v>
      </c>
      <c r="K201" t="s">
        <v>138</v>
      </c>
      <c r="L201" t="s">
        <v>769</v>
      </c>
      <c r="M201" t="s">
        <v>770</v>
      </c>
      <c r="N201">
        <v>1.539722222</v>
      </c>
      <c r="O201">
        <v>0</v>
      </c>
      <c r="P201">
        <v>1258</v>
      </c>
      <c r="Q201">
        <v>5</v>
      </c>
      <c r="R201">
        <v>38</v>
      </c>
      <c r="S201">
        <v>8</v>
      </c>
      <c r="T201">
        <v>70</v>
      </c>
      <c r="U201">
        <v>1</v>
      </c>
      <c r="V201">
        <v>1</v>
      </c>
      <c r="W201">
        <v>0</v>
      </c>
      <c r="X201">
        <v>252.30643704564869</v>
      </c>
      <c r="Y201">
        <v>56.243205267800604</v>
      </c>
      <c r="Z201">
        <v>29.565773657780543</v>
      </c>
      <c r="AA201">
        <v>33.247335323785713</v>
      </c>
      <c r="AB201">
        <v>51.455711225837675</v>
      </c>
      <c r="AC201">
        <v>175.28288349975546</v>
      </c>
      <c r="AD201">
        <v>201.59666980583197</v>
      </c>
      <c r="AE201">
        <v>799.69801582644061</v>
      </c>
    </row>
    <row r="202" spans="1:31" x14ac:dyDescent="0.25">
      <c r="A202">
        <v>2368528</v>
      </c>
      <c r="B202">
        <v>1</v>
      </c>
      <c r="C202" t="s">
        <v>80</v>
      </c>
      <c r="D202" t="s">
        <v>84</v>
      </c>
      <c r="E202" t="s">
        <v>148</v>
      </c>
      <c r="F202" t="s">
        <v>698</v>
      </c>
      <c r="G202" t="s">
        <v>181</v>
      </c>
      <c r="H202" t="s">
        <v>151</v>
      </c>
      <c r="I202" t="s">
        <v>136</v>
      </c>
      <c r="J202" t="s">
        <v>3</v>
      </c>
      <c r="K202" t="s">
        <v>138</v>
      </c>
      <c r="L202" t="s">
        <v>771</v>
      </c>
      <c r="M202" t="s">
        <v>772</v>
      </c>
      <c r="N202">
        <v>4.0822222220000004</v>
      </c>
      <c r="O202">
        <v>0</v>
      </c>
      <c r="P202">
        <v>8</v>
      </c>
      <c r="Q202">
        <v>0</v>
      </c>
      <c r="R202">
        <v>0</v>
      </c>
      <c r="S202">
        <v>0</v>
      </c>
      <c r="T202">
        <v>1</v>
      </c>
      <c r="U202">
        <v>0</v>
      </c>
      <c r="V202">
        <v>0</v>
      </c>
      <c r="W202">
        <v>0</v>
      </c>
      <c r="X202">
        <v>6.6766086148287282</v>
      </c>
      <c r="Y202">
        <v>0</v>
      </c>
      <c r="Z202">
        <v>0</v>
      </c>
      <c r="AA202">
        <v>0</v>
      </c>
      <c r="AB202">
        <v>2.1310075344988889E-2</v>
      </c>
      <c r="AC202">
        <v>0</v>
      </c>
      <c r="AD202">
        <v>0</v>
      </c>
      <c r="AE202">
        <v>6.6979186901737169</v>
      </c>
    </row>
    <row r="203" spans="1:31" x14ac:dyDescent="0.25">
      <c r="A203">
        <v>2368282</v>
      </c>
      <c r="B203">
        <v>1</v>
      </c>
      <c r="C203" t="s">
        <v>80</v>
      </c>
      <c r="D203" t="s">
        <v>96</v>
      </c>
      <c r="E203" t="s">
        <v>148</v>
      </c>
      <c r="F203" t="s">
        <v>773</v>
      </c>
      <c r="G203" t="s">
        <v>160</v>
      </c>
      <c r="H203" t="s">
        <v>151</v>
      </c>
      <c r="I203" t="s">
        <v>136</v>
      </c>
      <c r="J203" t="s">
        <v>137</v>
      </c>
      <c r="K203" t="s">
        <v>138</v>
      </c>
      <c r="L203" t="s">
        <v>774</v>
      </c>
      <c r="M203" t="s">
        <v>775</v>
      </c>
      <c r="N203">
        <v>3.204722222</v>
      </c>
      <c r="O203">
        <v>0</v>
      </c>
      <c r="P203">
        <v>1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1.1438205702129034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1.1438205702129034</v>
      </c>
    </row>
    <row r="204" spans="1:31" x14ac:dyDescent="0.25">
      <c r="A204">
        <v>2368173</v>
      </c>
      <c r="B204">
        <v>1</v>
      </c>
      <c r="C204" t="s">
        <v>80</v>
      </c>
      <c r="D204" t="s">
        <v>93</v>
      </c>
      <c r="E204" t="s">
        <v>171</v>
      </c>
      <c r="F204" t="s">
        <v>776</v>
      </c>
      <c r="G204" t="s">
        <v>244</v>
      </c>
      <c r="H204" t="s">
        <v>135</v>
      </c>
      <c r="I204" t="s">
        <v>136</v>
      </c>
      <c r="J204" t="s">
        <v>137</v>
      </c>
      <c r="K204" t="s">
        <v>245</v>
      </c>
      <c r="L204" t="s">
        <v>777</v>
      </c>
      <c r="M204" t="s">
        <v>778</v>
      </c>
      <c r="N204">
        <v>5.6816666659999999</v>
      </c>
      <c r="O204">
        <v>0</v>
      </c>
      <c r="P204">
        <v>164</v>
      </c>
      <c r="Q204">
        <v>0</v>
      </c>
      <c r="R204">
        <v>16</v>
      </c>
      <c r="S204">
        <v>0</v>
      </c>
      <c r="T204">
        <v>29</v>
      </c>
      <c r="U204">
        <v>0</v>
      </c>
      <c r="V204">
        <v>0</v>
      </c>
      <c r="W204">
        <v>0</v>
      </c>
      <c r="X204">
        <v>377.28195254676154</v>
      </c>
      <c r="Y204">
        <v>0</v>
      </c>
      <c r="Z204">
        <v>193.52638174302066</v>
      </c>
      <c r="AA204">
        <v>0</v>
      </c>
      <c r="AB204">
        <v>118.15089086529598</v>
      </c>
      <c r="AC204">
        <v>0</v>
      </c>
      <c r="AD204">
        <v>0</v>
      </c>
      <c r="AE204">
        <v>688.95922515507823</v>
      </c>
    </row>
    <row r="205" spans="1:31" x14ac:dyDescent="0.25">
      <c r="A205">
        <v>2368422</v>
      </c>
      <c r="B205">
        <v>1</v>
      </c>
      <c r="C205" t="s">
        <v>81</v>
      </c>
      <c r="D205" t="s">
        <v>112</v>
      </c>
      <c r="E205" t="s">
        <v>148</v>
      </c>
      <c r="F205" t="s">
        <v>779</v>
      </c>
      <c r="G205" t="s">
        <v>160</v>
      </c>
      <c r="H205" t="s">
        <v>151</v>
      </c>
      <c r="I205" t="s">
        <v>136</v>
      </c>
      <c r="J205" t="s">
        <v>137</v>
      </c>
      <c r="K205" t="s">
        <v>138</v>
      </c>
      <c r="L205" t="s">
        <v>780</v>
      </c>
      <c r="M205" t="s">
        <v>781</v>
      </c>
      <c r="N205">
        <v>2.3191666660000001</v>
      </c>
      <c r="O205">
        <v>0</v>
      </c>
      <c r="P205">
        <v>1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0.15899618605513499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0.15899618605513499</v>
      </c>
    </row>
    <row r="206" spans="1:31" x14ac:dyDescent="0.25">
      <c r="A206">
        <v>2368027</v>
      </c>
      <c r="B206">
        <v>1</v>
      </c>
      <c r="C206" t="s">
        <v>80</v>
      </c>
      <c r="D206" t="s">
        <v>95</v>
      </c>
      <c r="E206" t="s">
        <v>171</v>
      </c>
      <c r="F206" t="s">
        <v>782</v>
      </c>
      <c r="G206" t="s">
        <v>168</v>
      </c>
      <c r="H206" t="s">
        <v>135</v>
      </c>
      <c r="I206" t="s">
        <v>136</v>
      </c>
      <c r="J206" t="s">
        <v>137</v>
      </c>
      <c r="K206" t="s">
        <v>138</v>
      </c>
      <c r="L206" t="s">
        <v>783</v>
      </c>
      <c r="M206" t="s">
        <v>784</v>
      </c>
      <c r="N206">
        <v>0.99805555499999998</v>
      </c>
      <c r="O206">
        <v>0</v>
      </c>
      <c r="P206">
        <v>0</v>
      </c>
      <c r="Q206">
        <v>0</v>
      </c>
      <c r="R206">
        <v>0</v>
      </c>
      <c r="S206">
        <v>2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11.050017958862108</v>
      </c>
      <c r="AB206">
        <v>0</v>
      </c>
      <c r="AC206">
        <v>0</v>
      </c>
      <c r="AD206">
        <v>0</v>
      </c>
      <c r="AE206">
        <v>11.050017958862108</v>
      </c>
    </row>
    <row r="207" spans="1:31" x14ac:dyDescent="0.25">
      <c r="A207">
        <v>2368219</v>
      </c>
      <c r="B207">
        <v>1</v>
      </c>
      <c r="C207" t="s">
        <v>80</v>
      </c>
      <c r="D207" t="s">
        <v>106</v>
      </c>
      <c r="E207" t="s">
        <v>171</v>
      </c>
      <c r="F207" t="s">
        <v>785</v>
      </c>
      <c r="G207" t="s">
        <v>244</v>
      </c>
      <c r="H207" t="s">
        <v>135</v>
      </c>
      <c r="I207" t="s">
        <v>136</v>
      </c>
      <c r="J207" t="s">
        <v>137</v>
      </c>
      <c r="K207" t="s">
        <v>245</v>
      </c>
      <c r="L207" t="s">
        <v>786</v>
      </c>
      <c r="M207" t="s">
        <v>787</v>
      </c>
      <c r="N207">
        <v>6.9586111109999997</v>
      </c>
      <c r="O207">
        <v>1</v>
      </c>
      <c r="P207">
        <v>549</v>
      </c>
      <c r="Q207">
        <v>38</v>
      </c>
      <c r="R207">
        <v>30</v>
      </c>
      <c r="S207">
        <v>6</v>
      </c>
      <c r="T207">
        <v>59</v>
      </c>
      <c r="U207">
        <v>1</v>
      </c>
      <c r="V207">
        <v>0</v>
      </c>
      <c r="W207">
        <v>2.5209677576628615</v>
      </c>
      <c r="X207">
        <v>1219.1623565296468</v>
      </c>
      <c r="Y207">
        <v>4957.3646219899165</v>
      </c>
      <c r="Z207">
        <v>841.94500005119414</v>
      </c>
      <c r="AA207">
        <v>374.7378527486614</v>
      </c>
      <c r="AB207">
        <v>428.18870625451382</v>
      </c>
      <c r="AC207">
        <v>1264.5127830931569</v>
      </c>
      <c r="AD207">
        <v>0</v>
      </c>
      <c r="AE207">
        <v>9088.4322884247522</v>
      </c>
    </row>
    <row r="208" spans="1:31" x14ac:dyDescent="0.25">
      <c r="A208">
        <v>2368073</v>
      </c>
      <c r="B208">
        <v>1</v>
      </c>
      <c r="C208" t="s">
        <v>80</v>
      </c>
      <c r="D208" t="s">
        <v>100</v>
      </c>
      <c r="E208" t="s">
        <v>320</v>
      </c>
      <c r="F208" t="s">
        <v>788</v>
      </c>
      <c r="G208" t="s">
        <v>244</v>
      </c>
      <c r="H208" t="s">
        <v>135</v>
      </c>
      <c r="I208" t="s">
        <v>136</v>
      </c>
      <c r="J208" t="s">
        <v>137</v>
      </c>
      <c r="K208" t="s">
        <v>245</v>
      </c>
      <c r="L208" t="s">
        <v>789</v>
      </c>
      <c r="M208" t="s">
        <v>790</v>
      </c>
      <c r="N208">
        <v>3.590833333</v>
      </c>
      <c r="O208">
        <v>6</v>
      </c>
      <c r="P208">
        <v>15836</v>
      </c>
      <c r="Q208">
        <v>5</v>
      </c>
      <c r="R208">
        <v>347</v>
      </c>
      <c r="S208">
        <v>34</v>
      </c>
      <c r="T208">
        <v>1545</v>
      </c>
      <c r="U208">
        <v>3</v>
      </c>
      <c r="V208">
        <v>2</v>
      </c>
      <c r="W208">
        <v>629.7272479706395</v>
      </c>
      <c r="X208">
        <v>16792.768238278644</v>
      </c>
      <c r="Y208">
        <v>58.47068300284873</v>
      </c>
      <c r="Z208">
        <v>843.0401583208079</v>
      </c>
      <c r="AA208">
        <v>2805.3855719052644</v>
      </c>
      <c r="AB208">
        <v>7429.4326243908727</v>
      </c>
      <c r="AC208">
        <v>1304.3543466472474</v>
      </c>
      <c r="AD208">
        <v>254.97792765280309</v>
      </c>
      <c r="AE208">
        <v>30118.15679816913</v>
      </c>
    </row>
    <row r="209" spans="1:31" x14ac:dyDescent="0.25">
      <c r="A209">
        <v>2368511</v>
      </c>
      <c r="B209">
        <v>1</v>
      </c>
      <c r="C209" t="s">
        <v>80</v>
      </c>
      <c r="D209" t="s">
        <v>96</v>
      </c>
      <c r="E209" t="s">
        <v>148</v>
      </c>
      <c r="F209" t="s">
        <v>791</v>
      </c>
      <c r="G209" t="s">
        <v>150</v>
      </c>
      <c r="H209" t="s">
        <v>151</v>
      </c>
      <c r="I209" t="s">
        <v>136</v>
      </c>
      <c r="J209" t="s">
        <v>137</v>
      </c>
      <c r="K209" t="s">
        <v>138</v>
      </c>
      <c r="L209" t="s">
        <v>792</v>
      </c>
      <c r="M209" t="s">
        <v>793</v>
      </c>
      <c r="N209">
        <v>2.090833333</v>
      </c>
      <c r="O209">
        <v>0</v>
      </c>
      <c r="P209">
        <v>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0.10727260030944502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0.10727260030944502</v>
      </c>
    </row>
    <row r="210" spans="1:31" x14ac:dyDescent="0.25">
      <c r="A210">
        <v>2368654</v>
      </c>
      <c r="B210">
        <v>1</v>
      </c>
      <c r="C210" t="s">
        <v>81</v>
      </c>
      <c r="D210" t="s">
        <v>115</v>
      </c>
      <c r="E210" t="s">
        <v>225</v>
      </c>
      <c r="F210" t="s">
        <v>794</v>
      </c>
      <c r="G210" t="s">
        <v>219</v>
      </c>
      <c r="H210" t="s">
        <v>151</v>
      </c>
      <c r="I210" t="s">
        <v>136</v>
      </c>
      <c r="J210" t="s">
        <v>137</v>
      </c>
      <c r="K210" t="s">
        <v>138</v>
      </c>
      <c r="L210" t="s">
        <v>795</v>
      </c>
      <c r="M210" t="s">
        <v>796</v>
      </c>
      <c r="N210">
        <v>5.4211111110000001</v>
      </c>
      <c r="O210">
        <v>0</v>
      </c>
      <c r="P210">
        <v>17</v>
      </c>
      <c r="Q210">
        <v>0</v>
      </c>
      <c r="R210">
        <v>1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9.7935507920550204</v>
      </c>
      <c r="Y210">
        <v>0</v>
      </c>
      <c r="Z210">
        <v>0.79116260511913172</v>
      </c>
      <c r="AA210">
        <v>0</v>
      </c>
      <c r="AB210">
        <v>0</v>
      </c>
      <c r="AC210">
        <v>0</v>
      </c>
      <c r="AD210">
        <v>0</v>
      </c>
      <c r="AE210">
        <v>10.584713397174152</v>
      </c>
    </row>
    <row r="211" spans="1:31" x14ac:dyDescent="0.25">
      <c r="A211">
        <v>2368299</v>
      </c>
      <c r="B211">
        <v>1</v>
      </c>
      <c r="C211" t="s">
        <v>80</v>
      </c>
      <c r="D211" t="s">
        <v>98</v>
      </c>
      <c r="E211" t="s">
        <v>148</v>
      </c>
      <c r="F211" t="s">
        <v>797</v>
      </c>
      <c r="G211" t="s">
        <v>160</v>
      </c>
      <c r="H211" t="s">
        <v>151</v>
      </c>
      <c r="I211" t="s">
        <v>136</v>
      </c>
      <c r="J211" t="s">
        <v>137</v>
      </c>
      <c r="K211" t="s">
        <v>138</v>
      </c>
      <c r="L211" t="s">
        <v>798</v>
      </c>
      <c r="M211" t="s">
        <v>799</v>
      </c>
      <c r="N211">
        <v>6.113888888</v>
      </c>
      <c r="O211">
        <v>0</v>
      </c>
      <c r="P211">
        <v>1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3.2916250918263956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3.2916250918263956</v>
      </c>
    </row>
    <row r="212" spans="1:31" x14ac:dyDescent="0.25">
      <c r="A212">
        <v>2368485</v>
      </c>
      <c r="B212">
        <v>1</v>
      </c>
      <c r="C212" t="s">
        <v>80</v>
      </c>
      <c r="D212" t="s">
        <v>94</v>
      </c>
      <c r="E212" t="s">
        <v>320</v>
      </c>
      <c r="F212" t="s">
        <v>800</v>
      </c>
      <c r="G212" t="s">
        <v>168</v>
      </c>
      <c r="H212" t="s">
        <v>135</v>
      </c>
      <c r="I212" t="s">
        <v>136</v>
      </c>
      <c r="J212" t="s">
        <v>137</v>
      </c>
      <c r="K212" t="s">
        <v>138</v>
      </c>
      <c r="L212" t="s">
        <v>801</v>
      </c>
      <c r="M212" t="s">
        <v>802</v>
      </c>
      <c r="N212">
        <v>1.889444444</v>
      </c>
      <c r="O212">
        <v>0</v>
      </c>
      <c r="P212">
        <v>846</v>
      </c>
      <c r="Q212">
        <v>2</v>
      </c>
      <c r="R212">
        <v>1</v>
      </c>
      <c r="S212">
        <v>14</v>
      </c>
      <c r="T212">
        <v>53</v>
      </c>
      <c r="U212">
        <v>1</v>
      </c>
      <c r="V212">
        <v>0</v>
      </c>
      <c r="W212">
        <v>0</v>
      </c>
      <c r="X212">
        <v>259.19154252761234</v>
      </c>
      <c r="Y212">
        <v>11.054050435809613</v>
      </c>
      <c r="Z212">
        <v>10.265863675778792</v>
      </c>
      <c r="AA212">
        <v>62.229201431831584</v>
      </c>
      <c r="AB212">
        <v>62.264209109167361</v>
      </c>
      <c r="AC212">
        <v>151.35170710871242</v>
      </c>
      <c r="AD212">
        <v>0</v>
      </c>
      <c r="AE212">
        <v>556.35657428891216</v>
      </c>
    </row>
    <row r="213" spans="1:31" x14ac:dyDescent="0.25">
      <c r="A213">
        <v>2368136</v>
      </c>
      <c r="B213">
        <v>1</v>
      </c>
      <c r="C213" t="s">
        <v>81</v>
      </c>
      <c r="D213" t="s">
        <v>112</v>
      </c>
      <c r="E213" t="s">
        <v>132</v>
      </c>
      <c r="F213" t="s">
        <v>803</v>
      </c>
      <c r="G213" t="s">
        <v>244</v>
      </c>
      <c r="H213" t="s">
        <v>135</v>
      </c>
      <c r="I213" t="s">
        <v>136</v>
      </c>
      <c r="J213" t="s">
        <v>137</v>
      </c>
      <c r="K213" t="s">
        <v>245</v>
      </c>
      <c r="L213" t="s">
        <v>804</v>
      </c>
      <c r="M213" t="s">
        <v>805</v>
      </c>
      <c r="N213">
        <v>7.4336111110000003</v>
      </c>
      <c r="O213">
        <v>0</v>
      </c>
      <c r="P213">
        <v>0</v>
      </c>
      <c r="Q213">
        <v>1</v>
      </c>
      <c r="R213">
        <v>35</v>
      </c>
      <c r="S213">
        <v>0</v>
      </c>
      <c r="T213">
        <v>2</v>
      </c>
      <c r="U213">
        <v>0</v>
      </c>
      <c r="V213">
        <v>0</v>
      </c>
      <c r="W213">
        <v>0</v>
      </c>
      <c r="X213">
        <v>0</v>
      </c>
      <c r="Y213">
        <v>21.548524095077262</v>
      </c>
      <c r="Z213">
        <v>988.30067011196672</v>
      </c>
      <c r="AA213">
        <v>0</v>
      </c>
      <c r="AB213">
        <v>81.631631541366858</v>
      </c>
      <c r="AC213">
        <v>0</v>
      </c>
      <c r="AD213">
        <v>0</v>
      </c>
      <c r="AE213">
        <v>1091.4808257484108</v>
      </c>
    </row>
    <row r="214" spans="1:31" x14ac:dyDescent="0.25">
      <c r="A214">
        <v>2368554</v>
      </c>
      <c r="B214">
        <v>1</v>
      </c>
      <c r="C214" t="s">
        <v>80</v>
      </c>
      <c r="D214" t="s">
        <v>83</v>
      </c>
      <c r="E214" t="s">
        <v>171</v>
      </c>
      <c r="F214" t="s">
        <v>806</v>
      </c>
      <c r="G214" t="s">
        <v>168</v>
      </c>
      <c r="H214" t="s">
        <v>135</v>
      </c>
      <c r="I214" t="s">
        <v>136</v>
      </c>
      <c r="J214" t="s">
        <v>137</v>
      </c>
      <c r="K214" t="s">
        <v>138</v>
      </c>
      <c r="L214" t="s">
        <v>807</v>
      </c>
      <c r="M214" t="s">
        <v>808</v>
      </c>
      <c r="N214">
        <v>0.91500000000000004</v>
      </c>
      <c r="O214">
        <v>9</v>
      </c>
      <c r="P214">
        <v>749</v>
      </c>
      <c r="Q214">
        <v>14</v>
      </c>
      <c r="R214">
        <v>43</v>
      </c>
      <c r="S214">
        <v>28</v>
      </c>
      <c r="T214">
        <v>59</v>
      </c>
      <c r="U214">
        <v>1</v>
      </c>
      <c r="V214">
        <v>0</v>
      </c>
      <c r="W214">
        <v>13.875778155208716</v>
      </c>
      <c r="X214">
        <v>198.6048143928478</v>
      </c>
      <c r="Y214">
        <v>15.029433892153229</v>
      </c>
      <c r="Z214">
        <v>18.501334958358541</v>
      </c>
      <c r="AA214">
        <v>338.8710492552853</v>
      </c>
      <c r="AB214">
        <v>75.386741817138372</v>
      </c>
      <c r="AC214">
        <v>16.56404369331452</v>
      </c>
      <c r="AD214">
        <v>0</v>
      </c>
      <c r="AE214">
        <v>676.83319616430651</v>
      </c>
    </row>
    <row r="215" spans="1:31" x14ac:dyDescent="0.25">
      <c r="A215">
        <v>2368199</v>
      </c>
      <c r="B215">
        <v>1</v>
      </c>
      <c r="C215" t="s">
        <v>80</v>
      </c>
      <c r="D215" t="s">
        <v>93</v>
      </c>
      <c r="E215" t="s">
        <v>166</v>
      </c>
      <c r="F215" t="s">
        <v>809</v>
      </c>
      <c r="G215" t="s">
        <v>244</v>
      </c>
      <c r="H215" t="s">
        <v>135</v>
      </c>
      <c r="I215" t="s">
        <v>136</v>
      </c>
      <c r="J215" t="s">
        <v>137</v>
      </c>
      <c r="K215" t="s">
        <v>245</v>
      </c>
      <c r="L215" t="s">
        <v>810</v>
      </c>
      <c r="M215" t="s">
        <v>811</v>
      </c>
      <c r="N215">
        <v>5.0083333330000004</v>
      </c>
      <c r="O215">
        <v>0</v>
      </c>
      <c r="P215">
        <v>334</v>
      </c>
      <c r="Q215">
        <v>18</v>
      </c>
      <c r="R215">
        <v>181</v>
      </c>
      <c r="S215">
        <v>1</v>
      </c>
      <c r="T215">
        <v>104</v>
      </c>
      <c r="U215">
        <v>0</v>
      </c>
      <c r="V215">
        <v>0</v>
      </c>
      <c r="W215">
        <v>0</v>
      </c>
      <c r="X215">
        <v>475.08394072116835</v>
      </c>
      <c r="Y215">
        <v>1878.9323316493785</v>
      </c>
      <c r="Z215">
        <v>2795.8477234580396</v>
      </c>
      <c r="AA215">
        <v>24.88924952717112</v>
      </c>
      <c r="AB215">
        <v>937.45583330395414</v>
      </c>
      <c r="AC215">
        <v>0</v>
      </c>
      <c r="AD215">
        <v>0</v>
      </c>
      <c r="AE215">
        <v>6112.2090786597118</v>
      </c>
    </row>
    <row r="216" spans="1:31" x14ac:dyDescent="0.25">
      <c r="A216">
        <v>2368050</v>
      </c>
      <c r="B216">
        <v>1</v>
      </c>
      <c r="C216" t="s">
        <v>80</v>
      </c>
      <c r="D216" t="s">
        <v>97</v>
      </c>
      <c r="E216" t="s">
        <v>166</v>
      </c>
      <c r="F216" t="s">
        <v>812</v>
      </c>
      <c r="G216" t="s">
        <v>168</v>
      </c>
      <c r="H216" t="s">
        <v>135</v>
      </c>
      <c r="I216" t="s">
        <v>136</v>
      </c>
      <c r="J216" t="s">
        <v>137</v>
      </c>
      <c r="K216" t="s">
        <v>138</v>
      </c>
      <c r="L216" t="s">
        <v>813</v>
      </c>
      <c r="M216" t="s">
        <v>814</v>
      </c>
      <c r="N216">
        <v>0.21444444400000001</v>
      </c>
      <c r="O216">
        <v>10</v>
      </c>
      <c r="P216">
        <v>6627</v>
      </c>
      <c r="Q216">
        <v>0</v>
      </c>
      <c r="R216">
        <v>84</v>
      </c>
      <c r="S216">
        <v>10</v>
      </c>
      <c r="T216">
        <v>715</v>
      </c>
      <c r="U216">
        <v>0</v>
      </c>
      <c r="V216">
        <v>1</v>
      </c>
      <c r="W216">
        <v>38.591528716447144</v>
      </c>
      <c r="X216">
        <v>447.4961516868596</v>
      </c>
      <c r="Y216">
        <v>0</v>
      </c>
      <c r="Z216">
        <v>8.3926585097023949</v>
      </c>
      <c r="AA216">
        <v>28.706922554794978</v>
      </c>
      <c r="AB216">
        <v>120.25432310514647</v>
      </c>
      <c r="AC216">
        <v>0</v>
      </c>
      <c r="AD216">
        <v>0.83207856014856008</v>
      </c>
      <c r="AE216">
        <v>644.27366313309926</v>
      </c>
    </row>
    <row r="217" spans="1:31" x14ac:dyDescent="0.25">
      <c r="A217">
        <v>2368594</v>
      </c>
      <c r="B217">
        <v>1</v>
      </c>
      <c r="C217" t="s">
        <v>80</v>
      </c>
      <c r="D217" t="s">
        <v>94</v>
      </c>
      <c r="E217" t="s">
        <v>320</v>
      </c>
      <c r="F217" t="s">
        <v>815</v>
      </c>
      <c r="G217" t="s">
        <v>816</v>
      </c>
      <c r="H217" t="s">
        <v>135</v>
      </c>
      <c r="I217" t="s">
        <v>136</v>
      </c>
      <c r="J217" t="s">
        <v>137</v>
      </c>
      <c r="K217" t="s">
        <v>138</v>
      </c>
      <c r="L217" t="s">
        <v>817</v>
      </c>
      <c r="M217" t="s">
        <v>818</v>
      </c>
      <c r="N217">
        <v>7.0194444440000003</v>
      </c>
      <c r="O217">
        <v>2</v>
      </c>
      <c r="P217">
        <v>1904</v>
      </c>
      <c r="Q217">
        <v>38</v>
      </c>
      <c r="R217">
        <v>405</v>
      </c>
      <c r="S217">
        <v>29</v>
      </c>
      <c r="T217">
        <v>238</v>
      </c>
      <c r="U217">
        <v>15</v>
      </c>
      <c r="V217">
        <v>0</v>
      </c>
      <c r="W217">
        <v>14.431739875211601</v>
      </c>
      <c r="X217">
        <v>3084.2252842334724</v>
      </c>
      <c r="Y217">
        <v>1863.685498586756</v>
      </c>
      <c r="Z217">
        <v>8783.357289118454</v>
      </c>
      <c r="AA217">
        <v>2268.3633636106952</v>
      </c>
      <c r="AB217">
        <v>1936.6296797615614</v>
      </c>
      <c r="AC217">
        <v>42248.647561659775</v>
      </c>
      <c r="AD217">
        <v>0</v>
      </c>
      <c r="AE217">
        <v>60199.340416845924</v>
      </c>
    </row>
    <row r="218" spans="1:31" x14ac:dyDescent="0.25">
      <c r="A218">
        <v>2368548</v>
      </c>
      <c r="B218">
        <v>1</v>
      </c>
      <c r="C218" t="s">
        <v>81</v>
      </c>
      <c r="D218" t="s">
        <v>127</v>
      </c>
      <c r="E218" t="s">
        <v>148</v>
      </c>
      <c r="F218" t="s">
        <v>819</v>
      </c>
      <c r="G218" t="s">
        <v>160</v>
      </c>
      <c r="H218" t="s">
        <v>151</v>
      </c>
      <c r="I218" t="s">
        <v>136</v>
      </c>
      <c r="J218" t="s">
        <v>137</v>
      </c>
      <c r="K218" t="s">
        <v>138</v>
      </c>
      <c r="L218" t="s">
        <v>820</v>
      </c>
      <c r="M218" t="s">
        <v>821</v>
      </c>
      <c r="N218">
        <v>1.841388888</v>
      </c>
      <c r="O218">
        <v>0</v>
      </c>
      <c r="P218">
        <v>9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5.6850129444064619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5.6850129444064619</v>
      </c>
    </row>
    <row r="219" spans="1:31" x14ac:dyDescent="0.25">
      <c r="A219">
        <v>2368402</v>
      </c>
      <c r="B219">
        <v>1</v>
      </c>
      <c r="C219" t="s">
        <v>80</v>
      </c>
      <c r="D219" t="s">
        <v>93</v>
      </c>
      <c r="E219" t="s">
        <v>166</v>
      </c>
      <c r="F219" t="s">
        <v>822</v>
      </c>
      <c r="G219" t="s">
        <v>168</v>
      </c>
      <c r="H219" t="s">
        <v>135</v>
      </c>
      <c r="I219" t="s">
        <v>136</v>
      </c>
      <c r="J219" t="s">
        <v>137</v>
      </c>
      <c r="K219" t="s">
        <v>138</v>
      </c>
      <c r="L219" t="s">
        <v>823</v>
      </c>
      <c r="M219" t="s">
        <v>824</v>
      </c>
      <c r="N219">
        <v>0.90277777699999995</v>
      </c>
      <c r="O219">
        <v>3</v>
      </c>
      <c r="P219">
        <v>13</v>
      </c>
      <c r="Q219">
        <v>40</v>
      </c>
      <c r="R219">
        <v>187</v>
      </c>
      <c r="S219">
        <v>12</v>
      </c>
      <c r="T219">
        <v>46</v>
      </c>
      <c r="U219">
        <v>0</v>
      </c>
      <c r="V219">
        <v>0</v>
      </c>
      <c r="W219">
        <v>10.720918961872473</v>
      </c>
      <c r="X219">
        <v>10.25395256343813</v>
      </c>
      <c r="Y219">
        <v>320.39227604721088</v>
      </c>
      <c r="Z219">
        <v>1155.800913455613</v>
      </c>
      <c r="AA219">
        <v>53.931710500346817</v>
      </c>
      <c r="AB219">
        <v>160.46721731629574</v>
      </c>
      <c r="AC219">
        <v>0</v>
      </c>
      <c r="AD219">
        <v>0</v>
      </c>
      <c r="AE219">
        <v>1711.5669888447771</v>
      </c>
    </row>
    <row r="220" spans="1:31" x14ac:dyDescent="0.25">
      <c r="A220">
        <v>2368408</v>
      </c>
      <c r="B220">
        <v>1</v>
      </c>
      <c r="C220" t="s">
        <v>80</v>
      </c>
      <c r="D220" t="s">
        <v>82</v>
      </c>
      <c r="E220" t="s">
        <v>148</v>
      </c>
      <c r="F220" t="s">
        <v>825</v>
      </c>
      <c r="G220" t="s">
        <v>160</v>
      </c>
      <c r="H220" t="s">
        <v>151</v>
      </c>
      <c r="I220" t="s">
        <v>136</v>
      </c>
      <c r="J220" t="s">
        <v>137</v>
      </c>
      <c r="K220" t="s">
        <v>138</v>
      </c>
      <c r="L220" t="s">
        <v>826</v>
      </c>
      <c r="M220" t="s">
        <v>827</v>
      </c>
      <c r="N220">
        <v>2.4477777770000002</v>
      </c>
      <c r="O220">
        <v>0</v>
      </c>
      <c r="P220">
        <v>11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7.3769373142917685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7.3769373142917685</v>
      </c>
    </row>
    <row r="221" spans="1:31" x14ac:dyDescent="0.25">
      <c r="A221">
        <v>2368279</v>
      </c>
      <c r="B221">
        <v>1</v>
      </c>
      <c r="C221" t="s">
        <v>80</v>
      </c>
      <c r="D221" t="s">
        <v>108</v>
      </c>
      <c r="E221" t="s">
        <v>154</v>
      </c>
      <c r="F221" t="s">
        <v>828</v>
      </c>
      <c r="G221" t="s">
        <v>244</v>
      </c>
      <c r="H221" t="s">
        <v>151</v>
      </c>
      <c r="I221" t="s">
        <v>136</v>
      </c>
      <c r="J221" t="s">
        <v>137</v>
      </c>
      <c r="K221" t="s">
        <v>245</v>
      </c>
      <c r="L221" t="s">
        <v>829</v>
      </c>
      <c r="M221" t="s">
        <v>830</v>
      </c>
      <c r="N221">
        <v>6.6663888880000002</v>
      </c>
      <c r="O221">
        <v>0</v>
      </c>
      <c r="P221">
        <v>93</v>
      </c>
      <c r="Q221">
        <v>0</v>
      </c>
      <c r="R221">
        <v>14</v>
      </c>
      <c r="S221">
        <v>0</v>
      </c>
      <c r="T221">
        <v>8</v>
      </c>
      <c r="U221">
        <v>0</v>
      </c>
      <c r="V221">
        <v>0</v>
      </c>
      <c r="W221">
        <v>0</v>
      </c>
      <c r="X221">
        <v>122.35396713759779</v>
      </c>
      <c r="Y221">
        <v>0</v>
      </c>
      <c r="Z221">
        <v>169.35182999699686</v>
      </c>
      <c r="AA221">
        <v>0</v>
      </c>
      <c r="AB221">
        <v>49.185762318976685</v>
      </c>
      <c r="AC221">
        <v>0</v>
      </c>
      <c r="AD221">
        <v>0</v>
      </c>
      <c r="AE221">
        <v>340.89155945357135</v>
      </c>
    </row>
    <row r="222" spans="1:31" x14ac:dyDescent="0.25">
      <c r="A222">
        <v>2368471</v>
      </c>
      <c r="B222">
        <v>1</v>
      </c>
      <c r="C222" t="s">
        <v>81</v>
      </c>
      <c r="D222" t="s">
        <v>113</v>
      </c>
      <c r="E222" t="s">
        <v>148</v>
      </c>
      <c r="F222" t="s">
        <v>831</v>
      </c>
      <c r="G222" t="s">
        <v>150</v>
      </c>
      <c r="H222" t="s">
        <v>151</v>
      </c>
      <c r="I222" t="s">
        <v>136</v>
      </c>
      <c r="J222" t="s">
        <v>137</v>
      </c>
      <c r="K222" t="s">
        <v>138</v>
      </c>
      <c r="L222" t="s">
        <v>832</v>
      </c>
      <c r="M222" t="s">
        <v>833</v>
      </c>
      <c r="N222">
        <v>1.362777777</v>
      </c>
      <c r="O222">
        <v>0</v>
      </c>
      <c r="P222">
        <v>3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0.8994624551483017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0.8994624551483017</v>
      </c>
    </row>
    <row r="223" spans="1:31" x14ac:dyDescent="0.25">
      <c r="A223">
        <v>2368030</v>
      </c>
      <c r="B223">
        <v>1</v>
      </c>
      <c r="C223" t="s">
        <v>81</v>
      </c>
      <c r="D223" t="s">
        <v>112</v>
      </c>
      <c r="E223" t="s">
        <v>225</v>
      </c>
      <c r="F223" t="s">
        <v>834</v>
      </c>
      <c r="G223" t="s">
        <v>219</v>
      </c>
      <c r="H223" t="s">
        <v>151</v>
      </c>
      <c r="I223" t="s">
        <v>136</v>
      </c>
      <c r="J223" t="s">
        <v>137</v>
      </c>
      <c r="K223" t="s">
        <v>138</v>
      </c>
      <c r="L223" t="s">
        <v>835</v>
      </c>
      <c r="M223" t="s">
        <v>836</v>
      </c>
      <c r="N223">
        <v>1.0169444439999999</v>
      </c>
      <c r="O223">
        <v>0</v>
      </c>
      <c r="P223">
        <v>71</v>
      </c>
      <c r="Q223">
        <v>0</v>
      </c>
      <c r="R223">
        <v>2</v>
      </c>
      <c r="S223">
        <v>0</v>
      </c>
      <c r="T223">
        <v>27</v>
      </c>
      <c r="U223">
        <v>0</v>
      </c>
      <c r="V223">
        <v>0</v>
      </c>
      <c r="W223">
        <v>0</v>
      </c>
      <c r="X223">
        <v>21.665629499956221</v>
      </c>
      <c r="Y223">
        <v>0</v>
      </c>
      <c r="Z223">
        <v>0.39613260915182891</v>
      </c>
      <c r="AA223">
        <v>0</v>
      </c>
      <c r="AB223">
        <v>9.5282550858348554</v>
      </c>
      <c r="AC223">
        <v>0</v>
      </c>
      <c r="AD223">
        <v>0</v>
      </c>
      <c r="AE223">
        <v>31.590017194942902</v>
      </c>
    </row>
    <row r="224" spans="1:31" x14ac:dyDescent="0.25">
      <c r="A224">
        <v>2368116</v>
      </c>
      <c r="B224">
        <v>1</v>
      </c>
      <c r="C224" t="s">
        <v>81</v>
      </c>
      <c r="D224" t="s">
        <v>118</v>
      </c>
      <c r="E224" t="s">
        <v>171</v>
      </c>
      <c r="F224" t="s">
        <v>837</v>
      </c>
      <c r="G224" t="s">
        <v>168</v>
      </c>
      <c r="H224" t="s">
        <v>135</v>
      </c>
      <c r="I224" t="s">
        <v>136</v>
      </c>
      <c r="J224" t="s">
        <v>137</v>
      </c>
      <c r="K224" t="s">
        <v>138</v>
      </c>
      <c r="L224" t="s">
        <v>838</v>
      </c>
      <c r="M224" t="s">
        <v>839</v>
      </c>
      <c r="N224">
        <v>1.1463888879999999</v>
      </c>
      <c r="O224">
        <v>0</v>
      </c>
      <c r="P224">
        <v>0</v>
      </c>
      <c r="Q224">
        <v>2</v>
      </c>
      <c r="R224">
        <v>59</v>
      </c>
      <c r="S224">
        <v>1</v>
      </c>
      <c r="T224">
        <v>4</v>
      </c>
      <c r="U224">
        <v>0</v>
      </c>
      <c r="V224">
        <v>0</v>
      </c>
      <c r="W224">
        <v>0</v>
      </c>
      <c r="X224">
        <v>0</v>
      </c>
      <c r="Y224">
        <v>6.3383195316494163</v>
      </c>
      <c r="Z224">
        <v>324.74682255693097</v>
      </c>
      <c r="AA224">
        <v>7.3625148367644027</v>
      </c>
      <c r="AB224">
        <v>13.188136904355909</v>
      </c>
      <c r="AC224">
        <v>0</v>
      </c>
      <c r="AD224">
        <v>0</v>
      </c>
      <c r="AE224">
        <v>351.63579382970067</v>
      </c>
    </row>
    <row r="225" spans="1:31" x14ac:dyDescent="0.25">
      <c r="A225">
        <v>2368325</v>
      </c>
      <c r="B225">
        <v>1</v>
      </c>
      <c r="C225" t="s">
        <v>81</v>
      </c>
      <c r="D225" t="s">
        <v>128</v>
      </c>
      <c r="E225" t="s">
        <v>132</v>
      </c>
      <c r="F225" t="s">
        <v>840</v>
      </c>
      <c r="G225" t="s">
        <v>244</v>
      </c>
      <c r="H225" t="s">
        <v>135</v>
      </c>
      <c r="I225" t="s">
        <v>136</v>
      </c>
      <c r="J225" t="s">
        <v>137</v>
      </c>
      <c r="K225" t="s">
        <v>245</v>
      </c>
      <c r="L225" t="s">
        <v>841</v>
      </c>
      <c r="M225" t="s">
        <v>842</v>
      </c>
      <c r="N225">
        <v>2.99</v>
      </c>
      <c r="O225">
        <v>0</v>
      </c>
      <c r="P225">
        <v>241</v>
      </c>
      <c r="Q225">
        <v>0</v>
      </c>
      <c r="R225">
        <v>0</v>
      </c>
      <c r="S225">
        <v>0</v>
      </c>
      <c r="T225">
        <v>26</v>
      </c>
      <c r="U225">
        <v>0</v>
      </c>
      <c r="V225">
        <v>0</v>
      </c>
      <c r="W225">
        <v>0</v>
      </c>
      <c r="X225">
        <v>250.1248779973765</v>
      </c>
      <c r="Y225">
        <v>0</v>
      </c>
      <c r="Z225">
        <v>0</v>
      </c>
      <c r="AA225">
        <v>0</v>
      </c>
      <c r="AB225">
        <v>78.724698694827865</v>
      </c>
      <c r="AC225">
        <v>0</v>
      </c>
      <c r="AD225">
        <v>0</v>
      </c>
      <c r="AE225">
        <v>328.84957669220438</v>
      </c>
    </row>
    <row r="226" spans="1:31" x14ac:dyDescent="0.25">
      <c r="A226">
        <v>2368176</v>
      </c>
      <c r="B226">
        <v>1</v>
      </c>
      <c r="C226" t="s">
        <v>80</v>
      </c>
      <c r="D226" t="s">
        <v>83</v>
      </c>
      <c r="E226" t="s">
        <v>225</v>
      </c>
      <c r="F226" t="s">
        <v>843</v>
      </c>
      <c r="G226" t="s">
        <v>219</v>
      </c>
      <c r="H226" t="s">
        <v>151</v>
      </c>
      <c r="I226" t="s">
        <v>136</v>
      </c>
      <c r="J226" t="s">
        <v>137</v>
      </c>
      <c r="K226" t="s">
        <v>138</v>
      </c>
      <c r="L226" t="s">
        <v>844</v>
      </c>
      <c r="M226" t="s">
        <v>845</v>
      </c>
      <c r="N226">
        <v>3.431944444</v>
      </c>
      <c r="O226">
        <v>0</v>
      </c>
      <c r="P226">
        <v>27</v>
      </c>
      <c r="Q226">
        <v>0</v>
      </c>
      <c r="R226">
        <v>0</v>
      </c>
      <c r="S226">
        <v>0</v>
      </c>
      <c r="T226">
        <v>3</v>
      </c>
      <c r="U226">
        <v>0</v>
      </c>
      <c r="V226">
        <v>0</v>
      </c>
      <c r="W226">
        <v>0</v>
      </c>
      <c r="X226">
        <v>92.252691525673654</v>
      </c>
      <c r="Y226">
        <v>0</v>
      </c>
      <c r="Z226">
        <v>0</v>
      </c>
      <c r="AA226">
        <v>0</v>
      </c>
      <c r="AB226">
        <v>21.714300038253416</v>
      </c>
      <c r="AC226">
        <v>0</v>
      </c>
      <c r="AD226">
        <v>0</v>
      </c>
      <c r="AE226">
        <v>113.96699156392707</v>
      </c>
    </row>
    <row r="227" spans="1:31" x14ac:dyDescent="0.25">
      <c r="A227">
        <v>2368070</v>
      </c>
      <c r="B227">
        <v>1</v>
      </c>
      <c r="C227" t="s">
        <v>80</v>
      </c>
      <c r="D227" t="s">
        <v>82</v>
      </c>
      <c r="E227" t="s">
        <v>225</v>
      </c>
      <c r="F227" t="s">
        <v>846</v>
      </c>
      <c r="G227" t="s">
        <v>292</v>
      </c>
      <c r="H227" t="s">
        <v>151</v>
      </c>
      <c r="I227" t="s">
        <v>136</v>
      </c>
      <c r="J227" t="s">
        <v>3</v>
      </c>
      <c r="K227" t="s">
        <v>138</v>
      </c>
      <c r="L227" t="s">
        <v>847</v>
      </c>
      <c r="M227" t="s">
        <v>848</v>
      </c>
      <c r="N227">
        <v>2.7497222219999999</v>
      </c>
      <c r="O227">
        <v>0</v>
      </c>
      <c r="P227">
        <v>49</v>
      </c>
      <c r="Q227">
        <v>0</v>
      </c>
      <c r="R227">
        <v>0</v>
      </c>
      <c r="S227">
        <v>0</v>
      </c>
      <c r="T227">
        <v>7</v>
      </c>
      <c r="U227">
        <v>0</v>
      </c>
      <c r="V227">
        <v>0</v>
      </c>
      <c r="W227">
        <v>0</v>
      </c>
      <c r="X227">
        <v>14.779623253551311</v>
      </c>
      <c r="Y227">
        <v>0</v>
      </c>
      <c r="Z227">
        <v>0</v>
      </c>
      <c r="AA227">
        <v>0</v>
      </c>
      <c r="AB227">
        <v>11.717638152002769</v>
      </c>
      <c r="AC227">
        <v>0</v>
      </c>
      <c r="AD227">
        <v>0</v>
      </c>
      <c r="AE227">
        <v>26.497261405554077</v>
      </c>
    </row>
    <row r="228" spans="1:31" x14ac:dyDescent="0.25">
      <c r="A228">
        <v>2368465</v>
      </c>
      <c r="B228">
        <v>1</v>
      </c>
      <c r="C228" t="s">
        <v>80</v>
      </c>
      <c r="D228" t="s">
        <v>97</v>
      </c>
      <c r="E228" t="s">
        <v>148</v>
      </c>
      <c r="F228" t="s">
        <v>849</v>
      </c>
      <c r="G228" t="s">
        <v>160</v>
      </c>
      <c r="H228" t="s">
        <v>151</v>
      </c>
      <c r="I228" t="s">
        <v>136</v>
      </c>
      <c r="J228" t="s">
        <v>137</v>
      </c>
      <c r="K228" t="s">
        <v>138</v>
      </c>
      <c r="L228" t="s">
        <v>850</v>
      </c>
      <c r="M228" t="s">
        <v>851</v>
      </c>
      <c r="N228">
        <v>4.3208333330000004</v>
      </c>
      <c r="O228">
        <v>0</v>
      </c>
      <c r="P228">
        <v>1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1.2377453366222999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1.2377453366222999</v>
      </c>
    </row>
    <row r="229" spans="1:31" x14ac:dyDescent="0.25">
      <c r="A229">
        <v>2368345</v>
      </c>
      <c r="B229">
        <v>1</v>
      </c>
      <c r="C229" t="s">
        <v>80</v>
      </c>
      <c r="D229" t="s">
        <v>96</v>
      </c>
      <c r="E229" t="s">
        <v>132</v>
      </c>
      <c r="F229" t="s">
        <v>852</v>
      </c>
      <c r="G229" t="s">
        <v>168</v>
      </c>
      <c r="H229" t="s">
        <v>135</v>
      </c>
      <c r="I229" t="s">
        <v>136</v>
      </c>
      <c r="J229" t="s">
        <v>137</v>
      </c>
      <c r="K229" t="s">
        <v>138</v>
      </c>
      <c r="L229" t="s">
        <v>853</v>
      </c>
      <c r="M229" t="s">
        <v>854</v>
      </c>
      <c r="N229">
        <v>0.46361111100000002</v>
      </c>
      <c r="O229">
        <v>0</v>
      </c>
      <c r="P229">
        <v>1856</v>
      </c>
      <c r="Q229">
        <v>0</v>
      </c>
      <c r="R229">
        <v>5</v>
      </c>
      <c r="S229">
        <v>2</v>
      </c>
      <c r="T229">
        <v>480</v>
      </c>
      <c r="U229">
        <v>0</v>
      </c>
      <c r="V229">
        <v>3</v>
      </c>
      <c r="W229">
        <v>0</v>
      </c>
      <c r="X229">
        <v>652.43473359690654</v>
      </c>
      <c r="Y229">
        <v>0</v>
      </c>
      <c r="Z229">
        <v>5.7911825313917307</v>
      </c>
      <c r="AA229">
        <v>51.078579216509468</v>
      </c>
      <c r="AB229">
        <v>1128.6911483444449</v>
      </c>
      <c r="AC229">
        <v>0</v>
      </c>
      <c r="AD229">
        <v>93.399033597020775</v>
      </c>
      <c r="AE229">
        <v>1931.3946772862732</v>
      </c>
    </row>
    <row r="230" spans="1:31" x14ac:dyDescent="0.25">
      <c r="A230">
        <v>2368153</v>
      </c>
      <c r="B230">
        <v>1</v>
      </c>
      <c r="C230" t="s">
        <v>80</v>
      </c>
      <c r="D230" t="s">
        <v>93</v>
      </c>
      <c r="E230" t="s">
        <v>154</v>
      </c>
      <c r="F230" t="s">
        <v>855</v>
      </c>
      <c r="G230" t="s">
        <v>252</v>
      </c>
      <c r="H230" t="s">
        <v>151</v>
      </c>
      <c r="I230" t="s">
        <v>136</v>
      </c>
      <c r="J230" t="s">
        <v>137</v>
      </c>
      <c r="K230" t="s">
        <v>245</v>
      </c>
      <c r="L230" t="s">
        <v>856</v>
      </c>
      <c r="M230" t="s">
        <v>857</v>
      </c>
      <c r="N230">
        <v>5.795555555</v>
      </c>
      <c r="O230">
        <v>0</v>
      </c>
      <c r="P230">
        <v>15</v>
      </c>
      <c r="Q230">
        <v>0</v>
      </c>
      <c r="R230">
        <v>9</v>
      </c>
      <c r="S230">
        <v>0</v>
      </c>
      <c r="T230">
        <v>3</v>
      </c>
      <c r="U230">
        <v>0</v>
      </c>
      <c r="V230">
        <v>0</v>
      </c>
      <c r="W230">
        <v>0</v>
      </c>
      <c r="X230">
        <v>21.369415230266693</v>
      </c>
      <c r="Y230">
        <v>0</v>
      </c>
      <c r="Z230">
        <v>85.111197777327462</v>
      </c>
      <c r="AA230">
        <v>0</v>
      </c>
      <c r="AB230">
        <v>6.5159977870858539</v>
      </c>
      <c r="AC230">
        <v>0</v>
      </c>
      <c r="AD230">
        <v>0</v>
      </c>
      <c r="AE230">
        <v>112.99661079468001</v>
      </c>
    </row>
    <row r="231" spans="1:31" x14ac:dyDescent="0.25">
      <c r="A231">
        <v>2368508</v>
      </c>
      <c r="B231">
        <v>1</v>
      </c>
      <c r="C231" t="s">
        <v>80</v>
      </c>
      <c r="D231" t="s">
        <v>94</v>
      </c>
      <c r="E231" t="s">
        <v>320</v>
      </c>
      <c r="F231" t="s">
        <v>858</v>
      </c>
      <c r="G231" t="s">
        <v>168</v>
      </c>
      <c r="H231" t="s">
        <v>135</v>
      </c>
      <c r="I231" t="s">
        <v>136</v>
      </c>
      <c r="J231" t="s">
        <v>137</v>
      </c>
      <c r="K231" t="s">
        <v>138</v>
      </c>
      <c r="L231" t="s">
        <v>859</v>
      </c>
      <c r="M231" t="s">
        <v>860</v>
      </c>
      <c r="N231">
        <v>0.40870638799999998</v>
      </c>
      <c r="O231">
        <v>0</v>
      </c>
      <c r="P231">
        <v>985</v>
      </c>
      <c r="Q231">
        <v>98</v>
      </c>
      <c r="R231">
        <v>415</v>
      </c>
      <c r="S231">
        <v>30</v>
      </c>
      <c r="T231">
        <v>180</v>
      </c>
      <c r="U231">
        <v>9</v>
      </c>
      <c r="V231">
        <v>0</v>
      </c>
      <c r="W231">
        <v>0</v>
      </c>
      <c r="X231">
        <v>139.95255285948394</v>
      </c>
      <c r="Y231">
        <v>203.56255658149453</v>
      </c>
      <c r="Z231">
        <v>748.005145914384</v>
      </c>
      <c r="AA231">
        <v>47.795182643081276</v>
      </c>
      <c r="AB231">
        <v>150.7294678002043</v>
      </c>
      <c r="AC231">
        <v>241.11244662103078</v>
      </c>
      <c r="AD231">
        <v>0</v>
      </c>
      <c r="AE231">
        <v>1531.1573524196788</v>
      </c>
    </row>
    <row r="232" spans="1:31" x14ac:dyDescent="0.25">
      <c r="A232">
        <v>2368674</v>
      </c>
      <c r="B232">
        <v>1</v>
      </c>
      <c r="C232" t="s">
        <v>80</v>
      </c>
      <c r="D232" t="s">
        <v>106</v>
      </c>
      <c r="E232" t="s">
        <v>148</v>
      </c>
      <c r="F232" t="s">
        <v>861</v>
      </c>
      <c r="G232" t="s">
        <v>160</v>
      </c>
      <c r="H232" t="s">
        <v>151</v>
      </c>
      <c r="I232" t="s">
        <v>136</v>
      </c>
      <c r="J232" t="s">
        <v>137</v>
      </c>
      <c r="K232" t="s">
        <v>138</v>
      </c>
      <c r="L232" t="s">
        <v>862</v>
      </c>
      <c r="M232" t="s">
        <v>863</v>
      </c>
      <c r="N232">
        <v>0.89500000000000002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1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0.13885274781268334</v>
      </c>
      <c r="AC232">
        <v>0</v>
      </c>
      <c r="AD232">
        <v>0</v>
      </c>
      <c r="AE232">
        <v>0.13885274781268334</v>
      </c>
    </row>
    <row r="233" spans="1:31" x14ac:dyDescent="0.25">
      <c r="A233">
        <v>2368033</v>
      </c>
      <c r="B233">
        <v>1</v>
      </c>
      <c r="C233" t="s">
        <v>80</v>
      </c>
      <c r="D233" t="s">
        <v>94</v>
      </c>
      <c r="E233" t="s">
        <v>171</v>
      </c>
      <c r="F233" t="s">
        <v>864</v>
      </c>
      <c r="G233" t="s">
        <v>168</v>
      </c>
      <c r="H233" t="s">
        <v>135</v>
      </c>
      <c r="I233" t="s">
        <v>136</v>
      </c>
      <c r="J233" t="s">
        <v>137</v>
      </c>
      <c r="K233" t="s">
        <v>138</v>
      </c>
      <c r="L233" t="s">
        <v>865</v>
      </c>
      <c r="M233" t="s">
        <v>866</v>
      </c>
      <c r="N233">
        <v>1.2538888880000001</v>
      </c>
      <c r="O233">
        <v>0</v>
      </c>
      <c r="P233">
        <v>68</v>
      </c>
      <c r="Q233">
        <v>0</v>
      </c>
      <c r="R233">
        <v>1</v>
      </c>
      <c r="S233">
        <v>1</v>
      </c>
      <c r="T233">
        <v>7</v>
      </c>
      <c r="U233">
        <v>0</v>
      </c>
      <c r="V233">
        <v>0</v>
      </c>
      <c r="W233">
        <v>0</v>
      </c>
      <c r="X233">
        <v>12.248662167559202</v>
      </c>
      <c r="Y233">
        <v>0</v>
      </c>
      <c r="Z233">
        <v>2.925209677551555</v>
      </c>
      <c r="AA233">
        <v>0.37073518726933335</v>
      </c>
      <c r="AB233">
        <v>4.6654630063404507</v>
      </c>
      <c r="AC233">
        <v>0</v>
      </c>
      <c r="AD233">
        <v>0</v>
      </c>
      <c r="AE233">
        <v>20.210070038720541</v>
      </c>
    </row>
    <row r="234" spans="1:31" x14ac:dyDescent="0.25">
      <c r="A234">
        <v>2368531</v>
      </c>
      <c r="B234">
        <v>1</v>
      </c>
      <c r="C234" t="s">
        <v>81</v>
      </c>
      <c r="D234" t="s">
        <v>123</v>
      </c>
      <c r="E234" t="s">
        <v>148</v>
      </c>
      <c r="F234" t="s">
        <v>867</v>
      </c>
      <c r="G234" t="s">
        <v>240</v>
      </c>
      <c r="H234" t="s">
        <v>151</v>
      </c>
      <c r="I234" t="s">
        <v>136</v>
      </c>
      <c r="J234" t="s">
        <v>137</v>
      </c>
      <c r="K234" t="s">
        <v>138</v>
      </c>
      <c r="L234" t="s">
        <v>868</v>
      </c>
      <c r="M234" t="s">
        <v>869</v>
      </c>
      <c r="N234">
        <v>2.0480555549999999</v>
      </c>
      <c r="O234">
        <v>0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0.85053317651418614</v>
      </c>
      <c r="AA234">
        <v>0</v>
      </c>
      <c r="AB234">
        <v>0</v>
      </c>
      <c r="AC234">
        <v>0</v>
      </c>
      <c r="AD234">
        <v>0</v>
      </c>
      <c r="AE234">
        <v>0.85053317651418614</v>
      </c>
    </row>
    <row r="235" spans="1:31" x14ac:dyDescent="0.25">
      <c r="A235">
        <v>2368133</v>
      </c>
      <c r="B235">
        <v>1</v>
      </c>
      <c r="C235" t="s">
        <v>80</v>
      </c>
      <c r="D235" t="s">
        <v>108</v>
      </c>
      <c r="E235" t="s">
        <v>171</v>
      </c>
      <c r="F235" t="s">
        <v>870</v>
      </c>
      <c r="G235" t="s">
        <v>244</v>
      </c>
      <c r="H235" t="s">
        <v>135</v>
      </c>
      <c r="I235" t="s">
        <v>136</v>
      </c>
      <c r="J235" t="s">
        <v>137</v>
      </c>
      <c r="K235" t="s">
        <v>245</v>
      </c>
      <c r="L235" t="s">
        <v>871</v>
      </c>
      <c r="M235" t="s">
        <v>872</v>
      </c>
      <c r="N235">
        <v>4.0808333330000002</v>
      </c>
      <c r="O235">
        <v>0</v>
      </c>
      <c r="P235">
        <v>137</v>
      </c>
      <c r="Q235">
        <v>0</v>
      </c>
      <c r="R235">
        <v>28</v>
      </c>
      <c r="S235">
        <v>0</v>
      </c>
      <c r="T235">
        <v>38</v>
      </c>
      <c r="U235">
        <v>0</v>
      </c>
      <c r="V235">
        <v>0</v>
      </c>
      <c r="W235">
        <v>0</v>
      </c>
      <c r="X235">
        <v>174.80020845709149</v>
      </c>
      <c r="Y235">
        <v>0</v>
      </c>
      <c r="Z235">
        <v>310.49984260607903</v>
      </c>
      <c r="AA235">
        <v>0</v>
      </c>
      <c r="AB235">
        <v>201.53334341228953</v>
      </c>
      <c r="AC235">
        <v>0</v>
      </c>
      <c r="AD235">
        <v>0</v>
      </c>
      <c r="AE235">
        <v>686.83339447545995</v>
      </c>
    </row>
    <row r="236" spans="1:31" x14ac:dyDescent="0.25">
      <c r="A236">
        <v>2368159</v>
      </c>
      <c r="B236">
        <v>1</v>
      </c>
      <c r="C236" t="s">
        <v>80</v>
      </c>
      <c r="D236" t="s">
        <v>111</v>
      </c>
      <c r="E236" t="s">
        <v>132</v>
      </c>
      <c r="F236" t="s">
        <v>873</v>
      </c>
      <c r="G236" t="s">
        <v>168</v>
      </c>
      <c r="H236" t="s">
        <v>135</v>
      </c>
      <c r="I236" t="s">
        <v>136</v>
      </c>
      <c r="J236" t="s">
        <v>137</v>
      </c>
      <c r="K236" t="s">
        <v>138</v>
      </c>
      <c r="L236" t="s">
        <v>874</v>
      </c>
      <c r="M236" t="s">
        <v>875</v>
      </c>
      <c r="N236">
        <v>0.90249999999999997</v>
      </c>
      <c r="O236">
        <v>0</v>
      </c>
      <c r="P236">
        <v>4121</v>
      </c>
      <c r="Q236">
        <v>0</v>
      </c>
      <c r="R236">
        <v>0</v>
      </c>
      <c r="S236">
        <v>10</v>
      </c>
      <c r="T236">
        <v>270</v>
      </c>
      <c r="U236">
        <v>0</v>
      </c>
      <c r="V236">
        <v>1</v>
      </c>
      <c r="W236">
        <v>0</v>
      </c>
      <c r="X236">
        <v>1282.2511055022915</v>
      </c>
      <c r="Y236">
        <v>0</v>
      </c>
      <c r="Z236">
        <v>0</v>
      </c>
      <c r="AA236">
        <v>5895.3452904490096</v>
      </c>
      <c r="AB236">
        <v>448.74408130308819</v>
      </c>
      <c r="AC236">
        <v>0</v>
      </c>
      <c r="AD236">
        <v>0</v>
      </c>
      <c r="AE236">
        <v>7626.340477254389</v>
      </c>
    </row>
    <row r="237" spans="1:31" x14ac:dyDescent="0.25">
      <c r="A237">
        <v>2368339</v>
      </c>
      <c r="B237">
        <v>1</v>
      </c>
      <c r="C237" t="s">
        <v>81</v>
      </c>
      <c r="D237" t="s">
        <v>113</v>
      </c>
      <c r="E237" t="s">
        <v>171</v>
      </c>
      <c r="F237" t="s">
        <v>876</v>
      </c>
      <c r="G237" t="s">
        <v>168</v>
      </c>
      <c r="H237" t="s">
        <v>135</v>
      </c>
      <c r="I237" t="s">
        <v>136</v>
      </c>
      <c r="J237" t="s">
        <v>137</v>
      </c>
      <c r="K237" t="s">
        <v>138</v>
      </c>
      <c r="L237" t="s">
        <v>877</v>
      </c>
      <c r="M237" t="s">
        <v>878</v>
      </c>
      <c r="N237">
        <v>0.122777777</v>
      </c>
      <c r="O237">
        <v>0</v>
      </c>
      <c r="P237">
        <v>240</v>
      </c>
      <c r="Q237">
        <v>29</v>
      </c>
      <c r="R237">
        <v>59</v>
      </c>
      <c r="S237">
        <v>0</v>
      </c>
      <c r="T237">
        <v>12</v>
      </c>
      <c r="U237">
        <v>0</v>
      </c>
      <c r="V237">
        <v>0</v>
      </c>
      <c r="W237">
        <v>0</v>
      </c>
      <c r="X237">
        <v>10.458512674201383</v>
      </c>
      <c r="Y237">
        <v>33.10100443416799</v>
      </c>
      <c r="Z237">
        <v>44.301921097655949</v>
      </c>
      <c r="AA237">
        <v>0</v>
      </c>
      <c r="AB237">
        <v>1.4949655761531404</v>
      </c>
      <c r="AC237">
        <v>0</v>
      </c>
      <c r="AD237">
        <v>0</v>
      </c>
      <c r="AE237">
        <v>89.356403782178461</v>
      </c>
    </row>
    <row r="238" spans="1:31" x14ac:dyDescent="0.25">
      <c r="A238">
        <v>2368090</v>
      </c>
      <c r="B238">
        <v>1</v>
      </c>
      <c r="C238" t="s">
        <v>80</v>
      </c>
      <c r="D238" t="s">
        <v>83</v>
      </c>
      <c r="E238" t="s">
        <v>148</v>
      </c>
      <c r="F238" t="s">
        <v>879</v>
      </c>
      <c r="G238" t="s">
        <v>150</v>
      </c>
      <c r="H238" t="s">
        <v>151</v>
      </c>
      <c r="I238" t="s">
        <v>136</v>
      </c>
      <c r="J238" t="s">
        <v>137</v>
      </c>
      <c r="K238" t="s">
        <v>138</v>
      </c>
      <c r="L238" t="s">
        <v>880</v>
      </c>
      <c r="M238" t="s">
        <v>881</v>
      </c>
      <c r="N238">
        <v>0.834166666</v>
      </c>
      <c r="O238">
        <v>0</v>
      </c>
      <c r="P238">
        <v>6</v>
      </c>
      <c r="Q238">
        <v>0</v>
      </c>
      <c r="R238">
        <v>0</v>
      </c>
      <c r="S238">
        <v>0</v>
      </c>
      <c r="T238">
        <v>1</v>
      </c>
      <c r="U238">
        <v>0</v>
      </c>
      <c r="V238">
        <v>0</v>
      </c>
      <c r="W238">
        <v>0</v>
      </c>
      <c r="X238">
        <v>0.62880874659841113</v>
      </c>
      <c r="Y238">
        <v>0</v>
      </c>
      <c r="Z238">
        <v>0</v>
      </c>
      <c r="AA238">
        <v>0</v>
      </c>
      <c r="AB238">
        <v>0.41147813951577661</v>
      </c>
      <c r="AC238">
        <v>0</v>
      </c>
      <c r="AD238">
        <v>0</v>
      </c>
      <c r="AE238">
        <v>1.0402868861141878</v>
      </c>
    </row>
    <row r="239" spans="1:31" x14ac:dyDescent="0.25">
      <c r="A239">
        <v>2368053</v>
      </c>
      <c r="B239">
        <v>1</v>
      </c>
      <c r="C239" t="s">
        <v>80</v>
      </c>
      <c r="D239" t="s">
        <v>97</v>
      </c>
      <c r="E239" t="s">
        <v>166</v>
      </c>
      <c r="F239" t="s">
        <v>882</v>
      </c>
      <c r="G239" t="s">
        <v>168</v>
      </c>
      <c r="H239" t="s">
        <v>135</v>
      </c>
      <c r="I239" t="s">
        <v>136</v>
      </c>
      <c r="J239" t="s">
        <v>137</v>
      </c>
      <c r="K239" t="s">
        <v>138</v>
      </c>
      <c r="L239" t="s">
        <v>883</v>
      </c>
      <c r="M239" t="s">
        <v>884</v>
      </c>
      <c r="N239">
        <v>0.383611111</v>
      </c>
      <c r="O239">
        <v>0</v>
      </c>
      <c r="P239">
        <v>335</v>
      </c>
      <c r="Q239">
        <v>0</v>
      </c>
      <c r="R239">
        <v>18</v>
      </c>
      <c r="S239">
        <v>3</v>
      </c>
      <c r="T239">
        <v>31</v>
      </c>
      <c r="U239">
        <v>0</v>
      </c>
      <c r="V239">
        <v>0</v>
      </c>
      <c r="W239">
        <v>0</v>
      </c>
      <c r="X239">
        <v>39.207303557265661</v>
      </c>
      <c r="Y239">
        <v>0</v>
      </c>
      <c r="Z239">
        <v>7.2282422333559717</v>
      </c>
      <c r="AA239">
        <v>1.4919792262459994</v>
      </c>
      <c r="AB239">
        <v>9.2601026669393054</v>
      </c>
      <c r="AC239">
        <v>0</v>
      </c>
      <c r="AD239">
        <v>0</v>
      </c>
      <c r="AE239">
        <v>57.187627683806937</v>
      </c>
    </row>
    <row r="240" spans="1:31" x14ac:dyDescent="0.25">
      <c r="A240">
        <v>2368388</v>
      </c>
      <c r="B240">
        <v>1</v>
      </c>
      <c r="C240" t="s">
        <v>80</v>
      </c>
      <c r="D240" t="s">
        <v>92</v>
      </c>
      <c r="E240" t="s">
        <v>148</v>
      </c>
      <c r="F240" t="s">
        <v>885</v>
      </c>
      <c r="G240" t="s">
        <v>160</v>
      </c>
      <c r="H240" t="s">
        <v>151</v>
      </c>
      <c r="I240" t="s">
        <v>136</v>
      </c>
      <c r="J240" t="s">
        <v>137</v>
      </c>
      <c r="K240" t="s">
        <v>138</v>
      </c>
      <c r="L240" t="s">
        <v>886</v>
      </c>
      <c r="M240" t="s">
        <v>887</v>
      </c>
      <c r="N240">
        <v>1.5069444439999999</v>
      </c>
      <c r="O240">
        <v>0</v>
      </c>
      <c r="P240">
        <v>1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0.88083109873820131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0.88083109873820131</v>
      </c>
    </row>
    <row r="241" spans="1:31" x14ac:dyDescent="0.25">
      <c r="A241">
        <v>2368637</v>
      </c>
      <c r="B241">
        <v>1</v>
      </c>
      <c r="C241" t="s">
        <v>81</v>
      </c>
      <c r="D241" t="s">
        <v>123</v>
      </c>
      <c r="E241" t="s">
        <v>148</v>
      </c>
      <c r="F241" t="s">
        <v>888</v>
      </c>
      <c r="G241" t="s">
        <v>160</v>
      </c>
      <c r="H241" t="s">
        <v>151</v>
      </c>
      <c r="I241" t="s">
        <v>136</v>
      </c>
      <c r="J241" t="s">
        <v>137</v>
      </c>
      <c r="K241" t="s">
        <v>138</v>
      </c>
      <c r="L241" t="s">
        <v>889</v>
      </c>
      <c r="M241" t="s">
        <v>890</v>
      </c>
      <c r="N241">
        <v>1.112777777</v>
      </c>
      <c r="O241">
        <v>0</v>
      </c>
      <c r="P241">
        <v>3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0.65922379590256752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0.65922379590256752</v>
      </c>
    </row>
    <row r="242" spans="1:31" x14ac:dyDescent="0.25">
      <c r="A242">
        <v>2368119</v>
      </c>
      <c r="B242">
        <v>1</v>
      </c>
      <c r="C242" t="s">
        <v>81</v>
      </c>
      <c r="D242" t="s">
        <v>119</v>
      </c>
      <c r="E242" t="s">
        <v>171</v>
      </c>
      <c r="F242" t="s">
        <v>891</v>
      </c>
      <c r="G242" t="s">
        <v>328</v>
      </c>
      <c r="H242" t="s">
        <v>135</v>
      </c>
      <c r="I242" t="s">
        <v>136</v>
      </c>
      <c r="J242" t="s">
        <v>137</v>
      </c>
      <c r="K242" t="s">
        <v>245</v>
      </c>
      <c r="L242" t="s">
        <v>892</v>
      </c>
      <c r="M242" t="s">
        <v>893</v>
      </c>
      <c r="N242">
        <v>1.0024999999999999</v>
      </c>
      <c r="O242">
        <v>0</v>
      </c>
      <c r="P242">
        <v>1655</v>
      </c>
      <c r="Q242">
        <v>119</v>
      </c>
      <c r="R242">
        <v>386</v>
      </c>
      <c r="S242">
        <v>11</v>
      </c>
      <c r="T242">
        <v>93</v>
      </c>
      <c r="U242">
        <v>0</v>
      </c>
      <c r="V242">
        <v>0</v>
      </c>
      <c r="W242">
        <v>0</v>
      </c>
      <c r="X242">
        <v>287.39018082624796</v>
      </c>
      <c r="Y242">
        <v>1265.5781149250049</v>
      </c>
      <c r="Z242">
        <v>2194.8152745626971</v>
      </c>
      <c r="AA242">
        <v>90.39445502646663</v>
      </c>
      <c r="AB242">
        <v>84.840081168667183</v>
      </c>
      <c r="AC242">
        <v>0</v>
      </c>
      <c r="AD242">
        <v>0</v>
      </c>
      <c r="AE242">
        <v>3923.0181065090837</v>
      </c>
    </row>
    <row r="243" spans="1:31" x14ac:dyDescent="0.25">
      <c r="A243">
        <v>2368451</v>
      </c>
      <c r="B243">
        <v>1</v>
      </c>
      <c r="C243" t="s">
        <v>80</v>
      </c>
      <c r="D243" t="s">
        <v>96</v>
      </c>
      <c r="E243" t="s">
        <v>148</v>
      </c>
      <c r="F243" t="s">
        <v>894</v>
      </c>
      <c r="G243" t="s">
        <v>240</v>
      </c>
      <c r="H243" t="s">
        <v>151</v>
      </c>
      <c r="I243" t="s">
        <v>136</v>
      </c>
      <c r="J243" t="s">
        <v>137</v>
      </c>
      <c r="K243" t="s">
        <v>138</v>
      </c>
      <c r="L243" t="s">
        <v>895</v>
      </c>
      <c r="M243" t="s">
        <v>896</v>
      </c>
      <c r="N243">
        <v>1.174722222</v>
      </c>
      <c r="O243">
        <v>0</v>
      </c>
      <c r="P243">
        <v>1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3.2674211564006024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3.2674211564006024</v>
      </c>
    </row>
    <row r="244" spans="1:31" x14ac:dyDescent="0.25">
      <c r="A244">
        <v>2368643</v>
      </c>
      <c r="B244">
        <v>1</v>
      </c>
      <c r="C244" t="s">
        <v>80</v>
      </c>
      <c r="D244" t="s">
        <v>83</v>
      </c>
      <c r="E244" t="s">
        <v>132</v>
      </c>
      <c r="F244" t="s">
        <v>897</v>
      </c>
      <c r="G244" t="s">
        <v>134</v>
      </c>
      <c r="H244" t="s">
        <v>135</v>
      </c>
      <c r="I244" t="s">
        <v>136</v>
      </c>
      <c r="J244" t="s">
        <v>137</v>
      </c>
      <c r="K244" t="s">
        <v>138</v>
      </c>
      <c r="L244" t="s">
        <v>898</v>
      </c>
      <c r="M244" t="s">
        <v>899</v>
      </c>
      <c r="N244">
        <v>0.48416666600000002</v>
      </c>
      <c r="O244">
        <v>0</v>
      </c>
      <c r="P244">
        <v>11</v>
      </c>
      <c r="Q244">
        <v>0</v>
      </c>
      <c r="R244">
        <v>22</v>
      </c>
      <c r="S244">
        <v>4</v>
      </c>
      <c r="T244">
        <v>40</v>
      </c>
      <c r="U244">
        <v>4</v>
      </c>
      <c r="V244">
        <v>3</v>
      </c>
      <c r="W244">
        <v>0</v>
      </c>
      <c r="X244">
        <v>2.2295714552744266</v>
      </c>
      <c r="Y244">
        <v>0</v>
      </c>
      <c r="Z244">
        <v>6.3077097969242004</v>
      </c>
      <c r="AA244">
        <v>27.978895616049289</v>
      </c>
      <c r="AB244">
        <v>59.877733726977375</v>
      </c>
      <c r="AC244">
        <v>79.395440614898774</v>
      </c>
      <c r="AD244">
        <v>29.751809547035478</v>
      </c>
      <c r="AE244">
        <v>205.54116075715956</v>
      </c>
    </row>
    <row r="245" spans="1:31" x14ac:dyDescent="0.25">
      <c r="A245">
        <v>2368311</v>
      </c>
      <c r="B245">
        <v>1</v>
      </c>
      <c r="C245" t="s">
        <v>80</v>
      </c>
      <c r="D245" t="s">
        <v>86</v>
      </c>
      <c r="E245" t="s">
        <v>175</v>
      </c>
      <c r="F245" t="s">
        <v>900</v>
      </c>
      <c r="G245" t="s">
        <v>901</v>
      </c>
      <c r="H245" t="s">
        <v>151</v>
      </c>
      <c r="I245" t="s">
        <v>136</v>
      </c>
      <c r="J245" t="s">
        <v>137</v>
      </c>
      <c r="K245" t="s">
        <v>138</v>
      </c>
      <c r="L245" t="s">
        <v>902</v>
      </c>
      <c r="M245" t="s">
        <v>903</v>
      </c>
      <c r="N245">
        <v>0.52777777699999995</v>
      </c>
      <c r="O245">
        <v>0</v>
      </c>
      <c r="P245">
        <v>117</v>
      </c>
      <c r="Q245">
        <v>0</v>
      </c>
      <c r="R245">
        <v>0</v>
      </c>
      <c r="S245">
        <v>0</v>
      </c>
      <c r="T245">
        <v>27</v>
      </c>
      <c r="U245">
        <v>0</v>
      </c>
      <c r="V245">
        <v>0</v>
      </c>
      <c r="W245">
        <v>0</v>
      </c>
      <c r="X245">
        <v>22.731602252977023</v>
      </c>
      <c r="Y245">
        <v>0</v>
      </c>
      <c r="Z245">
        <v>0</v>
      </c>
      <c r="AA245">
        <v>0</v>
      </c>
      <c r="AB245">
        <v>30.996158811400388</v>
      </c>
      <c r="AC245">
        <v>0</v>
      </c>
      <c r="AD245">
        <v>0</v>
      </c>
      <c r="AE245">
        <v>53.727761064377411</v>
      </c>
    </row>
    <row r="246" spans="1:31" x14ac:dyDescent="0.25">
      <c r="A246">
        <v>2368142</v>
      </c>
      <c r="B246">
        <v>1</v>
      </c>
      <c r="C246" t="s">
        <v>81</v>
      </c>
      <c r="D246" t="s">
        <v>120</v>
      </c>
      <c r="E246" t="s">
        <v>171</v>
      </c>
      <c r="F246" t="s">
        <v>904</v>
      </c>
      <c r="G246" t="s">
        <v>244</v>
      </c>
      <c r="H246" t="s">
        <v>135</v>
      </c>
      <c r="I246" t="s">
        <v>136</v>
      </c>
      <c r="J246" t="s">
        <v>137</v>
      </c>
      <c r="K246" t="s">
        <v>245</v>
      </c>
      <c r="L246" t="s">
        <v>905</v>
      </c>
      <c r="M246" t="s">
        <v>906</v>
      </c>
      <c r="N246">
        <v>3.1236111110000002</v>
      </c>
      <c r="O246">
        <v>0</v>
      </c>
      <c r="P246">
        <v>0</v>
      </c>
      <c r="Q246">
        <v>38</v>
      </c>
      <c r="R246">
        <v>43</v>
      </c>
      <c r="S246">
        <v>6</v>
      </c>
      <c r="T246">
        <v>1</v>
      </c>
      <c r="U246">
        <v>0</v>
      </c>
      <c r="V246">
        <v>0</v>
      </c>
      <c r="W246">
        <v>0</v>
      </c>
      <c r="X246">
        <v>0</v>
      </c>
      <c r="Y246">
        <v>904.21886344771008</v>
      </c>
      <c r="Z246">
        <v>781.38844430405857</v>
      </c>
      <c r="AA246">
        <v>67.474138539665589</v>
      </c>
      <c r="AB246">
        <v>7.6957134114967634</v>
      </c>
      <c r="AC246">
        <v>0</v>
      </c>
      <c r="AD246">
        <v>0</v>
      </c>
      <c r="AE246">
        <v>1760.7771597029309</v>
      </c>
    </row>
    <row r="247" spans="1:31" x14ac:dyDescent="0.25">
      <c r="A247">
        <v>2368474</v>
      </c>
      <c r="B247">
        <v>1</v>
      </c>
      <c r="C247" t="s">
        <v>81</v>
      </c>
      <c r="D247" t="s">
        <v>128</v>
      </c>
      <c r="E247" t="s">
        <v>148</v>
      </c>
      <c r="F247" t="s">
        <v>907</v>
      </c>
      <c r="G247" t="s">
        <v>150</v>
      </c>
      <c r="H247" t="s">
        <v>151</v>
      </c>
      <c r="I247" t="s">
        <v>136</v>
      </c>
      <c r="J247" t="s">
        <v>137</v>
      </c>
      <c r="K247" t="s">
        <v>138</v>
      </c>
      <c r="L247" t="s">
        <v>908</v>
      </c>
      <c r="M247" t="s">
        <v>909</v>
      </c>
      <c r="N247">
        <v>2.2936111110000001</v>
      </c>
      <c r="O247">
        <v>0</v>
      </c>
      <c r="P247">
        <v>9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7.3944577053584251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7.3944577053584251</v>
      </c>
    </row>
    <row r="248" spans="1:31" x14ac:dyDescent="0.25">
      <c r="A248">
        <v>2368497</v>
      </c>
      <c r="B248">
        <v>1</v>
      </c>
      <c r="C248" t="s">
        <v>80</v>
      </c>
      <c r="D248" t="s">
        <v>99</v>
      </c>
      <c r="E248" t="s">
        <v>148</v>
      </c>
      <c r="F248" t="s">
        <v>910</v>
      </c>
      <c r="G248" t="s">
        <v>160</v>
      </c>
      <c r="H248" t="s">
        <v>151</v>
      </c>
      <c r="I248" t="s">
        <v>136</v>
      </c>
      <c r="J248" t="s">
        <v>137</v>
      </c>
      <c r="K248" t="s">
        <v>138</v>
      </c>
      <c r="L248" t="s">
        <v>911</v>
      </c>
      <c r="M248" t="s">
        <v>912</v>
      </c>
      <c r="N248">
        <v>2.4255555549999999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1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6.1342502458670136</v>
      </c>
      <c r="AC248">
        <v>0</v>
      </c>
      <c r="AD248">
        <v>0</v>
      </c>
      <c r="AE248">
        <v>6.1342502458670136</v>
      </c>
    </row>
    <row r="249" spans="1:31" x14ac:dyDescent="0.25">
      <c r="A249">
        <v>2368165</v>
      </c>
      <c r="B249">
        <v>1</v>
      </c>
      <c r="C249" t="s">
        <v>80</v>
      </c>
      <c r="D249" t="s">
        <v>83</v>
      </c>
      <c r="E249" t="s">
        <v>148</v>
      </c>
      <c r="F249" t="s">
        <v>913</v>
      </c>
      <c r="G249" t="s">
        <v>150</v>
      </c>
      <c r="H249" t="s">
        <v>151</v>
      </c>
      <c r="I249" t="s">
        <v>136</v>
      </c>
      <c r="J249" t="s">
        <v>137</v>
      </c>
      <c r="K249" t="s">
        <v>138</v>
      </c>
      <c r="L249" t="s">
        <v>914</v>
      </c>
      <c r="M249" t="s">
        <v>915</v>
      </c>
      <c r="N249">
        <v>3.3230555549999998</v>
      </c>
      <c r="O249">
        <v>0</v>
      </c>
      <c r="P249">
        <v>14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11.930474633096411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11.930474633096411</v>
      </c>
    </row>
    <row r="250" spans="1:31" x14ac:dyDescent="0.25">
      <c r="A250">
        <v>2368597</v>
      </c>
      <c r="B250">
        <v>1</v>
      </c>
      <c r="C250" t="s">
        <v>81</v>
      </c>
      <c r="D250" t="s">
        <v>112</v>
      </c>
      <c r="E250" t="s">
        <v>166</v>
      </c>
      <c r="F250" t="s">
        <v>916</v>
      </c>
      <c r="G250" t="s">
        <v>168</v>
      </c>
      <c r="H250" t="s">
        <v>135</v>
      </c>
      <c r="I250" t="s">
        <v>136</v>
      </c>
      <c r="J250" t="s">
        <v>137</v>
      </c>
      <c r="K250" t="s">
        <v>138</v>
      </c>
      <c r="L250" t="s">
        <v>917</v>
      </c>
      <c r="M250" t="s">
        <v>918</v>
      </c>
      <c r="N250">
        <v>0.41888888800000001</v>
      </c>
      <c r="O250">
        <v>0</v>
      </c>
      <c r="P250">
        <v>744</v>
      </c>
      <c r="Q250">
        <v>18</v>
      </c>
      <c r="R250">
        <v>103</v>
      </c>
      <c r="S250">
        <v>29</v>
      </c>
      <c r="T250">
        <v>303</v>
      </c>
      <c r="U250">
        <v>5</v>
      </c>
      <c r="V250">
        <v>0</v>
      </c>
      <c r="W250">
        <v>0</v>
      </c>
      <c r="X250">
        <v>82.147022748131818</v>
      </c>
      <c r="Y250">
        <v>28.438673741955377</v>
      </c>
      <c r="Z250">
        <v>74.44120874931231</v>
      </c>
      <c r="AA250">
        <v>202.78421449875498</v>
      </c>
      <c r="AB250">
        <v>125.27892090135634</v>
      </c>
      <c r="AC250">
        <v>193.37790026745893</v>
      </c>
      <c r="AD250">
        <v>0</v>
      </c>
      <c r="AE250">
        <v>706.46794090696972</v>
      </c>
    </row>
    <row r="251" spans="1:31" x14ac:dyDescent="0.25">
      <c r="A251">
        <v>2368305</v>
      </c>
      <c r="B251">
        <v>1</v>
      </c>
      <c r="C251" t="s">
        <v>80</v>
      </c>
      <c r="D251" t="s">
        <v>96</v>
      </c>
      <c r="E251" t="s">
        <v>148</v>
      </c>
      <c r="F251" t="s">
        <v>919</v>
      </c>
      <c r="G251" t="s">
        <v>160</v>
      </c>
      <c r="H251" t="s">
        <v>151</v>
      </c>
      <c r="I251" t="s">
        <v>136</v>
      </c>
      <c r="J251" t="s">
        <v>137</v>
      </c>
      <c r="K251" t="s">
        <v>138</v>
      </c>
      <c r="L251" t="s">
        <v>920</v>
      </c>
      <c r="M251" t="s">
        <v>921</v>
      </c>
      <c r="N251">
        <v>5.1633333329999997</v>
      </c>
      <c r="O251">
        <v>0</v>
      </c>
      <c r="P251">
        <v>1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4.2186764361109663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4.2186764361109663</v>
      </c>
    </row>
    <row r="252" spans="1:31" x14ac:dyDescent="0.25">
      <c r="A252">
        <v>2368660</v>
      </c>
      <c r="B252">
        <v>1</v>
      </c>
      <c r="C252" t="s">
        <v>81</v>
      </c>
      <c r="D252" t="s">
        <v>128</v>
      </c>
      <c r="E252" t="s">
        <v>132</v>
      </c>
      <c r="F252" t="s">
        <v>922</v>
      </c>
      <c r="G252" t="s">
        <v>134</v>
      </c>
      <c r="H252" t="s">
        <v>135</v>
      </c>
      <c r="I252" t="s">
        <v>136</v>
      </c>
      <c r="J252" t="s">
        <v>137</v>
      </c>
      <c r="K252" t="s">
        <v>138</v>
      </c>
      <c r="L252" t="s">
        <v>923</v>
      </c>
      <c r="M252" t="s">
        <v>924</v>
      </c>
      <c r="N252">
        <v>2.2113888880000001</v>
      </c>
      <c r="O252">
        <v>0</v>
      </c>
      <c r="P252">
        <v>41</v>
      </c>
      <c r="Q252">
        <v>0</v>
      </c>
      <c r="R252">
        <v>0</v>
      </c>
      <c r="S252">
        <v>0</v>
      </c>
      <c r="T252">
        <v>2</v>
      </c>
      <c r="U252">
        <v>0</v>
      </c>
      <c r="V252">
        <v>0</v>
      </c>
      <c r="W252">
        <v>0</v>
      </c>
      <c r="X252">
        <v>11.418877623156675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11.418877623156675</v>
      </c>
    </row>
    <row r="253" spans="1:31" x14ac:dyDescent="0.25">
      <c r="A253">
        <v>2368125</v>
      </c>
      <c r="B253">
        <v>1</v>
      </c>
      <c r="C253" t="s">
        <v>80</v>
      </c>
      <c r="D253" t="s">
        <v>91</v>
      </c>
      <c r="E253" t="s">
        <v>132</v>
      </c>
      <c r="F253" t="s">
        <v>925</v>
      </c>
      <c r="G253" t="s">
        <v>134</v>
      </c>
      <c r="H253" t="s">
        <v>135</v>
      </c>
      <c r="I253" t="s">
        <v>136</v>
      </c>
      <c r="J253" t="s">
        <v>137</v>
      </c>
      <c r="K253" t="s">
        <v>138</v>
      </c>
      <c r="L253" t="s">
        <v>926</v>
      </c>
      <c r="M253" t="s">
        <v>927</v>
      </c>
      <c r="N253">
        <v>1.0761111109999999</v>
      </c>
      <c r="O253">
        <v>0</v>
      </c>
      <c r="P253">
        <v>0</v>
      </c>
      <c r="Q253">
        <v>2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24.815114141868364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24.815114141868364</v>
      </c>
    </row>
    <row r="254" spans="1:31" x14ac:dyDescent="0.25">
      <c r="A254">
        <v>2368079</v>
      </c>
      <c r="B254">
        <v>1</v>
      </c>
      <c r="C254" t="s">
        <v>80</v>
      </c>
      <c r="D254" t="s">
        <v>106</v>
      </c>
      <c r="E254" t="s">
        <v>132</v>
      </c>
      <c r="F254" t="s">
        <v>928</v>
      </c>
      <c r="G254" t="s">
        <v>142</v>
      </c>
      <c r="H254" t="s">
        <v>135</v>
      </c>
      <c r="I254" t="s">
        <v>136</v>
      </c>
      <c r="J254" t="s">
        <v>137</v>
      </c>
      <c r="K254" t="s">
        <v>138</v>
      </c>
      <c r="L254" t="s">
        <v>929</v>
      </c>
      <c r="M254" t="s">
        <v>930</v>
      </c>
      <c r="N254">
        <v>3.355</v>
      </c>
      <c r="O254">
        <v>0</v>
      </c>
      <c r="P254">
        <v>2</v>
      </c>
      <c r="Q254">
        <v>0</v>
      </c>
      <c r="R254">
        <v>7</v>
      </c>
      <c r="S254">
        <v>0</v>
      </c>
      <c r="T254">
        <v>6</v>
      </c>
      <c r="U254">
        <v>0</v>
      </c>
      <c r="V254">
        <v>0</v>
      </c>
      <c r="W254">
        <v>0</v>
      </c>
      <c r="X254">
        <v>8.9895862353053264</v>
      </c>
      <c r="Y254">
        <v>0</v>
      </c>
      <c r="Z254">
        <v>131.09202596105197</v>
      </c>
      <c r="AA254">
        <v>0</v>
      </c>
      <c r="AB254">
        <v>150.7728189712976</v>
      </c>
      <c r="AC254">
        <v>0</v>
      </c>
      <c r="AD254">
        <v>0</v>
      </c>
      <c r="AE254">
        <v>290.85443116765487</v>
      </c>
    </row>
    <row r="255" spans="1:31" x14ac:dyDescent="0.25">
      <c r="A255">
        <v>2368411</v>
      </c>
      <c r="B255">
        <v>1</v>
      </c>
      <c r="C255" t="s">
        <v>80</v>
      </c>
      <c r="D255" t="s">
        <v>84</v>
      </c>
      <c r="E255" t="s">
        <v>148</v>
      </c>
      <c r="F255" t="s">
        <v>931</v>
      </c>
      <c r="G255" t="s">
        <v>160</v>
      </c>
      <c r="H255" t="s">
        <v>151</v>
      </c>
      <c r="I255" t="s">
        <v>136</v>
      </c>
      <c r="J255" t="s">
        <v>137</v>
      </c>
      <c r="K255" t="s">
        <v>138</v>
      </c>
      <c r="L255" t="s">
        <v>932</v>
      </c>
      <c r="M255" t="s">
        <v>933</v>
      </c>
      <c r="N255">
        <v>5.4822222219999999</v>
      </c>
      <c r="O255">
        <v>0</v>
      </c>
      <c r="P255">
        <v>1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5.5171034297006649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5.5171034297006649</v>
      </c>
    </row>
    <row r="256" spans="1:31" x14ac:dyDescent="0.25">
      <c r="A256">
        <v>2368271</v>
      </c>
      <c r="B256">
        <v>1</v>
      </c>
      <c r="C256" t="s">
        <v>81</v>
      </c>
      <c r="D256" t="s">
        <v>113</v>
      </c>
      <c r="E256" t="s">
        <v>171</v>
      </c>
      <c r="F256" t="s">
        <v>934</v>
      </c>
      <c r="G256" t="s">
        <v>168</v>
      </c>
      <c r="H256" t="s">
        <v>135</v>
      </c>
      <c r="I256" t="s">
        <v>136</v>
      </c>
      <c r="J256" t="s">
        <v>137</v>
      </c>
      <c r="K256" t="s">
        <v>138</v>
      </c>
      <c r="L256" t="s">
        <v>935</v>
      </c>
      <c r="M256" t="s">
        <v>936</v>
      </c>
      <c r="N256">
        <v>0.74888888799999997</v>
      </c>
      <c r="O256">
        <v>2</v>
      </c>
      <c r="P256">
        <v>94</v>
      </c>
      <c r="Q256">
        <v>7</v>
      </c>
      <c r="R256">
        <v>3</v>
      </c>
      <c r="S256">
        <v>6</v>
      </c>
      <c r="T256">
        <v>12</v>
      </c>
      <c r="U256">
        <v>3</v>
      </c>
      <c r="V256">
        <v>0</v>
      </c>
      <c r="W256">
        <v>0.98404920874183999</v>
      </c>
      <c r="X256">
        <v>25.751155446204571</v>
      </c>
      <c r="Y256">
        <v>23.840087995167821</v>
      </c>
      <c r="Z256">
        <v>1.2887364579640934</v>
      </c>
      <c r="AA256">
        <v>106.45585715892022</v>
      </c>
      <c r="AB256">
        <v>20.528647159064995</v>
      </c>
      <c r="AC256">
        <v>669.18385916901286</v>
      </c>
      <c r="AD256">
        <v>0</v>
      </c>
      <c r="AE256">
        <v>848.03239259507643</v>
      </c>
    </row>
    <row r="257" spans="1:31" x14ac:dyDescent="0.25">
      <c r="A257">
        <v>2368514</v>
      </c>
      <c r="B257">
        <v>1</v>
      </c>
      <c r="C257" t="s">
        <v>81</v>
      </c>
      <c r="D257" t="s">
        <v>119</v>
      </c>
      <c r="E257" t="s">
        <v>225</v>
      </c>
      <c r="F257" t="s">
        <v>937</v>
      </c>
      <c r="G257" t="s">
        <v>227</v>
      </c>
      <c r="H257" t="s">
        <v>151</v>
      </c>
      <c r="I257" t="s">
        <v>136</v>
      </c>
      <c r="J257" t="s">
        <v>137</v>
      </c>
      <c r="K257" t="s">
        <v>138</v>
      </c>
      <c r="L257" t="s">
        <v>938</v>
      </c>
      <c r="M257" t="s">
        <v>939</v>
      </c>
      <c r="N257">
        <v>5.4627777770000003</v>
      </c>
      <c r="O257">
        <v>0</v>
      </c>
      <c r="P257">
        <v>146</v>
      </c>
      <c r="Q257">
        <v>0</v>
      </c>
      <c r="R257">
        <v>2</v>
      </c>
      <c r="S257">
        <v>0</v>
      </c>
      <c r="T257">
        <v>4</v>
      </c>
      <c r="U257">
        <v>0</v>
      </c>
      <c r="V257">
        <v>0</v>
      </c>
      <c r="W257">
        <v>0</v>
      </c>
      <c r="X257">
        <v>213.67218783149511</v>
      </c>
      <c r="Y257">
        <v>0</v>
      </c>
      <c r="Z257">
        <v>0.97747544474483583</v>
      </c>
      <c r="AA257">
        <v>0</v>
      </c>
      <c r="AB257">
        <v>12.68551132120851</v>
      </c>
      <c r="AC257">
        <v>0</v>
      </c>
      <c r="AD257">
        <v>0</v>
      </c>
      <c r="AE257">
        <v>227.33517459744846</v>
      </c>
    </row>
    <row r="258" spans="1:31" x14ac:dyDescent="0.25">
      <c r="A258">
        <v>2368265</v>
      </c>
      <c r="B258">
        <v>1</v>
      </c>
      <c r="C258" t="s">
        <v>80</v>
      </c>
      <c r="D258" t="s">
        <v>107</v>
      </c>
      <c r="E258" t="s">
        <v>154</v>
      </c>
      <c r="F258" t="s">
        <v>940</v>
      </c>
      <c r="G258" t="s">
        <v>299</v>
      </c>
      <c r="H258" t="s">
        <v>151</v>
      </c>
      <c r="I258" t="s">
        <v>136</v>
      </c>
      <c r="J258" t="s">
        <v>137</v>
      </c>
      <c r="K258" t="s">
        <v>138</v>
      </c>
      <c r="L258" t="s">
        <v>941</v>
      </c>
      <c r="M258" t="s">
        <v>942</v>
      </c>
      <c r="N258">
        <v>8.1086111110000001</v>
      </c>
      <c r="O258">
        <v>0</v>
      </c>
      <c r="P258">
        <v>1</v>
      </c>
      <c r="Q258">
        <v>0</v>
      </c>
      <c r="R258">
        <v>2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1.9224588491374541</v>
      </c>
      <c r="Y258">
        <v>0</v>
      </c>
      <c r="Z258">
        <v>3.9089358966617618</v>
      </c>
      <c r="AA258">
        <v>0</v>
      </c>
      <c r="AB258">
        <v>0</v>
      </c>
      <c r="AC258">
        <v>0</v>
      </c>
      <c r="AD258">
        <v>0</v>
      </c>
      <c r="AE258">
        <v>5.8313947457992157</v>
      </c>
    </row>
    <row r="259" spans="1:31" x14ac:dyDescent="0.25">
      <c r="A259">
        <v>2368228</v>
      </c>
      <c r="B259">
        <v>1</v>
      </c>
      <c r="C259" t="s">
        <v>81</v>
      </c>
      <c r="D259" t="s">
        <v>122</v>
      </c>
      <c r="E259" t="s">
        <v>132</v>
      </c>
      <c r="F259" t="s">
        <v>737</v>
      </c>
      <c r="G259" t="s">
        <v>134</v>
      </c>
      <c r="H259" t="s">
        <v>135</v>
      </c>
      <c r="I259" t="s">
        <v>136</v>
      </c>
      <c r="J259" t="s">
        <v>137</v>
      </c>
      <c r="K259" t="s">
        <v>138</v>
      </c>
      <c r="L259" t="s">
        <v>943</v>
      </c>
      <c r="M259" t="s">
        <v>944</v>
      </c>
      <c r="N259">
        <v>1.859722222</v>
      </c>
      <c r="O259">
        <v>0</v>
      </c>
      <c r="P259">
        <v>90</v>
      </c>
      <c r="Q259">
        <v>0</v>
      </c>
      <c r="R259">
        <v>0</v>
      </c>
      <c r="S259">
        <v>2</v>
      </c>
      <c r="T259">
        <v>5</v>
      </c>
      <c r="U259">
        <v>0</v>
      </c>
      <c r="V259">
        <v>0</v>
      </c>
      <c r="W259">
        <v>0</v>
      </c>
      <c r="X259">
        <v>20.274066620120198</v>
      </c>
      <c r="Y259">
        <v>0</v>
      </c>
      <c r="Z259">
        <v>0</v>
      </c>
      <c r="AA259">
        <v>8.4476225212903628</v>
      </c>
      <c r="AB259">
        <v>4.601838416790712</v>
      </c>
      <c r="AC259">
        <v>0</v>
      </c>
      <c r="AD259">
        <v>0</v>
      </c>
      <c r="AE259">
        <v>33.32352755820127</v>
      </c>
    </row>
    <row r="260" spans="1:31" x14ac:dyDescent="0.25">
      <c r="A260">
        <v>2368062</v>
      </c>
      <c r="B260">
        <v>1</v>
      </c>
      <c r="C260" t="s">
        <v>80</v>
      </c>
      <c r="D260" t="s">
        <v>101</v>
      </c>
      <c r="E260" t="s">
        <v>171</v>
      </c>
      <c r="F260" t="s">
        <v>945</v>
      </c>
      <c r="G260" t="s">
        <v>168</v>
      </c>
      <c r="H260" t="s">
        <v>135</v>
      </c>
      <c r="I260" t="s">
        <v>136</v>
      </c>
      <c r="J260" t="s">
        <v>137</v>
      </c>
      <c r="K260" t="s">
        <v>138</v>
      </c>
      <c r="L260" t="s">
        <v>946</v>
      </c>
      <c r="M260" t="s">
        <v>947</v>
      </c>
      <c r="N260">
        <v>4.0686111110000001</v>
      </c>
      <c r="O260">
        <v>6</v>
      </c>
      <c r="P260">
        <v>2456</v>
      </c>
      <c r="Q260">
        <v>2</v>
      </c>
      <c r="R260">
        <v>76</v>
      </c>
      <c r="S260">
        <v>22</v>
      </c>
      <c r="T260">
        <v>254</v>
      </c>
      <c r="U260">
        <v>1</v>
      </c>
      <c r="V260">
        <v>1</v>
      </c>
      <c r="W260">
        <v>14.490765556318506</v>
      </c>
      <c r="X260">
        <v>2963.5326612511121</v>
      </c>
      <c r="Y260">
        <v>21.349257244967614</v>
      </c>
      <c r="Z260">
        <v>197.49513495198573</v>
      </c>
      <c r="AA260">
        <v>298.65418737692488</v>
      </c>
      <c r="AB260">
        <v>1663.5839719767935</v>
      </c>
      <c r="AC260">
        <v>207.79232775661387</v>
      </c>
      <c r="AD260">
        <v>2.5916448033206581</v>
      </c>
      <c r="AE260">
        <v>5369.4899509180368</v>
      </c>
    </row>
    <row r="261" spans="1:31" x14ac:dyDescent="0.25">
      <c r="A261">
        <v>2368185</v>
      </c>
      <c r="B261">
        <v>1</v>
      </c>
      <c r="C261" t="s">
        <v>81</v>
      </c>
      <c r="D261" t="s">
        <v>112</v>
      </c>
      <c r="E261" t="s">
        <v>154</v>
      </c>
      <c r="F261" t="s">
        <v>948</v>
      </c>
      <c r="G261" t="s">
        <v>299</v>
      </c>
      <c r="H261" t="s">
        <v>151</v>
      </c>
      <c r="I261" t="s">
        <v>136</v>
      </c>
      <c r="J261" t="s">
        <v>137</v>
      </c>
      <c r="K261" t="s">
        <v>138</v>
      </c>
      <c r="L261" t="s">
        <v>949</v>
      </c>
      <c r="M261" t="s">
        <v>950</v>
      </c>
      <c r="N261">
        <v>1.355</v>
      </c>
      <c r="O261">
        <v>0</v>
      </c>
      <c r="P261">
        <v>0</v>
      </c>
      <c r="Q261">
        <v>0</v>
      </c>
      <c r="R261">
        <v>2</v>
      </c>
      <c r="S261">
        <v>0</v>
      </c>
      <c r="T261">
        <v>83</v>
      </c>
      <c r="U261">
        <v>0</v>
      </c>
      <c r="V261">
        <v>5</v>
      </c>
      <c r="W261">
        <v>0</v>
      </c>
      <c r="X261">
        <v>0</v>
      </c>
      <c r="Y261">
        <v>0</v>
      </c>
      <c r="Z261">
        <v>30.470896411789184</v>
      </c>
      <c r="AA261">
        <v>0</v>
      </c>
      <c r="AB261">
        <v>83.985129697440513</v>
      </c>
      <c r="AC261">
        <v>0</v>
      </c>
      <c r="AD261">
        <v>81.301936921621291</v>
      </c>
      <c r="AE261">
        <v>195.75796303085099</v>
      </c>
    </row>
    <row r="262" spans="1:31" x14ac:dyDescent="0.25">
      <c r="A262">
        <v>2368291</v>
      </c>
      <c r="B262">
        <v>1</v>
      </c>
      <c r="C262" t="s">
        <v>80</v>
      </c>
      <c r="D262" t="s">
        <v>85</v>
      </c>
      <c r="E262" t="s">
        <v>175</v>
      </c>
      <c r="F262" t="s">
        <v>951</v>
      </c>
      <c r="G262" t="s">
        <v>284</v>
      </c>
      <c r="H262" t="s">
        <v>151</v>
      </c>
      <c r="I262" t="s">
        <v>136</v>
      </c>
      <c r="J262" t="s">
        <v>137</v>
      </c>
      <c r="K262" t="s">
        <v>138</v>
      </c>
      <c r="L262" t="s">
        <v>952</v>
      </c>
      <c r="M262" t="s">
        <v>953</v>
      </c>
      <c r="N262">
        <v>1.457777777</v>
      </c>
      <c r="O262">
        <v>0</v>
      </c>
      <c r="P262">
        <v>32</v>
      </c>
      <c r="Q262">
        <v>0</v>
      </c>
      <c r="R262">
        <v>0</v>
      </c>
      <c r="S262">
        <v>0</v>
      </c>
      <c r="T262">
        <v>11</v>
      </c>
      <c r="U262">
        <v>0</v>
      </c>
      <c r="V262">
        <v>0</v>
      </c>
      <c r="W262">
        <v>0</v>
      </c>
      <c r="X262">
        <v>23.37321754790047</v>
      </c>
      <c r="Y262">
        <v>0</v>
      </c>
      <c r="Z262">
        <v>0</v>
      </c>
      <c r="AA262">
        <v>0</v>
      </c>
      <c r="AB262">
        <v>43.751908919046109</v>
      </c>
      <c r="AC262">
        <v>0</v>
      </c>
      <c r="AD262">
        <v>0</v>
      </c>
      <c r="AE262">
        <v>67.125126466946583</v>
      </c>
    </row>
    <row r="263" spans="1:31" x14ac:dyDescent="0.25">
      <c r="A263">
        <v>2368056</v>
      </c>
      <c r="B263">
        <v>1</v>
      </c>
      <c r="C263" t="s">
        <v>80</v>
      </c>
      <c r="D263" t="s">
        <v>83</v>
      </c>
      <c r="E263" t="s">
        <v>148</v>
      </c>
      <c r="F263" t="s">
        <v>954</v>
      </c>
      <c r="G263" t="s">
        <v>160</v>
      </c>
      <c r="H263" t="s">
        <v>151</v>
      </c>
      <c r="I263" t="s">
        <v>136</v>
      </c>
      <c r="J263" t="s">
        <v>137</v>
      </c>
      <c r="K263" t="s">
        <v>138</v>
      </c>
      <c r="L263" t="s">
        <v>955</v>
      </c>
      <c r="M263" t="s">
        <v>956</v>
      </c>
      <c r="N263">
        <v>2.8261111109999999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1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4.1919484703616385</v>
      </c>
      <c r="AC263">
        <v>0</v>
      </c>
      <c r="AD263">
        <v>0</v>
      </c>
      <c r="AE263">
        <v>4.1919484703616385</v>
      </c>
    </row>
    <row r="264" spans="1:31" x14ac:dyDescent="0.25">
      <c r="A264">
        <v>2368042</v>
      </c>
      <c r="B264">
        <v>1</v>
      </c>
      <c r="C264" t="s">
        <v>80</v>
      </c>
      <c r="D264" t="s">
        <v>106</v>
      </c>
      <c r="E264" t="s">
        <v>154</v>
      </c>
      <c r="F264" t="s">
        <v>957</v>
      </c>
      <c r="G264" t="s">
        <v>299</v>
      </c>
      <c r="H264" t="s">
        <v>151</v>
      </c>
      <c r="I264" t="s">
        <v>136</v>
      </c>
      <c r="J264" t="s">
        <v>137</v>
      </c>
      <c r="K264" t="s">
        <v>138</v>
      </c>
      <c r="L264" t="s">
        <v>958</v>
      </c>
      <c r="M264" t="s">
        <v>959</v>
      </c>
      <c r="N264">
        <v>1.2949999999999999</v>
      </c>
      <c r="O264">
        <v>0</v>
      </c>
      <c r="P264">
        <v>0</v>
      </c>
      <c r="Q264">
        <v>3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30.311284052184067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30.311284052184067</v>
      </c>
    </row>
    <row r="265" spans="1:31" x14ac:dyDescent="0.25">
      <c r="A265">
        <v>2368248</v>
      </c>
      <c r="B265">
        <v>1</v>
      </c>
      <c r="C265" t="s">
        <v>80</v>
      </c>
      <c r="D265" t="s">
        <v>110</v>
      </c>
      <c r="E265" t="s">
        <v>148</v>
      </c>
      <c r="F265" t="s">
        <v>960</v>
      </c>
      <c r="G265" t="s">
        <v>160</v>
      </c>
      <c r="H265" t="s">
        <v>151</v>
      </c>
      <c r="I265" t="s">
        <v>136</v>
      </c>
      <c r="J265" t="s">
        <v>137</v>
      </c>
      <c r="K265" t="s">
        <v>138</v>
      </c>
      <c r="L265" t="s">
        <v>961</v>
      </c>
      <c r="M265" t="s">
        <v>962</v>
      </c>
      <c r="N265">
        <v>1.237222222</v>
      </c>
      <c r="O265">
        <v>0</v>
      </c>
      <c r="P265">
        <v>2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1.1958504000577856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1.1958504000577856</v>
      </c>
    </row>
    <row r="266" spans="1:31" x14ac:dyDescent="0.25">
      <c r="A266">
        <v>2368391</v>
      </c>
      <c r="B266">
        <v>1</v>
      </c>
      <c r="C266" t="s">
        <v>80</v>
      </c>
      <c r="D266" t="s">
        <v>87</v>
      </c>
      <c r="E266" t="s">
        <v>148</v>
      </c>
      <c r="F266" t="s">
        <v>963</v>
      </c>
      <c r="G266" t="s">
        <v>240</v>
      </c>
      <c r="H266" t="s">
        <v>151</v>
      </c>
      <c r="I266" t="s">
        <v>136</v>
      </c>
      <c r="J266" t="s">
        <v>137</v>
      </c>
      <c r="K266" t="s">
        <v>138</v>
      </c>
      <c r="L266" t="s">
        <v>964</v>
      </c>
      <c r="M266" t="s">
        <v>965</v>
      </c>
      <c r="N266">
        <v>2.448611111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1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33.815713260409026</v>
      </c>
      <c r="AC266">
        <v>0</v>
      </c>
      <c r="AD266">
        <v>0</v>
      </c>
      <c r="AE266">
        <v>33.815713260409026</v>
      </c>
    </row>
    <row r="267" spans="1:31" x14ac:dyDescent="0.25">
      <c r="A267">
        <v>2368285</v>
      </c>
      <c r="B267">
        <v>1</v>
      </c>
      <c r="C267" t="s">
        <v>80</v>
      </c>
      <c r="D267" t="s">
        <v>104</v>
      </c>
      <c r="E267" t="s">
        <v>132</v>
      </c>
      <c r="F267" t="s">
        <v>966</v>
      </c>
      <c r="G267" t="s">
        <v>134</v>
      </c>
      <c r="H267" t="s">
        <v>135</v>
      </c>
      <c r="I267" t="s">
        <v>136</v>
      </c>
      <c r="J267" t="s">
        <v>137</v>
      </c>
      <c r="K267" t="s">
        <v>138</v>
      </c>
      <c r="L267" t="s">
        <v>967</v>
      </c>
      <c r="M267" t="s">
        <v>968</v>
      </c>
      <c r="N267">
        <v>4.6852777769999996</v>
      </c>
      <c r="O267">
        <v>3</v>
      </c>
      <c r="P267">
        <v>129</v>
      </c>
      <c r="Q267">
        <v>17</v>
      </c>
      <c r="R267">
        <v>130</v>
      </c>
      <c r="S267">
        <v>4</v>
      </c>
      <c r="T267">
        <v>41</v>
      </c>
      <c r="U267">
        <v>1</v>
      </c>
      <c r="V267">
        <v>0</v>
      </c>
      <c r="W267">
        <v>118.12728226037582</v>
      </c>
      <c r="X267">
        <v>385.47137037178248</v>
      </c>
      <c r="Y267">
        <v>89.955400310613271</v>
      </c>
      <c r="Z267">
        <v>501.97114664762285</v>
      </c>
      <c r="AA267">
        <v>89.904354632219793</v>
      </c>
      <c r="AB267">
        <v>304.93276326778374</v>
      </c>
      <c r="AC267">
        <v>105.67780818783245</v>
      </c>
      <c r="AD267">
        <v>0</v>
      </c>
      <c r="AE267">
        <v>1596.0401256782304</v>
      </c>
    </row>
    <row r="268" spans="1:31" x14ac:dyDescent="0.25">
      <c r="A268">
        <v>2368431</v>
      </c>
      <c r="B268">
        <v>1</v>
      </c>
      <c r="C268" t="s">
        <v>80</v>
      </c>
      <c r="D268" t="s">
        <v>97</v>
      </c>
      <c r="E268" t="s">
        <v>166</v>
      </c>
      <c r="F268" t="s">
        <v>969</v>
      </c>
      <c r="G268" t="s">
        <v>134</v>
      </c>
      <c r="H268" t="s">
        <v>135</v>
      </c>
      <c r="I268" t="s">
        <v>136</v>
      </c>
      <c r="J268" t="s">
        <v>137</v>
      </c>
      <c r="K268" t="s">
        <v>138</v>
      </c>
      <c r="L268" t="s">
        <v>970</v>
      </c>
      <c r="M268" t="s">
        <v>971</v>
      </c>
      <c r="N268">
        <v>1.6955555550000001</v>
      </c>
      <c r="O268">
        <v>1</v>
      </c>
      <c r="P268">
        <v>270</v>
      </c>
      <c r="Q268">
        <v>2</v>
      </c>
      <c r="R268">
        <v>12</v>
      </c>
      <c r="S268">
        <v>7</v>
      </c>
      <c r="T268">
        <v>27</v>
      </c>
      <c r="U268">
        <v>0</v>
      </c>
      <c r="V268">
        <v>0</v>
      </c>
      <c r="W268">
        <v>9.0935722359078621</v>
      </c>
      <c r="X268">
        <v>183.97115980953544</v>
      </c>
      <c r="Y268">
        <v>4.3378950149350022</v>
      </c>
      <c r="Z268">
        <v>9.3997997965102087</v>
      </c>
      <c r="AA268">
        <v>216.72877118569167</v>
      </c>
      <c r="AB268">
        <v>45.457626441343955</v>
      </c>
      <c r="AC268">
        <v>0</v>
      </c>
      <c r="AD268">
        <v>0</v>
      </c>
      <c r="AE268">
        <v>468.98882448392413</v>
      </c>
    </row>
    <row r="269" spans="1:31" x14ac:dyDescent="0.25">
      <c r="A269">
        <v>2368477</v>
      </c>
      <c r="B269">
        <v>1</v>
      </c>
      <c r="C269" t="s">
        <v>80</v>
      </c>
      <c r="D269" t="s">
        <v>83</v>
      </c>
      <c r="E269" t="s">
        <v>171</v>
      </c>
      <c r="F269" t="s">
        <v>972</v>
      </c>
      <c r="G269" t="s">
        <v>328</v>
      </c>
      <c r="H269" t="s">
        <v>135</v>
      </c>
      <c r="I269" t="s">
        <v>136</v>
      </c>
      <c r="J269" t="s">
        <v>137</v>
      </c>
      <c r="K269" t="s">
        <v>138</v>
      </c>
      <c r="L269" t="s">
        <v>973</v>
      </c>
      <c r="M269" t="s">
        <v>974</v>
      </c>
      <c r="N269">
        <v>0.13888888799999999</v>
      </c>
      <c r="O269">
        <v>9</v>
      </c>
      <c r="P269">
        <v>652</v>
      </c>
      <c r="Q269">
        <v>14</v>
      </c>
      <c r="R269">
        <v>41</v>
      </c>
      <c r="S269">
        <v>28</v>
      </c>
      <c r="T269">
        <v>50</v>
      </c>
      <c r="U269">
        <v>1</v>
      </c>
      <c r="V269">
        <v>0</v>
      </c>
      <c r="W269">
        <v>2.090452788850139</v>
      </c>
      <c r="X269">
        <v>26.781741910028206</v>
      </c>
      <c r="Y269">
        <v>2.2708105682305559</v>
      </c>
      <c r="Z269">
        <v>2.8094098541866672</v>
      </c>
      <c r="AA269">
        <v>57.641495629271532</v>
      </c>
      <c r="AB269">
        <v>11.224671830157497</v>
      </c>
      <c r="AC269">
        <v>2.8948553248333337</v>
      </c>
      <c r="AD269">
        <v>0</v>
      </c>
      <c r="AE269">
        <v>105.71343790555791</v>
      </c>
    </row>
    <row r="270" spans="1:31" x14ac:dyDescent="0.25">
      <c r="A270">
        <v>2368268</v>
      </c>
      <c r="B270">
        <v>1</v>
      </c>
      <c r="C270" t="s">
        <v>80</v>
      </c>
      <c r="D270" t="s">
        <v>84</v>
      </c>
      <c r="E270" t="s">
        <v>148</v>
      </c>
      <c r="F270" t="s">
        <v>975</v>
      </c>
      <c r="G270" t="s">
        <v>181</v>
      </c>
      <c r="H270" t="s">
        <v>151</v>
      </c>
      <c r="I270" t="s">
        <v>136</v>
      </c>
      <c r="J270" t="s">
        <v>3</v>
      </c>
      <c r="K270" t="s">
        <v>138</v>
      </c>
      <c r="L270" t="s">
        <v>976</v>
      </c>
      <c r="M270" t="s">
        <v>977</v>
      </c>
      <c r="N270">
        <v>3.5844444439999998</v>
      </c>
      <c r="O270">
        <v>0</v>
      </c>
      <c r="P270">
        <v>11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14.999972170035168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14.999972170035168</v>
      </c>
    </row>
    <row r="271" spans="1:31" x14ac:dyDescent="0.25">
      <c r="A271">
        <v>2368162</v>
      </c>
      <c r="B271">
        <v>1</v>
      </c>
      <c r="C271" t="s">
        <v>80</v>
      </c>
      <c r="D271" t="s">
        <v>94</v>
      </c>
      <c r="E271" t="s">
        <v>166</v>
      </c>
      <c r="F271" t="s">
        <v>978</v>
      </c>
      <c r="G271" t="s">
        <v>244</v>
      </c>
      <c r="H271" t="s">
        <v>135</v>
      </c>
      <c r="I271" t="s">
        <v>136</v>
      </c>
      <c r="J271" t="s">
        <v>137</v>
      </c>
      <c r="K271" t="s">
        <v>245</v>
      </c>
      <c r="L271" t="s">
        <v>979</v>
      </c>
      <c r="M271" t="s">
        <v>980</v>
      </c>
      <c r="N271">
        <v>5.5544444439999996</v>
      </c>
      <c r="O271">
        <v>0</v>
      </c>
      <c r="P271">
        <v>1127</v>
      </c>
      <c r="Q271">
        <v>2</v>
      </c>
      <c r="R271">
        <v>21</v>
      </c>
      <c r="S271">
        <v>1</v>
      </c>
      <c r="T271">
        <v>115</v>
      </c>
      <c r="U271">
        <v>2</v>
      </c>
      <c r="V271">
        <v>0</v>
      </c>
      <c r="W271">
        <v>0</v>
      </c>
      <c r="X271">
        <v>1412.3011530164072</v>
      </c>
      <c r="Y271">
        <v>21.794756896527947</v>
      </c>
      <c r="Z271">
        <v>99.418718085208269</v>
      </c>
      <c r="AA271">
        <v>7.1281873440983103</v>
      </c>
      <c r="AB271">
        <v>627.10388349638583</v>
      </c>
      <c r="AC271">
        <v>32.684978040081205</v>
      </c>
      <c r="AD271">
        <v>0</v>
      </c>
      <c r="AE271">
        <v>2200.4316768787089</v>
      </c>
    </row>
    <row r="272" spans="1:31" x14ac:dyDescent="0.25">
      <c r="A272">
        <v>2368623</v>
      </c>
      <c r="B272">
        <v>1</v>
      </c>
      <c r="C272" t="s">
        <v>80</v>
      </c>
      <c r="D272" t="s">
        <v>95</v>
      </c>
      <c r="E272" t="s">
        <v>225</v>
      </c>
      <c r="F272" t="s">
        <v>981</v>
      </c>
      <c r="G272" t="s">
        <v>156</v>
      </c>
      <c r="H272" t="s">
        <v>151</v>
      </c>
      <c r="I272" t="s">
        <v>136</v>
      </c>
      <c r="J272" t="s">
        <v>137</v>
      </c>
      <c r="K272" t="s">
        <v>138</v>
      </c>
      <c r="L272" t="s">
        <v>982</v>
      </c>
      <c r="M272" t="s">
        <v>983</v>
      </c>
      <c r="N272">
        <v>0.45972222200000001</v>
      </c>
      <c r="O272">
        <v>0</v>
      </c>
      <c r="P272">
        <v>57</v>
      </c>
      <c r="Q272">
        <v>0</v>
      </c>
      <c r="R272">
        <v>0</v>
      </c>
      <c r="S272">
        <v>0</v>
      </c>
      <c r="T272">
        <v>1</v>
      </c>
      <c r="U272">
        <v>0</v>
      </c>
      <c r="V272">
        <v>0</v>
      </c>
      <c r="W272">
        <v>0</v>
      </c>
      <c r="X272">
        <v>9.1039572582235984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9.1039572582235984</v>
      </c>
    </row>
    <row r="273" spans="1:31" x14ac:dyDescent="0.25">
      <c r="A273">
        <v>2368371</v>
      </c>
      <c r="B273">
        <v>1</v>
      </c>
      <c r="C273" t="s">
        <v>81</v>
      </c>
      <c r="D273" t="s">
        <v>123</v>
      </c>
      <c r="E273" t="s">
        <v>132</v>
      </c>
      <c r="F273" t="s">
        <v>984</v>
      </c>
      <c r="G273" t="s">
        <v>168</v>
      </c>
      <c r="H273" t="s">
        <v>135</v>
      </c>
      <c r="I273" t="s">
        <v>136</v>
      </c>
      <c r="J273" t="s">
        <v>137</v>
      </c>
      <c r="K273" t="s">
        <v>138</v>
      </c>
      <c r="L273" t="s">
        <v>854</v>
      </c>
      <c r="M273" t="s">
        <v>985</v>
      </c>
      <c r="N273">
        <v>0.73083333299999997</v>
      </c>
      <c r="O273">
        <v>14</v>
      </c>
      <c r="P273">
        <v>1691</v>
      </c>
      <c r="Q273">
        <v>55</v>
      </c>
      <c r="R273">
        <v>178</v>
      </c>
      <c r="S273">
        <v>28</v>
      </c>
      <c r="T273">
        <v>202</v>
      </c>
      <c r="U273">
        <v>4</v>
      </c>
      <c r="V273">
        <v>1</v>
      </c>
      <c r="W273">
        <v>2.8232948459768137</v>
      </c>
      <c r="X273">
        <v>273.01890638396736</v>
      </c>
      <c r="Y273">
        <v>133.24448424695802</v>
      </c>
      <c r="Z273">
        <v>135.06197724412152</v>
      </c>
      <c r="AA273">
        <v>97.052055986079921</v>
      </c>
      <c r="AB273">
        <v>143.36866126653007</v>
      </c>
      <c r="AC273">
        <v>37.038982324233622</v>
      </c>
      <c r="AD273">
        <v>125.6183218260915</v>
      </c>
      <c r="AE273">
        <v>947.22668412395876</v>
      </c>
    </row>
    <row r="274" spans="1:31" x14ac:dyDescent="0.25">
      <c r="A274">
        <v>2368414</v>
      </c>
      <c r="B274">
        <v>1</v>
      </c>
      <c r="C274" t="s">
        <v>80</v>
      </c>
      <c r="D274" t="s">
        <v>110</v>
      </c>
      <c r="E274" t="s">
        <v>175</v>
      </c>
      <c r="F274" t="s">
        <v>986</v>
      </c>
      <c r="G274" t="s">
        <v>219</v>
      </c>
      <c r="H274" t="s">
        <v>151</v>
      </c>
      <c r="I274" t="s">
        <v>136</v>
      </c>
      <c r="J274" t="s">
        <v>137</v>
      </c>
      <c r="K274" t="s">
        <v>138</v>
      </c>
      <c r="L274" t="s">
        <v>987</v>
      </c>
      <c r="M274" t="s">
        <v>988</v>
      </c>
      <c r="N274">
        <v>2.5811111109999998</v>
      </c>
      <c r="O274">
        <v>0</v>
      </c>
      <c r="P274">
        <v>31</v>
      </c>
      <c r="Q274">
        <v>0</v>
      </c>
      <c r="R274">
        <v>0</v>
      </c>
      <c r="S274">
        <v>0</v>
      </c>
      <c r="T274">
        <v>1</v>
      </c>
      <c r="U274">
        <v>0</v>
      </c>
      <c r="V274">
        <v>0</v>
      </c>
      <c r="W274">
        <v>0</v>
      </c>
      <c r="X274">
        <v>64.946241229661496</v>
      </c>
      <c r="Y274">
        <v>0</v>
      </c>
      <c r="Z274">
        <v>0</v>
      </c>
      <c r="AA274">
        <v>0</v>
      </c>
      <c r="AB274">
        <v>8.4995771114494509</v>
      </c>
      <c r="AC274">
        <v>0</v>
      </c>
      <c r="AD274">
        <v>0</v>
      </c>
      <c r="AE274">
        <v>73.44581834111095</v>
      </c>
    </row>
    <row r="275" spans="1:31" x14ac:dyDescent="0.25">
      <c r="A275">
        <v>2368076</v>
      </c>
      <c r="B275">
        <v>1</v>
      </c>
      <c r="C275" t="s">
        <v>80</v>
      </c>
      <c r="D275" t="s">
        <v>100</v>
      </c>
      <c r="E275" t="s">
        <v>320</v>
      </c>
      <c r="F275" t="s">
        <v>989</v>
      </c>
      <c r="G275" t="s">
        <v>244</v>
      </c>
      <c r="H275" t="s">
        <v>135</v>
      </c>
      <c r="I275" t="s">
        <v>136</v>
      </c>
      <c r="J275" t="s">
        <v>137</v>
      </c>
      <c r="K275" t="s">
        <v>245</v>
      </c>
      <c r="L275" t="s">
        <v>990</v>
      </c>
      <c r="M275" t="s">
        <v>991</v>
      </c>
      <c r="N275">
        <v>3.7</v>
      </c>
      <c r="O275">
        <v>0</v>
      </c>
      <c r="P275">
        <v>0</v>
      </c>
      <c r="Q275">
        <v>1</v>
      </c>
      <c r="R275">
        <v>0</v>
      </c>
      <c r="S275">
        <v>3</v>
      </c>
      <c r="T275">
        <v>0</v>
      </c>
      <c r="U275">
        <v>1</v>
      </c>
      <c r="V275">
        <v>0</v>
      </c>
      <c r="W275">
        <v>0</v>
      </c>
      <c r="X275">
        <v>0</v>
      </c>
      <c r="Y275">
        <v>20.893781923866001</v>
      </c>
      <c r="Z275">
        <v>0</v>
      </c>
      <c r="AA275">
        <v>16.896904875375952</v>
      </c>
      <c r="AB275">
        <v>0</v>
      </c>
      <c r="AC275">
        <v>835.37707470826172</v>
      </c>
      <c r="AD275">
        <v>0</v>
      </c>
      <c r="AE275">
        <v>873.16776150750366</v>
      </c>
    </row>
    <row r="276" spans="1:31" x14ac:dyDescent="0.25">
      <c r="A276">
        <v>2368222</v>
      </c>
      <c r="B276">
        <v>1</v>
      </c>
      <c r="C276" t="s">
        <v>80</v>
      </c>
      <c r="D276" t="s">
        <v>98</v>
      </c>
      <c r="E276" t="s">
        <v>148</v>
      </c>
      <c r="F276" t="s">
        <v>992</v>
      </c>
      <c r="G276" t="s">
        <v>156</v>
      </c>
      <c r="H276" t="s">
        <v>151</v>
      </c>
      <c r="I276" t="s">
        <v>136</v>
      </c>
      <c r="J276" t="s">
        <v>137</v>
      </c>
      <c r="K276" t="s">
        <v>138</v>
      </c>
      <c r="L276" t="s">
        <v>993</v>
      </c>
      <c r="M276" t="s">
        <v>994</v>
      </c>
      <c r="N276">
        <v>1.3194444439999999</v>
      </c>
      <c r="O276">
        <v>0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2.3630491430081917</v>
      </c>
      <c r="AA276">
        <v>0</v>
      </c>
      <c r="AB276">
        <v>0</v>
      </c>
      <c r="AC276">
        <v>0</v>
      </c>
      <c r="AD276">
        <v>0</v>
      </c>
      <c r="AE276">
        <v>2.3630491430081917</v>
      </c>
    </row>
    <row r="277" spans="1:31" x14ac:dyDescent="0.25">
      <c r="A277">
        <v>2368368</v>
      </c>
      <c r="B277">
        <v>1</v>
      </c>
      <c r="C277" t="s">
        <v>80</v>
      </c>
      <c r="D277" t="s">
        <v>82</v>
      </c>
      <c r="E277" t="s">
        <v>154</v>
      </c>
      <c r="F277" t="s">
        <v>995</v>
      </c>
      <c r="G277" t="s">
        <v>996</v>
      </c>
      <c r="H277" t="s">
        <v>151</v>
      </c>
      <c r="I277" t="s">
        <v>136</v>
      </c>
      <c r="J277" t="s">
        <v>137</v>
      </c>
      <c r="K277" t="s">
        <v>245</v>
      </c>
      <c r="L277" t="s">
        <v>997</v>
      </c>
      <c r="M277" t="s">
        <v>998</v>
      </c>
      <c r="N277">
        <v>1.056944444</v>
      </c>
      <c r="O277">
        <v>0</v>
      </c>
      <c r="P277">
        <v>31</v>
      </c>
      <c r="Q277">
        <v>0</v>
      </c>
      <c r="R277">
        <v>0</v>
      </c>
      <c r="S277">
        <v>0</v>
      </c>
      <c r="T277">
        <v>153</v>
      </c>
      <c r="U277">
        <v>0</v>
      </c>
      <c r="V277">
        <v>0</v>
      </c>
      <c r="W277">
        <v>0</v>
      </c>
      <c r="X277">
        <v>4.9444138672164444</v>
      </c>
      <c r="Y277">
        <v>0</v>
      </c>
      <c r="Z277">
        <v>0</v>
      </c>
      <c r="AA277">
        <v>0</v>
      </c>
      <c r="AB277">
        <v>420.61621791913956</v>
      </c>
      <c r="AC277">
        <v>0</v>
      </c>
      <c r="AD277">
        <v>0</v>
      </c>
      <c r="AE277">
        <v>425.560631786356</v>
      </c>
    </row>
    <row r="278" spans="1:31" x14ac:dyDescent="0.25">
      <c r="A278">
        <v>2368122</v>
      </c>
      <c r="B278">
        <v>1</v>
      </c>
      <c r="C278" t="s">
        <v>80</v>
      </c>
      <c r="D278" t="s">
        <v>84</v>
      </c>
      <c r="E278" t="s">
        <v>132</v>
      </c>
      <c r="F278" t="s">
        <v>999</v>
      </c>
      <c r="G278" t="s">
        <v>244</v>
      </c>
      <c r="H278" t="s">
        <v>135</v>
      </c>
      <c r="I278" t="s">
        <v>136</v>
      </c>
      <c r="J278" t="s">
        <v>137</v>
      </c>
      <c r="K278" t="s">
        <v>245</v>
      </c>
      <c r="L278" t="s">
        <v>1000</v>
      </c>
      <c r="M278" t="s">
        <v>1001</v>
      </c>
      <c r="N278">
        <v>3.190555555</v>
      </c>
      <c r="O278">
        <v>0</v>
      </c>
      <c r="P278">
        <v>1040</v>
      </c>
      <c r="Q278">
        <v>0</v>
      </c>
      <c r="R278">
        <v>0</v>
      </c>
      <c r="S278">
        <v>0</v>
      </c>
      <c r="T278">
        <v>42</v>
      </c>
      <c r="U278">
        <v>0</v>
      </c>
      <c r="V278">
        <v>0</v>
      </c>
      <c r="W278">
        <v>0</v>
      </c>
      <c r="X278">
        <v>932.59343446697574</v>
      </c>
      <c r="Y278">
        <v>0</v>
      </c>
      <c r="Z278">
        <v>0</v>
      </c>
      <c r="AA278">
        <v>0</v>
      </c>
      <c r="AB278">
        <v>374.19363619011051</v>
      </c>
      <c r="AC278">
        <v>0</v>
      </c>
      <c r="AD278">
        <v>0</v>
      </c>
      <c r="AE278">
        <v>1306.7870706570861</v>
      </c>
    </row>
    <row r="279" spans="1:31" x14ac:dyDescent="0.25">
      <c r="A279">
        <v>2368225</v>
      </c>
      <c r="B279">
        <v>1</v>
      </c>
      <c r="C279" t="s">
        <v>80</v>
      </c>
      <c r="D279" t="s">
        <v>83</v>
      </c>
      <c r="E279" t="s">
        <v>148</v>
      </c>
      <c r="F279" t="s">
        <v>1002</v>
      </c>
      <c r="G279" t="s">
        <v>150</v>
      </c>
      <c r="H279" t="s">
        <v>151</v>
      </c>
      <c r="I279" t="s">
        <v>136</v>
      </c>
      <c r="J279" t="s">
        <v>137</v>
      </c>
      <c r="K279" t="s">
        <v>138</v>
      </c>
      <c r="L279" t="s">
        <v>1003</v>
      </c>
      <c r="M279" t="s">
        <v>1004</v>
      </c>
      <c r="N279">
        <v>3.5794444439999999</v>
      </c>
      <c r="O279">
        <v>0</v>
      </c>
      <c r="P279">
        <v>2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7.3966221760045867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7.3966221760045867</v>
      </c>
    </row>
    <row r="280" spans="1:31" x14ac:dyDescent="0.25">
      <c r="A280">
        <v>2368680</v>
      </c>
      <c r="B280">
        <v>1</v>
      </c>
      <c r="C280" t="s">
        <v>80</v>
      </c>
      <c r="D280" t="s">
        <v>104</v>
      </c>
      <c r="E280" t="s">
        <v>148</v>
      </c>
      <c r="F280" t="s">
        <v>1005</v>
      </c>
      <c r="G280" t="s">
        <v>160</v>
      </c>
      <c r="H280" t="s">
        <v>151</v>
      </c>
      <c r="I280" t="s">
        <v>136</v>
      </c>
      <c r="J280" t="s">
        <v>137</v>
      </c>
      <c r="K280" t="s">
        <v>138</v>
      </c>
      <c r="L280" t="s">
        <v>1006</v>
      </c>
      <c r="M280" t="s">
        <v>1007</v>
      </c>
      <c r="N280">
        <v>1.226388888</v>
      </c>
      <c r="O280">
        <v>0</v>
      </c>
      <c r="P280">
        <v>3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3.5189338837629161E-2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3.5189338837629161E-2</v>
      </c>
    </row>
    <row r="281" spans="1:31" x14ac:dyDescent="0.25">
      <c r="A281">
        <v>2368580</v>
      </c>
      <c r="B281">
        <v>1</v>
      </c>
      <c r="C281" t="s">
        <v>80</v>
      </c>
      <c r="D281" t="s">
        <v>94</v>
      </c>
      <c r="E281" t="s">
        <v>320</v>
      </c>
      <c r="F281" t="s">
        <v>858</v>
      </c>
      <c r="G281" t="s">
        <v>816</v>
      </c>
      <c r="H281" t="s">
        <v>135</v>
      </c>
      <c r="I281" t="s">
        <v>136</v>
      </c>
      <c r="J281" t="s">
        <v>137</v>
      </c>
      <c r="K281" t="s">
        <v>138</v>
      </c>
      <c r="L281" t="s">
        <v>1008</v>
      </c>
      <c r="M281" t="s">
        <v>1009</v>
      </c>
      <c r="N281">
        <v>4.6395397220000003</v>
      </c>
      <c r="O281">
        <v>0</v>
      </c>
      <c r="P281">
        <v>985</v>
      </c>
      <c r="Q281">
        <v>98</v>
      </c>
      <c r="R281">
        <v>415</v>
      </c>
      <c r="S281">
        <v>30</v>
      </c>
      <c r="T281">
        <v>180</v>
      </c>
      <c r="U281">
        <v>9</v>
      </c>
      <c r="V281">
        <v>0</v>
      </c>
      <c r="W281">
        <v>0</v>
      </c>
      <c r="X281">
        <v>1548.3977312805148</v>
      </c>
      <c r="Y281">
        <v>2262.7671292581072</v>
      </c>
      <c r="Z281">
        <v>8356.9695830174005</v>
      </c>
      <c r="AA281">
        <v>426.90438448127509</v>
      </c>
      <c r="AB281">
        <v>1237.4997770667128</v>
      </c>
      <c r="AC281">
        <v>1758.6714729573523</v>
      </c>
      <c r="AD281">
        <v>0</v>
      </c>
      <c r="AE281">
        <v>15591.210078061362</v>
      </c>
    </row>
    <row r="282" spans="1:31" x14ac:dyDescent="0.25">
      <c r="A282">
        <v>2368082</v>
      </c>
      <c r="B282">
        <v>1</v>
      </c>
      <c r="C282" t="s">
        <v>80</v>
      </c>
      <c r="D282" t="s">
        <v>83</v>
      </c>
      <c r="E282" t="s">
        <v>148</v>
      </c>
      <c r="F282" t="s">
        <v>1010</v>
      </c>
      <c r="G282" t="s">
        <v>150</v>
      </c>
      <c r="H282" t="s">
        <v>151</v>
      </c>
      <c r="I282" t="s">
        <v>136</v>
      </c>
      <c r="J282" t="s">
        <v>137</v>
      </c>
      <c r="K282" t="s">
        <v>138</v>
      </c>
      <c r="L282" t="s">
        <v>1011</v>
      </c>
      <c r="M282" t="s">
        <v>1012</v>
      </c>
      <c r="N282">
        <v>2.4086111109999999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1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4.7141906889776255</v>
      </c>
      <c r="AC282">
        <v>0</v>
      </c>
      <c r="AD282">
        <v>0</v>
      </c>
      <c r="AE282">
        <v>4.7141906889776255</v>
      </c>
    </row>
    <row r="283" spans="1:31" x14ac:dyDescent="0.25">
      <c r="A283">
        <v>2368039</v>
      </c>
      <c r="B283">
        <v>1</v>
      </c>
      <c r="C283" t="s">
        <v>81</v>
      </c>
      <c r="D283" t="s">
        <v>117</v>
      </c>
      <c r="E283" t="s">
        <v>154</v>
      </c>
      <c r="F283" t="s">
        <v>1013</v>
      </c>
      <c r="G283" t="s">
        <v>227</v>
      </c>
      <c r="H283" t="s">
        <v>151</v>
      </c>
      <c r="I283" t="s">
        <v>136</v>
      </c>
      <c r="J283" t="s">
        <v>137</v>
      </c>
      <c r="K283" t="s">
        <v>138</v>
      </c>
      <c r="L283" t="s">
        <v>1014</v>
      </c>
      <c r="M283" t="s">
        <v>1015</v>
      </c>
      <c r="N283">
        <v>0.633611111</v>
      </c>
      <c r="O283">
        <v>0</v>
      </c>
      <c r="P283">
        <v>14</v>
      </c>
      <c r="Q283">
        <v>0</v>
      </c>
      <c r="R283">
        <v>2</v>
      </c>
      <c r="S283">
        <v>0</v>
      </c>
      <c r="T283">
        <v>1</v>
      </c>
      <c r="U283">
        <v>0</v>
      </c>
      <c r="V283">
        <v>0</v>
      </c>
      <c r="W283">
        <v>0</v>
      </c>
      <c r="X283">
        <v>2.1806077942104753</v>
      </c>
      <c r="Y283">
        <v>0</v>
      </c>
      <c r="Z283">
        <v>0.65984633600959541</v>
      </c>
      <c r="AA283">
        <v>0</v>
      </c>
      <c r="AB283">
        <v>0.74435971927923605</v>
      </c>
      <c r="AC283">
        <v>0</v>
      </c>
      <c r="AD283">
        <v>0</v>
      </c>
      <c r="AE283">
        <v>3.5848138494993065</v>
      </c>
    </row>
    <row r="284" spans="1:31" x14ac:dyDescent="0.25">
      <c r="A284">
        <v>2368059</v>
      </c>
      <c r="B284">
        <v>1</v>
      </c>
      <c r="C284" t="s">
        <v>80</v>
      </c>
      <c r="D284" t="s">
        <v>100</v>
      </c>
      <c r="E284" t="s">
        <v>320</v>
      </c>
      <c r="F284" t="s">
        <v>1016</v>
      </c>
      <c r="G284" t="s">
        <v>244</v>
      </c>
      <c r="H284" t="s">
        <v>135</v>
      </c>
      <c r="I284" t="s">
        <v>136</v>
      </c>
      <c r="J284" t="s">
        <v>137</v>
      </c>
      <c r="K284" t="s">
        <v>245</v>
      </c>
      <c r="L284" t="s">
        <v>1017</v>
      </c>
      <c r="M284" t="s">
        <v>1018</v>
      </c>
      <c r="N284">
        <v>3.6175000000000002</v>
      </c>
      <c r="O284">
        <v>20</v>
      </c>
      <c r="P284">
        <v>16065</v>
      </c>
      <c r="Q284">
        <v>8</v>
      </c>
      <c r="R284">
        <v>315</v>
      </c>
      <c r="S284">
        <v>34</v>
      </c>
      <c r="T284">
        <v>1314</v>
      </c>
      <c r="U284">
        <v>4</v>
      </c>
      <c r="V284">
        <v>1</v>
      </c>
      <c r="W284">
        <v>1229.2749427104102</v>
      </c>
      <c r="X284">
        <v>16964.263291143856</v>
      </c>
      <c r="Y284">
        <v>346.13468508813673</v>
      </c>
      <c r="Z284">
        <v>819.90236708241366</v>
      </c>
      <c r="AA284">
        <v>9273.4984614907735</v>
      </c>
      <c r="AB284">
        <v>6844.1617277541582</v>
      </c>
      <c r="AC284">
        <v>1293.3236103101981</v>
      </c>
      <c r="AD284">
        <v>0</v>
      </c>
      <c r="AE284">
        <v>36770.559085579946</v>
      </c>
    </row>
    <row r="285" spans="1:31" x14ac:dyDescent="0.25">
      <c r="A285">
        <v>2368208</v>
      </c>
      <c r="B285">
        <v>1</v>
      </c>
      <c r="C285" t="s">
        <v>80</v>
      </c>
      <c r="D285" t="s">
        <v>83</v>
      </c>
      <c r="E285" t="s">
        <v>132</v>
      </c>
      <c r="F285" t="s">
        <v>1019</v>
      </c>
      <c r="G285" t="s">
        <v>134</v>
      </c>
      <c r="H285" t="s">
        <v>135</v>
      </c>
      <c r="I285" t="s">
        <v>136</v>
      </c>
      <c r="J285" t="s">
        <v>137</v>
      </c>
      <c r="K285" t="s">
        <v>138</v>
      </c>
      <c r="L285" t="s">
        <v>1020</v>
      </c>
      <c r="M285" t="s">
        <v>1021</v>
      </c>
      <c r="N285">
        <v>1.464444444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168</v>
      </c>
      <c r="U285">
        <v>1</v>
      </c>
      <c r="V285">
        <v>3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487.64540661169752</v>
      </c>
      <c r="AC285">
        <v>19.166060716051124</v>
      </c>
      <c r="AD285">
        <v>371.33947231446166</v>
      </c>
      <c r="AE285">
        <v>878.15093964221023</v>
      </c>
    </row>
    <row r="286" spans="1:31" x14ac:dyDescent="0.25">
      <c r="A286">
        <v>2368600</v>
      </c>
      <c r="B286">
        <v>1</v>
      </c>
      <c r="C286" t="s">
        <v>81</v>
      </c>
      <c r="D286" t="s">
        <v>115</v>
      </c>
      <c r="E286" t="s">
        <v>132</v>
      </c>
      <c r="F286" t="s">
        <v>1022</v>
      </c>
      <c r="G286" t="s">
        <v>142</v>
      </c>
      <c r="H286" t="s">
        <v>135</v>
      </c>
      <c r="I286" t="s">
        <v>136</v>
      </c>
      <c r="J286" t="s">
        <v>137</v>
      </c>
      <c r="K286" t="s">
        <v>138</v>
      </c>
      <c r="L286" t="s">
        <v>1023</v>
      </c>
      <c r="M286" t="s">
        <v>1024</v>
      </c>
      <c r="N286">
        <v>1.431944444</v>
      </c>
      <c r="O286">
        <v>0</v>
      </c>
      <c r="P286">
        <v>58</v>
      </c>
      <c r="Q286">
        <v>0</v>
      </c>
      <c r="R286">
        <v>2</v>
      </c>
      <c r="S286">
        <v>0</v>
      </c>
      <c r="T286">
        <v>3</v>
      </c>
      <c r="U286">
        <v>0</v>
      </c>
      <c r="V286">
        <v>0</v>
      </c>
      <c r="W286">
        <v>0</v>
      </c>
      <c r="X286">
        <v>12.938373107371365</v>
      </c>
      <c r="Y286">
        <v>0</v>
      </c>
      <c r="Z286">
        <v>1.3660161053686706</v>
      </c>
      <c r="AA286">
        <v>0</v>
      </c>
      <c r="AB286">
        <v>0.79170440354972715</v>
      </c>
      <c r="AC286">
        <v>0</v>
      </c>
      <c r="AD286">
        <v>0</v>
      </c>
      <c r="AE286">
        <v>15.096093616289764</v>
      </c>
    </row>
    <row r="287" spans="1:31" x14ac:dyDescent="0.25">
      <c r="A287">
        <v>2368139</v>
      </c>
      <c r="B287">
        <v>1</v>
      </c>
      <c r="C287" t="s">
        <v>80</v>
      </c>
      <c r="D287" t="s">
        <v>108</v>
      </c>
      <c r="E287" t="s">
        <v>171</v>
      </c>
      <c r="F287" t="s">
        <v>1025</v>
      </c>
      <c r="G287" t="s">
        <v>244</v>
      </c>
      <c r="H287" t="s">
        <v>135</v>
      </c>
      <c r="I287" t="s">
        <v>136</v>
      </c>
      <c r="J287" t="s">
        <v>137</v>
      </c>
      <c r="K287" t="s">
        <v>245</v>
      </c>
      <c r="L287" t="s">
        <v>1026</v>
      </c>
      <c r="M287" t="s">
        <v>1027</v>
      </c>
      <c r="N287">
        <v>4.0047222219999998</v>
      </c>
      <c r="O287">
        <v>0</v>
      </c>
      <c r="P287">
        <v>631</v>
      </c>
      <c r="Q287">
        <v>0</v>
      </c>
      <c r="R287">
        <v>402</v>
      </c>
      <c r="S287">
        <v>5</v>
      </c>
      <c r="T287">
        <v>216</v>
      </c>
      <c r="U287">
        <v>1</v>
      </c>
      <c r="V287">
        <v>0</v>
      </c>
      <c r="W287">
        <v>0</v>
      </c>
      <c r="X287">
        <v>717.76621087337833</v>
      </c>
      <c r="Y287">
        <v>0</v>
      </c>
      <c r="Z287">
        <v>4610.7209759622028</v>
      </c>
      <c r="AA287">
        <v>114.48036825981836</v>
      </c>
      <c r="AB287">
        <v>2013.0530255324566</v>
      </c>
      <c r="AC287">
        <v>598.5827989273738</v>
      </c>
      <c r="AD287">
        <v>0</v>
      </c>
      <c r="AE287">
        <v>8054.6033795552303</v>
      </c>
    </row>
    <row r="288" spans="1:31" x14ac:dyDescent="0.25">
      <c r="A288">
        <v>2368686</v>
      </c>
      <c r="B288">
        <v>1</v>
      </c>
      <c r="C288" t="s">
        <v>81</v>
      </c>
      <c r="D288" t="s">
        <v>128</v>
      </c>
      <c r="E288" t="s">
        <v>154</v>
      </c>
      <c r="F288" t="s">
        <v>1028</v>
      </c>
      <c r="G288" t="s">
        <v>156</v>
      </c>
      <c r="H288" t="s">
        <v>151</v>
      </c>
      <c r="I288" t="s">
        <v>136</v>
      </c>
      <c r="J288" t="s">
        <v>137</v>
      </c>
      <c r="K288" t="s">
        <v>138</v>
      </c>
      <c r="L288" t="s">
        <v>1029</v>
      </c>
      <c r="M288" t="s">
        <v>1030</v>
      </c>
      <c r="N288">
        <v>1.6975</v>
      </c>
      <c r="O288">
        <v>0</v>
      </c>
      <c r="P288">
        <v>77</v>
      </c>
      <c r="Q288">
        <v>0</v>
      </c>
      <c r="R288">
        <v>2</v>
      </c>
      <c r="S288">
        <v>0</v>
      </c>
      <c r="T288">
        <v>7</v>
      </c>
      <c r="U288">
        <v>0</v>
      </c>
      <c r="V288">
        <v>0</v>
      </c>
      <c r="W288">
        <v>0</v>
      </c>
      <c r="X288">
        <v>21.427983864856348</v>
      </c>
      <c r="Y288">
        <v>0</v>
      </c>
      <c r="Z288">
        <v>0.66005659945279516</v>
      </c>
      <c r="AA288">
        <v>0</v>
      </c>
      <c r="AB288">
        <v>5.3693685583828126</v>
      </c>
      <c r="AC288">
        <v>0</v>
      </c>
      <c r="AD288">
        <v>0</v>
      </c>
      <c r="AE288">
        <v>27.457409022691955</v>
      </c>
    </row>
    <row r="289" spans="1:31" x14ac:dyDescent="0.25">
      <c r="A289">
        <v>2368394</v>
      </c>
      <c r="B289">
        <v>1</v>
      </c>
      <c r="C289" t="s">
        <v>80</v>
      </c>
      <c r="D289" t="s">
        <v>96</v>
      </c>
      <c r="E289" t="s">
        <v>148</v>
      </c>
      <c r="F289" t="s">
        <v>1031</v>
      </c>
      <c r="G289" t="s">
        <v>160</v>
      </c>
      <c r="H289" t="s">
        <v>151</v>
      </c>
      <c r="I289" t="s">
        <v>136</v>
      </c>
      <c r="J289" t="s">
        <v>137</v>
      </c>
      <c r="K289" t="s">
        <v>138</v>
      </c>
      <c r="L289" t="s">
        <v>1032</v>
      </c>
      <c r="M289" t="s">
        <v>1033</v>
      </c>
      <c r="N289">
        <v>5.2191666659999996</v>
      </c>
      <c r="O289">
        <v>0</v>
      </c>
      <c r="P289">
        <v>0</v>
      </c>
      <c r="Q289">
        <v>0</v>
      </c>
      <c r="R289">
        <v>2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5.3043892162072988</v>
      </c>
      <c r="AA289">
        <v>0</v>
      </c>
      <c r="AB289">
        <v>0</v>
      </c>
      <c r="AC289">
        <v>0</v>
      </c>
      <c r="AD289">
        <v>0</v>
      </c>
      <c r="AE289">
        <v>5.3043892162072988</v>
      </c>
    </row>
    <row r="290" spans="1:31" x14ac:dyDescent="0.25">
      <c r="A290">
        <v>2368334</v>
      </c>
      <c r="B290">
        <v>1</v>
      </c>
      <c r="C290" t="s">
        <v>80</v>
      </c>
      <c r="D290" t="s">
        <v>85</v>
      </c>
      <c r="E290" t="s">
        <v>148</v>
      </c>
      <c r="F290" t="s">
        <v>1034</v>
      </c>
      <c r="G290" t="s">
        <v>160</v>
      </c>
      <c r="H290" t="s">
        <v>151</v>
      </c>
      <c r="I290" t="s">
        <v>136</v>
      </c>
      <c r="J290" t="s">
        <v>137</v>
      </c>
      <c r="K290" t="s">
        <v>138</v>
      </c>
      <c r="L290" t="s">
        <v>1035</v>
      </c>
      <c r="M290" t="s">
        <v>1036</v>
      </c>
      <c r="N290">
        <v>4.05</v>
      </c>
      <c r="O290">
        <v>0</v>
      </c>
      <c r="P290">
        <v>2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2.9641497448364005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2.9641497448364005</v>
      </c>
    </row>
    <row r="291" spans="1:31" x14ac:dyDescent="0.25">
      <c r="A291">
        <v>2368188</v>
      </c>
      <c r="B291">
        <v>1</v>
      </c>
      <c r="C291" t="s">
        <v>81</v>
      </c>
      <c r="D291" t="s">
        <v>112</v>
      </c>
      <c r="E291" t="s">
        <v>320</v>
      </c>
      <c r="F291" t="s">
        <v>1037</v>
      </c>
      <c r="G291" t="s">
        <v>168</v>
      </c>
      <c r="H291" t="s">
        <v>135</v>
      </c>
      <c r="I291" t="s">
        <v>136</v>
      </c>
      <c r="J291" t="s">
        <v>137</v>
      </c>
      <c r="K291" t="s">
        <v>138</v>
      </c>
      <c r="L291" t="s">
        <v>1038</v>
      </c>
      <c r="M291" t="s">
        <v>1039</v>
      </c>
      <c r="N291">
        <v>0.60555555500000002</v>
      </c>
      <c r="O291">
        <v>4</v>
      </c>
      <c r="P291">
        <v>1753</v>
      </c>
      <c r="Q291">
        <v>95</v>
      </c>
      <c r="R291">
        <v>372</v>
      </c>
      <c r="S291">
        <v>38</v>
      </c>
      <c r="T291">
        <v>121</v>
      </c>
      <c r="U291">
        <v>9</v>
      </c>
      <c r="V291">
        <v>2</v>
      </c>
      <c r="W291">
        <v>5.392205018602267</v>
      </c>
      <c r="X291">
        <v>191.18393925319151</v>
      </c>
      <c r="Y291">
        <v>793.34464262628023</v>
      </c>
      <c r="Z291">
        <v>483.67087761008162</v>
      </c>
      <c r="AA291">
        <v>195.53136201552994</v>
      </c>
      <c r="AB291">
        <v>51.651003526522295</v>
      </c>
      <c r="AC291">
        <v>666.57497485522629</v>
      </c>
      <c r="AD291">
        <v>0.40839150933875557</v>
      </c>
      <c r="AE291">
        <v>2387.7573964147732</v>
      </c>
    </row>
    <row r="292" spans="1:31" x14ac:dyDescent="0.25">
      <c r="A292">
        <v>2368526</v>
      </c>
      <c r="B292">
        <v>1</v>
      </c>
      <c r="C292" t="s">
        <v>80</v>
      </c>
      <c r="D292" t="s">
        <v>98</v>
      </c>
      <c r="E292" t="s">
        <v>154</v>
      </c>
      <c r="F292" t="s">
        <v>1040</v>
      </c>
      <c r="G292" t="s">
        <v>1041</v>
      </c>
      <c r="H292" t="s">
        <v>151</v>
      </c>
      <c r="I292" t="s">
        <v>136</v>
      </c>
      <c r="J292" t="s">
        <v>137</v>
      </c>
      <c r="K292" t="s">
        <v>138</v>
      </c>
      <c r="L292" t="s">
        <v>1042</v>
      </c>
      <c r="M292" t="s">
        <v>1043</v>
      </c>
      <c r="N292">
        <v>5.2230555550000002</v>
      </c>
      <c r="O292">
        <v>0</v>
      </c>
      <c r="P292">
        <v>0</v>
      </c>
      <c r="Q292">
        <v>0</v>
      </c>
      <c r="R292">
        <v>10</v>
      </c>
      <c r="S292">
        <v>0</v>
      </c>
      <c r="T292">
        <v>6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271.02589434443399</v>
      </c>
      <c r="AA292">
        <v>0</v>
      </c>
      <c r="AB292">
        <v>101.82764564884368</v>
      </c>
      <c r="AC292">
        <v>0</v>
      </c>
      <c r="AD292">
        <v>0</v>
      </c>
      <c r="AE292">
        <v>372.85353999327765</v>
      </c>
    </row>
    <row r="293" spans="1:31" x14ac:dyDescent="0.25">
      <c r="A293">
        <v>2368549</v>
      </c>
      <c r="B293">
        <v>1</v>
      </c>
      <c r="C293" t="s">
        <v>81</v>
      </c>
      <c r="D293" t="s">
        <v>115</v>
      </c>
      <c r="E293" t="s">
        <v>171</v>
      </c>
      <c r="F293" t="s">
        <v>1044</v>
      </c>
      <c r="G293" t="s">
        <v>168</v>
      </c>
      <c r="H293" t="s">
        <v>135</v>
      </c>
      <c r="I293" t="s">
        <v>136</v>
      </c>
      <c r="J293" t="s">
        <v>137</v>
      </c>
      <c r="K293" t="s">
        <v>138</v>
      </c>
      <c r="L293" t="s">
        <v>1045</v>
      </c>
      <c r="M293" t="s">
        <v>1046</v>
      </c>
      <c r="N293">
        <v>0.80249999999999999</v>
      </c>
      <c r="O293">
        <v>0</v>
      </c>
      <c r="P293">
        <v>480</v>
      </c>
      <c r="Q293">
        <v>3</v>
      </c>
      <c r="R293">
        <v>18</v>
      </c>
      <c r="S293">
        <v>5</v>
      </c>
      <c r="T293">
        <v>36</v>
      </c>
      <c r="U293">
        <v>0</v>
      </c>
      <c r="V293">
        <v>1</v>
      </c>
      <c r="W293">
        <v>0</v>
      </c>
      <c r="X293">
        <v>44.234921661317628</v>
      </c>
      <c r="Y293">
        <v>4.4105794180592932</v>
      </c>
      <c r="Z293">
        <v>13.645319130623191</v>
      </c>
      <c r="AA293">
        <v>8.9804577446774978</v>
      </c>
      <c r="AB293">
        <v>11.626956623899787</v>
      </c>
      <c r="AC293">
        <v>0</v>
      </c>
      <c r="AD293">
        <v>3.7083372717599998E-3</v>
      </c>
      <c r="AE293">
        <v>82.901942915849162</v>
      </c>
    </row>
    <row r="294" spans="1:31" x14ac:dyDescent="0.25">
      <c r="A294">
        <v>2368234</v>
      </c>
      <c r="B294">
        <v>1</v>
      </c>
      <c r="C294" t="s">
        <v>80</v>
      </c>
      <c r="D294" t="s">
        <v>108</v>
      </c>
      <c r="E294" t="s">
        <v>154</v>
      </c>
      <c r="F294" t="s">
        <v>1047</v>
      </c>
      <c r="G294" t="s">
        <v>244</v>
      </c>
      <c r="H294" t="s">
        <v>151</v>
      </c>
      <c r="I294" t="s">
        <v>136</v>
      </c>
      <c r="J294" t="s">
        <v>137</v>
      </c>
      <c r="K294" t="s">
        <v>245</v>
      </c>
      <c r="L294" t="s">
        <v>1048</v>
      </c>
      <c r="M294" t="s">
        <v>1049</v>
      </c>
      <c r="N294">
        <v>6.8844444439999997</v>
      </c>
      <c r="O294">
        <v>0</v>
      </c>
      <c r="P294">
        <v>30</v>
      </c>
      <c r="Q294">
        <v>0</v>
      </c>
      <c r="R294">
        <v>3</v>
      </c>
      <c r="S294">
        <v>0</v>
      </c>
      <c r="T294">
        <v>4</v>
      </c>
      <c r="U294">
        <v>0</v>
      </c>
      <c r="V294">
        <v>0</v>
      </c>
      <c r="W294">
        <v>0</v>
      </c>
      <c r="X294">
        <v>34.055014994240089</v>
      </c>
      <c r="Y294">
        <v>0</v>
      </c>
      <c r="Z294">
        <v>51.080340959859029</v>
      </c>
      <c r="AA294">
        <v>0</v>
      </c>
      <c r="AB294">
        <v>34.926264725367837</v>
      </c>
      <c r="AC294">
        <v>0</v>
      </c>
      <c r="AD294">
        <v>0</v>
      </c>
      <c r="AE294">
        <v>120.06162067946696</v>
      </c>
    </row>
    <row r="295" spans="1:31" x14ac:dyDescent="0.25">
      <c r="A295">
        <v>2368403</v>
      </c>
      <c r="B295">
        <v>1</v>
      </c>
      <c r="C295" t="s">
        <v>80</v>
      </c>
      <c r="D295" t="s">
        <v>92</v>
      </c>
      <c r="E295" t="s">
        <v>148</v>
      </c>
      <c r="F295" t="s">
        <v>1050</v>
      </c>
      <c r="G295" t="s">
        <v>160</v>
      </c>
      <c r="H295" t="s">
        <v>151</v>
      </c>
      <c r="I295" t="s">
        <v>136</v>
      </c>
      <c r="J295" t="s">
        <v>137</v>
      </c>
      <c r="K295" t="s">
        <v>138</v>
      </c>
      <c r="L295" t="s">
        <v>1051</v>
      </c>
      <c r="M295" t="s">
        <v>1052</v>
      </c>
      <c r="N295">
        <v>4.8475000000000001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1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8.2471705347350009E-3</v>
      </c>
      <c r="AC295">
        <v>0</v>
      </c>
      <c r="AD295">
        <v>0</v>
      </c>
      <c r="AE295">
        <v>8.2471705347350009E-3</v>
      </c>
    </row>
    <row r="296" spans="1:31" x14ac:dyDescent="0.25">
      <c r="A296">
        <v>2368672</v>
      </c>
      <c r="B296">
        <v>1</v>
      </c>
      <c r="C296" t="s">
        <v>80</v>
      </c>
      <c r="D296" t="s">
        <v>105</v>
      </c>
      <c r="E296" t="s">
        <v>148</v>
      </c>
      <c r="F296" t="s">
        <v>1053</v>
      </c>
      <c r="G296" t="s">
        <v>160</v>
      </c>
      <c r="H296" t="s">
        <v>151</v>
      </c>
      <c r="I296" t="s">
        <v>136</v>
      </c>
      <c r="J296" t="s">
        <v>137</v>
      </c>
      <c r="K296" t="s">
        <v>138</v>
      </c>
      <c r="L296" t="s">
        <v>1054</v>
      </c>
      <c r="M296" t="s">
        <v>1055</v>
      </c>
      <c r="N296">
        <v>1.4855555549999999</v>
      </c>
      <c r="O296">
        <v>0</v>
      </c>
      <c r="P296">
        <v>2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1.5062798610809192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1.5062798610809192</v>
      </c>
    </row>
    <row r="297" spans="1:31" x14ac:dyDescent="0.25">
      <c r="A297">
        <v>2368065</v>
      </c>
      <c r="B297">
        <v>1</v>
      </c>
      <c r="C297" t="s">
        <v>80</v>
      </c>
      <c r="D297" t="s">
        <v>110</v>
      </c>
      <c r="E297" t="s">
        <v>148</v>
      </c>
      <c r="F297" t="s">
        <v>1056</v>
      </c>
      <c r="G297" t="s">
        <v>150</v>
      </c>
      <c r="H297" t="s">
        <v>151</v>
      </c>
      <c r="I297" t="s">
        <v>136</v>
      </c>
      <c r="J297" t="s">
        <v>137</v>
      </c>
      <c r="K297" t="s">
        <v>138</v>
      </c>
      <c r="L297" t="s">
        <v>1057</v>
      </c>
      <c r="M297" t="s">
        <v>1058</v>
      </c>
      <c r="N297">
        <v>3.4216666660000001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1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49.397398450636729</v>
      </c>
      <c r="AC297">
        <v>0</v>
      </c>
      <c r="AD297">
        <v>0</v>
      </c>
      <c r="AE297">
        <v>49.397398450636729</v>
      </c>
    </row>
    <row r="298" spans="1:31" x14ac:dyDescent="0.25">
      <c r="A298">
        <v>2368420</v>
      </c>
      <c r="B298">
        <v>1</v>
      </c>
      <c r="C298" t="s">
        <v>80</v>
      </c>
      <c r="D298" t="s">
        <v>97</v>
      </c>
      <c r="E298" t="s">
        <v>148</v>
      </c>
      <c r="F298" t="s">
        <v>1059</v>
      </c>
      <c r="G298" t="s">
        <v>240</v>
      </c>
      <c r="H298" t="s">
        <v>151</v>
      </c>
      <c r="I298" t="s">
        <v>136</v>
      </c>
      <c r="J298" t="s">
        <v>137</v>
      </c>
      <c r="K298" t="s">
        <v>138</v>
      </c>
      <c r="L298" t="s">
        <v>1060</v>
      </c>
      <c r="M298" t="s">
        <v>1061</v>
      </c>
      <c r="N298">
        <v>7.1455555549999996</v>
      </c>
      <c r="O298">
        <v>0</v>
      </c>
      <c r="P298">
        <v>1</v>
      </c>
      <c r="Q298">
        <v>0</v>
      </c>
      <c r="R298">
        <v>1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2.5272401068370947</v>
      </c>
      <c r="Y298">
        <v>0</v>
      </c>
      <c r="Z298">
        <v>1.2455473033524853</v>
      </c>
      <c r="AA298">
        <v>0</v>
      </c>
      <c r="AB298">
        <v>0</v>
      </c>
      <c r="AC298">
        <v>0</v>
      </c>
      <c r="AD298">
        <v>0</v>
      </c>
      <c r="AE298">
        <v>3.7727874101895802</v>
      </c>
    </row>
    <row r="299" spans="1:31" x14ac:dyDescent="0.25">
      <c r="A299">
        <v>2368440</v>
      </c>
      <c r="B299">
        <v>1</v>
      </c>
      <c r="C299" t="s">
        <v>80</v>
      </c>
      <c r="D299" t="s">
        <v>107</v>
      </c>
      <c r="E299" t="s">
        <v>132</v>
      </c>
      <c r="F299" t="s">
        <v>1062</v>
      </c>
      <c r="G299" t="s">
        <v>244</v>
      </c>
      <c r="H299" t="s">
        <v>135</v>
      </c>
      <c r="I299" t="s">
        <v>136</v>
      </c>
      <c r="J299" t="s">
        <v>137</v>
      </c>
      <c r="K299" t="s">
        <v>245</v>
      </c>
      <c r="L299" t="s">
        <v>1063</v>
      </c>
      <c r="M299" t="s">
        <v>1064</v>
      </c>
      <c r="N299">
        <v>2.9561111109999998</v>
      </c>
      <c r="O299">
        <v>0</v>
      </c>
      <c r="P299">
        <v>315</v>
      </c>
      <c r="Q299">
        <v>0</v>
      </c>
      <c r="R299">
        <v>0</v>
      </c>
      <c r="S299">
        <v>0</v>
      </c>
      <c r="T299">
        <v>8</v>
      </c>
      <c r="U299">
        <v>0</v>
      </c>
      <c r="V299">
        <v>0</v>
      </c>
      <c r="W299">
        <v>0</v>
      </c>
      <c r="X299">
        <v>262.595888323591</v>
      </c>
      <c r="Y299">
        <v>0</v>
      </c>
      <c r="Z299">
        <v>0</v>
      </c>
      <c r="AA299">
        <v>0</v>
      </c>
      <c r="AB299">
        <v>36.681049451587427</v>
      </c>
      <c r="AC299">
        <v>0</v>
      </c>
      <c r="AD299">
        <v>0</v>
      </c>
      <c r="AE299">
        <v>299.27693777517845</v>
      </c>
    </row>
    <row r="300" spans="1:31" x14ac:dyDescent="0.25">
      <c r="A300">
        <v>2368297</v>
      </c>
      <c r="B300">
        <v>1</v>
      </c>
      <c r="C300" t="s">
        <v>80</v>
      </c>
      <c r="D300" t="s">
        <v>87</v>
      </c>
      <c r="E300" t="s">
        <v>175</v>
      </c>
      <c r="F300" t="s">
        <v>1065</v>
      </c>
      <c r="G300" t="s">
        <v>1041</v>
      </c>
      <c r="H300" t="s">
        <v>151</v>
      </c>
      <c r="I300" t="s">
        <v>136</v>
      </c>
      <c r="J300" t="s">
        <v>137</v>
      </c>
      <c r="K300" t="s">
        <v>138</v>
      </c>
      <c r="L300" t="s">
        <v>1066</v>
      </c>
      <c r="M300" t="s">
        <v>1067</v>
      </c>
      <c r="N300">
        <v>2.6008333330000002</v>
      </c>
      <c r="O300">
        <v>0</v>
      </c>
      <c r="P300">
        <v>127</v>
      </c>
      <c r="Q300">
        <v>0</v>
      </c>
      <c r="R300">
        <v>0</v>
      </c>
      <c r="S300">
        <v>0</v>
      </c>
      <c r="T300">
        <v>14</v>
      </c>
      <c r="U300">
        <v>0</v>
      </c>
      <c r="V300">
        <v>0</v>
      </c>
      <c r="W300">
        <v>0</v>
      </c>
      <c r="X300">
        <v>132.46788522709116</v>
      </c>
      <c r="Y300">
        <v>0</v>
      </c>
      <c r="Z300">
        <v>0</v>
      </c>
      <c r="AA300">
        <v>0</v>
      </c>
      <c r="AB300">
        <v>18.786498202984614</v>
      </c>
      <c r="AC300">
        <v>0</v>
      </c>
      <c r="AD300">
        <v>0</v>
      </c>
      <c r="AE300">
        <v>151.25438343007576</v>
      </c>
    </row>
    <row r="301" spans="1:31" x14ac:dyDescent="0.25">
      <c r="A301">
        <v>2368105</v>
      </c>
      <c r="B301">
        <v>1</v>
      </c>
      <c r="C301" t="s">
        <v>80</v>
      </c>
      <c r="D301" t="s">
        <v>83</v>
      </c>
      <c r="E301" t="s">
        <v>148</v>
      </c>
      <c r="F301" t="s">
        <v>1068</v>
      </c>
      <c r="G301" t="s">
        <v>150</v>
      </c>
      <c r="H301" t="s">
        <v>151</v>
      </c>
      <c r="I301" t="s">
        <v>136</v>
      </c>
      <c r="J301" t="s">
        <v>137</v>
      </c>
      <c r="K301" t="s">
        <v>138</v>
      </c>
      <c r="L301" t="s">
        <v>1069</v>
      </c>
      <c r="M301" t="s">
        <v>1070</v>
      </c>
      <c r="N301">
        <v>1.5022222220000001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23</v>
      </c>
      <c r="U301">
        <v>0</v>
      </c>
      <c r="V301">
        <v>1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52.23283804072701</v>
      </c>
      <c r="AC301">
        <v>0</v>
      </c>
      <c r="AD301">
        <v>252.36482251091343</v>
      </c>
      <c r="AE301">
        <v>304.59766055164044</v>
      </c>
    </row>
    <row r="302" spans="1:31" x14ac:dyDescent="0.25">
      <c r="A302">
        <v>2368111</v>
      </c>
      <c r="B302">
        <v>1</v>
      </c>
      <c r="C302" t="s">
        <v>80</v>
      </c>
      <c r="D302" t="s">
        <v>104</v>
      </c>
      <c r="E302" t="s">
        <v>132</v>
      </c>
      <c r="F302" t="s">
        <v>1071</v>
      </c>
      <c r="G302" t="s">
        <v>134</v>
      </c>
      <c r="H302" t="s">
        <v>135</v>
      </c>
      <c r="I302" t="s">
        <v>136</v>
      </c>
      <c r="J302" t="s">
        <v>137</v>
      </c>
      <c r="K302" t="s">
        <v>138</v>
      </c>
      <c r="L302" t="s">
        <v>1072</v>
      </c>
      <c r="M302" t="s">
        <v>1073</v>
      </c>
      <c r="N302">
        <v>2.056944444</v>
      </c>
      <c r="O302">
        <v>0</v>
      </c>
      <c r="P302">
        <v>0</v>
      </c>
      <c r="Q302">
        <v>0</v>
      </c>
      <c r="R302">
        <v>0</v>
      </c>
      <c r="S302">
        <v>1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25.442045107802251</v>
      </c>
      <c r="AB302">
        <v>0</v>
      </c>
      <c r="AC302">
        <v>0</v>
      </c>
      <c r="AD302">
        <v>0</v>
      </c>
      <c r="AE302">
        <v>25.442045107802251</v>
      </c>
    </row>
    <row r="303" spans="1:31" x14ac:dyDescent="0.25">
      <c r="A303">
        <v>2368254</v>
      </c>
      <c r="B303">
        <v>1</v>
      </c>
      <c r="C303" t="s">
        <v>81</v>
      </c>
      <c r="D303" t="s">
        <v>128</v>
      </c>
      <c r="E303" t="s">
        <v>148</v>
      </c>
      <c r="F303" t="s">
        <v>907</v>
      </c>
      <c r="G303" t="s">
        <v>150</v>
      </c>
      <c r="H303" t="s">
        <v>151</v>
      </c>
      <c r="I303" t="s">
        <v>136</v>
      </c>
      <c r="J303" t="s">
        <v>137</v>
      </c>
      <c r="K303" t="s">
        <v>138</v>
      </c>
      <c r="L303" t="s">
        <v>1074</v>
      </c>
      <c r="M303" t="s">
        <v>1075</v>
      </c>
      <c r="N303">
        <v>4.0324999999999998</v>
      </c>
      <c r="O303">
        <v>0</v>
      </c>
      <c r="P303">
        <v>9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12.172591887630002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12.172591887630002</v>
      </c>
    </row>
    <row r="304" spans="1:31" x14ac:dyDescent="0.25">
      <c r="A304">
        <v>2368085</v>
      </c>
      <c r="B304">
        <v>1</v>
      </c>
      <c r="C304" t="s">
        <v>80</v>
      </c>
      <c r="D304" t="s">
        <v>107</v>
      </c>
      <c r="E304" t="s">
        <v>171</v>
      </c>
      <c r="F304" t="s">
        <v>1076</v>
      </c>
      <c r="G304" t="s">
        <v>1077</v>
      </c>
      <c r="H304" t="s">
        <v>135</v>
      </c>
      <c r="I304" t="s">
        <v>136</v>
      </c>
      <c r="J304" t="s">
        <v>137</v>
      </c>
      <c r="K304" t="s">
        <v>138</v>
      </c>
      <c r="L304" t="s">
        <v>1078</v>
      </c>
      <c r="M304" t="s">
        <v>1079</v>
      </c>
      <c r="N304">
        <v>4.4683333330000004</v>
      </c>
      <c r="O304">
        <v>1</v>
      </c>
      <c r="P304">
        <v>1191</v>
      </c>
      <c r="Q304">
        <v>1</v>
      </c>
      <c r="R304">
        <v>0</v>
      </c>
      <c r="S304">
        <v>2</v>
      </c>
      <c r="T304">
        <v>50</v>
      </c>
      <c r="U304">
        <v>0</v>
      </c>
      <c r="V304">
        <v>3</v>
      </c>
      <c r="W304">
        <v>201.32603050473452</v>
      </c>
      <c r="X304">
        <v>1868.5354812291791</v>
      </c>
      <c r="Y304">
        <v>2.9588417699385454</v>
      </c>
      <c r="Z304">
        <v>0</v>
      </c>
      <c r="AA304">
        <v>54.772226672946182</v>
      </c>
      <c r="AB304">
        <v>416.25566787006773</v>
      </c>
      <c r="AC304">
        <v>0</v>
      </c>
      <c r="AD304">
        <v>99.157245775059863</v>
      </c>
      <c r="AE304">
        <v>2643.0054938219259</v>
      </c>
    </row>
    <row r="305" spans="1:31" x14ac:dyDescent="0.25">
      <c r="A305">
        <v>2368626</v>
      </c>
      <c r="B305">
        <v>1</v>
      </c>
      <c r="C305" t="s">
        <v>81</v>
      </c>
      <c r="D305" t="s">
        <v>112</v>
      </c>
      <c r="E305" t="s">
        <v>225</v>
      </c>
      <c r="F305" t="s">
        <v>1080</v>
      </c>
      <c r="G305" t="s">
        <v>219</v>
      </c>
      <c r="H305" t="s">
        <v>151</v>
      </c>
      <c r="I305" t="s">
        <v>136</v>
      </c>
      <c r="J305" t="s">
        <v>137</v>
      </c>
      <c r="K305" t="s">
        <v>138</v>
      </c>
      <c r="L305" t="s">
        <v>1081</v>
      </c>
      <c r="M305" t="s">
        <v>1082</v>
      </c>
      <c r="N305">
        <v>0.438611111</v>
      </c>
      <c r="O305">
        <v>0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1.2595775384877639</v>
      </c>
      <c r="AA305">
        <v>0</v>
      </c>
      <c r="AB305">
        <v>0</v>
      </c>
      <c r="AC305">
        <v>0</v>
      </c>
      <c r="AD305">
        <v>0</v>
      </c>
      <c r="AE305">
        <v>1.2595775384877639</v>
      </c>
    </row>
    <row r="306" spans="1:31" x14ac:dyDescent="0.25">
      <c r="A306">
        <v>2368340</v>
      </c>
      <c r="B306">
        <v>1</v>
      </c>
      <c r="C306" t="s">
        <v>81</v>
      </c>
      <c r="D306" t="s">
        <v>118</v>
      </c>
      <c r="E306" t="s">
        <v>171</v>
      </c>
      <c r="F306" t="s">
        <v>1083</v>
      </c>
      <c r="G306" t="s">
        <v>244</v>
      </c>
      <c r="H306" t="s">
        <v>135</v>
      </c>
      <c r="I306" t="s">
        <v>136</v>
      </c>
      <c r="J306" t="s">
        <v>137</v>
      </c>
      <c r="K306" t="s">
        <v>245</v>
      </c>
      <c r="L306" t="s">
        <v>1084</v>
      </c>
      <c r="M306" t="s">
        <v>1085</v>
      </c>
      <c r="N306">
        <v>1.445277777</v>
      </c>
      <c r="O306">
        <v>4</v>
      </c>
      <c r="P306">
        <v>400</v>
      </c>
      <c r="Q306">
        <v>159</v>
      </c>
      <c r="R306">
        <v>287</v>
      </c>
      <c r="S306">
        <v>21</v>
      </c>
      <c r="T306">
        <v>58</v>
      </c>
      <c r="U306">
        <v>2</v>
      </c>
      <c r="V306">
        <v>0</v>
      </c>
      <c r="W306">
        <v>2.1520174992780587</v>
      </c>
      <c r="X306">
        <v>151.73984957833699</v>
      </c>
      <c r="Y306">
        <v>1364.1596131471033</v>
      </c>
      <c r="Z306">
        <v>1487.3441695609392</v>
      </c>
      <c r="AA306">
        <v>168.18627275775577</v>
      </c>
      <c r="AB306">
        <v>148.54948348398005</v>
      </c>
      <c r="AC306">
        <v>469.88350378425758</v>
      </c>
      <c r="AD306">
        <v>0</v>
      </c>
      <c r="AE306">
        <v>3792.0149098116513</v>
      </c>
    </row>
    <row r="307" spans="1:31" x14ac:dyDescent="0.25">
      <c r="A307">
        <v>2368483</v>
      </c>
      <c r="B307">
        <v>1</v>
      </c>
      <c r="C307" t="s">
        <v>81</v>
      </c>
      <c r="D307" t="s">
        <v>118</v>
      </c>
      <c r="E307" t="s">
        <v>132</v>
      </c>
      <c r="F307" t="s">
        <v>1086</v>
      </c>
      <c r="G307" t="s">
        <v>244</v>
      </c>
      <c r="H307" t="s">
        <v>135</v>
      </c>
      <c r="I307" t="s">
        <v>136</v>
      </c>
      <c r="J307" t="s">
        <v>137</v>
      </c>
      <c r="K307" t="s">
        <v>245</v>
      </c>
      <c r="L307" t="s">
        <v>1087</v>
      </c>
      <c r="M307" t="s">
        <v>1088</v>
      </c>
      <c r="N307">
        <v>1.6916666659999999</v>
      </c>
      <c r="O307">
        <v>0</v>
      </c>
      <c r="P307">
        <v>16</v>
      </c>
      <c r="Q307">
        <v>0</v>
      </c>
      <c r="R307">
        <v>3</v>
      </c>
      <c r="S307">
        <v>0</v>
      </c>
      <c r="T307">
        <v>1</v>
      </c>
      <c r="U307">
        <v>0</v>
      </c>
      <c r="V307">
        <v>0</v>
      </c>
      <c r="W307">
        <v>0</v>
      </c>
      <c r="X307">
        <v>5.4460470787342219</v>
      </c>
      <c r="Y307">
        <v>0</v>
      </c>
      <c r="Z307">
        <v>26.733568541444818</v>
      </c>
      <c r="AA307">
        <v>0</v>
      </c>
      <c r="AB307">
        <v>3.6836240593292073</v>
      </c>
      <c r="AC307">
        <v>0</v>
      </c>
      <c r="AD307">
        <v>0</v>
      </c>
      <c r="AE307">
        <v>35.863239679508247</v>
      </c>
    </row>
    <row r="308" spans="1:31" x14ac:dyDescent="0.25">
      <c r="A308">
        <v>2368397</v>
      </c>
      <c r="B308">
        <v>1</v>
      </c>
      <c r="C308" t="s">
        <v>80</v>
      </c>
      <c r="D308" t="s">
        <v>96</v>
      </c>
      <c r="E308" t="s">
        <v>132</v>
      </c>
      <c r="F308" t="s">
        <v>1089</v>
      </c>
      <c r="G308" t="s">
        <v>134</v>
      </c>
      <c r="H308" t="s">
        <v>135</v>
      </c>
      <c r="I308" t="s">
        <v>136</v>
      </c>
      <c r="J308" t="s">
        <v>137</v>
      </c>
      <c r="K308" t="s">
        <v>138</v>
      </c>
      <c r="L308" t="s">
        <v>1090</v>
      </c>
      <c r="M308" t="s">
        <v>1091</v>
      </c>
      <c r="N308">
        <v>3.5575000000000001</v>
      </c>
      <c r="O308">
        <v>0</v>
      </c>
      <c r="P308">
        <v>81</v>
      </c>
      <c r="Q308">
        <v>0</v>
      </c>
      <c r="R308">
        <v>0</v>
      </c>
      <c r="S308">
        <v>0</v>
      </c>
      <c r="T308">
        <v>10</v>
      </c>
      <c r="U308">
        <v>0</v>
      </c>
      <c r="V308">
        <v>0</v>
      </c>
      <c r="W308">
        <v>0</v>
      </c>
      <c r="X308">
        <v>330.73189746873066</v>
      </c>
      <c r="Y308">
        <v>0</v>
      </c>
      <c r="Z308">
        <v>0</v>
      </c>
      <c r="AA308">
        <v>0</v>
      </c>
      <c r="AB308">
        <v>267.2515082167489</v>
      </c>
      <c r="AC308">
        <v>0</v>
      </c>
      <c r="AD308">
        <v>0</v>
      </c>
      <c r="AE308">
        <v>597.98340568547951</v>
      </c>
    </row>
    <row r="309" spans="1:31" x14ac:dyDescent="0.25">
      <c r="A309">
        <v>2368523</v>
      </c>
      <c r="B309">
        <v>1</v>
      </c>
      <c r="C309" t="s">
        <v>80</v>
      </c>
      <c r="D309" t="s">
        <v>105</v>
      </c>
      <c r="E309" t="s">
        <v>132</v>
      </c>
      <c r="F309" t="s">
        <v>619</v>
      </c>
      <c r="G309" t="s">
        <v>134</v>
      </c>
      <c r="H309" t="s">
        <v>135</v>
      </c>
      <c r="I309" t="s">
        <v>136</v>
      </c>
      <c r="J309" t="s">
        <v>137</v>
      </c>
      <c r="K309" t="s">
        <v>138</v>
      </c>
      <c r="L309" t="s">
        <v>1092</v>
      </c>
      <c r="M309" t="s">
        <v>1093</v>
      </c>
      <c r="N309">
        <v>0.73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22</v>
      </c>
      <c r="U309">
        <v>0</v>
      </c>
      <c r="V309">
        <v>7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46.133717429083418</v>
      </c>
      <c r="AC309">
        <v>0</v>
      </c>
      <c r="AD309">
        <v>151.69405641909037</v>
      </c>
      <c r="AE309">
        <v>197.82777384817379</v>
      </c>
    </row>
    <row r="310" spans="1:31" x14ac:dyDescent="0.25">
      <c r="A310">
        <v>2368500</v>
      </c>
      <c r="B310">
        <v>1</v>
      </c>
      <c r="C310" t="s">
        <v>80</v>
      </c>
      <c r="D310" t="s">
        <v>100</v>
      </c>
      <c r="E310" t="s">
        <v>225</v>
      </c>
      <c r="F310" t="s">
        <v>1094</v>
      </c>
      <c r="G310" t="s">
        <v>219</v>
      </c>
      <c r="H310" t="s">
        <v>151</v>
      </c>
      <c r="I310" t="s">
        <v>136</v>
      </c>
      <c r="J310" t="s">
        <v>137</v>
      </c>
      <c r="K310" t="s">
        <v>138</v>
      </c>
      <c r="L310" t="s">
        <v>1095</v>
      </c>
      <c r="M310" t="s">
        <v>1096</v>
      </c>
      <c r="N310">
        <v>1.8847222219999999</v>
      </c>
      <c r="O310">
        <v>0</v>
      </c>
      <c r="P310">
        <v>79</v>
      </c>
      <c r="Q310">
        <v>0</v>
      </c>
      <c r="R310">
        <v>3</v>
      </c>
      <c r="S310">
        <v>0</v>
      </c>
      <c r="T310">
        <v>8</v>
      </c>
      <c r="U310">
        <v>0</v>
      </c>
      <c r="V310">
        <v>0</v>
      </c>
      <c r="W310">
        <v>0</v>
      </c>
      <c r="X310">
        <v>74.776332732384091</v>
      </c>
      <c r="Y310">
        <v>0</v>
      </c>
      <c r="Z310">
        <v>75.503973014242646</v>
      </c>
      <c r="AA310">
        <v>0</v>
      </c>
      <c r="AB310">
        <v>19.784839849437052</v>
      </c>
      <c r="AC310">
        <v>0</v>
      </c>
      <c r="AD310">
        <v>0</v>
      </c>
      <c r="AE310">
        <v>170.06514559606379</v>
      </c>
    </row>
    <row r="311" spans="1:31" x14ac:dyDescent="0.25">
      <c r="A311">
        <v>2368546</v>
      </c>
      <c r="B311">
        <v>1</v>
      </c>
      <c r="C311" t="s">
        <v>80</v>
      </c>
      <c r="D311" t="s">
        <v>107</v>
      </c>
      <c r="E311" t="s">
        <v>148</v>
      </c>
      <c r="F311" t="s">
        <v>1097</v>
      </c>
      <c r="G311" t="s">
        <v>240</v>
      </c>
      <c r="H311" t="s">
        <v>151</v>
      </c>
      <c r="I311" t="s">
        <v>136</v>
      </c>
      <c r="J311" t="s">
        <v>137</v>
      </c>
      <c r="K311" t="s">
        <v>138</v>
      </c>
      <c r="L311" t="s">
        <v>1098</v>
      </c>
      <c r="M311" t="s">
        <v>1099</v>
      </c>
      <c r="N311">
        <v>1.3927777770000001</v>
      </c>
      <c r="O311">
        <v>0</v>
      </c>
      <c r="P311">
        <v>12</v>
      </c>
      <c r="Q311">
        <v>0</v>
      </c>
      <c r="R311">
        <v>0</v>
      </c>
      <c r="S311">
        <v>0</v>
      </c>
      <c r="T311">
        <v>1</v>
      </c>
      <c r="U311">
        <v>0</v>
      </c>
      <c r="V311">
        <v>0</v>
      </c>
      <c r="W311">
        <v>0</v>
      </c>
      <c r="X311">
        <v>4.5016893202061441</v>
      </c>
      <c r="Y311">
        <v>0</v>
      </c>
      <c r="Z311">
        <v>0</v>
      </c>
      <c r="AA311">
        <v>0</v>
      </c>
      <c r="AB311">
        <v>3.2759853551796798</v>
      </c>
      <c r="AC311">
        <v>0</v>
      </c>
      <c r="AD311">
        <v>0</v>
      </c>
      <c r="AE311">
        <v>7.7776746753858239</v>
      </c>
    </row>
    <row r="312" spans="1:31" x14ac:dyDescent="0.25">
      <c r="A312">
        <v>2368214</v>
      </c>
      <c r="B312">
        <v>1</v>
      </c>
      <c r="C312" t="s">
        <v>80</v>
      </c>
      <c r="D312" t="s">
        <v>84</v>
      </c>
      <c r="E312" t="s">
        <v>154</v>
      </c>
      <c r="F312" t="s">
        <v>1100</v>
      </c>
      <c r="G312" t="s">
        <v>244</v>
      </c>
      <c r="H312" t="s">
        <v>151</v>
      </c>
      <c r="I312" t="s">
        <v>136</v>
      </c>
      <c r="J312" t="s">
        <v>137</v>
      </c>
      <c r="K312" t="s">
        <v>245</v>
      </c>
      <c r="L312" t="s">
        <v>1101</v>
      </c>
      <c r="M312" t="s">
        <v>1102</v>
      </c>
      <c r="N312">
        <v>0.35166666600000002</v>
      </c>
      <c r="O312">
        <v>0</v>
      </c>
      <c r="P312">
        <v>620</v>
      </c>
      <c r="Q312">
        <v>0</v>
      </c>
      <c r="R312">
        <v>0</v>
      </c>
      <c r="S312">
        <v>0</v>
      </c>
      <c r="T312">
        <v>194</v>
      </c>
      <c r="U312">
        <v>0</v>
      </c>
      <c r="V312">
        <v>0</v>
      </c>
      <c r="W312">
        <v>0</v>
      </c>
      <c r="X312">
        <v>72.519417022730394</v>
      </c>
      <c r="Y312">
        <v>0</v>
      </c>
      <c r="Z312">
        <v>0</v>
      </c>
      <c r="AA312">
        <v>0</v>
      </c>
      <c r="AB312">
        <v>163.96911487808535</v>
      </c>
      <c r="AC312">
        <v>0</v>
      </c>
      <c r="AD312">
        <v>0</v>
      </c>
      <c r="AE312">
        <v>236.48853190081576</v>
      </c>
    </row>
    <row r="313" spans="1:31" x14ac:dyDescent="0.25">
      <c r="A313">
        <v>2368360</v>
      </c>
      <c r="B313">
        <v>1</v>
      </c>
      <c r="C313" t="s">
        <v>81</v>
      </c>
      <c r="D313" t="s">
        <v>127</v>
      </c>
      <c r="E313" t="s">
        <v>148</v>
      </c>
      <c r="F313" t="s">
        <v>1103</v>
      </c>
      <c r="G313" t="s">
        <v>160</v>
      </c>
      <c r="H313" t="s">
        <v>151</v>
      </c>
      <c r="I313" t="s">
        <v>136</v>
      </c>
      <c r="J313" t="s">
        <v>137</v>
      </c>
      <c r="K313" t="s">
        <v>138</v>
      </c>
      <c r="L313" t="s">
        <v>1104</v>
      </c>
      <c r="M313" t="s">
        <v>1105</v>
      </c>
      <c r="N313">
        <v>1.591388888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1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4.1772888468011251</v>
      </c>
      <c r="AC313">
        <v>0</v>
      </c>
      <c r="AD313">
        <v>0</v>
      </c>
      <c r="AE313">
        <v>4.1772888468011251</v>
      </c>
    </row>
    <row r="314" spans="1:31" x14ac:dyDescent="0.25">
      <c r="A314">
        <v>2368377</v>
      </c>
      <c r="B314">
        <v>1</v>
      </c>
      <c r="C314" t="s">
        <v>81</v>
      </c>
      <c r="D314" t="s">
        <v>120</v>
      </c>
      <c r="E314" t="s">
        <v>132</v>
      </c>
      <c r="F314" t="s">
        <v>1106</v>
      </c>
      <c r="G314" t="s">
        <v>244</v>
      </c>
      <c r="H314" t="s">
        <v>135</v>
      </c>
      <c r="I314" t="s">
        <v>136</v>
      </c>
      <c r="J314" t="s">
        <v>137</v>
      </c>
      <c r="K314" t="s">
        <v>245</v>
      </c>
      <c r="L314" t="s">
        <v>1107</v>
      </c>
      <c r="M314" t="s">
        <v>1108</v>
      </c>
      <c r="N314">
        <v>2.3644444440000001</v>
      </c>
      <c r="O314">
        <v>0</v>
      </c>
      <c r="P314">
        <v>0</v>
      </c>
      <c r="Q314">
        <v>38</v>
      </c>
      <c r="R314">
        <v>33</v>
      </c>
      <c r="S314">
        <v>3</v>
      </c>
      <c r="T314">
        <v>3</v>
      </c>
      <c r="U314">
        <v>0</v>
      </c>
      <c r="V314">
        <v>0</v>
      </c>
      <c r="W314">
        <v>0</v>
      </c>
      <c r="X314">
        <v>0</v>
      </c>
      <c r="Y314">
        <v>480.79307020607189</v>
      </c>
      <c r="Z314">
        <v>361.40804708334474</v>
      </c>
      <c r="AA314">
        <v>22.703847721271561</v>
      </c>
      <c r="AB314">
        <v>51.697794256351763</v>
      </c>
      <c r="AC314">
        <v>0</v>
      </c>
      <c r="AD314">
        <v>0</v>
      </c>
      <c r="AE314">
        <v>916.60275926704003</v>
      </c>
    </row>
    <row r="315" spans="1:31" x14ac:dyDescent="0.25">
      <c r="A315">
        <v>2368506</v>
      </c>
      <c r="B315">
        <v>1</v>
      </c>
      <c r="C315" t="s">
        <v>80</v>
      </c>
      <c r="D315" t="s">
        <v>103</v>
      </c>
      <c r="E315" t="s">
        <v>148</v>
      </c>
      <c r="F315" t="s">
        <v>1109</v>
      </c>
      <c r="G315" t="s">
        <v>150</v>
      </c>
      <c r="H315" t="s">
        <v>151</v>
      </c>
      <c r="I315" t="s">
        <v>136</v>
      </c>
      <c r="J315" t="s">
        <v>137</v>
      </c>
      <c r="K315" t="s">
        <v>138</v>
      </c>
      <c r="L315" t="s">
        <v>1110</v>
      </c>
      <c r="M315" t="s">
        <v>1111</v>
      </c>
      <c r="N315">
        <v>1.4675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1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</row>
    <row r="316" spans="1:31" x14ac:dyDescent="0.25">
      <c r="A316">
        <v>2368314</v>
      </c>
      <c r="B316">
        <v>1</v>
      </c>
      <c r="C316" t="s">
        <v>81</v>
      </c>
      <c r="D316" t="s">
        <v>119</v>
      </c>
      <c r="E316" t="s">
        <v>148</v>
      </c>
      <c r="F316" t="s">
        <v>1112</v>
      </c>
      <c r="G316" t="s">
        <v>181</v>
      </c>
      <c r="H316" t="s">
        <v>151</v>
      </c>
      <c r="I316" t="s">
        <v>136</v>
      </c>
      <c r="J316" t="s">
        <v>3</v>
      </c>
      <c r="K316" t="s">
        <v>138</v>
      </c>
      <c r="L316" t="s">
        <v>1113</v>
      </c>
      <c r="M316" t="s">
        <v>1114</v>
      </c>
      <c r="N316">
        <v>2.5027777769999999</v>
      </c>
      <c r="O316">
        <v>0</v>
      </c>
      <c r="P316">
        <v>5</v>
      </c>
      <c r="Q316">
        <v>0</v>
      </c>
      <c r="R316">
        <v>0</v>
      </c>
      <c r="S316">
        <v>0</v>
      </c>
      <c r="T316">
        <v>1</v>
      </c>
      <c r="U316">
        <v>0</v>
      </c>
      <c r="V316">
        <v>0</v>
      </c>
      <c r="W316">
        <v>0</v>
      </c>
      <c r="X316">
        <v>4.4083436568324359</v>
      </c>
      <c r="Y316">
        <v>0</v>
      </c>
      <c r="Z316">
        <v>0</v>
      </c>
      <c r="AA316">
        <v>0</v>
      </c>
      <c r="AB316">
        <v>0.10105378276100335</v>
      </c>
      <c r="AC316">
        <v>0</v>
      </c>
      <c r="AD316">
        <v>0</v>
      </c>
      <c r="AE316">
        <v>4.5093974395934389</v>
      </c>
    </row>
    <row r="317" spans="1:31" x14ac:dyDescent="0.25">
      <c r="A317">
        <v>2368128</v>
      </c>
      <c r="B317">
        <v>1</v>
      </c>
      <c r="C317" t="s">
        <v>81</v>
      </c>
      <c r="D317" t="s">
        <v>127</v>
      </c>
      <c r="E317" t="s">
        <v>171</v>
      </c>
      <c r="F317" t="s">
        <v>1115</v>
      </c>
      <c r="G317" t="s">
        <v>1116</v>
      </c>
      <c r="H317" t="s">
        <v>135</v>
      </c>
      <c r="I317" t="s">
        <v>136</v>
      </c>
      <c r="J317" t="s">
        <v>137</v>
      </c>
      <c r="K317" t="s">
        <v>138</v>
      </c>
      <c r="L317" t="s">
        <v>1117</v>
      </c>
      <c r="M317" t="s">
        <v>1118</v>
      </c>
      <c r="N317">
        <v>1.2919444440000001</v>
      </c>
      <c r="O317">
        <v>2</v>
      </c>
      <c r="P317">
        <v>3</v>
      </c>
      <c r="Q317">
        <v>57</v>
      </c>
      <c r="R317">
        <v>33</v>
      </c>
      <c r="S317">
        <v>6</v>
      </c>
      <c r="T317">
        <v>0</v>
      </c>
      <c r="U317">
        <v>0</v>
      </c>
      <c r="V317">
        <v>0</v>
      </c>
      <c r="W317">
        <v>2.8139242179709036</v>
      </c>
      <c r="X317">
        <v>2.3430857759083508</v>
      </c>
      <c r="Y317">
        <v>473.50864493852521</v>
      </c>
      <c r="Z317">
        <v>504.54675809960673</v>
      </c>
      <c r="AA317">
        <v>93.28830895314843</v>
      </c>
      <c r="AB317">
        <v>0</v>
      </c>
      <c r="AC317">
        <v>0</v>
      </c>
      <c r="AD317">
        <v>0</v>
      </c>
      <c r="AE317">
        <v>1076.5007219851595</v>
      </c>
    </row>
    <row r="318" spans="1:31" x14ac:dyDescent="0.25">
      <c r="A318">
        <v>2368028</v>
      </c>
      <c r="B318">
        <v>1</v>
      </c>
      <c r="C318" t="s">
        <v>80</v>
      </c>
      <c r="D318" t="s">
        <v>99</v>
      </c>
      <c r="E318" t="s">
        <v>166</v>
      </c>
      <c r="F318" t="s">
        <v>1119</v>
      </c>
      <c r="G318" t="s">
        <v>328</v>
      </c>
      <c r="H318" t="s">
        <v>135</v>
      </c>
      <c r="I318" t="s">
        <v>136</v>
      </c>
      <c r="J318" t="s">
        <v>137</v>
      </c>
      <c r="K318" t="s">
        <v>245</v>
      </c>
      <c r="L318" t="s">
        <v>1120</v>
      </c>
      <c r="M318" t="s">
        <v>1121</v>
      </c>
      <c r="N318">
        <v>7.6944444000000001E-2</v>
      </c>
      <c r="O318">
        <v>8</v>
      </c>
      <c r="P318">
        <v>2984</v>
      </c>
      <c r="Q318">
        <v>14</v>
      </c>
      <c r="R318">
        <v>171</v>
      </c>
      <c r="S318">
        <v>24</v>
      </c>
      <c r="T318">
        <v>424</v>
      </c>
      <c r="U318">
        <v>0</v>
      </c>
      <c r="V318">
        <v>9</v>
      </c>
      <c r="W318">
        <v>3.9677090110496662</v>
      </c>
      <c r="X318">
        <v>62.351980868225901</v>
      </c>
      <c r="Y318">
        <v>5.4404024982755423</v>
      </c>
      <c r="Z318">
        <v>6.806699290602821</v>
      </c>
      <c r="AA318">
        <v>4.2229500498361636</v>
      </c>
      <c r="AB318">
        <v>24.820182808853129</v>
      </c>
      <c r="AC318">
        <v>0</v>
      </c>
      <c r="AD318">
        <v>31.895451330471847</v>
      </c>
      <c r="AE318">
        <v>139.50537585731507</v>
      </c>
    </row>
    <row r="319" spans="1:31" x14ac:dyDescent="0.25">
      <c r="A319">
        <v>2368022</v>
      </c>
      <c r="B319">
        <v>1</v>
      </c>
      <c r="C319" t="s">
        <v>80</v>
      </c>
      <c r="D319" t="s">
        <v>95</v>
      </c>
      <c r="E319" t="s">
        <v>171</v>
      </c>
      <c r="F319" t="s">
        <v>1122</v>
      </c>
      <c r="G319" t="s">
        <v>168</v>
      </c>
      <c r="H319" t="s">
        <v>135</v>
      </c>
      <c r="I319" t="s">
        <v>136</v>
      </c>
      <c r="J319" t="s">
        <v>137</v>
      </c>
      <c r="K319" t="s">
        <v>138</v>
      </c>
      <c r="L319" t="s">
        <v>1123</v>
      </c>
      <c r="M319" t="s">
        <v>1124</v>
      </c>
      <c r="N319">
        <v>1.930833333</v>
      </c>
      <c r="O319">
        <v>0</v>
      </c>
      <c r="P319">
        <v>0</v>
      </c>
      <c r="Q319">
        <v>0</v>
      </c>
      <c r="R319">
        <v>0</v>
      </c>
      <c r="S319">
        <v>17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184.20716238429577</v>
      </c>
      <c r="AB319">
        <v>0</v>
      </c>
      <c r="AC319">
        <v>0</v>
      </c>
      <c r="AD319">
        <v>0</v>
      </c>
      <c r="AE319">
        <v>184.20716238429577</v>
      </c>
    </row>
    <row r="320" spans="1:31" x14ac:dyDescent="0.25">
      <c r="A320">
        <v>2368563</v>
      </c>
      <c r="B320">
        <v>1</v>
      </c>
      <c r="C320" t="s">
        <v>81</v>
      </c>
      <c r="D320" t="s">
        <v>122</v>
      </c>
      <c r="E320" t="s">
        <v>132</v>
      </c>
      <c r="F320" t="s">
        <v>1125</v>
      </c>
      <c r="G320" t="s">
        <v>816</v>
      </c>
      <c r="H320" t="s">
        <v>135</v>
      </c>
      <c r="I320" t="s">
        <v>136</v>
      </c>
      <c r="J320" t="s">
        <v>137</v>
      </c>
      <c r="K320" t="s">
        <v>138</v>
      </c>
      <c r="L320" t="s">
        <v>1126</v>
      </c>
      <c r="M320" t="s">
        <v>1127</v>
      </c>
      <c r="N320">
        <v>1.440555555</v>
      </c>
      <c r="O320">
        <v>0</v>
      </c>
      <c r="P320">
        <v>927</v>
      </c>
      <c r="Q320">
        <v>0</v>
      </c>
      <c r="R320">
        <v>0</v>
      </c>
      <c r="S320">
        <v>1</v>
      </c>
      <c r="T320">
        <v>23</v>
      </c>
      <c r="U320">
        <v>0</v>
      </c>
      <c r="V320">
        <v>0</v>
      </c>
      <c r="W320">
        <v>0</v>
      </c>
      <c r="X320">
        <v>326.45758829909664</v>
      </c>
      <c r="Y320">
        <v>0</v>
      </c>
      <c r="Z320">
        <v>0</v>
      </c>
      <c r="AA320">
        <v>32.863506155868031</v>
      </c>
      <c r="AB320">
        <v>34.823855018542737</v>
      </c>
      <c r="AC320">
        <v>0</v>
      </c>
      <c r="AD320">
        <v>0</v>
      </c>
      <c r="AE320">
        <v>394.14494947350744</v>
      </c>
    </row>
    <row r="321" spans="1:31" x14ac:dyDescent="0.25">
      <c r="A321">
        <v>2368320</v>
      </c>
      <c r="B321">
        <v>1</v>
      </c>
      <c r="C321" t="s">
        <v>80</v>
      </c>
      <c r="D321" t="s">
        <v>98</v>
      </c>
      <c r="E321" t="s">
        <v>148</v>
      </c>
      <c r="F321" t="s">
        <v>992</v>
      </c>
      <c r="G321" t="s">
        <v>160</v>
      </c>
      <c r="H321" t="s">
        <v>151</v>
      </c>
      <c r="I321" t="s">
        <v>136</v>
      </c>
      <c r="J321" t="s">
        <v>137</v>
      </c>
      <c r="K321" t="s">
        <v>138</v>
      </c>
      <c r="L321" t="s">
        <v>1128</v>
      </c>
      <c r="M321" t="s">
        <v>1129</v>
      </c>
      <c r="N321">
        <v>2.400833333</v>
      </c>
      <c r="O321">
        <v>0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4.2515947475458189</v>
      </c>
      <c r="AA321">
        <v>0</v>
      </c>
      <c r="AB321">
        <v>0</v>
      </c>
      <c r="AC321">
        <v>0</v>
      </c>
      <c r="AD321">
        <v>0</v>
      </c>
      <c r="AE321">
        <v>4.2515947475458189</v>
      </c>
    </row>
    <row r="322" spans="1:31" x14ac:dyDescent="0.25">
      <c r="A322">
        <v>2368606</v>
      </c>
      <c r="B322">
        <v>1</v>
      </c>
      <c r="C322" t="s">
        <v>81</v>
      </c>
      <c r="D322" t="s">
        <v>113</v>
      </c>
      <c r="E322" t="s">
        <v>171</v>
      </c>
      <c r="F322" t="s">
        <v>1130</v>
      </c>
      <c r="G322" t="s">
        <v>168</v>
      </c>
      <c r="H322" t="s">
        <v>135</v>
      </c>
      <c r="I322" t="s">
        <v>136</v>
      </c>
      <c r="J322" t="s">
        <v>137</v>
      </c>
      <c r="K322" t="s">
        <v>138</v>
      </c>
      <c r="L322" t="s">
        <v>1131</v>
      </c>
      <c r="M322" t="s">
        <v>1132</v>
      </c>
      <c r="N322">
        <v>0.54</v>
      </c>
      <c r="O322">
        <v>0</v>
      </c>
      <c r="P322">
        <v>0</v>
      </c>
      <c r="Q322">
        <v>0</v>
      </c>
      <c r="R322">
        <v>0</v>
      </c>
      <c r="S322">
        <v>1</v>
      </c>
      <c r="T322">
        <v>3</v>
      </c>
      <c r="U322">
        <v>2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1.0793126317751665</v>
      </c>
      <c r="AB322">
        <v>2.6892666184009499</v>
      </c>
      <c r="AC322">
        <v>431.29990621280473</v>
      </c>
      <c r="AD322">
        <v>0</v>
      </c>
      <c r="AE322">
        <v>435.06848546298085</v>
      </c>
    </row>
    <row r="323" spans="1:31" x14ac:dyDescent="0.25">
      <c r="A323">
        <v>2368274</v>
      </c>
      <c r="B323">
        <v>1</v>
      </c>
      <c r="C323" t="s">
        <v>80</v>
      </c>
      <c r="D323" t="s">
        <v>92</v>
      </c>
      <c r="E323" t="s">
        <v>175</v>
      </c>
      <c r="F323" t="s">
        <v>1133</v>
      </c>
      <c r="G323" t="s">
        <v>177</v>
      </c>
      <c r="H323" t="s">
        <v>151</v>
      </c>
      <c r="I323" t="s">
        <v>136</v>
      </c>
      <c r="J323" t="s">
        <v>137</v>
      </c>
      <c r="K323" t="s">
        <v>138</v>
      </c>
      <c r="L323" t="s">
        <v>1134</v>
      </c>
      <c r="M323" t="s">
        <v>1135</v>
      </c>
      <c r="N323">
        <v>2.1186111109999999</v>
      </c>
      <c r="O323">
        <v>0</v>
      </c>
      <c r="P323">
        <v>104</v>
      </c>
      <c r="Q323">
        <v>0</v>
      </c>
      <c r="R323">
        <v>1</v>
      </c>
      <c r="S323">
        <v>0</v>
      </c>
      <c r="T323">
        <v>1</v>
      </c>
      <c r="U323">
        <v>0</v>
      </c>
      <c r="V323">
        <v>0</v>
      </c>
      <c r="W323">
        <v>0</v>
      </c>
      <c r="X323">
        <v>91.832691987190103</v>
      </c>
      <c r="Y323">
        <v>0</v>
      </c>
      <c r="Z323">
        <v>0</v>
      </c>
      <c r="AA323">
        <v>0</v>
      </c>
      <c r="AB323">
        <v>7.6589731965000013E-5</v>
      </c>
      <c r="AC323">
        <v>0</v>
      </c>
      <c r="AD323">
        <v>0</v>
      </c>
      <c r="AE323">
        <v>91.832768576922064</v>
      </c>
    </row>
    <row r="324" spans="1:31" x14ac:dyDescent="0.25">
      <c r="A324">
        <v>2368463</v>
      </c>
      <c r="B324">
        <v>1</v>
      </c>
      <c r="C324" t="s">
        <v>81</v>
      </c>
      <c r="D324" t="s">
        <v>128</v>
      </c>
      <c r="E324" t="s">
        <v>171</v>
      </c>
      <c r="F324" t="s">
        <v>1136</v>
      </c>
      <c r="G324" t="s">
        <v>168</v>
      </c>
      <c r="H324" t="s">
        <v>135</v>
      </c>
      <c r="I324" t="s">
        <v>136</v>
      </c>
      <c r="J324" t="s">
        <v>137</v>
      </c>
      <c r="K324" t="s">
        <v>138</v>
      </c>
      <c r="L324" t="s">
        <v>1137</v>
      </c>
      <c r="M324" t="s">
        <v>1138</v>
      </c>
      <c r="N324">
        <v>3.1483333330000001</v>
      </c>
      <c r="O324">
        <v>1</v>
      </c>
      <c r="P324">
        <v>586</v>
      </c>
      <c r="Q324">
        <v>4</v>
      </c>
      <c r="R324">
        <v>3</v>
      </c>
      <c r="S324">
        <v>9</v>
      </c>
      <c r="T324">
        <v>49</v>
      </c>
      <c r="U324">
        <v>0</v>
      </c>
      <c r="V324">
        <v>0</v>
      </c>
      <c r="W324">
        <v>0.83306280866799998</v>
      </c>
      <c r="X324">
        <v>264.75401122461943</v>
      </c>
      <c r="Y324">
        <v>122.70749911371911</v>
      </c>
      <c r="Z324">
        <v>2.13683989484815</v>
      </c>
      <c r="AA324">
        <v>284.25551935052442</v>
      </c>
      <c r="AB324">
        <v>126.97606743795508</v>
      </c>
      <c r="AC324">
        <v>0</v>
      </c>
      <c r="AD324">
        <v>0</v>
      </c>
      <c r="AE324">
        <v>801.66299983033412</v>
      </c>
    </row>
    <row r="325" spans="1:31" x14ac:dyDescent="0.25">
      <c r="A325">
        <v>2368629</v>
      </c>
      <c r="B325">
        <v>1</v>
      </c>
      <c r="C325" t="s">
        <v>80</v>
      </c>
      <c r="D325" t="s">
        <v>111</v>
      </c>
      <c r="E325" t="s">
        <v>148</v>
      </c>
      <c r="F325" t="s">
        <v>1139</v>
      </c>
      <c r="G325" t="s">
        <v>160</v>
      </c>
      <c r="H325" t="s">
        <v>151</v>
      </c>
      <c r="I325" t="s">
        <v>136</v>
      </c>
      <c r="J325" t="s">
        <v>137</v>
      </c>
      <c r="K325" t="s">
        <v>138</v>
      </c>
      <c r="L325" t="s">
        <v>1140</v>
      </c>
      <c r="M325" t="s">
        <v>1141</v>
      </c>
      <c r="N325">
        <v>2.1974999999999998</v>
      </c>
      <c r="O325">
        <v>0</v>
      </c>
      <c r="P325">
        <v>1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</row>
    <row r="326" spans="1:31" x14ac:dyDescent="0.25">
      <c r="A326">
        <v>2368486</v>
      </c>
      <c r="B326">
        <v>1</v>
      </c>
      <c r="C326" t="s">
        <v>80</v>
      </c>
      <c r="D326" t="s">
        <v>103</v>
      </c>
      <c r="E326" t="s">
        <v>320</v>
      </c>
      <c r="F326" t="s">
        <v>1142</v>
      </c>
      <c r="G326" t="s">
        <v>168</v>
      </c>
      <c r="H326" t="s">
        <v>135</v>
      </c>
      <c r="I326" t="s">
        <v>653</v>
      </c>
      <c r="J326" t="s">
        <v>137</v>
      </c>
      <c r="K326" t="s">
        <v>138</v>
      </c>
      <c r="L326" t="s">
        <v>1143</v>
      </c>
      <c r="M326" t="s">
        <v>1144</v>
      </c>
      <c r="N326">
        <v>3.7811944E-2</v>
      </c>
      <c r="O326">
        <v>1</v>
      </c>
      <c r="P326">
        <v>1588</v>
      </c>
      <c r="Q326">
        <v>36</v>
      </c>
      <c r="R326">
        <v>179</v>
      </c>
      <c r="S326">
        <v>18</v>
      </c>
      <c r="T326">
        <v>186</v>
      </c>
      <c r="U326">
        <v>2</v>
      </c>
      <c r="V326">
        <v>0</v>
      </c>
      <c r="W326">
        <v>1.0907469431564447E-2</v>
      </c>
      <c r="X326">
        <v>24.331763904790115</v>
      </c>
      <c r="Y326">
        <v>10.975763651035306</v>
      </c>
      <c r="Z326">
        <v>20.778023156113751</v>
      </c>
      <c r="AA326">
        <v>5.3274975441283798</v>
      </c>
      <c r="AB326">
        <v>10.751086579696171</v>
      </c>
      <c r="AC326">
        <v>4.3635214903533335</v>
      </c>
      <c r="AD326">
        <v>0</v>
      </c>
      <c r="AE326">
        <v>76.538563795548626</v>
      </c>
    </row>
    <row r="327" spans="1:31" x14ac:dyDescent="0.25">
      <c r="A327">
        <v>2368088</v>
      </c>
      <c r="B327">
        <v>1</v>
      </c>
      <c r="C327" t="s">
        <v>81</v>
      </c>
      <c r="D327" t="s">
        <v>118</v>
      </c>
      <c r="E327" t="s">
        <v>171</v>
      </c>
      <c r="F327" t="s">
        <v>1145</v>
      </c>
      <c r="G327" t="s">
        <v>168</v>
      </c>
      <c r="H327" t="s">
        <v>135</v>
      </c>
      <c r="I327" t="s">
        <v>136</v>
      </c>
      <c r="J327" t="s">
        <v>137</v>
      </c>
      <c r="K327" t="s">
        <v>138</v>
      </c>
      <c r="L327" t="s">
        <v>1146</v>
      </c>
      <c r="M327" t="s">
        <v>1147</v>
      </c>
      <c r="N327">
        <v>0.46944444400000002</v>
      </c>
      <c r="O327">
        <v>3</v>
      </c>
      <c r="P327">
        <v>60</v>
      </c>
      <c r="Q327">
        <v>41</v>
      </c>
      <c r="R327">
        <v>96</v>
      </c>
      <c r="S327">
        <v>2</v>
      </c>
      <c r="T327">
        <v>26</v>
      </c>
      <c r="U327">
        <v>0</v>
      </c>
      <c r="V327">
        <v>0</v>
      </c>
      <c r="W327">
        <v>1.4602077750045501</v>
      </c>
      <c r="X327">
        <v>7.5997222750631819</v>
      </c>
      <c r="Y327">
        <v>33.701842910067555</v>
      </c>
      <c r="Z327">
        <v>123.06461466548731</v>
      </c>
      <c r="AA327">
        <v>1.6710553445057774</v>
      </c>
      <c r="AB327">
        <v>20.093316955226502</v>
      </c>
      <c r="AC327">
        <v>0</v>
      </c>
      <c r="AD327">
        <v>0</v>
      </c>
      <c r="AE327">
        <v>187.59075992535489</v>
      </c>
    </row>
    <row r="328" spans="1:31" x14ac:dyDescent="0.25">
      <c r="A328">
        <v>2368231</v>
      </c>
      <c r="B328">
        <v>1</v>
      </c>
      <c r="C328" t="s">
        <v>80</v>
      </c>
      <c r="D328" t="s">
        <v>108</v>
      </c>
      <c r="E328" t="s">
        <v>171</v>
      </c>
      <c r="F328" t="s">
        <v>1148</v>
      </c>
      <c r="G328" t="s">
        <v>244</v>
      </c>
      <c r="H328" t="s">
        <v>135</v>
      </c>
      <c r="I328" t="s">
        <v>136</v>
      </c>
      <c r="J328" t="s">
        <v>137</v>
      </c>
      <c r="K328" t="s">
        <v>245</v>
      </c>
      <c r="L328" t="s">
        <v>1149</v>
      </c>
      <c r="M328" t="s">
        <v>1150</v>
      </c>
      <c r="N328">
        <v>4.2641666660000004</v>
      </c>
      <c r="O328">
        <v>0</v>
      </c>
      <c r="P328">
        <v>553</v>
      </c>
      <c r="Q328">
        <v>0</v>
      </c>
      <c r="R328">
        <v>79</v>
      </c>
      <c r="S328">
        <v>3</v>
      </c>
      <c r="T328">
        <v>94</v>
      </c>
      <c r="U328">
        <v>0</v>
      </c>
      <c r="V328">
        <v>0</v>
      </c>
      <c r="W328">
        <v>0</v>
      </c>
      <c r="X328">
        <v>495.79571897448636</v>
      </c>
      <c r="Y328">
        <v>0</v>
      </c>
      <c r="Z328">
        <v>466.49093670884537</v>
      </c>
      <c r="AA328">
        <v>537.685596965581</v>
      </c>
      <c r="AB328">
        <v>476.85253886177583</v>
      </c>
      <c r="AC328">
        <v>0</v>
      </c>
      <c r="AD328">
        <v>0</v>
      </c>
      <c r="AE328">
        <v>1976.8247915106886</v>
      </c>
    </row>
    <row r="329" spans="1:31" x14ac:dyDescent="0.25">
      <c r="A329">
        <v>2368649</v>
      </c>
      <c r="B329">
        <v>1</v>
      </c>
      <c r="C329" t="s">
        <v>81</v>
      </c>
      <c r="D329" t="s">
        <v>113</v>
      </c>
      <c r="E329" t="s">
        <v>154</v>
      </c>
      <c r="F329" t="s">
        <v>1151</v>
      </c>
      <c r="G329" t="s">
        <v>1041</v>
      </c>
      <c r="H329" t="s">
        <v>151</v>
      </c>
      <c r="I329" t="s">
        <v>136</v>
      </c>
      <c r="J329" t="s">
        <v>137</v>
      </c>
      <c r="K329" t="s">
        <v>138</v>
      </c>
      <c r="L329" t="s">
        <v>1152</v>
      </c>
      <c r="M329" t="s">
        <v>1153</v>
      </c>
      <c r="N329">
        <v>5.4641666659999997</v>
      </c>
      <c r="O329">
        <v>0</v>
      </c>
      <c r="P329">
        <v>19</v>
      </c>
      <c r="Q329">
        <v>0</v>
      </c>
      <c r="R329">
        <v>33</v>
      </c>
      <c r="S329">
        <v>0</v>
      </c>
      <c r="T329">
        <v>3</v>
      </c>
      <c r="U329">
        <v>0</v>
      </c>
      <c r="V329">
        <v>0</v>
      </c>
      <c r="W329">
        <v>0</v>
      </c>
      <c r="X329">
        <v>42.357277013764985</v>
      </c>
      <c r="Y329">
        <v>0</v>
      </c>
      <c r="Z329">
        <v>205.1157487449594</v>
      </c>
      <c r="AA329">
        <v>0</v>
      </c>
      <c r="AB329">
        <v>31.524093097642673</v>
      </c>
      <c r="AC329">
        <v>0</v>
      </c>
      <c r="AD329">
        <v>0</v>
      </c>
      <c r="AE329">
        <v>278.99711885636708</v>
      </c>
    </row>
    <row r="330" spans="1:31" x14ac:dyDescent="0.25">
      <c r="A330">
        <v>2368337</v>
      </c>
      <c r="B330">
        <v>1</v>
      </c>
      <c r="C330" t="s">
        <v>81</v>
      </c>
      <c r="D330" t="s">
        <v>128</v>
      </c>
      <c r="E330" t="s">
        <v>148</v>
      </c>
      <c r="F330" t="s">
        <v>1154</v>
      </c>
      <c r="G330" t="s">
        <v>240</v>
      </c>
      <c r="H330" t="s">
        <v>151</v>
      </c>
      <c r="I330" t="s">
        <v>136</v>
      </c>
      <c r="J330" t="s">
        <v>137</v>
      </c>
      <c r="K330" t="s">
        <v>138</v>
      </c>
      <c r="L330" t="s">
        <v>1155</v>
      </c>
      <c r="M330" t="s">
        <v>1156</v>
      </c>
      <c r="N330">
        <v>2.1636111109999998</v>
      </c>
      <c r="O330">
        <v>0</v>
      </c>
      <c r="P330">
        <v>7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3.7800494887716787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3.7800494887716787</v>
      </c>
    </row>
    <row r="331" spans="1:31" x14ac:dyDescent="0.25">
      <c r="A331">
        <v>2368194</v>
      </c>
      <c r="B331">
        <v>1</v>
      </c>
      <c r="C331" t="s">
        <v>80</v>
      </c>
      <c r="D331" t="s">
        <v>106</v>
      </c>
      <c r="E331" t="s">
        <v>175</v>
      </c>
      <c r="F331" t="s">
        <v>1157</v>
      </c>
      <c r="G331" t="s">
        <v>177</v>
      </c>
      <c r="H331" t="s">
        <v>151</v>
      </c>
      <c r="I331" t="s">
        <v>136</v>
      </c>
      <c r="J331" t="s">
        <v>137</v>
      </c>
      <c r="K331" t="s">
        <v>138</v>
      </c>
      <c r="L331" t="s">
        <v>1158</v>
      </c>
      <c r="M331" t="s">
        <v>1159</v>
      </c>
      <c r="N331">
        <v>2.4361111110000002</v>
      </c>
      <c r="O331">
        <v>0</v>
      </c>
      <c r="P331">
        <v>53</v>
      </c>
      <c r="Q331">
        <v>0</v>
      </c>
      <c r="R331">
        <v>0</v>
      </c>
      <c r="S331">
        <v>0</v>
      </c>
      <c r="T331">
        <v>5</v>
      </c>
      <c r="U331">
        <v>0</v>
      </c>
      <c r="V331">
        <v>0</v>
      </c>
      <c r="W331">
        <v>0</v>
      </c>
      <c r="X331">
        <v>45.222326096679431</v>
      </c>
      <c r="Y331">
        <v>0</v>
      </c>
      <c r="Z331">
        <v>0</v>
      </c>
      <c r="AA331">
        <v>0</v>
      </c>
      <c r="AB331">
        <v>19.43370657713367</v>
      </c>
      <c r="AC331">
        <v>0</v>
      </c>
      <c r="AD331">
        <v>0</v>
      </c>
      <c r="AE331">
        <v>64.656032673813101</v>
      </c>
    </row>
    <row r="332" spans="1:31" x14ac:dyDescent="0.25">
      <c r="A332">
        <v>2368045</v>
      </c>
      <c r="B332">
        <v>1</v>
      </c>
      <c r="C332" t="s">
        <v>80</v>
      </c>
      <c r="D332" t="s">
        <v>91</v>
      </c>
      <c r="E332" t="s">
        <v>132</v>
      </c>
      <c r="F332" t="s">
        <v>1160</v>
      </c>
      <c r="G332" t="s">
        <v>252</v>
      </c>
      <c r="H332" t="s">
        <v>135</v>
      </c>
      <c r="I332" t="s">
        <v>136</v>
      </c>
      <c r="J332" t="s">
        <v>137</v>
      </c>
      <c r="K332" t="s">
        <v>245</v>
      </c>
      <c r="L332" t="s">
        <v>1161</v>
      </c>
      <c r="M332" t="s">
        <v>1162</v>
      </c>
      <c r="N332">
        <v>11.238888888</v>
      </c>
      <c r="O332">
        <v>0</v>
      </c>
      <c r="P332">
        <v>7</v>
      </c>
      <c r="Q332">
        <v>0</v>
      </c>
      <c r="R332">
        <v>3</v>
      </c>
      <c r="S332">
        <v>0</v>
      </c>
      <c r="T332">
        <v>7</v>
      </c>
      <c r="U332">
        <v>0</v>
      </c>
      <c r="V332">
        <v>0</v>
      </c>
      <c r="W332">
        <v>0</v>
      </c>
      <c r="X332">
        <v>79.952198178241758</v>
      </c>
      <c r="Y332">
        <v>0</v>
      </c>
      <c r="Z332">
        <v>63.564491486382536</v>
      </c>
      <c r="AA332">
        <v>0</v>
      </c>
      <c r="AB332">
        <v>439.84624898364672</v>
      </c>
      <c r="AC332">
        <v>0</v>
      </c>
      <c r="AD332">
        <v>0</v>
      </c>
      <c r="AE332">
        <v>583.36293864827098</v>
      </c>
    </row>
    <row r="333" spans="1:31" x14ac:dyDescent="0.25">
      <c r="A333">
        <v>2368543</v>
      </c>
      <c r="B333">
        <v>1</v>
      </c>
      <c r="C333" t="s">
        <v>81</v>
      </c>
      <c r="D333" t="s">
        <v>116</v>
      </c>
      <c r="E333" t="s">
        <v>132</v>
      </c>
      <c r="F333" t="s">
        <v>1163</v>
      </c>
      <c r="G333" t="s">
        <v>244</v>
      </c>
      <c r="H333" t="s">
        <v>135</v>
      </c>
      <c r="I333" t="s">
        <v>136</v>
      </c>
      <c r="J333" t="s">
        <v>137</v>
      </c>
      <c r="K333" t="s">
        <v>245</v>
      </c>
      <c r="L333" t="s">
        <v>1164</v>
      </c>
      <c r="M333" t="s">
        <v>1165</v>
      </c>
      <c r="N333">
        <v>0.34444444400000002</v>
      </c>
      <c r="O333">
        <v>0</v>
      </c>
      <c r="P333">
        <v>30</v>
      </c>
      <c r="Q333">
        <v>0</v>
      </c>
      <c r="R333">
        <v>7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5.5960120109407461</v>
      </c>
      <c r="Y333">
        <v>0</v>
      </c>
      <c r="Z333">
        <v>5.4107225710553344</v>
      </c>
      <c r="AA333">
        <v>0</v>
      </c>
      <c r="AB333">
        <v>0</v>
      </c>
      <c r="AC333">
        <v>0</v>
      </c>
      <c r="AD333">
        <v>0</v>
      </c>
      <c r="AE333">
        <v>11.006734581996081</v>
      </c>
    </row>
    <row r="334" spans="1:31" x14ac:dyDescent="0.25">
      <c r="A334">
        <v>2368586</v>
      </c>
      <c r="B334">
        <v>1</v>
      </c>
      <c r="C334" t="s">
        <v>81</v>
      </c>
      <c r="D334" t="s">
        <v>115</v>
      </c>
      <c r="E334" t="s">
        <v>148</v>
      </c>
      <c r="F334" t="s">
        <v>1166</v>
      </c>
      <c r="G334" t="s">
        <v>1167</v>
      </c>
      <c r="H334" t="s">
        <v>151</v>
      </c>
      <c r="I334" t="s">
        <v>136</v>
      </c>
      <c r="J334" t="s">
        <v>137</v>
      </c>
      <c r="K334" t="s">
        <v>138</v>
      </c>
      <c r="L334" t="s">
        <v>1168</v>
      </c>
      <c r="M334" t="s">
        <v>1169</v>
      </c>
      <c r="N334">
        <v>1.1897222220000001</v>
      </c>
      <c r="O334">
        <v>0</v>
      </c>
      <c r="P334">
        <v>2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0.56017870583957641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0.56017870583957641</v>
      </c>
    </row>
    <row r="335" spans="1:31" x14ac:dyDescent="0.25">
      <c r="A335">
        <v>2368294</v>
      </c>
      <c r="B335">
        <v>1</v>
      </c>
      <c r="C335" t="s">
        <v>81</v>
      </c>
      <c r="D335" t="s">
        <v>118</v>
      </c>
      <c r="E335" t="s">
        <v>132</v>
      </c>
      <c r="F335" t="s">
        <v>1170</v>
      </c>
      <c r="G335" t="s">
        <v>134</v>
      </c>
      <c r="H335" t="s">
        <v>135</v>
      </c>
      <c r="I335" t="s">
        <v>136</v>
      </c>
      <c r="J335" t="s">
        <v>137</v>
      </c>
      <c r="K335" t="s">
        <v>138</v>
      </c>
      <c r="L335" t="s">
        <v>1171</v>
      </c>
      <c r="M335" t="s">
        <v>1172</v>
      </c>
      <c r="N335">
        <v>2.2972222219999998</v>
      </c>
      <c r="O335">
        <v>0</v>
      </c>
      <c r="P335">
        <v>10</v>
      </c>
      <c r="Q335">
        <v>0</v>
      </c>
      <c r="R335">
        <v>12</v>
      </c>
      <c r="S335">
        <v>0</v>
      </c>
      <c r="T335">
        <v>7</v>
      </c>
      <c r="U335">
        <v>0</v>
      </c>
      <c r="V335">
        <v>0</v>
      </c>
      <c r="W335">
        <v>0</v>
      </c>
      <c r="X335">
        <v>8.7923799833012026</v>
      </c>
      <c r="Y335">
        <v>0</v>
      </c>
      <c r="Z335">
        <v>80.723198888796801</v>
      </c>
      <c r="AA335">
        <v>0</v>
      </c>
      <c r="AB335">
        <v>20.797620772211232</v>
      </c>
      <c r="AC335">
        <v>0</v>
      </c>
      <c r="AD335">
        <v>0</v>
      </c>
      <c r="AE335">
        <v>110.31319964430924</v>
      </c>
    </row>
    <row r="336" spans="1:31" x14ac:dyDescent="0.25">
      <c r="A336">
        <v>2368618</v>
      </c>
      <c r="B336">
        <v>1</v>
      </c>
      <c r="C336" t="s">
        <v>81</v>
      </c>
      <c r="D336" t="s">
        <v>121</v>
      </c>
      <c r="E336" t="s">
        <v>132</v>
      </c>
      <c r="F336" t="s">
        <v>1173</v>
      </c>
      <c r="G336" t="s">
        <v>168</v>
      </c>
      <c r="H336" t="s">
        <v>135</v>
      </c>
      <c r="I336" t="s">
        <v>653</v>
      </c>
      <c r="J336" t="s">
        <v>137</v>
      </c>
      <c r="K336" t="s">
        <v>138</v>
      </c>
      <c r="L336" t="s">
        <v>1174</v>
      </c>
      <c r="M336" t="s">
        <v>1175</v>
      </c>
      <c r="N336">
        <v>2.2222222E-2</v>
      </c>
      <c r="O336">
        <v>0</v>
      </c>
      <c r="P336">
        <v>258</v>
      </c>
      <c r="Q336">
        <v>3</v>
      </c>
      <c r="R336">
        <v>36</v>
      </c>
      <c r="S336">
        <v>7</v>
      </c>
      <c r="T336">
        <v>13</v>
      </c>
      <c r="U336">
        <v>0</v>
      </c>
      <c r="V336">
        <v>0</v>
      </c>
      <c r="W336">
        <v>0</v>
      </c>
      <c r="X336">
        <v>1.1507643280807121</v>
      </c>
      <c r="Y336">
        <v>0.14661104014577778</v>
      </c>
      <c r="Z336">
        <v>1.2728857662447999</v>
      </c>
      <c r="AA336">
        <v>1.2345137660501779</v>
      </c>
      <c r="AB336">
        <v>0.3190756328529778</v>
      </c>
      <c r="AC336">
        <v>0</v>
      </c>
      <c r="AD336">
        <v>0</v>
      </c>
      <c r="AE336">
        <v>4.1238505333744451</v>
      </c>
    </row>
    <row r="337" spans="1:31" x14ac:dyDescent="0.25">
      <c r="A337">
        <v>2368286</v>
      </c>
      <c r="B337">
        <v>1</v>
      </c>
      <c r="C337" t="s">
        <v>80</v>
      </c>
      <c r="D337" t="s">
        <v>87</v>
      </c>
      <c r="E337" t="s">
        <v>148</v>
      </c>
      <c r="F337" t="s">
        <v>1176</v>
      </c>
      <c r="G337" t="s">
        <v>240</v>
      </c>
      <c r="H337" t="s">
        <v>151</v>
      </c>
      <c r="I337" t="s">
        <v>136</v>
      </c>
      <c r="J337" t="s">
        <v>137</v>
      </c>
      <c r="K337" t="s">
        <v>138</v>
      </c>
      <c r="L337" t="s">
        <v>1177</v>
      </c>
      <c r="M337" t="s">
        <v>1178</v>
      </c>
      <c r="N337">
        <v>5.5561111109999999</v>
      </c>
      <c r="O337">
        <v>0</v>
      </c>
      <c r="P337">
        <v>17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34.32845536954747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34.32845536954747</v>
      </c>
    </row>
    <row r="338" spans="1:31" x14ac:dyDescent="0.25">
      <c r="A338">
        <v>2368595</v>
      </c>
      <c r="B338">
        <v>1</v>
      </c>
      <c r="C338" t="s">
        <v>80</v>
      </c>
      <c r="D338" t="s">
        <v>94</v>
      </c>
      <c r="E338" t="s">
        <v>171</v>
      </c>
      <c r="F338" t="s">
        <v>864</v>
      </c>
      <c r="G338" t="s">
        <v>168</v>
      </c>
      <c r="H338" t="s">
        <v>135</v>
      </c>
      <c r="I338" t="s">
        <v>136</v>
      </c>
      <c r="J338" t="s">
        <v>137</v>
      </c>
      <c r="K338" t="s">
        <v>138</v>
      </c>
      <c r="L338" t="s">
        <v>1179</v>
      </c>
      <c r="M338" t="s">
        <v>1180</v>
      </c>
      <c r="N338">
        <v>1.8963888879999999</v>
      </c>
      <c r="O338">
        <v>0</v>
      </c>
      <c r="P338">
        <v>68</v>
      </c>
      <c r="Q338">
        <v>0</v>
      </c>
      <c r="R338">
        <v>1</v>
      </c>
      <c r="S338">
        <v>1</v>
      </c>
      <c r="T338">
        <v>7</v>
      </c>
      <c r="U338">
        <v>0</v>
      </c>
      <c r="V338">
        <v>0</v>
      </c>
      <c r="W338">
        <v>0</v>
      </c>
      <c r="X338">
        <v>22.948577901965766</v>
      </c>
      <c r="Y338">
        <v>0</v>
      </c>
      <c r="Z338">
        <v>5.4560083247443192</v>
      </c>
      <c r="AA338">
        <v>0.79757039811866681</v>
      </c>
      <c r="AB338">
        <v>12.212575215954342</v>
      </c>
      <c r="AC338">
        <v>0</v>
      </c>
      <c r="AD338">
        <v>0</v>
      </c>
      <c r="AE338">
        <v>41.414731840783091</v>
      </c>
    </row>
    <row r="339" spans="1:31" x14ac:dyDescent="0.25">
      <c r="A339">
        <v>2368263</v>
      </c>
      <c r="B339">
        <v>1</v>
      </c>
      <c r="C339" t="s">
        <v>81</v>
      </c>
      <c r="D339" t="s">
        <v>113</v>
      </c>
      <c r="E339" t="s">
        <v>225</v>
      </c>
      <c r="F339" t="s">
        <v>1181</v>
      </c>
      <c r="G339" t="s">
        <v>219</v>
      </c>
      <c r="H339" t="s">
        <v>151</v>
      </c>
      <c r="I339" t="s">
        <v>136</v>
      </c>
      <c r="J339" t="s">
        <v>137</v>
      </c>
      <c r="K339" t="s">
        <v>138</v>
      </c>
      <c r="L339" t="s">
        <v>1182</v>
      </c>
      <c r="M339" t="s">
        <v>1183</v>
      </c>
      <c r="N339">
        <v>1.2441666659999999</v>
      </c>
      <c r="O339">
        <v>0</v>
      </c>
      <c r="P339">
        <v>37</v>
      </c>
      <c r="Q339">
        <v>0</v>
      </c>
      <c r="R339">
        <v>0</v>
      </c>
      <c r="S339">
        <v>0</v>
      </c>
      <c r="T339">
        <v>1</v>
      </c>
      <c r="U339">
        <v>0</v>
      </c>
      <c r="V339">
        <v>0</v>
      </c>
      <c r="W339">
        <v>0</v>
      </c>
      <c r="X339">
        <v>11.27578911060124</v>
      </c>
      <c r="Y339">
        <v>0</v>
      </c>
      <c r="Z339">
        <v>0</v>
      </c>
      <c r="AA339">
        <v>0</v>
      </c>
      <c r="AB339">
        <v>3.1604931350222918</v>
      </c>
      <c r="AC339">
        <v>0</v>
      </c>
      <c r="AD339">
        <v>0</v>
      </c>
      <c r="AE339">
        <v>14.436282245623531</v>
      </c>
    </row>
    <row r="340" spans="1:31" x14ac:dyDescent="0.25">
      <c r="A340">
        <v>2368449</v>
      </c>
      <c r="B340">
        <v>1</v>
      </c>
      <c r="C340" t="s">
        <v>81</v>
      </c>
      <c r="D340" t="s">
        <v>128</v>
      </c>
      <c r="E340" t="s">
        <v>166</v>
      </c>
      <c r="F340" t="s">
        <v>1184</v>
      </c>
      <c r="G340" t="s">
        <v>168</v>
      </c>
      <c r="H340" t="s">
        <v>135</v>
      </c>
      <c r="I340" t="s">
        <v>136</v>
      </c>
      <c r="J340" t="s">
        <v>137</v>
      </c>
      <c r="K340" t="s">
        <v>138</v>
      </c>
      <c r="L340" t="s">
        <v>1185</v>
      </c>
      <c r="M340" t="s">
        <v>1186</v>
      </c>
      <c r="N340">
        <v>0.169444444</v>
      </c>
      <c r="O340">
        <v>0</v>
      </c>
      <c r="P340">
        <v>964</v>
      </c>
      <c r="Q340">
        <v>1</v>
      </c>
      <c r="R340">
        <v>9</v>
      </c>
      <c r="S340">
        <v>15</v>
      </c>
      <c r="T340">
        <v>127</v>
      </c>
      <c r="U340">
        <v>0</v>
      </c>
      <c r="V340">
        <v>0</v>
      </c>
      <c r="W340">
        <v>0</v>
      </c>
      <c r="X340">
        <v>27.97630029294422</v>
      </c>
      <c r="Y340">
        <v>2.3576066766520141</v>
      </c>
      <c r="Z340">
        <v>3.7658895019419583</v>
      </c>
      <c r="AA340">
        <v>24.995113043624837</v>
      </c>
      <c r="AB340">
        <v>11.407925826365574</v>
      </c>
      <c r="AC340">
        <v>0</v>
      </c>
      <c r="AD340">
        <v>0</v>
      </c>
      <c r="AE340">
        <v>70.502835341528595</v>
      </c>
    </row>
    <row r="341" spans="1:31" x14ac:dyDescent="0.25">
      <c r="A341">
        <v>2368432</v>
      </c>
      <c r="B341">
        <v>1</v>
      </c>
      <c r="C341" t="s">
        <v>81</v>
      </c>
      <c r="D341" t="s">
        <v>118</v>
      </c>
      <c r="E341" t="s">
        <v>132</v>
      </c>
      <c r="F341" t="s">
        <v>1187</v>
      </c>
      <c r="G341" t="s">
        <v>244</v>
      </c>
      <c r="H341" t="s">
        <v>135</v>
      </c>
      <c r="I341" t="s">
        <v>136</v>
      </c>
      <c r="J341" t="s">
        <v>137</v>
      </c>
      <c r="K341" t="s">
        <v>245</v>
      </c>
      <c r="L341" t="s">
        <v>1188</v>
      </c>
      <c r="M341" t="s">
        <v>1189</v>
      </c>
      <c r="N341">
        <v>1.194722222</v>
      </c>
      <c r="O341">
        <v>0</v>
      </c>
      <c r="P341">
        <v>0</v>
      </c>
      <c r="Q341">
        <v>0</v>
      </c>
      <c r="R341">
        <v>8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40.921884960311544</v>
      </c>
      <c r="AA341">
        <v>0</v>
      </c>
      <c r="AB341">
        <v>0</v>
      </c>
      <c r="AC341">
        <v>0</v>
      </c>
      <c r="AD341">
        <v>0</v>
      </c>
      <c r="AE341">
        <v>40.921884960311544</v>
      </c>
    </row>
    <row r="342" spans="1:31" x14ac:dyDescent="0.25">
      <c r="A342">
        <v>2368363</v>
      </c>
      <c r="B342">
        <v>1</v>
      </c>
      <c r="C342" t="s">
        <v>80</v>
      </c>
      <c r="D342" t="s">
        <v>83</v>
      </c>
      <c r="E342" t="s">
        <v>132</v>
      </c>
      <c r="F342" t="s">
        <v>1190</v>
      </c>
      <c r="G342" t="s">
        <v>181</v>
      </c>
      <c r="H342" t="s">
        <v>135</v>
      </c>
      <c r="I342" t="s">
        <v>136</v>
      </c>
      <c r="J342" t="s">
        <v>3</v>
      </c>
      <c r="K342" t="s">
        <v>138</v>
      </c>
      <c r="L342" t="s">
        <v>1191</v>
      </c>
      <c r="M342" t="s">
        <v>1192</v>
      </c>
      <c r="N342">
        <v>0.74805555499999998</v>
      </c>
      <c r="O342">
        <v>0</v>
      </c>
      <c r="P342">
        <v>192</v>
      </c>
      <c r="Q342">
        <v>0</v>
      </c>
      <c r="R342">
        <v>0</v>
      </c>
      <c r="S342">
        <v>0</v>
      </c>
      <c r="T342">
        <v>333</v>
      </c>
      <c r="U342">
        <v>0</v>
      </c>
      <c r="V342">
        <v>26</v>
      </c>
      <c r="W342">
        <v>0</v>
      </c>
      <c r="X342">
        <v>61.178330967062358</v>
      </c>
      <c r="Y342">
        <v>0</v>
      </c>
      <c r="Z342">
        <v>0</v>
      </c>
      <c r="AA342">
        <v>0</v>
      </c>
      <c r="AB342">
        <v>654.63670123703571</v>
      </c>
      <c r="AC342">
        <v>0</v>
      </c>
      <c r="AD342">
        <v>765.94381195755432</v>
      </c>
      <c r="AE342">
        <v>1481.7588441616524</v>
      </c>
    </row>
    <row r="343" spans="1:31" x14ac:dyDescent="0.25">
      <c r="A343">
        <v>2368077</v>
      </c>
      <c r="B343">
        <v>1</v>
      </c>
      <c r="C343" t="s">
        <v>81</v>
      </c>
      <c r="D343" t="s">
        <v>113</v>
      </c>
      <c r="E343" t="s">
        <v>171</v>
      </c>
      <c r="F343" t="s">
        <v>934</v>
      </c>
      <c r="G343" t="s">
        <v>168</v>
      </c>
      <c r="H343" t="s">
        <v>135</v>
      </c>
      <c r="I343" t="s">
        <v>136</v>
      </c>
      <c r="J343" t="s">
        <v>137</v>
      </c>
      <c r="K343" t="s">
        <v>138</v>
      </c>
      <c r="L343" t="s">
        <v>1193</v>
      </c>
      <c r="M343" t="s">
        <v>1194</v>
      </c>
      <c r="N343">
        <v>0.70527777700000005</v>
      </c>
      <c r="O343">
        <v>2</v>
      </c>
      <c r="P343">
        <v>94</v>
      </c>
      <c r="Q343">
        <v>7</v>
      </c>
      <c r="R343">
        <v>3</v>
      </c>
      <c r="S343">
        <v>6</v>
      </c>
      <c r="T343">
        <v>12</v>
      </c>
      <c r="U343">
        <v>3</v>
      </c>
      <c r="V343">
        <v>0</v>
      </c>
      <c r="W343">
        <v>0.63853940237831008</v>
      </c>
      <c r="X343">
        <v>19.060769024436784</v>
      </c>
      <c r="Y343">
        <v>18.655426452053181</v>
      </c>
      <c r="Z343">
        <v>1.0853202248187119</v>
      </c>
      <c r="AA343">
        <v>61.832554048859564</v>
      </c>
      <c r="AB343">
        <v>10.345995854783183</v>
      </c>
      <c r="AC343">
        <v>337.07681405286473</v>
      </c>
      <c r="AD343">
        <v>0</v>
      </c>
      <c r="AE343">
        <v>448.69541906019447</v>
      </c>
    </row>
    <row r="344" spans="1:31" x14ac:dyDescent="0.25">
      <c r="A344">
        <v>2368117</v>
      </c>
      <c r="B344">
        <v>1</v>
      </c>
      <c r="C344" t="s">
        <v>81</v>
      </c>
      <c r="D344" t="s">
        <v>127</v>
      </c>
      <c r="E344" t="s">
        <v>154</v>
      </c>
      <c r="F344" t="s">
        <v>1195</v>
      </c>
      <c r="G344" t="s">
        <v>299</v>
      </c>
      <c r="H344" t="s">
        <v>151</v>
      </c>
      <c r="I344" t="s">
        <v>136</v>
      </c>
      <c r="J344" t="s">
        <v>137</v>
      </c>
      <c r="K344" t="s">
        <v>138</v>
      </c>
      <c r="L344" t="s">
        <v>1196</v>
      </c>
      <c r="M344" t="s">
        <v>1197</v>
      </c>
      <c r="N344">
        <v>5.3594444440000002</v>
      </c>
      <c r="O344">
        <v>0</v>
      </c>
      <c r="P344">
        <v>0</v>
      </c>
      <c r="Q344">
        <v>0</v>
      </c>
      <c r="R344">
        <v>3</v>
      </c>
      <c r="S344">
        <v>0</v>
      </c>
      <c r="T344">
        <v>1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115.23571435789984</v>
      </c>
      <c r="AA344">
        <v>0</v>
      </c>
      <c r="AB344">
        <v>10.82471388322389</v>
      </c>
      <c r="AC344">
        <v>0</v>
      </c>
      <c r="AD344">
        <v>0</v>
      </c>
      <c r="AE344">
        <v>126.06042824112373</v>
      </c>
    </row>
    <row r="345" spans="1:31" x14ac:dyDescent="0.25">
      <c r="A345">
        <v>2368217</v>
      </c>
      <c r="B345">
        <v>1</v>
      </c>
      <c r="C345" t="s">
        <v>80</v>
      </c>
      <c r="D345" t="s">
        <v>99</v>
      </c>
      <c r="E345" t="s">
        <v>166</v>
      </c>
      <c r="F345" t="s">
        <v>1198</v>
      </c>
      <c r="G345" t="s">
        <v>244</v>
      </c>
      <c r="H345" t="s">
        <v>135</v>
      </c>
      <c r="I345" t="s">
        <v>136</v>
      </c>
      <c r="J345" t="s">
        <v>137</v>
      </c>
      <c r="K345" t="s">
        <v>245</v>
      </c>
      <c r="L345" t="s">
        <v>1199</v>
      </c>
      <c r="M345" t="s">
        <v>1200</v>
      </c>
      <c r="N345">
        <v>2.2605555549999998</v>
      </c>
      <c r="O345">
        <v>0</v>
      </c>
      <c r="P345">
        <v>0</v>
      </c>
      <c r="Q345">
        <v>0</v>
      </c>
      <c r="R345">
        <v>0</v>
      </c>
      <c r="S345">
        <v>1</v>
      </c>
      <c r="T345">
        <v>0</v>
      </c>
      <c r="U345">
        <v>3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4.0757055178166741</v>
      </c>
      <c r="AB345">
        <v>0</v>
      </c>
      <c r="AC345">
        <v>79.357135098994306</v>
      </c>
      <c r="AD345">
        <v>0</v>
      </c>
      <c r="AE345">
        <v>83.432840616810978</v>
      </c>
    </row>
    <row r="346" spans="1:31" x14ac:dyDescent="0.25">
      <c r="A346">
        <v>2368071</v>
      </c>
      <c r="B346">
        <v>1</v>
      </c>
      <c r="C346" t="s">
        <v>80</v>
      </c>
      <c r="D346" t="s">
        <v>92</v>
      </c>
      <c r="E346" t="s">
        <v>166</v>
      </c>
      <c r="F346" t="s">
        <v>1201</v>
      </c>
      <c r="G346" t="s">
        <v>168</v>
      </c>
      <c r="H346" t="s">
        <v>135</v>
      </c>
      <c r="I346" t="s">
        <v>136</v>
      </c>
      <c r="J346" t="s">
        <v>137</v>
      </c>
      <c r="K346" t="s">
        <v>138</v>
      </c>
      <c r="L346" t="s">
        <v>1202</v>
      </c>
      <c r="M346" t="s">
        <v>1203</v>
      </c>
      <c r="N346">
        <v>0.391666666</v>
      </c>
      <c r="O346">
        <v>8</v>
      </c>
      <c r="P346">
        <v>3239</v>
      </c>
      <c r="Q346">
        <v>16</v>
      </c>
      <c r="R346">
        <v>454</v>
      </c>
      <c r="S346">
        <v>33</v>
      </c>
      <c r="T346">
        <v>435</v>
      </c>
      <c r="U346">
        <v>1</v>
      </c>
      <c r="V346">
        <v>3</v>
      </c>
      <c r="W346">
        <v>38.554704255767128</v>
      </c>
      <c r="X346">
        <v>405.99916882714922</v>
      </c>
      <c r="Y346">
        <v>20.728545145596573</v>
      </c>
      <c r="Z346">
        <v>187.19297241050685</v>
      </c>
      <c r="AA346">
        <v>54.514744763567528</v>
      </c>
      <c r="AB346">
        <v>138.533621978165</v>
      </c>
      <c r="AC346">
        <v>32.902212241209298</v>
      </c>
      <c r="AD346">
        <v>0.55984795408406662</v>
      </c>
      <c r="AE346">
        <v>878.98581757604563</v>
      </c>
    </row>
    <row r="347" spans="1:31" x14ac:dyDescent="0.25">
      <c r="A347">
        <v>2368509</v>
      </c>
      <c r="B347">
        <v>1</v>
      </c>
      <c r="C347" t="s">
        <v>80</v>
      </c>
      <c r="D347" t="s">
        <v>82</v>
      </c>
      <c r="E347" t="s">
        <v>175</v>
      </c>
      <c r="F347" t="s">
        <v>1204</v>
      </c>
      <c r="G347" t="s">
        <v>181</v>
      </c>
      <c r="H347" t="s">
        <v>151</v>
      </c>
      <c r="I347" t="s">
        <v>136</v>
      </c>
      <c r="J347" t="s">
        <v>137</v>
      </c>
      <c r="K347" t="s">
        <v>138</v>
      </c>
      <c r="L347" t="s">
        <v>1205</v>
      </c>
      <c r="M347" t="s">
        <v>1206</v>
      </c>
      <c r="N347">
        <v>1.9652777770000001</v>
      </c>
      <c r="O347">
        <v>0</v>
      </c>
      <c r="P347">
        <v>135</v>
      </c>
      <c r="Q347">
        <v>0</v>
      </c>
      <c r="R347">
        <v>0</v>
      </c>
      <c r="S347">
        <v>0</v>
      </c>
      <c r="T347">
        <v>22</v>
      </c>
      <c r="U347">
        <v>0</v>
      </c>
      <c r="V347">
        <v>0</v>
      </c>
      <c r="W347">
        <v>0</v>
      </c>
      <c r="X347">
        <v>117.70791696471305</v>
      </c>
      <c r="Y347">
        <v>0</v>
      </c>
      <c r="Z347">
        <v>0</v>
      </c>
      <c r="AA347">
        <v>0</v>
      </c>
      <c r="AB347">
        <v>69.245417464486309</v>
      </c>
      <c r="AC347">
        <v>0</v>
      </c>
      <c r="AD347">
        <v>0</v>
      </c>
      <c r="AE347">
        <v>186.95333442919934</v>
      </c>
    </row>
    <row r="348" spans="1:31" x14ac:dyDescent="0.25">
      <c r="A348">
        <v>2368177</v>
      </c>
      <c r="B348">
        <v>1</v>
      </c>
      <c r="C348" t="s">
        <v>80</v>
      </c>
      <c r="D348" t="s">
        <v>108</v>
      </c>
      <c r="E348" t="s">
        <v>171</v>
      </c>
      <c r="F348" t="s">
        <v>1207</v>
      </c>
      <c r="G348" t="s">
        <v>244</v>
      </c>
      <c r="H348" t="s">
        <v>135</v>
      </c>
      <c r="I348" t="s">
        <v>136</v>
      </c>
      <c r="J348" t="s">
        <v>137</v>
      </c>
      <c r="K348" t="s">
        <v>245</v>
      </c>
      <c r="L348" t="s">
        <v>1208</v>
      </c>
      <c r="M348" t="s">
        <v>1209</v>
      </c>
      <c r="N348">
        <v>4.2480555549999997</v>
      </c>
      <c r="O348">
        <v>0</v>
      </c>
      <c r="P348">
        <v>685</v>
      </c>
      <c r="Q348">
        <v>0</v>
      </c>
      <c r="R348">
        <v>102</v>
      </c>
      <c r="S348">
        <v>3</v>
      </c>
      <c r="T348">
        <v>118</v>
      </c>
      <c r="U348">
        <v>0</v>
      </c>
      <c r="V348">
        <v>0</v>
      </c>
      <c r="W348">
        <v>0</v>
      </c>
      <c r="X348">
        <v>532.89300084418915</v>
      </c>
      <c r="Y348">
        <v>0</v>
      </c>
      <c r="Z348">
        <v>415.67585263014502</v>
      </c>
      <c r="AA348">
        <v>22.591061664727455</v>
      </c>
      <c r="AB348">
        <v>397.82437356843724</v>
      </c>
      <c r="AC348">
        <v>0</v>
      </c>
      <c r="AD348">
        <v>0</v>
      </c>
      <c r="AE348">
        <v>1368.984288707499</v>
      </c>
    </row>
    <row r="349" spans="1:31" x14ac:dyDescent="0.25">
      <c r="A349">
        <v>2368034</v>
      </c>
      <c r="B349">
        <v>1</v>
      </c>
      <c r="C349" t="s">
        <v>80</v>
      </c>
      <c r="D349" t="s">
        <v>106</v>
      </c>
      <c r="E349" t="s">
        <v>166</v>
      </c>
      <c r="F349" t="s">
        <v>1210</v>
      </c>
      <c r="G349" t="s">
        <v>328</v>
      </c>
      <c r="H349" t="s">
        <v>135</v>
      </c>
      <c r="I349" t="s">
        <v>136</v>
      </c>
      <c r="J349" t="s">
        <v>137</v>
      </c>
      <c r="K349" t="s">
        <v>138</v>
      </c>
      <c r="L349" t="s">
        <v>1211</v>
      </c>
      <c r="M349" t="s">
        <v>1212</v>
      </c>
      <c r="N349">
        <v>0.67916666599999997</v>
      </c>
      <c r="O349">
        <v>0</v>
      </c>
      <c r="P349">
        <v>919</v>
      </c>
      <c r="Q349">
        <v>7</v>
      </c>
      <c r="R349">
        <v>40</v>
      </c>
      <c r="S349">
        <v>4</v>
      </c>
      <c r="T349">
        <v>235</v>
      </c>
      <c r="U349">
        <v>0</v>
      </c>
      <c r="V349">
        <v>0</v>
      </c>
      <c r="W349">
        <v>0</v>
      </c>
      <c r="X349">
        <v>160.69586710943599</v>
      </c>
      <c r="Y349">
        <v>156.34867892762168</v>
      </c>
      <c r="Z349">
        <v>95.594734426642248</v>
      </c>
      <c r="AA349">
        <v>8.0663745236568332</v>
      </c>
      <c r="AB349">
        <v>94.406288315534837</v>
      </c>
      <c r="AC349">
        <v>0</v>
      </c>
      <c r="AD349">
        <v>0</v>
      </c>
      <c r="AE349">
        <v>515.11194330289163</v>
      </c>
    </row>
    <row r="350" spans="1:31" x14ac:dyDescent="0.25">
      <c r="A350">
        <v>2368532</v>
      </c>
      <c r="B350">
        <v>1</v>
      </c>
      <c r="C350" t="s">
        <v>80</v>
      </c>
      <c r="D350" t="s">
        <v>105</v>
      </c>
      <c r="E350" t="s">
        <v>132</v>
      </c>
      <c r="F350" t="s">
        <v>1213</v>
      </c>
      <c r="G350" t="s">
        <v>134</v>
      </c>
      <c r="H350" t="s">
        <v>135</v>
      </c>
      <c r="I350" t="s">
        <v>136</v>
      </c>
      <c r="J350" t="s">
        <v>137</v>
      </c>
      <c r="K350" t="s">
        <v>138</v>
      </c>
      <c r="L350" t="s">
        <v>1214</v>
      </c>
      <c r="M350" t="s">
        <v>1215</v>
      </c>
      <c r="N350">
        <v>2.9908333329999999</v>
      </c>
      <c r="O350">
        <v>0</v>
      </c>
      <c r="P350">
        <v>83</v>
      </c>
      <c r="Q350">
        <v>0</v>
      </c>
      <c r="R350">
        <v>0</v>
      </c>
      <c r="S350">
        <v>0</v>
      </c>
      <c r="T350">
        <v>6</v>
      </c>
      <c r="U350">
        <v>0</v>
      </c>
      <c r="V350">
        <v>0</v>
      </c>
      <c r="W350">
        <v>0</v>
      </c>
      <c r="X350">
        <v>101.5956990129461</v>
      </c>
      <c r="Y350">
        <v>0</v>
      </c>
      <c r="Z350">
        <v>0</v>
      </c>
      <c r="AA350">
        <v>0</v>
      </c>
      <c r="AB350">
        <v>34.876181035153088</v>
      </c>
      <c r="AC350">
        <v>0</v>
      </c>
      <c r="AD350">
        <v>0</v>
      </c>
      <c r="AE350">
        <v>136.47188004809919</v>
      </c>
    </row>
    <row r="351" spans="1:31" x14ac:dyDescent="0.25">
      <c r="A351">
        <v>2368675</v>
      </c>
      <c r="B351">
        <v>1</v>
      </c>
      <c r="C351" t="s">
        <v>81</v>
      </c>
      <c r="D351" t="s">
        <v>122</v>
      </c>
      <c r="E351" t="s">
        <v>154</v>
      </c>
      <c r="F351" t="s">
        <v>1216</v>
      </c>
      <c r="G351" t="s">
        <v>299</v>
      </c>
      <c r="H351" t="s">
        <v>151</v>
      </c>
      <c r="I351" t="s">
        <v>136</v>
      </c>
      <c r="J351" t="s">
        <v>137</v>
      </c>
      <c r="K351" t="s">
        <v>138</v>
      </c>
      <c r="L351" t="s">
        <v>1217</v>
      </c>
      <c r="M351" t="s">
        <v>1218</v>
      </c>
      <c r="N351">
        <v>0.83583333299999996</v>
      </c>
      <c r="O351">
        <v>0</v>
      </c>
      <c r="P351">
        <v>47</v>
      </c>
      <c r="Q351">
        <v>0</v>
      </c>
      <c r="R351">
        <v>0</v>
      </c>
      <c r="S351">
        <v>0</v>
      </c>
      <c r="T351">
        <v>2</v>
      </c>
      <c r="U351">
        <v>0</v>
      </c>
      <c r="V351">
        <v>0</v>
      </c>
      <c r="W351">
        <v>0</v>
      </c>
      <c r="X351">
        <v>4.5733594062701872</v>
      </c>
      <c r="Y351">
        <v>0</v>
      </c>
      <c r="Z351">
        <v>0</v>
      </c>
      <c r="AA351">
        <v>0</v>
      </c>
      <c r="AB351">
        <v>1.0760313338125001E-2</v>
      </c>
      <c r="AC351">
        <v>0</v>
      </c>
      <c r="AD351">
        <v>0</v>
      </c>
      <c r="AE351">
        <v>4.5841197196083119</v>
      </c>
    </row>
    <row r="352" spans="1:31" x14ac:dyDescent="0.25">
      <c r="A352">
        <v>2368197</v>
      </c>
      <c r="B352">
        <v>1</v>
      </c>
      <c r="C352" t="s">
        <v>81</v>
      </c>
      <c r="D352" t="s">
        <v>122</v>
      </c>
      <c r="E352" t="s">
        <v>154</v>
      </c>
      <c r="F352" t="s">
        <v>1219</v>
      </c>
      <c r="G352" t="s">
        <v>489</v>
      </c>
      <c r="H352" t="s">
        <v>151</v>
      </c>
      <c r="I352" t="s">
        <v>136</v>
      </c>
      <c r="J352" t="s">
        <v>137</v>
      </c>
      <c r="K352" t="s">
        <v>138</v>
      </c>
      <c r="L352" t="s">
        <v>1220</v>
      </c>
      <c r="M352" t="s">
        <v>1221</v>
      </c>
      <c r="N352">
        <v>0.32</v>
      </c>
      <c r="O352">
        <v>0</v>
      </c>
      <c r="P352">
        <v>279</v>
      </c>
      <c r="Q352">
        <v>0</v>
      </c>
      <c r="R352">
        <v>0</v>
      </c>
      <c r="S352">
        <v>0</v>
      </c>
      <c r="T352">
        <v>9</v>
      </c>
      <c r="U352">
        <v>0</v>
      </c>
      <c r="V352">
        <v>0</v>
      </c>
      <c r="W352">
        <v>0</v>
      </c>
      <c r="X352">
        <v>16.526581829829421</v>
      </c>
      <c r="Y352">
        <v>0</v>
      </c>
      <c r="Z352">
        <v>0</v>
      </c>
      <c r="AA352">
        <v>0</v>
      </c>
      <c r="AB352">
        <v>3.9757142199598885</v>
      </c>
      <c r="AC352">
        <v>0</v>
      </c>
      <c r="AD352">
        <v>0</v>
      </c>
      <c r="AE352">
        <v>20.502296049789308</v>
      </c>
    </row>
    <row r="353" spans="1:31" x14ac:dyDescent="0.25">
      <c r="A353">
        <v>2368446</v>
      </c>
      <c r="B353">
        <v>1</v>
      </c>
      <c r="C353" t="s">
        <v>80</v>
      </c>
      <c r="D353" t="s">
        <v>94</v>
      </c>
      <c r="E353" t="s">
        <v>132</v>
      </c>
      <c r="F353" t="s">
        <v>1222</v>
      </c>
      <c r="G353" t="s">
        <v>134</v>
      </c>
      <c r="H353" t="s">
        <v>135</v>
      </c>
      <c r="I353" t="s">
        <v>136</v>
      </c>
      <c r="J353" t="s">
        <v>137</v>
      </c>
      <c r="K353" t="s">
        <v>138</v>
      </c>
      <c r="L353" t="s">
        <v>1223</v>
      </c>
      <c r="M353" t="s">
        <v>1224</v>
      </c>
      <c r="N353">
        <v>1.3725000000000001</v>
      </c>
      <c r="O353">
        <v>0</v>
      </c>
      <c r="P353">
        <v>9</v>
      </c>
      <c r="Q353">
        <v>0</v>
      </c>
      <c r="R353">
        <v>1</v>
      </c>
      <c r="S353">
        <v>0</v>
      </c>
      <c r="T353">
        <v>14</v>
      </c>
      <c r="U353">
        <v>0</v>
      </c>
      <c r="V353">
        <v>0</v>
      </c>
      <c r="W353">
        <v>0</v>
      </c>
      <c r="X353">
        <v>5.441527836353659</v>
      </c>
      <c r="Y353">
        <v>0</v>
      </c>
      <c r="Z353">
        <v>0</v>
      </c>
      <c r="AA353">
        <v>0</v>
      </c>
      <c r="AB353">
        <v>34.066606978501419</v>
      </c>
      <c r="AC353">
        <v>0</v>
      </c>
      <c r="AD353">
        <v>0</v>
      </c>
      <c r="AE353">
        <v>39.508134814855076</v>
      </c>
    </row>
    <row r="354" spans="1:31" x14ac:dyDescent="0.25">
      <c r="A354">
        <v>2368140</v>
      </c>
      <c r="B354">
        <v>1</v>
      </c>
      <c r="C354" t="s">
        <v>80</v>
      </c>
      <c r="D354" t="s">
        <v>89</v>
      </c>
      <c r="E354" t="s">
        <v>166</v>
      </c>
      <c r="F354" t="s">
        <v>1225</v>
      </c>
      <c r="G354" t="s">
        <v>489</v>
      </c>
      <c r="H354" t="s">
        <v>135</v>
      </c>
      <c r="I354" t="s">
        <v>136</v>
      </c>
      <c r="J354" t="s">
        <v>137</v>
      </c>
      <c r="K354" t="s">
        <v>138</v>
      </c>
      <c r="L354" t="s">
        <v>1226</v>
      </c>
      <c r="M354" t="s">
        <v>1227</v>
      </c>
      <c r="N354">
        <v>1.163333333</v>
      </c>
      <c r="O354">
        <v>1</v>
      </c>
      <c r="P354">
        <v>289</v>
      </c>
      <c r="Q354">
        <v>1</v>
      </c>
      <c r="R354">
        <v>57</v>
      </c>
      <c r="S354">
        <v>2</v>
      </c>
      <c r="T354">
        <v>170</v>
      </c>
      <c r="U354">
        <v>0</v>
      </c>
      <c r="V354">
        <v>0</v>
      </c>
      <c r="W354">
        <v>11.105990728949173</v>
      </c>
      <c r="X354">
        <v>162.97225407437472</v>
      </c>
      <c r="Y354">
        <v>13.004720755202669</v>
      </c>
      <c r="Z354">
        <v>35.799129961628765</v>
      </c>
      <c r="AA354">
        <v>6.8427976024523112</v>
      </c>
      <c r="AB354">
        <v>212.73949044467201</v>
      </c>
      <c r="AC354">
        <v>0</v>
      </c>
      <c r="AD354">
        <v>0</v>
      </c>
      <c r="AE354">
        <v>442.46438356727964</v>
      </c>
    </row>
    <row r="355" spans="1:31" x14ac:dyDescent="0.25">
      <c r="A355">
        <v>2368054</v>
      </c>
      <c r="B355">
        <v>1</v>
      </c>
      <c r="C355" t="s">
        <v>80</v>
      </c>
      <c r="D355" t="s">
        <v>82</v>
      </c>
      <c r="E355" t="s">
        <v>166</v>
      </c>
      <c r="F355" t="s">
        <v>1228</v>
      </c>
      <c r="G355" t="s">
        <v>1229</v>
      </c>
      <c r="H355" t="s">
        <v>135</v>
      </c>
      <c r="I355" t="s">
        <v>136</v>
      </c>
      <c r="J355" t="s">
        <v>137</v>
      </c>
      <c r="K355" t="s">
        <v>138</v>
      </c>
      <c r="L355" t="s">
        <v>1230</v>
      </c>
      <c r="M355" t="s">
        <v>1231</v>
      </c>
      <c r="N355">
        <v>1.174722222</v>
      </c>
      <c r="O355">
        <v>0</v>
      </c>
      <c r="P355">
        <v>1881</v>
      </c>
      <c r="Q355">
        <v>0</v>
      </c>
      <c r="R355">
        <v>1</v>
      </c>
      <c r="S355">
        <v>0</v>
      </c>
      <c r="T355">
        <v>112</v>
      </c>
      <c r="U355">
        <v>0</v>
      </c>
      <c r="V355">
        <v>0</v>
      </c>
      <c r="W355">
        <v>0</v>
      </c>
      <c r="X355">
        <v>566.73975305766373</v>
      </c>
      <c r="Y355">
        <v>0</v>
      </c>
      <c r="Z355">
        <v>0.21603431310535864</v>
      </c>
      <c r="AA355">
        <v>0</v>
      </c>
      <c r="AB355">
        <v>168.74646639631433</v>
      </c>
      <c r="AC355">
        <v>0</v>
      </c>
      <c r="AD355">
        <v>0</v>
      </c>
      <c r="AE355">
        <v>735.70225376708345</v>
      </c>
    </row>
    <row r="356" spans="1:31" x14ac:dyDescent="0.25">
      <c r="A356">
        <v>2368638</v>
      </c>
      <c r="B356">
        <v>1</v>
      </c>
      <c r="C356" t="s">
        <v>80</v>
      </c>
      <c r="D356" t="s">
        <v>96</v>
      </c>
      <c r="E356" t="s">
        <v>225</v>
      </c>
      <c r="F356" t="s">
        <v>1232</v>
      </c>
      <c r="G356" t="s">
        <v>227</v>
      </c>
      <c r="H356" t="s">
        <v>151</v>
      </c>
      <c r="I356" t="s">
        <v>136</v>
      </c>
      <c r="J356" t="s">
        <v>137</v>
      </c>
      <c r="K356" t="s">
        <v>138</v>
      </c>
      <c r="L356" t="s">
        <v>1233</v>
      </c>
      <c r="M356" t="s">
        <v>1234</v>
      </c>
      <c r="N356">
        <v>4.1150000000000002</v>
      </c>
      <c r="O356">
        <v>0</v>
      </c>
      <c r="P356">
        <v>26</v>
      </c>
      <c r="Q356">
        <v>0</v>
      </c>
      <c r="R356">
        <v>0</v>
      </c>
      <c r="S356">
        <v>0</v>
      </c>
      <c r="T356">
        <v>11</v>
      </c>
      <c r="U356">
        <v>0</v>
      </c>
      <c r="V356">
        <v>0</v>
      </c>
      <c r="W356">
        <v>0</v>
      </c>
      <c r="X356">
        <v>38.836779657332109</v>
      </c>
      <c r="Y356">
        <v>0</v>
      </c>
      <c r="Z356">
        <v>0</v>
      </c>
      <c r="AA356">
        <v>0</v>
      </c>
      <c r="AB356">
        <v>45.365968057176794</v>
      </c>
      <c r="AC356">
        <v>0</v>
      </c>
      <c r="AD356">
        <v>0</v>
      </c>
      <c r="AE356">
        <v>84.202747714508902</v>
      </c>
    </row>
    <row r="357" spans="1:31" x14ac:dyDescent="0.25">
      <c r="A357">
        <v>2368120</v>
      </c>
      <c r="B357">
        <v>1</v>
      </c>
      <c r="C357" t="s">
        <v>80</v>
      </c>
      <c r="D357" t="s">
        <v>103</v>
      </c>
      <c r="E357" t="s">
        <v>148</v>
      </c>
      <c r="F357" t="s">
        <v>1235</v>
      </c>
      <c r="G357" t="s">
        <v>150</v>
      </c>
      <c r="H357" t="s">
        <v>151</v>
      </c>
      <c r="I357" t="s">
        <v>136</v>
      </c>
      <c r="J357" t="s">
        <v>137</v>
      </c>
      <c r="K357" t="s">
        <v>138</v>
      </c>
      <c r="L357" t="s">
        <v>1236</v>
      </c>
      <c r="M357" t="s">
        <v>1237</v>
      </c>
      <c r="N357">
        <v>2.923611111</v>
      </c>
      <c r="O357">
        <v>0</v>
      </c>
      <c r="P357">
        <v>3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1.6992345445496855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1.6992345445496855</v>
      </c>
    </row>
    <row r="358" spans="1:31" x14ac:dyDescent="0.25">
      <c r="A358">
        <v>2368452</v>
      </c>
      <c r="B358">
        <v>1</v>
      </c>
      <c r="C358" t="s">
        <v>80</v>
      </c>
      <c r="D358" t="s">
        <v>96</v>
      </c>
      <c r="E358" t="s">
        <v>148</v>
      </c>
      <c r="F358" t="s">
        <v>1238</v>
      </c>
      <c r="G358" t="s">
        <v>150</v>
      </c>
      <c r="H358" t="s">
        <v>151</v>
      </c>
      <c r="I358" t="s">
        <v>136</v>
      </c>
      <c r="J358" t="s">
        <v>137</v>
      </c>
      <c r="K358" t="s">
        <v>138</v>
      </c>
      <c r="L358" t="s">
        <v>1239</v>
      </c>
      <c r="M358" t="s">
        <v>1240</v>
      </c>
      <c r="N358">
        <v>3.2005555550000002</v>
      </c>
      <c r="O358">
        <v>0</v>
      </c>
      <c r="P358">
        <v>1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1.5972279786735599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1.5972279786735599</v>
      </c>
    </row>
    <row r="359" spans="1:31" x14ac:dyDescent="0.25">
      <c r="A359">
        <v>2368260</v>
      </c>
      <c r="B359">
        <v>1</v>
      </c>
      <c r="C359" t="s">
        <v>80</v>
      </c>
      <c r="D359" t="s">
        <v>108</v>
      </c>
      <c r="E359" t="s">
        <v>154</v>
      </c>
      <c r="F359" t="s">
        <v>1241</v>
      </c>
      <c r="G359" t="s">
        <v>244</v>
      </c>
      <c r="H359" t="s">
        <v>151</v>
      </c>
      <c r="I359" t="s">
        <v>136</v>
      </c>
      <c r="J359" t="s">
        <v>137</v>
      </c>
      <c r="K359" t="s">
        <v>245</v>
      </c>
      <c r="L359" t="s">
        <v>1242</v>
      </c>
      <c r="M359" t="s">
        <v>1243</v>
      </c>
      <c r="N359">
        <v>6.86</v>
      </c>
      <c r="O359">
        <v>0</v>
      </c>
      <c r="P359">
        <v>35</v>
      </c>
      <c r="Q359">
        <v>0</v>
      </c>
      <c r="R359">
        <v>5</v>
      </c>
      <c r="S359">
        <v>0</v>
      </c>
      <c r="T359">
        <v>4</v>
      </c>
      <c r="U359">
        <v>0</v>
      </c>
      <c r="V359">
        <v>0</v>
      </c>
      <c r="W359">
        <v>0</v>
      </c>
      <c r="X359">
        <v>41.051213940327166</v>
      </c>
      <c r="Y359">
        <v>0</v>
      </c>
      <c r="Z359">
        <v>26.213534951859121</v>
      </c>
      <c r="AA359">
        <v>0</v>
      </c>
      <c r="AB359">
        <v>1.5713013993963876</v>
      </c>
      <c r="AC359">
        <v>0</v>
      </c>
      <c r="AD359">
        <v>0</v>
      </c>
      <c r="AE359">
        <v>68.83605029158268</v>
      </c>
    </row>
    <row r="360" spans="1:31" x14ac:dyDescent="0.25">
      <c r="A360">
        <v>2368598</v>
      </c>
      <c r="B360">
        <v>1</v>
      </c>
      <c r="C360" t="s">
        <v>80</v>
      </c>
      <c r="D360" t="s">
        <v>107</v>
      </c>
      <c r="E360" t="s">
        <v>225</v>
      </c>
      <c r="F360" t="s">
        <v>1244</v>
      </c>
      <c r="G360" t="s">
        <v>227</v>
      </c>
      <c r="H360" t="s">
        <v>151</v>
      </c>
      <c r="I360" t="s">
        <v>136</v>
      </c>
      <c r="J360" t="s">
        <v>137</v>
      </c>
      <c r="K360" t="s">
        <v>138</v>
      </c>
      <c r="L360" t="s">
        <v>1245</v>
      </c>
      <c r="M360" t="s">
        <v>1246</v>
      </c>
      <c r="N360">
        <v>1.734444444</v>
      </c>
      <c r="O360">
        <v>0</v>
      </c>
      <c r="P360">
        <v>42</v>
      </c>
      <c r="Q360">
        <v>0</v>
      </c>
      <c r="R360">
        <v>0</v>
      </c>
      <c r="S360">
        <v>0</v>
      </c>
      <c r="T360">
        <v>4</v>
      </c>
      <c r="U360">
        <v>0</v>
      </c>
      <c r="V360">
        <v>0</v>
      </c>
      <c r="W360">
        <v>0</v>
      </c>
      <c r="X360">
        <v>28.283373252080814</v>
      </c>
      <c r="Y360">
        <v>0</v>
      </c>
      <c r="Z360">
        <v>0</v>
      </c>
      <c r="AA360">
        <v>0</v>
      </c>
      <c r="AB360">
        <v>12.786361095448084</v>
      </c>
      <c r="AC360">
        <v>0</v>
      </c>
      <c r="AD360">
        <v>0</v>
      </c>
      <c r="AE360">
        <v>41.0697343475289</v>
      </c>
    </row>
    <row r="361" spans="1:31" x14ac:dyDescent="0.25">
      <c r="A361">
        <v>2368575</v>
      </c>
      <c r="B361">
        <v>1</v>
      </c>
      <c r="C361" t="s">
        <v>80</v>
      </c>
      <c r="D361" t="s">
        <v>93</v>
      </c>
      <c r="E361" t="s">
        <v>132</v>
      </c>
      <c r="F361" t="s">
        <v>1247</v>
      </c>
      <c r="G361" t="s">
        <v>168</v>
      </c>
      <c r="H361" t="s">
        <v>135</v>
      </c>
      <c r="I361" t="s">
        <v>136</v>
      </c>
      <c r="J361" t="s">
        <v>137</v>
      </c>
      <c r="K361" t="s">
        <v>138</v>
      </c>
      <c r="L361" t="s">
        <v>1248</v>
      </c>
      <c r="M361" t="s">
        <v>1249</v>
      </c>
      <c r="N361">
        <v>0.36027777700000002</v>
      </c>
      <c r="O361">
        <v>0</v>
      </c>
      <c r="P361">
        <v>1046</v>
      </c>
      <c r="Q361">
        <v>0</v>
      </c>
      <c r="R361">
        <v>38</v>
      </c>
      <c r="S361">
        <v>5</v>
      </c>
      <c r="T361">
        <v>78</v>
      </c>
      <c r="U361">
        <v>0</v>
      </c>
      <c r="V361">
        <v>0</v>
      </c>
      <c r="W361">
        <v>0</v>
      </c>
      <c r="X361">
        <v>121.39674980701452</v>
      </c>
      <c r="Y361">
        <v>0</v>
      </c>
      <c r="Z361">
        <v>35.067434648271558</v>
      </c>
      <c r="AA361">
        <v>4.0317250587908324</v>
      </c>
      <c r="AB361">
        <v>25.166133310502946</v>
      </c>
      <c r="AC361">
        <v>0</v>
      </c>
      <c r="AD361">
        <v>0</v>
      </c>
      <c r="AE361">
        <v>185.66204282457986</v>
      </c>
    </row>
    <row r="362" spans="1:31" x14ac:dyDescent="0.25">
      <c r="A362">
        <v>2368552</v>
      </c>
      <c r="B362">
        <v>1</v>
      </c>
      <c r="C362" t="s">
        <v>81</v>
      </c>
      <c r="D362" t="s">
        <v>115</v>
      </c>
      <c r="E362" t="s">
        <v>154</v>
      </c>
      <c r="F362" t="s">
        <v>1250</v>
      </c>
      <c r="G362" t="s">
        <v>299</v>
      </c>
      <c r="H362" t="s">
        <v>151</v>
      </c>
      <c r="I362" t="s">
        <v>136</v>
      </c>
      <c r="J362" t="s">
        <v>137</v>
      </c>
      <c r="K362" t="s">
        <v>138</v>
      </c>
      <c r="L362" t="s">
        <v>1251</v>
      </c>
      <c r="M362" t="s">
        <v>1252</v>
      </c>
      <c r="N362">
        <v>2.2397222220000002</v>
      </c>
      <c r="O362">
        <v>0</v>
      </c>
      <c r="P362">
        <v>51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9.4937989830915015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9.4937989830915015</v>
      </c>
    </row>
    <row r="363" spans="1:31" x14ac:dyDescent="0.25">
      <c r="A363">
        <v>2368469</v>
      </c>
      <c r="B363">
        <v>1</v>
      </c>
      <c r="C363" t="s">
        <v>81</v>
      </c>
      <c r="D363" t="s">
        <v>117</v>
      </c>
      <c r="E363" t="s">
        <v>148</v>
      </c>
      <c r="F363" t="s">
        <v>1253</v>
      </c>
      <c r="G363" t="s">
        <v>240</v>
      </c>
      <c r="H363" t="s">
        <v>151</v>
      </c>
      <c r="I363" t="s">
        <v>136</v>
      </c>
      <c r="J363" t="s">
        <v>137</v>
      </c>
      <c r="K363" t="s">
        <v>138</v>
      </c>
      <c r="L363" t="s">
        <v>1254</v>
      </c>
      <c r="M363" t="s">
        <v>1255</v>
      </c>
      <c r="N363">
        <v>0.87111111100000005</v>
      </c>
      <c r="O363">
        <v>0</v>
      </c>
      <c r="P363">
        <v>1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0.10271419694704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0.10271419694704</v>
      </c>
    </row>
    <row r="364" spans="1:31" x14ac:dyDescent="0.25">
      <c r="A364">
        <v>2368366</v>
      </c>
      <c r="B364">
        <v>1</v>
      </c>
      <c r="C364" t="s">
        <v>80</v>
      </c>
      <c r="D364" t="s">
        <v>83</v>
      </c>
      <c r="E364" t="s">
        <v>225</v>
      </c>
      <c r="F364" t="s">
        <v>1256</v>
      </c>
      <c r="G364" t="s">
        <v>219</v>
      </c>
      <c r="H364" t="s">
        <v>151</v>
      </c>
      <c r="I364" t="s">
        <v>136</v>
      </c>
      <c r="J364" t="s">
        <v>137</v>
      </c>
      <c r="K364" t="s">
        <v>138</v>
      </c>
      <c r="L364" t="s">
        <v>1257</v>
      </c>
      <c r="M364" t="s">
        <v>1258</v>
      </c>
      <c r="N364">
        <v>2.5188888880000002</v>
      </c>
      <c r="O364">
        <v>0</v>
      </c>
      <c r="P364">
        <v>2</v>
      </c>
      <c r="Q364">
        <v>0</v>
      </c>
      <c r="R364">
        <v>0</v>
      </c>
      <c r="S364">
        <v>0</v>
      </c>
      <c r="T364">
        <v>62</v>
      </c>
      <c r="U364">
        <v>0</v>
      </c>
      <c r="V364">
        <v>0</v>
      </c>
      <c r="W364">
        <v>0</v>
      </c>
      <c r="X364">
        <v>2.1518522472816044</v>
      </c>
      <c r="Y364">
        <v>0</v>
      </c>
      <c r="Z364">
        <v>0</v>
      </c>
      <c r="AA364">
        <v>0</v>
      </c>
      <c r="AB364">
        <v>213.47136215442973</v>
      </c>
      <c r="AC364">
        <v>0</v>
      </c>
      <c r="AD364">
        <v>0</v>
      </c>
      <c r="AE364">
        <v>215.62321440171132</v>
      </c>
    </row>
    <row r="365" spans="1:31" x14ac:dyDescent="0.25">
      <c r="A365">
        <v>2368615</v>
      </c>
      <c r="B365">
        <v>1</v>
      </c>
      <c r="C365" t="s">
        <v>80</v>
      </c>
      <c r="D365" t="s">
        <v>93</v>
      </c>
      <c r="E365" t="s">
        <v>154</v>
      </c>
      <c r="F365" t="s">
        <v>1259</v>
      </c>
      <c r="G365" t="s">
        <v>156</v>
      </c>
      <c r="H365" t="s">
        <v>151</v>
      </c>
      <c r="I365" t="s">
        <v>136</v>
      </c>
      <c r="J365" t="s">
        <v>137</v>
      </c>
      <c r="K365" t="s">
        <v>138</v>
      </c>
      <c r="L365" t="s">
        <v>1260</v>
      </c>
      <c r="M365" t="s">
        <v>1261</v>
      </c>
      <c r="N365">
        <v>0.59861111099999997</v>
      </c>
      <c r="O365">
        <v>0</v>
      </c>
      <c r="P365">
        <v>67</v>
      </c>
      <c r="Q365">
        <v>0</v>
      </c>
      <c r="R365">
        <v>7</v>
      </c>
      <c r="S365">
        <v>0</v>
      </c>
      <c r="T365">
        <v>11</v>
      </c>
      <c r="U365">
        <v>0</v>
      </c>
      <c r="V365">
        <v>0</v>
      </c>
      <c r="W365">
        <v>0</v>
      </c>
      <c r="X365">
        <v>15.596247932699344</v>
      </c>
      <c r="Y365">
        <v>0</v>
      </c>
      <c r="Z365">
        <v>7.794385975037998</v>
      </c>
      <c r="AA365">
        <v>0</v>
      </c>
      <c r="AB365">
        <v>7.4443301485217459</v>
      </c>
      <c r="AC365">
        <v>0</v>
      </c>
      <c r="AD365">
        <v>0</v>
      </c>
      <c r="AE365">
        <v>30.834964056259089</v>
      </c>
    </row>
    <row r="366" spans="1:31" x14ac:dyDescent="0.25">
      <c r="A366">
        <v>2368074</v>
      </c>
      <c r="B366">
        <v>1</v>
      </c>
      <c r="C366" t="s">
        <v>80</v>
      </c>
      <c r="D366" t="s">
        <v>100</v>
      </c>
      <c r="E366" t="s">
        <v>320</v>
      </c>
      <c r="F366" t="s">
        <v>1262</v>
      </c>
      <c r="G366" t="s">
        <v>244</v>
      </c>
      <c r="H366" t="s">
        <v>135</v>
      </c>
      <c r="I366" t="s">
        <v>136</v>
      </c>
      <c r="J366" t="s">
        <v>137</v>
      </c>
      <c r="K366" t="s">
        <v>245</v>
      </c>
      <c r="L366" t="s">
        <v>1263</v>
      </c>
      <c r="M366" t="s">
        <v>991</v>
      </c>
      <c r="N366">
        <v>3.838055555</v>
      </c>
      <c r="O366">
        <v>21</v>
      </c>
      <c r="P366">
        <v>16069</v>
      </c>
      <c r="Q366">
        <v>8</v>
      </c>
      <c r="R366">
        <v>315</v>
      </c>
      <c r="S366">
        <v>34</v>
      </c>
      <c r="T366">
        <v>1316</v>
      </c>
      <c r="U366">
        <v>4</v>
      </c>
      <c r="V366">
        <v>1</v>
      </c>
      <c r="W366">
        <v>1432.2069571010022</v>
      </c>
      <c r="X366">
        <v>18345.844019860226</v>
      </c>
      <c r="Y366">
        <v>372.62725410226875</v>
      </c>
      <c r="Z366">
        <v>879.19569902436035</v>
      </c>
      <c r="AA366">
        <v>10218.946289560823</v>
      </c>
      <c r="AB366">
        <v>7549.1313641487195</v>
      </c>
      <c r="AC366">
        <v>1429.504910986981</v>
      </c>
      <c r="AD366">
        <v>0</v>
      </c>
      <c r="AE366">
        <v>40227.456494784383</v>
      </c>
    </row>
    <row r="367" spans="1:31" x14ac:dyDescent="0.25">
      <c r="A367">
        <v>2368535</v>
      </c>
      <c r="B367">
        <v>1</v>
      </c>
      <c r="C367" t="s">
        <v>80</v>
      </c>
      <c r="D367" t="s">
        <v>107</v>
      </c>
      <c r="E367" t="s">
        <v>320</v>
      </c>
      <c r="F367" t="s">
        <v>1264</v>
      </c>
      <c r="G367" t="s">
        <v>328</v>
      </c>
      <c r="H367" t="s">
        <v>135</v>
      </c>
      <c r="I367" t="s">
        <v>136</v>
      </c>
      <c r="J367" t="s">
        <v>137</v>
      </c>
      <c r="K367" t="s">
        <v>138</v>
      </c>
      <c r="L367" t="s">
        <v>1265</v>
      </c>
      <c r="M367" t="s">
        <v>1266</v>
      </c>
      <c r="N367">
        <v>0.200833333</v>
      </c>
      <c r="O367">
        <v>39</v>
      </c>
      <c r="P367">
        <v>13819</v>
      </c>
      <c r="Q367">
        <v>229</v>
      </c>
      <c r="R367">
        <v>522</v>
      </c>
      <c r="S367">
        <v>114</v>
      </c>
      <c r="T367">
        <v>1169</v>
      </c>
      <c r="U367">
        <v>6</v>
      </c>
      <c r="V367">
        <v>16</v>
      </c>
      <c r="W367">
        <v>93.991192630301441</v>
      </c>
      <c r="X367">
        <v>961.40117915391158</v>
      </c>
      <c r="Y367">
        <v>244.99051711776352</v>
      </c>
      <c r="Z367">
        <v>136.00704504666206</v>
      </c>
      <c r="AA367">
        <v>174.5271718116</v>
      </c>
      <c r="AB367">
        <v>450.07902357825577</v>
      </c>
      <c r="AC367">
        <v>124.27775821761492</v>
      </c>
      <c r="AD367">
        <v>71.064713157732143</v>
      </c>
      <c r="AE367">
        <v>2256.3386007138415</v>
      </c>
    </row>
    <row r="368" spans="1:31" x14ac:dyDescent="0.25">
      <c r="A368">
        <v>2368678</v>
      </c>
      <c r="B368">
        <v>1</v>
      </c>
      <c r="C368" t="s">
        <v>80</v>
      </c>
      <c r="D368" t="s">
        <v>111</v>
      </c>
      <c r="E368" t="s">
        <v>225</v>
      </c>
      <c r="F368" t="s">
        <v>1267</v>
      </c>
      <c r="G368" t="s">
        <v>219</v>
      </c>
      <c r="H368" t="s">
        <v>151</v>
      </c>
      <c r="I368" t="s">
        <v>136</v>
      </c>
      <c r="J368" t="s">
        <v>137</v>
      </c>
      <c r="K368" t="s">
        <v>138</v>
      </c>
      <c r="L368" t="s">
        <v>1268</v>
      </c>
      <c r="M368" t="s">
        <v>1269</v>
      </c>
      <c r="N368">
        <v>1.331388888</v>
      </c>
      <c r="O368">
        <v>0</v>
      </c>
      <c r="P368">
        <v>22</v>
      </c>
      <c r="Q368">
        <v>0</v>
      </c>
      <c r="R368">
        <v>19</v>
      </c>
      <c r="S368">
        <v>0</v>
      </c>
      <c r="T368">
        <v>15</v>
      </c>
      <c r="U368">
        <v>0</v>
      </c>
      <c r="V368">
        <v>0</v>
      </c>
      <c r="W368">
        <v>0</v>
      </c>
      <c r="X368">
        <v>12.95319706543428</v>
      </c>
      <c r="Y368">
        <v>0</v>
      </c>
      <c r="Z368">
        <v>24.095880393576344</v>
      </c>
      <c r="AA368">
        <v>0</v>
      </c>
      <c r="AB368">
        <v>10.564718104942195</v>
      </c>
      <c r="AC368">
        <v>0</v>
      </c>
      <c r="AD368">
        <v>0</v>
      </c>
      <c r="AE368">
        <v>47.61379556395282</v>
      </c>
    </row>
    <row r="369" spans="1:31" x14ac:dyDescent="0.25">
      <c r="A369">
        <v>2368512</v>
      </c>
      <c r="B369">
        <v>1</v>
      </c>
      <c r="C369" t="s">
        <v>80</v>
      </c>
      <c r="D369" t="s">
        <v>91</v>
      </c>
      <c r="E369" t="s">
        <v>148</v>
      </c>
      <c r="F369" t="s">
        <v>1270</v>
      </c>
      <c r="G369" t="s">
        <v>160</v>
      </c>
      <c r="H369" t="s">
        <v>151</v>
      </c>
      <c r="I369" t="s">
        <v>136</v>
      </c>
      <c r="J369" t="s">
        <v>137</v>
      </c>
      <c r="K369" t="s">
        <v>138</v>
      </c>
      <c r="L369" t="s">
        <v>1271</v>
      </c>
      <c r="M369" t="s">
        <v>1272</v>
      </c>
      <c r="N369">
        <v>1.908055555</v>
      </c>
      <c r="O369">
        <v>0</v>
      </c>
      <c r="P369">
        <v>3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0.80352224411389583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0.80352224411389583</v>
      </c>
    </row>
    <row r="370" spans="1:31" x14ac:dyDescent="0.25">
      <c r="A370">
        <v>2368323</v>
      </c>
      <c r="B370">
        <v>1</v>
      </c>
      <c r="C370" t="s">
        <v>80</v>
      </c>
      <c r="D370" t="s">
        <v>85</v>
      </c>
      <c r="E370" t="s">
        <v>225</v>
      </c>
      <c r="F370" t="s">
        <v>1273</v>
      </c>
      <c r="G370" t="s">
        <v>219</v>
      </c>
      <c r="H370" t="s">
        <v>151</v>
      </c>
      <c r="I370" t="s">
        <v>136</v>
      </c>
      <c r="J370" t="s">
        <v>137</v>
      </c>
      <c r="K370" t="s">
        <v>138</v>
      </c>
      <c r="L370" t="s">
        <v>1274</v>
      </c>
      <c r="M370" t="s">
        <v>1275</v>
      </c>
      <c r="N370">
        <v>2.1802777770000001</v>
      </c>
      <c r="O370">
        <v>0</v>
      </c>
      <c r="P370">
        <v>99</v>
      </c>
      <c r="Q370">
        <v>0</v>
      </c>
      <c r="R370">
        <v>0</v>
      </c>
      <c r="S370">
        <v>0</v>
      </c>
      <c r="T370">
        <v>42</v>
      </c>
      <c r="U370">
        <v>0</v>
      </c>
      <c r="V370">
        <v>0</v>
      </c>
      <c r="W370">
        <v>0</v>
      </c>
      <c r="X370">
        <v>72.629544648105067</v>
      </c>
      <c r="Y370">
        <v>0</v>
      </c>
      <c r="Z370">
        <v>0</v>
      </c>
      <c r="AA370">
        <v>0</v>
      </c>
      <c r="AB370">
        <v>155.05333505120916</v>
      </c>
      <c r="AC370">
        <v>0</v>
      </c>
      <c r="AD370">
        <v>0</v>
      </c>
      <c r="AE370">
        <v>227.68287969931424</v>
      </c>
    </row>
    <row r="371" spans="1:31" x14ac:dyDescent="0.25">
      <c r="A371">
        <v>2368655</v>
      </c>
      <c r="B371">
        <v>1</v>
      </c>
      <c r="C371" t="s">
        <v>80</v>
      </c>
      <c r="D371" t="s">
        <v>98</v>
      </c>
      <c r="E371" t="s">
        <v>154</v>
      </c>
      <c r="F371" t="s">
        <v>1276</v>
      </c>
      <c r="G371" t="s">
        <v>299</v>
      </c>
      <c r="H371" t="s">
        <v>151</v>
      </c>
      <c r="I371" t="s">
        <v>136</v>
      </c>
      <c r="J371" t="s">
        <v>137</v>
      </c>
      <c r="K371" t="s">
        <v>138</v>
      </c>
      <c r="L371" t="s">
        <v>1277</v>
      </c>
      <c r="M371" t="s">
        <v>1278</v>
      </c>
      <c r="N371">
        <v>1.8944444439999999</v>
      </c>
      <c r="O371">
        <v>0</v>
      </c>
      <c r="P371">
        <v>0</v>
      </c>
      <c r="Q371">
        <v>0</v>
      </c>
      <c r="R371">
        <v>10</v>
      </c>
      <c r="S371">
        <v>0</v>
      </c>
      <c r="T371">
        <v>3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128.56463520114929</v>
      </c>
      <c r="AA371">
        <v>0</v>
      </c>
      <c r="AB371">
        <v>29.232522235485266</v>
      </c>
      <c r="AC371">
        <v>0</v>
      </c>
      <c r="AD371">
        <v>0</v>
      </c>
      <c r="AE371">
        <v>157.79715743663456</v>
      </c>
    </row>
    <row r="372" spans="1:31" x14ac:dyDescent="0.25">
      <c r="A372">
        <v>2368300</v>
      </c>
      <c r="B372">
        <v>1</v>
      </c>
      <c r="C372" t="s">
        <v>81</v>
      </c>
      <c r="D372" t="s">
        <v>123</v>
      </c>
      <c r="E372" t="s">
        <v>171</v>
      </c>
      <c r="F372" t="s">
        <v>1279</v>
      </c>
      <c r="G372" t="s">
        <v>168</v>
      </c>
      <c r="H372" t="s">
        <v>135</v>
      </c>
      <c r="I372" t="s">
        <v>136</v>
      </c>
      <c r="J372" t="s">
        <v>137</v>
      </c>
      <c r="K372" t="s">
        <v>138</v>
      </c>
      <c r="L372" t="s">
        <v>1280</v>
      </c>
      <c r="M372" t="s">
        <v>1281</v>
      </c>
      <c r="N372">
        <v>1.7224999999999999</v>
      </c>
      <c r="O372">
        <v>0</v>
      </c>
      <c r="P372">
        <v>361</v>
      </c>
      <c r="Q372">
        <v>138</v>
      </c>
      <c r="R372">
        <v>53</v>
      </c>
      <c r="S372">
        <v>15</v>
      </c>
      <c r="T372">
        <v>36</v>
      </c>
      <c r="U372">
        <v>0</v>
      </c>
      <c r="V372">
        <v>0</v>
      </c>
      <c r="W372">
        <v>0</v>
      </c>
      <c r="X372">
        <v>159.93759949780855</v>
      </c>
      <c r="Y372">
        <v>1021.3043564552578</v>
      </c>
      <c r="Z372">
        <v>252.72341020840113</v>
      </c>
      <c r="AA372">
        <v>81.939346167314355</v>
      </c>
      <c r="AB372">
        <v>58.604331039029866</v>
      </c>
      <c r="AC372">
        <v>0</v>
      </c>
      <c r="AD372">
        <v>0</v>
      </c>
      <c r="AE372">
        <v>1574.5090433678117</v>
      </c>
    </row>
    <row r="373" spans="1:31" x14ac:dyDescent="0.25">
      <c r="A373">
        <v>2368578</v>
      </c>
      <c r="B373">
        <v>1</v>
      </c>
      <c r="C373" t="s">
        <v>80</v>
      </c>
      <c r="D373" t="s">
        <v>95</v>
      </c>
      <c r="E373" t="s">
        <v>320</v>
      </c>
      <c r="F373" t="s">
        <v>1282</v>
      </c>
      <c r="G373" t="s">
        <v>168</v>
      </c>
      <c r="H373" t="s">
        <v>135</v>
      </c>
      <c r="I373" t="s">
        <v>653</v>
      </c>
      <c r="J373" t="s">
        <v>137</v>
      </c>
      <c r="K373" t="s">
        <v>138</v>
      </c>
      <c r="L373" t="s">
        <v>1283</v>
      </c>
      <c r="M373" t="s">
        <v>1284</v>
      </c>
      <c r="N373">
        <v>2.7916666E-2</v>
      </c>
      <c r="O373">
        <v>0</v>
      </c>
      <c r="P373">
        <v>0</v>
      </c>
      <c r="Q373">
        <v>0</v>
      </c>
      <c r="R373">
        <v>0</v>
      </c>
      <c r="S373">
        <v>11</v>
      </c>
      <c r="T373">
        <v>0</v>
      </c>
      <c r="U373">
        <v>1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2.7593694167549994</v>
      </c>
      <c r="AB373">
        <v>0</v>
      </c>
      <c r="AC373">
        <v>38.866560762159111</v>
      </c>
      <c r="AD373">
        <v>0</v>
      </c>
      <c r="AE373">
        <v>41.625930178914111</v>
      </c>
    </row>
    <row r="374" spans="1:31" x14ac:dyDescent="0.25">
      <c r="A374">
        <v>2368529</v>
      </c>
      <c r="B374">
        <v>1</v>
      </c>
      <c r="C374" t="s">
        <v>80</v>
      </c>
      <c r="D374" t="s">
        <v>107</v>
      </c>
      <c r="E374" t="s">
        <v>171</v>
      </c>
      <c r="F374" t="s">
        <v>517</v>
      </c>
      <c r="G374" t="s">
        <v>168</v>
      </c>
      <c r="H374" t="s">
        <v>135</v>
      </c>
      <c r="I374" t="s">
        <v>136</v>
      </c>
      <c r="J374" t="s">
        <v>137</v>
      </c>
      <c r="K374" t="s">
        <v>138</v>
      </c>
      <c r="L374" t="s">
        <v>1285</v>
      </c>
      <c r="M374" t="s">
        <v>1286</v>
      </c>
      <c r="N374">
        <v>2.3547222219999999</v>
      </c>
      <c r="O374">
        <v>1</v>
      </c>
      <c r="P374">
        <v>486</v>
      </c>
      <c r="Q374">
        <v>19</v>
      </c>
      <c r="R374">
        <v>38</v>
      </c>
      <c r="S374">
        <v>7</v>
      </c>
      <c r="T374">
        <v>28</v>
      </c>
      <c r="U374">
        <v>1</v>
      </c>
      <c r="V374">
        <v>0</v>
      </c>
      <c r="W374">
        <v>0.81395086750202772</v>
      </c>
      <c r="X374">
        <v>322.96588750701727</v>
      </c>
      <c r="Y374">
        <v>454.80365995909648</v>
      </c>
      <c r="Z374">
        <v>279.30218887818</v>
      </c>
      <c r="AA374">
        <v>43.732218278355091</v>
      </c>
      <c r="AB374">
        <v>109.61503827114078</v>
      </c>
      <c r="AC374">
        <v>185.37885239231741</v>
      </c>
      <c r="AD374">
        <v>0</v>
      </c>
      <c r="AE374">
        <v>1396.611796153609</v>
      </c>
    </row>
    <row r="375" spans="1:31" x14ac:dyDescent="0.25">
      <c r="A375">
        <v>2368137</v>
      </c>
      <c r="B375">
        <v>1</v>
      </c>
      <c r="C375" t="s">
        <v>80</v>
      </c>
      <c r="D375" t="s">
        <v>85</v>
      </c>
      <c r="E375" t="s">
        <v>154</v>
      </c>
      <c r="F375" t="s">
        <v>1287</v>
      </c>
      <c r="G375" t="s">
        <v>252</v>
      </c>
      <c r="H375" t="s">
        <v>151</v>
      </c>
      <c r="I375" t="s">
        <v>136</v>
      </c>
      <c r="J375" t="s">
        <v>137</v>
      </c>
      <c r="K375" t="s">
        <v>245</v>
      </c>
      <c r="L375" t="s">
        <v>1288</v>
      </c>
      <c r="M375" t="s">
        <v>1289</v>
      </c>
      <c r="N375">
        <v>4.073611111</v>
      </c>
      <c r="O375">
        <v>0</v>
      </c>
      <c r="P375">
        <v>443</v>
      </c>
      <c r="Q375">
        <v>0</v>
      </c>
      <c r="R375">
        <v>0</v>
      </c>
      <c r="S375">
        <v>0</v>
      </c>
      <c r="T375">
        <v>48</v>
      </c>
      <c r="U375">
        <v>0</v>
      </c>
      <c r="V375">
        <v>0</v>
      </c>
      <c r="W375">
        <v>0</v>
      </c>
      <c r="X375">
        <v>714.0400104383134</v>
      </c>
      <c r="Y375">
        <v>0</v>
      </c>
      <c r="Z375">
        <v>0</v>
      </c>
      <c r="AA375">
        <v>0</v>
      </c>
      <c r="AB375">
        <v>418.54692759191636</v>
      </c>
      <c r="AC375">
        <v>0</v>
      </c>
      <c r="AD375">
        <v>0</v>
      </c>
      <c r="AE375">
        <v>1132.5869380302297</v>
      </c>
    </row>
    <row r="376" spans="1:31" x14ac:dyDescent="0.25">
      <c r="A376">
        <v>2368635</v>
      </c>
      <c r="B376">
        <v>1</v>
      </c>
      <c r="C376" t="s">
        <v>81</v>
      </c>
      <c r="D376" t="s">
        <v>115</v>
      </c>
      <c r="E376" t="s">
        <v>132</v>
      </c>
      <c r="F376" t="s">
        <v>1290</v>
      </c>
      <c r="G376" t="s">
        <v>142</v>
      </c>
      <c r="H376" t="s">
        <v>135</v>
      </c>
      <c r="I376" t="s">
        <v>136</v>
      </c>
      <c r="J376" t="s">
        <v>137</v>
      </c>
      <c r="K376" t="s">
        <v>138</v>
      </c>
      <c r="L376" t="s">
        <v>1291</v>
      </c>
      <c r="M376" t="s">
        <v>1292</v>
      </c>
      <c r="N376">
        <v>5.5041666659999997</v>
      </c>
      <c r="O376">
        <v>0</v>
      </c>
      <c r="P376">
        <v>157</v>
      </c>
      <c r="Q376">
        <v>0</v>
      </c>
      <c r="R376">
        <v>30</v>
      </c>
      <c r="S376">
        <v>0</v>
      </c>
      <c r="T376">
        <v>13</v>
      </c>
      <c r="U376">
        <v>0</v>
      </c>
      <c r="V376">
        <v>0</v>
      </c>
      <c r="W376">
        <v>0</v>
      </c>
      <c r="X376">
        <v>77.509037952405009</v>
      </c>
      <c r="Y376">
        <v>0</v>
      </c>
      <c r="Z376">
        <v>257.7189477176583</v>
      </c>
      <c r="AA376">
        <v>0</v>
      </c>
      <c r="AB376">
        <v>18.402914455231169</v>
      </c>
      <c r="AC376">
        <v>0</v>
      </c>
      <c r="AD376">
        <v>0</v>
      </c>
      <c r="AE376">
        <v>353.63090012529443</v>
      </c>
    </row>
    <row r="377" spans="1:31" x14ac:dyDescent="0.25">
      <c r="A377">
        <v>2368200</v>
      </c>
      <c r="B377">
        <v>1</v>
      </c>
      <c r="C377" t="s">
        <v>80</v>
      </c>
      <c r="D377" t="s">
        <v>83</v>
      </c>
      <c r="E377" t="s">
        <v>175</v>
      </c>
      <c r="F377" t="s">
        <v>1293</v>
      </c>
      <c r="G377" t="s">
        <v>181</v>
      </c>
      <c r="H377" t="s">
        <v>151</v>
      </c>
      <c r="I377" t="s">
        <v>136</v>
      </c>
      <c r="J377" t="s">
        <v>137</v>
      </c>
      <c r="K377" t="s">
        <v>138</v>
      </c>
      <c r="L377" t="s">
        <v>1294</v>
      </c>
      <c r="M377" t="s">
        <v>1295</v>
      </c>
      <c r="N377">
        <v>1.892222222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25</v>
      </c>
      <c r="U377">
        <v>0</v>
      </c>
      <c r="V377">
        <v>1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114.47526269121801</v>
      </c>
      <c r="AC377">
        <v>0</v>
      </c>
      <c r="AD377">
        <v>54.425527889793024</v>
      </c>
      <c r="AE377">
        <v>168.90079058101102</v>
      </c>
    </row>
    <row r="378" spans="1:31" x14ac:dyDescent="0.25">
      <c r="A378">
        <v>2368051</v>
      </c>
      <c r="B378">
        <v>1</v>
      </c>
      <c r="C378" t="s">
        <v>80</v>
      </c>
      <c r="D378" t="s">
        <v>96</v>
      </c>
      <c r="E378" t="s">
        <v>132</v>
      </c>
      <c r="F378" t="s">
        <v>1296</v>
      </c>
      <c r="G378" t="s">
        <v>168</v>
      </c>
      <c r="H378" t="s">
        <v>135</v>
      </c>
      <c r="I378" t="s">
        <v>136</v>
      </c>
      <c r="J378" t="s">
        <v>137</v>
      </c>
      <c r="K378" t="s">
        <v>138</v>
      </c>
      <c r="L378" t="s">
        <v>1297</v>
      </c>
      <c r="M378" t="s">
        <v>1298</v>
      </c>
      <c r="N378">
        <v>0.28805555500000002</v>
      </c>
      <c r="O378">
        <v>0</v>
      </c>
      <c r="P378">
        <v>839</v>
      </c>
      <c r="Q378">
        <v>0</v>
      </c>
      <c r="R378">
        <v>4</v>
      </c>
      <c r="S378">
        <v>0</v>
      </c>
      <c r="T378">
        <v>79</v>
      </c>
      <c r="U378">
        <v>0</v>
      </c>
      <c r="V378">
        <v>0</v>
      </c>
      <c r="W378">
        <v>0</v>
      </c>
      <c r="X378">
        <v>91.489003836283274</v>
      </c>
      <c r="Y378">
        <v>0</v>
      </c>
      <c r="Z378">
        <v>0.34590994338119446</v>
      </c>
      <c r="AA378">
        <v>0</v>
      </c>
      <c r="AB378">
        <v>14.33152033379706</v>
      </c>
      <c r="AC378">
        <v>0</v>
      </c>
      <c r="AD378">
        <v>0</v>
      </c>
      <c r="AE378">
        <v>106.16643411346153</v>
      </c>
    </row>
    <row r="379" spans="1:31" x14ac:dyDescent="0.25">
      <c r="A379">
        <v>2368492</v>
      </c>
      <c r="B379">
        <v>1</v>
      </c>
      <c r="C379" t="s">
        <v>80</v>
      </c>
      <c r="D379" t="s">
        <v>94</v>
      </c>
      <c r="E379" t="s">
        <v>225</v>
      </c>
      <c r="F379" t="s">
        <v>1299</v>
      </c>
      <c r="G379" t="s">
        <v>219</v>
      </c>
      <c r="H379" t="s">
        <v>151</v>
      </c>
      <c r="I379" t="s">
        <v>136</v>
      </c>
      <c r="J379" t="s">
        <v>137</v>
      </c>
      <c r="K379" t="s">
        <v>138</v>
      </c>
      <c r="L379" t="s">
        <v>1300</v>
      </c>
      <c r="M379" t="s">
        <v>1301</v>
      </c>
      <c r="N379">
        <v>4.4861111109999996</v>
      </c>
      <c r="O379">
        <v>0</v>
      </c>
      <c r="P379">
        <v>57</v>
      </c>
      <c r="Q379">
        <v>0</v>
      </c>
      <c r="R379">
        <v>7</v>
      </c>
      <c r="S379">
        <v>0</v>
      </c>
      <c r="T379">
        <v>22</v>
      </c>
      <c r="U379">
        <v>0</v>
      </c>
      <c r="V379">
        <v>0</v>
      </c>
      <c r="W379">
        <v>0</v>
      </c>
      <c r="X379">
        <v>53.359356401077648</v>
      </c>
      <c r="Y379">
        <v>0</v>
      </c>
      <c r="Z379">
        <v>13.398867361913528</v>
      </c>
      <c r="AA379">
        <v>0</v>
      </c>
      <c r="AB379">
        <v>86.213510167192794</v>
      </c>
      <c r="AC379">
        <v>0</v>
      </c>
      <c r="AD379">
        <v>0</v>
      </c>
      <c r="AE379">
        <v>152.97173393018397</v>
      </c>
    </row>
    <row r="380" spans="1:31" x14ac:dyDescent="0.25">
      <c r="A380">
        <v>2368243</v>
      </c>
      <c r="B380">
        <v>1</v>
      </c>
      <c r="C380" t="s">
        <v>80</v>
      </c>
      <c r="D380" t="s">
        <v>96</v>
      </c>
      <c r="E380" t="s">
        <v>148</v>
      </c>
      <c r="F380" t="s">
        <v>1302</v>
      </c>
      <c r="G380" t="s">
        <v>150</v>
      </c>
      <c r="H380" t="s">
        <v>151</v>
      </c>
      <c r="I380" t="s">
        <v>136</v>
      </c>
      <c r="J380" t="s">
        <v>137</v>
      </c>
      <c r="K380" t="s">
        <v>138</v>
      </c>
      <c r="L380" t="s">
        <v>1303</v>
      </c>
      <c r="M380" t="s">
        <v>1304</v>
      </c>
      <c r="N380">
        <v>0.75</v>
      </c>
      <c r="O380">
        <v>0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</row>
    <row r="381" spans="1:31" x14ac:dyDescent="0.25">
      <c r="A381">
        <v>2368641</v>
      </c>
      <c r="B381">
        <v>1</v>
      </c>
      <c r="C381" t="s">
        <v>80</v>
      </c>
      <c r="D381" t="s">
        <v>100</v>
      </c>
      <c r="E381" t="s">
        <v>154</v>
      </c>
      <c r="F381" t="s">
        <v>1305</v>
      </c>
      <c r="G381" t="s">
        <v>1306</v>
      </c>
      <c r="H381" t="s">
        <v>151</v>
      </c>
      <c r="I381" t="s">
        <v>136</v>
      </c>
      <c r="J381" t="s">
        <v>137</v>
      </c>
      <c r="K381" t="s">
        <v>138</v>
      </c>
      <c r="L381" t="s">
        <v>1307</v>
      </c>
      <c r="M381" t="s">
        <v>1308</v>
      </c>
      <c r="N381">
        <v>1.754444444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83</v>
      </c>
      <c r="U381">
        <v>0</v>
      </c>
      <c r="V381">
        <v>20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294.45154124945236</v>
      </c>
      <c r="AC381">
        <v>0</v>
      </c>
      <c r="AD381">
        <v>315.07309288100714</v>
      </c>
      <c r="AE381">
        <v>609.5246341304595</v>
      </c>
    </row>
    <row r="382" spans="1:31" x14ac:dyDescent="0.25">
      <c r="A382">
        <v>2368332</v>
      </c>
      <c r="B382">
        <v>1</v>
      </c>
      <c r="C382" t="s">
        <v>80</v>
      </c>
      <c r="D382" t="s">
        <v>93</v>
      </c>
      <c r="E382" t="s">
        <v>225</v>
      </c>
      <c r="F382" t="s">
        <v>1309</v>
      </c>
      <c r="G382" t="s">
        <v>177</v>
      </c>
      <c r="H382" t="s">
        <v>151</v>
      </c>
      <c r="I382" t="s">
        <v>136</v>
      </c>
      <c r="J382" t="s">
        <v>137</v>
      </c>
      <c r="K382" t="s">
        <v>138</v>
      </c>
      <c r="L382" t="s">
        <v>1310</v>
      </c>
      <c r="M382" t="s">
        <v>1311</v>
      </c>
      <c r="N382">
        <v>0.66361111100000003</v>
      </c>
      <c r="O382">
        <v>0</v>
      </c>
      <c r="P382">
        <v>142</v>
      </c>
      <c r="Q382">
        <v>0</v>
      </c>
      <c r="R382">
        <v>3</v>
      </c>
      <c r="S382">
        <v>0</v>
      </c>
      <c r="T382">
        <v>12</v>
      </c>
      <c r="U382">
        <v>0</v>
      </c>
      <c r="V382">
        <v>0</v>
      </c>
      <c r="W382">
        <v>0</v>
      </c>
      <c r="X382">
        <v>26.051671226354529</v>
      </c>
      <c r="Y382">
        <v>0</v>
      </c>
      <c r="Z382">
        <v>7.6111656893126973</v>
      </c>
      <c r="AA382">
        <v>0</v>
      </c>
      <c r="AB382">
        <v>10.65421290783142</v>
      </c>
      <c r="AC382">
        <v>0</v>
      </c>
      <c r="AD382">
        <v>0</v>
      </c>
      <c r="AE382">
        <v>44.31704982349865</v>
      </c>
    </row>
    <row r="383" spans="1:31" x14ac:dyDescent="0.25">
      <c r="A383">
        <v>2368478</v>
      </c>
      <c r="B383">
        <v>1</v>
      </c>
      <c r="C383" t="s">
        <v>81</v>
      </c>
      <c r="D383" t="s">
        <v>120</v>
      </c>
      <c r="E383" t="s">
        <v>166</v>
      </c>
      <c r="F383" t="s">
        <v>1312</v>
      </c>
      <c r="G383" t="s">
        <v>244</v>
      </c>
      <c r="H383" t="s">
        <v>135</v>
      </c>
      <c r="I383" t="s">
        <v>136</v>
      </c>
      <c r="J383" t="s">
        <v>137</v>
      </c>
      <c r="K383" t="s">
        <v>245</v>
      </c>
      <c r="L383" t="s">
        <v>1313</v>
      </c>
      <c r="M383" t="s">
        <v>1314</v>
      </c>
      <c r="N383">
        <v>1.560277777</v>
      </c>
      <c r="O383">
        <v>0</v>
      </c>
      <c r="P383">
        <v>0</v>
      </c>
      <c r="Q383">
        <v>49</v>
      </c>
      <c r="R383">
        <v>119</v>
      </c>
      <c r="S383">
        <v>6</v>
      </c>
      <c r="T383">
        <v>9</v>
      </c>
      <c r="U383">
        <v>0</v>
      </c>
      <c r="V383">
        <v>0</v>
      </c>
      <c r="W383">
        <v>0</v>
      </c>
      <c r="X383">
        <v>0</v>
      </c>
      <c r="Y383">
        <v>421.71018280181897</v>
      </c>
      <c r="Z383">
        <v>1155.9145661472373</v>
      </c>
      <c r="AA383">
        <v>59.939236935535803</v>
      </c>
      <c r="AB383">
        <v>107.84618326775691</v>
      </c>
      <c r="AC383">
        <v>0</v>
      </c>
      <c r="AD383">
        <v>0</v>
      </c>
      <c r="AE383">
        <v>1745.410169152349</v>
      </c>
    </row>
    <row r="384" spans="1:31" x14ac:dyDescent="0.25">
      <c r="A384">
        <v>2368163</v>
      </c>
      <c r="B384">
        <v>1</v>
      </c>
      <c r="C384" t="s">
        <v>80</v>
      </c>
      <c r="D384" t="s">
        <v>94</v>
      </c>
      <c r="E384" t="s">
        <v>132</v>
      </c>
      <c r="F384" t="s">
        <v>1315</v>
      </c>
      <c r="G384" t="s">
        <v>244</v>
      </c>
      <c r="H384" t="s">
        <v>135</v>
      </c>
      <c r="I384" t="s">
        <v>136</v>
      </c>
      <c r="J384" t="s">
        <v>137</v>
      </c>
      <c r="K384" t="s">
        <v>245</v>
      </c>
      <c r="L384" t="s">
        <v>1316</v>
      </c>
      <c r="M384" t="s">
        <v>1317</v>
      </c>
      <c r="N384">
        <v>6.58</v>
      </c>
      <c r="O384">
        <v>0</v>
      </c>
      <c r="P384">
        <v>0</v>
      </c>
      <c r="Q384">
        <v>0</v>
      </c>
      <c r="R384">
        <v>0</v>
      </c>
      <c r="S384">
        <v>7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95.910802932863376</v>
      </c>
      <c r="AB384">
        <v>0</v>
      </c>
      <c r="AC384">
        <v>0</v>
      </c>
      <c r="AD384">
        <v>0</v>
      </c>
      <c r="AE384">
        <v>95.910802932863376</v>
      </c>
    </row>
    <row r="385" spans="1:31" x14ac:dyDescent="0.25">
      <c r="A385">
        <v>2368123</v>
      </c>
      <c r="B385">
        <v>1</v>
      </c>
      <c r="C385" t="s">
        <v>81</v>
      </c>
      <c r="D385" t="s">
        <v>118</v>
      </c>
      <c r="E385" t="s">
        <v>132</v>
      </c>
      <c r="F385" t="s">
        <v>1318</v>
      </c>
      <c r="G385" t="s">
        <v>134</v>
      </c>
      <c r="H385" t="s">
        <v>135</v>
      </c>
      <c r="I385" t="s">
        <v>136</v>
      </c>
      <c r="J385" t="s">
        <v>137</v>
      </c>
      <c r="K385" t="s">
        <v>138</v>
      </c>
      <c r="L385" t="s">
        <v>1319</v>
      </c>
      <c r="M385" t="s">
        <v>1320</v>
      </c>
      <c r="N385">
        <v>6.0711111109999996</v>
      </c>
      <c r="O385">
        <v>1</v>
      </c>
      <c r="P385">
        <v>0</v>
      </c>
      <c r="Q385">
        <v>5</v>
      </c>
      <c r="R385">
        <v>0</v>
      </c>
      <c r="S385">
        <v>1</v>
      </c>
      <c r="T385">
        <v>0</v>
      </c>
      <c r="U385">
        <v>0</v>
      </c>
      <c r="V385">
        <v>0</v>
      </c>
      <c r="W385">
        <v>4.7079230656436382</v>
      </c>
      <c r="X385">
        <v>0</v>
      </c>
      <c r="Y385">
        <v>367.88321791378007</v>
      </c>
      <c r="Z385">
        <v>0</v>
      </c>
      <c r="AA385">
        <v>3.8810684642565003</v>
      </c>
      <c r="AB385">
        <v>0</v>
      </c>
      <c r="AC385">
        <v>0</v>
      </c>
      <c r="AD385">
        <v>0</v>
      </c>
      <c r="AE385">
        <v>376.47220944368019</v>
      </c>
    </row>
    <row r="386" spans="1:31" x14ac:dyDescent="0.25">
      <c r="A386">
        <v>2368169</v>
      </c>
      <c r="B386">
        <v>1</v>
      </c>
      <c r="C386" t="s">
        <v>80</v>
      </c>
      <c r="D386" t="s">
        <v>93</v>
      </c>
      <c r="E386" t="s">
        <v>166</v>
      </c>
      <c r="F386" t="s">
        <v>1321</v>
      </c>
      <c r="G386" t="s">
        <v>244</v>
      </c>
      <c r="H386" t="s">
        <v>135</v>
      </c>
      <c r="I386" t="s">
        <v>136</v>
      </c>
      <c r="J386" t="s">
        <v>137</v>
      </c>
      <c r="K386" t="s">
        <v>245</v>
      </c>
      <c r="L386" t="s">
        <v>1322</v>
      </c>
      <c r="M386" t="s">
        <v>1323</v>
      </c>
      <c r="N386">
        <v>5.5472222220000003</v>
      </c>
      <c r="O386">
        <v>0</v>
      </c>
      <c r="P386">
        <v>13</v>
      </c>
      <c r="Q386">
        <v>6</v>
      </c>
      <c r="R386">
        <v>59</v>
      </c>
      <c r="S386">
        <v>0</v>
      </c>
      <c r="T386">
        <v>32</v>
      </c>
      <c r="U386">
        <v>0</v>
      </c>
      <c r="V386">
        <v>0</v>
      </c>
      <c r="W386">
        <v>0</v>
      </c>
      <c r="X386">
        <v>26.82474324841537</v>
      </c>
      <c r="Y386">
        <v>299.55361474593394</v>
      </c>
      <c r="Z386">
        <v>1770.0482421720176</v>
      </c>
      <c r="AA386">
        <v>0</v>
      </c>
      <c r="AB386">
        <v>608.85801928212186</v>
      </c>
      <c r="AC386">
        <v>0</v>
      </c>
      <c r="AD386">
        <v>0</v>
      </c>
      <c r="AE386">
        <v>2705.2846194484887</v>
      </c>
    </row>
    <row r="387" spans="1:31" x14ac:dyDescent="0.25">
      <c r="A387">
        <v>2368664</v>
      </c>
      <c r="B387">
        <v>1</v>
      </c>
      <c r="C387" t="s">
        <v>80</v>
      </c>
      <c r="D387" t="s">
        <v>107</v>
      </c>
      <c r="E387" t="s">
        <v>148</v>
      </c>
      <c r="F387" t="s">
        <v>1097</v>
      </c>
      <c r="G387" t="s">
        <v>156</v>
      </c>
      <c r="H387" t="s">
        <v>151</v>
      </c>
      <c r="I387" t="s">
        <v>136</v>
      </c>
      <c r="J387" t="s">
        <v>137</v>
      </c>
      <c r="K387" t="s">
        <v>138</v>
      </c>
      <c r="L387" t="s">
        <v>1324</v>
      </c>
      <c r="M387" t="s">
        <v>1325</v>
      </c>
      <c r="N387">
        <v>1.3319444439999999</v>
      </c>
      <c r="O387">
        <v>0</v>
      </c>
      <c r="P387">
        <v>12</v>
      </c>
      <c r="Q387">
        <v>0</v>
      </c>
      <c r="R387">
        <v>0</v>
      </c>
      <c r="S387">
        <v>0</v>
      </c>
      <c r="T387">
        <v>1</v>
      </c>
      <c r="U387">
        <v>0</v>
      </c>
      <c r="V387">
        <v>0</v>
      </c>
      <c r="W387">
        <v>0</v>
      </c>
      <c r="X387">
        <v>4.2495503880239793</v>
      </c>
      <c r="Y387">
        <v>0</v>
      </c>
      <c r="Z387">
        <v>0</v>
      </c>
      <c r="AA387">
        <v>0</v>
      </c>
      <c r="AB387">
        <v>2.2626715846992402</v>
      </c>
      <c r="AC387">
        <v>0</v>
      </c>
      <c r="AD387">
        <v>0</v>
      </c>
      <c r="AE387">
        <v>6.5122219727232196</v>
      </c>
    </row>
    <row r="388" spans="1:31" x14ac:dyDescent="0.25">
      <c r="A388">
        <v>2368581</v>
      </c>
      <c r="B388">
        <v>1</v>
      </c>
      <c r="C388" t="s">
        <v>81</v>
      </c>
      <c r="D388" t="s">
        <v>116</v>
      </c>
      <c r="E388" t="s">
        <v>166</v>
      </c>
      <c r="F388" t="s">
        <v>1326</v>
      </c>
      <c r="G388" t="s">
        <v>168</v>
      </c>
      <c r="H388" t="s">
        <v>135</v>
      </c>
      <c r="I388" t="s">
        <v>136</v>
      </c>
      <c r="J388" t="s">
        <v>137</v>
      </c>
      <c r="K388" t="s">
        <v>138</v>
      </c>
      <c r="L388" t="s">
        <v>1327</v>
      </c>
      <c r="M388" t="s">
        <v>1328</v>
      </c>
      <c r="N388">
        <v>0.26527777699999999</v>
      </c>
      <c r="O388">
        <v>9</v>
      </c>
      <c r="P388">
        <v>2976</v>
      </c>
      <c r="Q388">
        <v>249</v>
      </c>
      <c r="R388">
        <v>238</v>
      </c>
      <c r="S388">
        <v>12</v>
      </c>
      <c r="T388">
        <v>415</v>
      </c>
      <c r="U388">
        <v>2</v>
      </c>
      <c r="V388">
        <v>0</v>
      </c>
      <c r="W388">
        <v>2.067425613690475</v>
      </c>
      <c r="X388">
        <v>185.76696772955907</v>
      </c>
      <c r="Y388">
        <v>256.92760316711372</v>
      </c>
      <c r="Z388">
        <v>85.926724605917514</v>
      </c>
      <c r="AA388">
        <v>36.791683455892468</v>
      </c>
      <c r="AB388">
        <v>65.611853305115588</v>
      </c>
      <c r="AC388">
        <v>72.554418622967177</v>
      </c>
      <c r="AD388">
        <v>0</v>
      </c>
      <c r="AE388">
        <v>705.64667650025592</v>
      </c>
    </row>
    <row r="389" spans="1:31" x14ac:dyDescent="0.25">
      <c r="A389">
        <v>2368040</v>
      </c>
      <c r="B389">
        <v>1</v>
      </c>
      <c r="C389" t="s">
        <v>80</v>
      </c>
      <c r="D389" t="s">
        <v>82</v>
      </c>
      <c r="E389" t="s">
        <v>148</v>
      </c>
      <c r="F389" t="s">
        <v>1329</v>
      </c>
      <c r="G389" t="s">
        <v>150</v>
      </c>
      <c r="H389" t="s">
        <v>151</v>
      </c>
      <c r="I389" t="s">
        <v>136</v>
      </c>
      <c r="J389" t="s">
        <v>137</v>
      </c>
      <c r="K389" t="s">
        <v>138</v>
      </c>
      <c r="L389" t="s">
        <v>1330</v>
      </c>
      <c r="M389" t="s">
        <v>1331</v>
      </c>
      <c r="N389">
        <v>0.71361111099999996</v>
      </c>
      <c r="O389">
        <v>0</v>
      </c>
      <c r="P389">
        <v>27</v>
      </c>
      <c r="Q389">
        <v>0</v>
      </c>
      <c r="R389">
        <v>0</v>
      </c>
      <c r="S389">
        <v>0</v>
      </c>
      <c r="T389">
        <v>2</v>
      </c>
      <c r="U389">
        <v>0</v>
      </c>
      <c r="V389">
        <v>0</v>
      </c>
      <c r="W389">
        <v>0</v>
      </c>
      <c r="X389">
        <v>4.7409592993901066</v>
      </c>
      <c r="Y389">
        <v>0</v>
      </c>
      <c r="Z389">
        <v>0</v>
      </c>
      <c r="AA389">
        <v>0</v>
      </c>
      <c r="AB389">
        <v>0.83190419082268041</v>
      </c>
      <c r="AC389">
        <v>0</v>
      </c>
      <c r="AD389">
        <v>0</v>
      </c>
      <c r="AE389">
        <v>5.5728634902127867</v>
      </c>
    </row>
    <row r="390" spans="1:31" x14ac:dyDescent="0.25">
      <c r="A390">
        <v>2368083</v>
      </c>
      <c r="B390">
        <v>1</v>
      </c>
      <c r="C390" t="s">
        <v>81</v>
      </c>
      <c r="D390" t="s">
        <v>115</v>
      </c>
      <c r="E390" t="s">
        <v>132</v>
      </c>
      <c r="F390" t="s">
        <v>1332</v>
      </c>
      <c r="G390" t="s">
        <v>134</v>
      </c>
      <c r="H390" t="s">
        <v>135</v>
      </c>
      <c r="I390" t="s">
        <v>136</v>
      </c>
      <c r="J390" t="s">
        <v>137</v>
      </c>
      <c r="K390" t="s">
        <v>138</v>
      </c>
      <c r="L390" t="s">
        <v>1333</v>
      </c>
      <c r="M390" t="s">
        <v>1334</v>
      </c>
      <c r="N390">
        <v>1.9575</v>
      </c>
      <c r="O390">
        <v>0</v>
      </c>
      <c r="P390">
        <v>17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3.1564650999250423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3.1564650999250423</v>
      </c>
    </row>
    <row r="391" spans="1:31" x14ac:dyDescent="0.25">
      <c r="A391">
        <v>2368232</v>
      </c>
      <c r="B391">
        <v>1</v>
      </c>
      <c r="C391" t="s">
        <v>80</v>
      </c>
      <c r="D391" t="s">
        <v>108</v>
      </c>
      <c r="E391" t="s">
        <v>171</v>
      </c>
      <c r="F391" t="s">
        <v>1335</v>
      </c>
      <c r="G391" t="s">
        <v>244</v>
      </c>
      <c r="H391" t="s">
        <v>135</v>
      </c>
      <c r="I391" t="s">
        <v>136</v>
      </c>
      <c r="J391" t="s">
        <v>137</v>
      </c>
      <c r="K391" t="s">
        <v>245</v>
      </c>
      <c r="L391" t="s">
        <v>1336</v>
      </c>
      <c r="M391" t="s">
        <v>1337</v>
      </c>
      <c r="N391">
        <v>3.6152777770000002</v>
      </c>
      <c r="O391">
        <v>0</v>
      </c>
      <c r="P391">
        <v>546</v>
      </c>
      <c r="Q391">
        <v>0</v>
      </c>
      <c r="R391">
        <v>83</v>
      </c>
      <c r="S391">
        <v>1</v>
      </c>
      <c r="T391">
        <v>84</v>
      </c>
      <c r="U391">
        <v>0</v>
      </c>
      <c r="V391">
        <v>0</v>
      </c>
      <c r="W391">
        <v>0</v>
      </c>
      <c r="X391">
        <v>465.68660956844531</v>
      </c>
      <c r="Y391">
        <v>0</v>
      </c>
      <c r="Z391">
        <v>362.82828410437838</v>
      </c>
      <c r="AA391">
        <v>8.5933904145565414</v>
      </c>
      <c r="AB391">
        <v>371.36382022857345</v>
      </c>
      <c r="AC391">
        <v>0</v>
      </c>
      <c r="AD391">
        <v>0</v>
      </c>
      <c r="AE391">
        <v>1208.4721043159539</v>
      </c>
    </row>
    <row r="392" spans="1:31" x14ac:dyDescent="0.25">
      <c r="A392">
        <v>2368601</v>
      </c>
      <c r="B392">
        <v>1</v>
      </c>
      <c r="C392" t="s">
        <v>81</v>
      </c>
      <c r="D392" t="s">
        <v>120</v>
      </c>
      <c r="E392" t="s">
        <v>166</v>
      </c>
      <c r="F392" t="s">
        <v>514</v>
      </c>
      <c r="G392" t="s">
        <v>168</v>
      </c>
      <c r="H392" t="s">
        <v>135</v>
      </c>
      <c r="I392" t="s">
        <v>136</v>
      </c>
      <c r="J392" t="s">
        <v>137</v>
      </c>
      <c r="K392" t="s">
        <v>138</v>
      </c>
      <c r="L392" t="s">
        <v>1338</v>
      </c>
      <c r="M392" t="s">
        <v>1339</v>
      </c>
      <c r="N392">
        <v>0.59083333299999996</v>
      </c>
      <c r="O392">
        <v>10</v>
      </c>
      <c r="P392">
        <v>1146</v>
      </c>
      <c r="Q392">
        <v>433</v>
      </c>
      <c r="R392">
        <v>140</v>
      </c>
      <c r="S392">
        <v>41</v>
      </c>
      <c r="T392">
        <v>140</v>
      </c>
      <c r="U392">
        <v>4</v>
      </c>
      <c r="V392">
        <v>2</v>
      </c>
      <c r="W392">
        <v>4.524452467820983</v>
      </c>
      <c r="X392">
        <v>222.20812588740205</v>
      </c>
      <c r="Y392">
        <v>1973.9725688247574</v>
      </c>
      <c r="Z392">
        <v>462.21123741022632</v>
      </c>
      <c r="AA392">
        <v>154.38424618566629</v>
      </c>
      <c r="AB392">
        <v>77.366808718203302</v>
      </c>
      <c r="AC392">
        <v>219.63361788936092</v>
      </c>
      <c r="AD392">
        <v>136.31537890017987</v>
      </c>
      <c r="AE392">
        <v>3250.6164362836166</v>
      </c>
    </row>
    <row r="393" spans="1:31" x14ac:dyDescent="0.25">
      <c r="A393">
        <v>2368103</v>
      </c>
      <c r="B393">
        <v>1</v>
      </c>
      <c r="C393" t="s">
        <v>80</v>
      </c>
      <c r="D393" t="s">
        <v>85</v>
      </c>
      <c r="E393" t="s">
        <v>148</v>
      </c>
      <c r="F393" t="s">
        <v>1340</v>
      </c>
      <c r="G393" t="s">
        <v>160</v>
      </c>
      <c r="H393" t="s">
        <v>151</v>
      </c>
      <c r="I393" t="s">
        <v>136</v>
      </c>
      <c r="J393" t="s">
        <v>137</v>
      </c>
      <c r="K393" t="s">
        <v>138</v>
      </c>
      <c r="L393" t="s">
        <v>1341</v>
      </c>
      <c r="M393" t="s">
        <v>1342</v>
      </c>
      <c r="N393">
        <v>1.122222222</v>
      </c>
      <c r="O393">
        <v>0</v>
      </c>
      <c r="P393">
        <v>1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0.68034140363081674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0.68034140363081674</v>
      </c>
    </row>
    <row r="394" spans="1:31" x14ac:dyDescent="0.25">
      <c r="A394">
        <v>2368289</v>
      </c>
      <c r="B394">
        <v>1</v>
      </c>
      <c r="C394" t="s">
        <v>80</v>
      </c>
      <c r="D394" t="s">
        <v>83</v>
      </c>
      <c r="E394" t="s">
        <v>225</v>
      </c>
      <c r="F394" t="s">
        <v>1343</v>
      </c>
      <c r="G394" t="s">
        <v>219</v>
      </c>
      <c r="H394" t="s">
        <v>151</v>
      </c>
      <c r="I394" t="s">
        <v>136</v>
      </c>
      <c r="J394" t="s">
        <v>137</v>
      </c>
      <c r="K394" t="s">
        <v>138</v>
      </c>
      <c r="L394" t="s">
        <v>1344</v>
      </c>
      <c r="M394" t="s">
        <v>1345</v>
      </c>
      <c r="N394">
        <v>0.95111111100000001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4</v>
      </c>
      <c r="U394">
        <v>0</v>
      </c>
      <c r="V394">
        <v>1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2.64863737145172</v>
      </c>
      <c r="AC394">
        <v>0</v>
      </c>
      <c r="AD394">
        <v>20.831293218153601</v>
      </c>
      <c r="AE394">
        <v>23.479930589605321</v>
      </c>
    </row>
    <row r="395" spans="1:31" x14ac:dyDescent="0.25">
      <c r="A395">
        <v>2368538</v>
      </c>
      <c r="B395">
        <v>1</v>
      </c>
      <c r="C395" t="s">
        <v>81</v>
      </c>
      <c r="D395" t="s">
        <v>128</v>
      </c>
      <c r="E395" t="s">
        <v>132</v>
      </c>
      <c r="F395" t="s">
        <v>1346</v>
      </c>
      <c r="G395" t="s">
        <v>168</v>
      </c>
      <c r="H395" t="s">
        <v>135</v>
      </c>
      <c r="I395" t="s">
        <v>136</v>
      </c>
      <c r="J395" t="s">
        <v>137</v>
      </c>
      <c r="K395" t="s">
        <v>138</v>
      </c>
      <c r="L395" t="s">
        <v>1347</v>
      </c>
      <c r="M395" t="s">
        <v>1348</v>
      </c>
      <c r="N395">
        <v>0.48527777700000002</v>
      </c>
      <c r="O395">
        <v>0</v>
      </c>
      <c r="P395">
        <v>15</v>
      </c>
      <c r="Q395">
        <v>0</v>
      </c>
      <c r="R395">
        <v>20</v>
      </c>
      <c r="S395">
        <v>8</v>
      </c>
      <c r="T395">
        <v>6</v>
      </c>
      <c r="U395">
        <v>4</v>
      </c>
      <c r="V395">
        <v>0</v>
      </c>
      <c r="W395">
        <v>0</v>
      </c>
      <c r="X395">
        <v>2.7389283681759338</v>
      </c>
      <c r="Y395">
        <v>0</v>
      </c>
      <c r="Z395">
        <v>12.724693581147756</v>
      </c>
      <c r="AA395">
        <v>154.39853358162</v>
      </c>
      <c r="AB395">
        <v>10.082137395196742</v>
      </c>
      <c r="AC395">
        <v>714.75021198463003</v>
      </c>
      <c r="AD395">
        <v>0</v>
      </c>
      <c r="AE395">
        <v>894.69450491077043</v>
      </c>
    </row>
    <row r="396" spans="1:31" x14ac:dyDescent="0.25">
      <c r="A396">
        <v>2368246</v>
      </c>
      <c r="B396">
        <v>1</v>
      </c>
      <c r="C396" t="s">
        <v>80</v>
      </c>
      <c r="D396" t="s">
        <v>110</v>
      </c>
      <c r="E396" t="s">
        <v>148</v>
      </c>
      <c r="F396" t="s">
        <v>1349</v>
      </c>
      <c r="G396" t="s">
        <v>150</v>
      </c>
      <c r="H396" t="s">
        <v>151</v>
      </c>
      <c r="I396" t="s">
        <v>136</v>
      </c>
      <c r="J396" t="s">
        <v>137</v>
      </c>
      <c r="K396" t="s">
        <v>138</v>
      </c>
      <c r="L396" t="s">
        <v>1350</v>
      </c>
      <c r="M396" t="s">
        <v>1351</v>
      </c>
      <c r="N396">
        <v>2.2116666660000002</v>
      </c>
      <c r="O396">
        <v>0</v>
      </c>
      <c r="P396">
        <v>4</v>
      </c>
      <c r="Q396">
        <v>0</v>
      </c>
      <c r="R396">
        <v>0</v>
      </c>
      <c r="S396">
        <v>0</v>
      </c>
      <c r="T396">
        <v>1</v>
      </c>
      <c r="U396">
        <v>0</v>
      </c>
      <c r="V396">
        <v>0</v>
      </c>
      <c r="W396">
        <v>0</v>
      </c>
      <c r="X396">
        <v>1.991984669251704</v>
      </c>
      <c r="Y396">
        <v>0</v>
      </c>
      <c r="Z396">
        <v>0</v>
      </c>
      <c r="AA396">
        <v>0</v>
      </c>
      <c r="AB396">
        <v>1.6082964106871549</v>
      </c>
      <c r="AC396">
        <v>0</v>
      </c>
      <c r="AD396">
        <v>0</v>
      </c>
      <c r="AE396">
        <v>3.6002810799388589</v>
      </c>
    </row>
    <row r="397" spans="1:31" x14ac:dyDescent="0.25">
      <c r="A397">
        <v>2368146</v>
      </c>
      <c r="B397">
        <v>1</v>
      </c>
      <c r="C397" t="s">
        <v>81</v>
      </c>
      <c r="D397" t="s">
        <v>113</v>
      </c>
      <c r="E397" t="s">
        <v>166</v>
      </c>
      <c r="F397" t="s">
        <v>1352</v>
      </c>
      <c r="G397" t="s">
        <v>244</v>
      </c>
      <c r="H397" t="s">
        <v>135</v>
      </c>
      <c r="I397" t="s">
        <v>136</v>
      </c>
      <c r="J397" t="s">
        <v>137</v>
      </c>
      <c r="K397" t="s">
        <v>245</v>
      </c>
      <c r="L397" t="s">
        <v>1353</v>
      </c>
      <c r="M397" t="s">
        <v>1354</v>
      </c>
      <c r="N397">
        <v>5.8313888880000002</v>
      </c>
      <c r="O397">
        <v>16</v>
      </c>
      <c r="P397">
        <v>344</v>
      </c>
      <c r="Q397">
        <v>157</v>
      </c>
      <c r="R397">
        <v>167</v>
      </c>
      <c r="S397">
        <v>21</v>
      </c>
      <c r="T397">
        <v>33</v>
      </c>
      <c r="U397">
        <v>1</v>
      </c>
      <c r="V397">
        <v>0</v>
      </c>
      <c r="W397">
        <v>38.682680850104155</v>
      </c>
      <c r="X397">
        <v>611.98678337718286</v>
      </c>
      <c r="Y397">
        <v>2840.1153261541685</v>
      </c>
      <c r="Z397">
        <v>2079.1091863095053</v>
      </c>
      <c r="AA397">
        <v>408.94281631401003</v>
      </c>
      <c r="AB397">
        <v>229.53840611666567</v>
      </c>
      <c r="AC397">
        <v>881.58478947889364</v>
      </c>
      <c r="AD397">
        <v>0</v>
      </c>
      <c r="AE397">
        <v>7089.9599886005308</v>
      </c>
    </row>
    <row r="398" spans="1:31" x14ac:dyDescent="0.25">
      <c r="A398">
        <v>2368475</v>
      </c>
      <c r="B398">
        <v>1</v>
      </c>
      <c r="C398" t="s">
        <v>81</v>
      </c>
      <c r="D398" t="s">
        <v>127</v>
      </c>
      <c r="E398" t="s">
        <v>154</v>
      </c>
      <c r="F398" t="s">
        <v>1355</v>
      </c>
      <c r="G398" t="s">
        <v>299</v>
      </c>
      <c r="H398" t="s">
        <v>151</v>
      </c>
      <c r="I398" t="s">
        <v>136</v>
      </c>
      <c r="J398" t="s">
        <v>137</v>
      </c>
      <c r="K398" t="s">
        <v>138</v>
      </c>
      <c r="L398" t="s">
        <v>1356</v>
      </c>
      <c r="M398" t="s">
        <v>1357</v>
      </c>
      <c r="N398">
        <v>3.2597222220000002</v>
      </c>
      <c r="O398">
        <v>0</v>
      </c>
      <c r="P398">
        <v>10</v>
      </c>
      <c r="Q398">
        <v>0</v>
      </c>
      <c r="R398">
        <v>16</v>
      </c>
      <c r="S398">
        <v>0</v>
      </c>
      <c r="T398">
        <v>2</v>
      </c>
      <c r="U398">
        <v>0</v>
      </c>
      <c r="V398">
        <v>0</v>
      </c>
      <c r="W398">
        <v>0</v>
      </c>
      <c r="X398">
        <v>1.9376269636526311</v>
      </c>
      <c r="Y398">
        <v>0</v>
      </c>
      <c r="Z398">
        <v>46.555400641066882</v>
      </c>
      <c r="AA398">
        <v>0</v>
      </c>
      <c r="AB398">
        <v>33.85778001117761</v>
      </c>
      <c r="AC398">
        <v>0</v>
      </c>
      <c r="AD398">
        <v>0</v>
      </c>
      <c r="AE398">
        <v>82.350807615897125</v>
      </c>
    </row>
    <row r="399" spans="1:31" x14ac:dyDescent="0.25">
      <c r="A399">
        <v>2368335</v>
      </c>
      <c r="B399">
        <v>1</v>
      </c>
      <c r="C399" t="s">
        <v>80</v>
      </c>
      <c r="D399" t="s">
        <v>97</v>
      </c>
      <c r="E399" t="s">
        <v>225</v>
      </c>
      <c r="F399" t="s">
        <v>1358</v>
      </c>
      <c r="G399" t="s">
        <v>227</v>
      </c>
      <c r="H399" t="s">
        <v>151</v>
      </c>
      <c r="I399" t="s">
        <v>136</v>
      </c>
      <c r="J399" t="s">
        <v>137</v>
      </c>
      <c r="K399" t="s">
        <v>138</v>
      </c>
      <c r="L399" t="s">
        <v>1359</v>
      </c>
      <c r="M399" t="s">
        <v>1360</v>
      </c>
      <c r="N399">
        <v>8.0419444440000003</v>
      </c>
      <c r="O399">
        <v>0</v>
      </c>
      <c r="P399">
        <v>154</v>
      </c>
      <c r="Q399">
        <v>0</v>
      </c>
      <c r="R399">
        <v>0</v>
      </c>
      <c r="S399">
        <v>0</v>
      </c>
      <c r="T399">
        <v>10</v>
      </c>
      <c r="U399">
        <v>0</v>
      </c>
      <c r="V399">
        <v>0</v>
      </c>
      <c r="W399">
        <v>0</v>
      </c>
      <c r="X399">
        <v>512.6182935952952</v>
      </c>
      <c r="Y399">
        <v>0</v>
      </c>
      <c r="Z399">
        <v>0</v>
      </c>
      <c r="AA399">
        <v>0</v>
      </c>
      <c r="AB399">
        <v>103.5016789321991</v>
      </c>
      <c r="AC399">
        <v>0</v>
      </c>
      <c r="AD399">
        <v>0</v>
      </c>
      <c r="AE399">
        <v>616.11997252749427</v>
      </c>
    </row>
    <row r="400" spans="1:31" x14ac:dyDescent="0.25">
      <c r="A400">
        <v>2368667</v>
      </c>
      <c r="B400">
        <v>1</v>
      </c>
      <c r="C400" t="s">
        <v>80</v>
      </c>
      <c r="D400" t="s">
        <v>100</v>
      </c>
      <c r="E400" t="s">
        <v>148</v>
      </c>
      <c r="F400" t="s">
        <v>1361</v>
      </c>
      <c r="G400" t="s">
        <v>160</v>
      </c>
      <c r="H400" t="s">
        <v>151</v>
      </c>
      <c r="I400" t="s">
        <v>136</v>
      </c>
      <c r="J400" t="s">
        <v>137</v>
      </c>
      <c r="K400" t="s">
        <v>138</v>
      </c>
      <c r="L400" t="s">
        <v>1362</v>
      </c>
      <c r="M400" t="s">
        <v>1363</v>
      </c>
      <c r="N400">
        <v>0.90111111099999996</v>
      </c>
      <c r="O400">
        <v>0</v>
      </c>
      <c r="P400">
        <v>1</v>
      </c>
      <c r="Q400">
        <v>0</v>
      </c>
      <c r="R400">
        <v>1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0.55072704941826167</v>
      </c>
      <c r="Y400">
        <v>0</v>
      </c>
      <c r="Z400">
        <v>2.9570020652748976</v>
      </c>
      <c r="AA400">
        <v>0</v>
      </c>
      <c r="AB400">
        <v>0</v>
      </c>
      <c r="AC400">
        <v>0</v>
      </c>
      <c r="AD400">
        <v>0</v>
      </c>
      <c r="AE400">
        <v>3.5077291146931593</v>
      </c>
    </row>
    <row r="401" spans="1:31" x14ac:dyDescent="0.25">
      <c r="A401">
        <v>2368166</v>
      </c>
      <c r="B401">
        <v>1</v>
      </c>
      <c r="C401" t="s">
        <v>80</v>
      </c>
      <c r="D401" t="s">
        <v>101</v>
      </c>
      <c r="E401" t="s">
        <v>132</v>
      </c>
      <c r="F401" t="s">
        <v>1364</v>
      </c>
      <c r="G401" t="s">
        <v>1116</v>
      </c>
      <c r="H401" t="s">
        <v>135</v>
      </c>
      <c r="I401" t="s">
        <v>136</v>
      </c>
      <c r="J401" t="s">
        <v>137</v>
      </c>
      <c r="K401" t="s">
        <v>138</v>
      </c>
      <c r="L401" t="s">
        <v>1365</v>
      </c>
      <c r="M401" t="s">
        <v>1366</v>
      </c>
      <c r="N401">
        <v>2.0641666660000002</v>
      </c>
      <c r="O401">
        <v>0</v>
      </c>
      <c r="P401">
        <v>760</v>
      </c>
      <c r="Q401">
        <v>0</v>
      </c>
      <c r="R401">
        <v>38</v>
      </c>
      <c r="S401">
        <v>1</v>
      </c>
      <c r="T401">
        <v>80</v>
      </c>
      <c r="U401">
        <v>0</v>
      </c>
      <c r="V401">
        <v>0</v>
      </c>
      <c r="W401">
        <v>0</v>
      </c>
      <c r="X401">
        <v>528.1860419906892</v>
      </c>
      <c r="Y401">
        <v>0</v>
      </c>
      <c r="Z401">
        <v>52.701230719251669</v>
      </c>
      <c r="AA401">
        <v>0</v>
      </c>
      <c r="AB401">
        <v>313.44392138067099</v>
      </c>
      <c r="AC401">
        <v>0</v>
      </c>
      <c r="AD401">
        <v>0</v>
      </c>
      <c r="AE401">
        <v>894.3311940906118</v>
      </c>
    </row>
    <row r="402" spans="1:31" x14ac:dyDescent="0.25">
      <c r="A402">
        <v>2368521</v>
      </c>
      <c r="B402">
        <v>1</v>
      </c>
      <c r="C402" t="s">
        <v>81</v>
      </c>
      <c r="D402" t="s">
        <v>113</v>
      </c>
      <c r="E402" t="s">
        <v>320</v>
      </c>
      <c r="F402" t="s">
        <v>1367</v>
      </c>
      <c r="G402" t="s">
        <v>168</v>
      </c>
      <c r="H402" t="s">
        <v>135</v>
      </c>
      <c r="I402" t="s">
        <v>136</v>
      </c>
      <c r="J402" t="s">
        <v>137</v>
      </c>
      <c r="K402" t="s">
        <v>138</v>
      </c>
      <c r="L402" t="s">
        <v>1368</v>
      </c>
      <c r="M402" t="s">
        <v>1369</v>
      </c>
      <c r="N402">
        <v>0.21666666600000001</v>
      </c>
      <c r="O402">
        <v>23</v>
      </c>
      <c r="P402">
        <v>3860</v>
      </c>
      <c r="Q402">
        <v>284</v>
      </c>
      <c r="R402">
        <v>1195</v>
      </c>
      <c r="S402">
        <v>55</v>
      </c>
      <c r="T402">
        <v>322</v>
      </c>
      <c r="U402">
        <v>2</v>
      </c>
      <c r="V402">
        <v>0</v>
      </c>
      <c r="W402">
        <v>3.8998015463420002</v>
      </c>
      <c r="X402">
        <v>233.69561506627633</v>
      </c>
      <c r="Y402">
        <v>281.15141247926192</v>
      </c>
      <c r="Z402">
        <v>568.71694470691386</v>
      </c>
      <c r="AA402">
        <v>85.295694474665751</v>
      </c>
      <c r="AB402">
        <v>80.808698706381136</v>
      </c>
      <c r="AC402">
        <v>71.471789914509401</v>
      </c>
      <c r="AD402">
        <v>0</v>
      </c>
      <c r="AE402">
        <v>1325.0399568943503</v>
      </c>
    </row>
    <row r="403" spans="1:31" x14ac:dyDescent="0.25">
      <c r="A403">
        <v>2368644</v>
      </c>
      <c r="B403">
        <v>1</v>
      </c>
      <c r="C403" t="s">
        <v>80</v>
      </c>
      <c r="D403" t="s">
        <v>103</v>
      </c>
      <c r="E403" t="s">
        <v>225</v>
      </c>
      <c r="F403" t="s">
        <v>1370</v>
      </c>
      <c r="G403" t="s">
        <v>219</v>
      </c>
      <c r="H403" t="s">
        <v>151</v>
      </c>
      <c r="I403" t="s">
        <v>136</v>
      </c>
      <c r="J403" t="s">
        <v>137</v>
      </c>
      <c r="K403" t="s">
        <v>138</v>
      </c>
      <c r="L403" t="s">
        <v>1371</v>
      </c>
      <c r="M403" t="s">
        <v>1372</v>
      </c>
      <c r="N403">
        <v>1.6261111109999999</v>
      </c>
      <c r="O403">
        <v>0</v>
      </c>
      <c r="P403">
        <v>4</v>
      </c>
      <c r="Q403">
        <v>0</v>
      </c>
      <c r="R403">
        <v>4</v>
      </c>
      <c r="S403">
        <v>0</v>
      </c>
      <c r="T403">
        <v>1</v>
      </c>
      <c r="U403">
        <v>0</v>
      </c>
      <c r="V403">
        <v>0</v>
      </c>
      <c r="W403">
        <v>0</v>
      </c>
      <c r="X403">
        <v>2.3695359332070023</v>
      </c>
      <c r="Y403">
        <v>0</v>
      </c>
      <c r="Z403">
        <v>1.3966735413655402</v>
      </c>
      <c r="AA403">
        <v>0</v>
      </c>
      <c r="AB403">
        <v>7.465464980555538</v>
      </c>
      <c r="AC403">
        <v>0</v>
      </c>
      <c r="AD403">
        <v>0</v>
      </c>
      <c r="AE403">
        <v>11.231674455128081</v>
      </c>
    </row>
    <row r="404" spans="1:31" x14ac:dyDescent="0.25">
      <c r="A404">
        <v>2368189</v>
      </c>
      <c r="B404">
        <v>1</v>
      </c>
      <c r="C404" t="s">
        <v>81</v>
      </c>
      <c r="D404" t="s">
        <v>125</v>
      </c>
      <c r="E404" t="s">
        <v>148</v>
      </c>
      <c r="F404" t="s">
        <v>1373</v>
      </c>
      <c r="G404" t="s">
        <v>240</v>
      </c>
      <c r="H404" t="s">
        <v>151</v>
      </c>
      <c r="I404" t="s">
        <v>136</v>
      </c>
      <c r="J404" t="s">
        <v>137</v>
      </c>
      <c r="K404" t="s">
        <v>138</v>
      </c>
      <c r="L404" t="s">
        <v>1374</v>
      </c>
      <c r="M404" t="s">
        <v>1375</v>
      </c>
      <c r="N404">
        <v>2.2050000000000001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1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0.52866045345576884</v>
      </c>
      <c r="AC404">
        <v>0</v>
      </c>
      <c r="AD404">
        <v>0</v>
      </c>
      <c r="AE404">
        <v>0.52866045345576884</v>
      </c>
    </row>
    <row r="405" spans="1:31" x14ac:dyDescent="0.25">
      <c r="A405">
        <v>2368329</v>
      </c>
      <c r="B405">
        <v>1</v>
      </c>
      <c r="C405" t="s">
        <v>80</v>
      </c>
      <c r="D405" t="s">
        <v>92</v>
      </c>
      <c r="E405" t="s">
        <v>148</v>
      </c>
      <c r="F405" t="s">
        <v>1376</v>
      </c>
      <c r="G405" t="s">
        <v>240</v>
      </c>
      <c r="H405" t="s">
        <v>151</v>
      </c>
      <c r="I405" t="s">
        <v>136</v>
      </c>
      <c r="J405" t="s">
        <v>137</v>
      </c>
      <c r="K405" t="s">
        <v>138</v>
      </c>
      <c r="L405" t="s">
        <v>1377</v>
      </c>
      <c r="M405" t="s">
        <v>1378</v>
      </c>
      <c r="N405">
        <v>3.5047222219999998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4.7273086667944449E-2</v>
      </c>
      <c r="AA405">
        <v>0</v>
      </c>
      <c r="AB405">
        <v>0</v>
      </c>
      <c r="AC405">
        <v>0</v>
      </c>
      <c r="AD405">
        <v>0</v>
      </c>
      <c r="AE405">
        <v>4.7273086667944449E-2</v>
      </c>
    </row>
    <row r="406" spans="1:31" x14ac:dyDescent="0.25">
      <c r="A406">
        <v>2368126</v>
      </c>
      <c r="B406">
        <v>1</v>
      </c>
      <c r="C406" t="s">
        <v>81</v>
      </c>
      <c r="D406" t="s">
        <v>119</v>
      </c>
      <c r="E406" t="s">
        <v>132</v>
      </c>
      <c r="F406" t="s">
        <v>1379</v>
      </c>
      <c r="G406" t="s">
        <v>252</v>
      </c>
      <c r="H406" t="s">
        <v>135</v>
      </c>
      <c r="I406" t="s">
        <v>136</v>
      </c>
      <c r="J406" t="s">
        <v>137</v>
      </c>
      <c r="K406" t="s">
        <v>245</v>
      </c>
      <c r="L406" t="s">
        <v>1380</v>
      </c>
      <c r="M406" t="s">
        <v>1381</v>
      </c>
      <c r="N406">
        <v>8.1983333330000008</v>
      </c>
      <c r="O406">
        <v>0</v>
      </c>
      <c r="P406">
        <v>199</v>
      </c>
      <c r="Q406">
        <v>0</v>
      </c>
      <c r="R406">
        <v>36</v>
      </c>
      <c r="S406">
        <v>0</v>
      </c>
      <c r="T406">
        <v>10</v>
      </c>
      <c r="U406">
        <v>0</v>
      </c>
      <c r="V406">
        <v>0</v>
      </c>
      <c r="W406">
        <v>0</v>
      </c>
      <c r="X406">
        <v>285.76985327571748</v>
      </c>
      <c r="Y406">
        <v>0</v>
      </c>
      <c r="Z406">
        <v>605.63536118005436</v>
      </c>
      <c r="AA406">
        <v>0</v>
      </c>
      <c r="AB406">
        <v>51.381688047475599</v>
      </c>
      <c r="AC406">
        <v>0</v>
      </c>
      <c r="AD406">
        <v>0</v>
      </c>
      <c r="AE406">
        <v>942.78690250324735</v>
      </c>
    </row>
    <row r="407" spans="1:31" x14ac:dyDescent="0.25">
      <c r="A407">
        <v>2368458</v>
      </c>
      <c r="B407">
        <v>1</v>
      </c>
      <c r="C407" t="s">
        <v>81</v>
      </c>
      <c r="D407" t="s">
        <v>118</v>
      </c>
      <c r="E407" t="s">
        <v>225</v>
      </c>
      <c r="F407" t="s">
        <v>1382</v>
      </c>
      <c r="G407" t="s">
        <v>219</v>
      </c>
      <c r="H407" t="s">
        <v>151</v>
      </c>
      <c r="I407" t="s">
        <v>136</v>
      </c>
      <c r="J407" t="s">
        <v>137</v>
      </c>
      <c r="K407" t="s">
        <v>138</v>
      </c>
      <c r="L407" t="s">
        <v>1383</v>
      </c>
      <c r="M407" t="s">
        <v>1384</v>
      </c>
      <c r="N407">
        <v>3.2536111110000001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9.3180645950388889E-3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9.3180645950388889E-3</v>
      </c>
    </row>
    <row r="408" spans="1:31" x14ac:dyDescent="0.25">
      <c r="A408">
        <v>2368037</v>
      </c>
      <c r="B408">
        <v>1</v>
      </c>
      <c r="C408" t="s">
        <v>80</v>
      </c>
      <c r="D408" t="s">
        <v>96</v>
      </c>
      <c r="E408" t="s">
        <v>132</v>
      </c>
      <c r="F408" t="s">
        <v>1385</v>
      </c>
      <c r="G408" t="s">
        <v>168</v>
      </c>
      <c r="H408" t="s">
        <v>135</v>
      </c>
      <c r="I408" t="s">
        <v>136</v>
      </c>
      <c r="J408" t="s">
        <v>137</v>
      </c>
      <c r="K408" t="s">
        <v>138</v>
      </c>
      <c r="L408" t="s">
        <v>1386</v>
      </c>
      <c r="M408" t="s">
        <v>1387</v>
      </c>
      <c r="N408">
        <v>3.7324999999999999</v>
      </c>
      <c r="O408">
        <v>0</v>
      </c>
      <c r="P408">
        <v>184</v>
      </c>
      <c r="Q408">
        <v>0</v>
      </c>
      <c r="R408">
        <v>0</v>
      </c>
      <c r="S408">
        <v>0</v>
      </c>
      <c r="T408">
        <v>6</v>
      </c>
      <c r="U408">
        <v>0</v>
      </c>
      <c r="V408">
        <v>0</v>
      </c>
      <c r="W408">
        <v>0</v>
      </c>
      <c r="X408">
        <v>253.66433769078418</v>
      </c>
      <c r="Y408">
        <v>0</v>
      </c>
      <c r="Z408">
        <v>0</v>
      </c>
      <c r="AA408">
        <v>0</v>
      </c>
      <c r="AB408">
        <v>12.571193925364485</v>
      </c>
      <c r="AC408">
        <v>0</v>
      </c>
      <c r="AD408">
        <v>0</v>
      </c>
      <c r="AE408">
        <v>266.23553161614865</v>
      </c>
    </row>
    <row r="409" spans="1:31" x14ac:dyDescent="0.25">
      <c r="A409">
        <v>2368584</v>
      </c>
      <c r="B409">
        <v>1</v>
      </c>
      <c r="C409" t="s">
        <v>80</v>
      </c>
      <c r="D409" t="s">
        <v>105</v>
      </c>
      <c r="E409" t="s">
        <v>132</v>
      </c>
      <c r="F409" t="s">
        <v>1388</v>
      </c>
      <c r="G409" t="s">
        <v>134</v>
      </c>
      <c r="H409" t="s">
        <v>135</v>
      </c>
      <c r="I409" t="s">
        <v>136</v>
      </c>
      <c r="J409" t="s">
        <v>137</v>
      </c>
      <c r="K409" t="s">
        <v>138</v>
      </c>
      <c r="L409" t="s">
        <v>1389</v>
      </c>
      <c r="M409" t="s">
        <v>1390</v>
      </c>
      <c r="N409">
        <v>2.0622222219999999</v>
      </c>
      <c r="O409">
        <v>0</v>
      </c>
      <c r="P409">
        <v>1</v>
      </c>
      <c r="Q409">
        <v>0</v>
      </c>
      <c r="R409">
        <v>4</v>
      </c>
      <c r="S409">
        <v>0</v>
      </c>
      <c r="T409">
        <v>4</v>
      </c>
      <c r="U409">
        <v>0</v>
      </c>
      <c r="V409">
        <v>0</v>
      </c>
      <c r="W409">
        <v>0</v>
      </c>
      <c r="X409">
        <v>0.87715549525059588</v>
      </c>
      <c r="Y409">
        <v>0</v>
      </c>
      <c r="Z409">
        <v>3.1376113930423606</v>
      </c>
      <c r="AA409">
        <v>0</v>
      </c>
      <c r="AB409">
        <v>37.799417775463553</v>
      </c>
      <c r="AC409">
        <v>0</v>
      </c>
      <c r="AD409">
        <v>0</v>
      </c>
      <c r="AE409">
        <v>41.814184663756507</v>
      </c>
    </row>
    <row r="410" spans="1:31" x14ac:dyDescent="0.25">
      <c r="A410">
        <v>2368229</v>
      </c>
      <c r="B410">
        <v>1</v>
      </c>
      <c r="C410" t="s">
        <v>81</v>
      </c>
      <c r="D410" t="s">
        <v>127</v>
      </c>
      <c r="E410" t="s">
        <v>171</v>
      </c>
      <c r="F410" t="s">
        <v>1391</v>
      </c>
      <c r="G410" t="s">
        <v>168</v>
      </c>
      <c r="H410" t="s">
        <v>135</v>
      </c>
      <c r="I410" t="s">
        <v>136</v>
      </c>
      <c r="J410" t="s">
        <v>137</v>
      </c>
      <c r="K410" t="s">
        <v>138</v>
      </c>
      <c r="L410" t="s">
        <v>1392</v>
      </c>
      <c r="M410" t="s">
        <v>1393</v>
      </c>
      <c r="N410">
        <v>3.3455555549999998</v>
      </c>
      <c r="O410">
        <v>3</v>
      </c>
      <c r="P410">
        <v>12</v>
      </c>
      <c r="Q410">
        <v>197</v>
      </c>
      <c r="R410">
        <v>104</v>
      </c>
      <c r="S410">
        <v>20</v>
      </c>
      <c r="T410">
        <v>7</v>
      </c>
      <c r="U410">
        <v>0</v>
      </c>
      <c r="V410">
        <v>0</v>
      </c>
      <c r="W410">
        <v>6.4473989416725903</v>
      </c>
      <c r="X410">
        <v>9.1456087147186675</v>
      </c>
      <c r="Y410">
        <v>2516.0363283379806</v>
      </c>
      <c r="Z410">
        <v>606.24731321292654</v>
      </c>
      <c r="AA410">
        <v>414.80517132841226</v>
      </c>
      <c r="AB410">
        <v>44.390660506285464</v>
      </c>
      <c r="AC410">
        <v>0</v>
      </c>
      <c r="AD410">
        <v>0</v>
      </c>
      <c r="AE410">
        <v>3597.0724810419961</v>
      </c>
    </row>
    <row r="411" spans="1:31" x14ac:dyDescent="0.25">
      <c r="A411">
        <v>2368063</v>
      </c>
      <c r="B411">
        <v>1</v>
      </c>
      <c r="C411" t="s">
        <v>80</v>
      </c>
      <c r="D411" t="s">
        <v>108</v>
      </c>
      <c r="E411" t="s">
        <v>171</v>
      </c>
      <c r="F411" t="s">
        <v>1394</v>
      </c>
      <c r="G411" t="s">
        <v>168</v>
      </c>
      <c r="H411" t="s">
        <v>135</v>
      </c>
      <c r="I411" t="s">
        <v>653</v>
      </c>
      <c r="J411" t="s">
        <v>137</v>
      </c>
      <c r="K411" t="s">
        <v>138</v>
      </c>
      <c r="L411" t="s">
        <v>1395</v>
      </c>
      <c r="M411" t="s">
        <v>1396</v>
      </c>
      <c r="N411">
        <v>6.3888879999999997E-3</v>
      </c>
      <c r="O411">
        <v>0</v>
      </c>
      <c r="P411">
        <v>325</v>
      </c>
      <c r="Q411">
        <v>0</v>
      </c>
      <c r="R411">
        <v>144</v>
      </c>
      <c r="S411">
        <v>3</v>
      </c>
      <c r="T411">
        <v>81</v>
      </c>
      <c r="U411">
        <v>0</v>
      </c>
      <c r="V411">
        <v>0</v>
      </c>
      <c r="W411">
        <v>0</v>
      </c>
      <c r="X411">
        <v>0.3371161302051297</v>
      </c>
      <c r="Y411">
        <v>0</v>
      </c>
      <c r="Z411">
        <v>1.7879007376126423</v>
      </c>
      <c r="AA411">
        <v>1.7100312460376667E-2</v>
      </c>
      <c r="AB411">
        <v>0.37865690047770284</v>
      </c>
      <c r="AC411">
        <v>0</v>
      </c>
      <c r="AD411">
        <v>0</v>
      </c>
      <c r="AE411">
        <v>2.5207740807558516</v>
      </c>
    </row>
    <row r="412" spans="1:31" x14ac:dyDescent="0.25">
      <c r="A412">
        <v>2368604</v>
      </c>
      <c r="B412">
        <v>1</v>
      </c>
      <c r="C412" t="s">
        <v>80</v>
      </c>
      <c r="D412" t="s">
        <v>83</v>
      </c>
      <c r="E412" t="s">
        <v>148</v>
      </c>
      <c r="F412" t="s">
        <v>1397</v>
      </c>
      <c r="G412" t="s">
        <v>150</v>
      </c>
      <c r="H412" t="s">
        <v>151</v>
      </c>
      <c r="I412" t="s">
        <v>136</v>
      </c>
      <c r="J412" t="s">
        <v>137</v>
      </c>
      <c r="K412" t="s">
        <v>138</v>
      </c>
      <c r="L412" t="s">
        <v>1398</v>
      </c>
      <c r="M412" t="s">
        <v>1399</v>
      </c>
      <c r="N412">
        <v>4.3677777769999997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1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4.1855067426171022</v>
      </c>
      <c r="AC412">
        <v>0</v>
      </c>
      <c r="AD412">
        <v>0</v>
      </c>
      <c r="AE412">
        <v>4.1855067426171022</v>
      </c>
    </row>
    <row r="413" spans="1:31" x14ac:dyDescent="0.25">
      <c r="A413">
        <v>2368043</v>
      </c>
      <c r="B413">
        <v>1</v>
      </c>
      <c r="C413" t="s">
        <v>80</v>
      </c>
      <c r="D413" t="s">
        <v>96</v>
      </c>
      <c r="E413" t="s">
        <v>132</v>
      </c>
      <c r="F413" t="s">
        <v>1400</v>
      </c>
      <c r="G413" t="s">
        <v>168</v>
      </c>
      <c r="H413" t="s">
        <v>135</v>
      </c>
      <c r="I413" t="s">
        <v>136</v>
      </c>
      <c r="J413" t="s">
        <v>137</v>
      </c>
      <c r="K413" t="s">
        <v>138</v>
      </c>
      <c r="L413" t="s">
        <v>1401</v>
      </c>
      <c r="M413" t="s">
        <v>1402</v>
      </c>
      <c r="N413">
        <v>0.13972222200000001</v>
      </c>
      <c r="O413">
        <v>0</v>
      </c>
      <c r="P413">
        <v>958</v>
      </c>
      <c r="Q413">
        <v>0</v>
      </c>
      <c r="R413">
        <v>1</v>
      </c>
      <c r="S413">
        <v>2</v>
      </c>
      <c r="T413">
        <v>49</v>
      </c>
      <c r="U413">
        <v>0</v>
      </c>
      <c r="V413">
        <v>0</v>
      </c>
      <c r="W413">
        <v>0</v>
      </c>
      <c r="X413">
        <v>78.346929483061146</v>
      </c>
      <c r="Y413">
        <v>0</v>
      </c>
      <c r="Z413">
        <v>0</v>
      </c>
      <c r="AA413">
        <v>16.971514163187688</v>
      </c>
      <c r="AB413">
        <v>12.494480151305092</v>
      </c>
      <c r="AC413">
        <v>0</v>
      </c>
      <c r="AD413">
        <v>0</v>
      </c>
      <c r="AE413">
        <v>107.81292379755394</v>
      </c>
    </row>
    <row r="414" spans="1:31" x14ac:dyDescent="0.25">
      <c r="A414">
        <v>2368292</v>
      </c>
      <c r="B414">
        <v>1</v>
      </c>
      <c r="C414" t="s">
        <v>80</v>
      </c>
      <c r="D414" t="s">
        <v>83</v>
      </c>
      <c r="E414" t="s">
        <v>320</v>
      </c>
      <c r="F414" t="s">
        <v>1403</v>
      </c>
      <c r="G414" t="s">
        <v>181</v>
      </c>
      <c r="H414" t="s">
        <v>135</v>
      </c>
      <c r="I414" t="s">
        <v>136</v>
      </c>
      <c r="J414" t="s">
        <v>3</v>
      </c>
      <c r="K414" t="s">
        <v>138</v>
      </c>
      <c r="L414" t="s">
        <v>1404</v>
      </c>
      <c r="M414" t="s">
        <v>1405</v>
      </c>
      <c r="N414">
        <v>1.2981155550000001</v>
      </c>
      <c r="O414">
        <v>0</v>
      </c>
      <c r="P414">
        <v>2427</v>
      </c>
      <c r="Q414">
        <v>0</v>
      </c>
      <c r="R414">
        <v>0</v>
      </c>
      <c r="S414">
        <v>3</v>
      </c>
      <c r="T414">
        <v>777</v>
      </c>
      <c r="U414">
        <v>1</v>
      </c>
      <c r="V414">
        <v>33</v>
      </c>
      <c r="W414">
        <v>0</v>
      </c>
      <c r="X414">
        <v>1363.8500632284881</v>
      </c>
      <c r="Y414">
        <v>0</v>
      </c>
      <c r="Z414">
        <v>0</v>
      </c>
      <c r="AA414">
        <v>445.88359726171899</v>
      </c>
      <c r="AB414">
        <v>2200.6987867929361</v>
      </c>
      <c r="AC414">
        <v>53.142977207073649</v>
      </c>
      <c r="AD414">
        <v>1888.8253778715764</v>
      </c>
      <c r="AE414">
        <v>5952.4008023617935</v>
      </c>
    </row>
    <row r="415" spans="1:31" x14ac:dyDescent="0.25">
      <c r="A415">
        <v>2368541</v>
      </c>
      <c r="B415">
        <v>1</v>
      </c>
      <c r="C415" t="s">
        <v>81</v>
      </c>
      <c r="D415" t="s">
        <v>122</v>
      </c>
      <c r="E415" t="s">
        <v>166</v>
      </c>
      <c r="F415" t="s">
        <v>1406</v>
      </c>
      <c r="G415" t="s">
        <v>168</v>
      </c>
      <c r="H415" t="s">
        <v>135</v>
      </c>
      <c r="I415" t="s">
        <v>136</v>
      </c>
      <c r="J415" t="s">
        <v>137</v>
      </c>
      <c r="K415" t="s">
        <v>138</v>
      </c>
      <c r="L415" t="s">
        <v>1407</v>
      </c>
      <c r="M415" t="s">
        <v>1408</v>
      </c>
      <c r="N415">
        <v>0.254722222</v>
      </c>
      <c r="O415">
        <v>1</v>
      </c>
      <c r="P415">
        <v>5819</v>
      </c>
      <c r="Q415">
        <v>0</v>
      </c>
      <c r="R415">
        <v>12</v>
      </c>
      <c r="S415">
        <v>17</v>
      </c>
      <c r="T415">
        <v>1086</v>
      </c>
      <c r="U415">
        <v>9</v>
      </c>
      <c r="V415">
        <v>1</v>
      </c>
      <c r="W415">
        <v>0.17951701223181668</v>
      </c>
      <c r="X415">
        <v>359.88630835057745</v>
      </c>
      <c r="Y415">
        <v>0</v>
      </c>
      <c r="Z415">
        <v>0.60505309225988624</v>
      </c>
      <c r="AA415">
        <v>28.445819014635966</v>
      </c>
      <c r="AB415">
        <v>237.88697804311485</v>
      </c>
      <c r="AC415">
        <v>1353.2387966162323</v>
      </c>
      <c r="AD415">
        <v>0.65980392107641106</v>
      </c>
      <c r="AE415">
        <v>1980.9022760501286</v>
      </c>
    </row>
    <row r="416" spans="1:31" x14ac:dyDescent="0.25">
      <c r="A416">
        <v>2368647</v>
      </c>
      <c r="B416">
        <v>1</v>
      </c>
      <c r="C416" t="s">
        <v>81</v>
      </c>
      <c r="D416" t="s">
        <v>113</v>
      </c>
      <c r="E416" t="s">
        <v>171</v>
      </c>
      <c r="F416" t="s">
        <v>1130</v>
      </c>
      <c r="G416" t="s">
        <v>168</v>
      </c>
      <c r="H416" t="s">
        <v>135</v>
      </c>
      <c r="I416" t="s">
        <v>136</v>
      </c>
      <c r="J416" t="s">
        <v>137</v>
      </c>
      <c r="K416" t="s">
        <v>138</v>
      </c>
      <c r="L416" t="s">
        <v>1409</v>
      </c>
      <c r="M416" t="s">
        <v>1410</v>
      </c>
      <c r="N416">
        <v>1.669166666</v>
      </c>
      <c r="O416">
        <v>0</v>
      </c>
      <c r="P416">
        <v>0</v>
      </c>
      <c r="Q416">
        <v>0</v>
      </c>
      <c r="R416">
        <v>0</v>
      </c>
      <c r="S416">
        <v>1</v>
      </c>
      <c r="T416">
        <v>12</v>
      </c>
      <c r="U416">
        <v>2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3.182643353918583</v>
      </c>
      <c r="AB416">
        <v>42.050264904854586</v>
      </c>
      <c r="AC416">
        <v>1233.6319719411072</v>
      </c>
      <c r="AD416">
        <v>0</v>
      </c>
      <c r="AE416">
        <v>1278.8648801998804</v>
      </c>
    </row>
    <row r="417" spans="1:31" x14ac:dyDescent="0.25">
      <c r="A417">
        <v>2368398</v>
      </c>
      <c r="B417">
        <v>1</v>
      </c>
      <c r="C417" t="s">
        <v>80</v>
      </c>
      <c r="D417" t="s">
        <v>93</v>
      </c>
      <c r="E417" t="s">
        <v>148</v>
      </c>
      <c r="F417" t="s">
        <v>1411</v>
      </c>
      <c r="G417" t="s">
        <v>160</v>
      </c>
      <c r="H417" t="s">
        <v>151</v>
      </c>
      <c r="I417" t="s">
        <v>136</v>
      </c>
      <c r="J417" t="s">
        <v>137</v>
      </c>
      <c r="K417" t="s">
        <v>138</v>
      </c>
      <c r="L417" t="s">
        <v>1412</v>
      </c>
      <c r="M417" t="s">
        <v>1413</v>
      </c>
      <c r="N417">
        <v>1.828333333</v>
      </c>
      <c r="O417">
        <v>0</v>
      </c>
      <c r="P417">
        <v>1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9.957902953804168E-2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9.957902953804168E-2</v>
      </c>
    </row>
    <row r="418" spans="1:31" x14ac:dyDescent="0.25">
      <c r="A418">
        <v>2368435</v>
      </c>
      <c r="B418">
        <v>1</v>
      </c>
      <c r="C418" t="s">
        <v>81</v>
      </c>
      <c r="D418" t="s">
        <v>128</v>
      </c>
      <c r="E418" t="s">
        <v>166</v>
      </c>
      <c r="F418" t="s">
        <v>1414</v>
      </c>
      <c r="G418" t="s">
        <v>168</v>
      </c>
      <c r="H418" t="s">
        <v>135</v>
      </c>
      <c r="I418" t="s">
        <v>136</v>
      </c>
      <c r="J418" t="s">
        <v>137</v>
      </c>
      <c r="K418" t="s">
        <v>138</v>
      </c>
      <c r="L418" t="s">
        <v>1415</v>
      </c>
      <c r="M418" t="s">
        <v>1416</v>
      </c>
      <c r="N418">
        <v>0.85277777700000001</v>
      </c>
      <c r="O418">
        <v>0</v>
      </c>
      <c r="P418">
        <v>0</v>
      </c>
      <c r="Q418">
        <v>0</v>
      </c>
      <c r="R418">
        <v>0</v>
      </c>
      <c r="S418">
        <v>29</v>
      </c>
      <c r="T418">
        <v>0</v>
      </c>
      <c r="U418">
        <v>36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261.70220365227038</v>
      </c>
      <c r="AB418">
        <v>0</v>
      </c>
      <c r="AC418">
        <v>2936.6989624363587</v>
      </c>
      <c r="AD418">
        <v>0</v>
      </c>
      <c r="AE418">
        <v>3198.401166088629</v>
      </c>
    </row>
    <row r="419" spans="1:31" x14ac:dyDescent="0.25">
      <c r="A419">
        <v>2368392</v>
      </c>
      <c r="B419">
        <v>1</v>
      </c>
      <c r="C419" t="s">
        <v>80</v>
      </c>
      <c r="D419" t="s">
        <v>103</v>
      </c>
      <c r="E419" t="s">
        <v>148</v>
      </c>
      <c r="F419" t="s">
        <v>1417</v>
      </c>
      <c r="G419" t="s">
        <v>181</v>
      </c>
      <c r="H419" t="s">
        <v>151</v>
      </c>
      <c r="I419" t="s">
        <v>136</v>
      </c>
      <c r="J419" t="s">
        <v>137</v>
      </c>
      <c r="K419" t="s">
        <v>138</v>
      </c>
      <c r="L419" t="s">
        <v>1418</v>
      </c>
      <c r="M419" t="s">
        <v>1419</v>
      </c>
      <c r="N419">
        <v>3.52</v>
      </c>
      <c r="O419">
        <v>0</v>
      </c>
      <c r="P419">
        <v>7</v>
      </c>
      <c r="Q419">
        <v>0</v>
      </c>
      <c r="R419">
        <v>0</v>
      </c>
      <c r="S419">
        <v>0</v>
      </c>
      <c r="T419">
        <v>2</v>
      </c>
      <c r="U419">
        <v>0</v>
      </c>
      <c r="V419">
        <v>0</v>
      </c>
      <c r="W419">
        <v>0</v>
      </c>
      <c r="X419">
        <v>9.2836002685498826</v>
      </c>
      <c r="Y419">
        <v>0</v>
      </c>
      <c r="Z419">
        <v>0</v>
      </c>
      <c r="AA419">
        <v>0</v>
      </c>
      <c r="AB419">
        <v>12.814075319332529</v>
      </c>
      <c r="AC419">
        <v>0</v>
      </c>
      <c r="AD419">
        <v>0</v>
      </c>
      <c r="AE419">
        <v>22.097675587882414</v>
      </c>
    </row>
    <row r="420" spans="1:31" x14ac:dyDescent="0.25">
      <c r="A420">
        <v>2368215</v>
      </c>
      <c r="B420">
        <v>1</v>
      </c>
      <c r="C420" t="s">
        <v>80</v>
      </c>
      <c r="D420" t="s">
        <v>83</v>
      </c>
      <c r="E420" t="s">
        <v>148</v>
      </c>
      <c r="F420" t="s">
        <v>1420</v>
      </c>
      <c r="G420" t="s">
        <v>160</v>
      </c>
      <c r="H420" t="s">
        <v>151</v>
      </c>
      <c r="I420" t="s">
        <v>136</v>
      </c>
      <c r="J420" t="s">
        <v>137</v>
      </c>
      <c r="K420" t="s">
        <v>138</v>
      </c>
      <c r="L420" t="s">
        <v>1421</v>
      </c>
      <c r="M420" t="s">
        <v>1422</v>
      </c>
      <c r="N420">
        <v>1.7649999999999999</v>
      </c>
      <c r="O420">
        <v>0</v>
      </c>
      <c r="P420">
        <v>4</v>
      </c>
      <c r="Q420">
        <v>0</v>
      </c>
      <c r="R420">
        <v>0</v>
      </c>
      <c r="S420">
        <v>0</v>
      </c>
      <c r="T420">
        <v>1</v>
      </c>
      <c r="U420">
        <v>0</v>
      </c>
      <c r="V420">
        <v>0</v>
      </c>
      <c r="W420">
        <v>0</v>
      </c>
      <c r="X420">
        <v>3.2395775869963757</v>
      </c>
      <c r="Y420">
        <v>0</v>
      </c>
      <c r="Z420">
        <v>0</v>
      </c>
      <c r="AA420">
        <v>0</v>
      </c>
      <c r="AB420">
        <v>0.74000071588205507</v>
      </c>
      <c r="AC420">
        <v>0</v>
      </c>
      <c r="AD420">
        <v>0</v>
      </c>
      <c r="AE420">
        <v>3.9795783028784308</v>
      </c>
    </row>
    <row r="421" spans="1:31" x14ac:dyDescent="0.25">
      <c r="A421">
        <v>2368570</v>
      </c>
      <c r="B421">
        <v>1</v>
      </c>
      <c r="C421" t="s">
        <v>81</v>
      </c>
      <c r="D421" t="s">
        <v>127</v>
      </c>
      <c r="E421" t="s">
        <v>132</v>
      </c>
      <c r="F421" t="s">
        <v>1423</v>
      </c>
      <c r="G421" t="s">
        <v>134</v>
      </c>
      <c r="H421" t="s">
        <v>135</v>
      </c>
      <c r="I421" t="s">
        <v>136</v>
      </c>
      <c r="J421" t="s">
        <v>137</v>
      </c>
      <c r="K421" t="s">
        <v>138</v>
      </c>
      <c r="L421" t="s">
        <v>1424</v>
      </c>
      <c r="M421" t="s">
        <v>1425</v>
      </c>
      <c r="N421">
        <v>1.8969444440000001</v>
      </c>
      <c r="O421">
        <v>0</v>
      </c>
      <c r="P421">
        <v>52</v>
      </c>
      <c r="Q421">
        <v>0</v>
      </c>
      <c r="R421">
        <v>0</v>
      </c>
      <c r="S421">
        <v>0</v>
      </c>
      <c r="T421">
        <v>2</v>
      </c>
      <c r="U421">
        <v>0</v>
      </c>
      <c r="V421">
        <v>0</v>
      </c>
      <c r="W421">
        <v>0</v>
      </c>
      <c r="X421">
        <v>17.560747622534784</v>
      </c>
      <c r="Y421">
        <v>0</v>
      </c>
      <c r="Z421">
        <v>0</v>
      </c>
      <c r="AA421">
        <v>0</v>
      </c>
      <c r="AB421">
        <v>0.35961865387562336</v>
      </c>
      <c r="AC421">
        <v>0</v>
      </c>
      <c r="AD421">
        <v>0</v>
      </c>
      <c r="AE421">
        <v>17.920366276410409</v>
      </c>
    </row>
    <row r="422" spans="1:31" x14ac:dyDescent="0.25">
      <c r="A422">
        <v>2368384</v>
      </c>
      <c r="B422">
        <v>1</v>
      </c>
      <c r="C422" t="s">
        <v>80</v>
      </c>
      <c r="D422" t="s">
        <v>88</v>
      </c>
      <c r="E422" t="s">
        <v>320</v>
      </c>
      <c r="F422" t="s">
        <v>1426</v>
      </c>
      <c r="G422" t="s">
        <v>168</v>
      </c>
      <c r="H422" t="s">
        <v>135</v>
      </c>
      <c r="I422" t="s">
        <v>136</v>
      </c>
      <c r="J422" t="s">
        <v>137</v>
      </c>
      <c r="K422" t="s">
        <v>138</v>
      </c>
      <c r="L422" t="s">
        <v>1427</v>
      </c>
      <c r="M422" t="s">
        <v>1428</v>
      </c>
      <c r="N422">
        <v>1.102777777</v>
      </c>
      <c r="O422">
        <v>0</v>
      </c>
      <c r="P422">
        <v>0</v>
      </c>
      <c r="Q422">
        <v>0</v>
      </c>
      <c r="R422">
        <v>0</v>
      </c>
      <c r="S422">
        <v>7</v>
      </c>
      <c r="T422">
        <v>31</v>
      </c>
      <c r="U422">
        <v>4</v>
      </c>
      <c r="V422">
        <v>8</v>
      </c>
      <c r="W422">
        <v>0</v>
      </c>
      <c r="X422">
        <v>0</v>
      </c>
      <c r="Y422">
        <v>0</v>
      </c>
      <c r="Z422">
        <v>0</v>
      </c>
      <c r="AA422">
        <v>26.000404456212394</v>
      </c>
      <c r="AB422">
        <v>260.05095170809147</v>
      </c>
      <c r="AC422">
        <v>197.80012098156007</v>
      </c>
      <c r="AD422">
        <v>1072.3938988641337</v>
      </c>
      <c r="AE422">
        <v>1556.2453760099975</v>
      </c>
    </row>
    <row r="423" spans="1:31" x14ac:dyDescent="0.25">
      <c r="A423">
        <v>2368670</v>
      </c>
      <c r="B423">
        <v>1</v>
      </c>
      <c r="C423" t="s">
        <v>81</v>
      </c>
      <c r="D423" t="s">
        <v>126</v>
      </c>
      <c r="E423" t="s">
        <v>132</v>
      </c>
      <c r="F423" t="s">
        <v>1429</v>
      </c>
      <c r="G423" t="s">
        <v>142</v>
      </c>
      <c r="H423" t="s">
        <v>135</v>
      </c>
      <c r="I423" t="s">
        <v>136</v>
      </c>
      <c r="J423" t="s">
        <v>137</v>
      </c>
      <c r="K423" t="s">
        <v>138</v>
      </c>
      <c r="L423" t="s">
        <v>1430</v>
      </c>
      <c r="M423" t="s">
        <v>1431</v>
      </c>
      <c r="N423">
        <v>1.155277777</v>
      </c>
      <c r="O423">
        <v>0</v>
      </c>
      <c r="P423">
        <v>639</v>
      </c>
      <c r="Q423">
        <v>20</v>
      </c>
      <c r="R423">
        <v>195</v>
      </c>
      <c r="S423">
        <v>8</v>
      </c>
      <c r="T423">
        <v>50</v>
      </c>
      <c r="U423">
        <v>0</v>
      </c>
      <c r="V423">
        <v>3</v>
      </c>
      <c r="W423">
        <v>0</v>
      </c>
      <c r="X423">
        <v>103.62417785248023</v>
      </c>
      <c r="Y423">
        <v>323.7855162747756</v>
      </c>
      <c r="Z423">
        <v>171.77195174875934</v>
      </c>
      <c r="AA423">
        <v>52.802609587551224</v>
      </c>
      <c r="AB423">
        <v>30.851537347625914</v>
      </c>
      <c r="AC423">
        <v>0</v>
      </c>
      <c r="AD423">
        <v>273.46725479850863</v>
      </c>
      <c r="AE423">
        <v>956.30304760970103</v>
      </c>
    </row>
    <row r="424" spans="1:31" x14ac:dyDescent="0.25">
      <c r="A424">
        <v>2368424</v>
      </c>
      <c r="B424">
        <v>1</v>
      </c>
      <c r="C424" t="s">
        <v>80</v>
      </c>
      <c r="D424" t="s">
        <v>103</v>
      </c>
      <c r="E424" t="s">
        <v>225</v>
      </c>
      <c r="F424" t="s">
        <v>1432</v>
      </c>
      <c r="G424" t="s">
        <v>219</v>
      </c>
      <c r="H424" t="s">
        <v>151</v>
      </c>
      <c r="I424" t="s">
        <v>136</v>
      </c>
      <c r="J424" t="s">
        <v>137</v>
      </c>
      <c r="K424" t="s">
        <v>138</v>
      </c>
      <c r="L424" t="s">
        <v>1433</v>
      </c>
      <c r="M424" t="s">
        <v>1434</v>
      </c>
      <c r="N424">
        <v>1.278888888</v>
      </c>
      <c r="O424">
        <v>0</v>
      </c>
      <c r="P424">
        <v>19</v>
      </c>
      <c r="Q424">
        <v>0</v>
      </c>
      <c r="R424">
        <v>12</v>
      </c>
      <c r="S424">
        <v>0</v>
      </c>
      <c r="T424">
        <v>1</v>
      </c>
      <c r="U424">
        <v>0</v>
      </c>
      <c r="V424">
        <v>0</v>
      </c>
      <c r="W424">
        <v>0</v>
      </c>
      <c r="X424">
        <v>10.359689539875749</v>
      </c>
      <c r="Y424">
        <v>0</v>
      </c>
      <c r="Z424">
        <v>3.0566550261026695</v>
      </c>
      <c r="AA424">
        <v>0</v>
      </c>
      <c r="AB424">
        <v>0</v>
      </c>
      <c r="AC424">
        <v>0</v>
      </c>
      <c r="AD424">
        <v>0</v>
      </c>
      <c r="AE424">
        <v>13.416344565978418</v>
      </c>
    </row>
    <row r="425" spans="1:31" x14ac:dyDescent="0.25">
      <c r="A425">
        <v>2368507</v>
      </c>
      <c r="B425">
        <v>1</v>
      </c>
      <c r="C425" t="s">
        <v>80</v>
      </c>
      <c r="D425" t="s">
        <v>94</v>
      </c>
      <c r="E425" t="s">
        <v>132</v>
      </c>
      <c r="F425" t="s">
        <v>1435</v>
      </c>
      <c r="G425" t="s">
        <v>168</v>
      </c>
      <c r="H425" t="s">
        <v>135</v>
      </c>
      <c r="I425" t="s">
        <v>136</v>
      </c>
      <c r="J425" t="s">
        <v>137</v>
      </c>
      <c r="K425" t="s">
        <v>138</v>
      </c>
      <c r="L425" t="s">
        <v>1436</v>
      </c>
      <c r="M425" t="s">
        <v>1437</v>
      </c>
      <c r="N425">
        <v>0.28000000000000003</v>
      </c>
      <c r="O425">
        <v>0</v>
      </c>
      <c r="P425">
        <v>709</v>
      </c>
      <c r="Q425">
        <v>8</v>
      </c>
      <c r="R425">
        <v>27</v>
      </c>
      <c r="S425">
        <v>28</v>
      </c>
      <c r="T425">
        <v>95</v>
      </c>
      <c r="U425">
        <v>0</v>
      </c>
      <c r="V425">
        <v>0</v>
      </c>
      <c r="W425">
        <v>0</v>
      </c>
      <c r="X425">
        <v>48.907192487151782</v>
      </c>
      <c r="Y425">
        <v>9.9581489111383217</v>
      </c>
      <c r="Z425">
        <v>13.086796395910159</v>
      </c>
      <c r="AA425">
        <v>49.257993500195738</v>
      </c>
      <c r="AB425">
        <v>59.599029787957953</v>
      </c>
      <c r="AC425">
        <v>0</v>
      </c>
      <c r="AD425">
        <v>0</v>
      </c>
      <c r="AE425">
        <v>180.80916108235397</v>
      </c>
    </row>
    <row r="426" spans="1:31" x14ac:dyDescent="0.25">
      <c r="A426">
        <v>2368029</v>
      </c>
      <c r="B426">
        <v>1</v>
      </c>
      <c r="C426" t="s">
        <v>80</v>
      </c>
      <c r="D426" t="s">
        <v>106</v>
      </c>
      <c r="E426" t="s">
        <v>154</v>
      </c>
      <c r="F426" t="s">
        <v>1438</v>
      </c>
      <c r="G426" t="s">
        <v>464</v>
      </c>
      <c r="H426" t="s">
        <v>151</v>
      </c>
      <c r="I426" t="s">
        <v>136</v>
      </c>
      <c r="J426" t="s">
        <v>137</v>
      </c>
      <c r="K426" t="s">
        <v>138</v>
      </c>
      <c r="L426" t="s">
        <v>1439</v>
      </c>
      <c r="M426" t="s">
        <v>1440</v>
      </c>
      <c r="N426">
        <v>1.6058333330000001</v>
      </c>
      <c r="O426">
        <v>0</v>
      </c>
      <c r="P426">
        <v>2</v>
      </c>
      <c r="Q426">
        <v>1</v>
      </c>
      <c r="R426">
        <v>0</v>
      </c>
      <c r="S426">
        <v>1</v>
      </c>
      <c r="T426">
        <v>2</v>
      </c>
      <c r="U426">
        <v>0</v>
      </c>
      <c r="V426">
        <v>0</v>
      </c>
      <c r="W426">
        <v>0</v>
      </c>
      <c r="X426">
        <v>9.4963934353066663E-3</v>
      </c>
      <c r="Y426">
        <v>45.912476125921813</v>
      </c>
      <c r="Z426">
        <v>0</v>
      </c>
      <c r="AA426">
        <v>3.7550971869989986</v>
      </c>
      <c r="AB426">
        <v>10.930048028390656</v>
      </c>
      <c r="AC426">
        <v>0</v>
      </c>
      <c r="AD426">
        <v>0</v>
      </c>
      <c r="AE426">
        <v>60.60711773474678</v>
      </c>
    </row>
    <row r="427" spans="1:31" x14ac:dyDescent="0.25">
      <c r="A427">
        <v>2368069</v>
      </c>
      <c r="B427">
        <v>1</v>
      </c>
      <c r="C427" t="s">
        <v>80</v>
      </c>
      <c r="D427" t="s">
        <v>105</v>
      </c>
      <c r="E427" t="s">
        <v>166</v>
      </c>
      <c r="F427" t="s">
        <v>1441</v>
      </c>
      <c r="G427" t="s">
        <v>168</v>
      </c>
      <c r="H427" t="s">
        <v>135</v>
      </c>
      <c r="I427" t="s">
        <v>136</v>
      </c>
      <c r="J427" t="s">
        <v>137</v>
      </c>
      <c r="K427" t="s">
        <v>138</v>
      </c>
      <c r="L427" t="s">
        <v>1442</v>
      </c>
      <c r="M427" t="s">
        <v>1443</v>
      </c>
      <c r="N427">
        <v>0.42722222199999998</v>
      </c>
      <c r="O427">
        <v>4</v>
      </c>
      <c r="P427">
        <v>352</v>
      </c>
      <c r="Q427">
        <v>6</v>
      </c>
      <c r="R427">
        <v>4</v>
      </c>
      <c r="S427">
        <v>32</v>
      </c>
      <c r="T427">
        <v>127</v>
      </c>
      <c r="U427">
        <v>19</v>
      </c>
      <c r="V427">
        <v>32</v>
      </c>
      <c r="W427">
        <v>6.3344056329491378</v>
      </c>
      <c r="X427">
        <v>42.46023244475785</v>
      </c>
      <c r="Y427">
        <v>2.2115387672288893</v>
      </c>
      <c r="Z427">
        <v>5.0408507458817127</v>
      </c>
      <c r="AA427">
        <v>84.937902884667167</v>
      </c>
      <c r="AB427">
        <v>87.771203128145359</v>
      </c>
      <c r="AC427">
        <v>582.42820102150597</v>
      </c>
      <c r="AD427">
        <v>405.7525187324714</v>
      </c>
      <c r="AE427">
        <v>1216.9368533576076</v>
      </c>
    </row>
    <row r="428" spans="1:31" x14ac:dyDescent="0.25">
      <c r="A428">
        <v>2368610</v>
      </c>
      <c r="B428">
        <v>1</v>
      </c>
      <c r="C428" t="s">
        <v>80</v>
      </c>
      <c r="D428" t="s">
        <v>97</v>
      </c>
      <c r="E428" t="s">
        <v>175</v>
      </c>
      <c r="F428" t="s">
        <v>1444</v>
      </c>
      <c r="G428" t="s">
        <v>181</v>
      </c>
      <c r="H428" t="s">
        <v>151</v>
      </c>
      <c r="I428" t="s">
        <v>136</v>
      </c>
      <c r="J428" t="s">
        <v>137</v>
      </c>
      <c r="K428" t="s">
        <v>138</v>
      </c>
      <c r="L428" t="s">
        <v>1445</v>
      </c>
      <c r="M428" t="s">
        <v>1446</v>
      </c>
      <c r="N428">
        <v>2.8566666660000002</v>
      </c>
      <c r="O428">
        <v>0</v>
      </c>
      <c r="P428">
        <v>21</v>
      </c>
      <c r="Q428">
        <v>0</v>
      </c>
      <c r="R428">
        <v>0</v>
      </c>
      <c r="S428">
        <v>0</v>
      </c>
      <c r="T428">
        <v>5</v>
      </c>
      <c r="U428">
        <v>0</v>
      </c>
      <c r="V428">
        <v>0</v>
      </c>
      <c r="W428">
        <v>0</v>
      </c>
      <c r="X428">
        <v>29.121478180264404</v>
      </c>
      <c r="Y428">
        <v>0</v>
      </c>
      <c r="Z428">
        <v>0</v>
      </c>
      <c r="AA428">
        <v>0</v>
      </c>
      <c r="AB428">
        <v>10.820130361716659</v>
      </c>
      <c r="AC428">
        <v>0</v>
      </c>
      <c r="AD428">
        <v>0</v>
      </c>
      <c r="AE428">
        <v>39.941608541981061</v>
      </c>
    </row>
    <row r="429" spans="1:31" x14ac:dyDescent="0.25">
      <c r="A429">
        <v>2368132</v>
      </c>
      <c r="B429">
        <v>1</v>
      </c>
      <c r="C429" t="s">
        <v>81</v>
      </c>
      <c r="D429" t="s">
        <v>128</v>
      </c>
      <c r="E429" t="s">
        <v>132</v>
      </c>
      <c r="F429" t="s">
        <v>1447</v>
      </c>
      <c r="G429" t="s">
        <v>244</v>
      </c>
      <c r="H429" t="s">
        <v>135</v>
      </c>
      <c r="I429" t="s">
        <v>136</v>
      </c>
      <c r="J429" t="s">
        <v>137</v>
      </c>
      <c r="K429" t="s">
        <v>245</v>
      </c>
      <c r="L429" t="s">
        <v>1448</v>
      </c>
      <c r="M429" t="s">
        <v>1449</v>
      </c>
      <c r="N429">
        <v>3.0027777769999999</v>
      </c>
      <c r="O429">
        <v>0</v>
      </c>
      <c r="P429">
        <v>953</v>
      </c>
      <c r="Q429">
        <v>0</v>
      </c>
      <c r="R429">
        <v>0</v>
      </c>
      <c r="S429">
        <v>0</v>
      </c>
      <c r="T429">
        <v>75</v>
      </c>
      <c r="U429">
        <v>0</v>
      </c>
      <c r="V429">
        <v>0</v>
      </c>
      <c r="W429">
        <v>0</v>
      </c>
      <c r="X429">
        <v>782.23428882852909</v>
      </c>
      <c r="Y429">
        <v>0</v>
      </c>
      <c r="Z429">
        <v>0</v>
      </c>
      <c r="AA429">
        <v>0</v>
      </c>
      <c r="AB429">
        <v>325.07022481948906</v>
      </c>
      <c r="AC429">
        <v>0</v>
      </c>
      <c r="AD429">
        <v>0</v>
      </c>
      <c r="AE429">
        <v>1107.3045136480182</v>
      </c>
    </row>
    <row r="430" spans="1:31" x14ac:dyDescent="0.25">
      <c r="A430">
        <v>2368630</v>
      </c>
      <c r="B430">
        <v>1</v>
      </c>
      <c r="C430" t="s">
        <v>81</v>
      </c>
      <c r="D430" t="s">
        <v>128</v>
      </c>
      <c r="E430" t="s">
        <v>148</v>
      </c>
      <c r="F430" t="s">
        <v>1450</v>
      </c>
      <c r="G430" t="s">
        <v>181</v>
      </c>
      <c r="H430" t="s">
        <v>151</v>
      </c>
      <c r="I430" t="s">
        <v>136</v>
      </c>
      <c r="J430" t="s">
        <v>3</v>
      </c>
      <c r="K430" t="s">
        <v>138</v>
      </c>
      <c r="L430" t="s">
        <v>1451</v>
      </c>
      <c r="M430" t="s">
        <v>1452</v>
      </c>
      <c r="N430">
        <v>3.3252777770000002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1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89.936596433625198</v>
      </c>
      <c r="AC430">
        <v>0</v>
      </c>
      <c r="AD430">
        <v>0</v>
      </c>
      <c r="AE430">
        <v>89.936596433625198</v>
      </c>
    </row>
    <row r="431" spans="1:31" x14ac:dyDescent="0.25">
      <c r="A431">
        <v>2368487</v>
      </c>
      <c r="B431">
        <v>1</v>
      </c>
      <c r="C431" t="s">
        <v>81</v>
      </c>
      <c r="D431" t="s">
        <v>123</v>
      </c>
      <c r="E431" t="s">
        <v>148</v>
      </c>
      <c r="F431" t="s">
        <v>1453</v>
      </c>
      <c r="G431" t="s">
        <v>150</v>
      </c>
      <c r="H431" t="s">
        <v>151</v>
      </c>
      <c r="I431" t="s">
        <v>136</v>
      </c>
      <c r="J431" t="s">
        <v>137</v>
      </c>
      <c r="K431" t="s">
        <v>138</v>
      </c>
      <c r="L431" t="s">
        <v>1454</v>
      </c>
      <c r="M431" t="s">
        <v>1455</v>
      </c>
      <c r="N431">
        <v>0.41027777700000001</v>
      </c>
      <c r="O431">
        <v>0</v>
      </c>
      <c r="P431">
        <v>3</v>
      </c>
      <c r="Q431">
        <v>0</v>
      </c>
      <c r="R431">
        <v>0</v>
      </c>
      <c r="S431">
        <v>0</v>
      </c>
      <c r="T431">
        <v>1</v>
      </c>
      <c r="U431">
        <v>0</v>
      </c>
      <c r="V431">
        <v>0</v>
      </c>
      <c r="W431">
        <v>0</v>
      </c>
      <c r="X431">
        <v>0.24958134054931005</v>
      </c>
      <c r="Y431">
        <v>0</v>
      </c>
      <c r="Z431">
        <v>0</v>
      </c>
      <c r="AA431">
        <v>0</v>
      </c>
      <c r="AB431">
        <v>1.1112967499887361</v>
      </c>
      <c r="AC431">
        <v>0</v>
      </c>
      <c r="AD431">
        <v>0</v>
      </c>
      <c r="AE431">
        <v>1.3608780905380462</v>
      </c>
    </row>
    <row r="432" spans="1:31" x14ac:dyDescent="0.25">
      <c r="A432">
        <v>2368656</v>
      </c>
      <c r="B432">
        <v>1</v>
      </c>
      <c r="C432" t="s">
        <v>80</v>
      </c>
      <c r="D432" t="s">
        <v>89</v>
      </c>
      <c r="E432" t="s">
        <v>171</v>
      </c>
      <c r="F432" t="s">
        <v>1456</v>
      </c>
      <c r="G432" t="s">
        <v>489</v>
      </c>
      <c r="H432" t="s">
        <v>135</v>
      </c>
      <c r="I432" t="s">
        <v>136</v>
      </c>
      <c r="J432" t="s">
        <v>137</v>
      </c>
      <c r="K432" t="s">
        <v>138</v>
      </c>
      <c r="L432" t="s">
        <v>1457</v>
      </c>
      <c r="M432" t="s">
        <v>1458</v>
      </c>
      <c r="N432">
        <v>0.76916666600000005</v>
      </c>
      <c r="O432">
        <v>0</v>
      </c>
      <c r="P432">
        <v>324</v>
      </c>
      <c r="Q432">
        <v>1</v>
      </c>
      <c r="R432">
        <v>10</v>
      </c>
      <c r="S432">
        <v>3</v>
      </c>
      <c r="T432">
        <v>12</v>
      </c>
      <c r="U432">
        <v>1</v>
      </c>
      <c r="V432">
        <v>0</v>
      </c>
      <c r="W432">
        <v>0</v>
      </c>
      <c r="X432">
        <v>187.7986502908374</v>
      </c>
      <c r="Y432">
        <v>0.49504146931368009</v>
      </c>
      <c r="Z432">
        <v>4.523771904729335</v>
      </c>
      <c r="AA432">
        <v>6.1717411609059809</v>
      </c>
      <c r="AB432">
        <v>14.445652301453311</v>
      </c>
      <c r="AC432">
        <v>4.2451368685081858</v>
      </c>
      <c r="AD432">
        <v>0</v>
      </c>
      <c r="AE432">
        <v>217.67999399574791</v>
      </c>
    </row>
    <row r="433" spans="1:31" x14ac:dyDescent="0.25">
      <c r="A433">
        <v>2368109</v>
      </c>
      <c r="B433">
        <v>1</v>
      </c>
      <c r="C433" t="s">
        <v>81</v>
      </c>
      <c r="D433" t="s">
        <v>112</v>
      </c>
      <c r="E433" t="s">
        <v>154</v>
      </c>
      <c r="F433" t="s">
        <v>948</v>
      </c>
      <c r="G433" t="s">
        <v>299</v>
      </c>
      <c r="H433" t="s">
        <v>151</v>
      </c>
      <c r="I433" t="s">
        <v>136</v>
      </c>
      <c r="J433" t="s">
        <v>137</v>
      </c>
      <c r="K433" t="s">
        <v>138</v>
      </c>
      <c r="L433" t="s">
        <v>1459</v>
      </c>
      <c r="M433" t="s">
        <v>1460</v>
      </c>
      <c r="N433">
        <v>0.49277777699999997</v>
      </c>
      <c r="O433">
        <v>0</v>
      </c>
      <c r="P433">
        <v>0</v>
      </c>
      <c r="Q433">
        <v>0</v>
      </c>
      <c r="R433">
        <v>2</v>
      </c>
      <c r="S433">
        <v>0</v>
      </c>
      <c r="T433">
        <v>83</v>
      </c>
      <c r="U433">
        <v>0</v>
      </c>
      <c r="V433">
        <v>5</v>
      </c>
      <c r="W433">
        <v>0</v>
      </c>
      <c r="X433">
        <v>0</v>
      </c>
      <c r="Y433">
        <v>0</v>
      </c>
      <c r="Z433">
        <v>10.554109581521999</v>
      </c>
      <c r="AA433">
        <v>0</v>
      </c>
      <c r="AB433">
        <v>24.085894403883906</v>
      </c>
      <c r="AC433">
        <v>0</v>
      </c>
      <c r="AD433">
        <v>25.159726047583781</v>
      </c>
      <c r="AE433">
        <v>59.799730032989686</v>
      </c>
    </row>
    <row r="434" spans="1:31" x14ac:dyDescent="0.25">
      <c r="A434">
        <v>2368650</v>
      </c>
      <c r="B434">
        <v>1</v>
      </c>
      <c r="C434" t="s">
        <v>80</v>
      </c>
      <c r="D434" t="s">
        <v>106</v>
      </c>
      <c r="E434" t="s">
        <v>225</v>
      </c>
      <c r="F434" t="s">
        <v>1461</v>
      </c>
      <c r="G434" t="s">
        <v>219</v>
      </c>
      <c r="H434" t="s">
        <v>151</v>
      </c>
      <c r="I434" t="s">
        <v>136</v>
      </c>
      <c r="J434" t="s">
        <v>137</v>
      </c>
      <c r="K434" t="s">
        <v>138</v>
      </c>
      <c r="L434" t="s">
        <v>1462</v>
      </c>
      <c r="M434" t="s">
        <v>1463</v>
      </c>
      <c r="N434">
        <v>1.3405555549999999</v>
      </c>
      <c r="O434">
        <v>0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</row>
    <row r="435" spans="1:31" x14ac:dyDescent="0.25">
      <c r="A435">
        <v>2368530</v>
      </c>
      <c r="B435">
        <v>1</v>
      </c>
      <c r="C435" t="s">
        <v>80</v>
      </c>
      <c r="D435" t="s">
        <v>84</v>
      </c>
      <c r="E435" t="s">
        <v>225</v>
      </c>
      <c r="F435" t="s">
        <v>1464</v>
      </c>
      <c r="G435" t="s">
        <v>489</v>
      </c>
      <c r="H435" t="s">
        <v>151</v>
      </c>
      <c r="I435" t="s">
        <v>136</v>
      </c>
      <c r="J435" t="s">
        <v>137</v>
      </c>
      <c r="K435" t="s">
        <v>138</v>
      </c>
      <c r="L435" t="s">
        <v>1465</v>
      </c>
      <c r="M435" t="s">
        <v>1466</v>
      </c>
      <c r="N435">
        <v>1.8094444439999999</v>
      </c>
      <c r="O435">
        <v>0</v>
      </c>
      <c r="P435">
        <v>208</v>
      </c>
      <c r="Q435">
        <v>0</v>
      </c>
      <c r="R435">
        <v>0</v>
      </c>
      <c r="S435">
        <v>0</v>
      </c>
      <c r="T435">
        <v>13</v>
      </c>
      <c r="U435">
        <v>0</v>
      </c>
      <c r="V435">
        <v>0</v>
      </c>
      <c r="W435">
        <v>0</v>
      </c>
      <c r="X435">
        <v>132.01948925216902</v>
      </c>
      <c r="Y435">
        <v>0</v>
      </c>
      <c r="Z435">
        <v>0</v>
      </c>
      <c r="AA435">
        <v>0</v>
      </c>
      <c r="AB435">
        <v>10.499839113486921</v>
      </c>
      <c r="AC435">
        <v>0</v>
      </c>
      <c r="AD435">
        <v>0</v>
      </c>
      <c r="AE435">
        <v>142.51932836565595</v>
      </c>
    </row>
    <row r="436" spans="1:31" x14ac:dyDescent="0.25">
      <c r="A436">
        <v>2368152</v>
      </c>
      <c r="B436">
        <v>1</v>
      </c>
      <c r="C436" t="s">
        <v>80</v>
      </c>
      <c r="D436" t="s">
        <v>110</v>
      </c>
      <c r="E436" t="s">
        <v>148</v>
      </c>
      <c r="F436" t="s">
        <v>1467</v>
      </c>
      <c r="G436" t="s">
        <v>150</v>
      </c>
      <c r="H436" t="s">
        <v>151</v>
      </c>
      <c r="I436" t="s">
        <v>136</v>
      </c>
      <c r="J436" t="s">
        <v>137</v>
      </c>
      <c r="K436" t="s">
        <v>138</v>
      </c>
      <c r="L436" t="s">
        <v>1468</v>
      </c>
      <c r="M436" t="s">
        <v>1469</v>
      </c>
      <c r="N436">
        <v>3.884166666</v>
      </c>
      <c r="O436">
        <v>0</v>
      </c>
      <c r="P436">
        <v>7</v>
      </c>
      <c r="Q436">
        <v>0</v>
      </c>
      <c r="R436">
        <v>0</v>
      </c>
      <c r="S436">
        <v>0</v>
      </c>
      <c r="T436">
        <v>3</v>
      </c>
      <c r="U436">
        <v>0</v>
      </c>
      <c r="V436">
        <v>0</v>
      </c>
      <c r="W436">
        <v>0</v>
      </c>
      <c r="X436">
        <v>17.945947717710879</v>
      </c>
      <c r="Y436">
        <v>0</v>
      </c>
      <c r="Z436">
        <v>0</v>
      </c>
      <c r="AA436">
        <v>0</v>
      </c>
      <c r="AB436">
        <v>23.672411183942156</v>
      </c>
      <c r="AC436">
        <v>0</v>
      </c>
      <c r="AD436">
        <v>0</v>
      </c>
      <c r="AE436">
        <v>41.618358901653039</v>
      </c>
    </row>
    <row r="437" spans="1:31" x14ac:dyDescent="0.25">
      <c r="A437">
        <v>2368052</v>
      </c>
      <c r="B437">
        <v>1</v>
      </c>
      <c r="C437" t="s">
        <v>80</v>
      </c>
      <c r="D437" t="s">
        <v>97</v>
      </c>
      <c r="E437" t="s">
        <v>166</v>
      </c>
      <c r="F437" t="s">
        <v>1470</v>
      </c>
      <c r="G437" t="s">
        <v>168</v>
      </c>
      <c r="H437" t="s">
        <v>135</v>
      </c>
      <c r="I437" t="s">
        <v>136</v>
      </c>
      <c r="J437" t="s">
        <v>137</v>
      </c>
      <c r="K437" t="s">
        <v>138</v>
      </c>
      <c r="L437" t="s">
        <v>1471</v>
      </c>
      <c r="M437" t="s">
        <v>1472</v>
      </c>
      <c r="N437">
        <v>0.44388888799999998</v>
      </c>
      <c r="O437">
        <v>21</v>
      </c>
      <c r="P437">
        <v>110</v>
      </c>
      <c r="Q437">
        <v>4</v>
      </c>
      <c r="R437">
        <v>34</v>
      </c>
      <c r="S437">
        <v>4</v>
      </c>
      <c r="T437">
        <v>18</v>
      </c>
      <c r="U437">
        <v>0</v>
      </c>
      <c r="V437">
        <v>0</v>
      </c>
      <c r="W437">
        <v>26.499146334762209</v>
      </c>
      <c r="X437">
        <v>74.632667908802688</v>
      </c>
      <c r="Y437">
        <v>2.1223221048409755</v>
      </c>
      <c r="Z437">
        <v>9.6884753990706489</v>
      </c>
      <c r="AA437">
        <v>6.6534558823604364</v>
      </c>
      <c r="AB437">
        <v>5.9353659796517544</v>
      </c>
      <c r="AC437">
        <v>0</v>
      </c>
      <c r="AD437">
        <v>0</v>
      </c>
      <c r="AE437">
        <v>125.5314336094887</v>
      </c>
    </row>
    <row r="438" spans="1:31" x14ac:dyDescent="0.25">
      <c r="A438">
        <v>2368444</v>
      </c>
      <c r="B438">
        <v>1</v>
      </c>
      <c r="C438" t="s">
        <v>80</v>
      </c>
      <c r="D438" t="s">
        <v>89</v>
      </c>
      <c r="E438" t="s">
        <v>132</v>
      </c>
      <c r="F438" t="s">
        <v>1473</v>
      </c>
      <c r="G438" t="s">
        <v>134</v>
      </c>
      <c r="H438" t="s">
        <v>135</v>
      </c>
      <c r="I438" t="s">
        <v>136</v>
      </c>
      <c r="J438" t="s">
        <v>137</v>
      </c>
      <c r="K438" t="s">
        <v>138</v>
      </c>
      <c r="L438" t="s">
        <v>1474</v>
      </c>
      <c r="M438" t="s">
        <v>1475</v>
      </c>
      <c r="N438">
        <v>6.0991666660000003</v>
      </c>
      <c r="O438">
        <v>0</v>
      </c>
      <c r="P438">
        <v>164</v>
      </c>
      <c r="Q438">
        <v>0</v>
      </c>
      <c r="R438">
        <v>5</v>
      </c>
      <c r="S438">
        <v>0</v>
      </c>
      <c r="T438">
        <v>2</v>
      </c>
      <c r="U438">
        <v>0</v>
      </c>
      <c r="V438">
        <v>0</v>
      </c>
      <c r="W438">
        <v>0</v>
      </c>
      <c r="X438">
        <v>455.29172856833111</v>
      </c>
      <c r="Y438">
        <v>0</v>
      </c>
      <c r="Z438">
        <v>15.391190916933761</v>
      </c>
      <c r="AA438">
        <v>0</v>
      </c>
      <c r="AB438">
        <v>14.910384168949498</v>
      </c>
      <c r="AC438">
        <v>0</v>
      </c>
      <c r="AD438">
        <v>0</v>
      </c>
      <c r="AE438">
        <v>485.59330365421437</v>
      </c>
    </row>
    <row r="439" spans="1:31" x14ac:dyDescent="0.25">
      <c r="A439">
        <v>2368049</v>
      </c>
      <c r="B439">
        <v>1</v>
      </c>
      <c r="C439" t="s">
        <v>80</v>
      </c>
      <c r="D439" t="s">
        <v>96</v>
      </c>
      <c r="E439" t="s">
        <v>171</v>
      </c>
      <c r="F439" t="s">
        <v>1476</v>
      </c>
      <c r="G439" t="s">
        <v>168</v>
      </c>
      <c r="H439" t="s">
        <v>135</v>
      </c>
      <c r="I439" t="s">
        <v>136</v>
      </c>
      <c r="J439" t="s">
        <v>137</v>
      </c>
      <c r="K439" t="s">
        <v>138</v>
      </c>
      <c r="L439" t="s">
        <v>1477</v>
      </c>
      <c r="M439" t="s">
        <v>1478</v>
      </c>
      <c r="N439">
        <v>0.41277777700000001</v>
      </c>
      <c r="O439">
        <v>0</v>
      </c>
      <c r="P439">
        <v>283</v>
      </c>
      <c r="Q439">
        <v>10</v>
      </c>
      <c r="R439">
        <v>28</v>
      </c>
      <c r="S439">
        <v>7</v>
      </c>
      <c r="T439">
        <v>51</v>
      </c>
      <c r="U439">
        <v>2</v>
      </c>
      <c r="V439">
        <v>0</v>
      </c>
      <c r="W439">
        <v>0</v>
      </c>
      <c r="X439">
        <v>36.032641505851608</v>
      </c>
      <c r="Y439">
        <v>6.0013850011802772</v>
      </c>
      <c r="Z439">
        <v>5.9018251978566152</v>
      </c>
      <c r="AA439">
        <v>6.083247897825709</v>
      </c>
      <c r="AB439">
        <v>8.5116314766042827</v>
      </c>
      <c r="AC439">
        <v>37.995413878337857</v>
      </c>
      <c r="AD439">
        <v>0</v>
      </c>
      <c r="AE439">
        <v>100.52614495765634</v>
      </c>
    </row>
    <row r="440" spans="1:31" x14ac:dyDescent="0.25">
      <c r="A440">
        <v>2368690</v>
      </c>
      <c r="B440">
        <v>1</v>
      </c>
      <c r="C440" t="s">
        <v>80</v>
      </c>
      <c r="D440" t="s">
        <v>93</v>
      </c>
      <c r="E440" t="s">
        <v>166</v>
      </c>
      <c r="F440" t="s">
        <v>1479</v>
      </c>
      <c r="G440" t="s">
        <v>1480</v>
      </c>
      <c r="H440" t="s">
        <v>135</v>
      </c>
      <c r="I440" t="s">
        <v>136</v>
      </c>
      <c r="J440" t="s">
        <v>137</v>
      </c>
      <c r="K440" t="s">
        <v>138</v>
      </c>
      <c r="L440" t="s">
        <v>1481</v>
      </c>
      <c r="M440" t="s">
        <v>1482</v>
      </c>
      <c r="N440">
        <v>1.9941666659999999</v>
      </c>
      <c r="O440">
        <v>0</v>
      </c>
      <c r="P440">
        <v>202</v>
      </c>
      <c r="Q440">
        <v>0</v>
      </c>
      <c r="R440">
        <v>44</v>
      </c>
      <c r="S440">
        <v>0</v>
      </c>
      <c r="T440">
        <v>30</v>
      </c>
      <c r="U440">
        <v>0</v>
      </c>
      <c r="V440">
        <v>0</v>
      </c>
      <c r="W440">
        <v>0</v>
      </c>
      <c r="X440">
        <v>65.636092963809702</v>
      </c>
      <c r="Y440">
        <v>0</v>
      </c>
      <c r="Z440">
        <v>64.567960630878872</v>
      </c>
      <c r="AA440">
        <v>0</v>
      </c>
      <c r="AB440">
        <v>33.067196389547128</v>
      </c>
      <c r="AC440">
        <v>0</v>
      </c>
      <c r="AD440">
        <v>0</v>
      </c>
      <c r="AE440">
        <v>163.27124998423568</v>
      </c>
    </row>
    <row r="441" spans="1:31" x14ac:dyDescent="0.25">
      <c r="A441">
        <v>2368358</v>
      </c>
      <c r="B441">
        <v>1</v>
      </c>
      <c r="C441" t="s">
        <v>81</v>
      </c>
      <c r="D441" t="s">
        <v>112</v>
      </c>
      <c r="E441" t="s">
        <v>148</v>
      </c>
      <c r="F441" t="s">
        <v>1483</v>
      </c>
      <c r="G441" t="s">
        <v>160</v>
      </c>
      <c r="H441" t="s">
        <v>151</v>
      </c>
      <c r="I441" t="s">
        <v>136</v>
      </c>
      <c r="J441" t="s">
        <v>137</v>
      </c>
      <c r="K441" t="s">
        <v>138</v>
      </c>
      <c r="L441" t="s">
        <v>1484</v>
      </c>
      <c r="M441" t="s">
        <v>1300</v>
      </c>
      <c r="N441">
        <v>2.9791666659999998</v>
      </c>
      <c r="O441">
        <v>0</v>
      </c>
      <c r="P441">
        <v>1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1.027226163770564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1.027226163770564</v>
      </c>
    </row>
    <row r="442" spans="1:31" x14ac:dyDescent="0.25">
      <c r="A442">
        <v>2368550</v>
      </c>
      <c r="B442">
        <v>1</v>
      </c>
      <c r="C442" t="s">
        <v>81</v>
      </c>
      <c r="D442" t="s">
        <v>119</v>
      </c>
      <c r="E442" t="s">
        <v>171</v>
      </c>
      <c r="F442" t="s">
        <v>891</v>
      </c>
      <c r="G442" t="s">
        <v>328</v>
      </c>
      <c r="H442" t="s">
        <v>135</v>
      </c>
      <c r="I442" t="s">
        <v>136</v>
      </c>
      <c r="J442" t="s">
        <v>137</v>
      </c>
      <c r="K442" t="s">
        <v>245</v>
      </c>
      <c r="L442" t="s">
        <v>1485</v>
      </c>
      <c r="M442" t="s">
        <v>1486</v>
      </c>
      <c r="N442">
        <v>0.75527777699999998</v>
      </c>
      <c r="O442">
        <v>0</v>
      </c>
      <c r="P442">
        <v>1656</v>
      </c>
      <c r="Q442">
        <v>115</v>
      </c>
      <c r="R442">
        <v>386</v>
      </c>
      <c r="S442">
        <v>12</v>
      </c>
      <c r="T442">
        <v>93</v>
      </c>
      <c r="U442">
        <v>0</v>
      </c>
      <c r="V442">
        <v>0</v>
      </c>
      <c r="W442">
        <v>0</v>
      </c>
      <c r="X442">
        <v>252.12774698273219</v>
      </c>
      <c r="Y442">
        <v>992.60564899609335</v>
      </c>
      <c r="Z442">
        <v>1675.9639697350265</v>
      </c>
      <c r="AA442">
        <v>71.642759132270598</v>
      </c>
      <c r="AB442">
        <v>67.664102338504918</v>
      </c>
      <c r="AC442">
        <v>0</v>
      </c>
      <c r="AD442">
        <v>0</v>
      </c>
      <c r="AE442">
        <v>3060.0042271846273</v>
      </c>
    </row>
    <row r="443" spans="1:31" x14ac:dyDescent="0.25">
      <c r="A443">
        <v>2368235</v>
      </c>
      <c r="B443">
        <v>1</v>
      </c>
      <c r="C443" t="s">
        <v>81</v>
      </c>
      <c r="D443" t="s">
        <v>118</v>
      </c>
      <c r="E443" t="s">
        <v>132</v>
      </c>
      <c r="F443" t="s">
        <v>1487</v>
      </c>
      <c r="G443" t="s">
        <v>134</v>
      </c>
      <c r="H443" t="s">
        <v>135</v>
      </c>
      <c r="I443" t="s">
        <v>136</v>
      </c>
      <c r="J443" t="s">
        <v>137</v>
      </c>
      <c r="K443" t="s">
        <v>138</v>
      </c>
      <c r="L443" t="s">
        <v>1488</v>
      </c>
      <c r="M443" t="s">
        <v>1489</v>
      </c>
      <c r="N443">
        <v>0.97416666600000001</v>
      </c>
      <c r="O443">
        <v>1</v>
      </c>
      <c r="P443">
        <v>0</v>
      </c>
      <c r="Q443">
        <v>31</v>
      </c>
      <c r="R443">
        <v>4</v>
      </c>
      <c r="S443">
        <v>10</v>
      </c>
      <c r="T443">
        <v>0</v>
      </c>
      <c r="U443">
        <v>0</v>
      </c>
      <c r="V443">
        <v>0</v>
      </c>
      <c r="W443">
        <v>0.83874012761675232</v>
      </c>
      <c r="X443">
        <v>0</v>
      </c>
      <c r="Y443">
        <v>134.36236643346612</v>
      </c>
      <c r="Z443">
        <v>8.7013715227697901</v>
      </c>
      <c r="AA443">
        <v>58.912754011868714</v>
      </c>
      <c r="AB443">
        <v>0</v>
      </c>
      <c r="AC443">
        <v>0</v>
      </c>
      <c r="AD443">
        <v>0</v>
      </c>
      <c r="AE443">
        <v>202.81523209572137</v>
      </c>
    </row>
    <row r="444" spans="1:31" x14ac:dyDescent="0.25">
      <c r="A444">
        <v>2368504</v>
      </c>
      <c r="B444">
        <v>1</v>
      </c>
      <c r="C444" t="s">
        <v>81</v>
      </c>
      <c r="D444" t="s">
        <v>117</v>
      </c>
      <c r="E444" t="s">
        <v>132</v>
      </c>
      <c r="F444" t="s">
        <v>1490</v>
      </c>
      <c r="G444" t="s">
        <v>244</v>
      </c>
      <c r="H444" t="s">
        <v>135</v>
      </c>
      <c r="I444" t="s">
        <v>136</v>
      </c>
      <c r="J444" t="s">
        <v>137</v>
      </c>
      <c r="K444" t="s">
        <v>245</v>
      </c>
      <c r="L444" t="s">
        <v>1491</v>
      </c>
      <c r="M444" t="s">
        <v>1492</v>
      </c>
      <c r="N444">
        <v>0.640833333</v>
      </c>
      <c r="O444">
        <v>0</v>
      </c>
      <c r="P444">
        <v>337</v>
      </c>
      <c r="Q444">
        <v>15</v>
      </c>
      <c r="R444">
        <v>16</v>
      </c>
      <c r="S444">
        <v>2</v>
      </c>
      <c r="T444">
        <v>20</v>
      </c>
      <c r="U444">
        <v>1</v>
      </c>
      <c r="V444">
        <v>0</v>
      </c>
      <c r="W444">
        <v>0</v>
      </c>
      <c r="X444">
        <v>37.3338893292932</v>
      </c>
      <c r="Y444">
        <v>112.16708912447429</v>
      </c>
      <c r="Z444">
        <v>24.042670939924989</v>
      </c>
      <c r="AA444">
        <v>3.1725994455957496</v>
      </c>
      <c r="AB444">
        <v>7.2830974468286866</v>
      </c>
      <c r="AC444">
        <v>0.25604807128199503</v>
      </c>
      <c r="AD444">
        <v>0</v>
      </c>
      <c r="AE444">
        <v>184.2553943573989</v>
      </c>
    </row>
    <row r="445" spans="1:31" x14ac:dyDescent="0.25">
      <c r="A445">
        <v>2368258</v>
      </c>
      <c r="B445">
        <v>1</v>
      </c>
      <c r="C445" t="s">
        <v>80</v>
      </c>
      <c r="D445" t="s">
        <v>107</v>
      </c>
      <c r="E445" t="s">
        <v>148</v>
      </c>
      <c r="F445" t="s">
        <v>1493</v>
      </c>
      <c r="G445" t="s">
        <v>240</v>
      </c>
      <c r="H445" t="s">
        <v>151</v>
      </c>
      <c r="I445" t="s">
        <v>136</v>
      </c>
      <c r="J445" t="s">
        <v>137</v>
      </c>
      <c r="K445" t="s">
        <v>138</v>
      </c>
      <c r="L445" t="s">
        <v>1494</v>
      </c>
      <c r="M445" t="s">
        <v>1495</v>
      </c>
      <c r="N445">
        <v>2.7622222220000001</v>
      </c>
      <c r="O445">
        <v>0</v>
      </c>
      <c r="P445">
        <v>1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0.67223560312222219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0.67223560312222219</v>
      </c>
    </row>
    <row r="446" spans="1:31" x14ac:dyDescent="0.25">
      <c r="A446">
        <v>2368427</v>
      </c>
      <c r="B446">
        <v>1</v>
      </c>
      <c r="C446" t="s">
        <v>80</v>
      </c>
      <c r="D446" t="s">
        <v>90</v>
      </c>
      <c r="E446" t="s">
        <v>148</v>
      </c>
      <c r="F446" t="s">
        <v>1496</v>
      </c>
      <c r="G446" t="s">
        <v>160</v>
      </c>
      <c r="H446" t="s">
        <v>151</v>
      </c>
      <c r="I446" t="s">
        <v>136</v>
      </c>
      <c r="J446" t="s">
        <v>137</v>
      </c>
      <c r="K446" t="s">
        <v>138</v>
      </c>
      <c r="L446" t="s">
        <v>1497</v>
      </c>
      <c r="M446" t="s">
        <v>1498</v>
      </c>
      <c r="N446">
        <v>4.4527777769999997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1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2.0679631524838347</v>
      </c>
      <c r="AC446">
        <v>0</v>
      </c>
      <c r="AD446">
        <v>0</v>
      </c>
      <c r="AE446">
        <v>2.0679631524838347</v>
      </c>
    </row>
    <row r="447" spans="1:31" x14ac:dyDescent="0.25">
      <c r="A447">
        <v>2368281</v>
      </c>
      <c r="B447">
        <v>1</v>
      </c>
      <c r="C447" t="s">
        <v>81</v>
      </c>
      <c r="D447" t="s">
        <v>128</v>
      </c>
      <c r="E447" t="s">
        <v>166</v>
      </c>
      <c r="F447" t="s">
        <v>1499</v>
      </c>
      <c r="G447" t="s">
        <v>168</v>
      </c>
      <c r="H447" t="s">
        <v>135</v>
      </c>
      <c r="I447" t="s">
        <v>136</v>
      </c>
      <c r="J447" t="s">
        <v>137</v>
      </c>
      <c r="K447" t="s">
        <v>138</v>
      </c>
      <c r="L447" t="s">
        <v>1500</v>
      </c>
      <c r="M447" t="s">
        <v>1501</v>
      </c>
      <c r="N447">
        <v>0.116666666</v>
      </c>
      <c r="O447">
        <v>8</v>
      </c>
      <c r="P447">
        <v>3399</v>
      </c>
      <c r="Q447">
        <v>33</v>
      </c>
      <c r="R447">
        <v>25</v>
      </c>
      <c r="S447">
        <v>41</v>
      </c>
      <c r="T447">
        <v>270</v>
      </c>
      <c r="U447">
        <v>2</v>
      </c>
      <c r="V447">
        <v>0</v>
      </c>
      <c r="W447">
        <v>0.41020149369161668</v>
      </c>
      <c r="X447">
        <v>56.270971370685075</v>
      </c>
      <c r="Y447">
        <v>34.660802851488455</v>
      </c>
      <c r="Z447">
        <v>3.8315861700367999</v>
      </c>
      <c r="AA447">
        <v>30.9311407538002</v>
      </c>
      <c r="AB447">
        <v>19.774699037105496</v>
      </c>
      <c r="AC447">
        <v>37.032179177270436</v>
      </c>
      <c r="AD447">
        <v>0</v>
      </c>
      <c r="AE447">
        <v>182.91158085407807</v>
      </c>
    </row>
    <row r="448" spans="1:31" x14ac:dyDescent="0.25">
      <c r="A448">
        <v>2368527</v>
      </c>
      <c r="B448">
        <v>1</v>
      </c>
      <c r="C448" t="s">
        <v>80</v>
      </c>
      <c r="D448" t="s">
        <v>88</v>
      </c>
      <c r="E448" t="s">
        <v>154</v>
      </c>
      <c r="F448" t="s">
        <v>1502</v>
      </c>
      <c r="G448" t="s">
        <v>1503</v>
      </c>
      <c r="H448" t="s">
        <v>151</v>
      </c>
      <c r="I448" t="s">
        <v>136</v>
      </c>
      <c r="J448" t="s">
        <v>137</v>
      </c>
      <c r="K448" t="s">
        <v>138</v>
      </c>
      <c r="L448" t="s">
        <v>1504</v>
      </c>
      <c r="M448" t="s">
        <v>1505</v>
      </c>
      <c r="N448">
        <v>4.1658333330000001</v>
      </c>
      <c r="O448">
        <v>0</v>
      </c>
      <c r="P448">
        <v>749</v>
      </c>
      <c r="Q448">
        <v>0</v>
      </c>
      <c r="R448">
        <v>0</v>
      </c>
      <c r="S448">
        <v>0</v>
      </c>
      <c r="T448">
        <v>110</v>
      </c>
      <c r="U448">
        <v>0</v>
      </c>
      <c r="V448">
        <v>0</v>
      </c>
      <c r="W448">
        <v>0</v>
      </c>
      <c r="X448">
        <v>1257.4095930173535</v>
      </c>
      <c r="Y448">
        <v>0</v>
      </c>
      <c r="Z448">
        <v>0</v>
      </c>
      <c r="AA448">
        <v>0</v>
      </c>
      <c r="AB448">
        <v>611.27953095644273</v>
      </c>
      <c r="AC448">
        <v>0</v>
      </c>
      <c r="AD448">
        <v>0</v>
      </c>
      <c r="AE448">
        <v>1868.6891239737961</v>
      </c>
    </row>
    <row r="449" spans="1:31" x14ac:dyDescent="0.25">
      <c r="A449">
        <v>2368421</v>
      </c>
      <c r="B449">
        <v>1</v>
      </c>
      <c r="C449" t="s">
        <v>81</v>
      </c>
      <c r="D449" t="s">
        <v>120</v>
      </c>
      <c r="E449" t="s">
        <v>154</v>
      </c>
      <c r="F449" t="s">
        <v>1506</v>
      </c>
      <c r="G449" t="s">
        <v>299</v>
      </c>
      <c r="H449" t="s">
        <v>151</v>
      </c>
      <c r="I449" t="s">
        <v>136</v>
      </c>
      <c r="J449" t="s">
        <v>137</v>
      </c>
      <c r="K449" t="s">
        <v>138</v>
      </c>
      <c r="L449" t="s">
        <v>1507</v>
      </c>
      <c r="M449" t="s">
        <v>1508</v>
      </c>
      <c r="N449">
        <v>2.5772222220000001</v>
      </c>
      <c r="O449">
        <v>0</v>
      </c>
      <c r="P449">
        <v>96</v>
      </c>
      <c r="Q449">
        <v>0</v>
      </c>
      <c r="R449">
        <v>6</v>
      </c>
      <c r="S449">
        <v>0</v>
      </c>
      <c r="T449">
        <v>5</v>
      </c>
      <c r="U449">
        <v>0</v>
      </c>
      <c r="V449">
        <v>0</v>
      </c>
      <c r="W449">
        <v>0</v>
      </c>
      <c r="X449">
        <v>64.962609152953519</v>
      </c>
      <c r="Y449">
        <v>0</v>
      </c>
      <c r="Z449">
        <v>73.042596102707719</v>
      </c>
      <c r="AA449">
        <v>0</v>
      </c>
      <c r="AB449">
        <v>14.684683626785901</v>
      </c>
      <c r="AC449">
        <v>0</v>
      </c>
      <c r="AD449">
        <v>0</v>
      </c>
      <c r="AE449">
        <v>152.68988888244712</v>
      </c>
    </row>
    <row r="450" spans="1:31" x14ac:dyDescent="0.25">
      <c r="A450">
        <v>2368066</v>
      </c>
      <c r="B450">
        <v>1</v>
      </c>
      <c r="C450" t="s">
        <v>80</v>
      </c>
      <c r="D450" t="s">
        <v>96</v>
      </c>
      <c r="E450" t="s">
        <v>171</v>
      </c>
      <c r="F450" t="s">
        <v>1509</v>
      </c>
      <c r="G450" t="s">
        <v>168</v>
      </c>
      <c r="H450" t="s">
        <v>135</v>
      </c>
      <c r="I450" t="s">
        <v>136</v>
      </c>
      <c r="J450" t="s">
        <v>137</v>
      </c>
      <c r="K450" t="s">
        <v>138</v>
      </c>
      <c r="L450" t="s">
        <v>1510</v>
      </c>
      <c r="M450" t="s">
        <v>1511</v>
      </c>
      <c r="N450">
        <v>2.4680555549999998</v>
      </c>
      <c r="O450">
        <v>0</v>
      </c>
      <c r="P450">
        <v>0</v>
      </c>
      <c r="Q450">
        <v>0</v>
      </c>
      <c r="R450">
        <v>0</v>
      </c>
      <c r="S450">
        <v>2</v>
      </c>
      <c r="T450">
        <v>0</v>
      </c>
      <c r="U450">
        <v>1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26.872426929183259</v>
      </c>
      <c r="AB450">
        <v>0</v>
      </c>
      <c r="AC450">
        <v>7.7621029348993176</v>
      </c>
      <c r="AD450">
        <v>0</v>
      </c>
      <c r="AE450">
        <v>34.63452986408258</v>
      </c>
    </row>
    <row r="451" spans="1:31" x14ac:dyDescent="0.25">
      <c r="A451">
        <v>2368467</v>
      </c>
      <c r="B451">
        <v>1</v>
      </c>
      <c r="C451" t="s">
        <v>80</v>
      </c>
      <c r="D451" t="s">
        <v>84</v>
      </c>
      <c r="E451" t="s">
        <v>225</v>
      </c>
      <c r="F451" t="s">
        <v>1512</v>
      </c>
      <c r="G451" t="s">
        <v>181</v>
      </c>
      <c r="H451" t="s">
        <v>151</v>
      </c>
      <c r="I451" t="s">
        <v>136</v>
      </c>
      <c r="J451" t="s">
        <v>3</v>
      </c>
      <c r="K451" t="s">
        <v>138</v>
      </c>
      <c r="L451" t="s">
        <v>1513</v>
      </c>
      <c r="M451" t="s">
        <v>1514</v>
      </c>
      <c r="N451">
        <v>3.1044444439999999</v>
      </c>
      <c r="O451">
        <v>0</v>
      </c>
      <c r="P451">
        <v>170</v>
      </c>
      <c r="Q451">
        <v>0</v>
      </c>
      <c r="R451">
        <v>0</v>
      </c>
      <c r="S451">
        <v>0</v>
      </c>
      <c r="T451">
        <v>5</v>
      </c>
      <c r="U451">
        <v>0</v>
      </c>
      <c r="V451">
        <v>0</v>
      </c>
      <c r="W451">
        <v>0</v>
      </c>
      <c r="X451">
        <v>209.52379865695039</v>
      </c>
      <c r="Y451">
        <v>0</v>
      </c>
      <c r="Z451">
        <v>0</v>
      </c>
      <c r="AA451">
        <v>0</v>
      </c>
      <c r="AB451">
        <v>47.265559160971279</v>
      </c>
      <c r="AC451">
        <v>0</v>
      </c>
      <c r="AD451">
        <v>0</v>
      </c>
      <c r="AE451">
        <v>256.78935781792165</v>
      </c>
    </row>
    <row r="452" spans="1:31" x14ac:dyDescent="0.25">
      <c r="A452">
        <v>2368218</v>
      </c>
      <c r="B452">
        <v>1</v>
      </c>
      <c r="C452" t="s">
        <v>80</v>
      </c>
      <c r="D452" t="s">
        <v>97</v>
      </c>
      <c r="E452" t="s">
        <v>148</v>
      </c>
      <c r="F452" t="s">
        <v>1515</v>
      </c>
      <c r="G452" t="s">
        <v>160</v>
      </c>
      <c r="H452" t="s">
        <v>151</v>
      </c>
      <c r="I452" t="s">
        <v>136</v>
      </c>
      <c r="J452" t="s">
        <v>137</v>
      </c>
      <c r="K452" t="s">
        <v>138</v>
      </c>
      <c r="L452" t="s">
        <v>1516</v>
      </c>
      <c r="M452" t="s">
        <v>1517</v>
      </c>
      <c r="N452">
        <v>1.306944444</v>
      </c>
      <c r="O452">
        <v>0</v>
      </c>
      <c r="P452">
        <v>2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0.87770736756790391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0.87770736756790391</v>
      </c>
    </row>
    <row r="453" spans="1:31" x14ac:dyDescent="0.25">
      <c r="A453">
        <v>2368172</v>
      </c>
      <c r="B453">
        <v>1</v>
      </c>
      <c r="C453" t="s">
        <v>81</v>
      </c>
      <c r="D453" t="s">
        <v>113</v>
      </c>
      <c r="E453" t="s">
        <v>225</v>
      </c>
      <c r="F453" t="s">
        <v>1518</v>
      </c>
      <c r="G453" t="s">
        <v>219</v>
      </c>
      <c r="H453" t="s">
        <v>151</v>
      </c>
      <c r="I453" t="s">
        <v>136</v>
      </c>
      <c r="J453" t="s">
        <v>137</v>
      </c>
      <c r="K453" t="s">
        <v>138</v>
      </c>
      <c r="L453" t="s">
        <v>1519</v>
      </c>
      <c r="M453" t="s">
        <v>1520</v>
      </c>
      <c r="N453">
        <v>1.371388888</v>
      </c>
      <c r="O453">
        <v>0</v>
      </c>
      <c r="P453">
        <v>63</v>
      </c>
      <c r="Q453">
        <v>0</v>
      </c>
      <c r="R453">
        <v>0</v>
      </c>
      <c r="S453">
        <v>0</v>
      </c>
      <c r="T453">
        <v>2</v>
      </c>
      <c r="U453">
        <v>0</v>
      </c>
      <c r="V453">
        <v>0</v>
      </c>
      <c r="W453">
        <v>0</v>
      </c>
      <c r="X453">
        <v>24.092050891072514</v>
      </c>
      <c r="Y453">
        <v>0</v>
      </c>
      <c r="Z453">
        <v>0</v>
      </c>
      <c r="AA453">
        <v>0</v>
      </c>
      <c r="AB453">
        <v>0.53986346918674388</v>
      </c>
      <c r="AC453">
        <v>0</v>
      </c>
      <c r="AD453">
        <v>0</v>
      </c>
      <c r="AE453">
        <v>24.631914360259259</v>
      </c>
    </row>
    <row r="454" spans="1:31" x14ac:dyDescent="0.25">
      <c r="A454">
        <v>2368613</v>
      </c>
      <c r="B454">
        <v>1</v>
      </c>
      <c r="C454" t="s">
        <v>81</v>
      </c>
      <c r="D454" t="s">
        <v>116</v>
      </c>
      <c r="E454" t="s">
        <v>132</v>
      </c>
      <c r="F454" t="s">
        <v>1521</v>
      </c>
      <c r="G454" t="s">
        <v>134</v>
      </c>
      <c r="H454" t="s">
        <v>135</v>
      </c>
      <c r="I454" t="s">
        <v>136</v>
      </c>
      <c r="J454" t="s">
        <v>137</v>
      </c>
      <c r="K454" t="s">
        <v>138</v>
      </c>
      <c r="L454" t="s">
        <v>1522</v>
      </c>
      <c r="M454" t="s">
        <v>1523</v>
      </c>
      <c r="N454">
        <v>1.5772222220000001</v>
      </c>
      <c r="O454">
        <v>0</v>
      </c>
      <c r="P454">
        <v>254</v>
      </c>
      <c r="Q454">
        <v>0</v>
      </c>
      <c r="R454">
        <v>2</v>
      </c>
      <c r="S454">
        <v>0</v>
      </c>
      <c r="T454">
        <v>26</v>
      </c>
      <c r="U454">
        <v>0</v>
      </c>
      <c r="V454">
        <v>0</v>
      </c>
      <c r="W454">
        <v>0</v>
      </c>
      <c r="X454">
        <v>83.059814701629733</v>
      </c>
      <c r="Y454">
        <v>0</v>
      </c>
      <c r="Z454">
        <v>0.81191571644999483</v>
      </c>
      <c r="AA454">
        <v>0</v>
      </c>
      <c r="AB454">
        <v>18.942635412082275</v>
      </c>
      <c r="AC454">
        <v>0</v>
      </c>
      <c r="AD454">
        <v>0</v>
      </c>
      <c r="AE454">
        <v>102.81436583016199</v>
      </c>
    </row>
    <row r="455" spans="1:31" x14ac:dyDescent="0.25">
      <c r="A455">
        <v>2368298</v>
      </c>
      <c r="B455">
        <v>1</v>
      </c>
      <c r="C455" t="s">
        <v>81</v>
      </c>
      <c r="D455" t="s">
        <v>112</v>
      </c>
      <c r="E455" t="s">
        <v>148</v>
      </c>
      <c r="F455" t="s">
        <v>1524</v>
      </c>
      <c r="G455" t="s">
        <v>160</v>
      </c>
      <c r="H455" t="s">
        <v>151</v>
      </c>
      <c r="I455" t="s">
        <v>136</v>
      </c>
      <c r="J455" t="s">
        <v>137</v>
      </c>
      <c r="K455" t="s">
        <v>138</v>
      </c>
      <c r="L455" t="s">
        <v>1525</v>
      </c>
      <c r="M455" t="s">
        <v>1526</v>
      </c>
      <c r="N455">
        <v>8.346944444</v>
      </c>
      <c r="O455">
        <v>0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24.045279853294836</v>
      </c>
      <c r="AA455">
        <v>0</v>
      </c>
      <c r="AB455">
        <v>0</v>
      </c>
      <c r="AC455">
        <v>0</v>
      </c>
      <c r="AD455">
        <v>0</v>
      </c>
      <c r="AE455">
        <v>24.045279853294836</v>
      </c>
    </row>
    <row r="456" spans="1:31" x14ac:dyDescent="0.25">
      <c r="A456">
        <v>2368653</v>
      </c>
      <c r="B456">
        <v>1</v>
      </c>
      <c r="C456" t="s">
        <v>80</v>
      </c>
      <c r="D456" t="s">
        <v>83</v>
      </c>
      <c r="E456" t="s">
        <v>175</v>
      </c>
      <c r="F456" t="s">
        <v>1527</v>
      </c>
      <c r="G456" t="s">
        <v>219</v>
      </c>
      <c r="H456" t="s">
        <v>151</v>
      </c>
      <c r="I456" t="s">
        <v>136</v>
      </c>
      <c r="J456" t="s">
        <v>137</v>
      </c>
      <c r="K456" t="s">
        <v>138</v>
      </c>
      <c r="L456" t="s">
        <v>1528</v>
      </c>
      <c r="M456" t="s">
        <v>1529</v>
      </c>
      <c r="N456">
        <v>1.46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11</v>
      </c>
      <c r="U456">
        <v>0</v>
      </c>
      <c r="V456">
        <v>3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30.205337892006664</v>
      </c>
      <c r="AC456">
        <v>0</v>
      </c>
      <c r="AD456">
        <v>121.92889455620957</v>
      </c>
      <c r="AE456">
        <v>152.13423244821624</v>
      </c>
    </row>
    <row r="457" spans="1:31" x14ac:dyDescent="0.25">
      <c r="A457">
        <v>2368129</v>
      </c>
      <c r="B457">
        <v>1</v>
      </c>
      <c r="C457" t="s">
        <v>80</v>
      </c>
      <c r="D457" t="s">
        <v>106</v>
      </c>
      <c r="E457" t="s">
        <v>166</v>
      </c>
      <c r="F457" t="s">
        <v>565</v>
      </c>
      <c r="G457" t="s">
        <v>168</v>
      </c>
      <c r="H457" t="s">
        <v>135</v>
      </c>
      <c r="I457" t="s">
        <v>136</v>
      </c>
      <c r="J457" t="s">
        <v>137</v>
      </c>
      <c r="K457" t="s">
        <v>138</v>
      </c>
      <c r="L457" t="s">
        <v>1530</v>
      </c>
      <c r="M457" t="s">
        <v>1531</v>
      </c>
      <c r="N457">
        <v>0.57250000000000001</v>
      </c>
      <c r="O457">
        <v>0</v>
      </c>
      <c r="P457">
        <v>8</v>
      </c>
      <c r="Q457">
        <v>29</v>
      </c>
      <c r="R457">
        <v>73</v>
      </c>
      <c r="S457">
        <v>10</v>
      </c>
      <c r="T457">
        <v>20</v>
      </c>
      <c r="U457">
        <v>1</v>
      </c>
      <c r="V457">
        <v>0</v>
      </c>
      <c r="W457">
        <v>0</v>
      </c>
      <c r="X457">
        <v>3.5921954892562251</v>
      </c>
      <c r="Y457">
        <v>176.33503524652002</v>
      </c>
      <c r="Z457">
        <v>190.87158637764131</v>
      </c>
      <c r="AA457">
        <v>49.405387414509583</v>
      </c>
      <c r="AB457">
        <v>76.505206013199995</v>
      </c>
      <c r="AC457">
        <v>11.058064379975251</v>
      </c>
      <c r="AD457">
        <v>0</v>
      </c>
      <c r="AE457">
        <v>507.76747492110235</v>
      </c>
    </row>
    <row r="458" spans="1:31" x14ac:dyDescent="0.25">
      <c r="A458">
        <v>2368112</v>
      </c>
      <c r="B458">
        <v>1</v>
      </c>
      <c r="C458" t="s">
        <v>80</v>
      </c>
      <c r="D458" t="s">
        <v>106</v>
      </c>
      <c r="E458" t="s">
        <v>166</v>
      </c>
      <c r="F458" t="s">
        <v>1532</v>
      </c>
      <c r="G458" t="s">
        <v>168</v>
      </c>
      <c r="H458" t="s">
        <v>135</v>
      </c>
      <c r="I458" t="s">
        <v>136</v>
      </c>
      <c r="J458" t="s">
        <v>137</v>
      </c>
      <c r="K458" t="s">
        <v>138</v>
      </c>
      <c r="L458" t="s">
        <v>1533</v>
      </c>
      <c r="M458" t="s">
        <v>1534</v>
      </c>
      <c r="N458">
        <v>0.51611111099999996</v>
      </c>
      <c r="O458">
        <v>4</v>
      </c>
      <c r="P458">
        <v>18042</v>
      </c>
      <c r="Q458">
        <v>149</v>
      </c>
      <c r="R458">
        <v>850</v>
      </c>
      <c r="S458">
        <v>76</v>
      </c>
      <c r="T458">
        <v>1960</v>
      </c>
      <c r="U458">
        <v>10</v>
      </c>
      <c r="V458">
        <v>8</v>
      </c>
      <c r="W458">
        <v>0.9575924579102566</v>
      </c>
      <c r="X458">
        <v>2403.0690006723225</v>
      </c>
      <c r="Y458">
        <v>1007.6068861374628</v>
      </c>
      <c r="Z458">
        <v>1611.5562980207326</v>
      </c>
      <c r="AA458">
        <v>829.11402214454313</v>
      </c>
      <c r="AB458">
        <v>1360.6261287444174</v>
      </c>
      <c r="AC458">
        <v>708.5677217760873</v>
      </c>
      <c r="AD458">
        <v>183.90555790853571</v>
      </c>
      <c r="AE458">
        <v>8105.403207862013</v>
      </c>
    </row>
    <row r="459" spans="1:31" x14ac:dyDescent="0.25">
      <c r="A459">
        <v>2368278</v>
      </c>
      <c r="B459">
        <v>1</v>
      </c>
      <c r="C459" t="s">
        <v>81</v>
      </c>
      <c r="D459" t="s">
        <v>112</v>
      </c>
      <c r="E459" t="s">
        <v>132</v>
      </c>
      <c r="F459" t="s">
        <v>1535</v>
      </c>
      <c r="G459" t="s">
        <v>134</v>
      </c>
      <c r="H459" t="s">
        <v>135</v>
      </c>
      <c r="I459" t="s">
        <v>136</v>
      </c>
      <c r="J459" t="s">
        <v>137</v>
      </c>
      <c r="K459" t="s">
        <v>138</v>
      </c>
      <c r="L459" t="s">
        <v>1536</v>
      </c>
      <c r="M459" t="s">
        <v>1537</v>
      </c>
      <c r="N459">
        <v>2.648055555</v>
      </c>
      <c r="O459">
        <v>0</v>
      </c>
      <c r="P459">
        <v>88</v>
      </c>
      <c r="Q459">
        <v>0</v>
      </c>
      <c r="R459">
        <v>22</v>
      </c>
      <c r="S459">
        <v>0</v>
      </c>
      <c r="T459">
        <v>8</v>
      </c>
      <c r="U459">
        <v>0</v>
      </c>
      <c r="V459">
        <v>0</v>
      </c>
      <c r="W459">
        <v>0</v>
      </c>
      <c r="X459">
        <v>63.422974441602285</v>
      </c>
      <c r="Y459">
        <v>0</v>
      </c>
      <c r="Z459">
        <v>105.65137871699466</v>
      </c>
      <c r="AA459">
        <v>0</v>
      </c>
      <c r="AB459">
        <v>7.4675644746055205</v>
      </c>
      <c r="AC459">
        <v>0</v>
      </c>
      <c r="AD459">
        <v>0</v>
      </c>
      <c r="AE459">
        <v>176.54191763320247</v>
      </c>
    </row>
    <row r="460" spans="1:31" x14ac:dyDescent="0.25">
      <c r="A460">
        <v>2368255</v>
      </c>
      <c r="B460">
        <v>1</v>
      </c>
      <c r="C460" t="s">
        <v>80</v>
      </c>
      <c r="D460" t="s">
        <v>89</v>
      </c>
      <c r="E460" t="s">
        <v>225</v>
      </c>
      <c r="F460" t="s">
        <v>1538</v>
      </c>
      <c r="G460" t="s">
        <v>252</v>
      </c>
      <c r="H460" t="s">
        <v>151</v>
      </c>
      <c r="I460" t="s">
        <v>136</v>
      </c>
      <c r="J460" t="s">
        <v>137</v>
      </c>
      <c r="K460" t="s">
        <v>245</v>
      </c>
      <c r="L460" t="s">
        <v>1539</v>
      </c>
      <c r="M460" t="s">
        <v>1249</v>
      </c>
      <c r="N460">
        <v>7.2633333330000003</v>
      </c>
      <c r="O460">
        <v>0</v>
      </c>
      <c r="P460">
        <v>165</v>
      </c>
      <c r="Q460">
        <v>0</v>
      </c>
      <c r="R460">
        <v>0</v>
      </c>
      <c r="S460">
        <v>0</v>
      </c>
      <c r="T460">
        <v>9</v>
      </c>
      <c r="U460">
        <v>0</v>
      </c>
      <c r="V460">
        <v>0</v>
      </c>
      <c r="W460">
        <v>0</v>
      </c>
      <c r="X460">
        <v>443.35326698455685</v>
      </c>
      <c r="Y460">
        <v>0</v>
      </c>
      <c r="Z460">
        <v>0</v>
      </c>
      <c r="AA460">
        <v>0</v>
      </c>
      <c r="AB460">
        <v>77.332816734138319</v>
      </c>
      <c r="AC460">
        <v>0</v>
      </c>
      <c r="AD460">
        <v>0</v>
      </c>
      <c r="AE460">
        <v>520.68608371869516</v>
      </c>
    </row>
    <row r="461" spans="1:31" x14ac:dyDescent="0.25">
      <c r="A461">
        <v>2368676</v>
      </c>
      <c r="B461">
        <v>1</v>
      </c>
      <c r="C461" t="s">
        <v>81</v>
      </c>
      <c r="D461" t="s">
        <v>114</v>
      </c>
      <c r="E461" t="s">
        <v>148</v>
      </c>
      <c r="F461" t="s">
        <v>1540</v>
      </c>
      <c r="G461" t="s">
        <v>160</v>
      </c>
      <c r="H461" t="s">
        <v>151</v>
      </c>
      <c r="I461" t="s">
        <v>136</v>
      </c>
      <c r="J461" t="s">
        <v>137</v>
      </c>
      <c r="K461" t="s">
        <v>138</v>
      </c>
      <c r="L461" t="s">
        <v>1541</v>
      </c>
      <c r="M461" t="s">
        <v>1542</v>
      </c>
      <c r="N461">
        <v>1.060277777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1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1.7315687565601943</v>
      </c>
      <c r="AC461">
        <v>0</v>
      </c>
      <c r="AD461">
        <v>0</v>
      </c>
      <c r="AE461">
        <v>1.7315687565601943</v>
      </c>
    </row>
    <row r="462" spans="1:31" x14ac:dyDescent="0.25">
      <c r="A462">
        <v>2368149</v>
      </c>
      <c r="B462">
        <v>1</v>
      </c>
      <c r="C462" t="s">
        <v>81</v>
      </c>
      <c r="D462" t="s">
        <v>118</v>
      </c>
      <c r="E462" t="s">
        <v>132</v>
      </c>
      <c r="F462" t="s">
        <v>1543</v>
      </c>
      <c r="G462" t="s">
        <v>244</v>
      </c>
      <c r="H462" t="s">
        <v>135</v>
      </c>
      <c r="I462" t="s">
        <v>136</v>
      </c>
      <c r="J462" t="s">
        <v>137</v>
      </c>
      <c r="K462" t="s">
        <v>245</v>
      </c>
      <c r="L462" t="s">
        <v>1544</v>
      </c>
      <c r="M462" t="s">
        <v>1545</v>
      </c>
      <c r="N462">
        <v>2.0211111110000002</v>
      </c>
      <c r="O462">
        <v>0</v>
      </c>
      <c r="P462">
        <v>4</v>
      </c>
      <c r="Q462">
        <v>0</v>
      </c>
      <c r="R462">
        <v>8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0.76470212568671503</v>
      </c>
      <c r="Y462">
        <v>0</v>
      </c>
      <c r="Z462">
        <v>37.25515998989313</v>
      </c>
      <c r="AA462">
        <v>0</v>
      </c>
      <c r="AB462">
        <v>0</v>
      </c>
      <c r="AC462">
        <v>0</v>
      </c>
      <c r="AD462">
        <v>0</v>
      </c>
      <c r="AE462">
        <v>38.019862115579848</v>
      </c>
    </row>
    <row r="463" spans="1:31" x14ac:dyDescent="0.25">
      <c r="A463">
        <v>2368484</v>
      </c>
      <c r="B463">
        <v>1</v>
      </c>
      <c r="C463" t="s">
        <v>80</v>
      </c>
      <c r="D463" t="s">
        <v>107</v>
      </c>
      <c r="E463" t="s">
        <v>166</v>
      </c>
      <c r="F463" t="s">
        <v>1546</v>
      </c>
      <c r="G463" t="s">
        <v>244</v>
      </c>
      <c r="H463" t="s">
        <v>135</v>
      </c>
      <c r="I463" t="s">
        <v>136</v>
      </c>
      <c r="J463" t="s">
        <v>137</v>
      </c>
      <c r="K463" t="s">
        <v>245</v>
      </c>
      <c r="L463" t="s">
        <v>1547</v>
      </c>
      <c r="M463" t="s">
        <v>1548</v>
      </c>
      <c r="N463">
        <v>1.185277777</v>
      </c>
      <c r="O463">
        <v>0</v>
      </c>
      <c r="P463">
        <v>245</v>
      </c>
      <c r="Q463">
        <v>0</v>
      </c>
      <c r="R463">
        <v>0</v>
      </c>
      <c r="S463">
        <v>0</v>
      </c>
      <c r="T463">
        <v>12</v>
      </c>
      <c r="U463">
        <v>0</v>
      </c>
      <c r="V463">
        <v>0</v>
      </c>
      <c r="W463">
        <v>0</v>
      </c>
      <c r="X463">
        <v>95.459234647222431</v>
      </c>
      <c r="Y463">
        <v>0</v>
      </c>
      <c r="Z463">
        <v>0</v>
      </c>
      <c r="AA463">
        <v>0</v>
      </c>
      <c r="AB463">
        <v>40.544427102334659</v>
      </c>
      <c r="AC463">
        <v>0</v>
      </c>
      <c r="AD463">
        <v>0</v>
      </c>
      <c r="AE463">
        <v>136.0036617495571</v>
      </c>
    </row>
    <row r="464" spans="1:31" x14ac:dyDescent="0.25">
      <c r="A464">
        <v>2368447</v>
      </c>
      <c r="B464">
        <v>1</v>
      </c>
      <c r="C464" t="s">
        <v>81</v>
      </c>
      <c r="D464" t="s">
        <v>120</v>
      </c>
      <c r="E464" t="s">
        <v>171</v>
      </c>
      <c r="F464" t="s">
        <v>1549</v>
      </c>
      <c r="G464" t="s">
        <v>168</v>
      </c>
      <c r="H464" t="s">
        <v>135</v>
      </c>
      <c r="I464" t="s">
        <v>136</v>
      </c>
      <c r="J464" t="s">
        <v>137</v>
      </c>
      <c r="K464" t="s">
        <v>138</v>
      </c>
      <c r="L464" t="s">
        <v>1550</v>
      </c>
      <c r="M464" t="s">
        <v>1551</v>
      </c>
      <c r="N464">
        <v>2.1269444439999998</v>
      </c>
      <c r="O464">
        <v>0</v>
      </c>
      <c r="P464">
        <v>127</v>
      </c>
      <c r="Q464">
        <v>1</v>
      </c>
      <c r="R464">
        <v>24</v>
      </c>
      <c r="S464">
        <v>0</v>
      </c>
      <c r="T464">
        <v>17</v>
      </c>
      <c r="U464">
        <v>0</v>
      </c>
      <c r="V464">
        <v>0</v>
      </c>
      <c r="W464">
        <v>0</v>
      </c>
      <c r="X464">
        <v>88.103223551336114</v>
      </c>
      <c r="Y464">
        <v>6.2230316765110549</v>
      </c>
      <c r="Z464">
        <v>474.90978969719907</v>
      </c>
      <c r="AA464">
        <v>0</v>
      </c>
      <c r="AB464">
        <v>80.922343310317487</v>
      </c>
      <c r="AC464">
        <v>0</v>
      </c>
      <c r="AD464">
        <v>0</v>
      </c>
      <c r="AE464">
        <v>650.15838823536376</v>
      </c>
    </row>
    <row r="465" spans="1:31" x14ac:dyDescent="0.25">
      <c r="A465">
        <v>2368633</v>
      </c>
      <c r="B465">
        <v>1</v>
      </c>
      <c r="C465" t="s">
        <v>81</v>
      </c>
      <c r="D465" t="s">
        <v>128</v>
      </c>
      <c r="E465" t="s">
        <v>225</v>
      </c>
      <c r="F465" t="s">
        <v>1552</v>
      </c>
      <c r="G465" t="s">
        <v>219</v>
      </c>
      <c r="H465" t="s">
        <v>151</v>
      </c>
      <c r="I465" t="s">
        <v>136</v>
      </c>
      <c r="J465" t="s">
        <v>137</v>
      </c>
      <c r="K465" t="s">
        <v>138</v>
      </c>
      <c r="L465" t="s">
        <v>1553</v>
      </c>
      <c r="M465" t="s">
        <v>1554</v>
      </c>
      <c r="N465">
        <v>0.53611111099999997</v>
      </c>
      <c r="O465">
        <v>0</v>
      </c>
      <c r="P465">
        <v>165</v>
      </c>
      <c r="Q465">
        <v>0</v>
      </c>
      <c r="R465">
        <v>0</v>
      </c>
      <c r="S465">
        <v>0</v>
      </c>
      <c r="T465">
        <v>3</v>
      </c>
      <c r="U465">
        <v>0</v>
      </c>
      <c r="V465">
        <v>0</v>
      </c>
      <c r="W465">
        <v>0</v>
      </c>
      <c r="X465">
        <v>25.474880248115984</v>
      </c>
      <c r="Y465">
        <v>0</v>
      </c>
      <c r="Z465">
        <v>0</v>
      </c>
      <c r="AA465">
        <v>0</v>
      </c>
      <c r="AB465">
        <v>1.2212514778334886</v>
      </c>
      <c r="AC465">
        <v>0</v>
      </c>
      <c r="AD465">
        <v>0</v>
      </c>
      <c r="AE465">
        <v>26.696131725949471</v>
      </c>
    </row>
    <row r="466" spans="1:31" x14ac:dyDescent="0.25">
      <c r="A466">
        <v>2368341</v>
      </c>
      <c r="B466">
        <v>1</v>
      </c>
      <c r="C466" t="s">
        <v>81</v>
      </c>
      <c r="D466" t="s">
        <v>120</v>
      </c>
      <c r="E466" t="s">
        <v>171</v>
      </c>
      <c r="F466" t="s">
        <v>1555</v>
      </c>
      <c r="G466" t="s">
        <v>328</v>
      </c>
      <c r="H466" t="s">
        <v>135</v>
      </c>
      <c r="I466" t="s">
        <v>653</v>
      </c>
      <c r="J466" t="s">
        <v>137</v>
      </c>
      <c r="K466" t="s">
        <v>245</v>
      </c>
      <c r="L466" t="s">
        <v>1556</v>
      </c>
      <c r="M466" t="s">
        <v>1557</v>
      </c>
      <c r="N466">
        <v>4.0833332999999999E-2</v>
      </c>
      <c r="O466">
        <v>0</v>
      </c>
      <c r="P466">
        <v>306</v>
      </c>
      <c r="Q466">
        <v>3</v>
      </c>
      <c r="R466">
        <v>26</v>
      </c>
      <c r="S466">
        <v>1</v>
      </c>
      <c r="T466">
        <v>30</v>
      </c>
      <c r="U466">
        <v>0</v>
      </c>
      <c r="V466">
        <v>0</v>
      </c>
      <c r="W466">
        <v>0</v>
      </c>
      <c r="X466">
        <v>3.7598749284326662</v>
      </c>
      <c r="Y466">
        <v>0.8426695835145932</v>
      </c>
      <c r="Z466">
        <v>5.3409099303105938</v>
      </c>
      <c r="AA466">
        <v>1.2324925541160749</v>
      </c>
      <c r="AB466">
        <v>1.9165417001485592</v>
      </c>
      <c r="AC466">
        <v>0</v>
      </c>
      <c r="AD466">
        <v>0</v>
      </c>
      <c r="AE466">
        <v>13.092488696522487</v>
      </c>
    </row>
    <row r="467" spans="1:31" x14ac:dyDescent="0.25">
      <c r="A467">
        <v>2368590</v>
      </c>
      <c r="B467">
        <v>1</v>
      </c>
      <c r="C467" t="s">
        <v>80</v>
      </c>
      <c r="D467" t="s">
        <v>83</v>
      </c>
      <c r="E467" t="s">
        <v>175</v>
      </c>
      <c r="F467" t="s">
        <v>1293</v>
      </c>
      <c r="G467" t="s">
        <v>219</v>
      </c>
      <c r="H467" t="s">
        <v>151</v>
      </c>
      <c r="I467" t="s">
        <v>136</v>
      </c>
      <c r="J467" t="s">
        <v>137</v>
      </c>
      <c r="K467" t="s">
        <v>138</v>
      </c>
      <c r="L467" t="s">
        <v>1558</v>
      </c>
      <c r="M467" t="s">
        <v>1559</v>
      </c>
      <c r="N467">
        <v>2.3958333330000001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25</v>
      </c>
      <c r="U467">
        <v>0</v>
      </c>
      <c r="V467">
        <v>1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119.73051922012142</v>
      </c>
      <c r="AC467">
        <v>0</v>
      </c>
      <c r="AD467">
        <v>39.082612756295987</v>
      </c>
      <c r="AE467">
        <v>158.81313197641742</v>
      </c>
    </row>
    <row r="468" spans="1:31" x14ac:dyDescent="0.25">
      <c r="A468">
        <v>2368441</v>
      </c>
      <c r="B468">
        <v>1</v>
      </c>
      <c r="C468" t="s">
        <v>80</v>
      </c>
      <c r="D468" t="s">
        <v>105</v>
      </c>
      <c r="E468" t="s">
        <v>132</v>
      </c>
      <c r="F468" t="s">
        <v>1560</v>
      </c>
      <c r="G468" t="s">
        <v>134</v>
      </c>
      <c r="H468" t="s">
        <v>135</v>
      </c>
      <c r="I468" t="s">
        <v>136</v>
      </c>
      <c r="J468" t="s">
        <v>137</v>
      </c>
      <c r="K468" t="s">
        <v>138</v>
      </c>
      <c r="L468" t="s">
        <v>1561</v>
      </c>
      <c r="M468" t="s">
        <v>1562</v>
      </c>
      <c r="N468">
        <v>1.001666666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22</v>
      </c>
      <c r="U468">
        <v>0</v>
      </c>
      <c r="V468">
        <v>7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65.265999058354353</v>
      </c>
      <c r="AC468">
        <v>0</v>
      </c>
      <c r="AD468">
        <v>216.01203125260383</v>
      </c>
      <c r="AE468">
        <v>281.27803031095817</v>
      </c>
    </row>
    <row r="469" spans="1:31" x14ac:dyDescent="0.25">
      <c r="A469">
        <v>2368476</v>
      </c>
      <c r="B469">
        <v>1</v>
      </c>
      <c r="C469" t="s">
        <v>81</v>
      </c>
      <c r="D469" t="s">
        <v>120</v>
      </c>
      <c r="E469" t="s">
        <v>148</v>
      </c>
      <c r="F469" t="s">
        <v>1563</v>
      </c>
      <c r="G469" t="s">
        <v>150</v>
      </c>
      <c r="H469" t="s">
        <v>151</v>
      </c>
      <c r="I469" t="s">
        <v>136</v>
      </c>
      <c r="J469" t="s">
        <v>137</v>
      </c>
      <c r="K469" t="s">
        <v>138</v>
      </c>
      <c r="L469" t="s">
        <v>1564</v>
      </c>
      <c r="M469" t="s">
        <v>1565</v>
      </c>
      <c r="N469">
        <v>1.264444444</v>
      </c>
      <c r="O469">
        <v>0</v>
      </c>
      <c r="P469">
        <v>1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0.19393452411275058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0.19393452411275058</v>
      </c>
    </row>
    <row r="470" spans="1:31" x14ac:dyDescent="0.25">
      <c r="A470">
        <v>2368622</v>
      </c>
      <c r="B470">
        <v>1</v>
      </c>
      <c r="C470" t="s">
        <v>80</v>
      </c>
      <c r="D470" t="s">
        <v>94</v>
      </c>
      <c r="E470" t="s">
        <v>148</v>
      </c>
      <c r="F470" t="s">
        <v>1566</v>
      </c>
      <c r="G470" t="s">
        <v>160</v>
      </c>
      <c r="H470" t="s">
        <v>151</v>
      </c>
      <c r="I470" t="s">
        <v>136</v>
      </c>
      <c r="J470" t="s">
        <v>137</v>
      </c>
      <c r="K470" t="s">
        <v>138</v>
      </c>
      <c r="L470" t="s">
        <v>1567</v>
      </c>
      <c r="M470" t="s">
        <v>1568</v>
      </c>
      <c r="N470">
        <v>6.3105555549999997</v>
      </c>
      <c r="O470">
        <v>0</v>
      </c>
      <c r="P470">
        <v>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7.1301682336981207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7.1301682336981207</v>
      </c>
    </row>
    <row r="471" spans="1:31" x14ac:dyDescent="0.25">
      <c r="A471">
        <v>2368330</v>
      </c>
      <c r="B471">
        <v>1</v>
      </c>
      <c r="C471" t="s">
        <v>81</v>
      </c>
      <c r="D471" t="s">
        <v>122</v>
      </c>
      <c r="E471" t="s">
        <v>132</v>
      </c>
      <c r="F471" t="s">
        <v>1569</v>
      </c>
      <c r="G471" t="s">
        <v>134</v>
      </c>
      <c r="H471" t="s">
        <v>135</v>
      </c>
      <c r="I471" t="s">
        <v>136</v>
      </c>
      <c r="J471" t="s">
        <v>137</v>
      </c>
      <c r="K471" t="s">
        <v>138</v>
      </c>
      <c r="L471" t="s">
        <v>1570</v>
      </c>
      <c r="M471" t="s">
        <v>1571</v>
      </c>
      <c r="N471">
        <v>1.8377777769999999</v>
      </c>
      <c r="O471">
        <v>0</v>
      </c>
      <c r="P471">
        <v>709</v>
      </c>
      <c r="Q471">
        <v>1</v>
      </c>
      <c r="R471">
        <v>14</v>
      </c>
      <c r="S471">
        <v>4</v>
      </c>
      <c r="T471">
        <v>53</v>
      </c>
      <c r="U471">
        <v>1</v>
      </c>
      <c r="V471">
        <v>0</v>
      </c>
      <c r="W471">
        <v>0</v>
      </c>
      <c r="X471">
        <v>199.17639752541015</v>
      </c>
      <c r="Y471">
        <v>5.3478737171205832</v>
      </c>
      <c r="Z471">
        <v>14.09276341735719</v>
      </c>
      <c r="AA471">
        <v>159.83128537199127</v>
      </c>
      <c r="AB471">
        <v>53.687406863948773</v>
      </c>
      <c r="AC471">
        <v>2.4986924855282884</v>
      </c>
      <c r="AD471">
        <v>0</v>
      </c>
      <c r="AE471">
        <v>434.63441938135628</v>
      </c>
    </row>
    <row r="472" spans="1:31" x14ac:dyDescent="0.25">
      <c r="A472">
        <v>2368470</v>
      </c>
      <c r="B472">
        <v>1</v>
      </c>
      <c r="C472" t="s">
        <v>80</v>
      </c>
      <c r="D472" t="s">
        <v>104</v>
      </c>
      <c r="E472" t="s">
        <v>148</v>
      </c>
      <c r="F472" t="s">
        <v>1572</v>
      </c>
      <c r="G472" t="s">
        <v>156</v>
      </c>
      <c r="H472" t="s">
        <v>151</v>
      </c>
      <c r="I472" t="s">
        <v>136</v>
      </c>
      <c r="J472" t="s">
        <v>137</v>
      </c>
      <c r="K472" t="s">
        <v>138</v>
      </c>
      <c r="L472" t="s">
        <v>1573</v>
      </c>
      <c r="M472" t="s">
        <v>1574</v>
      </c>
      <c r="N472">
        <v>2.2769444440000002</v>
      </c>
      <c r="O472">
        <v>0</v>
      </c>
      <c r="P472">
        <v>4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2.1034645026851413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2.1034645026851413</v>
      </c>
    </row>
    <row r="473" spans="1:31" x14ac:dyDescent="0.25">
      <c r="A473">
        <v>2368161</v>
      </c>
      <c r="B473">
        <v>1</v>
      </c>
      <c r="C473" t="s">
        <v>81</v>
      </c>
      <c r="D473" t="s">
        <v>116</v>
      </c>
      <c r="E473" t="s">
        <v>171</v>
      </c>
      <c r="F473" t="s">
        <v>1575</v>
      </c>
      <c r="G473" t="s">
        <v>252</v>
      </c>
      <c r="H473" t="s">
        <v>135</v>
      </c>
      <c r="I473" t="s">
        <v>136</v>
      </c>
      <c r="J473" t="s">
        <v>137</v>
      </c>
      <c r="K473" t="s">
        <v>245</v>
      </c>
      <c r="L473" t="s">
        <v>1576</v>
      </c>
      <c r="M473" t="s">
        <v>1577</v>
      </c>
      <c r="N473">
        <v>6.3744444439999999</v>
      </c>
      <c r="O473">
        <v>4</v>
      </c>
      <c r="P473">
        <v>196</v>
      </c>
      <c r="Q473">
        <v>114</v>
      </c>
      <c r="R473">
        <v>135</v>
      </c>
      <c r="S473">
        <v>8</v>
      </c>
      <c r="T473">
        <v>19</v>
      </c>
      <c r="U473">
        <v>0</v>
      </c>
      <c r="V473">
        <v>0</v>
      </c>
      <c r="W473">
        <v>0</v>
      </c>
      <c r="X473">
        <v>463.20366557937507</v>
      </c>
      <c r="Y473">
        <v>4486.5397250978867</v>
      </c>
      <c r="Z473">
        <v>889.46882861047743</v>
      </c>
      <c r="AA473">
        <v>105.46443199948996</v>
      </c>
      <c r="AB473">
        <v>42.665903012837141</v>
      </c>
      <c r="AC473">
        <v>0</v>
      </c>
      <c r="AD473">
        <v>0</v>
      </c>
      <c r="AE473">
        <v>5987.3425543000667</v>
      </c>
    </row>
    <row r="474" spans="1:31" x14ac:dyDescent="0.25">
      <c r="A474">
        <v>2368413</v>
      </c>
      <c r="B474">
        <v>1</v>
      </c>
      <c r="C474" t="s">
        <v>80</v>
      </c>
      <c r="D474" t="s">
        <v>97</v>
      </c>
      <c r="E474" t="s">
        <v>166</v>
      </c>
      <c r="F474" t="s">
        <v>1578</v>
      </c>
      <c r="G474" t="s">
        <v>1579</v>
      </c>
      <c r="H474" t="s">
        <v>135</v>
      </c>
      <c r="I474" t="s">
        <v>136</v>
      </c>
      <c r="J474" t="s">
        <v>137</v>
      </c>
      <c r="K474" t="s">
        <v>138</v>
      </c>
      <c r="L474" t="s">
        <v>1580</v>
      </c>
      <c r="M474" t="s">
        <v>1581</v>
      </c>
      <c r="N474">
        <v>3.39</v>
      </c>
      <c r="O474">
        <v>0</v>
      </c>
      <c r="P474">
        <v>171</v>
      </c>
      <c r="Q474">
        <v>0</v>
      </c>
      <c r="R474">
        <v>31</v>
      </c>
      <c r="S474">
        <v>0</v>
      </c>
      <c r="T474">
        <v>9</v>
      </c>
      <c r="U474">
        <v>0</v>
      </c>
      <c r="V474">
        <v>0</v>
      </c>
      <c r="W474">
        <v>0</v>
      </c>
      <c r="X474">
        <v>296.59222182503066</v>
      </c>
      <c r="Y474">
        <v>0</v>
      </c>
      <c r="Z474">
        <v>68.430422550182541</v>
      </c>
      <c r="AA474">
        <v>0</v>
      </c>
      <c r="AB474">
        <v>50.184625339067701</v>
      </c>
      <c r="AC474">
        <v>0</v>
      </c>
      <c r="AD474">
        <v>0</v>
      </c>
      <c r="AE474">
        <v>415.20726971428087</v>
      </c>
    </row>
    <row r="475" spans="1:31" x14ac:dyDescent="0.25">
      <c r="A475">
        <v>2368616</v>
      </c>
      <c r="B475">
        <v>1</v>
      </c>
      <c r="C475" t="s">
        <v>81</v>
      </c>
      <c r="D475" t="s">
        <v>127</v>
      </c>
      <c r="E475" t="s">
        <v>171</v>
      </c>
      <c r="F475" t="s">
        <v>1582</v>
      </c>
      <c r="G475" t="s">
        <v>168</v>
      </c>
      <c r="H475" t="s">
        <v>135</v>
      </c>
      <c r="I475" t="s">
        <v>136</v>
      </c>
      <c r="J475" t="s">
        <v>137</v>
      </c>
      <c r="K475" t="s">
        <v>138</v>
      </c>
      <c r="L475" t="s">
        <v>1583</v>
      </c>
      <c r="M475" t="s">
        <v>1584</v>
      </c>
      <c r="N475">
        <v>9.0833333000000002E-2</v>
      </c>
      <c r="O475">
        <v>2</v>
      </c>
      <c r="P475">
        <v>1316</v>
      </c>
      <c r="Q475">
        <v>30</v>
      </c>
      <c r="R475">
        <v>83</v>
      </c>
      <c r="S475">
        <v>13</v>
      </c>
      <c r="T475">
        <v>110</v>
      </c>
      <c r="U475">
        <v>2</v>
      </c>
      <c r="V475">
        <v>0</v>
      </c>
      <c r="W475">
        <v>8.0585832086972509E-2</v>
      </c>
      <c r="X475">
        <v>25.810719370912917</v>
      </c>
      <c r="Y475">
        <v>11.202453793455927</v>
      </c>
      <c r="Z475">
        <v>8.7929946549559954</v>
      </c>
      <c r="AA475">
        <v>5.0105859187164592</v>
      </c>
      <c r="AB475">
        <v>6.5430522365542503</v>
      </c>
      <c r="AC475">
        <v>0.167086105209135</v>
      </c>
      <c r="AD475">
        <v>0</v>
      </c>
      <c r="AE475">
        <v>57.607477911891664</v>
      </c>
    </row>
    <row r="476" spans="1:31" x14ac:dyDescent="0.25">
      <c r="A476">
        <v>2368075</v>
      </c>
      <c r="B476">
        <v>1</v>
      </c>
      <c r="C476" t="s">
        <v>81</v>
      </c>
      <c r="D476" t="s">
        <v>118</v>
      </c>
      <c r="E476" t="s">
        <v>132</v>
      </c>
      <c r="F476" t="s">
        <v>1585</v>
      </c>
      <c r="G476" t="s">
        <v>168</v>
      </c>
      <c r="H476" t="s">
        <v>135</v>
      </c>
      <c r="I476" t="s">
        <v>136</v>
      </c>
      <c r="J476" t="s">
        <v>137</v>
      </c>
      <c r="K476" t="s">
        <v>138</v>
      </c>
      <c r="L476" t="s">
        <v>1586</v>
      </c>
      <c r="M476" t="s">
        <v>1587</v>
      </c>
      <c r="N476">
        <v>0.91027777700000001</v>
      </c>
      <c r="O476">
        <v>1</v>
      </c>
      <c r="P476">
        <v>26</v>
      </c>
      <c r="Q476">
        <v>14</v>
      </c>
      <c r="R476">
        <v>6</v>
      </c>
      <c r="S476">
        <v>8</v>
      </c>
      <c r="T476">
        <v>27</v>
      </c>
      <c r="U476">
        <v>2</v>
      </c>
      <c r="V476">
        <v>0</v>
      </c>
      <c r="W476">
        <v>1.57001449801792</v>
      </c>
      <c r="X476">
        <v>5.8715883672210856</v>
      </c>
      <c r="Y476">
        <v>36.495427645361289</v>
      </c>
      <c r="Z476">
        <v>20.886306825973293</v>
      </c>
      <c r="AA476">
        <v>144.30528704133019</v>
      </c>
      <c r="AB476">
        <v>12.0944297634784</v>
      </c>
      <c r="AC476">
        <v>460.91100658393145</v>
      </c>
      <c r="AD476">
        <v>0</v>
      </c>
      <c r="AE476">
        <v>682.13406072531359</v>
      </c>
    </row>
    <row r="477" spans="1:31" x14ac:dyDescent="0.25">
      <c r="A477">
        <v>2368516</v>
      </c>
      <c r="B477">
        <v>1</v>
      </c>
      <c r="C477" t="s">
        <v>81</v>
      </c>
      <c r="D477" t="s">
        <v>127</v>
      </c>
      <c r="E477" t="s">
        <v>148</v>
      </c>
      <c r="F477" t="s">
        <v>1588</v>
      </c>
      <c r="G477" t="s">
        <v>160</v>
      </c>
      <c r="H477" t="s">
        <v>151</v>
      </c>
      <c r="I477" t="s">
        <v>136</v>
      </c>
      <c r="J477" t="s">
        <v>137</v>
      </c>
      <c r="K477" t="s">
        <v>138</v>
      </c>
      <c r="L477" t="s">
        <v>1589</v>
      </c>
      <c r="M477" t="s">
        <v>1590</v>
      </c>
      <c r="N477">
        <v>4.8552777770000004</v>
      </c>
      <c r="O477">
        <v>0</v>
      </c>
      <c r="P477">
        <v>1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1.3030398493142239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1.3030398493142239</v>
      </c>
    </row>
    <row r="478" spans="1:31" x14ac:dyDescent="0.25">
      <c r="A478">
        <v>2368367</v>
      </c>
      <c r="B478">
        <v>1</v>
      </c>
      <c r="C478" t="s">
        <v>80</v>
      </c>
      <c r="D478" t="s">
        <v>83</v>
      </c>
      <c r="E478" t="s">
        <v>171</v>
      </c>
      <c r="F478" t="s">
        <v>972</v>
      </c>
      <c r="G478" t="s">
        <v>328</v>
      </c>
      <c r="H478" t="s">
        <v>135</v>
      </c>
      <c r="I478" t="s">
        <v>136</v>
      </c>
      <c r="J478" t="s">
        <v>137</v>
      </c>
      <c r="K478" t="s">
        <v>138</v>
      </c>
      <c r="L478" t="s">
        <v>1591</v>
      </c>
      <c r="M478" t="s">
        <v>1592</v>
      </c>
      <c r="N478">
        <v>5.2499999999999998E-2</v>
      </c>
      <c r="O478">
        <v>9</v>
      </c>
      <c r="P478">
        <v>652</v>
      </c>
      <c r="Q478">
        <v>14</v>
      </c>
      <c r="R478">
        <v>41</v>
      </c>
      <c r="S478">
        <v>28</v>
      </c>
      <c r="T478">
        <v>50</v>
      </c>
      <c r="U478">
        <v>1</v>
      </c>
      <c r="V478">
        <v>0</v>
      </c>
      <c r="W478">
        <v>0.74610500168102523</v>
      </c>
      <c r="X478">
        <v>9.4689131627134326</v>
      </c>
      <c r="Y478">
        <v>0.85414220595583934</v>
      </c>
      <c r="Z478">
        <v>1.0746732152760823</v>
      </c>
      <c r="AA478">
        <v>20.540410634827914</v>
      </c>
      <c r="AB478">
        <v>4.0339593270097582</v>
      </c>
      <c r="AC478">
        <v>0.95107692471103011</v>
      </c>
      <c r="AD478">
        <v>0</v>
      </c>
      <c r="AE478">
        <v>37.669280472175082</v>
      </c>
    </row>
    <row r="479" spans="1:31" x14ac:dyDescent="0.25">
      <c r="A479">
        <v>2368121</v>
      </c>
      <c r="B479">
        <v>1</v>
      </c>
      <c r="C479" t="s">
        <v>80</v>
      </c>
      <c r="D479" t="s">
        <v>99</v>
      </c>
      <c r="E479" t="s">
        <v>225</v>
      </c>
      <c r="F479" t="s">
        <v>1593</v>
      </c>
      <c r="G479" t="s">
        <v>244</v>
      </c>
      <c r="H479" t="s">
        <v>151</v>
      </c>
      <c r="I479" t="s">
        <v>136</v>
      </c>
      <c r="J479" t="s">
        <v>137</v>
      </c>
      <c r="K479" t="s">
        <v>245</v>
      </c>
      <c r="L479" t="s">
        <v>1594</v>
      </c>
      <c r="M479" t="s">
        <v>1595</v>
      </c>
      <c r="N479">
        <v>0.77722222200000002</v>
      </c>
      <c r="O479">
        <v>0</v>
      </c>
      <c r="P479">
        <v>41</v>
      </c>
      <c r="Q479">
        <v>0</v>
      </c>
      <c r="R479">
        <v>1</v>
      </c>
      <c r="S479">
        <v>0</v>
      </c>
      <c r="T479">
        <v>4</v>
      </c>
      <c r="U479">
        <v>0</v>
      </c>
      <c r="V479">
        <v>0</v>
      </c>
      <c r="W479">
        <v>0</v>
      </c>
      <c r="X479">
        <v>5.6154613018526609</v>
      </c>
      <c r="Y479">
        <v>0</v>
      </c>
      <c r="Z479">
        <v>0.42152594014910166</v>
      </c>
      <c r="AA479">
        <v>0</v>
      </c>
      <c r="AB479">
        <v>2.1158481212938254</v>
      </c>
      <c r="AC479">
        <v>0</v>
      </c>
      <c r="AD479">
        <v>0</v>
      </c>
      <c r="AE479">
        <v>8.152835363295587</v>
      </c>
    </row>
    <row r="480" spans="1:31" x14ac:dyDescent="0.25">
      <c r="A480">
        <v>2368662</v>
      </c>
      <c r="B480">
        <v>1</v>
      </c>
      <c r="C480" t="s">
        <v>81</v>
      </c>
      <c r="D480" t="s">
        <v>120</v>
      </c>
      <c r="E480" t="s">
        <v>148</v>
      </c>
      <c r="F480" t="s">
        <v>1596</v>
      </c>
      <c r="G480" t="s">
        <v>150</v>
      </c>
      <c r="H480" t="s">
        <v>151</v>
      </c>
      <c r="I480" t="s">
        <v>136</v>
      </c>
      <c r="J480" t="s">
        <v>137</v>
      </c>
      <c r="K480" t="s">
        <v>138</v>
      </c>
      <c r="L480" t="s">
        <v>1597</v>
      </c>
      <c r="M480" t="s">
        <v>1598</v>
      </c>
      <c r="N480">
        <v>2.0358333329999998</v>
      </c>
      <c r="O480">
        <v>0</v>
      </c>
      <c r="P480">
        <v>13</v>
      </c>
      <c r="Q480">
        <v>0</v>
      </c>
      <c r="R480">
        <v>0</v>
      </c>
      <c r="S480">
        <v>0</v>
      </c>
      <c r="T480">
        <v>1</v>
      </c>
      <c r="U480">
        <v>0</v>
      </c>
      <c r="V480">
        <v>0</v>
      </c>
      <c r="W480">
        <v>0</v>
      </c>
      <c r="X480">
        <v>10.775525327645457</v>
      </c>
      <c r="Y480">
        <v>0</v>
      </c>
      <c r="Z480">
        <v>0</v>
      </c>
      <c r="AA480">
        <v>0</v>
      </c>
      <c r="AB480">
        <v>17.01449651305839</v>
      </c>
      <c r="AC480">
        <v>0</v>
      </c>
      <c r="AD480">
        <v>0</v>
      </c>
      <c r="AE480">
        <v>27.790021840703847</v>
      </c>
    </row>
    <row r="481" spans="1:31" x14ac:dyDescent="0.25">
      <c r="A481">
        <v>2368393</v>
      </c>
      <c r="B481">
        <v>1</v>
      </c>
      <c r="C481" t="s">
        <v>80</v>
      </c>
      <c r="D481" t="s">
        <v>83</v>
      </c>
      <c r="E481" t="s">
        <v>148</v>
      </c>
      <c r="F481" t="s">
        <v>1599</v>
      </c>
      <c r="G481" t="s">
        <v>150</v>
      </c>
      <c r="H481" t="s">
        <v>151</v>
      </c>
      <c r="I481" t="s">
        <v>136</v>
      </c>
      <c r="J481" t="s">
        <v>137</v>
      </c>
      <c r="K481" t="s">
        <v>138</v>
      </c>
      <c r="L481" t="s">
        <v>1600</v>
      </c>
      <c r="M481" t="s">
        <v>1601</v>
      </c>
      <c r="N481">
        <v>0.48</v>
      </c>
      <c r="O481">
        <v>0</v>
      </c>
      <c r="P481">
        <v>17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8.6985676468975335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8.6985676468975335</v>
      </c>
    </row>
    <row r="482" spans="1:31" x14ac:dyDescent="0.25">
      <c r="A482">
        <v>2368038</v>
      </c>
      <c r="B482">
        <v>1</v>
      </c>
      <c r="C482" t="s">
        <v>81</v>
      </c>
      <c r="D482" t="s">
        <v>118</v>
      </c>
      <c r="E482" t="s">
        <v>132</v>
      </c>
      <c r="F482" t="s">
        <v>1602</v>
      </c>
      <c r="G482" t="s">
        <v>134</v>
      </c>
      <c r="H482" t="s">
        <v>135</v>
      </c>
      <c r="I482" t="s">
        <v>136</v>
      </c>
      <c r="J482" t="s">
        <v>137</v>
      </c>
      <c r="K482" t="s">
        <v>138</v>
      </c>
      <c r="L482" t="s">
        <v>1603</v>
      </c>
      <c r="M482" t="s">
        <v>1604</v>
      </c>
      <c r="N482">
        <v>1.4297222220000001</v>
      </c>
      <c r="O482">
        <v>0</v>
      </c>
      <c r="P482">
        <v>277</v>
      </c>
      <c r="Q482">
        <v>4</v>
      </c>
      <c r="R482">
        <v>29</v>
      </c>
      <c r="S482">
        <v>0</v>
      </c>
      <c r="T482">
        <v>16</v>
      </c>
      <c r="U482">
        <v>0</v>
      </c>
      <c r="V482">
        <v>0</v>
      </c>
      <c r="W482">
        <v>0</v>
      </c>
      <c r="X482">
        <v>84.665553111406808</v>
      </c>
      <c r="Y482">
        <v>18.064831991308498</v>
      </c>
      <c r="Z482">
        <v>85.208978375101083</v>
      </c>
      <c r="AA482">
        <v>0</v>
      </c>
      <c r="AB482">
        <v>16.402279656762449</v>
      </c>
      <c r="AC482">
        <v>0</v>
      </c>
      <c r="AD482">
        <v>0</v>
      </c>
      <c r="AE482">
        <v>204.34164313457885</v>
      </c>
    </row>
    <row r="483" spans="1:31" x14ac:dyDescent="0.25">
      <c r="A483">
        <v>2368201</v>
      </c>
      <c r="B483">
        <v>1</v>
      </c>
      <c r="C483" t="s">
        <v>80</v>
      </c>
      <c r="D483" t="s">
        <v>100</v>
      </c>
      <c r="E483" t="s">
        <v>148</v>
      </c>
      <c r="F483" t="s">
        <v>1605</v>
      </c>
      <c r="G483" t="s">
        <v>150</v>
      </c>
      <c r="H483" t="s">
        <v>151</v>
      </c>
      <c r="I483" t="s">
        <v>136</v>
      </c>
      <c r="J483" t="s">
        <v>137</v>
      </c>
      <c r="K483" t="s">
        <v>138</v>
      </c>
      <c r="L483" t="s">
        <v>1606</v>
      </c>
      <c r="M483" t="s">
        <v>1607</v>
      </c>
      <c r="N483">
        <v>1.2522222220000001</v>
      </c>
      <c r="O483">
        <v>0</v>
      </c>
      <c r="P483">
        <v>1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0.15138259057922335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0.15138259057922335</v>
      </c>
    </row>
    <row r="484" spans="1:31" x14ac:dyDescent="0.25">
      <c r="A484">
        <v>2368081</v>
      </c>
      <c r="B484">
        <v>1</v>
      </c>
      <c r="C484" t="s">
        <v>80</v>
      </c>
      <c r="D484" t="s">
        <v>89</v>
      </c>
      <c r="E484" t="s">
        <v>132</v>
      </c>
      <c r="F484" t="s">
        <v>1608</v>
      </c>
      <c r="G484" t="s">
        <v>134</v>
      </c>
      <c r="H484" t="s">
        <v>135</v>
      </c>
      <c r="I484" t="s">
        <v>136</v>
      </c>
      <c r="J484" t="s">
        <v>137</v>
      </c>
      <c r="K484" t="s">
        <v>138</v>
      </c>
      <c r="L484" t="s">
        <v>1609</v>
      </c>
      <c r="M484" t="s">
        <v>1610</v>
      </c>
      <c r="N484">
        <v>2.4844444440000002</v>
      </c>
      <c r="O484">
        <v>0</v>
      </c>
      <c r="P484">
        <v>29</v>
      </c>
      <c r="Q484">
        <v>0</v>
      </c>
      <c r="R484">
        <v>1</v>
      </c>
      <c r="S484">
        <v>0</v>
      </c>
      <c r="T484">
        <v>116</v>
      </c>
      <c r="U484">
        <v>0</v>
      </c>
      <c r="V484">
        <v>0</v>
      </c>
      <c r="W484">
        <v>0</v>
      </c>
      <c r="X484">
        <v>62.626075002543026</v>
      </c>
      <c r="Y484">
        <v>0</v>
      </c>
      <c r="Z484">
        <v>0</v>
      </c>
      <c r="AA484">
        <v>0</v>
      </c>
      <c r="AB484">
        <v>198.1727561669104</v>
      </c>
      <c r="AC484">
        <v>0</v>
      </c>
      <c r="AD484">
        <v>0</v>
      </c>
      <c r="AE484">
        <v>260.79883116945342</v>
      </c>
    </row>
    <row r="485" spans="1:31" x14ac:dyDescent="0.25">
      <c r="A485">
        <v>2368138</v>
      </c>
      <c r="B485">
        <v>1</v>
      </c>
      <c r="C485" t="s">
        <v>81</v>
      </c>
      <c r="D485" t="s">
        <v>127</v>
      </c>
      <c r="E485" t="s">
        <v>132</v>
      </c>
      <c r="F485" t="s">
        <v>448</v>
      </c>
      <c r="G485" t="s">
        <v>244</v>
      </c>
      <c r="H485" t="s">
        <v>135</v>
      </c>
      <c r="I485" t="s">
        <v>136</v>
      </c>
      <c r="J485" t="s">
        <v>137</v>
      </c>
      <c r="K485" t="s">
        <v>245</v>
      </c>
      <c r="L485" t="s">
        <v>1611</v>
      </c>
      <c r="M485" t="s">
        <v>1612</v>
      </c>
      <c r="N485">
        <v>0.61444444399999998</v>
      </c>
      <c r="O485">
        <v>1</v>
      </c>
      <c r="P485">
        <v>449</v>
      </c>
      <c r="Q485">
        <v>142</v>
      </c>
      <c r="R485">
        <v>81</v>
      </c>
      <c r="S485">
        <v>10</v>
      </c>
      <c r="T485">
        <v>61</v>
      </c>
      <c r="U485">
        <v>0</v>
      </c>
      <c r="V485">
        <v>1</v>
      </c>
      <c r="W485">
        <v>9.1898062496520008E-2</v>
      </c>
      <c r="X485">
        <v>86.299727987850886</v>
      </c>
      <c r="Y485">
        <v>895.9530187946491</v>
      </c>
      <c r="Z485">
        <v>99.530846496808977</v>
      </c>
      <c r="AA485">
        <v>53.796555994764113</v>
      </c>
      <c r="AB485">
        <v>26.276849532632244</v>
      </c>
      <c r="AC485">
        <v>0</v>
      </c>
      <c r="AD485">
        <v>109.37403178434694</v>
      </c>
      <c r="AE485">
        <v>1271.3229286535488</v>
      </c>
    </row>
    <row r="486" spans="1:31" x14ac:dyDescent="0.25">
      <c r="A486">
        <v>2368493</v>
      </c>
      <c r="B486">
        <v>1</v>
      </c>
      <c r="C486" t="s">
        <v>80</v>
      </c>
      <c r="D486" t="s">
        <v>94</v>
      </c>
      <c r="E486" t="s">
        <v>166</v>
      </c>
      <c r="F486" t="s">
        <v>1613</v>
      </c>
      <c r="G486" t="s">
        <v>168</v>
      </c>
      <c r="H486" t="s">
        <v>135</v>
      </c>
      <c r="I486" t="s">
        <v>136</v>
      </c>
      <c r="J486" t="s">
        <v>137</v>
      </c>
      <c r="K486" t="s">
        <v>138</v>
      </c>
      <c r="L486" t="s">
        <v>1614</v>
      </c>
      <c r="M486" t="s">
        <v>971</v>
      </c>
      <c r="N486">
        <v>0.13500000000000001</v>
      </c>
      <c r="O486">
        <v>0</v>
      </c>
      <c r="P486">
        <v>686</v>
      </c>
      <c r="Q486">
        <v>35</v>
      </c>
      <c r="R486">
        <v>81</v>
      </c>
      <c r="S486">
        <v>16</v>
      </c>
      <c r="T486">
        <v>87</v>
      </c>
      <c r="U486">
        <v>3</v>
      </c>
      <c r="V486">
        <v>0</v>
      </c>
      <c r="W486">
        <v>0</v>
      </c>
      <c r="X486">
        <v>24.465739938340555</v>
      </c>
      <c r="Y486">
        <v>26.622963780638404</v>
      </c>
      <c r="Z486">
        <v>38.496965439893778</v>
      </c>
      <c r="AA486">
        <v>35.757568185651991</v>
      </c>
      <c r="AB486">
        <v>16.553623096312283</v>
      </c>
      <c r="AC486">
        <v>28.708679118829501</v>
      </c>
      <c r="AD486">
        <v>0</v>
      </c>
      <c r="AE486">
        <v>170.60553955966654</v>
      </c>
    </row>
    <row r="487" spans="1:31" x14ac:dyDescent="0.25">
      <c r="A487">
        <v>2368101</v>
      </c>
      <c r="B487">
        <v>1</v>
      </c>
      <c r="C487" t="s">
        <v>80</v>
      </c>
      <c r="D487" t="s">
        <v>95</v>
      </c>
      <c r="E487" t="s">
        <v>320</v>
      </c>
      <c r="F487" t="s">
        <v>343</v>
      </c>
      <c r="G487" t="s">
        <v>168</v>
      </c>
      <c r="H487" t="s">
        <v>135</v>
      </c>
      <c r="I487" t="s">
        <v>136</v>
      </c>
      <c r="J487" t="s">
        <v>137</v>
      </c>
      <c r="K487" t="s">
        <v>138</v>
      </c>
      <c r="L487" t="s">
        <v>1615</v>
      </c>
      <c r="M487" t="s">
        <v>1616</v>
      </c>
      <c r="N487">
        <v>0.93354333300000003</v>
      </c>
      <c r="O487">
        <v>8</v>
      </c>
      <c r="P487">
        <v>2496</v>
      </c>
      <c r="Q487">
        <v>0</v>
      </c>
      <c r="R487">
        <v>54</v>
      </c>
      <c r="S487">
        <v>15</v>
      </c>
      <c r="T487">
        <v>204</v>
      </c>
      <c r="U487">
        <v>2</v>
      </c>
      <c r="V487">
        <v>0</v>
      </c>
      <c r="W487">
        <v>2.4644682795316903</v>
      </c>
      <c r="X487">
        <v>617.26986908924562</v>
      </c>
      <c r="Y487">
        <v>0</v>
      </c>
      <c r="Z487">
        <v>34.708204391058004</v>
      </c>
      <c r="AA487">
        <v>31.578871221354614</v>
      </c>
      <c r="AB487">
        <v>281.93285175542354</v>
      </c>
      <c r="AC487">
        <v>184.72588627868024</v>
      </c>
      <c r="AD487">
        <v>0</v>
      </c>
      <c r="AE487">
        <v>1152.6801510152936</v>
      </c>
    </row>
    <row r="488" spans="1:31" x14ac:dyDescent="0.25">
      <c r="A488">
        <v>2368344</v>
      </c>
      <c r="B488">
        <v>1</v>
      </c>
      <c r="C488" t="s">
        <v>80</v>
      </c>
      <c r="D488" t="s">
        <v>107</v>
      </c>
      <c r="E488" t="s">
        <v>148</v>
      </c>
      <c r="F488" t="s">
        <v>1617</v>
      </c>
      <c r="G488" t="s">
        <v>150</v>
      </c>
      <c r="H488" t="s">
        <v>151</v>
      </c>
      <c r="I488" t="s">
        <v>136</v>
      </c>
      <c r="J488" t="s">
        <v>137</v>
      </c>
      <c r="K488" t="s">
        <v>138</v>
      </c>
      <c r="L488" t="s">
        <v>1618</v>
      </c>
      <c r="M488" t="s">
        <v>1619</v>
      </c>
      <c r="N488">
        <v>2.094166666</v>
      </c>
      <c r="O488">
        <v>0</v>
      </c>
      <c r="P488">
        <v>1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1.4158059819031537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1.4158059819031537</v>
      </c>
    </row>
    <row r="489" spans="1:31" x14ac:dyDescent="0.25">
      <c r="A489">
        <v>2368310</v>
      </c>
      <c r="B489">
        <v>1</v>
      </c>
      <c r="C489" t="s">
        <v>80</v>
      </c>
      <c r="D489" t="s">
        <v>101</v>
      </c>
      <c r="E489" t="s">
        <v>132</v>
      </c>
      <c r="F489" t="s">
        <v>1364</v>
      </c>
      <c r="G489" t="s">
        <v>1077</v>
      </c>
      <c r="H489" t="s">
        <v>135</v>
      </c>
      <c r="I489" t="s">
        <v>136</v>
      </c>
      <c r="J489" t="s">
        <v>137</v>
      </c>
      <c r="K489" t="s">
        <v>138</v>
      </c>
      <c r="L489" t="s">
        <v>1620</v>
      </c>
      <c r="M489" t="s">
        <v>1621</v>
      </c>
      <c r="N489">
        <v>1.7880555549999999</v>
      </c>
      <c r="O489">
        <v>0</v>
      </c>
      <c r="P489">
        <v>760</v>
      </c>
      <c r="Q489">
        <v>0</v>
      </c>
      <c r="R489">
        <v>38</v>
      </c>
      <c r="S489">
        <v>1</v>
      </c>
      <c r="T489">
        <v>80</v>
      </c>
      <c r="U489">
        <v>0</v>
      </c>
      <c r="V489">
        <v>0</v>
      </c>
      <c r="W489">
        <v>0</v>
      </c>
      <c r="X489">
        <v>479.33192994530003</v>
      </c>
      <c r="Y489">
        <v>0</v>
      </c>
      <c r="Z489">
        <v>45.705639096198418</v>
      </c>
      <c r="AA489">
        <v>0</v>
      </c>
      <c r="AB489">
        <v>286.38156643346036</v>
      </c>
      <c r="AC489">
        <v>0</v>
      </c>
      <c r="AD489">
        <v>0</v>
      </c>
      <c r="AE489">
        <v>811.41913547495892</v>
      </c>
    </row>
    <row r="490" spans="1:31" x14ac:dyDescent="0.25">
      <c r="A490">
        <v>2368264</v>
      </c>
      <c r="B490">
        <v>1</v>
      </c>
      <c r="C490" t="s">
        <v>80</v>
      </c>
      <c r="D490" t="s">
        <v>107</v>
      </c>
      <c r="E490" t="s">
        <v>171</v>
      </c>
      <c r="F490" t="s">
        <v>1622</v>
      </c>
      <c r="G490" t="s">
        <v>244</v>
      </c>
      <c r="H490" t="s">
        <v>135</v>
      </c>
      <c r="I490" t="s">
        <v>136</v>
      </c>
      <c r="J490" t="s">
        <v>137</v>
      </c>
      <c r="K490" t="s">
        <v>245</v>
      </c>
      <c r="L490" t="s">
        <v>1623</v>
      </c>
      <c r="M490" t="s">
        <v>1624</v>
      </c>
      <c r="N490">
        <v>4.0941666659999996</v>
      </c>
      <c r="O490">
        <v>4</v>
      </c>
      <c r="P490">
        <v>1829</v>
      </c>
      <c r="Q490">
        <v>0</v>
      </c>
      <c r="R490">
        <v>0</v>
      </c>
      <c r="S490">
        <v>12</v>
      </c>
      <c r="T490">
        <v>150</v>
      </c>
      <c r="U490">
        <v>0</v>
      </c>
      <c r="V490">
        <v>1</v>
      </c>
      <c r="W490">
        <v>570.4482084791606</v>
      </c>
      <c r="X490">
        <v>2544.5939435702985</v>
      </c>
      <c r="Y490">
        <v>0</v>
      </c>
      <c r="Z490">
        <v>0</v>
      </c>
      <c r="AA490">
        <v>906.95917199808173</v>
      </c>
      <c r="AB490">
        <v>1284.751705529392</v>
      </c>
      <c r="AC490">
        <v>0</v>
      </c>
      <c r="AD490">
        <v>20.179437807160806</v>
      </c>
      <c r="AE490">
        <v>5326.9324673840938</v>
      </c>
    </row>
    <row r="491" spans="1:31" x14ac:dyDescent="0.25">
      <c r="A491">
        <v>2368596</v>
      </c>
      <c r="B491">
        <v>1</v>
      </c>
      <c r="C491" t="s">
        <v>81</v>
      </c>
      <c r="D491" t="s">
        <v>128</v>
      </c>
      <c r="E491" t="s">
        <v>225</v>
      </c>
      <c r="F491" t="s">
        <v>1552</v>
      </c>
      <c r="G491" t="s">
        <v>219</v>
      </c>
      <c r="H491" t="s">
        <v>151</v>
      </c>
      <c r="I491" t="s">
        <v>136</v>
      </c>
      <c r="J491" t="s">
        <v>137</v>
      </c>
      <c r="K491" t="s">
        <v>138</v>
      </c>
      <c r="L491" t="s">
        <v>1625</v>
      </c>
      <c r="M491" t="s">
        <v>1626</v>
      </c>
      <c r="N491">
        <v>0.62388888799999997</v>
      </c>
      <c r="O491">
        <v>0</v>
      </c>
      <c r="P491">
        <v>165</v>
      </c>
      <c r="Q491">
        <v>0</v>
      </c>
      <c r="R491">
        <v>0</v>
      </c>
      <c r="S491">
        <v>0</v>
      </c>
      <c r="T491">
        <v>3</v>
      </c>
      <c r="U491">
        <v>0</v>
      </c>
      <c r="V491">
        <v>0</v>
      </c>
      <c r="W491">
        <v>0</v>
      </c>
      <c r="X491">
        <v>30.17657953722469</v>
      </c>
      <c r="Y491">
        <v>0</v>
      </c>
      <c r="Z491">
        <v>0</v>
      </c>
      <c r="AA491">
        <v>0</v>
      </c>
      <c r="AB491">
        <v>1.521329804039391</v>
      </c>
      <c r="AC491">
        <v>0</v>
      </c>
      <c r="AD491">
        <v>0</v>
      </c>
      <c r="AE491">
        <v>31.697909341264079</v>
      </c>
    </row>
    <row r="492" spans="1:31" x14ac:dyDescent="0.25">
      <c r="A492">
        <v>2368032</v>
      </c>
      <c r="B492">
        <v>1</v>
      </c>
      <c r="C492" t="s">
        <v>81</v>
      </c>
      <c r="D492" t="s">
        <v>113</v>
      </c>
      <c r="E492" t="s">
        <v>171</v>
      </c>
      <c r="F492" t="s">
        <v>1130</v>
      </c>
      <c r="G492" t="s">
        <v>168</v>
      </c>
      <c r="H492" t="s">
        <v>135</v>
      </c>
      <c r="I492" t="s">
        <v>136</v>
      </c>
      <c r="J492" t="s">
        <v>137</v>
      </c>
      <c r="K492" t="s">
        <v>138</v>
      </c>
      <c r="L492" t="s">
        <v>1627</v>
      </c>
      <c r="M492" t="s">
        <v>1628</v>
      </c>
      <c r="N492">
        <v>1.894722222</v>
      </c>
      <c r="O492">
        <v>0</v>
      </c>
      <c r="P492">
        <v>0</v>
      </c>
      <c r="Q492">
        <v>0</v>
      </c>
      <c r="R492">
        <v>0</v>
      </c>
      <c r="S492">
        <v>1</v>
      </c>
      <c r="T492">
        <v>12</v>
      </c>
      <c r="U492">
        <v>2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2.6221121208498603</v>
      </c>
      <c r="AB492">
        <v>29.522379196699273</v>
      </c>
      <c r="AC492">
        <v>1226.7599805717878</v>
      </c>
      <c r="AD492">
        <v>0</v>
      </c>
      <c r="AE492">
        <v>1258.9044718893369</v>
      </c>
    </row>
    <row r="493" spans="1:31" x14ac:dyDescent="0.25">
      <c r="A493">
        <v>2368659</v>
      </c>
      <c r="B493">
        <v>1</v>
      </c>
      <c r="C493" t="s">
        <v>81</v>
      </c>
      <c r="D493" t="s">
        <v>127</v>
      </c>
      <c r="E493" t="s">
        <v>225</v>
      </c>
      <c r="F493" t="s">
        <v>1629</v>
      </c>
      <c r="G493" t="s">
        <v>219</v>
      </c>
      <c r="H493" t="s">
        <v>151</v>
      </c>
      <c r="I493" t="s">
        <v>136</v>
      </c>
      <c r="J493" t="s">
        <v>137</v>
      </c>
      <c r="K493" t="s">
        <v>138</v>
      </c>
      <c r="L493" t="s">
        <v>1630</v>
      </c>
      <c r="M493" t="s">
        <v>1631</v>
      </c>
      <c r="N493">
        <v>0.72305555499999996</v>
      </c>
      <c r="O493">
        <v>0</v>
      </c>
      <c r="P493">
        <v>8</v>
      </c>
      <c r="Q493">
        <v>0</v>
      </c>
      <c r="R493">
        <v>1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1.7127904320240572</v>
      </c>
      <c r="Y493">
        <v>0</v>
      </c>
      <c r="Z493">
        <v>1.8405945008928506</v>
      </c>
      <c r="AA493">
        <v>0</v>
      </c>
      <c r="AB493">
        <v>0</v>
      </c>
      <c r="AC493">
        <v>0</v>
      </c>
      <c r="AD493">
        <v>0</v>
      </c>
      <c r="AE493">
        <v>3.5533849329169076</v>
      </c>
    </row>
    <row r="494" spans="1:31" x14ac:dyDescent="0.25">
      <c r="A494">
        <v>2368327</v>
      </c>
      <c r="B494">
        <v>1</v>
      </c>
      <c r="C494" t="s">
        <v>80</v>
      </c>
      <c r="D494" t="s">
        <v>110</v>
      </c>
      <c r="E494" t="s">
        <v>132</v>
      </c>
      <c r="F494" t="s">
        <v>1632</v>
      </c>
      <c r="G494" t="s">
        <v>244</v>
      </c>
      <c r="H494" t="s">
        <v>135</v>
      </c>
      <c r="I494" t="s">
        <v>136</v>
      </c>
      <c r="J494" t="s">
        <v>137</v>
      </c>
      <c r="K494" t="s">
        <v>245</v>
      </c>
      <c r="L494" t="s">
        <v>1633</v>
      </c>
      <c r="M494" t="s">
        <v>1634</v>
      </c>
      <c r="N494">
        <v>1.4736111110000001</v>
      </c>
      <c r="O494">
        <v>0</v>
      </c>
      <c r="P494">
        <v>351</v>
      </c>
      <c r="Q494">
        <v>0</v>
      </c>
      <c r="R494">
        <v>0</v>
      </c>
      <c r="S494">
        <v>0</v>
      </c>
      <c r="T494">
        <v>64</v>
      </c>
      <c r="U494">
        <v>0</v>
      </c>
      <c r="V494">
        <v>0</v>
      </c>
      <c r="W494">
        <v>0</v>
      </c>
      <c r="X494">
        <v>208.77458501789599</v>
      </c>
      <c r="Y494">
        <v>0</v>
      </c>
      <c r="Z494">
        <v>0</v>
      </c>
      <c r="AA494">
        <v>0</v>
      </c>
      <c r="AB494">
        <v>102.90402325164516</v>
      </c>
      <c r="AC494">
        <v>0</v>
      </c>
      <c r="AD494">
        <v>0</v>
      </c>
      <c r="AE494">
        <v>311.67860826954114</v>
      </c>
    </row>
    <row r="495" spans="1:31" x14ac:dyDescent="0.25">
      <c r="A495">
        <v>2368224</v>
      </c>
      <c r="B495">
        <v>1</v>
      </c>
      <c r="C495" t="s">
        <v>80</v>
      </c>
      <c r="D495" t="s">
        <v>105</v>
      </c>
      <c r="E495" t="s">
        <v>148</v>
      </c>
      <c r="F495" t="s">
        <v>1635</v>
      </c>
      <c r="G495" t="s">
        <v>150</v>
      </c>
      <c r="H495" t="s">
        <v>151</v>
      </c>
      <c r="I495" t="s">
        <v>136</v>
      </c>
      <c r="J495" t="s">
        <v>137</v>
      </c>
      <c r="K495" t="s">
        <v>138</v>
      </c>
      <c r="L495" t="s">
        <v>1636</v>
      </c>
      <c r="M495" t="s">
        <v>1637</v>
      </c>
      <c r="N495">
        <v>1.4927777769999999</v>
      </c>
      <c r="O495">
        <v>0</v>
      </c>
      <c r="P495">
        <v>2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0.42916565022532505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0.42916565022532505</v>
      </c>
    </row>
    <row r="496" spans="1:31" x14ac:dyDescent="0.25">
      <c r="A496">
        <v>2368513</v>
      </c>
      <c r="B496">
        <v>1</v>
      </c>
      <c r="C496" t="s">
        <v>81</v>
      </c>
      <c r="D496" t="s">
        <v>112</v>
      </c>
      <c r="E496" t="s">
        <v>166</v>
      </c>
      <c r="F496" t="s">
        <v>1638</v>
      </c>
      <c r="G496" t="s">
        <v>168</v>
      </c>
      <c r="H496" t="s">
        <v>135</v>
      </c>
      <c r="I496" t="s">
        <v>136</v>
      </c>
      <c r="J496" t="s">
        <v>137</v>
      </c>
      <c r="K496" t="s">
        <v>138</v>
      </c>
      <c r="L496" t="s">
        <v>1639</v>
      </c>
      <c r="M496" t="s">
        <v>1640</v>
      </c>
      <c r="N496">
        <v>1.0113888879999999</v>
      </c>
      <c r="O496">
        <v>0</v>
      </c>
      <c r="P496">
        <v>438</v>
      </c>
      <c r="Q496">
        <v>0</v>
      </c>
      <c r="R496">
        <v>58</v>
      </c>
      <c r="S496">
        <v>6</v>
      </c>
      <c r="T496">
        <v>67</v>
      </c>
      <c r="U496">
        <v>3</v>
      </c>
      <c r="V496">
        <v>0</v>
      </c>
      <c r="W496">
        <v>0</v>
      </c>
      <c r="X496">
        <v>116.63642350232983</v>
      </c>
      <c r="Y496">
        <v>0</v>
      </c>
      <c r="Z496">
        <v>111.18500380859146</v>
      </c>
      <c r="AA496">
        <v>138.55644866174347</v>
      </c>
      <c r="AB496">
        <v>74.359709527083425</v>
      </c>
      <c r="AC496">
        <v>98.358178482056488</v>
      </c>
      <c r="AD496">
        <v>0</v>
      </c>
      <c r="AE496">
        <v>539.09576398180468</v>
      </c>
    </row>
    <row r="497" spans="1:31" x14ac:dyDescent="0.25">
      <c r="A497">
        <v>2368559</v>
      </c>
      <c r="B497">
        <v>1</v>
      </c>
      <c r="C497" t="s">
        <v>80</v>
      </c>
      <c r="D497" t="s">
        <v>96</v>
      </c>
      <c r="E497" t="s">
        <v>148</v>
      </c>
      <c r="F497" t="s">
        <v>1641</v>
      </c>
      <c r="G497" t="s">
        <v>160</v>
      </c>
      <c r="H497" t="s">
        <v>151</v>
      </c>
      <c r="I497" t="s">
        <v>136</v>
      </c>
      <c r="J497" t="s">
        <v>137</v>
      </c>
      <c r="K497" t="s">
        <v>138</v>
      </c>
      <c r="L497" t="s">
        <v>1642</v>
      </c>
      <c r="M497" t="s">
        <v>1643</v>
      </c>
      <c r="N497">
        <v>2.2549999999999999</v>
      </c>
      <c r="O497">
        <v>0</v>
      </c>
      <c r="P497">
        <v>1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</row>
    <row r="498" spans="1:31" x14ac:dyDescent="0.25">
      <c r="A498">
        <v>2368370</v>
      </c>
      <c r="B498">
        <v>1</v>
      </c>
      <c r="C498" t="s">
        <v>81</v>
      </c>
      <c r="D498" t="s">
        <v>123</v>
      </c>
      <c r="E498" t="s">
        <v>132</v>
      </c>
      <c r="F498" t="s">
        <v>1644</v>
      </c>
      <c r="G498" t="s">
        <v>168</v>
      </c>
      <c r="H498" t="s">
        <v>135</v>
      </c>
      <c r="I498" t="s">
        <v>136</v>
      </c>
      <c r="J498" t="s">
        <v>137</v>
      </c>
      <c r="K498" t="s">
        <v>138</v>
      </c>
      <c r="L498" t="s">
        <v>1645</v>
      </c>
      <c r="M498" t="s">
        <v>1646</v>
      </c>
      <c r="N498">
        <v>0.94527777700000004</v>
      </c>
      <c r="O498">
        <v>0</v>
      </c>
      <c r="P498">
        <v>660</v>
      </c>
      <c r="Q498">
        <v>11</v>
      </c>
      <c r="R498">
        <v>78</v>
      </c>
      <c r="S498">
        <v>11</v>
      </c>
      <c r="T498">
        <v>77</v>
      </c>
      <c r="U498">
        <v>1</v>
      </c>
      <c r="V498">
        <v>0</v>
      </c>
      <c r="W498">
        <v>0</v>
      </c>
      <c r="X498">
        <v>138.71526549142007</v>
      </c>
      <c r="Y498">
        <v>38.009255687149519</v>
      </c>
      <c r="Z498">
        <v>80.361055688391573</v>
      </c>
      <c r="AA498">
        <v>37.32292815016875</v>
      </c>
      <c r="AB498">
        <v>87.780126695523222</v>
      </c>
      <c r="AC498">
        <v>0.68312260412838288</v>
      </c>
      <c r="AD498">
        <v>0</v>
      </c>
      <c r="AE498">
        <v>382.87175431678151</v>
      </c>
    </row>
    <row r="499" spans="1:31" x14ac:dyDescent="0.25">
      <c r="A499">
        <v>2368347</v>
      </c>
      <c r="B499">
        <v>1</v>
      </c>
      <c r="C499" t="s">
        <v>81</v>
      </c>
      <c r="D499" t="s">
        <v>112</v>
      </c>
      <c r="E499" t="s">
        <v>166</v>
      </c>
      <c r="F499" t="s">
        <v>1647</v>
      </c>
      <c r="G499" t="s">
        <v>328</v>
      </c>
      <c r="H499" t="s">
        <v>135</v>
      </c>
      <c r="I499" t="s">
        <v>653</v>
      </c>
      <c r="J499" t="s">
        <v>137</v>
      </c>
      <c r="K499" t="s">
        <v>245</v>
      </c>
      <c r="L499" t="s">
        <v>1648</v>
      </c>
      <c r="M499" t="s">
        <v>1649</v>
      </c>
      <c r="N499">
        <v>1.9444444000000002E-2</v>
      </c>
      <c r="O499">
        <v>1</v>
      </c>
      <c r="P499">
        <v>835</v>
      </c>
      <c r="Q499">
        <v>97</v>
      </c>
      <c r="R499">
        <v>148</v>
      </c>
      <c r="S499">
        <v>13</v>
      </c>
      <c r="T499">
        <v>99</v>
      </c>
      <c r="U499">
        <v>0</v>
      </c>
      <c r="V499">
        <v>1</v>
      </c>
      <c r="W499">
        <v>2.9584146164805553E-2</v>
      </c>
      <c r="X499">
        <v>5.3817895313566408</v>
      </c>
      <c r="Y499">
        <v>12.376503721077572</v>
      </c>
      <c r="Z499">
        <v>16.965568192539642</v>
      </c>
      <c r="AA499">
        <v>1.4903268048623501</v>
      </c>
      <c r="AB499">
        <v>4.0080527007334341</v>
      </c>
      <c r="AC499">
        <v>0</v>
      </c>
      <c r="AD499">
        <v>3.2402447771312501</v>
      </c>
      <c r="AE499">
        <v>43.492069873865695</v>
      </c>
    </row>
    <row r="500" spans="1:31" x14ac:dyDescent="0.25">
      <c r="A500">
        <v>2368533</v>
      </c>
      <c r="B500">
        <v>1</v>
      </c>
      <c r="C500" t="s">
        <v>80</v>
      </c>
      <c r="D500" t="s">
        <v>105</v>
      </c>
      <c r="E500" t="s">
        <v>132</v>
      </c>
      <c r="F500" t="s">
        <v>1650</v>
      </c>
      <c r="G500" t="s">
        <v>134</v>
      </c>
      <c r="H500" t="s">
        <v>135</v>
      </c>
      <c r="I500" t="s">
        <v>136</v>
      </c>
      <c r="J500" t="s">
        <v>137</v>
      </c>
      <c r="K500" t="s">
        <v>138</v>
      </c>
      <c r="L500" t="s">
        <v>1651</v>
      </c>
      <c r="M500" t="s">
        <v>1652</v>
      </c>
      <c r="N500">
        <v>2.2238888879999998</v>
      </c>
      <c r="O500">
        <v>0</v>
      </c>
      <c r="P500">
        <v>172</v>
      </c>
      <c r="Q500">
        <v>0</v>
      </c>
      <c r="R500">
        <v>17</v>
      </c>
      <c r="S500">
        <v>0</v>
      </c>
      <c r="T500">
        <v>8</v>
      </c>
      <c r="U500">
        <v>0</v>
      </c>
      <c r="V500">
        <v>0</v>
      </c>
      <c r="W500">
        <v>0</v>
      </c>
      <c r="X500">
        <v>137.78015968453542</v>
      </c>
      <c r="Y500">
        <v>0</v>
      </c>
      <c r="Z500">
        <v>24.249898147737678</v>
      </c>
      <c r="AA500">
        <v>0</v>
      </c>
      <c r="AB500">
        <v>21.951680494682101</v>
      </c>
      <c r="AC500">
        <v>0</v>
      </c>
      <c r="AD500">
        <v>0</v>
      </c>
      <c r="AE500">
        <v>183.9817383269552</v>
      </c>
    </row>
    <row r="501" spans="1:31" x14ac:dyDescent="0.25">
      <c r="A501">
        <v>2368184</v>
      </c>
      <c r="B501">
        <v>1</v>
      </c>
      <c r="C501" t="s">
        <v>80</v>
      </c>
      <c r="D501" t="s">
        <v>84</v>
      </c>
      <c r="E501" t="s">
        <v>148</v>
      </c>
      <c r="F501" t="s">
        <v>1653</v>
      </c>
      <c r="G501" t="s">
        <v>240</v>
      </c>
      <c r="H501" t="s">
        <v>151</v>
      </c>
      <c r="I501" t="s">
        <v>136</v>
      </c>
      <c r="J501" t="s">
        <v>137</v>
      </c>
      <c r="K501" t="s">
        <v>138</v>
      </c>
      <c r="L501" t="s">
        <v>1654</v>
      </c>
      <c r="M501" t="s">
        <v>1655</v>
      </c>
      <c r="N501">
        <v>7.5975000000000001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1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1.1127711772978632</v>
      </c>
      <c r="AC501">
        <v>0</v>
      </c>
      <c r="AD501">
        <v>0</v>
      </c>
      <c r="AE501">
        <v>1.1127711772978632</v>
      </c>
    </row>
    <row r="502" spans="1:31" x14ac:dyDescent="0.25">
      <c r="A502">
        <v>2368055</v>
      </c>
      <c r="B502">
        <v>1</v>
      </c>
      <c r="C502" t="s">
        <v>80</v>
      </c>
      <c r="D502" t="s">
        <v>102</v>
      </c>
      <c r="E502" t="s">
        <v>166</v>
      </c>
      <c r="F502" t="s">
        <v>1656</v>
      </c>
      <c r="G502" t="s">
        <v>168</v>
      </c>
      <c r="H502" t="s">
        <v>135</v>
      </c>
      <c r="I502" t="s">
        <v>136</v>
      </c>
      <c r="J502" t="s">
        <v>137</v>
      </c>
      <c r="K502" t="s">
        <v>138</v>
      </c>
      <c r="L502" t="s">
        <v>1657</v>
      </c>
      <c r="M502" t="s">
        <v>1658</v>
      </c>
      <c r="N502">
        <v>8.0555555000000001E-2</v>
      </c>
      <c r="O502">
        <v>1</v>
      </c>
      <c r="P502">
        <v>1746</v>
      </c>
      <c r="Q502">
        <v>10</v>
      </c>
      <c r="R502">
        <v>492</v>
      </c>
      <c r="S502">
        <v>16</v>
      </c>
      <c r="T502">
        <v>300</v>
      </c>
      <c r="U502">
        <v>9</v>
      </c>
      <c r="V502">
        <v>1</v>
      </c>
      <c r="W502">
        <v>5.4846110161033336E-2</v>
      </c>
      <c r="X502">
        <v>24.900250060803256</v>
      </c>
      <c r="Y502">
        <v>4.9658819132268501</v>
      </c>
      <c r="Z502">
        <v>64.539542279430293</v>
      </c>
      <c r="AA502">
        <v>9.8458884878212345</v>
      </c>
      <c r="AB502">
        <v>18.911881675185143</v>
      </c>
      <c r="AC502">
        <v>84.455308982826025</v>
      </c>
      <c r="AD502">
        <v>1.1166871213722224E-2</v>
      </c>
      <c r="AE502">
        <v>207.68476638066758</v>
      </c>
    </row>
    <row r="503" spans="1:31" x14ac:dyDescent="0.25">
      <c r="A503">
        <v>2368433</v>
      </c>
      <c r="B503">
        <v>1</v>
      </c>
      <c r="C503" t="s">
        <v>80</v>
      </c>
      <c r="D503" t="s">
        <v>105</v>
      </c>
      <c r="E503" t="s">
        <v>166</v>
      </c>
      <c r="F503" t="s">
        <v>1659</v>
      </c>
      <c r="G503" t="s">
        <v>168</v>
      </c>
      <c r="H503" t="s">
        <v>135</v>
      </c>
      <c r="I503" t="s">
        <v>136</v>
      </c>
      <c r="J503" t="s">
        <v>137</v>
      </c>
      <c r="K503" t="s">
        <v>138</v>
      </c>
      <c r="L503" t="s">
        <v>1660</v>
      </c>
      <c r="M503" t="s">
        <v>1661</v>
      </c>
      <c r="N503">
        <v>0.28027777700000001</v>
      </c>
      <c r="O503">
        <v>19</v>
      </c>
      <c r="P503">
        <v>846</v>
      </c>
      <c r="Q503">
        <v>9</v>
      </c>
      <c r="R503">
        <v>47</v>
      </c>
      <c r="S503">
        <v>40</v>
      </c>
      <c r="T503">
        <v>128</v>
      </c>
      <c r="U503">
        <v>11</v>
      </c>
      <c r="V503">
        <v>0</v>
      </c>
      <c r="W503">
        <v>4.1767656792183034</v>
      </c>
      <c r="X503">
        <v>97.74376636829686</v>
      </c>
      <c r="Y503">
        <v>17.324936171664927</v>
      </c>
      <c r="Z503">
        <v>15.673404843423835</v>
      </c>
      <c r="AA503">
        <v>158.27021471152932</v>
      </c>
      <c r="AB503">
        <v>63.364218263660703</v>
      </c>
      <c r="AC503">
        <v>154.28488670786388</v>
      </c>
      <c r="AD503">
        <v>0</v>
      </c>
      <c r="AE503">
        <v>510.83819274565781</v>
      </c>
    </row>
    <row r="504" spans="1:31" x14ac:dyDescent="0.25">
      <c r="A504">
        <v>2368682</v>
      </c>
      <c r="B504">
        <v>1</v>
      </c>
      <c r="C504" t="s">
        <v>80</v>
      </c>
      <c r="D504" t="s">
        <v>107</v>
      </c>
      <c r="E504" t="s">
        <v>148</v>
      </c>
      <c r="F504" t="s">
        <v>1662</v>
      </c>
      <c r="G504" t="s">
        <v>240</v>
      </c>
      <c r="H504" t="s">
        <v>151</v>
      </c>
      <c r="I504" t="s">
        <v>136</v>
      </c>
      <c r="J504" t="s">
        <v>137</v>
      </c>
      <c r="K504" t="s">
        <v>138</v>
      </c>
      <c r="L504" t="s">
        <v>1663</v>
      </c>
      <c r="M504" t="s">
        <v>1664</v>
      </c>
      <c r="N504">
        <v>1.1983333329999999</v>
      </c>
      <c r="O504">
        <v>0</v>
      </c>
      <c r="P504">
        <v>1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0.40726510872735833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0.40726510872735833</v>
      </c>
    </row>
    <row r="505" spans="1:31" x14ac:dyDescent="0.25">
      <c r="A505">
        <v>2368496</v>
      </c>
      <c r="B505">
        <v>1</v>
      </c>
      <c r="C505" t="s">
        <v>80</v>
      </c>
      <c r="D505" t="s">
        <v>94</v>
      </c>
      <c r="E505" t="s">
        <v>166</v>
      </c>
      <c r="F505" t="s">
        <v>1665</v>
      </c>
      <c r="G505" t="s">
        <v>168</v>
      </c>
      <c r="H505" t="s">
        <v>135</v>
      </c>
      <c r="I505" t="s">
        <v>136</v>
      </c>
      <c r="J505" t="s">
        <v>137</v>
      </c>
      <c r="K505" t="s">
        <v>138</v>
      </c>
      <c r="L505" t="s">
        <v>1666</v>
      </c>
      <c r="M505" t="s">
        <v>1667</v>
      </c>
      <c r="N505">
        <v>0.12472222199999999</v>
      </c>
      <c r="O505">
        <v>0</v>
      </c>
      <c r="P505">
        <v>0</v>
      </c>
      <c r="Q505">
        <v>8</v>
      </c>
      <c r="R505">
        <v>23</v>
      </c>
      <c r="S505">
        <v>6</v>
      </c>
      <c r="T505">
        <v>2</v>
      </c>
      <c r="U505">
        <v>1</v>
      </c>
      <c r="V505">
        <v>0</v>
      </c>
      <c r="W505">
        <v>0</v>
      </c>
      <c r="X505">
        <v>0</v>
      </c>
      <c r="Y505">
        <v>9.6123313255994969</v>
      </c>
      <c r="Z505">
        <v>13.473639258778595</v>
      </c>
      <c r="AA505">
        <v>3.9136238776116961</v>
      </c>
      <c r="AB505">
        <v>0.66731053513257965</v>
      </c>
      <c r="AC505">
        <v>19.380755444102501</v>
      </c>
      <c r="AD505">
        <v>0</v>
      </c>
      <c r="AE505">
        <v>47.047660441224863</v>
      </c>
    </row>
    <row r="506" spans="1:31" x14ac:dyDescent="0.25">
      <c r="A506">
        <v>2368141</v>
      </c>
      <c r="B506">
        <v>1</v>
      </c>
      <c r="C506" t="s">
        <v>81</v>
      </c>
      <c r="D506" t="s">
        <v>112</v>
      </c>
      <c r="E506" t="s">
        <v>154</v>
      </c>
      <c r="F506" t="s">
        <v>1668</v>
      </c>
      <c r="G506" t="s">
        <v>252</v>
      </c>
      <c r="H506" t="s">
        <v>151</v>
      </c>
      <c r="I506" t="s">
        <v>136</v>
      </c>
      <c r="J506" t="s">
        <v>137</v>
      </c>
      <c r="K506" t="s">
        <v>245</v>
      </c>
      <c r="L506" t="s">
        <v>1669</v>
      </c>
      <c r="M506" t="s">
        <v>1670</v>
      </c>
      <c r="N506">
        <v>4.4086111109999999</v>
      </c>
      <c r="O506">
        <v>0</v>
      </c>
      <c r="P506">
        <v>374</v>
      </c>
      <c r="Q506">
        <v>0</v>
      </c>
      <c r="R506">
        <v>5</v>
      </c>
      <c r="S506">
        <v>0</v>
      </c>
      <c r="T506">
        <v>9</v>
      </c>
      <c r="U506">
        <v>0</v>
      </c>
      <c r="V506">
        <v>0</v>
      </c>
      <c r="W506">
        <v>0</v>
      </c>
      <c r="X506">
        <v>314.51860385082864</v>
      </c>
      <c r="Y506">
        <v>0</v>
      </c>
      <c r="Z506">
        <v>7.2861514339770679</v>
      </c>
      <c r="AA506">
        <v>0</v>
      </c>
      <c r="AB506">
        <v>68.800127014911368</v>
      </c>
      <c r="AC506">
        <v>0</v>
      </c>
      <c r="AD506">
        <v>0</v>
      </c>
      <c r="AE506">
        <v>390.60488229971708</v>
      </c>
    </row>
    <row r="507" spans="1:31" x14ac:dyDescent="0.25">
      <c r="A507">
        <v>2368390</v>
      </c>
      <c r="B507">
        <v>1</v>
      </c>
      <c r="C507" t="s">
        <v>80</v>
      </c>
      <c r="D507" t="s">
        <v>83</v>
      </c>
      <c r="E507" t="s">
        <v>132</v>
      </c>
      <c r="F507" t="s">
        <v>1671</v>
      </c>
      <c r="G507" t="s">
        <v>181</v>
      </c>
      <c r="H507" t="s">
        <v>135</v>
      </c>
      <c r="I507" t="s">
        <v>136</v>
      </c>
      <c r="J507" t="s">
        <v>3</v>
      </c>
      <c r="K507" t="s">
        <v>138</v>
      </c>
      <c r="L507" t="s">
        <v>1672</v>
      </c>
      <c r="M507" t="s">
        <v>1673</v>
      </c>
      <c r="N507">
        <v>4.1341666659999996</v>
      </c>
      <c r="O507">
        <v>0</v>
      </c>
      <c r="P507">
        <v>11</v>
      </c>
      <c r="Q507">
        <v>0</v>
      </c>
      <c r="R507">
        <v>0</v>
      </c>
      <c r="S507">
        <v>0</v>
      </c>
      <c r="T507">
        <v>298</v>
      </c>
      <c r="U507">
        <v>0</v>
      </c>
      <c r="V507">
        <v>23</v>
      </c>
      <c r="W507">
        <v>0</v>
      </c>
      <c r="X507">
        <v>19.330865910046207</v>
      </c>
      <c r="Y507">
        <v>0</v>
      </c>
      <c r="Z507">
        <v>0</v>
      </c>
      <c r="AA507">
        <v>0</v>
      </c>
      <c r="AB507">
        <v>3409.4511047140131</v>
      </c>
      <c r="AC507">
        <v>0</v>
      </c>
      <c r="AD507">
        <v>4109.509173641155</v>
      </c>
      <c r="AE507">
        <v>7538.2911442652148</v>
      </c>
    </row>
    <row r="508" spans="1:31" x14ac:dyDescent="0.25">
      <c r="A508">
        <v>2368241</v>
      </c>
      <c r="B508">
        <v>1</v>
      </c>
      <c r="C508" t="s">
        <v>80</v>
      </c>
      <c r="D508" t="s">
        <v>108</v>
      </c>
      <c r="E508" t="s">
        <v>132</v>
      </c>
      <c r="F508" t="s">
        <v>1674</v>
      </c>
      <c r="G508" t="s">
        <v>244</v>
      </c>
      <c r="H508" t="s">
        <v>135</v>
      </c>
      <c r="I508" t="s">
        <v>136</v>
      </c>
      <c r="J508" t="s">
        <v>137</v>
      </c>
      <c r="K508" t="s">
        <v>245</v>
      </c>
      <c r="L508" t="s">
        <v>1675</v>
      </c>
      <c r="M508" t="s">
        <v>1676</v>
      </c>
      <c r="N508">
        <v>4.4241666659999996</v>
      </c>
      <c r="O508">
        <v>0</v>
      </c>
      <c r="P508">
        <v>78</v>
      </c>
      <c r="Q508">
        <v>0</v>
      </c>
      <c r="R508">
        <v>16</v>
      </c>
      <c r="S508">
        <v>0</v>
      </c>
      <c r="T508">
        <v>19</v>
      </c>
      <c r="U508">
        <v>0</v>
      </c>
      <c r="V508">
        <v>0</v>
      </c>
      <c r="W508">
        <v>0</v>
      </c>
      <c r="X508">
        <v>82.879508016818562</v>
      </c>
      <c r="Y508">
        <v>0</v>
      </c>
      <c r="Z508">
        <v>116.77988170377814</v>
      </c>
      <c r="AA508">
        <v>0</v>
      </c>
      <c r="AB508">
        <v>117.05255520123718</v>
      </c>
      <c r="AC508">
        <v>0</v>
      </c>
      <c r="AD508">
        <v>0</v>
      </c>
      <c r="AE508">
        <v>316.71194492183389</v>
      </c>
    </row>
    <row r="509" spans="1:31" x14ac:dyDescent="0.25">
      <c r="A509">
        <v>2368490</v>
      </c>
      <c r="B509">
        <v>1</v>
      </c>
      <c r="C509" t="s">
        <v>80</v>
      </c>
      <c r="D509" t="s">
        <v>94</v>
      </c>
      <c r="E509" t="s">
        <v>320</v>
      </c>
      <c r="F509" t="s">
        <v>858</v>
      </c>
      <c r="G509" t="s">
        <v>168</v>
      </c>
      <c r="H509" t="s">
        <v>135</v>
      </c>
      <c r="I509" t="s">
        <v>136</v>
      </c>
      <c r="J509" t="s">
        <v>137</v>
      </c>
      <c r="K509" t="s">
        <v>138</v>
      </c>
      <c r="L509" t="s">
        <v>1491</v>
      </c>
      <c r="M509" t="s">
        <v>1677</v>
      </c>
      <c r="N509">
        <v>9.3341666000000004E-2</v>
      </c>
      <c r="O509">
        <v>0</v>
      </c>
      <c r="P509">
        <v>985</v>
      </c>
      <c r="Q509">
        <v>98</v>
      </c>
      <c r="R509">
        <v>415</v>
      </c>
      <c r="S509">
        <v>30</v>
      </c>
      <c r="T509">
        <v>180</v>
      </c>
      <c r="U509">
        <v>9</v>
      </c>
      <c r="V509">
        <v>0</v>
      </c>
      <c r="W509">
        <v>0</v>
      </c>
      <c r="X509">
        <v>31.719409425410564</v>
      </c>
      <c r="Y509">
        <v>46.38167432941507</v>
      </c>
      <c r="Z509">
        <v>169.51178116243983</v>
      </c>
      <c r="AA509">
        <v>11.141414296419113</v>
      </c>
      <c r="AB509">
        <v>34.962583513602361</v>
      </c>
      <c r="AC509">
        <v>55.494908572264002</v>
      </c>
      <c r="AD509">
        <v>0</v>
      </c>
      <c r="AE509">
        <v>349.21177129955095</v>
      </c>
    </row>
    <row r="510" spans="1:31" x14ac:dyDescent="0.25">
      <c r="A510">
        <v>2368831</v>
      </c>
      <c r="B510">
        <v>1</v>
      </c>
      <c r="C510" t="s">
        <v>80</v>
      </c>
      <c r="D510" t="s">
        <v>111</v>
      </c>
      <c r="E510" t="s">
        <v>148</v>
      </c>
      <c r="F510" t="s">
        <v>1678</v>
      </c>
      <c r="G510" t="s">
        <v>160</v>
      </c>
      <c r="H510" t="s">
        <v>151</v>
      </c>
      <c r="I510" t="s">
        <v>136</v>
      </c>
      <c r="J510" t="s">
        <v>137</v>
      </c>
      <c r="K510" t="s">
        <v>138</v>
      </c>
      <c r="L510" t="s">
        <v>1679</v>
      </c>
      <c r="M510" t="s">
        <v>1680</v>
      </c>
      <c r="N510">
        <v>2.1741666660000001</v>
      </c>
      <c r="O510">
        <v>0</v>
      </c>
      <c r="P510">
        <v>1</v>
      </c>
      <c r="Q510">
        <v>0</v>
      </c>
      <c r="R510">
        <v>1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0.66028037743328527</v>
      </c>
      <c r="Y510">
        <v>0</v>
      </c>
      <c r="Z510">
        <v>0.80685418153107991</v>
      </c>
      <c r="AA510">
        <v>0</v>
      </c>
      <c r="AB510">
        <v>0</v>
      </c>
      <c r="AC510">
        <v>0</v>
      </c>
      <c r="AD510">
        <v>0</v>
      </c>
      <c r="AE510">
        <v>1.4671345589643652</v>
      </c>
    </row>
    <row r="511" spans="1:31" x14ac:dyDescent="0.25">
      <c r="A511">
        <v>2369541</v>
      </c>
      <c r="B511">
        <v>1</v>
      </c>
      <c r="C511" t="s">
        <v>80</v>
      </c>
      <c r="D511" t="s">
        <v>82</v>
      </c>
      <c r="E511" t="s">
        <v>148</v>
      </c>
      <c r="F511" t="s">
        <v>1681</v>
      </c>
      <c r="G511" t="s">
        <v>160</v>
      </c>
      <c r="H511" t="s">
        <v>151</v>
      </c>
      <c r="I511" t="s">
        <v>136</v>
      </c>
      <c r="J511" t="s">
        <v>137</v>
      </c>
      <c r="K511" t="s">
        <v>138</v>
      </c>
      <c r="L511" t="s">
        <v>1682</v>
      </c>
      <c r="M511" t="s">
        <v>1683</v>
      </c>
      <c r="N511">
        <v>3.716111111</v>
      </c>
      <c r="O511">
        <v>0</v>
      </c>
      <c r="P511">
        <v>6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9.4113575731507613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9.4113575731507613</v>
      </c>
    </row>
    <row r="512" spans="1:31" x14ac:dyDescent="0.25">
      <c r="A512">
        <v>2369186</v>
      </c>
      <c r="B512">
        <v>1</v>
      </c>
      <c r="C512" t="s">
        <v>81</v>
      </c>
      <c r="D512" t="s">
        <v>112</v>
      </c>
      <c r="E512" t="s">
        <v>166</v>
      </c>
      <c r="F512" t="s">
        <v>1684</v>
      </c>
      <c r="G512" t="s">
        <v>168</v>
      </c>
      <c r="H512" t="s">
        <v>135</v>
      </c>
      <c r="I512" t="s">
        <v>136</v>
      </c>
      <c r="J512" t="s">
        <v>137</v>
      </c>
      <c r="K512" t="s">
        <v>138</v>
      </c>
      <c r="L512" t="s">
        <v>1685</v>
      </c>
      <c r="M512" t="s">
        <v>1686</v>
      </c>
      <c r="N512">
        <v>4.971944444</v>
      </c>
      <c r="O512">
        <v>0</v>
      </c>
      <c r="P512">
        <v>1287</v>
      </c>
      <c r="Q512">
        <v>5</v>
      </c>
      <c r="R512">
        <v>38</v>
      </c>
      <c r="S512">
        <v>8</v>
      </c>
      <c r="T512">
        <v>70</v>
      </c>
      <c r="U512">
        <v>1</v>
      </c>
      <c r="V512">
        <v>1</v>
      </c>
      <c r="W512">
        <v>0</v>
      </c>
      <c r="X512">
        <v>790.06518283131152</v>
      </c>
      <c r="Y512">
        <v>179.83716778108078</v>
      </c>
      <c r="Z512">
        <v>91.7372373514944</v>
      </c>
      <c r="AA512">
        <v>114.31851495587586</v>
      </c>
      <c r="AB512">
        <v>179.9746693932411</v>
      </c>
      <c r="AC512">
        <v>650.51311573133671</v>
      </c>
      <c r="AD512">
        <v>754.46379845452293</v>
      </c>
      <c r="AE512">
        <v>2760.9096864988633</v>
      </c>
    </row>
    <row r="513" spans="1:31" x14ac:dyDescent="0.25">
      <c r="A513">
        <v>2368854</v>
      </c>
      <c r="B513">
        <v>1</v>
      </c>
      <c r="C513" t="s">
        <v>80</v>
      </c>
      <c r="D513" t="s">
        <v>95</v>
      </c>
      <c r="E513" t="s">
        <v>132</v>
      </c>
      <c r="F513" t="s">
        <v>1687</v>
      </c>
      <c r="G513" t="s">
        <v>134</v>
      </c>
      <c r="H513" t="s">
        <v>135</v>
      </c>
      <c r="I513" t="s">
        <v>136</v>
      </c>
      <c r="J513" t="s">
        <v>137</v>
      </c>
      <c r="K513" t="s">
        <v>138</v>
      </c>
      <c r="L513" t="s">
        <v>1688</v>
      </c>
      <c r="M513" t="s">
        <v>1689</v>
      </c>
      <c r="N513">
        <v>1.5594444439999999</v>
      </c>
      <c r="O513">
        <v>0</v>
      </c>
      <c r="P513">
        <v>143</v>
      </c>
      <c r="Q513">
        <v>0</v>
      </c>
      <c r="R513">
        <v>1</v>
      </c>
      <c r="S513">
        <v>20</v>
      </c>
      <c r="T513">
        <v>9</v>
      </c>
      <c r="U513">
        <v>2</v>
      </c>
      <c r="V513">
        <v>0</v>
      </c>
      <c r="W513">
        <v>0</v>
      </c>
      <c r="X513">
        <v>57.881145429446974</v>
      </c>
      <c r="Y513">
        <v>0</v>
      </c>
      <c r="Z513">
        <v>0</v>
      </c>
      <c r="AA513">
        <v>170.97878516353356</v>
      </c>
      <c r="AB513">
        <v>10.616206924091173</v>
      </c>
      <c r="AC513">
        <v>243.50172463770991</v>
      </c>
      <c r="AD513">
        <v>0</v>
      </c>
      <c r="AE513">
        <v>482.97786215478163</v>
      </c>
    </row>
    <row r="514" spans="1:31" x14ac:dyDescent="0.25">
      <c r="A514">
        <v>2369023</v>
      </c>
      <c r="B514">
        <v>1</v>
      </c>
      <c r="C514" t="s">
        <v>81</v>
      </c>
      <c r="D514" t="s">
        <v>114</v>
      </c>
      <c r="E514" t="s">
        <v>171</v>
      </c>
      <c r="F514" t="s">
        <v>1690</v>
      </c>
      <c r="G514" t="s">
        <v>168</v>
      </c>
      <c r="H514" t="s">
        <v>135</v>
      </c>
      <c r="I514" t="s">
        <v>136</v>
      </c>
      <c r="J514" t="s">
        <v>137</v>
      </c>
      <c r="K514" t="s">
        <v>138</v>
      </c>
      <c r="L514" t="s">
        <v>1691</v>
      </c>
      <c r="M514" t="s">
        <v>1692</v>
      </c>
      <c r="N514">
        <v>0.21944444399999999</v>
      </c>
      <c r="O514">
        <v>3</v>
      </c>
      <c r="P514">
        <v>5032</v>
      </c>
      <c r="Q514">
        <v>5</v>
      </c>
      <c r="R514">
        <v>266</v>
      </c>
      <c r="S514">
        <v>37</v>
      </c>
      <c r="T514">
        <v>440</v>
      </c>
      <c r="U514">
        <v>2</v>
      </c>
      <c r="V514">
        <v>3</v>
      </c>
      <c r="W514">
        <v>0.14643399019145001</v>
      </c>
      <c r="X514">
        <v>145.69109840565645</v>
      </c>
      <c r="Y514">
        <v>4.4557063669144714</v>
      </c>
      <c r="Z514">
        <v>44.656291783571376</v>
      </c>
      <c r="AA514">
        <v>24.705456760534847</v>
      </c>
      <c r="AB514">
        <v>60.162951107494941</v>
      </c>
      <c r="AC514">
        <v>59.687731781730498</v>
      </c>
      <c r="AD514">
        <v>37.0096820705255</v>
      </c>
      <c r="AE514">
        <v>376.51535226661957</v>
      </c>
    </row>
    <row r="515" spans="1:31" x14ac:dyDescent="0.25">
      <c r="A515">
        <v>2369501</v>
      </c>
      <c r="B515">
        <v>1</v>
      </c>
      <c r="C515" t="s">
        <v>80</v>
      </c>
      <c r="D515" t="s">
        <v>95</v>
      </c>
      <c r="E515" t="s">
        <v>148</v>
      </c>
      <c r="F515" t="s">
        <v>1693</v>
      </c>
      <c r="G515" t="s">
        <v>150</v>
      </c>
      <c r="H515" t="s">
        <v>151</v>
      </c>
      <c r="I515" t="s">
        <v>136</v>
      </c>
      <c r="J515" t="s">
        <v>137</v>
      </c>
      <c r="K515" t="s">
        <v>138</v>
      </c>
      <c r="L515" t="s">
        <v>1694</v>
      </c>
      <c r="M515" t="s">
        <v>1695</v>
      </c>
      <c r="N515">
        <v>1.113888888</v>
      </c>
      <c r="O515">
        <v>0</v>
      </c>
      <c r="P515">
        <v>11</v>
      </c>
      <c r="Q515">
        <v>0</v>
      </c>
      <c r="R515">
        <v>0</v>
      </c>
      <c r="S515">
        <v>0</v>
      </c>
      <c r="T515">
        <v>1</v>
      </c>
      <c r="U515">
        <v>0</v>
      </c>
      <c r="V515">
        <v>0</v>
      </c>
      <c r="W515">
        <v>0</v>
      </c>
      <c r="X515">
        <v>3.5717362657850935</v>
      </c>
      <c r="Y515">
        <v>0</v>
      </c>
      <c r="Z515">
        <v>0</v>
      </c>
      <c r="AA515">
        <v>0</v>
      </c>
      <c r="AB515">
        <v>2.1193542550648887</v>
      </c>
      <c r="AC515">
        <v>0</v>
      </c>
      <c r="AD515">
        <v>0</v>
      </c>
      <c r="AE515">
        <v>5.6910905208499827</v>
      </c>
    </row>
    <row r="516" spans="1:31" x14ac:dyDescent="0.25">
      <c r="A516">
        <v>2369441</v>
      </c>
      <c r="B516">
        <v>1</v>
      </c>
      <c r="C516" t="s">
        <v>81</v>
      </c>
      <c r="D516" t="s">
        <v>124</v>
      </c>
      <c r="E516" t="s">
        <v>148</v>
      </c>
      <c r="F516" t="s">
        <v>1696</v>
      </c>
      <c r="G516" t="s">
        <v>160</v>
      </c>
      <c r="H516" t="s">
        <v>151</v>
      </c>
      <c r="I516" t="s">
        <v>136</v>
      </c>
      <c r="J516" t="s">
        <v>137</v>
      </c>
      <c r="K516" t="s">
        <v>138</v>
      </c>
      <c r="L516" t="s">
        <v>1697</v>
      </c>
      <c r="M516" t="s">
        <v>1698</v>
      </c>
      <c r="N516">
        <v>1.572777777</v>
      </c>
      <c r="O516">
        <v>0</v>
      </c>
      <c r="P516">
        <v>1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6.2887668386669444E-3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6.2887668386669444E-3</v>
      </c>
    </row>
    <row r="517" spans="1:31" x14ac:dyDescent="0.25">
      <c r="A517">
        <v>2369063</v>
      </c>
      <c r="B517">
        <v>1</v>
      </c>
      <c r="C517" t="s">
        <v>80</v>
      </c>
      <c r="D517" t="s">
        <v>102</v>
      </c>
      <c r="E517" t="s">
        <v>166</v>
      </c>
      <c r="F517" t="s">
        <v>1699</v>
      </c>
      <c r="G517" t="s">
        <v>181</v>
      </c>
      <c r="H517" t="s">
        <v>135</v>
      </c>
      <c r="I517" t="s">
        <v>136</v>
      </c>
      <c r="J517" t="s">
        <v>137</v>
      </c>
      <c r="K517" t="s">
        <v>138</v>
      </c>
      <c r="L517" t="s">
        <v>1700</v>
      </c>
      <c r="M517" t="s">
        <v>1701</v>
      </c>
      <c r="N517">
        <v>2.2522222219999999</v>
      </c>
      <c r="O517">
        <v>0</v>
      </c>
      <c r="P517">
        <v>397</v>
      </c>
      <c r="Q517">
        <v>0</v>
      </c>
      <c r="R517">
        <v>5</v>
      </c>
      <c r="S517">
        <v>3</v>
      </c>
      <c r="T517">
        <v>37</v>
      </c>
      <c r="U517">
        <v>2</v>
      </c>
      <c r="V517">
        <v>1</v>
      </c>
      <c r="W517">
        <v>0</v>
      </c>
      <c r="X517">
        <v>208.31241890143565</v>
      </c>
      <c r="Y517">
        <v>0</v>
      </c>
      <c r="Z517">
        <v>38.306584949315017</v>
      </c>
      <c r="AA517">
        <v>274.42211522150751</v>
      </c>
      <c r="AB517">
        <v>80.077777926297117</v>
      </c>
      <c r="AC517">
        <v>1458.2242014531648</v>
      </c>
      <c r="AD517">
        <v>0.75659851787013754</v>
      </c>
      <c r="AE517">
        <v>2060.0996969695902</v>
      </c>
    </row>
    <row r="518" spans="1:31" x14ac:dyDescent="0.25">
      <c r="A518">
        <v>2369309</v>
      </c>
      <c r="B518">
        <v>1</v>
      </c>
      <c r="C518" t="s">
        <v>81</v>
      </c>
      <c r="D518" t="s">
        <v>128</v>
      </c>
      <c r="E518" t="s">
        <v>171</v>
      </c>
      <c r="F518" t="s">
        <v>1702</v>
      </c>
      <c r="G518" t="s">
        <v>168</v>
      </c>
      <c r="H518" t="s">
        <v>135</v>
      </c>
      <c r="I518" t="s">
        <v>136</v>
      </c>
      <c r="J518" t="s">
        <v>137</v>
      </c>
      <c r="K518" t="s">
        <v>138</v>
      </c>
      <c r="L518" t="s">
        <v>1703</v>
      </c>
      <c r="M518" t="s">
        <v>1704</v>
      </c>
      <c r="N518">
        <v>1.6116666660000001</v>
      </c>
      <c r="O518">
        <v>0</v>
      </c>
      <c r="P518">
        <v>0</v>
      </c>
      <c r="Q518">
        <v>0</v>
      </c>
      <c r="R518">
        <v>0</v>
      </c>
      <c r="S518">
        <v>1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1398.6415971111662</v>
      </c>
      <c r="AB518">
        <v>0</v>
      </c>
      <c r="AC518">
        <v>0</v>
      </c>
      <c r="AD518">
        <v>0</v>
      </c>
      <c r="AE518">
        <v>1398.6415971111662</v>
      </c>
    </row>
    <row r="519" spans="1:31" x14ac:dyDescent="0.25">
      <c r="A519">
        <v>2369395</v>
      </c>
      <c r="B519">
        <v>1</v>
      </c>
      <c r="C519" t="s">
        <v>80</v>
      </c>
      <c r="D519" t="s">
        <v>90</v>
      </c>
      <c r="E519" t="s">
        <v>148</v>
      </c>
      <c r="F519" t="s">
        <v>1705</v>
      </c>
      <c r="G519" t="s">
        <v>160</v>
      </c>
      <c r="H519" t="s">
        <v>151</v>
      </c>
      <c r="I519" t="s">
        <v>136</v>
      </c>
      <c r="J519" t="s">
        <v>137</v>
      </c>
      <c r="K519" t="s">
        <v>138</v>
      </c>
      <c r="L519" t="s">
        <v>1706</v>
      </c>
      <c r="M519" t="s">
        <v>1707</v>
      </c>
      <c r="N519">
        <v>3.1455555550000001</v>
      </c>
      <c r="O519">
        <v>0</v>
      </c>
      <c r="P519">
        <v>2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3.2541798034410356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3.2541798034410356</v>
      </c>
    </row>
    <row r="520" spans="1:31" x14ac:dyDescent="0.25">
      <c r="A520">
        <v>2369647</v>
      </c>
      <c r="B520">
        <v>1</v>
      </c>
      <c r="C520" t="s">
        <v>80</v>
      </c>
      <c r="D520" t="s">
        <v>82</v>
      </c>
      <c r="E520" t="s">
        <v>132</v>
      </c>
      <c r="F520" t="s">
        <v>1708</v>
      </c>
      <c r="G520" t="s">
        <v>292</v>
      </c>
      <c r="H520" t="s">
        <v>135</v>
      </c>
      <c r="I520" t="s">
        <v>136</v>
      </c>
      <c r="J520" t="s">
        <v>3</v>
      </c>
      <c r="K520" t="s">
        <v>138</v>
      </c>
      <c r="L520" t="s">
        <v>1709</v>
      </c>
      <c r="M520" t="s">
        <v>1710</v>
      </c>
      <c r="N520">
        <v>17.033333333000002</v>
      </c>
      <c r="O520">
        <v>0</v>
      </c>
      <c r="P520">
        <v>18</v>
      </c>
      <c r="Q520">
        <v>0</v>
      </c>
      <c r="R520">
        <v>0</v>
      </c>
      <c r="S520">
        <v>0</v>
      </c>
      <c r="T520">
        <v>19</v>
      </c>
      <c r="U520">
        <v>0</v>
      </c>
      <c r="V520">
        <v>0</v>
      </c>
      <c r="W520">
        <v>0</v>
      </c>
      <c r="X520">
        <v>54.687379343644835</v>
      </c>
      <c r="Y520">
        <v>0</v>
      </c>
      <c r="Z520">
        <v>0</v>
      </c>
      <c r="AA520">
        <v>0</v>
      </c>
      <c r="AB520">
        <v>203.68686882802908</v>
      </c>
      <c r="AC520">
        <v>0</v>
      </c>
      <c r="AD520">
        <v>0</v>
      </c>
      <c r="AE520">
        <v>258.37424817167391</v>
      </c>
    </row>
    <row r="521" spans="1:31" x14ac:dyDescent="0.25">
      <c r="A521">
        <v>2368771</v>
      </c>
      <c r="B521">
        <v>1</v>
      </c>
      <c r="C521" t="s">
        <v>80</v>
      </c>
      <c r="D521" t="s">
        <v>83</v>
      </c>
      <c r="E521" t="s">
        <v>320</v>
      </c>
      <c r="F521" t="s">
        <v>1711</v>
      </c>
      <c r="G521" t="s">
        <v>168</v>
      </c>
      <c r="H521" t="s">
        <v>135</v>
      </c>
      <c r="I521" t="s">
        <v>136</v>
      </c>
      <c r="J521" t="s">
        <v>137</v>
      </c>
      <c r="K521" t="s">
        <v>138</v>
      </c>
      <c r="L521" t="s">
        <v>1712</v>
      </c>
      <c r="M521" t="s">
        <v>1713</v>
      </c>
      <c r="N521">
        <v>2.7063888880000002</v>
      </c>
      <c r="O521">
        <v>0</v>
      </c>
      <c r="P521">
        <v>12</v>
      </c>
      <c r="Q521">
        <v>0</v>
      </c>
      <c r="R521">
        <v>0</v>
      </c>
      <c r="S521">
        <v>5</v>
      </c>
      <c r="T521">
        <v>100</v>
      </c>
      <c r="U521">
        <v>2</v>
      </c>
      <c r="V521">
        <v>0</v>
      </c>
      <c r="W521">
        <v>0</v>
      </c>
      <c r="X521">
        <v>10.010519883230216</v>
      </c>
      <c r="Y521">
        <v>0</v>
      </c>
      <c r="Z521">
        <v>0</v>
      </c>
      <c r="AA521">
        <v>489.38184407343562</v>
      </c>
      <c r="AB521">
        <v>918.39881058436345</v>
      </c>
      <c r="AC521">
        <v>595.66116511550683</v>
      </c>
      <c r="AD521">
        <v>0</v>
      </c>
      <c r="AE521">
        <v>2013.452339656536</v>
      </c>
    </row>
    <row r="522" spans="1:31" x14ac:dyDescent="0.25">
      <c r="A522">
        <v>2369269</v>
      </c>
      <c r="B522">
        <v>1</v>
      </c>
      <c r="C522" t="s">
        <v>80</v>
      </c>
      <c r="D522" t="s">
        <v>101</v>
      </c>
      <c r="E522" t="s">
        <v>148</v>
      </c>
      <c r="F522" t="s">
        <v>1714</v>
      </c>
      <c r="G522" t="s">
        <v>160</v>
      </c>
      <c r="H522" t="s">
        <v>151</v>
      </c>
      <c r="I522" t="s">
        <v>136</v>
      </c>
      <c r="J522" t="s">
        <v>137</v>
      </c>
      <c r="K522" t="s">
        <v>138</v>
      </c>
      <c r="L522" t="s">
        <v>1715</v>
      </c>
      <c r="M522" t="s">
        <v>1716</v>
      </c>
      <c r="N522">
        <v>2.5350000000000001</v>
      </c>
      <c r="O522">
        <v>0</v>
      </c>
      <c r="P522">
        <v>1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0.63973766855876679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0.63973766855876679</v>
      </c>
    </row>
    <row r="523" spans="1:31" x14ac:dyDescent="0.25">
      <c r="A523">
        <v>2369103</v>
      </c>
      <c r="B523">
        <v>1</v>
      </c>
      <c r="C523" t="s">
        <v>80</v>
      </c>
      <c r="D523" t="s">
        <v>90</v>
      </c>
      <c r="E523" t="s">
        <v>225</v>
      </c>
      <c r="F523" t="s">
        <v>1717</v>
      </c>
      <c r="G523" t="s">
        <v>219</v>
      </c>
      <c r="H523" t="s">
        <v>151</v>
      </c>
      <c r="I523" t="s">
        <v>136</v>
      </c>
      <c r="J523" t="s">
        <v>137</v>
      </c>
      <c r="K523" t="s">
        <v>138</v>
      </c>
      <c r="L523" t="s">
        <v>1718</v>
      </c>
      <c r="M523" t="s">
        <v>1719</v>
      </c>
      <c r="N523">
        <v>5.653333333</v>
      </c>
      <c r="O523">
        <v>0</v>
      </c>
      <c r="P523">
        <v>135</v>
      </c>
      <c r="Q523">
        <v>0</v>
      </c>
      <c r="R523">
        <v>0</v>
      </c>
      <c r="S523">
        <v>0</v>
      </c>
      <c r="T523">
        <v>4</v>
      </c>
      <c r="U523">
        <v>0</v>
      </c>
      <c r="V523">
        <v>0</v>
      </c>
      <c r="W523">
        <v>0</v>
      </c>
      <c r="X523">
        <v>225.82801469419749</v>
      </c>
      <c r="Y523">
        <v>0</v>
      </c>
      <c r="Z523">
        <v>0</v>
      </c>
      <c r="AA523">
        <v>0</v>
      </c>
      <c r="AB523">
        <v>51.356702276027008</v>
      </c>
      <c r="AC523">
        <v>0</v>
      </c>
      <c r="AD523">
        <v>0</v>
      </c>
      <c r="AE523">
        <v>277.18471697022449</v>
      </c>
    </row>
    <row r="524" spans="1:31" x14ac:dyDescent="0.25">
      <c r="A524">
        <v>2369481</v>
      </c>
      <c r="B524">
        <v>1</v>
      </c>
      <c r="C524" t="s">
        <v>80</v>
      </c>
      <c r="D524" t="s">
        <v>93</v>
      </c>
      <c r="E524" t="s">
        <v>166</v>
      </c>
      <c r="F524" t="s">
        <v>1720</v>
      </c>
      <c r="G524" t="s">
        <v>168</v>
      </c>
      <c r="H524" t="s">
        <v>135</v>
      </c>
      <c r="I524" t="s">
        <v>136</v>
      </c>
      <c r="J524" t="s">
        <v>137</v>
      </c>
      <c r="K524" t="s">
        <v>138</v>
      </c>
      <c r="L524" t="s">
        <v>1721</v>
      </c>
      <c r="M524" t="s">
        <v>1722</v>
      </c>
      <c r="N524">
        <v>0.21972222199999999</v>
      </c>
      <c r="O524">
        <v>0</v>
      </c>
      <c r="P524">
        <v>45</v>
      </c>
      <c r="Q524">
        <v>49</v>
      </c>
      <c r="R524">
        <v>149</v>
      </c>
      <c r="S524">
        <v>4</v>
      </c>
      <c r="T524">
        <v>58</v>
      </c>
      <c r="U524">
        <v>2</v>
      </c>
      <c r="V524">
        <v>0</v>
      </c>
      <c r="W524">
        <v>0</v>
      </c>
      <c r="X524">
        <v>5.3831956153599876</v>
      </c>
      <c r="Y524">
        <v>161.53314777385145</v>
      </c>
      <c r="Z524">
        <v>137.99616733816802</v>
      </c>
      <c r="AA524">
        <v>7.8587094990811401</v>
      </c>
      <c r="AB524">
        <v>34.563116443503326</v>
      </c>
      <c r="AC524">
        <v>22.163903979217583</v>
      </c>
      <c r="AD524">
        <v>0</v>
      </c>
      <c r="AE524">
        <v>369.49824064918153</v>
      </c>
    </row>
    <row r="525" spans="1:31" x14ac:dyDescent="0.25">
      <c r="A525">
        <v>2369604</v>
      </c>
      <c r="B525">
        <v>1</v>
      </c>
      <c r="C525" t="s">
        <v>80</v>
      </c>
      <c r="D525" t="s">
        <v>90</v>
      </c>
      <c r="E525" t="s">
        <v>175</v>
      </c>
      <c r="F525" t="s">
        <v>1723</v>
      </c>
      <c r="G525" t="s">
        <v>177</v>
      </c>
      <c r="H525" t="s">
        <v>151</v>
      </c>
      <c r="I525" t="s">
        <v>136</v>
      </c>
      <c r="J525" t="s">
        <v>137</v>
      </c>
      <c r="K525" t="s">
        <v>138</v>
      </c>
      <c r="L525" t="s">
        <v>1724</v>
      </c>
      <c r="M525" t="s">
        <v>1725</v>
      </c>
      <c r="N525">
        <v>3.9566666659999998</v>
      </c>
      <c r="O525">
        <v>0</v>
      </c>
      <c r="P525">
        <v>77</v>
      </c>
      <c r="Q525">
        <v>0</v>
      </c>
      <c r="R525">
        <v>0</v>
      </c>
      <c r="S525">
        <v>0</v>
      </c>
      <c r="T525">
        <v>11</v>
      </c>
      <c r="U525">
        <v>0</v>
      </c>
      <c r="V525">
        <v>0</v>
      </c>
      <c r="W525">
        <v>0</v>
      </c>
      <c r="X525">
        <v>75.14257361436745</v>
      </c>
      <c r="Y525">
        <v>0</v>
      </c>
      <c r="Z525">
        <v>0</v>
      </c>
      <c r="AA525">
        <v>0</v>
      </c>
      <c r="AB525">
        <v>44.194331970527365</v>
      </c>
      <c r="AC525">
        <v>0</v>
      </c>
      <c r="AD525">
        <v>0</v>
      </c>
      <c r="AE525">
        <v>119.33690558489482</v>
      </c>
    </row>
    <row r="526" spans="1:31" x14ac:dyDescent="0.25">
      <c r="A526">
        <v>2369461</v>
      </c>
      <c r="B526">
        <v>1</v>
      </c>
      <c r="C526" t="s">
        <v>81</v>
      </c>
      <c r="D526" t="s">
        <v>114</v>
      </c>
      <c r="E526" t="s">
        <v>225</v>
      </c>
      <c r="F526" t="s">
        <v>1726</v>
      </c>
      <c r="G526" t="s">
        <v>219</v>
      </c>
      <c r="H526" t="s">
        <v>151</v>
      </c>
      <c r="I526" t="s">
        <v>136</v>
      </c>
      <c r="J526" t="s">
        <v>137</v>
      </c>
      <c r="K526" t="s">
        <v>138</v>
      </c>
      <c r="L526" t="s">
        <v>1727</v>
      </c>
      <c r="M526" t="s">
        <v>1728</v>
      </c>
      <c r="N526">
        <v>2.1902777769999999</v>
      </c>
      <c r="O526">
        <v>0</v>
      </c>
      <c r="P526">
        <v>5</v>
      </c>
      <c r="Q526">
        <v>0</v>
      </c>
      <c r="R526">
        <v>0</v>
      </c>
      <c r="S526">
        <v>0</v>
      </c>
      <c r="T526">
        <v>1</v>
      </c>
      <c r="U526">
        <v>0</v>
      </c>
      <c r="V526">
        <v>0</v>
      </c>
      <c r="W526">
        <v>0</v>
      </c>
      <c r="X526">
        <v>1.9188148216912462</v>
      </c>
      <c r="Y526">
        <v>0</v>
      </c>
      <c r="Z526">
        <v>0</v>
      </c>
      <c r="AA526">
        <v>0</v>
      </c>
      <c r="AB526">
        <v>6.0614774784908898E-2</v>
      </c>
      <c r="AC526">
        <v>0</v>
      </c>
      <c r="AD526">
        <v>0</v>
      </c>
      <c r="AE526">
        <v>1.979429596476155</v>
      </c>
    </row>
    <row r="527" spans="1:31" x14ac:dyDescent="0.25">
      <c r="A527">
        <v>2369438</v>
      </c>
      <c r="B527">
        <v>1</v>
      </c>
      <c r="C527" t="s">
        <v>81</v>
      </c>
      <c r="D527" t="s">
        <v>123</v>
      </c>
      <c r="E527" t="s">
        <v>225</v>
      </c>
      <c r="F527" t="s">
        <v>1729</v>
      </c>
      <c r="G527" t="s">
        <v>1730</v>
      </c>
      <c r="H527" t="s">
        <v>151</v>
      </c>
      <c r="I527" t="s">
        <v>136</v>
      </c>
      <c r="J527" t="s">
        <v>137</v>
      </c>
      <c r="K527" t="s">
        <v>138</v>
      </c>
      <c r="L527" t="s">
        <v>1731</v>
      </c>
      <c r="M527" t="s">
        <v>1732</v>
      </c>
      <c r="N527">
        <v>2.5480555549999999</v>
      </c>
      <c r="O527">
        <v>0</v>
      </c>
      <c r="P527">
        <v>2</v>
      </c>
      <c r="Q527">
        <v>0</v>
      </c>
      <c r="R527">
        <v>22</v>
      </c>
      <c r="S527">
        <v>0</v>
      </c>
      <c r="T527">
        <v>3</v>
      </c>
      <c r="U527">
        <v>0</v>
      </c>
      <c r="V527">
        <v>0</v>
      </c>
      <c r="W527">
        <v>0</v>
      </c>
      <c r="X527">
        <v>1.6496236537261169</v>
      </c>
      <c r="Y527">
        <v>0</v>
      </c>
      <c r="Z527">
        <v>22.95716689364501</v>
      </c>
      <c r="AA527">
        <v>0</v>
      </c>
      <c r="AB527">
        <v>26.14979799582246</v>
      </c>
      <c r="AC527">
        <v>0</v>
      </c>
      <c r="AD527">
        <v>0</v>
      </c>
      <c r="AE527">
        <v>50.756588543193587</v>
      </c>
    </row>
    <row r="528" spans="1:31" x14ac:dyDescent="0.25">
      <c r="A528">
        <v>2369169</v>
      </c>
      <c r="B528">
        <v>1</v>
      </c>
      <c r="C528" t="s">
        <v>81</v>
      </c>
      <c r="D528" t="s">
        <v>117</v>
      </c>
      <c r="E528" t="s">
        <v>132</v>
      </c>
      <c r="F528" t="s">
        <v>1733</v>
      </c>
      <c r="G528" t="s">
        <v>134</v>
      </c>
      <c r="H528" t="s">
        <v>135</v>
      </c>
      <c r="I528" t="s">
        <v>136</v>
      </c>
      <c r="J528" t="s">
        <v>137</v>
      </c>
      <c r="K528" t="s">
        <v>138</v>
      </c>
      <c r="L528" t="s">
        <v>1734</v>
      </c>
      <c r="M528" t="s">
        <v>1735</v>
      </c>
      <c r="N528">
        <v>2.6838888879999998</v>
      </c>
      <c r="O528">
        <v>0</v>
      </c>
      <c r="P528">
        <v>102</v>
      </c>
      <c r="Q528">
        <v>0</v>
      </c>
      <c r="R528">
        <v>13</v>
      </c>
      <c r="S528">
        <v>0</v>
      </c>
      <c r="T528">
        <v>3</v>
      </c>
      <c r="U528">
        <v>0</v>
      </c>
      <c r="V528">
        <v>0</v>
      </c>
      <c r="W528">
        <v>0</v>
      </c>
      <c r="X528">
        <v>52.591951502439571</v>
      </c>
      <c r="Y528">
        <v>0</v>
      </c>
      <c r="Z528">
        <v>6.3566582698210032</v>
      </c>
      <c r="AA528">
        <v>0</v>
      </c>
      <c r="AB528">
        <v>8.5188361159392496</v>
      </c>
      <c r="AC528">
        <v>0</v>
      </c>
      <c r="AD528">
        <v>0</v>
      </c>
      <c r="AE528">
        <v>67.467445888199819</v>
      </c>
    </row>
    <row r="529" spans="1:31" x14ac:dyDescent="0.25">
      <c r="A529">
        <v>2369275</v>
      </c>
      <c r="B529">
        <v>1</v>
      </c>
      <c r="C529" t="s">
        <v>81</v>
      </c>
      <c r="D529" t="s">
        <v>112</v>
      </c>
      <c r="E529" t="s">
        <v>166</v>
      </c>
      <c r="F529" t="s">
        <v>1736</v>
      </c>
      <c r="G529" t="s">
        <v>168</v>
      </c>
      <c r="H529" t="s">
        <v>135</v>
      </c>
      <c r="I529" t="s">
        <v>136</v>
      </c>
      <c r="J529" t="s">
        <v>137</v>
      </c>
      <c r="K529" t="s">
        <v>138</v>
      </c>
      <c r="L529" t="s">
        <v>1737</v>
      </c>
      <c r="M529" t="s">
        <v>1738</v>
      </c>
      <c r="N529">
        <v>1.1074999999999999</v>
      </c>
      <c r="O529">
        <v>2</v>
      </c>
      <c r="P529">
        <v>249</v>
      </c>
      <c r="Q529">
        <v>113</v>
      </c>
      <c r="R529">
        <v>354</v>
      </c>
      <c r="S529">
        <v>6</v>
      </c>
      <c r="T529">
        <v>36</v>
      </c>
      <c r="U529">
        <v>4</v>
      </c>
      <c r="V529">
        <v>2</v>
      </c>
      <c r="W529">
        <v>3.361890646986667E-2</v>
      </c>
      <c r="X529">
        <v>70.947428504768155</v>
      </c>
      <c r="Y529">
        <v>202.12053267350851</v>
      </c>
      <c r="Z529">
        <v>241.30140879726196</v>
      </c>
      <c r="AA529">
        <v>41.775606673698995</v>
      </c>
      <c r="AB529">
        <v>71.302430912153639</v>
      </c>
      <c r="AC529">
        <v>545.9918479333403</v>
      </c>
      <c r="AD529">
        <v>207.28579645441704</v>
      </c>
      <c r="AE529">
        <v>1380.7586708556184</v>
      </c>
    </row>
    <row r="530" spans="1:31" x14ac:dyDescent="0.25">
      <c r="A530">
        <v>2369083</v>
      </c>
      <c r="B530">
        <v>1</v>
      </c>
      <c r="C530" t="s">
        <v>80</v>
      </c>
      <c r="D530" t="s">
        <v>107</v>
      </c>
      <c r="E530" t="s">
        <v>171</v>
      </c>
      <c r="F530" t="s">
        <v>517</v>
      </c>
      <c r="G530" t="s">
        <v>168</v>
      </c>
      <c r="H530" t="s">
        <v>135</v>
      </c>
      <c r="I530" t="s">
        <v>136</v>
      </c>
      <c r="J530" t="s">
        <v>137</v>
      </c>
      <c r="K530" t="s">
        <v>138</v>
      </c>
      <c r="L530" t="s">
        <v>1739</v>
      </c>
      <c r="M530" t="s">
        <v>1740</v>
      </c>
      <c r="N530">
        <v>2.4591666659999998</v>
      </c>
      <c r="O530">
        <v>1</v>
      </c>
      <c r="P530">
        <v>486</v>
      </c>
      <c r="Q530">
        <v>19</v>
      </c>
      <c r="R530">
        <v>38</v>
      </c>
      <c r="S530">
        <v>7</v>
      </c>
      <c r="T530">
        <v>28</v>
      </c>
      <c r="U530">
        <v>1</v>
      </c>
      <c r="V530">
        <v>0</v>
      </c>
      <c r="W530">
        <v>0.81572495922468347</v>
      </c>
      <c r="X530">
        <v>321.24979488396269</v>
      </c>
      <c r="Y530">
        <v>474.25107362004553</v>
      </c>
      <c r="Z530">
        <v>287.82014603584435</v>
      </c>
      <c r="AA530">
        <v>44.804993558721499</v>
      </c>
      <c r="AB530">
        <v>112.7077869258605</v>
      </c>
      <c r="AC530">
        <v>186.4736596843523</v>
      </c>
      <c r="AD530">
        <v>0</v>
      </c>
      <c r="AE530">
        <v>1428.1231796680115</v>
      </c>
    </row>
    <row r="531" spans="1:31" x14ac:dyDescent="0.25">
      <c r="A531">
        <v>2369332</v>
      </c>
      <c r="B531">
        <v>1</v>
      </c>
      <c r="C531" t="s">
        <v>81</v>
      </c>
      <c r="D531" t="s">
        <v>118</v>
      </c>
      <c r="E531" t="s">
        <v>132</v>
      </c>
      <c r="F531" t="s">
        <v>1741</v>
      </c>
      <c r="G531" t="s">
        <v>142</v>
      </c>
      <c r="H531" t="s">
        <v>135</v>
      </c>
      <c r="I531" t="s">
        <v>136</v>
      </c>
      <c r="J531" t="s">
        <v>137</v>
      </c>
      <c r="K531" t="s">
        <v>138</v>
      </c>
      <c r="L531" t="s">
        <v>1742</v>
      </c>
      <c r="M531" t="s">
        <v>1743</v>
      </c>
      <c r="N531">
        <v>2.145277777</v>
      </c>
      <c r="O531">
        <v>0</v>
      </c>
      <c r="P531">
        <v>146</v>
      </c>
      <c r="Q531">
        <v>12</v>
      </c>
      <c r="R531">
        <v>26</v>
      </c>
      <c r="S531">
        <v>8</v>
      </c>
      <c r="T531">
        <v>25</v>
      </c>
      <c r="U531">
        <v>0</v>
      </c>
      <c r="V531">
        <v>0</v>
      </c>
      <c r="W531">
        <v>0</v>
      </c>
      <c r="X531">
        <v>41.224339949177057</v>
      </c>
      <c r="Y531">
        <v>296.48954073054887</v>
      </c>
      <c r="Z531">
        <v>14.260299044385441</v>
      </c>
      <c r="AA531">
        <v>41.595798774245068</v>
      </c>
      <c r="AB531">
        <v>23.032348314495085</v>
      </c>
      <c r="AC531">
        <v>0</v>
      </c>
      <c r="AD531">
        <v>0</v>
      </c>
      <c r="AE531">
        <v>416.60232681285152</v>
      </c>
    </row>
    <row r="532" spans="1:31" x14ac:dyDescent="0.25">
      <c r="A532">
        <v>2368834</v>
      </c>
      <c r="B532">
        <v>1</v>
      </c>
      <c r="C532" t="s">
        <v>80</v>
      </c>
      <c r="D532" t="s">
        <v>83</v>
      </c>
      <c r="E532" t="s">
        <v>148</v>
      </c>
      <c r="F532" t="s">
        <v>1744</v>
      </c>
      <c r="G532" t="s">
        <v>181</v>
      </c>
      <c r="H532" t="s">
        <v>151</v>
      </c>
      <c r="I532" t="s">
        <v>136</v>
      </c>
      <c r="J532" t="s">
        <v>137</v>
      </c>
      <c r="K532" t="s">
        <v>138</v>
      </c>
      <c r="L532" t="s">
        <v>1745</v>
      </c>
      <c r="M532" t="s">
        <v>1746</v>
      </c>
      <c r="N532">
        <v>2.1402777770000001</v>
      </c>
      <c r="O532">
        <v>0</v>
      </c>
      <c r="P532">
        <v>3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1.4105673906398688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1.4105673906398688</v>
      </c>
    </row>
    <row r="533" spans="1:31" x14ac:dyDescent="0.25">
      <c r="A533">
        <v>2368734</v>
      </c>
      <c r="B533">
        <v>1</v>
      </c>
      <c r="C533" t="s">
        <v>80</v>
      </c>
      <c r="D533" t="s">
        <v>103</v>
      </c>
      <c r="E533" t="s">
        <v>132</v>
      </c>
      <c r="F533" t="s">
        <v>1747</v>
      </c>
      <c r="G533" t="s">
        <v>168</v>
      </c>
      <c r="H533" t="s">
        <v>135</v>
      </c>
      <c r="I533" t="s">
        <v>136</v>
      </c>
      <c r="J533" t="s">
        <v>137</v>
      </c>
      <c r="K533" t="s">
        <v>138</v>
      </c>
      <c r="L533" t="s">
        <v>1748</v>
      </c>
      <c r="M533" t="s">
        <v>1749</v>
      </c>
      <c r="N533">
        <v>0.58305555499999995</v>
      </c>
      <c r="O533">
        <v>0</v>
      </c>
      <c r="P533">
        <v>1439</v>
      </c>
      <c r="Q533">
        <v>0</v>
      </c>
      <c r="R533">
        <v>2</v>
      </c>
      <c r="S533">
        <v>0</v>
      </c>
      <c r="T533">
        <v>165</v>
      </c>
      <c r="U533">
        <v>0</v>
      </c>
      <c r="V533">
        <v>0</v>
      </c>
      <c r="W533">
        <v>0</v>
      </c>
      <c r="X533">
        <v>227.70455281571213</v>
      </c>
      <c r="Y533">
        <v>0</v>
      </c>
      <c r="Z533">
        <v>0.17092128943016832</v>
      </c>
      <c r="AA533">
        <v>0</v>
      </c>
      <c r="AB533">
        <v>99.946374855727456</v>
      </c>
      <c r="AC533">
        <v>0</v>
      </c>
      <c r="AD533">
        <v>0</v>
      </c>
      <c r="AE533">
        <v>327.82184896086977</v>
      </c>
    </row>
    <row r="534" spans="1:31" x14ac:dyDescent="0.25">
      <c r="A534">
        <v>2369226</v>
      </c>
      <c r="B534">
        <v>1</v>
      </c>
      <c r="C534" t="s">
        <v>81</v>
      </c>
      <c r="D534" t="s">
        <v>125</v>
      </c>
      <c r="E534" t="s">
        <v>132</v>
      </c>
      <c r="F534" t="s">
        <v>1750</v>
      </c>
      <c r="G534" t="s">
        <v>134</v>
      </c>
      <c r="H534" t="s">
        <v>135</v>
      </c>
      <c r="I534" t="s">
        <v>136</v>
      </c>
      <c r="J534" t="s">
        <v>137</v>
      </c>
      <c r="K534" t="s">
        <v>138</v>
      </c>
      <c r="L534" t="s">
        <v>1751</v>
      </c>
      <c r="M534" t="s">
        <v>1752</v>
      </c>
      <c r="N534">
        <v>0.53305555500000001</v>
      </c>
      <c r="O534">
        <v>0</v>
      </c>
      <c r="P534">
        <v>0</v>
      </c>
      <c r="Q534">
        <v>24</v>
      </c>
      <c r="R534">
        <v>56</v>
      </c>
      <c r="S534">
        <v>3</v>
      </c>
      <c r="T534">
        <v>2</v>
      </c>
      <c r="U534">
        <v>1</v>
      </c>
      <c r="V534">
        <v>0</v>
      </c>
      <c r="W534">
        <v>0</v>
      </c>
      <c r="X534">
        <v>0</v>
      </c>
      <c r="Y534">
        <v>56.179057350206477</v>
      </c>
      <c r="Z534">
        <v>92.461181705651697</v>
      </c>
      <c r="AA534">
        <v>2.3875589994935655</v>
      </c>
      <c r="AB534">
        <v>4.4690772326294743</v>
      </c>
      <c r="AC534">
        <v>21.092044605894671</v>
      </c>
      <c r="AD534">
        <v>0</v>
      </c>
      <c r="AE534">
        <v>176.58891989387587</v>
      </c>
    </row>
    <row r="535" spans="1:31" x14ac:dyDescent="0.25">
      <c r="A535">
        <v>2369375</v>
      </c>
      <c r="B535">
        <v>1</v>
      </c>
      <c r="C535" t="s">
        <v>81</v>
      </c>
      <c r="D535" t="s">
        <v>112</v>
      </c>
      <c r="E535" t="s">
        <v>132</v>
      </c>
      <c r="F535" t="s">
        <v>1753</v>
      </c>
      <c r="G535" t="s">
        <v>134</v>
      </c>
      <c r="H535" t="s">
        <v>135</v>
      </c>
      <c r="I535" t="s">
        <v>136</v>
      </c>
      <c r="J535" t="s">
        <v>137</v>
      </c>
      <c r="K535" t="s">
        <v>138</v>
      </c>
      <c r="L535" t="s">
        <v>1754</v>
      </c>
      <c r="M535" t="s">
        <v>1755</v>
      </c>
      <c r="N535">
        <v>5.1263888880000001</v>
      </c>
      <c r="O535">
        <v>0</v>
      </c>
      <c r="P535">
        <v>232</v>
      </c>
      <c r="Q535">
        <v>0</v>
      </c>
      <c r="R535">
        <v>2</v>
      </c>
      <c r="S535">
        <v>0</v>
      </c>
      <c r="T535">
        <v>10</v>
      </c>
      <c r="U535">
        <v>0</v>
      </c>
      <c r="V535">
        <v>0</v>
      </c>
      <c r="W535">
        <v>0</v>
      </c>
      <c r="X535">
        <v>87.666972698341254</v>
      </c>
      <c r="Y535">
        <v>0</v>
      </c>
      <c r="Z535">
        <v>5.9574112877865337</v>
      </c>
      <c r="AA535">
        <v>0</v>
      </c>
      <c r="AB535">
        <v>24.250183487526048</v>
      </c>
      <c r="AC535">
        <v>0</v>
      </c>
      <c r="AD535">
        <v>0</v>
      </c>
      <c r="AE535">
        <v>117.87456747365383</v>
      </c>
    </row>
    <row r="536" spans="1:31" x14ac:dyDescent="0.25">
      <c r="A536">
        <v>2369524</v>
      </c>
      <c r="B536">
        <v>1</v>
      </c>
      <c r="C536" t="s">
        <v>81</v>
      </c>
      <c r="D536" t="s">
        <v>112</v>
      </c>
      <c r="E536" t="s">
        <v>225</v>
      </c>
      <c r="F536" t="s">
        <v>1756</v>
      </c>
      <c r="G536" t="s">
        <v>219</v>
      </c>
      <c r="H536" t="s">
        <v>151</v>
      </c>
      <c r="I536" t="s">
        <v>136</v>
      </c>
      <c r="J536" t="s">
        <v>137</v>
      </c>
      <c r="K536" t="s">
        <v>138</v>
      </c>
      <c r="L536" t="s">
        <v>1757</v>
      </c>
      <c r="M536" t="s">
        <v>1758</v>
      </c>
      <c r="N536">
        <v>3.0686111110000001</v>
      </c>
      <c r="O536">
        <v>0</v>
      </c>
      <c r="P536">
        <v>9</v>
      </c>
      <c r="Q536">
        <v>0</v>
      </c>
      <c r="R536">
        <v>0</v>
      </c>
      <c r="S536">
        <v>0</v>
      </c>
      <c r="T536">
        <v>1</v>
      </c>
      <c r="U536">
        <v>0</v>
      </c>
      <c r="V536">
        <v>0</v>
      </c>
      <c r="W536">
        <v>0</v>
      </c>
      <c r="X536">
        <v>3.6780135580754059</v>
      </c>
      <c r="Y536">
        <v>0</v>
      </c>
      <c r="Z536">
        <v>0</v>
      </c>
      <c r="AA536">
        <v>0</v>
      </c>
      <c r="AB536">
        <v>0.67337407060868326</v>
      </c>
      <c r="AC536">
        <v>0</v>
      </c>
      <c r="AD536">
        <v>0</v>
      </c>
      <c r="AE536">
        <v>4.3513876286840887</v>
      </c>
    </row>
    <row r="537" spans="1:31" x14ac:dyDescent="0.25">
      <c r="A537">
        <v>2369212</v>
      </c>
      <c r="B537">
        <v>1</v>
      </c>
      <c r="C537" t="s">
        <v>81</v>
      </c>
      <c r="D537" t="s">
        <v>128</v>
      </c>
      <c r="E537" t="s">
        <v>225</v>
      </c>
      <c r="F537" t="s">
        <v>1759</v>
      </c>
      <c r="G537" t="s">
        <v>219</v>
      </c>
      <c r="H537" t="s">
        <v>151</v>
      </c>
      <c r="I537" t="s">
        <v>136</v>
      </c>
      <c r="J537" t="s">
        <v>137</v>
      </c>
      <c r="K537" t="s">
        <v>138</v>
      </c>
      <c r="L537" t="s">
        <v>1760</v>
      </c>
      <c r="M537" t="s">
        <v>1761</v>
      </c>
      <c r="N537">
        <v>0.81222222200000005</v>
      </c>
      <c r="O537">
        <v>0</v>
      </c>
      <c r="P537">
        <v>101</v>
      </c>
      <c r="Q537">
        <v>0</v>
      </c>
      <c r="R537">
        <v>0</v>
      </c>
      <c r="S537">
        <v>0</v>
      </c>
      <c r="T537">
        <v>4</v>
      </c>
      <c r="U537">
        <v>0</v>
      </c>
      <c r="V537">
        <v>0</v>
      </c>
      <c r="W537">
        <v>0</v>
      </c>
      <c r="X537">
        <v>22.963998124204405</v>
      </c>
      <c r="Y537">
        <v>0</v>
      </c>
      <c r="Z537">
        <v>0</v>
      </c>
      <c r="AA537">
        <v>0</v>
      </c>
      <c r="AB537">
        <v>1.7053608098436133</v>
      </c>
      <c r="AC537">
        <v>0</v>
      </c>
      <c r="AD537">
        <v>0</v>
      </c>
      <c r="AE537">
        <v>24.66935893404802</v>
      </c>
    </row>
    <row r="538" spans="1:31" x14ac:dyDescent="0.25">
      <c r="A538">
        <v>2369020</v>
      </c>
      <c r="B538">
        <v>1</v>
      </c>
      <c r="C538" t="s">
        <v>80</v>
      </c>
      <c r="D538" t="s">
        <v>83</v>
      </c>
      <c r="E538" t="s">
        <v>320</v>
      </c>
      <c r="F538" t="s">
        <v>1762</v>
      </c>
      <c r="G538" t="s">
        <v>168</v>
      </c>
      <c r="H538" t="s">
        <v>135</v>
      </c>
      <c r="I538" t="s">
        <v>136</v>
      </c>
      <c r="J538" t="s">
        <v>137</v>
      </c>
      <c r="K538" t="s">
        <v>138</v>
      </c>
      <c r="L538" t="s">
        <v>1763</v>
      </c>
      <c r="M538" t="s">
        <v>1764</v>
      </c>
      <c r="N538">
        <v>1.135277777</v>
      </c>
      <c r="O538">
        <v>0</v>
      </c>
      <c r="P538">
        <v>1640</v>
      </c>
      <c r="Q538">
        <v>0</v>
      </c>
      <c r="R538">
        <v>0</v>
      </c>
      <c r="S538">
        <v>0</v>
      </c>
      <c r="T538">
        <v>20</v>
      </c>
      <c r="U538">
        <v>0</v>
      </c>
      <c r="V538">
        <v>0</v>
      </c>
      <c r="W538">
        <v>0</v>
      </c>
      <c r="X538">
        <v>577.56336635769765</v>
      </c>
      <c r="Y538">
        <v>0</v>
      </c>
      <c r="Z538">
        <v>0</v>
      </c>
      <c r="AA538">
        <v>0</v>
      </c>
      <c r="AB538">
        <v>78.427408627717412</v>
      </c>
      <c r="AC538">
        <v>0</v>
      </c>
      <c r="AD538">
        <v>0</v>
      </c>
      <c r="AE538">
        <v>655.9907749854151</v>
      </c>
    </row>
    <row r="539" spans="1:31" x14ac:dyDescent="0.25">
      <c r="A539">
        <v>2369143</v>
      </c>
      <c r="B539">
        <v>1</v>
      </c>
      <c r="C539" t="s">
        <v>80</v>
      </c>
      <c r="D539" t="s">
        <v>84</v>
      </c>
      <c r="E539" t="s">
        <v>148</v>
      </c>
      <c r="F539" t="s">
        <v>1765</v>
      </c>
      <c r="G539" t="s">
        <v>181</v>
      </c>
      <c r="H539" t="s">
        <v>151</v>
      </c>
      <c r="I539" t="s">
        <v>136</v>
      </c>
      <c r="J539" t="s">
        <v>137</v>
      </c>
      <c r="K539" t="s">
        <v>138</v>
      </c>
      <c r="L539" t="s">
        <v>1766</v>
      </c>
      <c r="M539" t="s">
        <v>1767</v>
      </c>
      <c r="N539">
        <v>2.48</v>
      </c>
      <c r="O539">
        <v>0</v>
      </c>
      <c r="P539">
        <v>8</v>
      </c>
      <c r="Q539">
        <v>0</v>
      </c>
      <c r="R539">
        <v>0</v>
      </c>
      <c r="S539">
        <v>0</v>
      </c>
      <c r="T539">
        <v>1</v>
      </c>
      <c r="U539">
        <v>0</v>
      </c>
      <c r="V539">
        <v>0</v>
      </c>
      <c r="W539">
        <v>0</v>
      </c>
      <c r="X539">
        <v>3.224561564400001</v>
      </c>
      <c r="Y539">
        <v>0</v>
      </c>
      <c r="Z539">
        <v>0</v>
      </c>
      <c r="AA539">
        <v>0</v>
      </c>
      <c r="AB539">
        <v>0.10607227025940001</v>
      </c>
      <c r="AC539">
        <v>0</v>
      </c>
      <c r="AD539">
        <v>0</v>
      </c>
      <c r="AE539">
        <v>3.3306338346594009</v>
      </c>
    </row>
    <row r="540" spans="1:31" x14ac:dyDescent="0.25">
      <c r="A540">
        <v>2369252</v>
      </c>
      <c r="B540">
        <v>1</v>
      </c>
      <c r="C540" t="s">
        <v>80</v>
      </c>
      <c r="D540" t="s">
        <v>97</v>
      </c>
      <c r="E540" t="s">
        <v>132</v>
      </c>
      <c r="F540" t="s">
        <v>1768</v>
      </c>
      <c r="G540" t="s">
        <v>244</v>
      </c>
      <c r="H540" t="s">
        <v>135</v>
      </c>
      <c r="I540" t="s">
        <v>136</v>
      </c>
      <c r="J540" t="s">
        <v>137</v>
      </c>
      <c r="K540" t="s">
        <v>245</v>
      </c>
      <c r="L540" t="s">
        <v>1769</v>
      </c>
      <c r="M540" t="s">
        <v>1770</v>
      </c>
      <c r="N540">
        <v>1.0844444440000001</v>
      </c>
      <c r="O540">
        <v>0</v>
      </c>
      <c r="P540">
        <v>49</v>
      </c>
      <c r="Q540">
        <v>0</v>
      </c>
      <c r="R540">
        <v>3</v>
      </c>
      <c r="S540">
        <v>0</v>
      </c>
      <c r="T540">
        <v>8</v>
      </c>
      <c r="U540">
        <v>0</v>
      </c>
      <c r="V540">
        <v>0</v>
      </c>
      <c r="W540">
        <v>0</v>
      </c>
      <c r="X540">
        <v>65.134488713280717</v>
      </c>
      <c r="Y540">
        <v>0</v>
      </c>
      <c r="Z540">
        <v>1.1851676207950763</v>
      </c>
      <c r="AA540">
        <v>0</v>
      </c>
      <c r="AB540">
        <v>19.013633242943641</v>
      </c>
      <c r="AC540">
        <v>0</v>
      </c>
      <c r="AD540">
        <v>0</v>
      </c>
      <c r="AE540">
        <v>85.333289577019428</v>
      </c>
    </row>
    <row r="541" spans="1:31" x14ac:dyDescent="0.25">
      <c r="A541">
        <v>2369003</v>
      </c>
      <c r="B541">
        <v>1</v>
      </c>
      <c r="C541" t="s">
        <v>80</v>
      </c>
      <c r="D541" t="s">
        <v>93</v>
      </c>
      <c r="E541" t="s">
        <v>171</v>
      </c>
      <c r="F541" t="s">
        <v>1771</v>
      </c>
      <c r="G541" t="s">
        <v>244</v>
      </c>
      <c r="H541" t="s">
        <v>135</v>
      </c>
      <c r="I541" t="s">
        <v>136</v>
      </c>
      <c r="J541" t="s">
        <v>137</v>
      </c>
      <c r="K541" t="s">
        <v>245</v>
      </c>
      <c r="L541" t="s">
        <v>1772</v>
      </c>
      <c r="M541" t="s">
        <v>1773</v>
      </c>
      <c r="N541">
        <v>5.7427777769999997</v>
      </c>
      <c r="O541">
        <v>0</v>
      </c>
      <c r="P541">
        <v>4</v>
      </c>
      <c r="Q541">
        <v>22</v>
      </c>
      <c r="R541">
        <v>24</v>
      </c>
      <c r="S541">
        <v>0</v>
      </c>
      <c r="T541">
        <v>6</v>
      </c>
      <c r="U541">
        <v>0</v>
      </c>
      <c r="V541">
        <v>0</v>
      </c>
      <c r="W541">
        <v>0</v>
      </c>
      <c r="X541">
        <v>4.8942743306516139</v>
      </c>
      <c r="Y541">
        <v>2773.4320965381576</v>
      </c>
      <c r="Z541">
        <v>355.45834069225236</v>
      </c>
      <c r="AA541">
        <v>0</v>
      </c>
      <c r="AB541">
        <v>66.234726487125883</v>
      </c>
      <c r="AC541">
        <v>0</v>
      </c>
      <c r="AD541">
        <v>0</v>
      </c>
      <c r="AE541">
        <v>3200.0194380481876</v>
      </c>
    </row>
    <row r="542" spans="1:31" x14ac:dyDescent="0.25">
      <c r="A542">
        <v>2369312</v>
      </c>
      <c r="B542">
        <v>1</v>
      </c>
      <c r="C542" t="s">
        <v>80</v>
      </c>
      <c r="D542" t="s">
        <v>90</v>
      </c>
      <c r="E542" t="s">
        <v>148</v>
      </c>
      <c r="F542" t="s">
        <v>1774</v>
      </c>
      <c r="G542" t="s">
        <v>156</v>
      </c>
      <c r="H542" t="s">
        <v>151</v>
      </c>
      <c r="I542" t="s">
        <v>136</v>
      </c>
      <c r="J542" t="s">
        <v>137</v>
      </c>
      <c r="K542" t="s">
        <v>138</v>
      </c>
      <c r="L542" t="s">
        <v>1775</v>
      </c>
      <c r="M542" t="s">
        <v>1776</v>
      </c>
      <c r="N542">
        <v>0.73722222199999998</v>
      </c>
      <c r="O542">
        <v>0</v>
      </c>
      <c r="P542">
        <v>7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2.0249255993753446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2.0249255993753446</v>
      </c>
    </row>
    <row r="543" spans="1:31" x14ac:dyDescent="0.25">
      <c r="A543">
        <v>2369206</v>
      </c>
      <c r="B543">
        <v>1</v>
      </c>
      <c r="C543" t="s">
        <v>80</v>
      </c>
      <c r="D543" t="s">
        <v>95</v>
      </c>
      <c r="E543" t="s">
        <v>132</v>
      </c>
      <c r="F543" t="s">
        <v>1777</v>
      </c>
      <c r="G543" t="s">
        <v>134</v>
      </c>
      <c r="H543" t="s">
        <v>135</v>
      </c>
      <c r="I543" t="s">
        <v>136</v>
      </c>
      <c r="J543" t="s">
        <v>137</v>
      </c>
      <c r="K543" t="s">
        <v>138</v>
      </c>
      <c r="L543" t="s">
        <v>1778</v>
      </c>
      <c r="M543" t="s">
        <v>1779</v>
      </c>
      <c r="N543">
        <v>1.038888888</v>
      </c>
      <c r="O543">
        <v>1</v>
      </c>
      <c r="P543">
        <v>0</v>
      </c>
      <c r="Q543">
        <v>3</v>
      </c>
      <c r="R543">
        <v>0</v>
      </c>
      <c r="S543">
        <v>2</v>
      </c>
      <c r="T543">
        <v>0</v>
      </c>
      <c r="U543">
        <v>0</v>
      </c>
      <c r="V543">
        <v>0</v>
      </c>
      <c r="W543">
        <v>0.30143663798329001</v>
      </c>
      <c r="X543">
        <v>0</v>
      </c>
      <c r="Y543">
        <v>1.8784963392068126</v>
      </c>
      <c r="Z543">
        <v>0</v>
      </c>
      <c r="AA543">
        <v>5.0747547137091109</v>
      </c>
      <c r="AB543">
        <v>0</v>
      </c>
      <c r="AC543">
        <v>0</v>
      </c>
      <c r="AD543">
        <v>0</v>
      </c>
      <c r="AE543">
        <v>7.2546876908992139</v>
      </c>
    </row>
    <row r="544" spans="1:31" x14ac:dyDescent="0.25">
      <c r="A544">
        <v>2368811</v>
      </c>
      <c r="B544">
        <v>1</v>
      </c>
      <c r="C544" t="s">
        <v>80</v>
      </c>
      <c r="D544" t="s">
        <v>101</v>
      </c>
      <c r="E544" t="s">
        <v>132</v>
      </c>
      <c r="F544" t="s">
        <v>1780</v>
      </c>
      <c r="G544" t="s">
        <v>1579</v>
      </c>
      <c r="H544" t="s">
        <v>135</v>
      </c>
      <c r="I544" t="s">
        <v>136</v>
      </c>
      <c r="J544" t="s">
        <v>137</v>
      </c>
      <c r="K544" t="s">
        <v>138</v>
      </c>
      <c r="L544" t="s">
        <v>1781</v>
      </c>
      <c r="M544" t="s">
        <v>1782</v>
      </c>
      <c r="N544">
        <v>2.293055555</v>
      </c>
      <c r="O544">
        <v>0</v>
      </c>
      <c r="P544">
        <v>247</v>
      </c>
      <c r="Q544">
        <v>0</v>
      </c>
      <c r="R544">
        <v>0</v>
      </c>
      <c r="S544">
        <v>0</v>
      </c>
      <c r="T544">
        <v>22</v>
      </c>
      <c r="U544">
        <v>0</v>
      </c>
      <c r="V544">
        <v>0</v>
      </c>
      <c r="W544">
        <v>0</v>
      </c>
      <c r="X544">
        <v>167.7415916741806</v>
      </c>
      <c r="Y544">
        <v>0</v>
      </c>
      <c r="Z544">
        <v>0</v>
      </c>
      <c r="AA544">
        <v>0</v>
      </c>
      <c r="AB544">
        <v>155.22153809570867</v>
      </c>
      <c r="AC544">
        <v>0</v>
      </c>
      <c r="AD544">
        <v>0</v>
      </c>
      <c r="AE544">
        <v>322.96312976988929</v>
      </c>
    </row>
    <row r="545" spans="1:31" x14ac:dyDescent="0.25">
      <c r="A545">
        <v>2369435</v>
      </c>
      <c r="B545">
        <v>1</v>
      </c>
      <c r="C545" t="s">
        <v>81</v>
      </c>
      <c r="D545" t="s">
        <v>123</v>
      </c>
      <c r="E545" t="s">
        <v>225</v>
      </c>
      <c r="F545" t="s">
        <v>1783</v>
      </c>
      <c r="G545" t="s">
        <v>219</v>
      </c>
      <c r="H545" t="s">
        <v>151</v>
      </c>
      <c r="I545" t="s">
        <v>136</v>
      </c>
      <c r="J545" t="s">
        <v>137</v>
      </c>
      <c r="K545" t="s">
        <v>138</v>
      </c>
      <c r="L545" t="s">
        <v>1784</v>
      </c>
      <c r="M545" t="s">
        <v>1785</v>
      </c>
      <c r="N545">
        <v>4.3283333329999998</v>
      </c>
      <c r="O545">
        <v>0</v>
      </c>
      <c r="P545">
        <v>334</v>
      </c>
      <c r="Q545">
        <v>0</v>
      </c>
      <c r="R545">
        <v>0</v>
      </c>
      <c r="S545">
        <v>0</v>
      </c>
      <c r="T545">
        <v>8</v>
      </c>
      <c r="U545">
        <v>0</v>
      </c>
      <c r="V545">
        <v>0</v>
      </c>
      <c r="W545">
        <v>0</v>
      </c>
      <c r="X545">
        <v>383.74422054300339</v>
      </c>
      <c r="Y545">
        <v>0</v>
      </c>
      <c r="Z545">
        <v>0</v>
      </c>
      <c r="AA545">
        <v>0</v>
      </c>
      <c r="AB545">
        <v>20.017506099543336</v>
      </c>
      <c r="AC545">
        <v>0</v>
      </c>
      <c r="AD545">
        <v>0</v>
      </c>
      <c r="AE545">
        <v>403.76172664254671</v>
      </c>
    </row>
    <row r="546" spans="1:31" x14ac:dyDescent="0.25">
      <c r="A546">
        <v>2369458</v>
      </c>
      <c r="B546">
        <v>1</v>
      </c>
      <c r="C546" t="s">
        <v>81</v>
      </c>
      <c r="D546" t="s">
        <v>128</v>
      </c>
      <c r="E546" t="s">
        <v>225</v>
      </c>
      <c r="F546" t="s">
        <v>1786</v>
      </c>
      <c r="G546" t="s">
        <v>227</v>
      </c>
      <c r="H546" t="s">
        <v>151</v>
      </c>
      <c r="I546" t="s">
        <v>136</v>
      </c>
      <c r="J546" t="s">
        <v>137</v>
      </c>
      <c r="K546" t="s">
        <v>138</v>
      </c>
      <c r="L546" t="s">
        <v>1787</v>
      </c>
      <c r="M546" t="s">
        <v>1788</v>
      </c>
      <c r="N546">
        <v>1.4316666659999999</v>
      </c>
      <c r="O546">
        <v>0</v>
      </c>
      <c r="P546">
        <v>68</v>
      </c>
      <c r="Q546">
        <v>0</v>
      </c>
      <c r="R546">
        <v>0</v>
      </c>
      <c r="S546">
        <v>0</v>
      </c>
      <c r="T546">
        <v>7</v>
      </c>
      <c r="U546">
        <v>0</v>
      </c>
      <c r="V546">
        <v>0</v>
      </c>
      <c r="W546">
        <v>0</v>
      </c>
      <c r="X546">
        <v>27.425489843591901</v>
      </c>
      <c r="Y546">
        <v>0</v>
      </c>
      <c r="Z546">
        <v>0</v>
      </c>
      <c r="AA546">
        <v>0</v>
      </c>
      <c r="AB546">
        <v>8.9833272796639498</v>
      </c>
      <c r="AC546">
        <v>0</v>
      </c>
      <c r="AD546">
        <v>0</v>
      </c>
      <c r="AE546">
        <v>36.408817123255851</v>
      </c>
    </row>
    <row r="547" spans="1:31" x14ac:dyDescent="0.25">
      <c r="A547">
        <v>2368794</v>
      </c>
      <c r="B547">
        <v>1</v>
      </c>
      <c r="C547" t="s">
        <v>80</v>
      </c>
      <c r="D547" t="s">
        <v>95</v>
      </c>
      <c r="E547" t="s">
        <v>166</v>
      </c>
      <c r="F547" t="s">
        <v>1789</v>
      </c>
      <c r="G547" t="s">
        <v>168</v>
      </c>
      <c r="H547" t="s">
        <v>135</v>
      </c>
      <c r="I547" t="s">
        <v>136</v>
      </c>
      <c r="J547" t="s">
        <v>137</v>
      </c>
      <c r="K547" t="s">
        <v>138</v>
      </c>
      <c r="L547" t="s">
        <v>1790</v>
      </c>
      <c r="M547" t="s">
        <v>1791</v>
      </c>
      <c r="N547">
        <v>0.65138888800000005</v>
      </c>
      <c r="O547">
        <v>0</v>
      </c>
      <c r="P547">
        <v>2141</v>
      </c>
      <c r="Q547">
        <v>0</v>
      </c>
      <c r="R547">
        <v>0</v>
      </c>
      <c r="S547">
        <v>0</v>
      </c>
      <c r="T547">
        <v>89</v>
      </c>
      <c r="U547">
        <v>0</v>
      </c>
      <c r="V547">
        <v>0</v>
      </c>
      <c r="W547">
        <v>0</v>
      </c>
      <c r="X547">
        <v>454.41439940317974</v>
      </c>
      <c r="Y547">
        <v>0</v>
      </c>
      <c r="Z547">
        <v>0</v>
      </c>
      <c r="AA547">
        <v>0</v>
      </c>
      <c r="AB547">
        <v>171.45411733510039</v>
      </c>
      <c r="AC547">
        <v>0</v>
      </c>
      <c r="AD547">
        <v>0</v>
      </c>
      <c r="AE547">
        <v>625.86851673828016</v>
      </c>
    </row>
    <row r="548" spans="1:31" x14ac:dyDescent="0.25">
      <c r="A548">
        <v>2368817</v>
      </c>
      <c r="B548">
        <v>1</v>
      </c>
      <c r="C548" t="s">
        <v>80</v>
      </c>
      <c r="D548" t="s">
        <v>105</v>
      </c>
      <c r="E548" t="s">
        <v>148</v>
      </c>
      <c r="F548" t="s">
        <v>1792</v>
      </c>
      <c r="G548" t="s">
        <v>240</v>
      </c>
      <c r="H548" t="s">
        <v>151</v>
      </c>
      <c r="I548" t="s">
        <v>136</v>
      </c>
      <c r="J548" t="s">
        <v>137</v>
      </c>
      <c r="K548" t="s">
        <v>138</v>
      </c>
      <c r="L548" t="s">
        <v>1793</v>
      </c>
      <c r="M548" t="s">
        <v>1794</v>
      </c>
      <c r="N548">
        <v>2.5227777769999999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1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1.2155724648546875</v>
      </c>
      <c r="AC548">
        <v>0</v>
      </c>
      <c r="AD548">
        <v>0</v>
      </c>
      <c r="AE548">
        <v>1.2155724648546875</v>
      </c>
    </row>
    <row r="549" spans="1:31" x14ac:dyDescent="0.25">
      <c r="A549">
        <v>2369272</v>
      </c>
      <c r="B549">
        <v>1</v>
      </c>
      <c r="C549" t="s">
        <v>81</v>
      </c>
      <c r="D549" t="s">
        <v>115</v>
      </c>
      <c r="E549" t="s">
        <v>225</v>
      </c>
      <c r="F549" t="s">
        <v>1795</v>
      </c>
      <c r="G549" t="s">
        <v>219</v>
      </c>
      <c r="H549" t="s">
        <v>151</v>
      </c>
      <c r="I549" t="s">
        <v>136</v>
      </c>
      <c r="J549" t="s">
        <v>137</v>
      </c>
      <c r="K549" t="s">
        <v>138</v>
      </c>
      <c r="L549" t="s">
        <v>1796</v>
      </c>
      <c r="M549" t="s">
        <v>1797</v>
      </c>
      <c r="N549">
        <v>3.335</v>
      </c>
      <c r="O549">
        <v>0</v>
      </c>
      <c r="P549">
        <v>13</v>
      </c>
      <c r="Q549">
        <v>0</v>
      </c>
      <c r="R549">
        <v>1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9.5350009065587216</v>
      </c>
      <c r="Y549">
        <v>0</v>
      </c>
      <c r="Z549">
        <v>9.1967474912747491</v>
      </c>
      <c r="AA549">
        <v>0</v>
      </c>
      <c r="AB549">
        <v>0</v>
      </c>
      <c r="AC549">
        <v>0</v>
      </c>
      <c r="AD549">
        <v>0</v>
      </c>
      <c r="AE549">
        <v>18.731748397833471</v>
      </c>
    </row>
    <row r="550" spans="1:31" x14ac:dyDescent="0.25">
      <c r="A550">
        <v>2369415</v>
      </c>
      <c r="B550">
        <v>1</v>
      </c>
      <c r="C550" t="s">
        <v>81</v>
      </c>
      <c r="D550" t="s">
        <v>119</v>
      </c>
      <c r="E550" t="s">
        <v>225</v>
      </c>
      <c r="F550" t="s">
        <v>1798</v>
      </c>
      <c r="G550" t="s">
        <v>219</v>
      </c>
      <c r="H550" t="s">
        <v>151</v>
      </c>
      <c r="I550" t="s">
        <v>136</v>
      </c>
      <c r="J550" t="s">
        <v>137</v>
      </c>
      <c r="K550" t="s">
        <v>138</v>
      </c>
      <c r="L550" t="s">
        <v>1799</v>
      </c>
      <c r="M550" t="s">
        <v>1800</v>
      </c>
      <c r="N550">
        <v>2.1777777770000002</v>
      </c>
      <c r="O550">
        <v>0</v>
      </c>
      <c r="P550">
        <v>19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5.8672339682545118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5.8672339682545118</v>
      </c>
    </row>
    <row r="551" spans="1:31" x14ac:dyDescent="0.25">
      <c r="A551">
        <v>2369292</v>
      </c>
      <c r="B551">
        <v>1</v>
      </c>
      <c r="C551" t="s">
        <v>81</v>
      </c>
      <c r="D551" t="s">
        <v>112</v>
      </c>
      <c r="E551" t="s">
        <v>166</v>
      </c>
      <c r="F551" t="s">
        <v>1801</v>
      </c>
      <c r="G551" t="s">
        <v>168</v>
      </c>
      <c r="H551" t="s">
        <v>135</v>
      </c>
      <c r="I551" t="s">
        <v>136</v>
      </c>
      <c r="J551" t="s">
        <v>137</v>
      </c>
      <c r="K551" t="s">
        <v>138</v>
      </c>
      <c r="L551" t="s">
        <v>1802</v>
      </c>
      <c r="M551" t="s">
        <v>1803</v>
      </c>
      <c r="N551">
        <v>0.43027777699999997</v>
      </c>
      <c r="O551">
        <v>8</v>
      </c>
      <c r="P551">
        <v>4820</v>
      </c>
      <c r="Q551">
        <v>146</v>
      </c>
      <c r="R551">
        <v>631</v>
      </c>
      <c r="S551">
        <v>47</v>
      </c>
      <c r="T551">
        <v>332</v>
      </c>
      <c r="U551">
        <v>4</v>
      </c>
      <c r="V551">
        <v>1</v>
      </c>
      <c r="W551">
        <v>3.1643999002941792</v>
      </c>
      <c r="X551">
        <v>421.78352767837123</v>
      </c>
      <c r="Y551">
        <v>375.9102428006496</v>
      </c>
      <c r="Z551">
        <v>279.74053910847903</v>
      </c>
      <c r="AA551">
        <v>134.39063297367881</v>
      </c>
      <c r="AB551">
        <v>107.44447554133455</v>
      </c>
      <c r="AC551">
        <v>2.1612135990626316</v>
      </c>
      <c r="AD551">
        <v>5.5762336305043689</v>
      </c>
      <c r="AE551">
        <v>1330.1712652323743</v>
      </c>
    </row>
    <row r="552" spans="1:31" x14ac:dyDescent="0.25">
      <c r="A552">
        <v>2368774</v>
      </c>
      <c r="B552">
        <v>1</v>
      </c>
      <c r="C552" t="s">
        <v>81</v>
      </c>
      <c r="D552" t="s">
        <v>127</v>
      </c>
      <c r="E552" t="s">
        <v>132</v>
      </c>
      <c r="F552" t="s">
        <v>1804</v>
      </c>
      <c r="G552" t="s">
        <v>142</v>
      </c>
      <c r="H552" t="s">
        <v>135</v>
      </c>
      <c r="I552" t="s">
        <v>136</v>
      </c>
      <c r="J552" t="s">
        <v>137</v>
      </c>
      <c r="K552" t="s">
        <v>138</v>
      </c>
      <c r="L552" t="s">
        <v>1805</v>
      </c>
      <c r="M552" t="s">
        <v>1806</v>
      </c>
      <c r="N552">
        <v>3.3577777769999999</v>
      </c>
      <c r="O552">
        <v>0</v>
      </c>
      <c r="P552">
        <v>0</v>
      </c>
      <c r="Q552">
        <v>0</v>
      </c>
      <c r="R552">
        <v>3</v>
      </c>
      <c r="S552">
        <v>0</v>
      </c>
      <c r="T552">
        <v>1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70.430871206818537</v>
      </c>
      <c r="AA552">
        <v>0</v>
      </c>
      <c r="AB552">
        <v>6.6687207552024361</v>
      </c>
      <c r="AC552">
        <v>0</v>
      </c>
      <c r="AD552">
        <v>0</v>
      </c>
      <c r="AE552">
        <v>77.09959196202098</v>
      </c>
    </row>
    <row r="553" spans="1:31" x14ac:dyDescent="0.25">
      <c r="A553">
        <v>2369315</v>
      </c>
      <c r="B553">
        <v>1</v>
      </c>
      <c r="C553" t="s">
        <v>81</v>
      </c>
      <c r="D553" t="s">
        <v>121</v>
      </c>
      <c r="E553" t="s">
        <v>132</v>
      </c>
      <c r="F553" t="s">
        <v>1807</v>
      </c>
      <c r="G553" t="s">
        <v>244</v>
      </c>
      <c r="H553" t="s">
        <v>135</v>
      </c>
      <c r="I553" t="s">
        <v>136</v>
      </c>
      <c r="J553" t="s">
        <v>137</v>
      </c>
      <c r="K553" t="s">
        <v>245</v>
      </c>
      <c r="L553" t="s">
        <v>1808</v>
      </c>
      <c r="M553" t="s">
        <v>1809</v>
      </c>
      <c r="N553">
        <v>7.9024999999999999</v>
      </c>
      <c r="O553">
        <v>0</v>
      </c>
      <c r="P553">
        <v>30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12.778505996018698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12.778505996018698</v>
      </c>
    </row>
    <row r="554" spans="1:31" x14ac:dyDescent="0.25">
      <c r="A554">
        <v>2369584</v>
      </c>
      <c r="B554">
        <v>1</v>
      </c>
      <c r="C554" t="s">
        <v>81</v>
      </c>
      <c r="D554" t="s">
        <v>128</v>
      </c>
      <c r="E554" t="s">
        <v>132</v>
      </c>
      <c r="F554" t="s">
        <v>1810</v>
      </c>
      <c r="G554" t="s">
        <v>134</v>
      </c>
      <c r="H554" t="s">
        <v>135</v>
      </c>
      <c r="I554" t="s">
        <v>136</v>
      </c>
      <c r="J554" t="s">
        <v>137</v>
      </c>
      <c r="K554" t="s">
        <v>138</v>
      </c>
      <c r="L554" t="s">
        <v>1811</v>
      </c>
      <c r="M554" t="s">
        <v>1812</v>
      </c>
      <c r="N554">
        <v>1.313055555</v>
      </c>
      <c r="O554">
        <v>0</v>
      </c>
      <c r="P554">
        <v>15</v>
      </c>
      <c r="Q554">
        <v>0</v>
      </c>
      <c r="R554">
        <v>3</v>
      </c>
      <c r="S554">
        <v>0</v>
      </c>
      <c r="T554">
        <v>2</v>
      </c>
      <c r="U554">
        <v>0</v>
      </c>
      <c r="V554">
        <v>0</v>
      </c>
      <c r="W554">
        <v>0</v>
      </c>
      <c r="X554">
        <v>8.4422317468896786</v>
      </c>
      <c r="Y554">
        <v>0</v>
      </c>
      <c r="Z554">
        <v>1.9173931742101049</v>
      </c>
      <c r="AA554">
        <v>0</v>
      </c>
      <c r="AB554">
        <v>0.74336771566022508</v>
      </c>
      <c r="AC554">
        <v>0</v>
      </c>
      <c r="AD554">
        <v>0</v>
      </c>
      <c r="AE554">
        <v>11.102992636760009</v>
      </c>
    </row>
    <row r="555" spans="1:31" x14ac:dyDescent="0.25">
      <c r="A555">
        <v>2369086</v>
      </c>
      <c r="B555">
        <v>1</v>
      </c>
      <c r="C555" t="s">
        <v>81</v>
      </c>
      <c r="D555" t="s">
        <v>114</v>
      </c>
      <c r="E555" t="s">
        <v>132</v>
      </c>
      <c r="F555" t="s">
        <v>1813</v>
      </c>
      <c r="G555" t="s">
        <v>244</v>
      </c>
      <c r="H555" t="s">
        <v>135</v>
      </c>
      <c r="I555" t="s">
        <v>136</v>
      </c>
      <c r="J555" t="s">
        <v>137</v>
      </c>
      <c r="K555" t="s">
        <v>245</v>
      </c>
      <c r="L555" t="s">
        <v>1814</v>
      </c>
      <c r="M555" t="s">
        <v>1815</v>
      </c>
      <c r="N555">
        <v>3.4394444439999998</v>
      </c>
      <c r="O555">
        <v>0</v>
      </c>
      <c r="P555">
        <v>12</v>
      </c>
      <c r="Q555">
        <v>0</v>
      </c>
      <c r="R555">
        <v>11</v>
      </c>
      <c r="S555">
        <v>0</v>
      </c>
      <c r="T555">
        <v>4</v>
      </c>
      <c r="U555">
        <v>0</v>
      </c>
      <c r="V555">
        <v>0</v>
      </c>
      <c r="W555">
        <v>0</v>
      </c>
      <c r="X555">
        <v>9.5159180377085502</v>
      </c>
      <c r="Y555">
        <v>0</v>
      </c>
      <c r="Z555">
        <v>32.135047966487676</v>
      </c>
      <c r="AA555">
        <v>0</v>
      </c>
      <c r="AB555">
        <v>4.1180039868733029</v>
      </c>
      <c r="AC555">
        <v>0</v>
      </c>
      <c r="AD555">
        <v>0</v>
      </c>
      <c r="AE555">
        <v>45.768969991069532</v>
      </c>
    </row>
    <row r="556" spans="1:31" x14ac:dyDescent="0.25">
      <c r="A556">
        <v>2368980</v>
      </c>
      <c r="B556">
        <v>1</v>
      </c>
      <c r="C556" t="s">
        <v>80</v>
      </c>
      <c r="D556" t="s">
        <v>84</v>
      </c>
      <c r="E556" t="s">
        <v>171</v>
      </c>
      <c r="F556" t="s">
        <v>1816</v>
      </c>
      <c r="G556" t="s">
        <v>168</v>
      </c>
      <c r="H556" t="s">
        <v>135</v>
      </c>
      <c r="I556" t="s">
        <v>136</v>
      </c>
      <c r="J556" t="s">
        <v>137</v>
      </c>
      <c r="K556" t="s">
        <v>138</v>
      </c>
      <c r="L556" t="s">
        <v>1817</v>
      </c>
      <c r="M556" t="s">
        <v>1818</v>
      </c>
      <c r="N556">
        <v>4.7436111109999999</v>
      </c>
      <c r="O556">
        <v>0</v>
      </c>
      <c r="P556">
        <v>1</v>
      </c>
      <c r="Q556">
        <v>0</v>
      </c>
      <c r="R556">
        <v>0</v>
      </c>
      <c r="S556">
        <v>2</v>
      </c>
      <c r="T556">
        <v>59</v>
      </c>
      <c r="U556">
        <v>2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408.01887446189056</v>
      </c>
      <c r="AB556">
        <v>786.66668528973139</v>
      </c>
      <c r="AC556">
        <v>1460.1837936730701</v>
      </c>
      <c r="AD556">
        <v>0</v>
      </c>
      <c r="AE556">
        <v>2654.8693534246922</v>
      </c>
    </row>
    <row r="557" spans="1:31" x14ac:dyDescent="0.25">
      <c r="A557">
        <v>2369478</v>
      </c>
      <c r="B557">
        <v>1</v>
      </c>
      <c r="C557" t="s">
        <v>80</v>
      </c>
      <c r="D557" t="s">
        <v>101</v>
      </c>
      <c r="E557" t="s">
        <v>148</v>
      </c>
      <c r="F557" t="s">
        <v>1819</v>
      </c>
      <c r="G557" t="s">
        <v>150</v>
      </c>
      <c r="H557" t="s">
        <v>151</v>
      </c>
      <c r="I557" t="s">
        <v>136</v>
      </c>
      <c r="J557" t="s">
        <v>137</v>
      </c>
      <c r="K557" t="s">
        <v>138</v>
      </c>
      <c r="L557" t="s">
        <v>1820</v>
      </c>
      <c r="M557" t="s">
        <v>1821</v>
      </c>
      <c r="N557">
        <v>1.3958333329999999</v>
      </c>
      <c r="O557">
        <v>0</v>
      </c>
      <c r="P557">
        <v>5</v>
      </c>
      <c r="Q557">
        <v>0</v>
      </c>
      <c r="R557">
        <v>0</v>
      </c>
      <c r="S557">
        <v>0</v>
      </c>
      <c r="T557">
        <v>1</v>
      </c>
      <c r="U557">
        <v>0</v>
      </c>
      <c r="V557">
        <v>0</v>
      </c>
      <c r="W557">
        <v>0</v>
      </c>
      <c r="X557">
        <v>2.3929537380621975</v>
      </c>
      <c r="Y557">
        <v>0</v>
      </c>
      <c r="Z557">
        <v>0</v>
      </c>
      <c r="AA557">
        <v>0</v>
      </c>
      <c r="AB557">
        <v>27.007887262922754</v>
      </c>
      <c r="AC557">
        <v>0</v>
      </c>
      <c r="AD557">
        <v>0</v>
      </c>
      <c r="AE557">
        <v>29.400841000984951</v>
      </c>
    </row>
    <row r="558" spans="1:31" x14ac:dyDescent="0.25">
      <c r="A558">
        <v>2368731</v>
      </c>
      <c r="B558">
        <v>1</v>
      </c>
      <c r="C558" t="s">
        <v>81</v>
      </c>
      <c r="D558" t="s">
        <v>121</v>
      </c>
      <c r="E558" t="s">
        <v>166</v>
      </c>
      <c r="F558" t="s">
        <v>1822</v>
      </c>
      <c r="G558" t="s">
        <v>168</v>
      </c>
      <c r="H558" t="s">
        <v>135</v>
      </c>
      <c r="I558" t="s">
        <v>136</v>
      </c>
      <c r="J558" t="s">
        <v>137</v>
      </c>
      <c r="K558" t="s">
        <v>138</v>
      </c>
      <c r="L558" t="s">
        <v>1823</v>
      </c>
      <c r="M558" t="s">
        <v>1824</v>
      </c>
      <c r="N558">
        <v>0.87416666600000004</v>
      </c>
      <c r="O558">
        <v>0</v>
      </c>
      <c r="P558">
        <v>1679</v>
      </c>
      <c r="Q558">
        <v>0</v>
      </c>
      <c r="R558">
        <v>50</v>
      </c>
      <c r="S558">
        <v>6</v>
      </c>
      <c r="T558">
        <v>331</v>
      </c>
      <c r="U558">
        <v>0</v>
      </c>
      <c r="V558">
        <v>1</v>
      </c>
      <c r="W558">
        <v>0</v>
      </c>
      <c r="X558">
        <v>211.4422077026889</v>
      </c>
      <c r="Y558">
        <v>0</v>
      </c>
      <c r="Z558">
        <v>27.279704412547275</v>
      </c>
      <c r="AA558">
        <v>94.928518727793531</v>
      </c>
      <c r="AB558">
        <v>103.0289560811286</v>
      </c>
      <c r="AC558">
        <v>0</v>
      </c>
      <c r="AD558">
        <v>75.909189301930255</v>
      </c>
      <c r="AE558">
        <v>512.58857622608855</v>
      </c>
    </row>
    <row r="559" spans="1:31" x14ac:dyDescent="0.25">
      <c r="A559">
        <v>2369521</v>
      </c>
      <c r="B559">
        <v>1</v>
      </c>
      <c r="C559" t="s">
        <v>81</v>
      </c>
      <c r="D559" t="s">
        <v>112</v>
      </c>
      <c r="E559" t="s">
        <v>166</v>
      </c>
      <c r="F559" t="s">
        <v>1825</v>
      </c>
      <c r="G559" t="s">
        <v>168</v>
      </c>
      <c r="H559" t="s">
        <v>135</v>
      </c>
      <c r="I559" t="s">
        <v>653</v>
      </c>
      <c r="J559" t="s">
        <v>137</v>
      </c>
      <c r="K559" t="s">
        <v>138</v>
      </c>
      <c r="L559" t="s">
        <v>1826</v>
      </c>
      <c r="M559" t="s">
        <v>1827</v>
      </c>
      <c r="N559">
        <v>1.6111111000000001E-2</v>
      </c>
      <c r="O559">
        <v>0</v>
      </c>
      <c r="P559">
        <v>1116</v>
      </c>
      <c r="Q559">
        <v>56</v>
      </c>
      <c r="R559">
        <v>86</v>
      </c>
      <c r="S559">
        <v>9</v>
      </c>
      <c r="T559">
        <v>148</v>
      </c>
      <c r="U559">
        <v>1</v>
      </c>
      <c r="V559">
        <v>0</v>
      </c>
      <c r="W559">
        <v>0</v>
      </c>
      <c r="X559">
        <v>5.4422744116099366</v>
      </c>
      <c r="Y559">
        <v>12.495472144826351</v>
      </c>
      <c r="Z559">
        <v>17.308653716843651</v>
      </c>
      <c r="AA559">
        <v>0.80262128701790103</v>
      </c>
      <c r="AB559">
        <v>1.2522120017564673</v>
      </c>
      <c r="AC559">
        <v>5.2427206838513901E-2</v>
      </c>
      <c r="AD559">
        <v>0</v>
      </c>
      <c r="AE559">
        <v>37.353660768892823</v>
      </c>
    </row>
    <row r="560" spans="1:31" x14ac:dyDescent="0.25">
      <c r="A560">
        <v>2369129</v>
      </c>
      <c r="B560">
        <v>1</v>
      </c>
      <c r="C560" t="s">
        <v>80</v>
      </c>
      <c r="D560" t="s">
        <v>83</v>
      </c>
      <c r="E560" t="s">
        <v>132</v>
      </c>
      <c r="F560" t="s">
        <v>1828</v>
      </c>
      <c r="G560" t="s">
        <v>168</v>
      </c>
      <c r="H560" t="s">
        <v>135</v>
      </c>
      <c r="I560" t="s">
        <v>136</v>
      </c>
      <c r="J560" t="s">
        <v>137</v>
      </c>
      <c r="K560" t="s">
        <v>138</v>
      </c>
      <c r="L560" t="s">
        <v>1766</v>
      </c>
      <c r="M560" t="s">
        <v>1829</v>
      </c>
      <c r="N560">
        <v>1.257777777</v>
      </c>
      <c r="O560">
        <v>1</v>
      </c>
      <c r="P560">
        <v>14</v>
      </c>
      <c r="Q560">
        <v>0</v>
      </c>
      <c r="R560">
        <v>1</v>
      </c>
      <c r="S560">
        <v>19</v>
      </c>
      <c r="T560">
        <v>32</v>
      </c>
      <c r="U560">
        <v>7</v>
      </c>
      <c r="V560">
        <v>1</v>
      </c>
      <c r="W560">
        <v>0.41960203272673335</v>
      </c>
      <c r="X560">
        <v>5.6590196953954992</v>
      </c>
      <c r="Y560">
        <v>0</v>
      </c>
      <c r="Z560">
        <v>15.733342362396533</v>
      </c>
      <c r="AA560">
        <v>257.21844339877902</v>
      </c>
      <c r="AB560">
        <v>117.40655336386376</v>
      </c>
      <c r="AC560">
        <v>1156.3124047574997</v>
      </c>
      <c r="AD560">
        <v>80.747447596191904</v>
      </c>
      <c r="AE560">
        <v>1633.4968132068532</v>
      </c>
    </row>
    <row r="561" spans="1:31" x14ac:dyDescent="0.25">
      <c r="A561">
        <v>2369378</v>
      </c>
      <c r="B561">
        <v>1</v>
      </c>
      <c r="C561" t="s">
        <v>81</v>
      </c>
      <c r="D561" t="s">
        <v>113</v>
      </c>
      <c r="E561" t="s">
        <v>148</v>
      </c>
      <c r="F561" t="s">
        <v>1830</v>
      </c>
      <c r="G561" t="s">
        <v>150</v>
      </c>
      <c r="H561" t="s">
        <v>151</v>
      </c>
      <c r="I561" t="s">
        <v>136</v>
      </c>
      <c r="J561" t="s">
        <v>137</v>
      </c>
      <c r="K561" t="s">
        <v>138</v>
      </c>
      <c r="L561" t="s">
        <v>1831</v>
      </c>
      <c r="M561" t="s">
        <v>1832</v>
      </c>
      <c r="N561">
        <v>2.6558333329999999</v>
      </c>
      <c r="O561">
        <v>0</v>
      </c>
      <c r="P561">
        <v>1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0.86107713454239165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0.86107713454239165</v>
      </c>
    </row>
    <row r="562" spans="1:31" x14ac:dyDescent="0.25">
      <c r="A562">
        <v>2368760</v>
      </c>
      <c r="B562">
        <v>1</v>
      </c>
      <c r="C562" t="s">
        <v>80</v>
      </c>
      <c r="D562" t="s">
        <v>91</v>
      </c>
      <c r="E562" t="s">
        <v>132</v>
      </c>
      <c r="F562" t="s">
        <v>1833</v>
      </c>
      <c r="G562" t="s">
        <v>1834</v>
      </c>
      <c r="H562" t="s">
        <v>135</v>
      </c>
      <c r="I562" t="s">
        <v>136</v>
      </c>
      <c r="J562" t="s">
        <v>137</v>
      </c>
      <c r="K562" t="s">
        <v>138</v>
      </c>
      <c r="L562" t="s">
        <v>1835</v>
      </c>
      <c r="M562" t="s">
        <v>1836</v>
      </c>
      <c r="N562">
        <v>2.281666666</v>
      </c>
      <c r="O562">
        <v>0</v>
      </c>
      <c r="P562">
        <v>7</v>
      </c>
      <c r="Q562">
        <v>0</v>
      </c>
      <c r="R562">
        <v>3</v>
      </c>
      <c r="S562">
        <v>0</v>
      </c>
      <c r="T562">
        <v>7</v>
      </c>
      <c r="U562">
        <v>0</v>
      </c>
      <c r="V562">
        <v>0</v>
      </c>
      <c r="W562">
        <v>0</v>
      </c>
      <c r="X562">
        <v>15.726381341371376</v>
      </c>
      <c r="Y562">
        <v>0</v>
      </c>
      <c r="Z562">
        <v>12.71776001580726</v>
      </c>
      <c r="AA562">
        <v>0</v>
      </c>
      <c r="AB562">
        <v>91.459727327405261</v>
      </c>
      <c r="AC562">
        <v>0</v>
      </c>
      <c r="AD562">
        <v>0</v>
      </c>
      <c r="AE562">
        <v>119.9038686845839</v>
      </c>
    </row>
    <row r="563" spans="1:31" x14ac:dyDescent="0.25">
      <c r="A563">
        <v>2369092</v>
      </c>
      <c r="B563">
        <v>1</v>
      </c>
      <c r="C563" t="s">
        <v>80</v>
      </c>
      <c r="D563" t="s">
        <v>94</v>
      </c>
      <c r="E563" t="s">
        <v>320</v>
      </c>
      <c r="F563" t="s">
        <v>1837</v>
      </c>
      <c r="G563" t="s">
        <v>168</v>
      </c>
      <c r="H563" t="s">
        <v>135</v>
      </c>
      <c r="I563" t="s">
        <v>136</v>
      </c>
      <c r="J563" t="s">
        <v>137</v>
      </c>
      <c r="K563" t="s">
        <v>138</v>
      </c>
      <c r="L563" t="s">
        <v>1838</v>
      </c>
      <c r="M563" t="s">
        <v>1839</v>
      </c>
      <c r="N563">
        <v>6.4161943999999999E-2</v>
      </c>
      <c r="O563">
        <v>1</v>
      </c>
      <c r="P563">
        <v>1351</v>
      </c>
      <c r="Q563">
        <v>10</v>
      </c>
      <c r="R563">
        <v>489</v>
      </c>
      <c r="S563">
        <v>13</v>
      </c>
      <c r="T563">
        <v>263</v>
      </c>
      <c r="U563">
        <v>7</v>
      </c>
      <c r="V563">
        <v>0</v>
      </c>
      <c r="W563">
        <v>6.5111798645983335E-2</v>
      </c>
      <c r="X563">
        <v>21.252863019960383</v>
      </c>
      <c r="Y563">
        <v>5.011573670863549</v>
      </c>
      <c r="Z563">
        <v>58.825389193746247</v>
      </c>
      <c r="AA563">
        <v>6.6385923951187156</v>
      </c>
      <c r="AB563">
        <v>31.512317944480017</v>
      </c>
      <c r="AC563">
        <v>82.209286688012</v>
      </c>
      <c r="AD563">
        <v>0</v>
      </c>
      <c r="AE563">
        <v>205.51513471082689</v>
      </c>
    </row>
    <row r="564" spans="1:31" x14ac:dyDescent="0.25">
      <c r="A564">
        <v>2369447</v>
      </c>
      <c r="B564">
        <v>1</v>
      </c>
      <c r="C564" t="s">
        <v>80</v>
      </c>
      <c r="D564" t="s">
        <v>100</v>
      </c>
      <c r="E564" t="s">
        <v>148</v>
      </c>
      <c r="F564" t="s">
        <v>1840</v>
      </c>
      <c r="G564" t="s">
        <v>150</v>
      </c>
      <c r="H564" t="s">
        <v>151</v>
      </c>
      <c r="I564" t="s">
        <v>136</v>
      </c>
      <c r="J564" t="s">
        <v>137</v>
      </c>
      <c r="K564" t="s">
        <v>138</v>
      </c>
      <c r="L564" t="s">
        <v>1841</v>
      </c>
      <c r="M564" t="s">
        <v>1842</v>
      </c>
      <c r="N564">
        <v>0.92388888800000002</v>
      </c>
      <c r="O564">
        <v>0</v>
      </c>
      <c r="P564">
        <v>2</v>
      </c>
      <c r="Q564">
        <v>0</v>
      </c>
      <c r="R564">
        <v>0</v>
      </c>
      <c r="S564">
        <v>0</v>
      </c>
      <c r="T564">
        <v>2</v>
      </c>
      <c r="U564">
        <v>0</v>
      </c>
      <c r="V564">
        <v>0</v>
      </c>
      <c r="W564">
        <v>0</v>
      </c>
      <c r="X564">
        <v>0.44943710336424786</v>
      </c>
      <c r="Y564">
        <v>0</v>
      </c>
      <c r="Z564">
        <v>0</v>
      </c>
      <c r="AA564">
        <v>0</v>
      </c>
      <c r="AB564">
        <v>0.20128607800937504</v>
      </c>
      <c r="AC564">
        <v>0</v>
      </c>
      <c r="AD564">
        <v>0</v>
      </c>
      <c r="AE564">
        <v>0.65072318137362295</v>
      </c>
    </row>
    <row r="565" spans="1:31" x14ac:dyDescent="0.25">
      <c r="A565">
        <v>2368783</v>
      </c>
      <c r="B565">
        <v>1</v>
      </c>
      <c r="C565" t="s">
        <v>80</v>
      </c>
      <c r="D565" t="s">
        <v>107</v>
      </c>
      <c r="E565" t="s">
        <v>132</v>
      </c>
      <c r="F565" t="s">
        <v>1843</v>
      </c>
      <c r="G565" t="s">
        <v>168</v>
      </c>
      <c r="H565" t="s">
        <v>135</v>
      </c>
      <c r="I565" t="s">
        <v>136</v>
      </c>
      <c r="J565" t="s">
        <v>137</v>
      </c>
      <c r="K565" t="s">
        <v>138</v>
      </c>
      <c r="L565" t="s">
        <v>1844</v>
      </c>
      <c r="M565" t="s">
        <v>1845</v>
      </c>
      <c r="N565">
        <v>0.66444444400000002</v>
      </c>
      <c r="O565">
        <v>0</v>
      </c>
      <c r="P565">
        <v>155</v>
      </c>
      <c r="Q565">
        <v>0</v>
      </c>
      <c r="R565">
        <v>1</v>
      </c>
      <c r="S565">
        <v>0</v>
      </c>
      <c r="T565">
        <v>4</v>
      </c>
      <c r="U565">
        <v>0</v>
      </c>
      <c r="V565">
        <v>0</v>
      </c>
      <c r="W565">
        <v>0</v>
      </c>
      <c r="X565">
        <v>66.751483773098997</v>
      </c>
      <c r="Y565">
        <v>0</v>
      </c>
      <c r="Z565">
        <v>1.896212364643278</v>
      </c>
      <c r="AA565">
        <v>0</v>
      </c>
      <c r="AB565">
        <v>5.6685891154151999</v>
      </c>
      <c r="AC565">
        <v>0</v>
      </c>
      <c r="AD565">
        <v>0</v>
      </c>
      <c r="AE565">
        <v>74.316285253157474</v>
      </c>
    </row>
    <row r="566" spans="1:31" x14ac:dyDescent="0.25">
      <c r="A566">
        <v>2369470</v>
      </c>
      <c r="B566">
        <v>1</v>
      </c>
      <c r="C566" t="s">
        <v>81</v>
      </c>
      <c r="D566" t="s">
        <v>113</v>
      </c>
      <c r="E566" t="s">
        <v>225</v>
      </c>
      <c r="F566" t="s">
        <v>1846</v>
      </c>
      <c r="G566" t="s">
        <v>219</v>
      </c>
      <c r="H566" t="s">
        <v>151</v>
      </c>
      <c r="I566" t="s">
        <v>136</v>
      </c>
      <c r="J566" t="s">
        <v>137</v>
      </c>
      <c r="K566" t="s">
        <v>138</v>
      </c>
      <c r="L566" t="s">
        <v>1847</v>
      </c>
      <c r="M566" t="s">
        <v>1848</v>
      </c>
      <c r="N566">
        <v>1.19</v>
      </c>
      <c r="O566">
        <v>0</v>
      </c>
      <c r="P566">
        <v>12</v>
      </c>
      <c r="Q566">
        <v>0</v>
      </c>
      <c r="R566">
        <v>3</v>
      </c>
      <c r="S566">
        <v>0</v>
      </c>
      <c r="T566">
        <v>4</v>
      </c>
      <c r="U566">
        <v>0</v>
      </c>
      <c r="V566">
        <v>0</v>
      </c>
      <c r="W566">
        <v>0</v>
      </c>
      <c r="X566">
        <v>4.3733190742586876</v>
      </c>
      <c r="Y566">
        <v>0</v>
      </c>
      <c r="Z566">
        <v>1.1292289936515105</v>
      </c>
      <c r="AA566">
        <v>0</v>
      </c>
      <c r="AB566">
        <v>1.6178537870895999</v>
      </c>
      <c r="AC566">
        <v>0</v>
      </c>
      <c r="AD566">
        <v>0</v>
      </c>
      <c r="AE566">
        <v>7.1204018549997983</v>
      </c>
    </row>
    <row r="567" spans="1:31" x14ac:dyDescent="0.25">
      <c r="A567">
        <v>2369261</v>
      </c>
      <c r="B567">
        <v>1</v>
      </c>
      <c r="C567" t="s">
        <v>80</v>
      </c>
      <c r="D567" t="s">
        <v>106</v>
      </c>
      <c r="E567" t="s">
        <v>166</v>
      </c>
      <c r="F567" t="s">
        <v>1849</v>
      </c>
      <c r="G567" t="s">
        <v>168</v>
      </c>
      <c r="H567" t="s">
        <v>135</v>
      </c>
      <c r="I567" t="s">
        <v>136</v>
      </c>
      <c r="J567" t="s">
        <v>137</v>
      </c>
      <c r="K567" t="s">
        <v>138</v>
      </c>
      <c r="L567" t="s">
        <v>1850</v>
      </c>
      <c r="M567" t="s">
        <v>1851</v>
      </c>
      <c r="N567">
        <v>0.39</v>
      </c>
      <c r="O567">
        <v>3</v>
      </c>
      <c r="P567">
        <v>1656</v>
      </c>
      <c r="Q567">
        <v>54</v>
      </c>
      <c r="R567">
        <v>316</v>
      </c>
      <c r="S567">
        <v>28</v>
      </c>
      <c r="T567">
        <v>273</v>
      </c>
      <c r="U567">
        <v>3</v>
      </c>
      <c r="V567">
        <v>1</v>
      </c>
      <c r="W567">
        <v>0.67827161504467337</v>
      </c>
      <c r="X567">
        <v>157.97553081621817</v>
      </c>
      <c r="Y567">
        <v>226.82239854662848</v>
      </c>
      <c r="Z567">
        <v>266.34486145652704</v>
      </c>
      <c r="AA567">
        <v>55.793144232445272</v>
      </c>
      <c r="AB567">
        <v>140.87799600241675</v>
      </c>
      <c r="AC567">
        <v>394.64950073624391</v>
      </c>
      <c r="AD567">
        <v>69.776098198821884</v>
      </c>
      <c r="AE567">
        <v>1312.9178016043461</v>
      </c>
    </row>
    <row r="568" spans="1:31" x14ac:dyDescent="0.25">
      <c r="A568">
        <v>2369238</v>
      </c>
      <c r="B568">
        <v>1</v>
      </c>
      <c r="C568" t="s">
        <v>81</v>
      </c>
      <c r="D568" t="s">
        <v>123</v>
      </c>
      <c r="E568" t="s">
        <v>320</v>
      </c>
      <c r="F568" t="s">
        <v>1852</v>
      </c>
      <c r="G568" t="s">
        <v>168</v>
      </c>
      <c r="H568" t="s">
        <v>135</v>
      </c>
      <c r="I568" t="s">
        <v>136</v>
      </c>
      <c r="J568" t="s">
        <v>137</v>
      </c>
      <c r="K568" t="s">
        <v>138</v>
      </c>
      <c r="L568" t="s">
        <v>1853</v>
      </c>
      <c r="M568" t="s">
        <v>1854</v>
      </c>
      <c r="N568">
        <v>0.37277777699999998</v>
      </c>
      <c r="O568">
        <v>7</v>
      </c>
      <c r="P568">
        <v>2718</v>
      </c>
      <c r="Q568">
        <v>189</v>
      </c>
      <c r="R568">
        <v>275</v>
      </c>
      <c r="S568">
        <v>45</v>
      </c>
      <c r="T568">
        <v>253</v>
      </c>
      <c r="U568">
        <v>5</v>
      </c>
      <c r="V568">
        <v>0</v>
      </c>
      <c r="W568">
        <v>2.2112369125915201</v>
      </c>
      <c r="X568">
        <v>254.46112440742402</v>
      </c>
      <c r="Y568">
        <v>178.52762903291352</v>
      </c>
      <c r="Z568">
        <v>157.16283279371916</v>
      </c>
      <c r="AA568">
        <v>74.519256056664815</v>
      </c>
      <c r="AB568">
        <v>121.72075516035211</v>
      </c>
      <c r="AC568">
        <v>791.72852636493417</v>
      </c>
      <c r="AD568">
        <v>0</v>
      </c>
      <c r="AE568">
        <v>1580.3313607285995</v>
      </c>
    </row>
    <row r="569" spans="1:31" x14ac:dyDescent="0.25">
      <c r="A569">
        <v>2369610</v>
      </c>
      <c r="B569">
        <v>1</v>
      </c>
      <c r="C569" t="s">
        <v>81</v>
      </c>
      <c r="D569" t="s">
        <v>128</v>
      </c>
      <c r="E569" t="s">
        <v>166</v>
      </c>
      <c r="F569" t="s">
        <v>1855</v>
      </c>
      <c r="G569" t="s">
        <v>168</v>
      </c>
      <c r="H569" t="s">
        <v>135</v>
      </c>
      <c r="I569" t="s">
        <v>653</v>
      </c>
      <c r="J569" t="s">
        <v>137</v>
      </c>
      <c r="K569" t="s">
        <v>138</v>
      </c>
      <c r="L569" t="s">
        <v>1856</v>
      </c>
      <c r="M569" t="s">
        <v>1857</v>
      </c>
      <c r="N569">
        <v>3.2777777000000001E-2</v>
      </c>
      <c r="O569">
        <v>0</v>
      </c>
      <c r="P569">
        <v>548</v>
      </c>
      <c r="Q569">
        <v>1</v>
      </c>
      <c r="R569">
        <v>71</v>
      </c>
      <c r="S569">
        <v>3</v>
      </c>
      <c r="T569">
        <v>120</v>
      </c>
      <c r="U569">
        <v>1</v>
      </c>
      <c r="V569">
        <v>0</v>
      </c>
      <c r="W569">
        <v>0</v>
      </c>
      <c r="X569">
        <v>4.8794102326898248</v>
      </c>
      <c r="Y569">
        <v>1.5057744752880318</v>
      </c>
      <c r="Z569">
        <v>2.9857396945261256</v>
      </c>
      <c r="AA569">
        <v>0.20428887089630282</v>
      </c>
      <c r="AB569">
        <v>2.2247397610595208</v>
      </c>
      <c r="AC569">
        <v>0.76611855214613345</v>
      </c>
      <c r="AD569">
        <v>0</v>
      </c>
      <c r="AE569">
        <v>12.56607158660594</v>
      </c>
    </row>
    <row r="570" spans="1:31" x14ac:dyDescent="0.25">
      <c r="A570">
        <v>2369052</v>
      </c>
      <c r="B570">
        <v>1</v>
      </c>
      <c r="C570" t="s">
        <v>81</v>
      </c>
      <c r="D570" t="s">
        <v>117</v>
      </c>
      <c r="E570" t="s">
        <v>171</v>
      </c>
      <c r="F570" t="s">
        <v>1858</v>
      </c>
      <c r="G570" t="s">
        <v>168</v>
      </c>
      <c r="H570" t="s">
        <v>135</v>
      </c>
      <c r="I570" t="s">
        <v>136</v>
      </c>
      <c r="J570" t="s">
        <v>137</v>
      </c>
      <c r="K570" t="s">
        <v>138</v>
      </c>
      <c r="L570" t="s">
        <v>1859</v>
      </c>
      <c r="M570" t="s">
        <v>1860</v>
      </c>
      <c r="N570">
        <v>9.3611110999999997E-2</v>
      </c>
      <c r="O570">
        <v>0</v>
      </c>
      <c r="P570">
        <v>82</v>
      </c>
      <c r="Q570">
        <v>31</v>
      </c>
      <c r="R570">
        <v>27</v>
      </c>
      <c r="S570">
        <v>4</v>
      </c>
      <c r="T570">
        <v>8</v>
      </c>
      <c r="U570">
        <v>0</v>
      </c>
      <c r="V570">
        <v>0</v>
      </c>
      <c r="W570">
        <v>0</v>
      </c>
      <c r="X570">
        <v>3.2109410802771543</v>
      </c>
      <c r="Y570">
        <v>13.055986361144884</v>
      </c>
      <c r="Z570">
        <v>6.2645772409004383</v>
      </c>
      <c r="AA570">
        <v>0.8066734535405975</v>
      </c>
      <c r="AB570">
        <v>1.1969855159634462</v>
      </c>
      <c r="AC570">
        <v>0</v>
      </c>
      <c r="AD570">
        <v>0</v>
      </c>
      <c r="AE570">
        <v>24.535163651826522</v>
      </c>
    </row>
    <row r="571" spans="1:31" x14ac:dyDescent="0.25">
      <c r="A571">
        <v>2368720</v>
      </c>
      <c r="B571">
        <v>1</v>
      </c>
      <c r="C571" t="s">
        <v>80</v>
      </c>
      <c r="D571" t="s">
        <v>96</v>
      </c>
      <c r="E571" t="s">
        <v>148</v>
      </c>
      <c r="F571" t="s">
        <v>1861</v>
      </c>
      <c r="G571" t="s">
        <v>150</v>
      </c>
      <c r="H571" t="s">
        <v>151</v>
      </c>
      <c r="I571" t="s">
        <v>136</v>
      </c>
      <c r="J571" t="s">
        <v>137</v>
      </c>
      <c r="K571" t="s">
        <v>138</v>
      </c>
      <c r="L571" t="s">
        <v>1862</v>
      </c>
      <c r="M571" t="s">
        <v>1863</v>
      </c>
      <c r="N571">
        <v>1.9011111110000001</v>
      </c>
      <c r="O571">
        <v>0</v>
      </c>
      <c r="P571">
        <v>1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10.602811417186244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10.602811417186244</v>
      </c>
    </row>
    <row r="572" spans="1:31" x14ac:dyDescent="0.25">
      <c r="A572">
        <v>2369593</v>
      </c>
      <c r="B572">
        <v>1</v>
      </c>
      <c r="C572" t="s">
        <v>80</v>
      </c>
      <c r="D572" t="s">
        <v>86</v>
      </c>
      <c r="E572" t="s">
        <v>148</v>
      </c>
      <c r="F572" t="s">
        <v>1864</v>
      </c>
      <c r="G572" t="s">
        <v>150</v>
      </c>
      <c r="H572" t="s">
        <v>151</v>
      </c>
      <c r="I572" t="s">
        <v>136</v>
      </c>
      <c r="J572" t="s">
        <v>137</v>
      </c>
      <c r="K572" t="s">
        <v>138</v>
      </c>
      <c r="L572" t="s">
        <v>1865</v>
      </c>
      <c r="M572" t="s">
        <v>1866</v>
      </c>
      <c r="N572">
        <v>1.7555555549999999</v>
      </c>
      <c r="O572">
        <v>0</v>
      </c>
      <c r="P572">
        <v>1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0.54274143939222508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0.54274143939222508</v>
      </c>
    </row>
    <row r="573" spans="1:31" x14ac:dyDescent="0.25">
      <c r="A573">
        <v>2368906</v>
      </c>
      <c r="B573">
        <v>1</v>
      </c>
      <c r="C573" t="s">
        <v>80</v>
      </c>
      <c r="D573" t="s">
        <v>96</v>
      </c>
      <c r="E573" t="s">
        <v>132</v>
      </c>
      <c r="F573" t="s">
        <v>1867</v>
      </c>
      <c r="G573" t="s">
        <v>244</v>
      </c>
      <c r="H573" t="s">
        <v>135</v>
      </c>
      <c r="I573" t="s">
        <v>136</v>
      </c>
      <c r="J573" t="s">
        <v>137</v>
      </c>
      <c r="K573" t="s">
        <v>245</v>
      </c>
      <c r="L573" t="s">
        <v>1868</v>
      </c>
      <c r="M573" t="s">
        <v>1869</v>
      </c>
      <c r="N573">
        <v>0.85861111099999998</v>
      </c>
      <c r="O573">
        <v>0</v>
      </c>
      <c r="P573">
        <v>35</v>
      </c>
      <c r="Q573">
        <v>1</v>
      </c>
      <c r="R573">
        <v>10</v>
      </c>
      <c r="S573">
        <v>6</v>
      </c>
      <c r="T573">
        <v>9</v>
      </c>
      <c r="U573">
        <v>0</v>
      </c>
      <c r="V573">
        <v>0</v>
      </c>
      <c r="W573">
        <v>0</v>
      </c>
      <c r="X573">
        <v>19.779591309075457</v>
      </c>
      <c r="Y573">
        <v>2.1285936555296141</v>
      </c>
      <c r="Z573">
        <v>1.2216018868281269</v>
      </c>
      <c r="AA573">
        <v>18.382080782676145</v>
      </c>
      <c r="AB573">
        <v>59.83401629147221</v>
      </c>
      <c r="AC573">
        <v>0</v>
      </c>
      <c r="AD573">
        <v>0</v>
      </c>
      <c r="AE573">
        <v>101.34588392558155</v>
      </c>
    </row>
    <row r="574" spans="1:31" x14ac:dyDescent="0.25">
      <c r="A574">
        <v>2368860</v>
      </c>
      <c r="B574">
        <v>1</v>
      </c>
      <c r="C574" t="s">
        <v>80</v>
      </c>
      <c r="D574" t="s">
        <v>100</v>
      </c>
      <c r="E574" t="s">
        <v>148</v>
      </c>
      <c r="F574" t="s">
        <v>1870</v>
      </c>
      <c r="G574" t="s">
        <v>240</v>
      </c>
      <c r="H574" t="s">
        <v>151</v>
      </c>
      <c r="I574" t="s">
        <v>136</v>
      </c>
      <c r="J574" t="s">
        <v>137</v>
      </c>
      <c r="K574" t="s">
        <v>138</v>
      </c>
      <c r="L574" t="s">
        <v>1871</v>
      </c>
      <c r="M574" t="s">
        <v>1872</v>
      </c>
      <c r="N574">
        <v>7.3563888879999997</v>
      </c>
      <c r="O574">
        <v>0</v>
      </c>
      <c r="P574">
        <v>5</v>
      </c>
      <c r="Q574">
        <v>0</v>
      </c>
      <c r="R574">
        <v>0</v>
      </c>
      <c r="S574">
        <v>0</v>
      </c>
      <c r="T574">
        <v>2</v>
      </c>
      <c r="U574">
        <v>0</v>
      </c>
      <c r="V574">
        <v>0</v>
      </c>
      <c r="W574">
        <v>0</v>
      </c>
      <c r="X574">
        <v>15.017783527693449</v>
      </c>
      <c r="Y574">
        <v>0</v>
      </c>
      <c r="Z574">
        <v>0</v>
      </c>
      <c r="AA574">
        <v>0</v>
      </c>
      <c r="AB574">
        <v>6.70035734908714</v>
      </c>
      <c r="AC574">
        <v>0</v>
      </c>
      <c r="AD574">
        <v>0</v>
      </c>
      <c r="AE574">
        <v>21.718140876780588</v>
      </c>
    </row>
    <row r="575" spans="1:31" x14ac:dyDescent="0.25">
      <c r="A575">
        <v>2369152</v>
      </c>
      <c r="B575">
        <v>1</v>
      </c>
      <c r="C575" t="s">
        <v>80</v>
      </c>
      <c r="D575" t="s">
        <v>96</v>
      </c>
      <c r="E575" t="s">
        <v>166</v>
      </c>
      <c r="F575" t="s">
        <v>1873</v>
      </c>
      <c r="G575" t="s">
        <v>244</v>
      </c>
      <c r="H575" t="s">
        <v>135</v>
      </c>
      <c r="I575" t="s">
        <v>136</v>
      </c>
      <c r="J575" t="s">
        <v>137</v>
      </c>
      <c r="K575" t="s">
        <v>245</v>
      </c>
      <c r="L575" t="s">
        <v>1874</v>
      </c>
      <c r="M575" t="s">
        <v>1875</v>
      </c>
      <c r="N575">
        <v>1.585</v>
      </c>
      <c r="O575">
        <v>5</v>
      </c>
      <c r="P575">
        <v>54</v>
      </c>
      <c r="Q575">
        <v>0</v>
      </c>
      <c r="R575">
        <v>0</v>
      </c>
      <c r="S575">
        <v>12</v>
      </c>
      <c r="T575">
        <v>1</v>
      </c>
      <c r="U575">
        <v>0</v>
      </c>
      <c r="V575">
        <v>0</v>
      </c>
      <c r="W575">
        <v>178.16211578551855</v>
      </c>
      <c r="X575">
        <v>29.361169483253978</v>
      </c>
      <c r="Y575">
        <v>0</v>
      </c>
      <c r="Z575">
        <v>0</v>
      </c>
      <c r="AA575">
        <v>282.23109035573719</v>
      </c>
      <c r="AB575">
        <v>0.12445763575284002</v>
      </c>
      <c r="AC575">
        <v>0</v>
      </c>
      <c r="AD575">
        <v>0</v>
      </c>
      <c r="AE575">
        <v>489.87883326026258</v>
      </c>
    </row>
    <row r="576" spans="1:31" x14ac:dyDescent="0.25">
      <c r="A576">
        <v>2368820</v>
      </c>
      <c r="B576">
        <v>1</v>
      </c>
      <c r="C576" t="s">
        <v>80</v>
      </c>
      <c r="D576" t="s">
        <v>97</v>
      </c>
      <c r="E576" t="s">
        <v>132</v>
      </c>
      <c r="F576" t="s">
        <v>1876</v>
      </c>
      <c r="G576" t="s">
        <v>244</v>
      </c>
      <c r="H576" t="s">
        <v>135</v>
      </c>
      <c r="I576" t="s">
        <v>136</v>
      </c>
      <c r="J576" t="s">
        <v>137</v>
      </c>
      <c r="K576" t="s">
        <v>245</v>
      </c>
      <c r="L576" t="s">
        <v>1877</v>
      </c>
      <c r="M576" t="s">
        <v>1878</v>
      </c>
      <c r="N576">
        <v>1.154722222</v>
      </c>
      <c r="O576">
        <v>0</v>
      </c>
      <c r="P576">
        <v>9</v>
      </c>
      <c r="Q576">
        <v>0</v>
      </c>
      <c r="R576">
        <v>12</v>
      </c>
      <c r="S576">
        <v>0</v>
      </c>
      <c r="T576">
        <v>1</v>
      </c>
      <c r="U576">
        <v>0</v>
      </c>
      <c r="V576">
        <v>0</v>
      </c>
      <c r="W576">
        <v>0</v>
      </c>
      <c r="X576">
        <v>3.4067748366739394</v>
      </c>
      <c r="Y576">
        <v>0</v>
      </c>
      <c r="Z576">
        <v>27.470281747981605</v>
      </c>
      <c r="AA576">
        <v>0</v>
      </c>
      <c r="AB576">
        <v>1.4426531365109927</v>
      </c>
      <c r="AC576">
        <v>0</v>
      </c>
      <c r="AD576">
        <v>0</v>
      </c>
      <c r="AE576">
        <v>32.319709721166539</v>
      </c>
    </row>
    <row r="577" spans="1:31" x14ac:dyDescent="0.25">
      <c r="A577">
        <v>2369530</v>
      </c>
      <c r="B577">
        <v>1</v>
      </c>
      <c r="C577" t="s">
        <v>80</v>
      </c>
      <c r="D577" t="s">
        <v>102</v>
      </c>
      <c r="E577" t="s">
        <v>225</v>
      </c>
      <c r="F577" t="s">
        <v>1879</v>
      </c>
      <c r="G577" t="s">
        <v>219</v>
      </c>
      <c r="H577" t="s">
        <v>151</v>
      </c>
      <c r="I577" t="s">
        <v>136</v>
      </c>
      <c r="J577" t="s">
        <v>137</v>
      </c>
      <c r="K577" t="s">
        <v>138</v>
      </c>
      <c r="L577" t="s">
        <v>1880</v>
      </c>
      <c r="M577" t="s">
        <v>1881</v>
      </c>
      <c r="N577">
        <v>2.8288888879999998</v>
      </c>
      <c r="O577">
        <v>0</v>
      </c>
      <c r="P577">
        <v>7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1.6917933044515532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1.6917933044515532</v>
      </c>
    </row>
    <row r="578" spans="1:31" x14ac:dyDescent="0.25">
      <c r="A578">
        <v>2369338</v>
      </c>
      <c r="B578">
        <v>1</v>
      </c>
      <c r="C578" t="s">
        <v>81</v>
      </c>
      <c r="D578" t="s">
        <v>128</v>
      </c>
      <c r="E578" t="s">
        <v>171</v>
      </c>
      <c r="F578" t="s">
        <v>1882</v>
      </c>
      <c r="G578" t="s">
        <v>168</v>
      </c>
      <c r="H578" t="s">
        <v>135</v>
      </c>
      <c r="I578" t="s">
        <v>136</v>
      </c>
      <c r="J578" t="s">
        <v>137</v>
      </c>
      <c r="K578" t="s">
        <v>138</v>
      </c>
      <c r="L578" t="s">
        <v>1883</v>
      </c>
      <c r="M578" t="s">
        <v>1884</v>
      </c>
      <c r="N578">
        <v>0.80361111100000004</v>
      </c>
      <c r="O578">
        <v>7</v>
      </c>
      <c r="P578">
        <v>1331</v>
      </c>
      <c r="Q578">
        <v>25</v>
      </c>
      <c r="R578">
        <v>19</v>
      </c>
      <c r="S578">
        <v>22</v>
      </c>
      <c r="T578">
        <v>112</v>
      </c>
      <c r="U578">
        <v>1</v>
      </c>
      <c r="V578">
        <v>0</v>
      </c>
      <c r="W578">
        <v>2.7022090988160197</v>
      </c>
      <c r="X578">
        <v>172.15816489312695</v>
      </c>
      <c r="Y578">
        <v>183.23700077850168</v>
      </c>
      <c r="Z578">
        <v>18.799950251496384</v>
      </c>
      <c r="AA578">
        <v>113.38009152326164</v>
      </c>
      <c r="AB578">
        <v>66.82871875194526</v>
      </c>
      <c r="AC578">
        <v>106.25791889771999</v>
      </c>
      <c r="AD578">
        <v>0</v>
      </c>
      <c r="AE578">
        <v>663.36405419486789</v>
      </c>
    </row>
    <row r="579" spans="1:31" x14ac:dyDescent="0.25">
      <c r="A579">
        <v>2369510</v>
      </c>
      <c r="B579">
        <v>1</v>
      </c>
      <c r="C579" t="s">
        <v>81</v>
      </c>
      <c r="D579" t="s">
        <v>115</v>
      </c>
      <c r="E579" t="s">
        <v>166</v>
      </c>
      <c r="F579" t="s">
        <v>1885</v>
      </c>
      <c r="G579" t="s">
        <v>168</v>
      </c>
      <c r="H579" t="s">
        <v>135</v>
      </c>
      <c r="I579" t="s">
        <v>136</v>
      </c>
      <c r="J579" t="s">
        <v>137</v>
      </c>
      <c r="K579" t="s">
        <v>138</v>
      </c>
      <c r="L579" t="s">
        <v>1886</v>
      </c>
      <c r="M579" t="s">
        <v>1887</v>
      </c>
      <c r="N579">
        <v>5.8055555000000002E-2</v>
      </c>
      <c r="O579">
        <v>1</v>
      </c>
      <c r="P579">
        <v>670</v>
      </c>
      <c r="Q579">
        <v>17</v>
      </c>
      <c r="R579">
        <v>224</v>
      </c>
      <c r="S579">
        <v>3</v>
      </c>
      <c r="T579">
        <v>50</v>
      </c>
      <c r="U579">
        <v>1</v>
      </c>
      <c r="V579">
        <v>0</v>
      </c>
      <c r="W579">
        <v>6.2064865863458336E-3</v>
      </c>
      <c r="X579">
        <v>9.9484261659839994</v>
      </c>
      <c r="Y579">
        <v>8.714834621498845</v>
      </c>
      <c r="Z579">
        <v>24.012193426729848</v>
      </c>
      <c r="AA579">
        <v>0.5750634805412933</v>
      </c>
      <c r="AB579">
        <v>2.810957767406606</v>
      </c>
      <c r="AC579">
        <v>1.170883209420936</v>
      </c>
      <c r="AD579">
        <v>0</v>
      </c>
      <c r="AE579">
        <v>47.23856515816788</v>
      </c>
    </row>
    <row r="580" spans="1:31" x14ac:dyDescent="0.25">
      <c r="A580">
        <v>2369344</v>
      </c>
      <c r="B580">
        <v>1</v>
      </c>
      <c r="C580" t="s">
        <v>80</v>
      </c>
      <c r="D580" t="s">
        <v>110</v>
      </c>
      <c r="E580" t="s">
        <v>148</v>
      </c>
      <c r="F580" t="s">
        <v>1888</v>
      </c>
      <c r="G580" t="s">
        <v>160</v>
      </c>
      <c r="H580" t="s">
        <v>151</v>
      </c>
      <c r="I580" t="s">
        <v>136</v>
      </c>
      <c r="J580" t="s">
        <v>137</v>
      </c>
      <c r="K580" t="s">
        <v>138</v>
      </c>
      <c r="L580" t="s">
        <v>1889</v>
      </c>
      <c r="M580" t="s">
        <v>1890</v>
      </c>
      <c r="N580">
        <v>2.6463888880000002</v>
      </c>
      <c r="O580">
        <v>0</v>
      </c>
      <c r="P580">
        <v>1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</row>
    <row r="581" spans="1:31" x14ac:dyDescent="0.25">
      <c r="A581">
        <v>2369195</v>
      </c>
      <c r="B581">
        <v>1</v>
      </c>
      <c r="C581" t="s">
        <v>81</v>
      </c>
      <c r="D581" t="s">
        <v>113</v>
      </c>
      <c r="E581" t="s">
        <v>171</v>
      </c>
      <c r="F581" t="s">
        <v>1891</v>
      </c>
      <c r="G581" t="s">
        <v>816</v>
      </c>
      <c r="H581" t="s">
        <v>135</v>
      </c>
      <c r="I581" t="s">
        <v>136</v>
      </c>
      <c r="J581" t="s">
        <v>137</v>
      </c>
      <c r="K581" t="s">
        <v>138</v>
      </c>
      <c r="L581" t="s">
        <v>1892</v>
      </c>
      <c r="M581" t="s">
        <v>1893</v>
      </c>
      <c r="N581">
        <v>3.5866666660000002</v>
      </c>
      <c r="O581">
        <v>0</v>
      </c>
      <c r="P581">
        <v>386</v>
      </c>
      <c r="Q581">
        <v>61</v>
      </c>
      <c r="R581">
        <v>353</v>
      </c>
      <c r="S581">
        <v>11</v>
      </c>
      <c r="T581">
        <v>45</v>
      </c>
      <c r="U581">
        <v>1</v>
      </c>
      <c r="V581">
        <v>0</v>
      </c>
      <c r="W581">
        <v>0</v>
      </c>
      <c r="X581">
        <v>512.27780873970778</v>
      </c>
      <c r="Y581">
        <v>1143.7414958748891</v>
      </c>
      <c r="Z581">
        <v>2981.6407141879517</v>
      </c>
      <c r="AA581">
        <v>998.63442754653886</v>
      </c>
      <c r="AB581">
        <v>281.82564288755765</v>
      </c>
      <c r="AC581">
        <v>801.37467943809725</v>
      </c>
      <c r="AD581">
        <v>0</v>
      </c>
      <c r="AE581">
        <v>6719.4947686747419</v>
      </c>
    </row>
    <row r="582" spans="1:31" x14ac:dyDescent="0.25">
      <c r="A582">
        <v>2369361</v>
      </c>
      <c r="B582">
        <v>1</v>
      </c>
      <c r="C582" t="s">
        <v>80</v>
      </c>
      <c r="D582" t="s">
        <v>99</v>
      </c>
      <c r="E582" t="s">
        <v>166</v>
      </c>
      <c r="F582" t="s">
        <v>1894</v>
      </c>
      <c r="G582" t="s">
        <v>328</v>
      </c>
      <c r="H582" t="s">
        <v>135</v>
      </c>
      <c r="I582" t="s">
        <v>136</v>
      </c>
      <c r="J582" t="s">
        <v>137</v>
      </c>
      <c r="K582" t="s">
        <v>245</v>
      </c>
      <c r="L582" t="s">
        <v>1895</v>
      </c>
      <c r="M582" t="s">
        <v>1896</v>
      </c>
      <c r="N582">
        <v>0.28666666600000001</v>
      </c>
      <c r="O582">
        <v>4</v>
      </c>
      <c r="P582">
        <v>905</v>
      </c>
      <c r="Q582">
        <v>13</v>
      </c>
      <c r="R582">
        <v>122</v>
      </c>
      <c r="S582">
        <v>20</v>
      </c>
      <c r="T582">
        <v>71</v>
      </c>
      <c r="U582">
        <v>0</v>
      </c>
      <c r="V582">
        <v>4</v>
      </c>
      <c r="W582">
        <v>3.0127494541592004</v>
      </c>
      <c r="X582">
        <v>55.928369923005079</v>
      </c>
      <c r="Y582">
        <v>23.8667115574058</v>
      </c>
      <c r="Z582">
        <v>21.691835717501117</v>
      </c>
      <c r="AA582">
        <v>17.577823611975045</v>
      </c>
      <c r="AB582">
        <v>15.332944464229037</v>
      </c>
      <c r="AC582">
        <v>0</v>
      </c>
      <c r="AD582">
        <v>142.40100675959985</v>
      </c>
      <c r="AE582">
        <v>279.81144148787513</v>
      </c>
    </row>
    <row r="583" spans="1:31" x14ac:dyDescent="0.25">
      <c r="A583">
        <v>2368797</v>
      </c>
      <c r="B583">
        <v>1</v>
      </c>
      <c r="C583" t="s">
        <v>80</v>
      </c>
      <c r="D583" t="s">
        <v>90</v>
      </c>
      <c r="E583" t="s">
        <v>132</v>
      </c>
      <c r="F583" t="s">
        <v>1897</v>
      </c>
      <c r="G583" t="s">
        <v>244</v>
      </c>
      <c r="H583" t="s">
        <v>135</v>
      </c>
      <c r="I583" t="s">
        <v>136</v>
      </c>
      <c r="J583" t="s">
        <v>137</v>
      </c>
      <c r="K583" t="s">
        <v>245</v>
      </c>
      <c r="L583" t="s">
        <v>1898</v>
      </c>
      <c r="M583" t="s">
        <v>1899</v>
      </c>
      <c r="N583">
        <v>4.1280555550000004</v>
      </c>
      <c r="O583">
        <v>0</v>
      </c>
      <c r="P583">
        <v>49</v>
      </c>
      <c r="Q583">
        <v>0</v>
      </c>
      <c r="R583">
        <v>0</v>
      </c>
      <c r="S583">
        <v>0</v>
      </c>
      <c r="T583">
        <v>2</v>
      </c>
      <c r="U583">
        <v>0</v>
      </c>
      <c r="V583">
        <v>0</v>
      </c>
      <c r="W583">
        <v>0</v>
      </c>
      <c r="X583">
        <v>43.087947878649565</v>
      </c>
      <c r="Y583">
        <v>0</v>
      </c>
      <c r="Z583">
        <v>0</v>
      </c>
      <c r="AA583">
        <v>0</v>
      </c>
      <c r="AB583">
        <v>10.694282548536178</v>
      </c>
      <c r="AC583">
        <v>0</v>
      </c>
      <c r="AD583">
        <v>0</v>
      </c>
      <c r="AE583">
        <v>53.782230427185745</v>
      </c>
    </row>
    <row r="584" spans="1:31" x14ac:dyDescent="0.25">
      <c r="A584">
        <v>2369387</v>
      </c>
      <c r="B584">
        <v>1</v>
      </c>
      <c r="C584" t="s">
        <v>81</v>
      </c>
      <c r="D584" t="s">
        <v>127</v>
      </c>
      <c r="E584" t="s">
        <v>225</v>
      </c>
      <c r="F584" t="s">
        <v>1900</v>
      </c>
      <c r="G584" t="s">
        <v>219</v>
      </c>
      <c r="H584" t="s">
        <v>151</v>
      </c>
      <c r="I584" t="s">
        <v>136</v>
      </c>
      <c r="J584" t="s">
        <v>137</v>
      </c>
      <c r="K584" t="s">
        <v>138</v>
      </c>
      <c r="L584" t="s">
        <v>1901</v>
      </c>
      <c r="M584" t="s">
        <v>1902</v>
      </c>
      <c r="N584">
        <v>1.4311111110000001</v>
      </c>
      <c r="O584">
        <v>0</v>
      </c>
      <c r="P584">
        <v>22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8.740918999318616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8.740918999318616</v>
      </c>
    </row>
    <row r="585" spans="1:31" x14ac:dyDescent="0.25">
      <c r="A585">
        <v>2369487</v>
      </c>
      <c r="B585">
        <v>1</v>
      </c>
      <c r="C585" t="s">
        <v>81</v>
      </c>
      <c r="D585" t="s">
        <v>117</v>
      </c>
      <c r="E585" t="s">
        <v>225</v>
      </c>
      <c r="F585" t="s">
        <v>1903</v>
      </c>
      <c r="G585" t="s">
        <v>219</v>
      </c>
      <c r="H585" t="s">
        <v>151</v>
      </c>
      <c r="I585" t="s">
        <v>136</v>
      </c>
      <c r="J585" t="s">
        <v>137</v>
      </c>
      <c r="K585" t="s">
        <v>138</v>
      </c>
      <c r="L585" t="s">
        <v>1904</v>
      </c>
      <c r="M585" t="s">
        <v>1905</v>
      </c>
      <c r="N585">
        <v>1.9675</v>
      </c>
      <c r="O585">
        <v>0</v>
      </c>
      <c r="P585">
        <v>18</v>
      </c>
      <c r="Q585">
        <v>0</v>
      </c>
      <c r="R585">
        <v>5</v>
      </c>
      <c r="S585">
        <v>0</v>
      </c>
      <c r="T585">
        <v>1</v>
      </c>
      <c r="U585">
        <v>0</v>
      </c>
      <c r="V585">
        <v>0</v>
      </c>
      <c r="W585">
        <v>0</v>
      </c>
      <c r="X585">
        <v>4.017813564231</v>
      </c>
      <c r="Y585">
        <v>0</v>
      </c>
      <c r="Z585">
        <v>12.913745198185598</v>
      </c>
      <c r="AA585">
        <v>0</v>
      </c>
      <c r="AB585">
        <v>3.6757529654099996</v>
      </c>
      <c r="AC585">
        <v>0</v>
      </c>
      <c r="AD585">
        <v>0</v>
      </c>
      <c r="AE585">
        <v>20.607311727826598</v>
      </c>
    </row>
    <row r="586" spans="1:31" x14ac:dyDescent="0.25">
      <c r="A586">
        <v>2368777</v>
      </c>
      <c r="B586">
        <v>1</v>
      </c>
      <c r="C586" t="s">
        <v>80</v>
      </c>
      <c r="D586" t="s">
        <v>83</v>
      </c>
      <c r="E586" t="s">
        <v>148</v>
      </c>
      <c r="F586" t="s">
        <v>1906</v>
      </c>
      <c r="G586" t="s">
        <v>240</v>
      </c>
      <c r="H586" t="s">
        <v>151</v>
      </c>
      <c r="I586" t="s">
        <v>136</v>
      </c>
      <c r="J586" t="s">
        <v>137</v>
      </c>
      <c r="K586" t="s">
        <v>138</v>
      </c>
      <c r="L586" t="s">
        <v>1907</v>
      </c>
      <c r="M586" t="s">
        <v>1908</v>
      </c>
      <c r="N586">
        <v>4.0666666659999997</v>
      </c>
      <c r="O586">
        <v>0</v>
      </c>
      <c r="P586">
        <v>3</v>
      </c>
      <c r="Q586">
        <v>0</v>
      </c>
      <c r="R586">
        <v>0</v>
      </c>
      <c r="S586">
        <v>0</v>
      </c>
      <c r="T586">
        <v>1</v>
      </c>
      <c r="U586">
        <v>0</v>
      </c>
      <c r="V586">
        <v>0</v>
      </c>
      <c r="W586">
        <v>0</v>
      </c>
      <c r="X586">
        <v>8.0711089437533001</v>
      </c>
      <c r="Y586">
        <v>0</v>
      </c>
      <c r="Z586">
        <v>0</v>
      </c>
      <c r="AA586">
        <v>0</v>
      </c>
      <c r="AB586">
        <v>9.8616980257688613</v>
      </c>
      <c r="AC586">
        <v>0</v>
      </c>
      <c r="AD586">
        <v>0</v>
      </c>
      <c r="AE586">
        <v>17.932806969522161</v>
      </c>
    </row>
    <row r="587" spans="1:31" x14ac:dyDescent="0.25">
      <c r="A587">
        <v>2369467</v>
      </c>
      <c r="B587">
        <v>1</v>
      </c>
      <c r="C587" t="s">
        <v>80</v>
      </c>
      <c r="D587" t="s">
        <v>103</v>
      </c>
      <c r="E587" t="s">
        <v>132</v>
      </c>
      <c r="F587" t="s">
        <v>1747</v>
      </c>
      <c r="G587" t="s">
        <v>168</v>
      </c>
      <c r="H587" t="s">
        <v>135</v>
      </c>
      <c r="I587" t="s">
        <v>136</v>
      </c>
      <c r="J587" t="s">
        <v>137</v>
      </c>
      <c r="K587" t="s">
        <v>138</v>
      </c>
      <c r="L587" t="s">
        <v>1909</v>
      </c>
      <c r="M587" t="s">
        <v>1910</v>
      </c>
      <c r="N587">
        <v>0.47805555500000002</v>
      </c>
      <c r="O587">
        <v>0</v>
      </c>
      <c r="P587">
        <v>1440</v>
      </c>
      <c r="Q587">
        <v>0</v>
      </c>
      <c r="R587">
        <v>2</v>
      </c>
      <c r="S587">
        <v>0</v>
      </c>
      <c r="T587">
        <v>165</v>
      </c>
      <c r="U587">
        <v>0</v>
      </c>
      <c r="V587">
        <v>0</v>
      </c>
      <c r="W587">
        <v>0</v>
      </c>
      <c r="X587">
        <v>236.33299551570698</v>
      </c>
      <c r="Y587">
        <v>0</v>
      </c>
      <c r="Z587">
        <v>0.15397050504073501</v>
      </c>
      <c r="AA587">
        <v>0</v>
      </c>
      <c r="AB587">
        <v>120.87318568536965</v>
      </c>
      <c r="AC587">
        <v>0</v>
      </c>
      <c r="AD587">
        <v>0</v>
      </c>
      <c r="AE587">
        <v>357.36015170611739</v>
      </c>
    </row>
    <row r="588" spans="1:31" x14ac:dyDescent="0.25">
      <c r="A588">
        <v>2369026</v>
      </c>
      <c r="B588">
        <v>1</v>
      </c>
      <c r="C588" t="s">
        <v>81</v>
      </c>
      <c r="D588" t="s">
        <v>114</v>
      </c>
      <c r="E588" t="s">
        <v>166</v>
      </c>
      <c r="F588" t="s">
        <v>1911</v>
      </c>
      <c r="G588" t="s">
        <v>168</v>
      </c>
      <c r="H588" t="s">
        <v>135</v>
      </c>
      <c r="I588" t="s">
        <v>136</v>
      </c>
      <c r="J588" t="s">
        <v>137</v>
      </c>
      <c r="K588" t="s">
        <v>138</v>
      </c>
      <c r="L588" t="s">
        <v>1912</v>
      </c>
      <c r="M588" t="s">
        <v>1913</v>
      </c>
      <c r="N588">
        <v>1.224722222</v>
      </c>
      <c r="O588">
        <v>3</v>
      </c>
      <c r="P588">
        <v>5697</v>
      </c>
      <c r="Q588">
        <v>5</v>
      </c>
      <c r="R588">
        <v>305</v>
      </c>
      <c r="S588">
        <v>37</v>
      </c>
      <c r="T588">
        <v>491</v>
      </c>
      <c r="U588">
        <v>2</v>
      </c>
      <c r="V588">
        <v>4</v>
      </c>
      <c r="W588">
        <v>0.8173282534612325</v>
      </c>
      <c r="X588">
        <v>919.57945558722452</v>
      </c>
      <c r="Y588">
        <v>24.881335688549303</v>
      </c>
      <c r="Z588">
        <v>263.84391521108057</v>
      </c>
      <c r="AA588">
        <v>117.45621392806372</v>
      </c>
      <c r="AB588">
        <v>406.6101669661611</v>
      </c>
      <c r="AC588">
        <v>341.67845685491733</v>
      </c>
      <c r="AD588">
        <v>209.90750321824049</v>
      </c>
      <c r="AE588">
        <v>2284.7743757076983</v>
      </c>
    </row>
    <row r="589" spans="1:31" x14ac:dyDescent="0.25">
      <c r="A589">
        <v>2368989</v>
      </c>
      <c r="B589">
        <v>1</v>
      </c>
      <c r="C589" t="s">
        <v>81</v>
      </c>
      <c r="D589" t="s">
        <v>121</v>
      </c>
      <c r="E589" t="s">
        <v>132</v>
      </c>
      <c r="F589" t="s">
        <v>1914</v>
      </c>
      <c r="G589" t="s">
        <v>244</v>
      </c>
      <c r="H589" t="s">
        <v>135</v>
      </c>
      <c r="I589" t="s">
        <v>136</v>
      </c>
      <c r="J589" t="s">
        <v>137</v>
      </c>
      <c r="K589" t="s">
        <v>245</v>
      </c>
      <c r="L589" t="s">
        <v>1915</v>
      </c>
      <c r="M589" t="s">
        <v>1916</v>
      </c>
      <c r="N589">
        <v>0.40611111100000002</v>
      </c>
      <c r="O589">
        <v>0</v>
      </c>
      <c r="P589">
        <v>36</v>
      </c>
      <c r="Q589">
        <v>0</v>
      </c>
      <c r="R589">
        <v>0</v>
      </c>
      <c r="S589">
        <v>0</v>
      </c>
      <c r="T589">
        <v>2</v>
      </c>
      <c r="U589">
        <v>0</v>
      </c>
      <c r="V589">
        <v>0</v>
      </c>
      <c r="W589">
        <v>0</v>
      </c>
      <c r="X589">
        <v>1.9001150818102504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1.9001150818102504</v>
      </c>
    </row>
    <row r="590" spans="1:31" x14ac:dyDescent="0.25">
      <c r="A590">
        <v>2368840</v>
      </c>
      <c r="B590">
        <v>1</v>
      </c>
      <c r="C590" t="s">
        <v>81</v>
      </c>
      <c r="D590" t="s">
        <v>121</v>
      </c>
      <c r="E590" t="s">
        <v>132</v>
      </c>
      <c r="F590" t="s">
        <v>1917</v>
      </c>
      <c r="G590" t="s">
        <v>244</v>
      </c>
      <c r="H590" t="s">
        <v>135</v>
      </c>
      <c r="I590" t="s">
        <v>136</v>
      </c>
      <c r="J590" t="s">
        <v>137</v>
      </c>
      <c r="K590" t="s">
        <v>245</v>
      </c>
      <c r="L590" t="s">
        <v>1918</v>
      </c>
      <c r="M590" t="s">
        <v>1919</v>
      </c>
      <c r="N590">
        <v>1.300277777</v>
      </c>
      <c r="O590">
        <v>0</v>
      </c>
      <c r="P590">
        <v>65</v>
      </c>
      <c r="Q590">
        <v>0</v>
      </c>
      <c r="R590">
        <v>27</v>
      </c>
      <c r="S590">
        <v>0</v>
      </c>
      <c r="T590">
        <v>6</v>
      </c>
      <c r="U590">
        <v>0</v>
      </c>
      <c r="V590">
        <v>0</v>
      </c>
      <c r="W590">
        <v>0</v>
      </c>
      <c r="X590">
        <v>11.117483346293433</v>
      </c>
      <c r="Y590">
        <v>0</v>
      </c>
      <c r="Z590">
        <v>5.2451556052255199</v>
      </c>
      <c r="AA590">
        <v>0</v>
      </c>
      <c r="AB590">
        <v>14.601278508093122</v>
      </c>
      <c r="AC590">
        <v>0</v>
      </c>
      <c r="AD590">
        <v>0</v>
      </c>
      <c r="AE590">
        <v>30.963917459612077</v>
      </c>
    </row>
    <row r="591" spans="1:31" x14ac:dyDescent="0.25">
      <c r="A591">
        <v>2368740</v>
      </c>
      <c r="B591">
        <v>1</v>
      </c>
      <c r="C591" t="s">
        <v>80</v>
      </c>
      <c r="D591" t="s">
        <v>96</v>
      </c>
      <c r="E591" t="s">
        <v>132</v>
      </c>
      <c r="F591" t="s">
        <v>1920</v>
      </c>
      <c r="G591" t="s">
        <v>134</v>
      </c>
      <c r="H591" t="s">
        <v>135</v>
      </c>
      <c r="I591" t="s">
        <v>136</v>
      </c>
      <c r="J591" t="s">
        <v>137</v>
      </c>
      <c r="K591" t="s">
        <v>138</v>
      </c>
      <c r="L591" t="s">
        <v>1921</v>
      </c>
      <c r="M591" t="s">
        <v>1922</v>
      </c>
      <c r="N591">
        <v>3.6983333329999999</v>
      </c>
      <c r="O591">
        <v>0</v>
      </c>
      <c r="P591">
        <v>10</v>
      </c>
      <c r="Q591">
        <v>0</v>
      </c>
      <c r="R591">
        <v>5</v>
      </c>
      <c r="S591">
        <v>0</v>
      </c>
      <c r="T591">
        <v>6</v>
      </c>
      <c r="U591">
        <v>0</v>
      </c>
      <c r="V591">
        <v>0</v>
      </c>
      <c r="W591">
        <v>0</v>
      </c>
      <c r="X591">
        <v>54.987118429603512</v>
      </c>
      <c r="Y591">
        <v>0</v>
      </c>
      <c r="Z591">
        <v>7.0410633208255398</v>
      </c>
      <c r="AA591">
        <v>0</v>
      </c>
      <c r="AB591">
        <v>36.920789548189461</v>
      </c>
      <c r="AC591">
        <v>0</v>
      </c>
      <c r="AD591">
        <v>0</v>
      </c>
      <c r="AE591">
        <v>98.948971298618517</v>
      </c>
    </row>
    <row r="592" spans="1:31" x14ac:dyDescent="0.25">
      <c r="A592">
        <v>2369132</v>
      </c>
      <c r="B592">
        <v>1</v>
      </c>
      <c r="C592" t="s">
        <v>80</v>
      </c>
      <c r="D592" t="s">
        <v>102</v>
      </c>
      <c r="E592" t="s">
        <v>148</v>
      </c>
      <c r="F592" t="s">
        <v>1923</v>
      </c>
      <c r="G592" t="s">
        <v>160</v>
      </c>
      <c r="H592" t="s">
        <v>151</v>
      </c>
      <c r="I592" t="s">
        <v>136</v>
      </c>
      <c r="J592" t="s">
        <v>137</v>
      </c>
      <c r="K592" t="s">
        <v>138</v>
      </c>
      <c r="L592" t="s">
        <v>1924</v>
      </c>
      <c r="M592" t="s">
        <v>1925</v>
      </c>
      <c r="N592">
        <v>7.0933333330000004</v>
      </c>
      <c r="O592">
        <v>0</v>
      </c>
      <c r="P592">
        <v>1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2.6351638591465201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2.6351638591465201</v>
      </c>
    </row>
    <row r="593" spans="1:31" x14ac:dyDescent="0.25">
      <c r="A593">
        <v>2368883</v>
      </c>
      <c r="B593">
        <v>1</v>
      </c>
      <c r="C593" t="s">
        <v>81</v>
      </c>
      <c r="D593" t="s">
        <v>113</v>
      </c>
      <c r="E593" t="s">
        <v>148</v>
      </c>
      <c r="F593" t="s">
        <v>1926</v>
      </c>
      <c r="G593" t="s">
        <v>156</v>
      </c>
      <c r="H593" t="s">
        <v>151</v>
      </c>
      <c r="I593" t="s">
        <v>136</v>
      </c>
      <c r="J593" t="s">
        <v>137</v>
      </c>
      <c r="K593" t="s">
        <v>138</v>
      </c>
      <c r="L593" t="s">
        <v>1927</v>
      </c>
      <c r="M593" t="s">
        <v>1928</v>
      </c>
      <c r="N593">
        <v>2.9655555549999999</v>
      </c>
      <c r="O593">
        <v>0</v>
      </c>
      <c r="P593">
        <v>1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0.98659640211273336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0.98659640211273336</v>
      </c>
    </row>
    <row r="594" spans="1:31" x14ac:dyDescent="0.25">
      <c r="A594">
        <v>2369032</v>
      </c>
      <c r="B594">
        <v>1</v>
      </c>
      <c r="C594" t="s">
        <v>80</v>
      </c>
      <c r="D594" t="s">
        <v>100</v>
      </c>
      <c r="E594" t="s">
        <v>166</v>
      </c>
      <c r="F594" t="s">
        <v>1929</v>
      </c>
      <c r="G594" t="s">
        <v>1930</v>
      </c>
      <c r="H594" t="s">
        <v>135</v>
      </c>
      <c r="I594" t="s">
        <v>136</v>
      </c>
      <c r="J594" t="s">
        <v>3</v>
      </c>
      <c r="K594" t="s">
        <v>138</v>
      </c>
      <c r="L594" t="s">
        <v>1931</v>
      </c>
      <c r="M594" t="s">
        <v>1932</v>
      </c>
      <c r="N594">
        <v>1.1869444440000001</v>
      </c>
      <c r="O594">
        <v>1</v>
      </c>
      <c r="P594">
        <v>1346</v>
      </c>
      <c r="Q594">
        <v>18</v>
      </c>
      <c r="R594">
        <v>434</v>
      </c>
      <c r="S594">
        <v>13</v>
      </c>
      <c r="T594">
        <v>302</v>
      </c>
      <c r="U594">
        <v>0</v>
      </c>
      <c r="V594">
        <v>1</v>
      </c>
      <c r="W594">
        <v>1.10419637468238</v>
      </c>
      <c r="X594">
        <v>644.18130501320206</v>
      </c>
      <c r="Y594">
        <v>553.87194864923731</v>
      </c>
      <c r="Z594">
        <v>697.70053170391873</v>
      </c>
      <c r="AA594">
        <v>172.48330942583161</v>
      </c>
      <c r="AB594">
        <v>476.10894795051502</v>
      </c>
      <c r="AC594">
        <v>0</v>
      </c>
      <c r="AD594">
        <v>2.4248441677920969</v>
      </c>
      <c r="AE594">
        <v>2547.8750832851788</v>
      </c>
    </row>
    <row r="595" spans="1:31" x14ac:dyDescent="0.25">
      <c r="A595">
        <v>2369573</v>
      </c>
      <c r="B595">
        <v>1</v>
      </c>
      <c r="C595" t="s">
        <v>80</v>
      </c>
      <c r="D595" t="s">
        <v>96</v>
      </c>
      <c r="E595" t="s">
        <v>148</v>
      </c>
      <c r="F595" t="s">
        <v>1933</v>
      </c>
      <c r="G595" t="s">
        <v>160</v>
      </c>
      <c r="H595" t="s">
        <v>151</v>
      </c>
      <c r="I595" t="s">
        <v>136</v>
      </c>
      <c r="J595" t="s">
        <v>137</v>
      </c>
      <c r="K595" t="s">
        <v>138</v>
      </c>
      <c r="L595" t="s">
        <v>1934</v>
      </c>
      <c r="M595" t="s">
        <v>1935</v>
      </c>
      <c r="N595">
        <v>1.394722222</v>
      </c>
      <c r="O595">
        <v>0</v>
      </c>
      <c r="P595">
        <v>5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2.6739529325173197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2.6739529325173197</v>
      </c>
    </row>
    <row r="596" spans="1:31" x14ac:dyDescent="0.25">
      <c r="A596">
        <v>2369590</v>
      </c>
      <c r="B596">
        <v>1</v>
      </c>
      <c r="C596" t="s">
        <v>80</v>
      </c>
      <c r="D596" t="s">
        <v>90</v>
      </c>
      <c r="E596" t="s">
        <v>148</v>
      </c>
      <c r="F596" t="s">
        <v>1936</v>
      </c>
      <c r="G596" t="s">
        <v>160</v>
      </c>
      <c r="H596" t="s">
        <v>151</v>
      </c>
      <c r="I596" t="s">
        <v>136</v>
      </c>
      <c r="J596" t="s">
        <v>137</v>
      </c>
      <c r="K596" t="s">
        <v>138</v>
      </c>
      <c r="L596" t="s">
        <v>1937</v>
      </c>
      <c r="M596" t="s">
        <v>1938</v>
      </c>
      <c r="N596">
        <v>4.0416666660000002</v>
      </c>
      <c r="O596">
        <v>0</v>
      </c>
      <c r="P596">
        <v>3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3.0862291503674721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3.0862291503674721</v>
      </c>
    </row>
    <row r="597" spans="1:31" x14ac:dyDescent="0.25">
      <c r="A597">
        <v>2369281</v>
      </c>
      <c r="B597">
        <v>1</v>
      </c>
      <c r="C597" t="s">
        <v>80</v>
      </c>
      <c r="D597" t="s">
        <v>107</v>
      </c>
      <c r="E597" t="s">
        <v>171</v>
      </c>
      <c r="F597" t="s">
        <v>517</v>
      </c>
      <c r="G597" t="s">
        <v>168</v>
      </c>
      <c r="H597" t="s">
        <v>135</v>
      </c>
      <c r="I597" t="s">
        <v>136</v>
      </c>
      <c r="J597" t="s">
        <v>137</v>
      </c>
      <c r="K597" t="s">
        <v>138</v>
      </c>
      <c r="L597" t="s">
        <v>1939</v>
      </c>
      <c r="M597" t="s">
        <v>1940</v>
      </c>
      <c r="N597">
        <v>1.6744444439999999</v>
      </c>
      <c r="O597">
        <v>1</v>
      </c>
      <c r="P597">
        <v>486</v>
      </c>
      <c r="Q597">
        <v>19</v>
      </c>
      <c r="R597">
        <v>38</v>
      </c>
      <c r="S597">
        <v>7</v>
      </c>
      <c r="T597">
        <v>28</v>
      </c>
      <c r="U597">
        <v>1</v>
      </c>
      <c r="V597">
        <v>0</v>
      </c>
      <c r="W597">
        <v>0.561764375699075</v>
      </c>
      <c r="X597">
        <v>216.88883052580474</v>
      </c>
      <c r="Y597">
        <v>322.63791638863239</v>
      </c>
      <c r="Z597">
        <v>190.86691008901488</v>
      </c>
      <c r="AA597">
        <v>29.183430949443277</v>
      </c>
      <c r="AB597">
        <v>73.198177986691107</v>
      </c>
      <c r="AC597">
        <v>121.5328572880472</v>
      </c>
      <c r="AD597">
        <v>0</v>
      </c>
      <c r="AE597">
        <v>954.86988760333281</v>
      </c>
    </row>
    <row r="598" spans="1:31" x14ac:dyDescent="0.25">
      <c r="A598">
        <v>2369613</v>
      </c>
      <c r="B598">
        <v>1</v>
      </c>
      <c r="C598" t="s">
        <v>80</v>
      </c>
      <c r="D598" t="s">
        <v>83</v>
      </c>
      <c r="E598" t="s">
        <v>148</v>
      </c>
      <c r="F598" t="s">
        <v>1941</v>
      </c>
      <c r="G598" t="s">
        <v>240</v>
      </c>
      <c r="H598" t="s">
        <v>151</v>
      </c>
      <c r="I598" t="s">
        <v>136</v>
      </c>
      <c r="J598" t="s">
        <v>137</v>
      </c>
      <c r="K598" t="s">
        <v>138</v>
      </c>
      <c r="L598" t="s">
        <v>1942</v>
      </c>
      <c r="M598" t="s">
        <v>1943</v>
      </c>
      <c r="N598">
        <v>3.3347222219999999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1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21.903709125005186</v>
      </c>
      <c r="AC598">
        <v>0</v>
      </c>
      <c r="AD598">
        <v>0</v>
      </c>
      <c r="AE598">
        <v>21.903709125005186</v>
      </c>
    </row>
    <row r="599" spans="1:31" x14ac:dyDescent="0.25">
      <c r="A599">
        <v>2368903</v>
      </c>
      <c r="B599">
        <v>1</v>
      </c>
      <c r="C599" t="s">
        <v>80</v>
      </c>
      <c r="D599" t="s">
        <v>109</v>
      </c>
      <c r="E599" t="s">
        <v>166</v>
      </c>
      <c r="F599" t="s">
        <v>1944</v>
      </c>
      <c r="G599" t="s">
        <v>244</v>
      </c>
      <c r="H599" t="s">
        <v>135</v>
      </c>
      <c r="I599" t="s">
        <v>136</v>
      </c>
      <c r="J599" t="s">
        <v>137</v>
      </c>
      <c r="K599" t="s">
        <v>245</v>
      </c>
      <c r="L599" t="s">
        <v>1945</v>
      </c>
      <c r="M599" t="s">
        <v>1946</v>
      </c>
      <c r="N599">
        <v>6.5686111110000001</v>
      </c>
      <c r="O599">
        <v>0</v>
      </c>
      <c r="P599">
        <v>110</v>
      </c>
      <c r="Q599">
        <v>4</v>
      </c>
      <c r="R599">
        <v>83</v>
      </c>
      <c r="S599">
        <v>2</v>
      </c>
      <c r="T599">
        <v>61</v>
      </c>
      <c r="U599">
        <v>2</v>
      </c>
      <c r="V599">
        <v>0</v>
      </c>
      <c r="W599">
        <v>0</v>
      </c>
      <c r="X599">
        <v>390.22613888258741</v>
      </c>
      <c r="Y599">
        <v>162.96954526589252</v>
      </c>
      <c r="Z599">
        <v>1586.7421657056077</v>
      </c>
      <c r="AA599">
        <v>15.610614529140916</v>
      </c>
      <c r="AB599">
        <v>890.95693833572864</v>
      </c>
      <c r="AC599">
        <v>1350.8928515621526</v>
      </c>
      <c r="AD599">
        <v>0</v>
      </c>
      <c r="AE599">
        <v>4397.39825428111</v>
      </c>
    </row>
    <row r="600" spans="1:31" x14ac:dyDescent="0.25">
      <c r="A600">
        <v>2369089</v>
      </c>
      <c r="B600">
        <v>1</v>
      </c>
      <c r="C600" t="s">
        <v>81</v>
      </c>
      <c r="D600" t="s">
        <v>123</v>
      </c>
      <c r="E600" t="s">
        <v>132</v>
      </c>
      <c r="F600" t="s">
        <v>1947</v>
      </c>
      <c r="G600" t="s">
        <v>244</v>
      </c>
      <c r="H600" t="s">
        <v>135</v>
      </c>
      <c r="I600" t="s">
        <v>136</v>
      </c>
      <c r="J600" t="s">
        <v>137</v>
      </c>
      <c r="K600" t="s">
        <v>245</v>
      </c>
      <c r="L600" t="s">
        <v>1948</v>
      </c>
      <c r="M600" t="s">
        <v>1949</v>
      </c>
      <c r="N600">
        <v>3.71</v>
      </c>
      <c r="O600">
        <v>9</v>
      </c>
      <c r="P600">
        <v>13</v>
      </c>
      <c r="Q600">
        <v>200</v>
      </c>
      <c r="R600">
        <v>147</v>
      </c>
      <c r="S600">
        <v>47</v>
      </c>
      <c r="T600">
        <v>22</v>
      </c>
      <c r="U600">
        <v>0</v>
      </c>
      <c r="V600">
        <v>0</v>
      </c>
      <c r="W600">
        <v>44.75008269171888</v>
      </c>
      <c r="X600">
        <v>60.115543034867045</v>
      </c>
      <c r="Y600">
        <v>1318.3144827872736</v>
      </c>
      <c r="Z600">
        <v>1079.60295424726</v>
      </c>
      <c r="AA600">
        <v>360.20151452991053</v>
      </c>
      <c r="AB600">
        <v>210.10738384238701</v>
      </c>
      <c r="AC600">
        <v>0</v>
      </c>
      <c r="AD600">
        <v>0</v>
      </c>
      <c r="AE600">
        <v>3073.091961133417</v>
      </c>
    </row>
    <row r="601" spans="1:31" x14ac:dyDescent="0.25">
      <c r="A601">
        <v>2369158</v>
      </c>
      <c r="B601">
        <v>1</v>
      </c>
      <c r="C601" t="s">
        <v>80</v>
      </c>
      <c r="D601" t="s">
        <v>103</v>
      </c>
      <c r="E601" t="s">
        <v>320</v>
      </c>
      <c r="F601" t="s">
        <v>1950</v>
      </c>
      <c r="G601" t="s">
        <v>244</v>
      </c>
      <c r="H601" t="s">
        <v>135</v>
      </c>
      <c r="I601" t="s">
        <v>136</v>
      </c>
      <c r="J601" t="s">
        <v>137</v>
      </c>
      <c r="K601" t="s">
        <v>245</v>
      </c>
      <c r="L601" t="s">
        <v>1951</v>
      </c>
      <c r="M601" t="s">
        <v>1952</v>
      </c>
      <c r="N601">
        <v>1.470555555</v>
      </c>
      <c r="O601">
        <v>1</v>
      </c>
      <c r="P601">
        <v>1588</v>
      </c>
      <c r="Q601">
        <v>36</v>
      </c>
      <c r="R601">
        <v>179</v>
      </c>
      <c r="S601">
        <v>18</v>
      </c>
      <c r="T601">
        <v>186</v>
      </c>
      <c r="U601">
        <v>2</v>
      </c>
      <c r="V601">
        <v>0</v>
      </c>
      <c r="W601">
        <v>0.4112164302581256</v>
      </c>
      <c r="X601">
        <v>909.18033987723311</v>
      </c>
      <c r="Y601">
        <v>428.57192126379664</v>
      </c>
      <c r="Z601">
        <v>795.660760639758</v>
      </c>
      <c r="AA601">
        <v>203.16061935887575</v>
      </c>
      <c r="AB601">
        <v>413.07314841859596</v>
      </c>
      <c r="AC601">
        <v>169.59233197397356</v>
      </c>
      <c r="AD601">
        <v>0</v>
      </c>
      <c r="AE601">
        <v>2919.650337962491</v>
      </c>
    </row>
    <row r="602" spans="1:31" x14ac:dyDescent="0.25">
      <c r="A602">
        <v>2369444</v>
      </c>
      <c r="B602">
        <v>1</v>
      </c>
      <c r="C602" t="s">
        <v>81</v>
      </c>
      <c r="D602" t="s">
        <v>117</v>
      </c>
      <c r="E602" t="s">
        <v>166</v>
      </c>
      <c r="F602" t="s">
        <v>692</v>
      </c>
      <c r="G602" t="s">
        <v>168</v>
      </c>
      <c r="H602" t="s">
        <v>135</v>
      </c>
      <c r="I602" t="s">
        <v>136</v>
      </c>
      <c r="J602" t="s">
        <v>137</v>
      </c>
      <c r="K602" t="s">
        <v>138</v>
      </c>
      <c r="L602" t="s">
        <v>1953</v>
      </c>
      <c r="M602" t="s">
        <v>1954</v>
      </c>
      <c r="N602">
        <v>6.5833332999999994E-2</v>
      </c>
      <c r="O602">
        <v>1</v>
      </c>
      <c r="P602">
        <v>2403</v>
      </c>
      <c r="Q602">
        <v>39</v>
      </c>
      <c r="R602">
        <v>83</v>
      </c>
      <c r="S602">
        <v>19</v>
      </c>
      <c r="T602">
        <v>231</v>
      </c>
      <c r="U602">
        <v>8</v>
      </c>
      <c r="V602">
        <v>1</v>
      </c>
      <c r="W602">
        <v>2.2934643368625E-2</v>
      </c>
      <c r="X602">
        <v>25.104162836987101</v>
      </c>
      <c r="Y602">
        <v>23.993643263625369</v>
      </c>
      <c r="Z602">
        <v>4.7921015061039736</v>
      </c>
      <c r="AA602">
        <v>5.3746744514848661</v>
      </c>
      <c r="AB602">
        <v>9.3196899520655592</v>
      </c>
      <c r="AC602">
        <v>37.188819629370158</v>
      </c>
      <c r="AD602">
        <v>0.15947357512313998</v>
      </c>
      <c r="AE602">
        <v>105.9554998581288</v>
      </c>
    </row>
    <row r="603" spans="1:31" x14ac:dyDescent="0.25">
      <c r="A603">
        <v>2369112</v>
      </c>
      <c r="B603">
        <v>1</v>
      </c>
      <c r="C603" t="s">
        <v>81</v>
      </c>
      <c r="D603" t="s">
        <v>119</v>
      </c>
      <c r="E603" t="s">
        <v>166</v>
      </c>
      <c r="F603" t="s">
        <v>1955</v>
      </c>
      <c r="G603" t="s">
        <v>168</v>
      </c>
      <c r="H603" t="s">
        <v>135</v>
      </c>
      <c r="I603" t="s">
        <v>136</v>
      </c>
      <c r="J603" t="s">
        <v>137</v>
      </c>
      <c r="K603" t="s">
        <v>138</v>
      </c>
      <c r="L603" t="s">
        <v>1956</v>
      </c>
      <c r="M603" t="s">
        <v>1957</v>
      </c>
      <c r="N603">
        <v>0.169444444</v>
      </c>
      <c r="O603">
        <v>4</v>
      </c>
      <c r="P603">
        <v>2478</v>
      </c>
      <c r="Q603">
        <v>272</v>
      </c>
      <c r="R603">
        <v>442</v>
      </c>
      <c r="S603">
        <v>15</v>
      </c>
      <c r="T603">
        <v>165</v>
      </c>
      <c r="U603">
        <v>0</v>
      </c>
      <c r="V603">
        <v>1</v>
      </c>
      <c r="W603">
        <v>0.12068040777405833</v>
      </c>
      <c r="X603">
        <v>65.785825829890641</v>
      </c>
      <c r="Y603">
        <v>349.0847968850959</v>
      </c>
      <c r="Z603">
        <v>292.57885417952457</v>
      </c>
      <c r="AA603">
        <v>12.224573625335474</v>
      </c>
      <c r="AB603">
        <v>37.65162135518478</v>
      </c>
      <c r="AC603">
        <v>0</v>
      </c>
      <c r="AD603">
        <v>27.128622149614422</v>
      </c>
      <c r="AE603">
        <v>784.57497443241994</v>
      </c>
    </row>
    <row r="604" spans="1:31" x14ac:dyDescent="0.25">
      <c r="A604">
        <v>2368757</v>
      </c>
      <c r="B604">
        <v>1</v>
      </c>
      <c r="C604" t="s">
        <v>81</v>
      </c>
      <c r="D604" t="s">
        <v>128</v>
      </c>
      <c r="E604" t="s">
        <v>171</v>
      </c>
      <c r="F604" t="s">
        <v>1958</v>
      </c>
      <c r="G604" t="s">
        <v>168</v>
      </c>
      <c r="H604" t="s">
        <v>135</v>
      </c>
      <c r="I604" t="s">
        <v>136</v>
      </c>
      <c r="J604" t="s">
        <v>137</v>
      </c>
      <c r="K604" t="s">
        <v>138</v>
      </c>
      <c r="L604" t="s">
        <v>1959</v>
      </c>
      <c r="M604" t="s">
        <v>1960</v>
      </c>
      <c r="N604">
        <v>1.886111111</v>
      </c>
      <c r="O604">
        <v>0</v>
      </c>
      <c r="P604">
        <v>0</v>
      </c>
      <c r="Q604">
        <v>1</v>
      </c>
      <c r="R604">
        <v>0</v>
      </c>
      <c r="S604">
        <v>25</v>
      </c>
      <c r="T604">
        <v>40</v>
      </c>
      <c r="U604">
        <v>26</v>
      </c>
      <c r="V604">
        <v>43</v>
      </c>
      <c r="W604">
        <v>0</v>
      </c>
      <c r="X604">
        <v>0</v>
      </c>
      <c r="Y604">
        <v>2.6146106372955025</v>
      </c>
      <c r="Z604">
        <v>0</v>
      </c>
      <c r="AA604">
        <v>1464.47766188277</v>
      </c>
      <c r="AB604">
        <v>699.67448812208613</v>
      </c>
      <c r="AC604">
        <v>7588.4825487978524</v>
      </c>
      <c r="AD604">
        <v>6136.6935928526445</v>
      </c>
      <c r="AE604">
        <v>15891.942902292649</v>
      </c>
    </row>
    <row r="605" spans="1:31" x14ac:dyDescent="0.25">
      <c r="A605">
        <v>2369012</v>
      </c>
      <c r="B605">
        <v>1</v>
      </c>
      <c r="C605" t="s">
        <v>80</v>
      </c>
      <c r="D605" t="s">
        <v>97</v>
      </c>
      <c r="E605" t="s">
        <v>166</v>
      </c>
      <c r="F605" t="s">
        <v>1961</v>
      </c>
      <c r="G605" t="s">
        <v>168</v>
      </c>
      <c r="H605" t="s">
        <v>135</v>
      </c>
      <c r="I605" t="s">
        <v>136</v>
      </c>
      <c r="J605" t="s">
        <v>137</v>
      </c>
      <c r="K605" t="s">
        <v>138</v>
      </c>
      <c r="L605" t="s">
        <v>1962</v>
      </c>
      <c r="M605" t="s">
        <v>1963</v>
      </c>
      <c r="N605">
        <v>1.2583333329999999</v>
      </c>
      <c r="O605">
        <v>0</v>
      </c>
      <c r="P605">
        <v>220</v>
      </c>
      <c r="Q605">
        <v>0</v>
      </c>
      <c r="R605">
        <v>14</v>
      </c>
      <c r="S605">
        <v>3</v>
      </c>
      <c r="T605">
        <v>39</v>
      </c>
      <c r="U605">
        <v>0</v>
      </c>
      <c r="V605">
        <v>1</v>
      </c>
      <c r="W605">
        <v>0</v>
      </c>
      <c r="X605">
        <v>174.22644492370924</v>
      </c>
      <c r="Y605">
        <v>0</v>
      </c>
      <c r="Z605">
        <v>14.662668753895774</v>
      </c>
      <c r="AA605">
        <v>1148.7513822478504</v>
      </c>
      <c r="AB605">
        <v>183.15395111921407</v>
      </c>
      <c r="AC605">
        <v>0</v>
      </c>
      <c r="AD605">
        <v>216.016866290091</v>
      </c>
      <c r="AE605">
        <v>1736.8113133347606</v>
      </c>
    </row>
    <row r="606" spans="1:31" x14ac:dyDescent="0.25">
      <c r="A606">
        <v>2369550</v>
      </c>
      <c r="B606">
        <v>1</v>
      </c>
      <c r="C606" t="s">
        <v>81</v>
      </c>
      <c r="D606" t="s">
        <v>126</v>
      </c>
      <c r="E606" t="s">
        <v>171</v>
      </c>
      <c r="F606" t="s">
        <v>1964</v>
      </c>
      <c r="G606" t="s">
        <v>1579</v>
      </c>
      <c r="H606" t="s">
        <v>135</v>
      </c>
      <c r="I606" t="s">
        <v>136</v>
      </c>
      <c r="J606" t="s">
        <v>137</v>
      </c>
      <c r="K606" t="s">
        <v>138</v>
      </c>
      <c r="L606" t="s">
        <v>1965</v>
      </c>
      <c r="M606" t="s">
        <v>1966</v>
      </c>
      <c r="N606">
        <v>4.7022222219999996</v>
      </c>
      <c r="O606">
        <v>0</v>
      </c>
      <c r="P606">
        <v>666</v>
      </c>
      <c r="Q606">
        <v>12</v>
      </c>
      <c r="R606">
        <v>96</v>
      </c>
      <c r="S606">
        <v>17</v>
      </c>
      <c r="T606">
        <v>53</v>
      </c>
      <c r="U606">
        <v>1</v>
      </c>
      <c r="V606">
        <v>0</v>
      </c>
      <c r="W606">
        <v>0</v>
      </c>
      <c r="X606">
        <v>435.80618620882194</v>
      </c>
      <c r="Y606">
        <v>172.87829818012378</v>
      </c>
      <c r="Z606">
        <v>450.98259367979978</v>
      </c>
      <c r="AA606">
        <v>266.47560723495513</v>
      </c>
      <c r="AB606">
        <v>262.13874283243166</v>
      </c>
      <c r="AC606">
        <v>420.19254947278944</v>
      </c>
      <c r="AD606">
        <v>0</v>
      </c>
      <c r="AE606">
        <v>2008.4739776089218</v>
      </c>
    </row>
    <row r="607" spans="1:31" x14ac:dyDescent="0.25">
      <c r="A607">
        <v>2369009</v>
      </c>
      <c r="B607">
        <v>1</v>
      </c>
      <c r="C607" t="s">
        <v>80</v>
      </c>
      <c r="D607" t="s">
        <v>85</v>
      </c>
      <c r="E607" t="s">
        <v>225</v>
      </c>
      <c r="F607" t="s">
        <v>1967</v>
      </c>
      <c r="G607" t="s">
        <v>244</v>
      </c>
      <c r="H607" t="s">
        <v>151</v>
      </c>
      <c r="I607" t="s">
        <v>136</v>
      </c>
      <c r="J607" t="s">
        <v>137</v>
      </c>
      <c r="K607" t="s">
        <v>245</v>
      </c>
      <c r="L607" t="s">
        <v>1968</v>
      </c>
      <c r="M607" t="s">
        <v>1969</v>
      </c>
      <c r="N607">
        <v>3.111388888</v>
      </c>
      <c r="O607">
        <v>0</v>
      </c>
      <c r="P607">
        <v>241</v>
      </c>
      <c r="Q607">
        <v>0</v>
      </c>
      <c r="R607">
        <v>0</v>
      </c>
      <c r="S607">
        <v>0</v>
      </c>
      <c r="T607">
        <v>10</v>
      </c>
      <c r="U607">
        <v>0</v>
      </c>
      <c r="V607">
        <v>0</v>
      </c>
      <c r="W607">
        <v>0</v>
      </c>
      <c r="X607">
        <v>250.70497019484958</v>
      </c>
      <c r="Y607">
        <v>0</v>
      </c>
      <c r="Z607">
        <v>0</v>
      </c>
      <c r="AA607">
        <v>0</v>
      </c>
      <c r="AB607">
        <v>36.245570808438771</v>
      </c>
      <c r="AC607">
        <v>0</v>
      </c>
      <c r="AD607">
        <v>0</v>
      </c>
      <c r="AE607">
        <v>286.95054100328832</v>
      </c>
    </row>
    <row r="608" spans="1:31" x14ac:dyDescent="0.25">
      <c r="A608">
        <v>2369484</v>
      </c>
      <c r="B608">
        <v>1</v>
      </c>
      <c r="C608" t="s">
        <v>80</v>
      </c>
      <c r="D608" t="s">
        <v>82</v>
      </c>
      <c r="E608" t="s">
        <v>148</v>
      </c>
      <c r="F608" t="s">
        <v>1970</v>
      </c>
      <c r="G608" t="s">
        <v>150</v>
      </c>
      <c r="H608" t="s">
        <v>151</v>
      </c>
      <c r="I608" t="s">
        <v>136</v>
      </c>
      <c r="J608" t="s">
        <v>137</v>
      </c>
      <c r="K608" t="s">
        <v>138</v>
      </c>
      <c r="L608" t="s">
        <v>1971</v>
      </c>
      <c r="M608" t="s">
        <v>1972</v>
      </c>
      <c r="N608">
        <v>2.2733333330000001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1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</row>
    <row r="609" spans="1:31" x14ac:dyDescent="0.25">
      <c r="A609">
        <v>2369198</v>
      </c>
      <c r="B609">
        <v>1</v>
      </c>
      <c r="C609" t="s">
        <v>81</v>
      </c>
      <c r="D609" t="s">
        <v>116</v>
      </c>
      <c r="E609" t="s">
        <v>171</v>
      </c>
      <c r="F609" t="s">
        <v>1973</v>
      </c>
      <c r="G609" t="s">
        <v>328</v>
      </c>
      <c r="H609" t="s">
        <v>135</v>
      </c>
      <c r="I609" t="s">
        <v>136</v>
      </c>
      <c r="J609" t="s">
        <v>137</v>
      </c>
      <c r="K609" t="s">
        <v>245</v>
      </c>
      <c r="L609" t="s">
        <v>1974</v>
      </c>
      <c r="M609" t="s">
        <v>1975</v>
      </c>
      <c r="N609">
        <v>0.26888888799999999</v>
      </c>
      <c r="O609">
        <v>0</v>
      </c>
      <c r="P609">
        <v>311</v>
      </c>
      <c r="Q609">
        <v>1</v>
      </c>
      <c r="R609">
        <v>2</v>
      </c>
      <c r="S609">
        <v>2</v>
      </c>
      <c r="T609">
        <v>17</v>
      </c>
      <c r="U609">
        <v>0</v>
      </c>
      <c r="V609">
        <v>0</v>
      </c>
      <c r="W609">
        <v>0</v>
      </c>
      <c r="X609">
        <v>11.671554735063012</v>
      </c>
      <c r="Y609">
        <v>0.6413000564390583</v>
      </c>
      <c r="Z609">
        <v>0.99169053435417731</v>
      </c>
      <c r="AA609">
        <v>0.6742291637897917</v>
      </c>
      <c r="AB609">
        <v>1.39914602317877</v>
      </c>
      <c r="AC609">
        <v>0</v>
      </c>
      <c r="AD609">
        <v>0</v>
      </c>
      <c r="AE609">
        <v>15.377920512824808</v>
      </c>
    </row>
    <row r="610" spans="1:31" x14ac:dyDescent="0.25">
      <c r="A610">
        <v>2368866</v>
      </c>
      <c r="B610">
        <v>1</v>
      </c>
      <c r="C610" t="s">
        <v>80</v>
      </c>
      <c r="D610" t="s">
        <v>95</v>
      </c>
      <c r="E610" t="s">
        <v>166</v>
      </c>
      <c r="F610" t="s">
        <v>1976</v>
      </c>
      <c r="G610" t="s">
        <v>168</v>
      </c>
      <c r="H610" t="s">
        <v>135</v>
      </c>
      <c r="I610" t="s">
        <v>136</v>
      </c>
      <c r="J610" t="s">
        <v>137</v>
      </c>
      <c r="K610" t="s">
        <v>138</v>
      </c>
      <c r="L610" t="s">
        <v>1977</v>
      </c>
      <c r="M610" t="s">
        <v>1978</v>
      </c>
      <c r="N610">
        <v>0.67944444400000004</v>
      </c>
      <c r="O610">
        <v>5</v>
      </c>
      <c r="P610">
        <v>708</v>
      </c>
      <c r="Q610">
        <v>26</v>
      </c>
      <c r="R610">
        <v>8</v>
      </c>
      <c r="S610">
        <v>29</v>
      </c>
      <c r="T610">
        <v>41</v>
      </c>
      <c r="U610">
        <v>0</v>
      </c>
      <c r="V610">
        <v>0</v>
      </c>
      <c r="W610">
        <v>2.6830962977139778</v>
      </c>
      <c r="X610">
        <v>130.17946716676877</v>
      </c>
      <c r="Y610">
        <v>82.462558006568145</v>
      </c>
      <c r="Z610">
        <v>7.1422231214261194</v>
      </c>
      <c r="AA610">
        <v>173.07196354071175</v>
      </c>
      <c r="AB610">
        <v>39.578097813634628</v>
      </c>
      <c r="AC610">
        <v>0</v>
      </c>
      <c r="AD610">
        <v>0</v>
      </c>
      <c r="AE610">
        <v>435.1174059468234</v>
      </c>
    </row>
    <row r="611" spans="1:31" x14ac:dyDescent="0.25">
      <c r="A611">
        <v>2369172</v>
      </c>
      <c r="B611">
        <v>1</v>
      </c>
      <c r="C611" t="s">
        <v>81</v>
      </c>
      <c r="D611" t="s">
        <v>112</v>
      </c>
      <c r="E611" t="s">
        <v>166</v>
      </c>
      <c r="F611" t="s">
        <v>1979</v>
      </c>
      <c r="G611" t="s">
        <v>168</v>
      </c>
      <c r="H611" t="s">
        <v>135</v>
      </c>
      <c r="I611" t="s">
        <v>136</v>
      </c>
      <c r="J611" t="s">
        <v>137</v>
      </c>
      <c r="K611" t="s">
        <v>138</v>
      </c>
      <c r="L611" t="s">
        <v>1980</v>
      </c>
      <c r="M611" t="s">
        <v>1981</v>
      </c>
      <c r="N611">
        <v>0.18083333300000001</v>
      </c>
      <c r="O611">
        <v>0</v>
      </c>
      <c r="P611">
        <v>15</v>
      </c>
      <c r="Q611">
        <v>0</v>
      </c>
      <c r="R611">
        <v>7</v>
      </c>
      <c r="S611">
        <v>1</v>
      </c>
      <c r="T611">
        <v>0</v>
      </c>
      <c r="U611">
        <v>0</v>
      </c>
      <c r="V611">
        <v>0</v>
      </c>
      <c r="W611">
        <v>0</v>
      </c>
      <c r="X611">
        <v>0.81123830093155502</v>
      </c>
      <c r="Y611">
        <v>0</v>
      </c>
      <c r="Z611">
        <v>2.7411886088118824</v>
      </c>
      <c r="AA611">
        <v>0.40907191947242832</v>
      </c>
      <c r="AB611">
        <v>0</v>
      </c>
      <c r="AC611">
        <v>0</v>
      </c>
      <c r="AD611">
        <v>0</v>
      </c>
      <c r="AE611">
        <v>3.9614988292158659</v>
      </c>
    </row>
    <row r="612" spans="1:31" x14ac:dyDescent="0.25">
      <c r="A612">
        <v>2368800</v>
      </c>
      <c r="B612">
        <v>1</v>
      </c>
      <c r="C612" t="s">
        <v>80</v>
      </c>
      <c r="D612" t="s">
        <v>98</v>
      </c>
      <c r="E612" t="s">
        <v>166</v>
      </c>
      <c r="F612" t="s">
        <v>1982</v>
      </c>
      <c r="G612" t="s">
        <v>244</v>
      </c>
      <c r="H612" t="s">
        <v>135</v>
      </c>
      <c r="I612" t="s">
        <v>136</v>
      </c>
      <c r="J612" t="s">
        <v>137</v>
      </c>
      <c r="K612" t="s">
        <v>245</v>
      </c>
      <c r="L612" t="s">
        <v>1983</v>
      </c>
      <c r="M612" t="s">
        <v>1984</v>
      </c>
      <c r="N612">
        <v>3.3136111110000002</v>
      </c>
      <c r="O612">
        <v>1</v>
      </c>
      <c r="P612">
        <v>255</v>
      </c>
      <c r="Q612">
        <v>2</v>
      </c>
      <c r="R612">
        <v>13</v>
      </c>
      <c r="S612">
        <v>10</v>
      </c>
      <c r="T612">
        <v>61</v>
      </c>
      <c r="U612">
        <v>2</v>
      </c>
      <c r="V612">
        <v>0</v>
      </c>
      <c r="W612">
        <v>8.3060927273440566</v>
      </c>
      <c r="X612">
        <v>313.68118261540138</v>
      </c>
      <c r="Y612">
        <v>9.2750650277446791</v>
      </c>
      <c r="Z612">
        <v>97.007552112862527</v>
      </c>
      <c r="AA612">
        <v>252.13825480556395</v>
      </c>
      <c r="AB612">
        <v>256.94407257752664</v>
      </c>
      <c r="AC612">
        <v>401.10274980164394</v>
      </c>
      <c r="AD612">
        <v>0</v>
      </c>
      <c r="AE612">
        <v>1338.4549696680872</v>
      </c>
    </row>
    <row r="613" spans="1:31" x14ac:dyDescent="0.25">
      <c r="A613">
        <v>2368823</v>
      </c>
      <c r="B613">
        <v>1</v>
      </c>
      <c r="C613" t="s">
        <v>81</v>
      </c>
      <c r="D613" t="s">
        <v>114</v>
      </c>
      <c r="E613" t="s">
        <v>132</v>
      </c>
      <c r="F613" t="s">
        <v>1985</v>
      </c>
      <c r="G613" t="s">
        <v>244</v>
      </c>
      <c r="H613" t="s">
        <v>135</v>
      </c>
      <c r="I613" t="s">
        <v>136</v>
      </c>
      <c r="J613" t="s">
        <v>137</v>
      </c>
      <c r="K613" t="s">
        <v>245</v>
      </c>
      <c r="L613" t="s">
        <v>1986</v>
      </c>
      <c r="M613" t="s">
        <v>1987</v>
      </c>
      <c r="N613">
        <v>7.0091666659999996</v>
      </c>
      <c r="O613">
        <v>0</v>
      </c>
      <c r="P613">
        <v>2</v>
      </c>
      <c r="Q613">
        <v>0</v>
      </c>
      <c r="R613">
        <v>4</v>
      </c>
      <c r="S613">
        <v>0</v>
      </c>
      <c r="T613">
        <v>3</v>
      </c>
      <c r="U613">
        <v>0</v>
      </c>
      <c r="V613">
        <v>0</v>
      </c>
      <c r="W613">
        <v>0</v>
      </c>
      <c r="X613">
        <v>1.7946579893250934</v>
      </c>
      <c r="Y613">
        <v>0</v>
      </c>
      <c r="Z613">
        <v>41.079589283283859</v>
      </c>
      <c r="AA613">
        <v>0</v>
      </c>
      <c r="AB613">
        <v>267.3906020279054</v>
      </c>
      <c r="AC613">
        <v>0</v>
      </c>
      <c r="AD613">
        <v>0</v>
      </c>
      <c r="AE613">
        <v>310.26484930051436</v>
      </c>
    </row>
    <row r="614" spans="1:31" x14ac:dyDescent="0.25">
      <c r="A614">
        <v>2369364</v>
      </c>
      <c r="B614">
        <v>1</v>
      </c>
      <c r="C614" t="s">
        <v>81</v>
      </c>
      <c r="D614" t="s">
        <v>112</v>
      </c>
      <c r="E614" t="s">
        <v>148</v>
      </c>
      <c r="F614" t="s">
        <v>1988</v>
      </c>
      <c r="G614" t="s">
        <v>150</v>
      </c>
      <c r="H614" t="s">
        <v>151</v>
      </c>
      <c r="I614" t="s">
        <v>136</v>
      </c>
      <c r="J614" t="s">
        <v>137</v>
      </c>
      <c r="K614" t="s">
        <v>138</v>
      </c>
      <c r="L614" t="s">
        <v>1989</v>
      </c>
      <c r="M614" t="s">
        <v>1990</v>
      </c>
      <c r="N614">
        <v>0.62388888799999997</v>
      </c>
      <c r="O614">
        <v>0</v>
      </c>
      <c r="P614">
        <v>1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</row>
    <row r="615" spans="1:31" x14ac:dyDescent="0.25">
      <c r="A615">
        <v>2368943</v>
      </c>
      <c r="B615">
        <v>1</v>
      </c>
      <c r="C615" t="s">
        <v>80</v>
      </c>
      <c r="D615" t="s">
        <v>96</v>
      </c>
      <c r="E615" t="s">
        <v>148</v>
      </c>
      <c r="F615" t="s">
        <v>1991</v>
      </c>
      <c r="G615" t="s">
        <v>240</v>
      </c>
      <c r="H615" t="s">
        <v>151</v>
      </c>
      <c r="I615" t="s">
        <v>136</v>
      </c>
      <c r="J615" t="s">
        <v>137</v>
      </c>
      <c r="K615" t="s">
        <v>138</v>
      </c>
      <c r="L615" t="s">
        <v>1992</v>
      </c>
      <c r="M615" t="s">
        <v>1993</v>
      </c>
      <c r="N615">
        <v>2.9211111110000001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1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12.838388202546128</v>
      </c>
      <c r="AC615">
        <v>0</v>
      </c>
      <c r="AD615">
        <v>0</v>
      </c>
      <c r="AE615">
        <v>12.838388202546128</v>
      </c>
    </row>
    <row r="616" spans="1:31" x14ac:dyDescent="0.25">
      <c r="A616">
        <v>2369384</v>
      </c>
      <c r="B616">
        <v>1</v>
      </c>
      <c r="C616" t="s">
        <v>81</v>
      </c>
      <c r="D616" t="s">
        <v>118</v>
      </c>
      <c r="E616" t="s">
        <v>132</v>
      </c>
      <c r="F616" t="s">
        <v>1994</v>
      </c>
      <c r="G616" t="s">
        <v>134</v>
      </c>
      <c r="H616" t="s">
        <v>135</v>
      </c>
      <c r="I616" t="s">
        <v>136</v>
      </c>
      <c r="J616" t="s">
        <v>137</v>
      </c>
      <c r="K616" t="s">
        <v>138</v>
      </c>
      <c r="L616" t="s">
        <v>1995</v>
      </c>
      <c r="M616" t="s">
        <v>1996</v>
      </c>
      <c r="N616">
        <v>8.9636111110000005</v>
      </c>
      <c r="O616">
        <v>0</v>
      </c>
      <c r="P616">
        <v>768</v>
      </c>
      <c r="Q616">
        <v>52</v>
      </c>
      <c r="R616">
        <v>136</v>
      </c>
      <c r="S616">
        <v>8</v>
      </c>
      <c r="T616">
        <v>66</v>
      </c>
      <c r="U616">
        <v>0</v>
      </c>
      <c r="V616">
        <v>0</v>
      </c>
      <c r="W616">
        <v>0</v>
      </c>
      <c r="X616">
        <v>876.20675467986234</v>
      </c>
      <c r="Y616">
        <v>4033.6367758604897</v>
      </c>
      <c r="Z616">
        <v>3605.8031397058621</v>
      </c>
      <c r="AA616">
        <v>108.26918868122578</v>
      </c>
      <c r="AB616">
        <v>587.8742227607579</v>
      </c>
      <c r="AC616">
        <v>0</v>
      </c>
      <c r="AD616">
        <v>0</v>
      </c>
      <c r="AE616">
        <v>9211.7900816881975</v>
      </c>
    </row>
    <row r="617" spans="1:31" x14ac:dyDescent="0.25">
      <c r="A617">
        <v>2369321</v>
      </c>
      <c r="B617">
        <v>1</v>
      </c>
      <c r="C617" t="s">
        <v>81</v>
      </c>
      <c r="D617" t="s">
        <v>118</v>
      </c>
      <c r="E617" t="s">
        <v>171</v>
      </c>
      <c r="F617" t="s">
        <v>1997</v>
      </c>
      <c r="G617" t="s">
        <v>168</v>
      </c>
      <c r="H617" t="s">
        <v>135</v>
      </c>
      <c r="I617" t="s">
        <v>136</v>
      </c>
      <c r="J617" t="s">
        <v>137</v>
      </c>
      <c r="K617" t="s">
        <v>138</v>
      </c>
      <c r="L617" t="s">
        <v>1998</v>
      </c>
      <c r="M617" t="s">
        <v>1999</v>
      </c>
      <c r="N617">
        <v>0.17499999999999999</v>
      </c>
      <c r="O617">
        <v>2</v>
      </c>
      <c r="P617">
        <v>8162</v>
      </c>
      <c r="Q617">
        <v>191</v>
      </c>
      <c r="R617">
        <v>1354</v>
      </c>
      <c r="S617">
        <v>70</v>
      </c>
      <c r="T617">
        <v>973</v>
      </c>
      <c r="U617">
        <v>7</v>
      </c>
      <c r="V617">
        <v>11</v>
      </c>
      <c r="W617">
        <v>3.1802788037300002E-2</v>
      </c>
      <c r="X617">
        <v>241.50678320383653</v>
      </c>
      <c r="Y617">
        <v>355.64837578344896</v>
      </c>
      <c r="Z617">
        <v>253.67772401423915</v>
      </c>
      <c r="AA617">
        <v>60.343972783495417</v>
      </c>
      <c r="AB617">
        <v>216.99282148693345</v>
      </c>
      <c r="AC617">
        <v>107.72531135568161</v>
      </c>
      <c r="AD617">
        <v>313.33995897124731</v>
      </c>
      <c r="AE617">
        <v>1549.26675038692</v>
      </c>
    </row>
    <row r="618" spans="1:31" x14ac:dyDescent="0.25">
      <c r="A618">
        <v>2369421</v>
      </c>
      <c r="B618">
        <v>1</v>
      </c>
      <c r="C618" t="s">
        <v>81</v>
      </c>
      <c r="D618" t="s">
        <v>121</v>
      </c>
      <c r="E618" t="s">
        <v>166</v>
      </c>
      <c r="F618" t="s">
        <v>725</v>
      </c>
      <c r="G618" t="s">
        <v>168</v>
      </c>
      <c r="H618" t="s">
        <v>135</v>
      </c>
      <c r="I618" t="s">
        <v>136</v>
      </c>
      <c r="J618" t="s">
        <v>137</v>
      </c>
      <c r="K618" t="s">
        <v>138</v>
      </c>
      <c r="L618" t="s">
        <v>2000</v>
      </c>
      <c r="M618" t="s">
        <v>2001</v>
      </c>
      <c r="N618">
        <v>1.1161111109999999</v>
      </c>
      <c r="O618">
        <v>0</v>
      </c>
      <c r="P618">
        <v>1503</v>
      </c>
      <c r="Q618">
        <v>3</v>
      </c>
      <c r="R618">
        <v>61</v>
      </c>
      <c r="S618">
        <v>18</v>
      </c>
      <c r="T618">
        <v>77</v>
      </c>
      <c r="U618">
        <v>0</v>
      </c>
      <c r="V618">
        <v>0</v>
      </c>
      <c r="W618">
        <v>0</v>
      </c>
      <c r="X618">
        <v>264.57417124094837</v>
      </c>
      <c r="Y618">
        <v>7.3373593362243632</v>
      </c>
      <c r="Z618">
        <v>83.830216431570378</v>
      </c>
      <c r="AA618">
        <v>100.65163457380669</v>
      </c>
      <c r="AB618">
        <v>43.684122732750353</v>
      </c>
      <c r="AC618">
        <v>0</v>
      </c>
      <c r="AD618">
        <v>0</v>
      </c>
      <c r="AE618">
        <v>500.07750431530019</v>
      </c>
    </row>
    <row r="619" spans="1:31" x14ac:dyDescent="0.25">
      <c r="A619">
        <v>2369527</v>
      </c>
      <c r="B619">
        <v>1</v>
      </c>
      <c r="C619" t="s">
        <v>80</v>
      </c>
      <c r="D619" t="s">
        <v>104</v>
      </c>
      <c r="E619" t="s">
        <v>154</v>
      </c>
      <c r="F619" t="s">
        <v>2002</v>
      </c>
      <c r="G619" t="s">
        <v>299</v>
      </c>
      <c r="H619" t="s">
        <v>151</v>
      </c>
      <c r="I619" t="s">
        <v>136</v>
      </c>
      <c r="J619" t="s">
        <v>137</v>
      </c>
      <c r="K619" t="s">
        <v>138</v>
      </c>
      <c r="L619" t="s">
        <v>2003</v>
      </c>
      <c r="M619" t="s">
        <v>2004</v>
      </c>
      <c r="N619">
        <v>1.4508333330000001</v>
      </c>
      <c r="O619">
        <v>0</v>
      </c>
      <c r="P619">
        <v>4</v>
      </c>
      <c r="Q619">
        <v>0</v>
      </c>
      <c r="R619">
        <v>18</v>
      </c>
      <c r="S619">
        <v>0</v>
      </c>
      <c r="T619">
        <v>1</v>
      </c>
      <c r="U619">
        <v>0</v>
      </c>
      <c r="V619">
        <v>0</v>
      </c>
      <c r="W619">
        <v>0</v>
      </c>
      <c r="X619">
        <v>6.2987399793207499E-2</v>
      </c>
      <c r="Y619">
        <v>0</v>
      </c>
      <c r="Z619">
        <v>16.255555874741042</v>
      </c>
      <c r="AA619">
        <v>0</v>
      </c>
      <c r="AB619">
        <v>2.6179500874794441</v>
      </c>
      <c r="AC619">
        <v>0</v>
      </c>
      <c r="AD619">
        <v>0</v>
      </c>
      <c r="AE619">
        <v>18.936493362013692</v>
      </c>
    </row>
    <row r="620" spans="1:31" x14ac:dyDescent="0.25">
      <c r="A620">
        <v>2369570</v>
      </c>
      <c r="B620">
        <v>1</v>
      </c>
      <c r="C620" t="s">
        <v>81</v>
      </c>
      <c r="D620" t="s">
        <v>112</v>
      </c>
      <c r="E620" t="s">
        <v>132</v>
      </c>
      <c r="F620" t="s">
        <v>2005</v>
      </c>
      <c r="G620" t="s">
        <v>134</v>
      </c>
      <c r="H620" t="s">
        <v>135</v>
      </c>
      <c r="I620" t="s">
        <v>136</v>
      </c>
      <c r="J620" t="s">
        <v>137</v>
      </c>
      <c r="K620" t="s">
        <v>138</v>
      </c>
      <c r="L620" t="s">
        <v>2006</v>
      </c>
      <c r="M620" t="s">
        <v>2007</v>
      </c>
      <c r="N620">
        <v>3.3919444439999999</v>
      </c>
      <c r="O620">
        <v>0</v>
      </c>
      <c r="P620">
        <v>1438</v>
      </c>
      <c r="Q620">
        <v>177</v>
      </c>
      <c r="R620">
        <v>65</v>
      </c>
      <c r="S620">
        <v>22</v>
      </c>
      <c r="T620">
        <v>135</v>
      </c>
      <c r="U620">
        <v>3</v>
      </c>
      <c r="V620">
        <v>2</v>
      </c>
      <c r="W620">
        <v>0</v>
      </c>
      <c r="X620">
        <v>911.15157111600934</v>
      </c>
      <c r="Y620">
        <v>928.88847457676547</v>
      </c>
      <c r="Z620">
        <v>314.38936126711292</v>
      </c>
      <c r="AA620">
        <v>97.924175229737841</v>
      </c>
      <c r="AB620">
        <v>123.8652838431081</v>
      </c>
      <c r="AC620">
        <v>234.42170452941153</v>
      </c>
      <c r="AD620">
        <v>242.29561154534414</v>
      </c>
      <c r="AE620">
        <v>2852.9361821074895</v>
      </c>
    </row>
    <row r="621" spans="1:31" x14ac:dyDescent="0.25">
      <c r="A621">
        <v>2369029</v>
      </c>
      <c r="B621">
        <v>1</v>
      </c>
      <c r="C621" t="s">
        <v>80</v>
      </c>
      <c r="D621" t="s">
        <v>93</v>
      </c>
      <c r="E621" t="s">
        <v>148</v>
      </c>
      <c r="F621" t="s">
        <v>2008</v>
      </c>
      <c r="G621" t="s">
        <v>160</v>
      </c>
      <c r="H621" t="s">
        <v>151</v>
      </c>
      <c r="I621" t="s">
        <v>136</v>
      </c>
      <c r="J621" t="s">
        <v>137</v>
      </c>
      <c r="K621" t="s">
        <v>138</v>
      </c>
      <c r="L621" t="s">
        <v>1691</v>
      </c>
      <c r="M621" t="s">
        <v>2009</v>
      </c>
      <c r="N621">
        <v>1.1047222219999999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1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0.22034598374850417</v>
      </c>
      <c r="AC621">
        <v>0</v>
      </c>
      <c r="AD621">
        <v>0</v>
      </c>
      <c r="AE621">
        <v>0.22034598374850417</v>
      </c>
    </row>
    <row r="622" spans="1:31" x14ac:dyDescent="0.25">
      <c r="A622">
        <v>2368886</v>
      </c>
      <c r="B622">
        <v>1</v>
      </c>
      <c r="C622" t="s">
        <v>81</v>
      </c>
      <c r="D622" t="s">
        <v>123</v>
      </c>
      <c r="E622" t="s">
        <v>225</v>
      </c>
      <c r="F622" t="s">
        <v>2010</v>
      </c>
      <c r="G622" t="s">
        <v>219</v>
      </c>
      <c r="H622" t="s">
        <v>151</v>
      </c>
      <c r="I622" t="s">
        <v>136</v>
      </c>
      <c r="J622" t="s">
        <v>137</v>
      </c>
      <c r="K622" t="s">
        <v>138</v>
      </c>
      <c r="L622" t="s">
        <v>2011</v>
      </c>
      <c r="M622" t="s">
        <v>2012</v>
      </c>
      <c r="N622">
        <v>0.73944444399999998</v>
      </c>
      <c r="O622">
        <v>0</v>
      </c>
      <c r="P622">
        <v>44</v>
      </c>
      <c r="Q622">
        <v>0</v>
      </c>
      <c r="R622">
        <v>0</v>
      </c>
      <c r="S622">
        <v>0</v>
      </c>
      <c r="T622">
        <v>5</v>
      </c>
      <c r="U622">
        <v>0</v>
      </c>
      <c r="V622">
        <v>0</v>
      </c>
      <c r="W622">
        <v>0</v>
      </c>
      <c r="X622">
        <v>8.5730983896071109</v>
      </c>
      <c r="Y622">
        <v>0</v>
      </c>
      <c r="Z622">
        <v>0</v>
      </c>
      <c r="AA622">
        <v>0</v>
      </c>
      <c r="AB622">
        <v>4.6792980376733979</v>
      </c>
      <c r="AC622">
        <v>0</v>
      </c>
      <c r="AD622">
        <v>0</v>
      </c>
      <c r="AE622">
        <v>13.252396427280509</v>
      </c>
    </row>
    <row r="623" spans="1:31" x14ac:dyDescent="0.25">
      <c r="A623">
        <v>2369278</v>
      </c>
      <c r="B623">
        <v>1</v>
      </c>
      <c r="C623" t="s">
        <v>80</v>
      </c>
      <c r="D623" t="s">
        <v>94</v>
      </c>
      <c r="E623" t="s">
        <v>225</v>
      </c>
      <c r="F623" t="s">
        <v>2013</v>
      </c>
      <c r="G623" t="s">
        <v>219</v>
      </c>
      <c r="H623" t="s">
        <v>151</v>
      </c>
      <c r="I623" t="s">
        <v>136</v>
      </c>
      <c r="J623" t="s">
        <v>137</v>
      </c>
      <c r="K623" t="s">
        <v>138</v>
      </c>
      <c r="L623" t="s">
        <v>2014</v>
      </c>
      <c r="M623" t="s">
        <v>2015</v>
      </c>
      <c r="N623">
        <v>7.5563888879999999</v>
      </c>
      <c r="O623">
        <v>0</v>
      </c>
      <c r="P623">
        <v>12</v>
      </c>
      <c r="Q623">
        <v>0</v>
      </c>
      <c r="R623">
        <v>0</v>
      </c>
      <c r="S623">
        <v>0</v>
      </c>
      <c r="T623">
        <v>4</v>
      </c>
      <c r="U623">
        <v>0</v>
      </c>
      <c r="V623">
        <v>0</v>
      </c>
      <c r="W623">
        <v>0</v>
      </c>
      <c r="X623">
        <v>19.067208524550605</v>
      </c>
      <c r="Y623">
        <v>0</v>
      </c>
      <c r="Z623">
        <v>0</v>
      </c>
      <c r="AA623">
        <v>0</v>
      </c>
      <c r="AB623">
        <v>0.56909066464773317</v>
      </c>
      <c r="AC623">
        <v>0</v>
      </c>
      <c r="AD623">
        <v>0</v>
      </c>
      <c r="AE623">
        <v>19.636299189198336</v>
      </c>
    </row>
    <row r="624" spans="1:31" x14ac:dyDescent="0.25">
      <c r="A624">
        <v>2368737</v>
      </c>
      <c r="B624">
        <v>1</v>
      </c>
      <c r="C624" t="s">
        <v>80</v>
      </c>
      <c r="D624" t="s">
        <v>90</v>
      </c>
      <c r="E624" t="s">
        <v>148</v>
      </c>
      <c r="F624" t="s">
        <v>2016</v>
      </c>
      <c r="G624" t="s">
        <v>150</v>
      </c>
      <c r="H624" t="s">
        <v>151</v>
      </c>
      <c r="I624" t="s">
        <v>136</v>
      </c>
      <c r="J624" t="s">
        <v>137</v>
      </c>
      <c r="K624" t="s">
        <v>138</v>
      </c>
      <c r="L624" t="s">
        <v>2017</v>
      </c>
      <c r="M624" t="s">
        <v>2018</v>
      </c>
      <c r="N624">
        <v>1.932222222</v>
      </c>
      <c r="O624">
        <v>0</v>
      </c>
      <c r="P624">
        <v>13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4.9096220167165487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4.9096220167165487</v>
      </c>
    </row>
    <row r="625" spans="1:31" x14ac:dyDescent="0.25">
      <c r="A625">
        <v>2369353</v>
      </c>
      <c r="B625">
        <v>1</v>
      </c>
      <c r="C625" t="s">
        <v>81</v>
      </c>
      <c r="D625" t="s">
        <v>119</v>
      </c>
      <c r="E625" t="s">
        <v>166</v>
      </c>
      <c r="F625" t="s">
        <v>2019</v>
      </c>
      <c r="G625" t="s">
        <v>168</v>
      </c>
      <c r="H625" t="s">
        <v>135</v>
      </c>
      <c r="I625" t="s">
        <v>136</v>
      </c>
      <c r="J625" t="s">
        <v>137</v>
      </c>
      <c r="K625" t="s">
        <v>138</v>
      </c>
      <c r="L625" t="s">
        <v>2020</v>
      </c>
      <c r="M625" t="s">
        <v>2021</v>
      </c>
      <c r="N625">
        <v>0.126111111</v>
      </c>
      <c r="O625">
        <v>0</v>
      </c>
      <c r="P625">
        <v>1008</v>
      </c>
      <c r="Q625">
        <v>18</v>
      </c>
      <c r="R625">
        <v>242</v>
      </c>
      <c r="S625">
        <v>3</v>
      </c>
      <c r="T625">
        <v>64</v>
      </c>
      <c r="U625">
        <v>0</v>
      </c>
      <c r="V625">
        <v>0</v>
      </c>
      <c r="W625">
        <v>0</v>
      </c>
      <c r="X625">
        <v>33.770987746876209</v>
      </c>
      <c r="Y625">
        <v>15.730741173102039</v>
      </c>
      <c r="Z625">
        <v>112.49009371910456</v>
      </c>
      <c r="AA625">
        <v>0.83036366829383335</v>
      </c>
      <c r="AB625">
        <v>5.7650689047799215</v>
      </c>
      <c r="AC625">
        <v>0</v>
      </c>
      <c r="AD625">
        <v>0</v>
      </c>
      <c r="AE625">
        <v>168.58725521215658</v>
      </c>
    </row>
    <row r="626" spans="1:31" x14ac:dyDescent="0.25">
      <c r="A626">
        <v>2369307</v>
      </c>
      <c r="B626">
        <v>1</v>
      </c>
      <c r="C626" t="s">
        <v>81</v>
      </c>
      <c r="D626" t="s">
        <v>112</v>
      </c>
      <c r="E626" t="s">
        <v>166</v>
      </c>
      <c r="F626" t="s">
        <v>2022</v>
      </c>
      <c r="G626" t="s">
        <v>1579</v>
      </c>
      <c r="H626" t="s">
        <v>135</v>
      </c>
      <c r="I626" t="s">
        <v>136</v>
      </c>
      <c r="J626" t="s">
        <v>137</v>
      </c>
      <c r="K626" t="s">
        <v>138</v>
      </c>
      <c r="L626" t="s">
        <v>1802</v>
      </c>
      <c r="M626" t="s">
        <v>2023</v>
      </c>
      <c r="N626">
        <v>1.1344444440000001</v>
      </c>
      <c r="O626">
        <v>3</v>
      </c>
      <c r="P626">
        <v>947</v>
      </c>
      <c r="Q626">
        <v>105</v>
      </c>
      <c r="R626">
        <v>324</v>
      </c>
      <c r="S626">
        <v>14</v>
      </c>
      <c r="T626">
        <v>112</v>
      </c>
      <c r="U626">
        <v>1</v>
      </c>
      <c r="V626">
        <v>0</v>
      </c>
      <c r="W626">
        <v>0.84472390918589335</v>
      </c>
      <c r="X626">
        <v>217.78753258497906</v>
      </c>
      <c r="Y626">
        <v>348.81107018908972</v>
      </c>
      <c r="Z626">
        <v>318.4240903368468</v>
      </c>
      <c r="AA626">
        <v>110.46205833560096</v>
      </c>
      <c r="AB626">
        <v>141.95679650059526</v>
      </c>
      <c r="AC626">
        <v>4.0319010802031778</v>
      </c>
      <c r="AD626">
        <v>0</v>
      </c>
      <c r="AE626">
        <v>1142.318172936501</v>
      </c>
    </row>
    <row r="627" spans="1:31" x14ac:dyDescent="0.25">
      <c r="A627">
        <v>2368975</v>
      </c>
      <c r="B627">
        <v>1</v>
      </c>
      <c r="C627" t="s">
        <v>80</v>
      </c>
      <c r="D627" t="s">
        <v>95</v>
      </c>
      <c r="E627" t="s">
        <v>175</v>
      </c>
      <c r="F627" t="s">
        <v>2024</v>
      </c>
      <c r="G627" t="s">
        <v>219</v>
      </c>
      <c r="H627" t="s">
        <v>151</v>
      </c>
      <c r="I627" t="s">
        <v>136</v>
      </c>
      <c r="J627" t="s">
        <v>137</v>
      </c>
      <c r="K627" t="s">
        <v>138</v>
      </c>
      <c r="L627" t="s">
        <v>2025</v>
      </c>
      <c r="M627" t="s">
        <v>2026</v>
      </c>
      <c r="N627">
        <v>0.91972222199999998</v>
      </c>
      <c r="O627">
        <v>0</v>
      </c>
      <c r="P627">
        <v>22</v>
      </c>
      <c r="Q627">
        <v>0</v>
      </c>
      <c r="R627">
        <v>0</v>
      </c>
      <c r="S627">
        <v>0</v>
      </c>
      <c r="T627">
        <v>2</v>
      </c>
      <c r="U627">
        <v>0</v>
      </c>
      <c r="V627">
        <v>0</v>
      </c>
      <c r="W627">
        <v>0</v>
      </c>
      <c r="X627">
        <v>4.8888325763448908</v>
      </c>
      <c r="Y627">
        <v>0</v>
      </c>
      <c r="Z627">
        <v>0</v>
      </c>
      <c r="AA627">
        <v>0</v>
      </c>
      <c r="AB627">
        <v>9.9765019069325156</v>
      </c>
      <c r="AC627">
        <v>0</v>
      </c>
      <c r="AD627">
        <v>0</v>
      </c>
      <c r="AE627">
        <v>14.865334483277406</v>
      </c>
    </row>
    <row r="628" spans="1:31" x14ac:dyDescent="0.25">
      <c r="A628">
        <v>2357685</v>
      </c>
      <c r="B628">
        <v>1</v>
      </c>
      <c r="C628" t="s">
        <v>80</v>
      </c>
      <c r="D628" t="s">
        <v>82</v>
      </c>
      <c r="E628" t="s">
        <v>154</v>
      </c>
      <c r="F628" t="s">
        <v>2027</v>
      </c>
      <c r="G628" t="s">
        <v>156</v>
      </c>
      <c r="H628" t="s">
        <v>151</v>
      </c>
      <c r="I628" t="s">
        <v>136</v>
      </c>
      <c r="J628" t="s">
        <v>137</v>
      </c>
      <c r="K628" t="s">
        <v>138</v>
      </c>
      <c r="L628" t="s">
        <v>2028</v>
      </c>
      <c r="M628" t="s">
        <v>2029</v>
      </c>
      <c r="N628">
        <v>0.63638888800000004</v>
      </c>
      <c r="O628">
        <v>0</v>
      </c>
      <c r="P628">
        <v>552</v>
      </c>
      <c r="Q628">
        <v>0</v>
      </c>
      <c r="R628">
        <v>0</v>
      </c>
      <c r="S628">
        <v>0</v>
      </c>
      <c r="T628">
        <v>28</v>
      </c>
      <c r="U628">
        <v>0</v>
      </c>
      <c r="V628">
        <v>0</v>
      </c>
      <c r="W628">
        <v>0</v>
      </c>
      <c r="X628">
        <v>94.481323241266949</v>
      </c>
      <c r="Y628">
        <v>0</v>
      </c>
      <c r="Z628">
        <v>0</v>
      </c>
      <c r="AA628">
        <v>0</v>
      </c>
      <c r="AB628">
        <v>5.9074530665760703</v>
      </c>
      <c r="AC628">
        <v>0</v>
      </c>
      <c r="AD628">
        <v>0</v>
      </c>
      <c r="AE628">
        <v>100.38877630784302</v>
      </c>
    </row>
    <row r="629" spans="1:31" x14ac:dyDescent="0.25">
      <c r="A629">
        <v>2357877</v>
      </c>
      <c r="B629">
        <v>1</v>
      </c>
      <c r="C629" t="s">
        <v>81</v>
      </c>
      <c r="D629" t="s">
        <v>113</v>
      </c>
      <c r="E629" t="s">
        <v>132</v>
      </c>
      <c r="F629" t="s">
        <v>2030</v>
      </c>
      <c r="G629" t="s">
        <v>181</v>
      </c>
      <c r="H629" t="s">
        <v>135</v>
      </c>
      <c r="I629" t="s">
        <v>136</v>
      </c>
      <c r="J629" t="s">
        <v>3</v>
      </c>
      <c r="K629" t="s">
        <v>138</v>
      </c>
      <c r="L629" t="s">
        <v>2031</v>
      </c>
      <c r="M629" t="s">
        <v>2032</v>
      </c>
      <c r="N629">
        <v>1.682222222</v>
      </c>
      <c r="O629">
        <v>0</v>
      </c>
      <c r="P629">
        <v>1337</v>
      </c>
      <c r="Q629">
        <v>0</v>
      </c>
      <c r="R629">
        <v>3</v>
      </c>
      <c r="S629">
        <v>0</v>
      </c>
      <c r="T629">
        <v>88</v>
      </c>
      <c r="U629">
        <v>0</v>
      </c>
      <c r="V629">
        <v>0</v>
      </c>
      <c r="W629">
        <v>0</v>
      </c>
      <c r="X629">
        <v>535.59850439021966</v>
      </c>
      <c r="Y629">
        <v>0</v>
      </c>
      <c r="Z629">
        <v>0.25149771257284198</v>
      </c>
      <c r="AA629">
        <v>0</v>
      </c>
      <c r="AB629">
        <v>127.04346880537904</v>
      </c>
      <c r="AC629">
        <v>0</v>
      </c>
      <c r="AD629">
        <v>0</v>
      </c>
      <c r="AE629">
        <v>662.89347090817148</v>
      </c>
    </row>
    <row r="630" spans="1:31" x14ac:dyDescent="0.25">
      <c r="A630">
        <v>2357731</v>
      </c>
      <c r="B630">
        <v>1</v>
      </c>
      <c r="C630" t="s">
        <v>80</v>
      </c>
      <c r="D630" t="s">
        <v>104</v>
      </c>
      <c r="E630" t="s">
        <v>171</v>
      </c>
      <c r="F630" t="s">
        <v>2033</v>
      </c>
      <c r="G630" t="s">
        <v>168</v>
      </c>
      <c r="H630" t="s">
        <v>135</v>
      </c>
      <c r="I630" t="s">
        <v>136</v>
      </c>
      <c r="J630" t="s">
        <v>137</v>
      </c>
      <c r="K630" t="s">
        <v>138</v>
      </c>
      <c r="L630" t="s">
        <v>2034</v>
      </c>
      <c r="M630" t="s">
        <v>2035</v>
      </c>
      <c r="N630">
        <v>1.2833333330000001</v>
      </c>
      <c r="O630">
        <v>16</v>
      </c>
      <c r="P630">
        <v>329</v>
      </c>
      <c r="Q630">
        <v>24</v>
      </c>
      <c r="R630">
        <v>24</v>
      </c>
      <c r="S630">
        <v>43</v>
      </c>
      <c r="T630">
        <v>39</v>
      </c>
      <c r="U630">
        <v>14</v>
      </c>
      <c r="V630">
        <v>2</v>
      </c>
      <c r="W630">
        <v>24.059053470593444</v>
      </c>
      <c r="X630">
        <v>133.68719336624559</v>
      </c>
      <c r="Y630">
        <v>106.13157120327149</v>
      </c>
      <c r="Z630">
        <v>42.70847144455535</v>
      </c>
      <c r="AA630">
        <v>562.54979427668172</v>
      </c>
      <c r="AB630">
        <v>40.258934767077392</v>
      </c>
      <c r="AC630">
        <v>2693.446596815716</v>
      </c>
      <c r="AD630">
        <v>25.632688363222755</v>
      </c>
      <c r="AE630">
        <v>3628.474303707364</v>
      </c>
    </row>
    <row r="631" spans="1:31" x14ac:dyDescent="0.25">
      <c r="A631">
        <v>2357831</v>
      </c>
      <c r="B631">
        <v>1</v>
      </c>
      <c r="C631" t="s">
        <v>80</v>
      </c>
      <c r="D631" t="s">
        <v>103</v>
      </c>
      <c r="E631" t="s">
        <v>171</v>
      </c>
      <c r="F631" t="s">
        <v>2036</v>
      </c>
      <c r="G631" t="s">
        <v>252</v>
      </c>
      <c r="H631" t="s">
        <v>135</v>
      </c>
      <c r="I631" t="s">
        <v>136</v>
      </c>
      <c r="J631" t="s">
        <v>137</v>
      </c>
      <c r="K631" t="s">
        <v>245</v>
      </c>
      <c r="L631" t="s">
        <v>2037</v>
      </c>
      <c r="M631" t="s">
        <v>2038</v>
      </c>
      <c r="N631">
        <v>1.1100000000000001</v>
      </c>
      <c r="O631">
        <v>0</v>
      </c>
      <c r="P631">
        <v>0</v>
      </c>
      <c r="Q631">
        <v>4</v>
      </c>
      <c r="R631">
        <v>1</v>
      </c>
      <c r="S631">
        <v>2</v>
      </c>
      <c r="T631">
        <v>0</v>
      </c>
      <c r="U631">
        <v>8</v>
      </c>
      <c r="V631">
        <v>1</v>
      </c>
      <c r="W631">
        <v>0</v>
      </c>
      <c r="X631">
        <v>0</v>
      </c>
      <c r="Y631">
        <v>105.28719871538925</v>
      </c>
      <c r="Z631">
        <v>1.6203449957186629</v>
      </c>
      <c r="AA631">
        <v>5.6089431942366899</v>
      </c>
      <c r="AB631">
        <v>0</v>
      </c>
      <c r="AC631">
        <v>306.84354653763484</v>
      </c>
      <c r="AD631">
        <v>14.817346699511546</v>
      </c>
      <c r="AE631">
        <v>434.17738014249096</v>
      </c>
    </row>
    <row r="632" spans="1:31" x14ac:dyDescent="0.25">
      <c r="A632">
        <v>2357691</v>
      </c>
      <c r="B632">
        <v>1</v>
      </c>
      <c r="C632" t="s">
        <v>80</v>
      </c>
      <c r="D632" t="s">
        <v>97</v>
      </c>
      <c r="E632" t="s">
        <v>154</v>
      </c>
      <c r="F632" t="s">
        <v>2039</v>
      </c>
      <c r="G632" t="s">
        <v>2040</v>
      </c>
      <c r="H632" t="s">
        <v>151</v>
      </c>
      <c r="I632" t="s">
        <v>136</v>
      </c>
      <c r="J632" t="s">
        <v>137</v>
      </c>
      <c r="K632" t="s">
        <v>138</v>
      </c>
      <c r="L632" t="s">
        <v>2041</v>
      </c>
      <c r="M632" t="s">
        <v>2042</v>
      </c>
      <c r="N632">
        <v>0.226944444</v>
      </c>
      <c r="O632">
        <v>0</v>
      </c>
      <c r="P632">
        <v>132</v>
      </c>
      <c r="Q632">
        <v>0</v>
      </c>
      <c r="R632">
        <v>1</v>
      </c>
      <c r="S632">
        <v>0</v>
      </c>
      <c r="T632">
        <v>6</v>
      </c>
      <c r="U632">
        <v>0</v>
      </c>
      <c r="V632">
        <v>0</v>
      </c>
      <c r="W632">
        <v>0</v>
      </c>
      <c r="X632">
        <v>9.0004002562257917</v>
      </c>
      <c r="Y632">
        <v>0</v>
      </c>
      <c r="Z632">
        <v>3.1925964201966668E-3</v>
      </c>
      <c r="AA632">
        <v>0</v>
      </c>
      <c r="AB632">
        <v>0.52937127175183551</v>
      </c>
      <c r="AC632">
        <v>0</v>
      </c>
      <c r="AD632">
        <v>0</v>
      </c>
      <c r="AE632">
        <v>9.5329641243978251</v>
      </c>
    </row>
    <row r="633" spans="1:31" x14ac:dyDescent="0.25">
      <c r="A633">
        <v>2358000</v>
      </c>
      <c r="B633">
        <v>1</v>
      </c>
      <c r="C633" t="s">
        <v>81</v>
      </c>
      <c r="D633" t="s">
        <v>122</v>
      </c>
      <c r="E633" t="s">
        <v>225</v>
      </c>
      <c r="F633" t="s">
        <v>2043</v>
      </c>
      <c r="G633" t="s">
        <v>219</v>
      </c>
      <c r="H633" t="s">
        <v>151</v>
      </c>
      <c r="I633" t="s">
        <v>136</v>
      </c>
      <c r="J633" t="s">
        <v>137</v>
      </c>
      <c r="K633" t="s">
        <v>138</v>
      </c>
      <c r="L633" t="s">
        <v>2044</v>
      </c>
      <c r="M633" t="s">
        <v>2045</v>
      </c>
      <c r="N633">
        <v>2.131388888</v>
      </c>
      <c r="O633">
        <v>0</v>
      </c>
      <c r="P633">
        <v>1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0.17628034890800001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0.17628034890800001</v>
      </c>
    </row>
    <row r="634" spans="1:31" x14ac:dyDescent="0.25">
      <c r="A634">
        <v>2358435</v>
      </c>
      <c r="B634">
        <v>1</v>
      </c>
      <c r="C634" t="s">
        <v>80</v>
      </c>
      <c r="D634" t="s">
        <v>85</v>
      </c>
      <c r="E634" t="s">
        <v>132</v>
      </c>
      <c r="F634" t="s">
        <v>2046</v>
      </c>
      <c r="G634" t="s">
        <v>168</v>
      </c>
      <c r="H634" t="s">
        <v>135</v>
      </c>
      <c r="I634" t="s">
        <v>136</v>
      </c>
      <c r="J634" t="s">
        <v>137</v>
      </c>
      <c r="K634" t="s">
        <v>138</v>
      </c>
      <c r="L634" t="s">
        <v>2047</v>
      </c>
      <c r="M634" t="s">
        <v>2048</v>
      </c>
      <c r="N634">
        <v>1.068888888</v>
      </c>
      <c r="O634">
        <v>0</v>
      </c>
      <c r="P634">
        <v>3902</v>
      </c>
      <c r="Q634">
        <v>0</v>
      </c>
      <c r="R634">
        <v>0</v>
      </c>
      <c r="S634">
        <v>0</v>
      </c>
      <c r="T634">
        <v>375</v>
      </c>
      <c r="U634">
        <v>0</v>
      </c>
      <c r="V634">
        <v>0</v>
      </c>
      <c r="W634">
        <v>0</v>
      </c>
      <c r="X634">
        <v>1469.2081048516848</v>
      </c>
      <c r="Y634">
        <v>0</v>
      </c>
      <c r="Z634">
        <v>0</v>
      </c>
      <c r="AA634">
        <v>0</v>
      </c>
      <c r="AB634">
        <v>317.3076466997486</v>
      </c>
      <c r="AC634">
        <v>0</v>
      </c>
      <c r="AD634">
        <v>0</v>
      </c>
      <c r="AE634">
        <v>1786.5157515514334</v>
      </c>
    </row>
    <row r="635" spans="1:31" x14ac:dyDescent="0.25">
      <c r="A635">
        <v>2358086</v>
      </c>
      <c r="B635">
        <v>1</v>
      </c>
      <c r="C635" t="s">
        <v>81</v>
      </c>
      <c r="D635" t="s">
        <v>121</v>
      </c>
      <c r="E635" t="s">
        <v>171</v>
      </c>
      <c r="F635" t="s">
        <v>2049</v>
      </c>
      <c r="G635" t="s">
        <v>168</v>
      </c>
      <c r="H635" t="s">
        <v>135</v>
      </c>
      <c r="I635" t="s">
        <v>136</v>
      </c>
      <c r="J635" t="s">
        <v>137</v>
      </c>
      <c r="K635" t="s">
        <v>138</v>
      </c>
      <c r="L635" t="s">
        <v>2050</v>
      </c>
      <c r="M635" t="s">
        <v>2051</v>
      </c>
      <c r="N635">
        <v>1.737222222</v>
      </c>
      <c r="O635">
        <v>0</v>
      </c>
      <c r="P635">
        <v>999</v>
      </c>
      <c r="Q635">
        <v>1</v>
      </c>
      <c r="R635">
        <v>48</v>
      </c>
      <c r="S635">
        <v>6</v>
      </c>
      <c r="T635">
        <v>75</v>
      </c>
      <c r="U635">
        <v>0</v>
      </c>
      <c r="V635">
        <v>0</v>
      </c>
      <c r="W635">
        <v>0</v>
      </c>
      <c r="X635">
        <v>229.58536375843372</v>
      </c>
      <c r="Y635">
        <v>1.8460916241883276</v>
      </c>
      <c r="Z635">
        <v>30.688745698109155</v>
      </c>
      <c r="AA635">
        <v>12.916213651927292</v>
      </c>
      <c r="AB635">
        <v>65.773585038843834</v>
      </c>
      <c r="AC635">
        <v>0</v>
      </c>
      <c r="AD635">
        <v>0</v>
      </c>
      <c r="AE635">
        <v>340.80999977150236</v>
      </c>
    </row>
    <row r="636" spans="1:31" x14ac:dyDescent="0.25">
      <c r="A636">
        <v>2357894</v>
      </c>
      <c r="B636">
        <v>1</v>
      </c>
      <c r="C636" t="s">
        <v>80</v>
      </c>
      <c r="D636" t="s">
        <v>95</v>
      </c>
      <c r="E636" t="s">
        <v>225</v>
      </c>
      <c r="F636" t="s">
        <v>2052</v>
      </c>
      <c r="G636" t="s">
        <v>219</v>
      </c>
      <c r="H636" t="s">
        <v>151</v>
      </c>
      <c r="I636" t="s">
        <v>136</v>
      </c>
      <c r="J636" t="s">
        <v>137</v>
      </c>
      <c r="K636" t="s">
        <v>138</v>
      </c>
      <c r="L636" t="s">
        <v>2053</v>
      </c>
      <c r="M636" t="s">
        <v>2054</v>
      </c>
      <c r="N636">
        <v>2.3169444440000002</v>
      </c>
      <c r="O636">
        <v>0</v>
      </c>
      <c r="P636">
        <v>2</v>
      </c>
      <c r="Q636">
        <v>0</v>
      </c>
      <c r="R636">
        <v>4</v>
      </c>
      <c r="S636">
        <v>0</v>
      </c>
      <c r="T636">
        <v>1</v>
      </c>
      <c r="U636">
        <v>0</v>
      </c>
      <c r="V636">
        <v>0</v>
      </c>
      <c r="W636">
        <v>0</v>
      </c>
      <c r="X636">
        <v>2.0878414495386667E-2</v>
      </c>
      <c r="Y636">
        <v>0</v>
      </c>
      <c r="Z636">
        <v>1.5856231684490485</v>
      </c>
      <c r="AA636">
        <v>0</v>
      </c>
      <c r="AB636">
        <v>20.445230559190072</v>
      </c>
      <c r="AC636">
        <v>0</v>
      </c>
      <c r="AD636">
        <v>0</v>
      </c>
      <c r="AE636">
        <v>22.051732142134508</v>
      </c>
    </row>
    <row r="637" spans="1:31" x14ac:dyDescent="0.25">
      <c r="A637">
        <v>2357791</v>
      </c>
      <c r="B637">
        <v>1</v>
      </c>
      <c r="C637" t="s">
        <v>80</v>
      </c>
      <c r="D637" t="s">
        <v>94</v>
      </c>
      <c r="E637" t="s">
        <v>166</v>
      </c>
      <c r="F637" t="s">
        <v>2055</v>
      </c>
      <c r="G637" t="s">
        <v>244</v>
      </c>
      <c r="H637" t="s">
        <v>135</v>
      </c>
      <c r="I637" t="s">
        <v>136</v>
      </c>
      <c r="J637" t="s">
        <v>137</v>
      </c>
      <c r="K637" t="s">
        <v>245</v>
      </c>
      <c r="L637" t="s">
        <v>2056</v>
      </c>
      <c r="M637" t="s">
        <v>2057</v>
      </c>
      <c r="N637">
        <v>7.505833333</v>
      </c>
      <c r="O637">
        <v>0</v>
      </c>
      <c r="P637">
        <v>1192</v>
      </c>
      <c r="Q637">
        <v>61</v>
      </c>
      <c r="R637">
        <v>132</v>
      </c>
      <c r="S637">
        <v>28</v>
      </c>
      <c r="T637">
        <v>132</v>
      </c>
      <c r="U637">
        <v>9</v>
      </c>
      <c r="V637">
        <v>0</v>
      </c>
      <c r="W637">
        <v>0</v>
      </c>
      <c r="X637">
        <v>1697.5088859788837</v>
      </c>
      <c r="Y637">
        <v>9166.5345977229263</v>
      </c>
      <c r="Z637">
        <v>3188.071757021004</v>
      </c>
      <c r="AA637">
        <v>2145.9253354325283</v>
      </c>
      <c r="AB637">
        <v>866.41530772489818</v>
      </c>
      <c r="AC637">
        <v>4904.1408082799226</v>
      </c>
      <c r="AD637">
        <v>0</v>
      </c>
      <c r="AE637">
        <v>21968.596692160165</v>
      </c>
    </row>
    <row r="638" spans="1:31" x14ac:dyDescent="0.25">
      <c r="A638">
        <v>2358169</v>
      </c>
      <c r="B638">
        <v>1</v>
      </c>
      <c r="C638" t="s">
        <v>80</v>
      </c>
      <c r="D638" t="s">
        <v>82</v>
      </c>
      <c r="E638" t="s">
        <v>175</v>
      </c>
      <c r="F638" t="s">
        <v>2058</v>
      </c>
      <c r="G638" t="s">
        <v>284</v>
      </c>
      <c r="H638" t="s">
        <v>151</v>
      </c>
      <c r="I638" t="s">
        <v>136</v>
      </c>
      <c r="J638" t="s">
        <v>137</v>
      </c>
      <c r="K638" t="s">
        <v>138</v>
      </c>
      <c r="L638" t="s">
        <v>2059</v>
      </c>
      <c r="M638" t="s">
        <v>2060</v>
      </c>
      <c r="N638">
        <v>1.733055555</v>
      </c>
      <c r="O638">
        <v>0</v>
      </c>
      <c r="P638">
        <v>85</v>
      </c>
      <c r="Q638">
        <v>0</v>
      </c>
      <c r="R638">
        <v>0</v>
      </c>
      <c r="S638">
        <v>0</v>
      </c>
      <c r="T638">
        <v>31</v>
      </c>
      <c r="U638">
        <v>0</v>
      </c>
      <c r="V638">
        <v>0</v>
      </c>
      <c r="W638">
        <v>0</v>
      </c>
      <c r="X638">
        <v>54.098841089189094</v>
      </c>
      <c r="Y638">
        <v>0</v>
      </c>
      <c r="Z638">
        <v>0</v>
      </c>
      <c r="AA638">
        <v>0</v>
      </c>
      <c r="AB638">
        <v>79.65033425179972</v>
      </c>
      <c r="AC638">
        <v>0</v>
      </c>
      <c r="AD638">
        <v>0</v>
      </c>
      <c r="AE638">
        <v>133.74917534098881</v>
      </c>
    </row>
    <row r="639" spans="1:31" x14ac:dyDescent="0.25">
      <c r="A639">
        <v>2357977</v>
      </c>
      <c r="B639">
        <v>1</v>
      </c>
      <c r="C639" t="s">
        <v>80</v>
      </c>
      <c r="D639" t="s">
        <v>110</v>
      </c>
      <c r="E639" t="s">
        <v>320</v>
      </c>
      <c r="F639" t="s">
        <v>2061</v>
      </c>
      <c r="G639" t="s">
        <v>168</v>
      </c>
      <c r="H639" t="s">
        <v>135</v>
      </c>
      <c r="I639" t="s">
        <v>136</v>
      </c>
      <c r="J639" t="s">
        <v>137</v>
      </c>
      <c r="K639" t="s">
        <v>138</v>
      </c>
      <c r="L639" t="s">
        <v>2062</v>
      </c>
      <c r="M639" t="s">
        <v>2063</v>
      </c>
      <c r="N639">
        <v>0.181740555</v>
      </c>
      <c r="O639">
        <v>0</v>
      </c>
      <c r="P639">
        <v>5624</v>
      </c>
      <c r="Q639">
        <v>0</v>
      </c>
      <c r="R639">
        <v>0</v>
      </c>
      <c r="S639">
        <v>0</v>
      </c>
      <c r="T639">
        <v>500</v>
      </c>
      <c r="U639">
        <v>0</v>
      </c>
      <c r="V639">
        <v>0</v>
      </c>
      <c r="W639">
        <v>0</v>
      </c>
      <c r="X639">
        <v>350.23180147849462</v>
      </c>
      <c r="Y639">
        <v>0</v>
      </c>
      <c r="Z639">
        <v>0</v>
      </c>
      <c r="AA639">
        <v>0</v>
      </c>
      <c r="AB639">
        <v>77.913431260896289</v>
      </c>
      <c r="AC639">
        <v>0</v>
      </c>
      <c r="AD639">
        <v>0</v>
      </c>
      <c r="AE639">
        <v>428.14523273939091</v>
      </c>
    </row>
    <row r="640" spans="1:31" x14ac:dyDescent="0.25">
      <c r="A640">
        <v>2357857</v>
      </c>
      <c r="B640">
        <v>1</v>
      </c>
      <c r="C640" t="s">
        <v>80</v>
      </c>
      <c r="D640" t="s">
        <v>104</v>
      </c>
      <c r="E640" t="s">
        <v>166</v>
      </c>
      <c r="F640" t="s">
        <v>2064</v>
      </c>
      <c r="G640" t="s">
        <v>168</v>
      </c>
      <c r="H640" t="s">
        <v>135</v>
      </c>
      <c r="I640" t="s">
        <v>136</v>
      </c>
      <c r="J640" t="s">
        <v>137</v>
      </c>
      <c r="K640" t="s">
        <v>138</v>
      </c>
      <c r="L640" t="s">
        <v>2065</v>
      </c>
      <c r="M640" t="s">
        <v>2066</v>
      </c>
      <c r="N640">
        <v>0.47583333300000002</v>
      </c>
      <c r="O640">
        <v>10</v>
      </c>
      <c r="P640">
        <v>203</v>
      </c>
      <c r="Q640">
        <v>10</v>
      </c>
      <c r="R640">
        <v>26</v>
      </c>
      <c r="S640">
        <v>16</v>
      </c>
      <c r="T640">
        <v>65</v>
      </c>
      <c r="U640">
        <v>1</v>
      </c>
      <c r="V640">
        <v>0</v>
      </c>
      <c r="W640">
        <v>9.5886523042190479</v>
      </c>
      <c r="X640">
        <v>38.008338869775983</v>
      </c>
      <c r="Y640">
        <v>5.4831250801314004</v>
      </c>
      <c r="Z640">
        <v>17.311182431608493</v>
      </c>
      <c r="AA640">
        <v>65.722724696319915</v>
      </c>
      <c r="AB640">
        <v>75.393194233222957</v>
      </c>
      <c r="AC640">
        <v>3.7420521068775732</v>
      </c>
      <c r="AD640">
        <v>0</v>
      </c>
      <c r="AE640">
        <v>215.24926972215536</v>
      </c>
    </row>
    <row r="641" spans="1:31" x14ac:dyDescent="0.25">
      <c r="A641">
        <v>2359600</v>
      </c>
      <c r="B641">
        <v>1</v>
      </c>
      <c r="C641" t="s">
        <v>80</v>
      </c>
      <c r="D641" t="s">
        <v>97</v>
      </c>
      <c r="E641" t="s">
        <v>166</v>
      </c>
      <c r="F641" t="s">
        <v>2067</v>
      </c>
      <c r="G641" t="s">
        <v>168</v>
      </c>
      <c r="H641" t="s">
        <v>135</v>
      </c>
      <c r="I641" t="s">
        <v>653</v>
      </c>
      <c r="J641" t="s">
        <v>137</v>
      </c>
      <c r="K641" t="s">
        <v>138</v>
      </c>
      <c r="L641" t="s">
        <v>2068</v>
      </c>
      <c r="M641" t="s">
        <v>2069</v>
      </c>
      <c r="N641">
        <v>0.05</v>
      </c>
      <c r="O641">
        <v>8</v>
      </c>
      <c r="P641">
        <v>2947</v>
      </c>
      <c r="Q641">
        <v>14</v>
      </c>
      <c r="R641">
        <v>166</v>
      </c>
      <c r="S641">
        <v>24</v>
      </c>
      <c r="T641">
        <v>412</v>
      </c>
      <c r="U641">
        <v>0</v>
      </c>
      <c r="V641">
        <v>9</v>
      </c>
      <c r="W641">
        <v>2.9779113232016501</v>
      </c>
      <c r="X641">
        <v>39.963505261918499</v>
      </c>
      <c r="Y641">
        <v>4.0986639848212505</v>
      </c>
      <c r="Z641">
        <v>4.6248032916887505</v>
      </c>
      <c r="AA641">
        <v>3.1459417143599011</v>
      </c>
      <c r="AB641">
        <v>23.453689720643396</v>
      </c>
      <c r="AC641">
        <v>0</v>
      </c>
      <c r="AD641">
        <v>13.84577717478475</v>
      </c>
      <c r="AE641">
        <v>92.110292471418205</v>
      </c>
    </row>
    <row r="642" spans="1:31" x14ac:dyDescent="0.25">
      <c r="A642">
        <v>2358020</v>
      </c>
      <c r="B642">
        <v>1</v>
      </c>
      <c r="C642" t="s">
        <v>80</v>
      </c>
      <c r="D642" t="s">
        <v>96</v>
      </c>
      <c r="E642" t="s">
        <v>154</v>
      </c>
      <c r="F642" t="s">
        <v>2070</v>
      </c>
      <c r="G642" t="s">
        <v>1306</v>
      </c>
      <c r="H642" t="s">
        <v>151</v>
      </c>
      <c r="I642" t="s">
        <v>136</v>
      </c>
      <c r="J642" t="s">
        <v>137</v>
      </c>
      <c r="K642" t="s">
        <v>138</v>
      </c>
      <c r="L642" t="s">
        <v>2071</v>
      </c>
      <c r="M642" t="s">
        <v>2072</v>
      </c>
      <c r="N642">
        <v>2.8422222220000002</v>
      </c>
      <c r="O642">
        <v>0</v>
      </c>
      <c r="P642">
        <v>106</v>
      </c>
      <c r="Q642">
        <v>0</v>
      </c>
      <c r="R642">
        <v>0</v>
      </c>
      <c r="S642">
        <v>0</v>
      </c>
      <c r="T642">
        <v>9</v>
      </c>
      <c r="U642">
        <v>0</v>
      </c>
      <c r="V642">
        <v>0</v>
      </c>
      <c r="W642">
        <v>0</v>
      </c>
      <c r="X642">
        <v>143.00388136223285</v>
      </c>
      <c r="Y642">
        <v>0</v>
      </c>
      <c r="Z642">
        <v>0</v>
      </c>
      <c r="AA642">
        <v>0</v>
      </c>
      <c r="AB642">
        <v>143.98707063752693</v>
      </c>
      <c r="AC642">
        <v>0</v>
      </c>
      <c r="AD642">
        <v>0</v>
      </c>
      <c r="AE642">
        <v>286.99095199975977</v>
      </c>
    </row>
    <row r="643" spans="1:31" x14ac:dyDescent="0.25">
      <c r="A643">
        <v>2357851</v>
      </c>
      <c r="B643">
        <v>1</v>
      </c>
      <c r="C643" t="s">
        <v>80</v>
      </c>
      <c r="D643" t="s">
        <v>96</v>
      </c>
      <c r="E643" t="s">
        <v>166</v>
      </c>
      <c r="F643" t="s">
        <v>2073</v>
      </c>
      <c r="G643" t="s">
        <v>168</v>
      </c>
      <c r="H643" t="s">
        <v>135</v>
      </c>
      <c r="I643" t="s">
        <v>136</v>
      </c>
      <c r="J643" t="s">
        <v>137</v>
      </c>
      <c r="K643" t="s">
        <v>138</v>
      </c>
      <c r="L643" t="s">
        <v>2074</v>
      </c>
      <c r="M643" t="s">
        <v>2075</v>
      </c>
      <c r="N643">
        <v>0.8</v>
      </c>
      <c r="O643">
        <v>6</v>
      </c>
      <c r="P643">
        <v>1202</v>
      </c>
      <c r="Q643">
        <v>16</v>
      </c>
      <c r="R643">
        <v>60</v>
      </c>
      <c r="S643">
        <v>9</v>
      </c>
      <c r="T643">
        <v>29</v>
      </c>
      <c r="U643">
        <v>0</v>
      </c>
      <c r="V643">
        <v>1</v>
      </c>
      <c r="W643">
        <v>26.963519042248937</v>
      </c>
      <c r="X643">
        <v>357.2551095878394</v>
      </c>
      <c r="Y643">
        <v>34.688275592410712</v>
      </c>
      <c r="Z643">
        <v>54.538114618202655</v>
      </c>
      <c r="AA643">
        <v>14.968777927482439</v>
      </c>
      <c r="AB643">
        <v>29.42884281579181</v>
      </c>
      <c r="AC643">
        <v>0</v>
      </c>
      <c r="AD643">
        <v>0.76387070438162341</v>
      </c>
      <c r="AE643">
        <v>518.60651028835753</v>
      </c>
    </row>
    <row r="644" spans="1:31" x14ac:dyDescent="0.25">
      <c r="A644">
        <v>2357705</v>
      </c>
      <c r="B644">
        <v>1</v>
      </c>
      <c r="C644" t="s">
        <v>80</v>
      </c>
      <c r="D644" t="s">
        <v>96</v>
      </c>
      <c r="E644" t="s">
        <v>166</v>
      </c>
      <c r="F644" t="s">
        <v>2073</v>
      </c>
      <c r="G644" t="s">
        <v>168</v>
      </c>
      <c r="H644" t="s">
        <v>135</v>
      </c>
      <c r="I644" t="s">
        <v>136</v>
      </c>
      <c r="J644" t="s">
        <v>137</v>
      </c>
      <c r="K644" t="s">
        <v>138</v>
      </c>
      <c r="L644" t="s">
        <v>2076</v>
      </c>
      <c r="M644" t="s">
        <v>2077</v>
      </c>
      <c r="N644">
        <v>3.787222222</v>
      </c>
      <c r="O644">
        <v>6</v>
      </c>
      <c r="P644">
        <v>1202</v>
      </c>
      <c r="Q644">
        <v>16</v>
      </c>
      <c r="R644">
        <v>60</v>
      </c>
      <c r="S644">
        <v>9</v>
      </c>
      <c r="T644">
        <v>29</v>
      </c>
      <c r="U644">
        <v>0</v>
      </c>
      <c r="V644">
        <v>1</v>
      </c>
      <c r="W644">
        <v>97.102073491377212</v>
      </c>
      <c r="X644">
        <v>1492.1742754502552</v>
      </c>
      <c r="Y644">
        <v>147.17603957081545</v>
      </c>
      <c r="Z644">
        <v>239.3104544943975</v>
      </c>
      <c r="AA644">
        <v>57.44680722167282</v>
      </c>
      <c r="AB644">
        <v>105.07523306464479</v>
      </c>
      <c r="AC644">
        <v>0</v>
      </c>
      <c r="AD644">
        <v>3.1902831486718246</v>
      </c>
      <c r="AE644">
        <v>2141.4751664418345</v>
      </c>
    </row>
    <row r="645" spans="1:31" x14ac:dyDescent="0.25">
      <c r="A645">
        <v>2357788</v>
      </c>
      <c r="B645">
        <v>1</v>
      </c>
      <c r="C645" t="s">
        <v>80</v>
      </c>
      <c r="D645" t="s">
        <v>105</v>
      </c>
      <c r="E645" t="s">
        <v>132</v>
      </c>
      <c r="F645" t="s">
        <v>2078</v>
      </c>
      <c r="G645" t="s">
        <v>252</v>
      </c>
      <c r="H645" t="s">
        <v>135</v>
      </c>
      <c r="I645" t="s">
        <v>136</v>
      </c>
      <c r="J645" t="s">
        <v>137</v>
      </c>
      <c r="K645" t="s">
        <v>245</v>
      </c>
      <c r="L645" t="s">
        <v>2079</v>
      </c>
      <c r="M645" t="s">
        <v>2080</v>
      </c>
      <c r="N645">
        <v>1.118333333</v>
      </c>
      <c r="O645">
        <v>0</v>
      </c>
      <c r="P645">
        <v>140</v>
      </c>
      <c r="Q645">
        <v>0</v>
      </c>
      <c r="R645">
        <v>1</v>
      </c>
      <c r="S645">
        <v>6</v>
      </c>
      <c r="T645">
        <v>19</v>
      </c>
      <c r="U645">
        <v>0</v>
      </c>
      <c r="V645">
        <v>1</v>
      </c>
      <c r="W645">
        <v>0</v>
      </c>
      <c r="X645">
        <v>45.436742590276175</v>
      </c>
      <c r="Y645">
        <v>0</v>
      </c>
      <c r="Z645">
        <v>0</v>
      </c>
      <c r="AA645">
        <v>40.900623983147646</v>
      </c>
      <c r="AB645">
        <v>30.110354814566147</v>
      </c>
      <c r="AC645">
        <v>0</v>
      </c>
      <c r="AD645">
        <v>1.4547670165609945</v>
      </c>
      <c r="AE645">
        <v>117.90248840455097</v>
      </c>
    </row>
    <row r="646" spans="1:31" x14ac:dyDescent="0.25">
      <c r="A646">
        <v>2357751</v>
      </c>
      <c r="B646">
        <v>1</v>
      </c>
      <c r="C646" t="s">
        <v>81</v>
      </c>
      <c r="D646" t="s">
        <v>128</v>
      </c>
      <c r="E646" t="s">
        <v>166</v>
      </c>
      <c r="F646" t="s">
        <v>2081</v>
      </c>
      <c r="G646" t="s">
        <v>244</v>
      </c>
      <c r="H646" t="s">
        <v>135</v>
      </c>
      <c r="I646" t="s">
        <v>136</v>
      </c>
      <c r="J646" t="s">
        <v>137</v>
      </c>
      <c r="K646" t="s">
        <v>245</v>
      </c>
      <c r="L646" t="s">
        <v>2082</v>
      </c>
      <c r="M646" t="s">
        <v>2083</v>
      </c>
      <c r="N646">
        <v>4.2949999999999999</v>
      </c>
      <c r="O646">
        <v>0</v>
      </c>
      <c r="P646">
        <v>641</v>
      </c>
      <c r="Q646">
        <v>0</v>
      </c>
      <c r="R646">
        <v>0</v>
      </c>
      <c r="S646">
        <v>0</v>
      </c>
      <c r="T646">
        <v>63</v>
      </c>
      <c r="U646">
        <v>0</v>
      </c>
      <c r="V646">
        <v>0</v>
      </c>
      <c r="W646">
        <v>0</v>
      </c>
      <c r="X646">
        <v>782.12993453093793</v>
      </c>
      <c r="Y646">
        <v>0</v>
      </c>
      <c r="Z646">
        <v>0</v>
      </c>
      <c r="AA646">
        <v>0</v>
      </c>
      <c r="AB646">
        <v>370.1370976622228</v>
      </c>
      <c r="AC646">
        <v>0</v>
      </c>
      <c r="AD646">
        <v>0</v>
      </c>
      <c r="AE646">
        <v>1152.2670321931607</v>
      </c>
    </row>
    <row r="647" spans="1:31" x14ac:dyDescent="0.25">
      <c r="A647">
        <v>2357768</v>
      </c>
      <c r="B647">
        <v>1</v>
      </c>
      <c r="C647" t="s">
        <v>81</v>
      </c>
      <c r="D647" t="s">
        <v>113</v>
      </c>
      <c r="E647" t="s">
        <v>166</v>
      </c>
      <c r="F647" t="s">
        <v>2084</v>
      </c>
      <c r="G647" t="s">
        <v>328</v>
      </c>
      <c r="H647" t="s">
        <v>135</v>
      </c>
      <c r="I647" t="s">
        <v>136</v>
      </c>
      <c r="J647" t="s">
        <v>137</v>
      </c>
      <c r="K647" t="s">
        <v>245</v>
      </c>
      <c r="L647" t="s">
        <v>2085</v>
      </c>
      <c r="M647" t="s">
        <v>2086</v>
      </c>
      <c r="N647">
        <v>0.58611111100000002</v>
      </c>
      <c r="O647">
        <v>3</v>
      </c>
      <c r="P647">
        <v>2487</v>
      </c>
      <c r="Q647">
        <v>112</v>
      </c>
      <c r="R647">
        <v>333</v>
      </c>
      <c r="S647">
        <v>24</v>
      </c>
      <c r="T647">
        <v>374</v>
      </c>
      <c r="U647">
        <v>3</v>
      </c>
      <c r="V647">
        <v>0</v>
      </c>
      <c r="W647">
        <v>1.1389856057060004</v>
      </c>
      <c r="X647">
        <v>362.47397971244851</v>
      </c>
      <c r="Y647">
        <v>461.4706353064517</v>
      </c>
      <c r="Z647">
        <v>735.47914248599579</v>
      </c>
      <c r="AA647">
        <v>81.631352684397882</v>
      </c>
      <c r="AB647">
        <v>161.53335631685053</v>
      </c>
      <c r="AC647">
        <v>22.784205002590959</v>
      </c>
      <c r="AD647">
        <v>0</v>
      </c>
      <c r="AE647">
        <v>1826.5116571144413</v>
      </c>
    </row>
    <row r="648" spans="1:31" x14ac:dyDescent="0.25">
      <c r="A648">
        <v>2358146</v>
      </c>
      <c r="B648">
        <v>1</v>
      </c>
      <c r="C648" t="s">
        <v>80</v>
      </c>
      <c r="D648" t="s">
        <v>95</v>
      </c>
      <c r="E648" t="s">
        <v>175</v>
      </c>
      <c r="F648" t="s">
        <v>2087</v>
      </c>
      <c r="G648" t="s">
        <v>1306</v>
      </c>
      <c r="H648" t="s">
        <v>151</v>
      </c>
      <c r="I648" t="s">
        <v>136</v>
      </c>
      <c r="J648" t="s">
        <v>137</v>
      </c>
      <c r="K648" t="s">
        <v>138</v>
      </c>
      <c r="L648" t="s">
        <v>2088</v>
      </c>
      <c r="M648" t="s">
        <v>2089</v>
      </c>
      <c r="N648">
        <v>1.0491666660000001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6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2.2180879132593669</v>
      </c>
      <c r="AC648">
        <v>0</v>
      </c>
      <c r="AD648">
        <v>0</v>
      </c>
      <c r="AE648">
        <v>2.2180879132593669</v>
      </c>
    </row>
    <row r="649" spans="1:31" x14ac:dyDescent="0.25">
      <c r="A649">
        <v>2358103</v>
      </c>
      <c r="B649">
        <v>1</v>
      </c>
      <c r="C649" t="s">
        <v>80</v>
      </c>
      <c r="D649" t="s">
        <v>96</v>
      </c>
      <c r="E649" t="s">
        <v>320</v>
      </c>
      <c r="F649" t="s">
        <v>2090</v>
      </c>
      <c r="G649" t="s">
        <v>168</v>
      </c>
      <c r="H649" t="s">
        <v>135</v>
      </c>
      <c r="I649" t="s">
        <v>136</v>
      </c>
      <c r="J649" t="s">
        <v>137</v>
      </c>
      <c r="K649" t="s">
        <v>138</v>
      </c>
      <c r="L649" t="s">
        <v>2091</v>
      </c>
      <c r="M649" t="s">
        <v>2092</v>
      </c>
      <c r="N649">
        <v>0.32402500000000001</v>
      </c>
      <c r="O649">
        <v>0</v>
      </c>
      <c r="P649">
        <v>1614</v>
      </c>
      <c r="Q649">
        <v>1</v>
      </c>
      <c r="R649">
        <v>36</v>
      </c>
      <c r="S649">
        <v>4</v>
      </c>
      <c r="T649">
        <v>18</v>
      </c>
      <c r="U649">
        <v>0</v>
      </c>
      <c r="V649">
        <v>0</v>
      </c>
      <c r="W649">
        <v>0</v>
      </c>
      <c r="X649">
        <v>198.16924392278884</v>
      </c>
      <c r="Y649">
        <v>0.58148334615018393</v>
      </c>
      <c r="Z649">
        <v>4.8989098119902117</v>
      </c>
      <c r="AA649">
        <v>30.092287201471226</v>
      </c>
      <c r="AB649">
        <v>27.744060233081729</v>
      </c>
      <c r="AC649">
        <v>0</v>
      </c>
      <c r="AD649">
        <v>0</v>
      </c>
      <c r="AE649">
        <v>261.48598451548219</v>
      </c>
    </row>
    <row r="650" spans="1:31" x14ac:dyDescent="0.25">
      <c r="A650">
        <v>2357980</v>
      </c>
      <c r="B650">
        <v>1</v>
      </c>
      <c r="C650" t="s">
        <v>80</v>
      </c>
      <c r="D650" t="s">
        <v>100</v>
      </c>
      <c r="E650" t="s">
        <v>132</v>
      </c>
      <c r="F650" t="s">
        <v>2093</v>
      </c>
      <c r="G650" t="s">
        <v>168</v>
      </c>
      <c r="H650" t="s">
        <v>135</v>
      </c>
      <c r="I650" t="s">
        <v>136</v>
      </c>
      <c r="J650" t="s">
        <v>137</v>
      </c>
      <c r="K650" t="s">
        <v>138</v>
      </c>
      <c r="L650" t="s">
        <v>2094</v>
      </c>
      <c r="M650" t="s">
        <v>2095</v>
      </c>
      <c r="N650">
        <v>0.35416666600000002</v>
      </c>
      <c r="O650">
        <v>0</v>
      </c>
      <c r="P650">
        <v>883</v>
      </c>
      <c r="Q650">
        <v>0</v>
      </c>
      <c r="R650">
        <v>121</v>
      </c>
      <c r="S650">
        <v>0</v>
      </c>
      <c r="T650">
        <v>101</v>
      </c>
      <c r="U650">
        <v>0</v>
      </c>
      <c r="V650">
        <v>0</v>
      </c>
      <c r="W650">
        <v>0</v>
      </c>
      <c r="X650">
        <v>175.97813659604847</v>
      </c>
      <c r="Y650">
        <v>0</v>
      </c>
      <c r="Z650">
        <v>60.68655388929384</v>
      </c>
      <c r="AA650">
        <v>0</v>
      </c>
      <c r="AB650">
        <v>36.731644290341379</v>
      </c>
      <c r="AC650">
        <v>0</v>
      </c>
      <c r="AD650">
        <v>0</v>
      </c>
      <c r="AE650">
        <v>273.39633477568367</v>
      </c>
    </row>
    <row r="651" spans="1:31" x14ac:dyDescent="0.25">
      <c r="A651">
        <v>2358023</v>
      </c>
      <c r="B651">
        <v>1</v>
      </c>
      <c r="C651" t="s">
        <v>81</v>
      </c>
      <c r="D651" t="s">
        <v>114</v>
      </c>
      <c r="E651" t="s">
        <v>166</v>
      </c>
      <c r="F651" t="s">
        <v>2096</v>
      </c>
      <c r="G651" t="s">
        <v>1930</v>
      </c>
      <c r="H651" t="s">
        <v>135</v>
      </c>
      <c r="I651" t="s">
        <v>136</v>
      </c>
      <c r="J651" t="s">
        <v>3</v>
      </c>
      <c r="K651" t="s">
        <v>138</v>
      </c>
      <c r="L651" t="s">
        <v>2097</v>
      </c>
      <c r="M651" t="s">
        <v>2098</v>
      </c>
      <c r="N651">
        <v>0.75611111099999995</v>
      </c>
      <c r="O651">
        <v>0</v>
      </c>
      <c r="P651">
        <v>8753</v>
      </c>
      <c r="Q651">
        <v>0</v>
      </c>
      <c r="R651">
        <v>102</v>
      </c>
      <c r="S651">
        <v>9</v>
      </c>
      <c r="T651">
        <v>1709</v>
      </c>
      <c r="U651">
        <v>0</v>
      </c>
      <c r="V651">
        <v>24</v>
      </c>
      <c r="W651">
        <v>0</v>
      </c>
      <c r="X651">
        <v>1024.2928194320657</v>
      </c>
      <c r="Y651">
        <v>0</v>
      </c>
      <c r="Z651">
        <v>35.081447962798009</v>
      </c>
      <c r="AA651">
        <v>193.8077522978318</v>
      </c>
      <c r="AB651">
        <v>873.66282776033529</v>
      </c>
      <c r="AC651">
        <v>0</v>
      </c>
      <c r="AD651">
        <v>229.15244855658398</v>
      </c>
      <c r="AE651">
        <v>2355.9972960096147</v>
      </c>
    </row>
    <row r="652" spans="1:31" x14ac:dyDescent="0.25">
      <c r="A652">
        <v>2357811</v>
      </c>
      <c r="B652">
        <v>1</v>
      </c>
      <c r="C652" t="s">
        <v>80</v>
      </c>
      <c r="D652" t="s">
        <v>107</v>
      </c>
      <c r="E652" t="s">
        <v>166</v>
      </c>
      <c r="F652" t="s">
        <v>2099</v>
      </c>
      <c r="G652" t="s">
        <v>168</v>
      </c>
      <c r="H652" t="s">
        <v>135</v>
      </c>
      <c r="I652" t="s">
        <v>136</v>
      </c>
      <c r="J652" t="s">
        <v>137</v>
      </c>
      <c r="K652" t="s">
        <v>138</v>
      </c>
      <c r="L652" t="s">
        <v>2100</v>
      </c>
      <c r="M652" t="s">
        <v>2101</v>
      </c>
      <c r="N652">
        <v>1.611111111</v>
      </c>
      <c r="O652">
        <v>0</v>
      </c>
      <c r="P652">
        <v>3173</v>
      </c>
      <c r="Q652">
        <v>0</v>
      </c>
      <c r="R652">
        <v>5</v>
      </c>
      <c r="S652">
        <v>2</v>
      </c>
      <c r="T652">
        <v>237</v>
      </c>
      <c r="U652">
        <v>0</v>
      </c>
      <c r="V652">
        <v>1</v>
      </c>
      <c r="W652">
        <v>0</v>
      </c>
      <c r="X652">
        <v>1321.446371740358</v>
      </c>
      <c r="Y652">
        <v>0</v>
      </c>
      <c r="Z652">
        <v>4.5771779674876898</v>
      </c>
      <c r="AA652">
        <v>106.40046237834902</v>
      </c>
      <c r="AB652">
        <v>394.0008484325744</v>
      </c>
      <c r="AC652">
        <v>0</v>
      </c>
      <c r="AD652">
        <v>1.9834458042139542</v>
      </c>
      <c r="AE652">
        <v>1828.408306322983</v>
      </c>
    </row>
    <row r="653" spans="1:31" x14ac:dyDescent="0.25">
      <c r="A653">
        <v>2358066</v>
      </c>
      <c r="B653">
        <v>1</v>
      </c>
      <c r="C653" t="s">
        <v>81</v>
      </c>
      <c r="D653" t="s">
        <v>128</v>
      </c>
      <c r="E653" t="s">
        <v>132</v>
      </c>
      <c r="F653" t="s">
        <v>1346</v>
      </c>
      <c r="G653" t="s">
        <v>168</v>
      </c>
      <c r="H653" t="s">
        <v>135</v>
      </c>
      <c r="I653" t="s">
        <v>136</v>
      </c>
      <c r="J653" t="s">
        <v>137</v>
      </c>
      <c r="K653" t="s">
        <v>138</v>
      </c>
      <c r="L653" t="s">
        <v>2102</v>
      </c>
      <c r="M653" t="s">
        <v>2103</v>
      </c>
      <c r="N653">
        <v>0.56194444399999999</v>
      </c>
      <c r="O653">
        <v>0</v>
      </c>
      <c r="P653">
        <v>15</v>
      </c>
      <c r="Q653">
        <v>0</v>
      </c>
      <c r="R653">
        <v>20</v>
      </c>
      <c r="S653">
        <v>8</v>
      </c>
      <c r="T653">
        <v>6</v>
      </c>
      <c r="U653">
        <v>4</v>
      </c>
      <c r="V653">
        <v>0</v>
      </c>
      <c r="W653">
        <v>0</v>
      </c>
      <c r="X653">
        <v>2.7871102863055786</v>
      </c>
      <c r="Y653">
        <v>0</v>
      </c>
      <c r="Z653">
        <v>14.282316876958419</v>
      </c>
      <c r="AA653">
        <v>133.7470863932185</v>
      </c>
      <c r="AB653">
        <v>8.4052176290568887</v>
      </c>
      <c r="AC653">
        <v>301.9568608015432</v>
      </c>
      <c r="AD653">
        <v>0</v>
      </c>
      <c r="AE653">
        <v>461.1785919870826</v>
      </c>
    </row>
    <row r="654" spans="1:31" x14ac:dyDescent="0.25">
      <c r="A654">
        <v>2357917</v>
      </c>
      <c r="B654">
        <v>1</v>
      </c>
      <c r="C654" t="s">
        <v>81</v>
      </c>
      <c r="D654" t="s">
        <v>112</v>
      </c>
      <c r="E654" t="s">
        <v>225</v>
      </c>
      <c r="F654" t="s">
        <v>2104</v>
      </c>
      <c r="G654" t="s">
        <v>181</v>
      </c>
      <c r="H654" t="s">
        <v>151</v>
      </c>
      <c r="I654" t="s">
        <v>136</v>
      </c>
      <c r="J654" t="s">
        <v>137</v>
      </c>
      <c r="K654" t="s">
        <v>138</v>
      </c>
      <c r="L654" t="s">
        <v>2105</v>
      </c>
      <c r="M654" t="s">
        <v>2106</v>
      </c>
      <c r="N654">
        <v>0.509444444</v>
      </c>
      <c r="O654">
        <v>0</v>
      </c>
      <c r="P654">
        <v>14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1.3702964427563784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1.3702964427563784</v>
      </c>
    </row>
    <row r="655" spans="1:31" x14ac:dyDescent="0.25">
      <c r="A655">
        <v>2357946</v>
      </c>
      <c r="B655">
        <v>1</v>
      </c>
      <c r="C655" t="s">
        <v>80</v>
      </c>
      <c r="D655" t="s">
        <v>108</v>
      </c>
      <c r="E655" t="s">
        <v>148</v>
      </c>
      <c r="F655" t="s">
        <v>2107</v>
      </c>
      <c r="G655" t="s">
        <v>160</v>
      </c>
      <c r="H655" t="s">
        <v>151</v>
      </c>
      <c r="I655" t="s">
        <v>136</v>
      </c>
      <c r="J655" t="s">
        <v>137</v>
      </c>
      <c r="K655" t="s">
        <v>138</v>
      </c>
      <c r="L655" t="s">
        <v>2108</v>
      </c>
      <c r="M655" t="s">
        <v>2109</v>
      </c>
      <c r="N655">
        <v>2.3975</v>
      </c>
      <c r="O655">
        <v>0</v>
      </c>
      <c r="P655">
        <v>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0.27616531387990501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0.27616531387990501</v>
      </c>
    </row>
    <row r="656" spans="1:31" x14ac:dyDescent="0.25">
      <c r="A656">
        <v>2357969</v>
      </c>
      <c r="B656">
        <v>1</v>
      </c>
      <c r="C656" t="s">
        <v>80</v>
      </c>
      <c r="D656" t="s">
        <v>103</v>
      </c>
      <c r="E656" t="s">
        <v>171</v>
      </c>
      <c r="F656" t="s">
        <v>2110</v>
      </c>
      <c r="G656" t="s">
        <v>142</v>
      </c>
      <c r="H656" t="s">
        <v>135</v>
      </c>
      <c r="I656" t="s">
        <v>136</v>
      </c>
      <c r="J656" t="s">
        <v>137</v>
      </c>
      <c r="K656" t="s">
        <v>138</v>
      </c>
      <c r="L656" t="s">
        <v>2111</v>
      </c>
      <c r="M656" t="s">
        <v>2112</v>
      </c>
      <c r="N656">
        <v>2.2572222219999998</v>
      </c>
      <c r="O656">
        <v>0</v>
      </c>
      <c r="P656">
        <v>292</v>
      </c>
      <c r="Q656">
        <v>38</v>
      </c>
      <c r="R656">
        <v>5</v>
      </c>
      <c r="S656">
        <v>7</v>
      </c>
      <c r="T656">
        <v>18</v>
      </c>
      <c r="U656">
        <v>0</v>
      </c>
      <c r="V656">
        <v>0</v>
      </c>
      <c r="W656">
        <v>0</v>
      </c>
      <c r="X656">
        <v>180.71331279259292</v>
      </c>
      <c r="Y656">
        <v>1452.3074463650471</v>
      </c>
      <c r="Z656">
        <v>17.163835426278457</v>
      </c>
      <c r="AA656">
        <v>112.14877182053733</v>
      </c>
      <c r="AB656">
        <v>72.354435512221016</v>
      </c>
      <c r="AC656">
        <v>0</v>
      </c>
      <c r="AD656">
        <v>0</v>
      </c>
      <c r="AE656">
        <v>1834.6878019166768</v>
      </c>
    </row>
    <row r="657" spans="1:31" x14ac:dyDescent="0.25">
      <c r="A657">
        <v>2357923</v>
      </c>
      <c r="B657">
        <v>1</v>
      </c>
      <c r="C657" t="s">
        <v>80</v>
      </c>
      <c r="D657" t="s">
        <v>85</v>
      </c>
      <c r="E657" t="s">
        <v>132</v>
      </c>
      <c r="F657" t="s">
        <v>2113</v>
      </c>
      <c r="G657" t="s">
        <v>185</v>
      </c>
      <c r="H657" t="s">
        <v>135</v>
      </c>
      <c r="I657" t="s">
        <v>136</v>
      </c>
      <c r="J657" t="s">
        <v>137</v>
      </c>
      <c r="K657" t="s">
        <v>138</v>
      </c>
      <c r="L657" t="s">
        <v>2114</v>
      </c>
      <c r="M657" t="s">
        <v>2115</v>
      </c>
      <c r="N657">
        <v>11.445555555</v>
      </c>
      <c r="O657">
        <v>0</v>
      </c>
      <c r="P657">
        <v>18</v>
      </c>
      <c r="Q657">
        <v>0</v>
      </c>
      <c r="R657">
        <v>0</v>
      </c>
      <c r="S657">
        <v>0</v>
      </c>
      <c r="T657">
        <v>2</v>
      </c>
      <c r="U657">
        <v>0</v>
      </c>
      <c r="V657">
        <v>0</v>
      </c>
      <c r="W657">
        <v>0</v>
      </c>
      <c r="X657">
        <v>70.591260493389427</v>
      </c>
      <c r="Y657">
        <v>0</v>
      </c>
      <c r="Z657">
        <v>0</v>
      </c>
      <c r="AA657">
        <v>0</v>
      </c>
      <c r="AB657">
        <v>72.965902568685863</v>
      </c>
      <c r="AC657">
        <v>0</v>
      </c>
      <c r="AD657">
        <v>0</v>
      </c>
      <c r="AE657">
        <v>143.55716306207529</v>
      </c>
    </row>
    <row r="658" spans="1:31" x14ac:dyDescent="0.25">
      <c r="A658">
        <v>2357777</v>
      </c>
      <c r="B658">
        <v>1</v>
      </c>
      <c r="C658" t="s">
        <v>81</v>
      </c>
      <c r="D658" t="s">
        <v>119</v>
      </c>
      <c r="E658" t="s">
        <v>166</v>
      </c>
      <c r="F658" t="s">
        <v>2116</v>
      </c>
      <c r="G658" t="s">
        <v>168</v>
      </c>
      <c r="H658" t="s">
        <v>135</v>
      </c>
      <c r="I658" t="s">
        <v>653</v>
      </c>
      <c r="J658" t="s">
        <v>137</v>
      </c>
      <c r="K658" t="s">
        <v>138</v>
      </c>
      <c r="L658" t="s">
        <v>2117</v>
      </c>
      <c r="M658" t="s">
        <v>2118</v>
      </c>
      <c r="N658">
        <v>3.8611110999999997E-2</v>
      </c>
      <c r="O658">
        <v>0</v>
      </c>
      <c r="P658">
        <v>1087</v>
      </c>
      <c r="Q658">
        <v>34</v>
      </c>
      <c r="R658">
        <v>282</v>
      </c>
      <c r="S658">
        <v>3</v>
      </c>
      <c r="T658">
        <v>103</v>
      </c>
      <c r="U658">
        <v>0</v>
      </c>
      <c r="V658">
        <v>2</v>
      </c>
      <c r="W658">
        <v>0</v>
      </c>
      <c r="X658">
        <v>8.1484813582189872</v>
      </c>
      <c r="Y658">
        <v>9.5239509778643381</v>
      </c>
      <c r="Z658">
        <v>33.515429334705793</v>
      </c>
      <c r="AA658">
        <v>0.17613960492433328</v>
      </c>
      <c r="AB658">
        <v>3.1643165501784836</v>
      </c>
      <c r="AC658">
        <v>0</v>
      </c>
      <c r="AD658">
        <v>0.11581205022910222</v>
      </c>
      <c r="AE658">
        <v>54.644129876121035</v>
      </c>
    </row>
    <row r="659" spans="1:31" x14ac:dyDescent="0.25">
      <c r="A659">
        <v>2357760</v>
      </c>
      <c r="B659">
        <v>1</v>
      </c>
      <c r="C659" t="s">
        <v>80</v>
      </c>
      <c r="D659" t="s">
        <v>82</v>
      </c>
      <c r="E659" t="s">
        <v>132</v>
      </c>
      <c r="F659" t="s">
        <v>2119</v>
      </c>
      <c r="G659" t="s">
        <v>244</v>
      </c>
      <c r="H659" t="s">
        <v>135</v>
      </c>
      <c r="I659" t="s">
        <v>136</v>
      </c>
      <c r="J659" t="s">
        <v>137</v>
      </c>
      <c r="K659" t="s">
        <v>245</v>
      </c>
      <c r="L659" t="s">
        <v>2120</v>
      </c>
      <c r="M659" t="s">
        <v>2121</v>
      </c>
      <c r="N659">
        <v>5.9913888880000004</v>
      </c>
      <c r="O659">
        <v>0</v>
      </c>
      <c r="P659">
        <v>5</v>
      </c>
      <c r="Q659">
        <v>0</v>
      </c>
      <c r="R659">
        <v>0</v>
      </c>
      <c r="S659">
        <v>1</v>
      </c>
      <c r="T659">
        <v>297</v>
      </c>
      <c r="U659">
        <v>0</v>
      </c>
      <c r="V659">
        <v>2</v>
      </c>
      <c r="W659">
        <v>0</v>
      </c>
      <c r="X659">
        <v>6.5481239597633119</v>
      </c>
      <c r="Y659">
        <v>0</v>
      </c>
      <c r="Z659">
        <v>0</v>
      </c>
      <c r="AA659">
        <v>769.08794953175209</v>
      </c>
      <c r="AB659">
        <v>1766.2607131934092</v>
      </c>
      <c r="AC659">
        <v>0</v>
      </c>
      <c r="AD659">
        <v>581.79502090043525</v>
      </c>
      <c r="AE659">
        <v>3123.6918075853596</v>
      </c>
    </row>
    <row r="660" spans="1:31" x14ac:dyDescent="0.25">
      <c r="A660">
        <v>2357654</v>
      </c>
      <c r="B660">
        <v>1</v>
      </c>
      <c r="C660" t="s">
        <v>80</v>
      </c>
      <c r="D660" t="s">
        <v>93</v>
      </c>
      <c r="E660" t="s">
        <v>225</v>
      </c>
      <c r="F660" t="s">
        <v>2122</v>
      </c>
      <c r="G660" t="s">
        <v>219</v>
      </c>
      <c r="H660" t="s">
        <v>151</v>
      </c>
      <c r="I660" t="s">
        <v>136</v>
      </c>
      <c r="J660" t="s">
        <v>137</v>
      </c>
      <c r="K660" t="s">
        <v>138</v>
      </c>
      <c r="L660" t="s">
        <v>2123</v>
      </c>
      <c r="M660" t="s">
        <v>2124</v>
      </c>
      <c r="N660">
        <v>3.554166666</v>
      </c>
      <c r="O660">
        <v>0</v>
      </c>
      <c r="P660">
        <v>8</v>
      </c>
      <c r="Q660">
        <v>0</v>
      </c>
      <c r="R660">
        <v>6</v>
      </c>
      <c r="S660">
        <v>0</v>
      </c>
      <c r="T660">
        <v>4</v>
      </c>
      <c r="U660">
        <v>0</v>
      </c>
      <c r="V660">
        <v>0</v>
      </c>
      <c r="W660">
        <v>0</v>
      </c>
      <c r="X660">
        <v>9.7630142331379925</v>
      </c>
      <c r="Y660">
        <v>0</v>
      </c>
      <c r="Z660">
        <v>16.542248543878614</v>
      </c>
      <c r="AA660">
        <v>0</v>
      </c>
      <c r="AB660">
        <v>6.853617405581101</v>
      </c>
      <c r="AC660">
        <v>0</v>
      </c>
      <c r="AD660">
        <v>0</v>
      </c>
      <c r="AE660">
        <v>33.158880182597713</v>
      </c>
    </row>
    <row r="661" spans="1:31" x14ac:dyDescent="0.25">
      <c r="A661">
        <v>2357986</v>
      </c>
      <c r="B661">
        <v>1</v>
      </c>
      <c r="C661" t="s">
        <v>80</v>
      </c>
      <c r="D661" t="s">
        <v>94</v>
      </c>
      <c r="E661" t="s">
        <v>225</v>
      </c>
      <c r="F661" t="s">
        <v>2125</v>
      </c>
      <c r="G661" t="s">
        <v>181</v>
      </c>
      <c r="H661" t="s">
        <v>151</v>
      </c>
      <c r="I661" t="s">
        <v>136</v>
      </c>
      <c r="J661" t="s">
        <v>137</v>
      </c>
      <c r="K661" t="s">
        <v>138</v>
      </c>
      <c r="L661" t="s">
        <v>2126</v>
      </c>
      <c r="M661" t="s">
        <v>2127</v>
      </c>
      <c r="N661">
        <v>4.3663888880000004</v>
      </c>
      <c r="O661">
        <v>0</v>
      </c>
      <c r="P661">
        <v>4</v>
      </c>
      <c r="Q661">
        <v>0</v>
      </c>
      <c r="R661">
        <v>0</v>
      </c>
      <c r="S661">
        <v>0</v>
      </c>
      <c r="T661">
        <v>1</v>
      </c>
      <c r="U661">
        <v>0</v>
      </c>
      <c r="V661">
        <v>0</v>
      </c>
      <c r="W661">
        <v>0</v>
      </c>
      <c r="X661">
        <v>7.3053734109649806</v>
      </c>
      <c r="Y661">
        <v>0</v>
      </c>
      <c r="Z661">
        <v>0</v>
      </c>
      <c r="AA661">
        <v>0</v>
      </c>
      <c r="AB661">
        <v>7.1639551708676041</v>
      </c>
      <c r="AC661">
        <v>0</v>
      </c>
      <c r="AD661">
        <v>0</v>
      </c>
      <c r="AE661">
        <v>14.469328581832585</v>
      </c>
    </row>
    <row r="662" spans="1:31" x14ac:dyDescent="0.25">
      <c r="A662">
        <v>2358092</v>
      </c>
      <c r="B662">
        <v>1</v>
      </c>
      <c r="C662" t="s">
        <v>81</v>
      </c>
      <c r="D662" t="s">
        <v>112</v>
      </c>
      <c r="E662" t="s">
        <v>225</v>
      </c>
      <c r="F662" t="s">
        <v>2128</v>
      </c>
      <c r="G662" t="s">
        <v>219</v>
      </c>
      <c r="H662" t="s">
        <v>151</v>
      </c>
      <c r="I662" t="s">
        <v>136</v>
      </c>
      <c r="J662" t="s">
        <v>137</v>
      </c>
      <c r="K662" t="s">
        <v>138</v>
      </c>
      <c r="L662" t="s">
        <v>2129</v>
      </c>
      <c r="M662" t="s">
        <v>2130</v>
      </c>
      <c r="N662">
        <v>0.85</v>
      </c>
      <c r="O662">
        <v>0</v>
      </c>
      <c r="P662">
        <v>48</v>
      </c>
      <c r="Q662">
        <v>0</v>
      </c>
      <c r="R662">
        <v>2</v>
      </c>
      <c r="S662">
        <v>0</v>
      </c>
      <c r="T662">
        <v>13</v>
      </c>
      <c r="U662">
        <v>0</v>
      </c>
      <c r="V662">
        <v>0</v>
      </c>
      <c r="W662">
        <v>0</v>
      </c>
      <c r="X662">
        <v>8.9049098076254527</v>
      </c>
      <c r="Y662">
        <v>0</v>
      </c>
      <c r="Z662">
        <v>1.0958379567232002</v>
      </c>
      <c r="AA662">
        <v>0</v>
      </c>
      <c r="AB662">
        <v>15.963232803798155</v>
      </c>
      <c r="AC662">
        <v>0</v>
      </c>
      <c r="AD662">
        <v>0</v>
      </c>
      <c r="AE662">
        <v>25.963980568146809</v>
      </c>
    </row>
    <row r="663" spans="1:31" x14ac:dyDescent="0.25">
      <c r="A663">
        <v>2357863</v>
      </c>
      <c r="B663">
        <v>1</v>
      </c>
      <c r="C663" t="s">
        <v>80</v>
      </c>
      <c r="D663" t="s">
        <v>95</v>
      </c>
      <c r="E663" t="s">
        <v>320</v>
      </c>
      <c r="F663" t="s">
        <v>2131</v>
      </c>
      <c r="G663" t="s">
        <v>244</v>
      </c>
      <c r="H663" t="s">
        <v>135</v>
      </c>
      <c r="I663" t="s">
        <v>136</v>
      </c>
      <c r="J663" t="s">
        <v>137</v>
      </c>
      <c r="K663" t="s">
        <v>245</v>
      </c>
      <c r="L663" t="s">
        <v>2132</v>
      </c>
      <c r="M663" t="s">
        <v>2133</v>
      </c>
      <c r="N663">
        <v>6.0834722220000002</v>
      </c>
      <c r="O663">
        <v>0</v>
      </c>
      <c r="P663">
        <v>0</v>
      </c>
      <c r="Q663">
        <v>0</v>
      </c>
      <c r="R663">
        <v>0</v>
      </c>
      <c r="S663">
        <v>5</v>
      </c>
      <c r="T663">
        <v>0</v>
      </c>
      <c r="U663">
        <v>4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242.81599309687095</v>
      </c>
      <c r="AB663">
        <v>0</v>
      </c>
      <c r="AC663">
        <v>14003.785128203064</v>
      </c>
      <c r="AD663">
        <v>0</v>
      </c>
      <c r="AE663">
        <v>14246.601121299935</v>
      </c>
    </row>
    <row r="664" spans="1:31" x14ac:dyDescent="0.25">
      <c r="A664">
        <v>2357840</v>
      </c>
      <c r="B664">
        <v>1</v>
      </c>
      <c r="C664" t="s">
        <v>80</v>
      </c>
      <c r="D664" t="s">
        <v>85</v>
      </c>
      <c r="E664" t="s">
        <v>132</v>
      </c>
      <c r="F664" t="s">
        <v>2134</v>
      </c>
      <c r="G664" t="s">
        <v>168</v>
      </c>
      <c r="H664" t="s">
        <v>135</v>
      </c>
      <c r="I664" t="s">
        <v>136</v>
      </c>
      <c r="J664" t="s">
        <v>137</v>
      </c>
      <c r="K664" t="s">
        <v>138</v>
      </c>
      <c r="L664" t="s">
        <v>2135</v>
      </c>
      <c r="M664" t="s">
        <v>2136</v>
      </c>
      <c r="N664">
        <v>0.52833333299999996</v>
      </c>
      <c r="O664">
        <v>0</v>
      </c>
      <c r="P664">
        <v>5597</v>
      </c>
      <c r="Q664">
        <v>0</v>
      </c>
      <c r="R664">
        <v>1</v>
      </c>
      <c r="S664">
        <v>0</v>
      </c>
      <c r="T664">
        <v>164</v>
      </c>
      <c r="U664">
        <v>0</v>
      </c>
      <c r="V664">
        <v>0</v>
      </c>
      <c r="W664">
        <v>0</v>
      </c>
      <c r="X664">
        <v>917.90846573572196</v>
      </c>
      <c r="Y664">
        <v>0</v>
      </c>
      <c r="Z664">
        <v>4.4913755939559999E-2</v>
      </c>
      <c r="AA664">
        <v>0</v>
      </c>
      <c r="AB664">
        <v>107.18339141458387</v>
      </c>
      <c r="AC664">
        <v>0</v>
      </c>
      <c r="AD664">
        <v>0</v>
      </c>
      <c r="AE664">
        <v>1025.1367709062454</v>
      </c>
    </row>
    <row r="665" spans="1:31" x14ac:dyDescent="0.25">
      <c r="A665">
        <v>2357651</v>
      </c>
      <c r="B665">
        <v>1</v>
      </c>
      <c r="C665" t="s">
        <v>80</v>
      </c>
      <c r="D665" t="s">
        <v>104</v>
      </c>
      <c r="E665" t="s">
        <v>148</v>
      </c>
      <c r="F665" t="s">
        <v>2137</v>
      </c>
      <c r="G665" t="s">
        <v>150</v>
      </c>
      <c r="H665" t="s">
        <v>151</v>
      </c>
      <c r="I665" t="s">
        <v>136</v>
      </c>
      <c r="J665" t="s">
        <v>137</v>
      </c>
      <c r="K665" t="s">
        <v>138</v>
      </c>
      <c r="L665" t="s">
        <v>2138</v>
      </c>
      <c r="M665" t="s">
        <v>2139</v>
      </c>
      <c r="N665">
        <v>0.45361111100000001</v>
      </c>
      <c r="O665">
        <v>0</v>
      </c>
      <c r="P665">
        <v>7</v>
      </c>
      <c r="Q665">
        <v>0</v>
      </c>
      <c r="R665">
        <v>0</v>
      </c>
      <c r="S665">
        <v>0</v>
      </c>
      <c r="T665">
        <v>3</v>
      </c>
      <c r="U665">
        <v>0</v>
      </c>
      <c r="V665">
        <v>0</v>
      </c>
      <c r="W665">
        <v>0</v>
      </c>
      <c r="X665">
        <v>0.85566202692005566</v>
      </c>
      <c r="Y665">
        <v>0</v>
      </c>
      <c r="Z665">
        <v>0</v>
      </c>
      <c r="AA665">
        <v>0</v>
      </c>
      <c r="AB665">
        <v>0.38479142407541117</v>
      </c>
      <c r="AC665">
        <v>0</v>
      </c>
      <c r="AD665">
        <v>0</v>
      </c>
      <c r="AE665">
        <v>1.2404534509954668</v>
      </c>
    </row>
    <row r="666" spans="1:31" x14ac:dyDescent="0.25">
      <c r="A666">
        <v>2358049</v>
      </c>
      <c r="B666">
        <v>1</v>
      </c>
      <c r="C666" t="s">
        <v>80</v>
      </c>
      <c r="D666" t="s">
        <v>85</v>
      </c>
      <c r="E666" t="s">
        <v>132</v>
      </c>
      <c r="F666" t="s">
        <v>2140</v>
      </c>
      <c r="G666" t="s">
        <v>2141</v>
      </c>
      <c r="H666" t="s">
        <v>135</v>
      </c>
      <c r="I666" t="s">
        <v>136</v>
      </c>
      <c r="J666" t="s">
        <v>137</v>
      </c>
      <c r="K666" t="s">
        <v>138</v>
      </c>
      <c r="L666" t="s">
        <v>2142</v>
      </c>
      <c r="M666" t="s">
        <v>2143</v>
      </c>
      <c r="N666">
        <v>5.3302777770000001</v>
      </c>
      <c r="O666">
        <v>0</v>
      </c>
      <c r="P666">
        <v>5098</v>
      </c>
      <c r="Q666">
        <v>0</v>
      </c>
      <c r="R666">
        <v>0</v>
      </c>
      <c r="S666">
        <v>0</v>
      </c>
      <c r="T666">
        <v>455</v>
      </c>
      <c r="U666">
        <v>0</v>
      </c>
      <c r="V666">
        <v>0</v>
      </c>
      <c r="W666">
        <v>0</v>
      </c>
      <c r="X666">
        <v>9421.317666094852</v>
      </c>
      <c r="Y666">
        <v>0</v>
      </c>
      <c r="Z666">
        <v>0</v>
      </c>
      <c r="AA666">
        <v>0</v>
      </c>
      <c r="AB666">
        <v>2063.0240010220259</v>
      </c>
      <c r="AC666">
        <v>0</v>
      </c>
      <c r="AD666">
        <v>0</v>
      </c>
      <c r="AE666">
        <v>11484.341667116878</v>
      </c>
    </row>
    <row r="667" spans="1:31" x14ac:dyDescent="0.25">
      <c r="A667">
        <v>2357883</v>
      </c>
      <c r="B667">
        <v>1</v>
      </c>
      <c r="C667" t="s">
        <v>81</v>
      </c>
      <c r="D667" t="s">
        <v>118</v>
      </c>
      <c r="E667" t="s">
        <v>148</v>
      </c>
      <c r="F667" t="s">
        <v>2144</v>
      </c>
      <c r="G667" t="s">
        <v>181</v>
      </c>
      <c r="H667" t="s">
        <v>151</v>
      </c>
      <c r="I667" t="s">
        <v>136</v>
      </c>
      <c r="J667" t="s">
        <v>3</v>
      </c>
      <c r="K667" t="s">
        <v>138</v>
      </c>
      <c r="L667" t="s">
        <v>2145</v>
      </c>
      <c r="M667" t="s">
        <v>2146</v>
      </c>
      <c r="N667">
        <v>2.4227777769999999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0.50831183974841665</v>
      </c>
      <c r="AC667">
        <v>0</v>
      </c>
      <c r="AD667">
        <v>0</v>
      </c>
      <c r="AE667">
        <v>0.50831183974841665</v>
      </c>
    </row>
    <row r="668" spans="1:31" x14ac:dyDescent="0.25">
      <c r="A668">
        <v>2358069</v>
      </c>
      <c r="B668">
        <v>1</v>
      </c>
      <c r="C668" t="s">
        <v>81</v>
      </c>
      <c r="D668" t="s">
        <v>115</v>
      </c>
      <c r="E668" t="s">
        <v>132</v>
      </c>
      <c r="F668" t="s">
        <v>2147</v>
      </c>
      <c r="G668" t="s">
        <v>142</v>
      </c>
      <c r="H668" t="s">
        <v>135</v>
      </c>
      <c r="I668" t="s">
        <v>136</v>
      </c>
      <c r="J668" t="s">
        <v>137</v>
      </c>
      <c r="K668" t="s">
        <v>138</v>
      </c>
      <c r="L668" t="s">
        <v>2148</v>
      </c>
      <c r="M668" t="s">
        <v>2149</v>
      </c>
      <c r="N668">
        <v>0.60444444399999997</v>
      </c>
      <c r="O668">
        <v>0</v>
      </c>
      <c r="P668">
        <v>253</v>
      </c>
      <c r="Q668">
        <v>0</v>
      </c>
      <c r="R668">
        <v>0</v>
      </c>
      <c r="S668">
        <v>0</v>
      </c>
      <c r="T668">
        <v>20</v>
      </c>
      <c r="U668">
        <v>0</v>
      </c>
      <c r="V668">
        <v>0</v>
      </c>
      <c r="W668">
        <v>0</v>
      </c>
      <c r="X668">
        <v>13.900414815887856</v>
      </c>
      <c r="Y668">
        <v>0</v>
      </c>
      <c r="Z668">
        <v>0</v>
      </c>
      <c r="AA668">
        <v>0</v>
      </c>
      <c r="AB668">
        <v>0.42923688921720443</v>
      </c>
      <c r="AC668">
        <v>0</v>
      </c>
      <c r="AD668">
        <v>0</v>
      </c>
      <c r="AE668">
        <v>14.329651705105061</v>
      </c>
    </row>
    <row r="669" spans="1:31" x14ac:dyDescent="0.25">
      <c r="A669">
        <v>2358155</v>
      </c>
      <c r="B669">
        <v>1</v>
      </c>
      <c r="C669" t="s">
        <v>80</v>
      </c>
      <c r="D669" t="s">
        <v>108</v>
      </c>
      <c r="E669" t="s">
        <v>148</v>
      </c>
      <c r="F669" t="s">
        <v>2150</v>
      </c>
      <c r="G669" t="s">
        <v>160</v>
      </c>
      <c r="H669" t="s">
        <v>151</v>
      </c>
      <c r="I669" t="s">
        <v>136</v>
      </c>
      <c r="J669" t="s">
        <v>137</v>
      </c>
      <c r="K669" t="s">
        <v>138</v>
      </c>
      <c r="L669" t="s">
        <v>2151</v>
      </c>
      <c r="M669" t="s">
        <v>2152</v>
      </c>
      <c r="N669">
        <v>1.957222222</v>
      </c>
      <c r="O669">
        <v>0</v>
      </c>
      <c r="P669">
        <v>1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0.16391091588167556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0.16391091588167556</v>
      </c>
    </row>
    <row r="670" spans="1:31" x14ac:dyDescent="0.25">
      <c r="A670">
        <v>2357677</v>
      </c>
      <c r="B670">
        <v>1</v>
      </c>
      <c r="C670" t="s">
        <v>80</v>
      </c>
      <c r="D670" t="s">
        <v>106</v>
      </c>
      <c r="E670" t="s">
        <v>132</v>
      </c>
      <c r="F670" t="s">
        <v>2153</v>
      </c>
      <c r="G670" t="s">
        <v>134</v>
      </c>
      <c r="H670" t="s">
        <v>135</v>
      </c>
      <c r="I670" t="s">
        <v>136</v>
      </c>
      <c r="J670" t="s">
        <v>137</v>
      </c>
      <c r="K670" t="s">
        <v>138</v>
      </c>
      <c r="L670" t="s">
        <v>2154</v>
      </c>
      <c r="M670" t="s">
        <v>2155</v>
      </c>
      <c r="N670">
        <v>5.1897222220000003</v>
      </c>
      <c r="O670">
        <v>0</v>
      </c>
      <c r="P670">
        <v>88</v>
      </c>
      <c r="Q670">
        <v>0</v>
      </c>
      <c r="R670">
        <v>0</v>
      </c>
      <c r="S670">
        <v>0</v>
      </c>
      <c r="T670">
        <v>8</v>
      </c>
      <c r="U670">
        <v>0</v>
      </c>
      <c r="V670">
        <v>0</v>
      </c>
      <c r="W670">
        <v>0</v>
      </c>
      <c r="X670">
        <v>60.408655570478594</v>
      </c>
      <c r="Y670">
        <v>0</v>
      </c>
      <c r="Z670">
        <v>0</v>
      </c>
      <c r="AA670">
        <v>0</v>
      </c>
      <c r="AB670">
        <v>33.740571722033465</v>
      </c>
      <c r="AC670">
        <v>0</v>
      </c>
      <c r="AD670">
        <v>0</v>
      </c>
      <c r="AE670">
        <v>94.149227292512052</v>
      </c>
    </row>
    <row r="671" spans="1:31" x14ac:dyDescent="0.25">
      <c r="A671">
        <v>2357714</v>
      </c>
      <c r="B671">
        <v>1</v>
      </c>
      <c r="C671" t="s">
        <v>80</v>
      </c>
      <c r="D671" t="s">
        <v>107</v>
      </c>
      <c r="E671" t="s">
        <v>132</v>
      </c>
      <c r="F671" t="s">
        <v>2156</v>
      </c>
      <c r="G671" t="s">
        <v>168</v>
      </c>
      <c r="H671" t="s">
        <v>135</v>
      </c>
      <c r="I671" t="s">
        <v>136</v>
      </c>
      <c r="J671" t="s">
        <v>137</v>
      </c>
      <c r="K671" t="s">
        <v>138</v>
      </c>
      <c r="L671" t="s">
        <v>2157</v>
      </c>
      <c r="M671" t="s">
        <v>2158</v>
      </c>
      <c r="N671">
        <v>0.61</v>
      </c>
      <c r="O671">
        <v>0</v>
      </c>
      <c r="P671">
        <v>1701</v>
      </c>
      <c r="Q671">
        <v>0</v>
      </c>
      <c r="R671">
        <v>0</v>
      </c>
      <c r="S671">
        <v>0</v>
      </c>
      <c r="T671">
        <v>37</v>
      </c>
      <c r="U671">
        <v>0</v>
      </c>
      <c r="V671">
        <v>0</v>
      </c>
      <c r="W671">
        <v>0</v>
      </c>
      <c r="X671">
        <v>185.84188295241916</v>
      </c>
      <c r="Y671">
        <v>0</v>
      </c>
      <c r="Z671">
        <v>0</v>
      </c>
      <c r="AA671">
        <v>0</v>
      </c>
      <c r="AB671">
        <v>13.501440449830282</v>
      </c>
      <c r="AC671">
        <v>0</v>
      </c>
      <c r="AD671">
        <v>0</v>
      </c>
      <c r="AE671">
        <v>199.34332340224944</v>
      </c>
    </row>
    <row r="672" spans="1:31" x14ac:dyDescent="0.25">
      <c r="A672">
        <v>2357820</v>
      </c>
      <c r="B672">
        <v>1</v>
      </c>
      <c r="C672" t="s">
        <v>80</v>
      </c>
      <c r="D672" t="s">
        <v>94</v>
      </c>
      <c r="E672" t="s">
        <v>132</v>
      </c>
      <c r="F672" t="s">
        <v>2159</v>
      </c>
      <c r="G672" t="s">
        <v>244</v>
      </c>
      <c r="H672" t="s">
        <v>135</v>
      </c>
      <c r="I672" t="s">
        <v>136</v>
      </c>
      <c r="J672" t="s">
        <v>137</v>
      </c>
      <c r="K672" t="s">
        <v>245</v>
      </c>
      <c r="L672" t="s">
        <v>2160</v>
      </c>
      <c r="M672" t="s">
        <v>2161</v>
      </c>
      <c r="N672">
        <v>4.2455555550000001</v>
      </c>
      <c r="O672">
        <v>0</v>
      </c>
      <c r="P672">
        <v>155</v>
      </c>
      <c r="Q672">
        <v>0</v>
      </c>
      <c r="R672">
        <v>2</v>
      </c>
      <c r="S672">
        <v>0</v>
      </c>
      <c r="T672">
        <v>24</v>
      </c>
      <c r="U672">
        <v>0</v>
      </c>
      <c r="V672">
        <v>0</v>
      </c>
      <c r="W672">
        <v>0</v>
      </c>
      <c r="X672">
        <v>84.565527404065122</v>
      </c>
      <c r="Y672">
        <v>0</v>
      </c>
      <c r="Z672">
        <v>12.291007880061835</v>
      </c>
      <c r="AA672">
        <v>0</v>
      </c>
      <c r="AB672">
        <v>63.512007228449889</v>
      </c>
      <c r="AC672">
        <v>0</v>
      </c>
      <c r="AD672">
        <v>0</v>
      </c>
      <c r="AE672">
        <v>160.36854251257685</v>
      </c>
    </row>
    <row r="673" spans="1:31" x14ac:dyDescent="0.25">
      <c r="A673">
        <v>2357671</v>
      </c>
      <c r="B673">
        <v>1</v>
      </c>
      <c r="C673" t="s">
        <v>81</v>
      </c>
      <c r="D673" t="s">
        <v>119</v>
      </c>
      <c r="E673" t="s">
        <v>166</v>
      </c>
      <c r="F673" t="s">
        <v>2162</v>
      </c>
      <c r="G673" t="s">
        <v>168</v>
      </c>
      <c r="H673" t="s">
        <v>135</v>
      </c>
      <c r="I673" t="s">
        <v>653</v>
      </c>
      <c r="J673" t="s">
        <v>137</v>
      </c>
      <c r="K673" t="s">
        <v>138</v>
      </c>
      <c r="L673" t="s">
        <v>2163</v>
      </c>
      <c r="M673" t="s">
        <v>2164</v>
      </c>
      <c r="N673">
        <v>7.4999999999999997E-3</v>
      </c>
      <c r="O673">
        <v>0</v>
      </c>
      <c r="P673">
        <v>2608</v>
      </c>
      <c r="Q673">
        <v>153</v>
      </c>
      <c r="R673">
        <v>334</v>
      </c>
      <c r="S673">
        <v>11</v>
      </c>
      <c r="T673">
        <v>200</v>
      </c>
      <c r="U673">
        <v>0</v>
      </c>
      <c r="V673">
        <v>2</v>
      </c>
      <c r="W673">
        <v>0</v>
      </c>
      <c r="X673">
        <v>4.1980375571398136</v>
      </c>
      <c r="Y673">
        <v>8.9713342921305284</v>
      </c>
      <c r="Z673">
        <v>12.754800566247265</v>
      </c>
      <c r="AA673">
        <v>0.25999921585754998</v>
      </c>
      <c r="AB673">
        <v>0.64855538166080984</v>
      </c>
      <c r="AC673">
        <v>0</v>
      </c>
      <c r="AD673">
        <v>0.65578034664134988</v>
      </c>
      <c r="AE673">
        <v>27.488507359677318</v>
      </c>
    </row>
    <row r="674" spans="1:31" x14ac:dyDescent="0.25">
      <c r="A674">
        <v>2357720</v>
      </c>
      <c r="B674">
        <v>1</v>
      </c>
      <c r="C674" t="s">
        <v>80</v>
      </c>
      <c r="D674" t="s">
        <v>83</v>
      </c>
      <c r="E674" t="s">
        <v>154</v>
      </c>
      <c r="F674" t="s">
        <v>2165</v>
      </c>
      <c r="G674" t="s">
        <v>292</v>
      </c>
      <c r="H674" t="s">
        <v>151</v>
      </c>
      <c r="I674" t="s">
        <v>136</v>
      </c>
      <c r="J674" t="s">
        <v>3</v>
      </c>
      <c r="K674" t="s">
        <v>138</v>
      </c>
      <c r="L674" t="s">
        <v>2166</v>
      </c>
      <c r="M674" t="s">
        <v>2167</v>
      </c>
      <c r="N674">
        <v>6.2</v>
      </c>
      <c r="O674">
        <v>0</v>
      </c>
      <c r="P674">
        <v>405</v>
      </c>
      <c r="Q674">
        <v>0</v>
      </c>
      <c r="R674">
        <v>0</v>
      </c>
      <c r="S674">
        <v>0</v>
      </c>
      <c r="T674">
        <v>82</v>
      </c>
      <c r="U674">
        <v>0</v>
      </c>
      <c r="V674">
        <v>0</v>
      </c>
      <c r="W674">
        <v>0</v>
      </c>
      <c r="X674">
        <v>757.97927923382838</v>
      </c>
      <c r="Y674">
        <v>0</v>
      </c>
      <c r="Z674">
        <v>0</v>
      </c>
      <c r="AA674">
        <v>0</v>
      </c>
      <c r="AB674">
        <v>480.4738103230689</v>
      </c>
      <c r="AC674">
        <v>0</v>
      </c>
      <c r="AD674">
        <v>0</v>
      </c>
      <c r="AE674">
        <v>1238.4530895568973</v>
      </c>
    </row>
    <row r="675" spans="1:31" x14ac:dyDescent="0.25">
      <c r="A675">
        <v>2357657</v>
      </c>
      <c r="B675">
        <v>1</v>
      </c>
      <c r="C675" t="s">
        <v>81</v>
      </c>
      <c r="D675" t="s">
        <v>113</v>
      </c>
      <c r="E675" t="s">
        <v>320</v>
      </c>
      <c r="F675" t="s">
        <v>2168</v>
      </c>
      <c r="G675" t="s">
        <v>328</v>
      </c>
      <c r="H675" t="s">
        <v>135</v>
      </c>
      <c r="I675" t="s">
        <v>136</v>
      </c>
      <c r="J675" t="s">
        <v>137</v>
      </c>
      <c r="K675" t="s">
        <v>245</v>
      </c>
      <c r="L675" t="s">
        <v>2169</v>
      </c>
      <c r="M675" t="s">
        <v>2170</v>
      </c>
      <c r="N675">
        <v>0.101666666</v>
      </c>
      <c r="O675">
        <v>0</v>
      </c>
      <c r="P675">
        <v>12457</v>
      </c>
      <c r="Q675">
        <v>3</v>
      </c>
      <c r="R675">
        <v>61</v>
      </c>
      <c r="S675">
        <v>10</v>
      </c>
      <c r="T675">
        <v>2176</v>
      </c>
      <c r="U675">
        <v>1</v>
      </c>
      <c r="V675">
        <v>8</v>
      </c>
      <c r="W675">
        <v>0</v>
      </c>
      <c r="X675">
        <v>301.35050440828115</v>
      </c>
      <c r="Y675">
        <v>0.31672135430852</v>
      </c>
      <c r="Z675">
        <v>4.2318383757421314</v>
      </c>
      <c r="AA675">
        <v>76.484318507292599</v>
      </c>
      <c r="AB675">
        <v>139.72722496133855</v>
      </c>
      <c r="AC675">
        <v>37.080763086409085</v>
      </c>
      <c r="AD675">
        <v>6.0772791240171316</v>
      </c>
      <c r="AE675">
        <v>565.26864981738913</v>
      </c>
    </row>
    <row r="676" spans="1:31" x14ac:dyDescent="0.25">
      <c r="A676">
        <v>2357757</v>
      </c>
      <c r="B676">
        <v>1</v>
      </c>
      <c r="C676" t="s">
        <v>80</v>
      </c>
      <c r="D676" t="s">
        <v>108</v>
      </c>
      <c r="E676" t="s">
        <v>166</v>
      </c>
      <c r="F676" t="s">
        <v>2171</v>
      </c>
      <c r="G676" t="s">
        <v>244</v>
      </c>
      <c r="H676" t="s">
        <v>135</v>
      </c>
      <c r="I676" t="s">
        <v>136</v>
      </c>
      <c r="J676" t="s">
        <v>137</v>
      </c>
      <c r="K676" t="s">
        <v>245</v>
      </c>
      <c r="L676" t="s">
        <v>2172</v>
      </c>
      <c r="M676" t="s">
        <v>2173</v>
      </c>
      <c r="N676">
        <v>8.4497222220000001</v>
      </c>
      <c r="O676">
        <v>0</v>
      </c>
      <c r="P676">
        <v>2557</v>
      </c>
      <c r="Q676">
        <v>0</v>
      </c>
      <c r="R676">
        <v>112</v>
      </c>
      <c r="S676">
        <v>4</v>
      </c>
      <c r="T676">
        <v>320</v>
      </c>
      <c r="U676">
        <v>3</v>
      </c>
      <c r="V676">
        <v>0</v>
      </c>
      <c r="W676">
        <v>0</v>
      </c>
      <c r="X676">
        <v>4656.6222471931897</v>
      </c>
      <c r="Y676">
        <v>0</v>
      </c>
      <c r="Z676">
        <v>672.89121775576916</v>
      </c>
      <c r="AA676">
        <v>969.57196581554467</v>
      </c>
      <c r="AB676">
        <v>2643.3855465670631</v>
      </c>
      <c r="AC676">
        <v>617.19163606709424</v>
      </c>
      <c r="AD676">
        <v>0</v>
      </c>
      <c r="AE676">
        <v>9559.6626133986611</v>
      </c>
    </row>
    <row r="677" spans="1:31" x14ac:dyDescent="0.25">
      <c r="A677">
        <v>2358129</v>
      </c>
      <c r="B677">
        <v>1</v>
      </c>
      <c r="C677" t="s">
        <v>81</v>
      </c>
      <c r="D677" t="s">
        <v>127</v>
      </c>
      <c r="E677" t="s">
        <v>148</v>
      </c>
      <c r="F677" t="s">
        <v>2174</v>
      </c>
      <c r="G677" t="s">
        <v>160</v>
      </c>
      <c r="H677" t="s">
        <v>151</v>
      </c>
      <c r="I677" t="s">
        <v>136</v>
      </c>
      <c r="J677" t="s">
        <v>137</v>
      </c>
      <c r="K677" t="s">
        <v>138</v>
      </c>
      <c r="L677" t="s">
        <v>2175</v>
      </c>
      <c r="M677" t="s">
        <v>2176</v>
      </c>
      <c r="N677">
        <v>1.348333333</v>
      </c>
      <c r="O677">
        <v>0</v>
      </c>
      <c r="P677">
        <v>1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0.34720229982164497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0.34720229982164497</v>
      </c>
    </row>
    <row r="678" spans="1:31" x14ac:dyDescent="0.25">
      <c r="A678">
        <v>2357740</v>
      </c>
      <c r="B678">
        <v>1</v>
      </c>
      <c r="C678" t="s">
        <v>81</v>
      </c>
      <c r="D678" t="s">
        <v>127</v>
      </c>
      <c r="E678" t="s">
        <v>132</v>
      </c>
      <c r="F678" t="s">
        <v>397</v>
      </c>
      <c r="G678" t="s">
        <v>134</v>
      </c>
      <c r="H678" t="s">
        <v>135</v>
      </c>
      <c r="I678" t="s">
        <v>136</v>
      </c>
      <c r="J678" t="s">
        <v>137</v>
      </c>
      <c r="K678" t="s">
        <v>138</v>
      </c>
      <c r="L678" t="s">
        <v>2177</v>
      </c>
      <c r="M678" t="s">
        <v>2178</v>
      </c>
      <c r="N678">
        <v>2.4988888880000002</v>
      </c>
      <c r="O678">
        <v>0</v>
      </c>
      <c r="P678">
        <v>75</v>
      </c>
      <c r="Q678">
        <v>0</v>
      </c>
      <c r="R678">
        <v>2</v>
      </c>
      <c r="S678">
        <v>0</v>
      </c>
      <c r="T678">
        <v>3</v>
      </c>
      <c r="U678">
        <v>0</v>
      </c>
      <c r="V678">
        <v>0</v>
      </c>
      <c r="W678">
        <v>0</v>
      </c>
      <c r="X678">
        <v>56.670775106182667</v>
      </c>
      <c r="Y678">
        <v>0</v>
      </c>
      <c r="Z678">
        <v>11.041223583120299</v>
      </c>
      <c r="AA678">
        <v>0</v>
      </c>
      <c r="AB678">
        <v>1.0614846882635558</v>
      </c>
      <c r="AC678">
        <v>0</v>
      </c>
      <c r="AD678">
        <v>0</v>
      </c>
      <c r="AE678">
        <v>68.773483377566521</v>
      </c>
    </row>
    <row r="679" spans="1:31" x14ac:dyDescent="0.25">
      <c r="A679">
        <v>2357694</v>
      </c>
      <c r="B679">
        <v>1</v>
      </c>
      <c r="C679" t="s">
        <v>80</v>
      </c>
      <c r="D679" t="s">
        <v>110</v>
      </c>
      <c r="E679" t="s">
        <v>225</v>
      </c>
      <c r="F679" t="s">
        <v>2179</v>
      </c>
      <c r="G679" t="s">
        <v>292</v>
      </c>
      <c r="H679" t="s">
        <v>151</v>
      </c>
      <c r="I679" t="s">
        <v>136</v>
      </c>
      <c r="J679" t="s">
        <v>3</v>
      </c>
      <c r="K679" t="s">
        <v>138</v>
      </c>
      <c r="L679" t="s">
        <v>2180</v>
      </c>
      <c r="M679" t="s">
        <v>2181</v>
      </c>
      <c r="N679">
        <v>6.2127777770000003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3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3.8883094591308169</v>
      </c>
      <c r="AC679">
        <v>0</v>
      </c>
      <c r="AD679">
        <v>0</v>
      </c>
      <c r="AE679">
        <v>3.8883094591308169</v>
      </c>
    </row>
    <row r="680" spans="1:31" x14ac:dyDescent="0.25">
      <c r="A680">
        <v>2357843</v>
      </c>
      <c r="B680">
        <v>1</v>
      </c>
      <c r="C680" t="s">
        <v>80</v>
      </c>
      <c r="D680" t="s">
        <v>94</v>
      </c>
      <c r="E680" t="s">
        <v>166</v>
      </c>
      <c r="F680" t="s">
        <v>2182</v>
      </c>
      <c r="G680" t="s">
        <v>244</v>
      </c>
      <c r="H680" t="s">
        <v>135</v>
      </c>
      <c r="I680" t="s">
        <v>136</v>
      </c>
      <c r="J680" t="s">
        <v>137</v>
      </c>
      <c r="K680" t="s">
        <v>245</v>
      </c>
      <c r="L680" t="s">
        <v>2183</v>
      </c>
      <c r="M680" t="s">
        <v>2184</v>
      </c>
      <c r="N680">
        <v>4.3930555550000001</v>
      </c>
      <c r="O680">
        <v>0</v>
      </c>
      <c r="P680">
        <v>134</v>
      </c>
      <c r="Q680">
        <v>0</v>
      </c>
      <c r="R680">
        <v>7</v>
      </c>
      <c r="S680">
        <v>12</v>
      </c>
      <c r="T680">
        <v>22</v>
      </c>
      <c r="U680">
        <v>5</v>
      </c>
      <c r="V680">
        <v>0</v>
      </c>
      <c r="W680">
        <v>0</v>
      </c>
      <c r="X680">
        <v>131.90412826626056</v>
      </c>
      <c r="Y680">
        <v>0</v>
      </c>
      <c r="Z680">
        <v>24.247999006135728</v>
      </c>
      <c r="AA680">
        <v>645.45872187005057</v>
      </c>
      <c r="AB680">
        <v>160.29199152241739</v>
      </c>
      <c r="AC680">
        <v>2390.0008371228146</v>
      </c>
      <c r="AD680">
        <v>0</v>
      </c>
      <c r="AE680">
        <v>3351.903677787679</v>
      </c>
    </row>
    <row r="681" spans="1:31" x14ac:dyDescent="0.25">
      <c r="A681">
        <v>2358195</v>
      </c>
      <c r="B681">
        <v>1</v>
      </c>
      <c r="C681" t="s">
        <v>80</v>
      </c>
      <c r="D681" t="s">
        <v>88</v>
      </c>
      <c r="E681" t="s">
        <v>148</v>
      </c>
      <c r="F681" t="s">
        <v>2185</v>
      </c>
      <c r="G681" t="s">
        <v>240</v>
      </c>
      <c r="H681" t="s">
        <v>151</v>
      </c>
      <c r="I681" t="s">
        <v>136</v>
      </c>
      <c r="J681" t="s">
        <v>137</v>
      </c>
      <c r="K681" t="s">
        <v>138</v>
      </c>
      <c r="L681" t="s">
        <v>2186</v>
      </c>
      <c r="M681" t="s">
        <v>2187</v>
      </c>
      <c r="N681">
        <v>0.819722222</v>
      </c>
      <c r="O681">
        <v>0</v>
      </c>
      <c r="P681">
        <v>6</v>
      </c>
      <c r="Q681">
        <v>0</v>
      </c>
      <c r="R681">
        <v>0</v>
      </c>
      <c r="S681">
        <v>0</v>
      </c>
      <c r="T681">
        <v>1</v>
      </c>
      <c r="U681">
        <v>0</v>
      </c>
      <c r="V681">
        <v>0</v>
      </c>
      <c r="W681">
        <v>0</v>
      </c>
      <c r="X681">
        <v>1.1403559580115556</v>
      </c>
      <c r="Y681">
        <v>0</v>
      </c>
      <c r="Z681">
        <v>0</v>
      </c>
      <c r="AA681">
        <v>0</v>
      </c>
      <c r="AB681">
        <v>0.25832341385254892</v>
      </c>
      <c r="AC681">
        <v>0</v>
      </c>
      <c r="AD681">
        <v>0</v>
      </c>
      <c r="AE681">
        <v>1.3986793718641046</v>
      </c>
    </row>
    <row r="682" spans="1:31" x14ac:dyDescent="0.25">
      <c r="A682">
        <v>2357886</v>
      </c>
      <c r="B682">
        <v>1</v>
      </c>
      <c r="C682" t="s">
        <v>80</v>
      </c>
      <c r="D682" t="s">
        <v>105</v>
      </c>
      <c r="E682" t="s">
        <v>171</v>
      </c>
      <c r="F682" t="s">
        <v>2188</v>
      </c>
      <c r="G682" t="s">
        <v>168</v>
      </c>
      <c r="H682" t="s">
        <v>135</v>
      </c>
      <c r="I682" t="s">
        <v>136</v>
      </c>
      <c r="J682" t="s">
        <v>137</v>
      </c>
      <c r="K682" t="s">
        <v>138</v>
      </c>
      <c r="L682" t="s">
        <v>2189</v>
      </c>
      <c r="M682" t="s">
        <v>2190</v>
      </c>
      <c r="N682">
        <v>0.68666666600000004</v>
      </c>
      <c r="O682">
        <v>0</v>
      </c>
      <c r="P682">
        <v>4983</v>
      </c>
      <c r="Q682">
        <v>0</v>
      </c>
      <c r="R682">
        <v>0</v>
      </c>
      <c r="S682">
        <v>1</v>
      </c>
      <c r="T682">
        <v>387</v>
      </c>
      <c r="U682">
        <v>0</v>
      </c>
      <c r="V682">
        <v>1</v>
      </c>
      <c r="W682">
        <v>0</v>
      </c>
      <c r="X682">
        <v>987.30120081015218</v>
      </c>
      <c r="Y682">
        <v>0</v>
      </c>
      <c r="Z682">
        <v>0</v>
      </c>
      <c r="AA682">
        <v>2.0549700283272587</v>
      </c>
      <c r="AB682">
        <v>258.77947632534455</v>
      </c>
      <c r="AC682">
        <v>0</v>
      </c>
      <c r="AD682">
        <v>1.5066469471435351</v>
      </c>
      <c r="AE682">
        <v>1249.6422941109674</v>
      </c>
    </row>
    <row r="683" spans="1:31" x14ac:dyDescent="0.25">
      <c r="A683">
        <v>2357860</v>
      </c>
      <c r="B683">
        <v>1</v>
      </c>
      <c r="C683" t="s">
        <v>80</v>
      </c>
      <c r="D683" t="s">
        <v>83</v>
      </c>
      <c r="E683" t="s">
        <v>132</v>
      </c>
      <c r="F683" t="s">
        <v>2191</v>
      </c>
      <c r="G683" t="s">
        <v>244</v>
      </c>
      <c r="H683" t="s">
        <v>135</v>
      </c>
      <c r="I683" t="s">
        <v>136</v>
      </c>
      <c r="J683" t="s">
        <v>137</v>
      </c>
      <c r="K683" t="s">
        <v>245</v>
      </c>
      <c r="L683" t="s">
        <v>2192</v>
      </c>
      <c r="M683" t="s">
        <v>2193</v>
      </c>
      <c r="N683">
        <v>7.2236111110000003</v>
      </c>
      <c r="O683">
        <v>0</v>
      </c>
      <c r="P683">
        <v>1</v>
      </c>
      <c r="Q683">
        <v>0</v>
      </c>
      <c r="R683">
        <v>0</v>
      </c>
      <c r="S683">
        <v>8</v>
      </c>
      <c r="T683">
        <v>10</v>
      </c>
      <c r="U683">
        <v>5</v>
      </c>
      <c r="V683">
        <v>3</v>
      </c>
      <c r="W683">
        <v>0</v>
      </c>
      <c r="X683">
        <v>8.3787628583437996</v>
      </c>
      <c r="Y683">
        <v>0</v>
      </c>
      <c r="Z683">
        <v>0</v>
      </c>
      <c r="AA683">
        <v>253.82961543138654</v>
      </c>
      <c r="AB683">
        <v>369.32514794318024</v>
      </c>
      <c r="AC683">
        <v>1116.1199431072212</v>
      </c>
      <c r="AD683">
        <v>176.8014812515751</v>
      </c>
      <c r="AE683">
        <v>1924.4549505917068</v>
      </c>
    </row>
    <row r="684" spans="1:31" x14ac:dyDescent="0.25">
      <c r="A684">
        <v>2358152</v>
      </c>
      <c r="B684">
        <v>1</v>
      </c>
      <c r="C684" t="s">
        <v>81</v>
      </c>
      <c r="D684" t="s">
        <v>119</v>
      </c>
      <c r="E684" t="s">
        <v>171</v>
      </c>
      <c r="F684" t="s">
        <v>2194</v>
      </c>
      <c r="G684" t="s">
        <v>168</v>
      </c>
      <c r="H684" t="s">
        <v>135</v>
      </c>
      <c r="I684" t="s">
        <v>136</v>
      </c>
      <c r="J684" t="s">
        <v>137</v>
      </c>
      <c r="K684" t="s">
        <v>138</v>
      </c>
      <c r="L684" t="s">
        <v>2195</v>
      </c>
      <c r="M684" t="s">
        <v>2196</v>
      </c>
      <c r="N684">
        <v>1.485833333</v>
      </c>
      <c r="O684">
        <v>0</v>
      </c>
      <c r="P684">
        <v>986</v>
      </c>
      <c r="Q684">
        <v>66</v>
      </c>
      <c r="R684">
        <v>61</v>
      </c>
      <c r="S684">
        <v>4</v>
      </c>
      <c r="T684">
        <v>70</v>
      </c>
      <c r="U684">
        <v>0</v>
      </c>
      <c r="V684">
        <v>2</v>
      </c>
      <c r="W684">
        <v>0</v>
      </c>
      <c r="X684">
        <v>294.30375474733387</v>
      </c>
      <c r="Y684">
        <v>521.60981660582388</v>
      </c>
      <c r="Z684">
        <v>273.60344916511093</v>
      </c>
      <c r="AA684">
        <v>10.245216859560307</v>
      </c>
      <c r="AB684">
        <v>36.266973631472993</v>
      </c>
      <c r="AC684">
        <v>0</v>
      </c>
      <c r="AD684">
        <v>96.197945618870421</v>
      </c>
      <c r="AE684">
        <v>1232.2271566281725</v>
      </c>
    </row>
    <row r="685" spans="1:31" x14ac:dyDescent="0.25">
      <c r="A685">
        <v>2357823</v>
      </c>
      <c r="B685">
        <v>1</v>
      </c>
      <c r="C685" t="s">
        <v>80</v>
      </c>
      <c r="D685" t="s">
        <v>96</v>
      </c>
      <c r="E685" t="s">
        <v>154</v>
      </c>
      <c r="F685" t="s">
        <v>2197</v>
      </c>
      <c r="G685" t="s">
        <v>227</v>
      </c>
      <c r="H685" t="s">
        <v>151</v>
      </c>
      <c r="I685" t="s">
        <v>136</v>
      </c>
      <c r="J685" t="s">
        <v>137</v>
      </c>
      <c r="K685" t="s">
        <v>138</v>
      </c>
      <c r="L685" t="s">
        <v>2198</v>
      </c>
      <c r="M685" t="s">
        <v>2199</v>
      </c>
      <c r="N685">
        <v>3.1405555550000002</v>
      </c>
      <c r="O685">
        <v>0</v>
      </c>
      <c r="P685">
        <v>466</v>
      </c>
      <c r="Q685">
        <v>0</v>
      </c>
      <c r="R685">
        <v>0</v>
      </c>
      <c r="S685">
        <v>0</v>
      </c>
      <c r="T685">
        <v>9</v>
      </c>
      <c r="U685">
        <v>0</v>
      </c>
      <c r="V685">
        <v>0</v>
      </c>
      <c r="W685">
        <v>0</v>
      </c>
      <c r="X685">
        <v>443.28430694985383</v>
      </c>
      <c r="Y685">
        <v>0</v>
      </c>
      <c r="Z685">
        <v>0</v>
      </c>
      <c r="AA685">
        <v>0</v>
      </c>
      <c r="AB685">
        <v>54.762790145188724</v>
      </c>
      <c r="AC685">
        <v>0</v>
      </c>
      <c r="AD685">
        <v>0</v>
      </c>
      <c r="AE685">
        <v>498.04709709504255</v>
      </c>
    </row>
    <row r="686" spans="1:31" x14ac:dyDescent="0.25">
      <c r="A686">
        <v>2357817</v>
      </c>
      <c r="B686">
        <v>1</v>
      </c>
      <c r="C686" t="s">
        <v>80</v>
      </c>
      <c r="D686" t="s">
        <v>104</v>
      </c>
      <c r="E686" t="s">
        <v>132</v>
      </c>
      <c r="F686" t="s">
        <v>646</v>
      </c>
      <c r="G686" t="s">
        <v>134</v>
      </c>
      <c r="H686" t="s">
        <v>135</v>
      </c>
      <c r="I686" t="s">
        <v>136</v>
      </c>
      <c r="J686" t="s">
        <v>137</v>
      </c>
      <c r="K686" t="s">
        <v>138</v>
      </c>
      <c r="L686" t="s">
        <v>2200</v>
      </c>
      <c r="M686" t="s">
        <v>2201</v>
      </c>
      <c r="N686">
        <v>2.3777777769999999</v>
      </c>
      <c r="O686">
        <v>0</v>
      </c>
      <c r="P686">
        <v>0</v>
      </c>
      <c r="Q686">
        <v>0</v>
      </c>
      <c r="R686">
        <v>2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</row>
    <row r="687" spans="1:31" x14ac:dyDescent="0.25">
      <c r="A687">
        <v>2357706</v>
      </c>
      <c r="B687">
        <v>1</v>
      </c>
      <c r="C687" t="s">
        <v>81</v>
      </c>
      <c r="D687" t="s">
        <v>126</v>
      </c>
      <c r="E687" t="s">
        <v>132</v>
      </c>
      <c r="F687" t="s">
        <v>2202</v>
      </c>
      <c r="G687" t="s">
        <v>168</v>
      </c>
      <c r="H687" t="s">
        <v>135</v>
      </c>
      <c r="I687" t="s">
        <v>136</v>
      </c>
      <c r="J687" t="s">
        <v>137</v>
      </c>
      <c r="K687" t="s">
        <v>138</v>
      </c>
      <c r="L687" t="s">
        <v>2203</v>
      </c>
      <c r="M687" t="s">
        <v>2204</v>
      </c>
      <c r="N687">
        <v>1.9083333330000001</v>
      </c>
      <c r="O687">
        <v>0</v>
      </c>
      <c r="P687">
        <v>82</v>
      </c>
      <c r="Q687">
        <v>2</v>
      </c>
      <c r="R687">
        <v>37</v>
      </c>
      <c r="S687">
        <v>0</v>
      </c>
      <c r="T687">
        <v>5</v>
      </c>
      <c r="U687">
        <v>1</v>
      </c>
      <c r="V687">
        <v>0</v>
      </c>
      <c r="W687">
        <v>0</v>
      </c>
      <c r="X687">
        <v>18.779209925035705</v>
      </c>
      <c r="Y687">
        <v>227.65929848524138</v>
      </c>
      <c r="Z687">
        <v>101.7390165513944</v>
      </c>
      <c r="AA687">
        <v>0</v>
      </c>
      <c r="AB687">
        <v>3.5580166572168173</v>
      </c>
      <c r="AC687">
        <v>1.8641791088480402</v>
      </c>
      <c r="AD687">
        <v>0</v>
      </c>
      <c r="AE687">
        <v>353.59972072773627</v>
      </c>
    </row>
    <row r="688" spans="1:31" x14ac:dyDescent="0.25">
      <c r="A688">
        <v>2357829</v>
      </c>
      <c r="B688">
        <v>1</v>
      </c>
      <c r="C688" t="s">
        <v>80</v>
      </c>
      <c r="D688" t="s">
        <v>105</v>
      </c>
      <c r="E688" t="s">
        <v>171</v>
      </c>
      <c r="F688" t="s">
        <v>2205</v>
      </c>
      <c r="G688" t="s">
        <v>252</v>
      </c>
      <c r="H688" t="s">
        <v>135</v>
      </c>
      <c r="I688" t="s">
        <v>136</v>
      </c>
      <c r="J688" t="s">
        <v>137</v>
      </c>
      <c r="K688" t="s">
        <v>245</v>
      </c>
      <c r="L688" t="s">
        <v>2206</v>
      </c>
      <c r="M688" t="s">
        <v>2207</v>
      </c>
      <c r="N688">
        <v>0.56555555499999999</v>
      </c>
      <c r="O688">
        <v>4</v>
      </c>
      <c r="P688">
        <v>45</v>
      </c>
      <c r="Q688">
        <v>0</v>
      </c>
      <c r="R688">
        <v>7</v>
      </c>
      <c r="S688">
        <v>12</v>
      </c>
      <c r="T688">
        <v>42</v>
      </c>
      <c r="U688">
        <v>2</v>
      </c>
      <c r="V688">
        <v>0</v>
      </c>
      <c r="W688">
        <v>4.0820070618911117</v>
      </c>
      <c r="X688">
        <v>7.4570794187190215</v>
      </c>
      <c r="Y688">
        <v>0</v>
      </c>
      <c r="Z688">
        <v>2.9002693839558003</v>
      </c>
      <c r="AA688">
        <v>74.644795897630715</v>
      </c>
      <c r="AB688">
        <v>24.633701647099599</v>
      </c>
      <c r="AC688">
        <v>76.888596396253533</v>
      </c>
      <c r="AD688">
        <v>0</v>
      </c>
      <c r="AE688">
        <v>190.6064498055498</v>
      </c>
    </row>
    <row r="689" spans="1:31" x14ac:dyDescent="0.25">
      <c r="A689">
        <v>2357806</v>
      </c>
      <c r="B689">
        <v>1</v>
      </c>
      <c r="C689" t="s">
        <v>81</v>
      </c>
      <c r="D689" t="s">
        <v>117</v>
      </c>
      <c r="E689" t="s">
        <v>166</v>
      </c>
      <c r="F689" t="s">
        <v>2208</v>
      </c>
      <c r="G689" t="s">
        <v>244</v>
      </c>
      <c r="H689" t="s">
        <v>135</v>
      </c>
      <c r="I689" t="s">
        <v>136</v>
      </c>
      <c r="J689" t="s">
        <v>137</v>
      </c>
      <c r="K689" t="s">
        <v>245</v>
      </c>
      <c r="L689" t="s">
        <v>2209</v>
      </c>
      <c r="M689" t="s">
        <v>2210</v>
      </c>
      <c r="N689">
        <v>4.1272222220000003</v>
      </c>
      <c r="O689">
        <v>0</v>
      </c>
      <c r="P689">
        <v>403</v>
      </c>
      <c r="Q689">
        <v>37</v>
      </c>
      <c r="R689">
        <v>45</v>
      </c>
      <c r="S689">
        <v>6</v>
      </c>
      <c r="T689">
        <v>31</v>
      </c>
      <c r="U689">
        <v>1</v>
      </c>
      <c r="V689">
        <v>0</v>
      </c>
      <c r="W689">
        <v>0</v>
      </c>
      <c r="X689">
        <v>245.91472581017152</v>
      </c>
      <c r="Y689">
        <v>724.72428885420072</v>
      </c>
      <c r="Z689">
        <v>325.72619113284679</v>
      </c>
      <c r="AA689">
        <v>557.59877579541819</v>
      </c>
      <c r="AB689">
        <v>105.55269887423553</v>
      </c>
      <c r="AC689">
        <v>230.85304628809794</v>
      </c>
      <c r="AD689">
        <v>0</v>
      </c>
      <c r="AE689">
        <v>2190.3697267549705</v>
      </c>
    </row>
    <row r="690" spans="1:31" x14ac:dyDescent="0.25">
      <c r="A690">
        <v>2357683</v>
      </c>
      <c r="B690">
        <v>1</v>
      </c>
      <c r="C690" t="s">
        <v>80</v>
      </c>
      <c r="D690" t="s">
        <v>85</v>
      </c>
      <c r="E690" t="s">
        <v>225</v>
      </c>
      <c r="F690" t="s">
        <v>2211</v>
      </c>
      <c r="G690" t="s">
        <v>219</v>
      </c>
      <c r="H690" t="s">
        <v>151</v>
      </c>
      <c r="I690" t="s">
        <v>136</v>
      </c>
      <c r="J690" t="s">
        <v>137</v>
      </c>
      <c r="K690" t="s">
        <v>138</v>
      </c>
      <c r="L690" t="s">
        <v>2212</v>
      </c>
      <c r="M690" t="s">
        <v>2213</v>
      </c>
      <c r="N690">
        <v>1.2327777769999999</v>
      </c>
      <c r="O690">
        <v>0</v>
      </c>
      <c r="P690">
        <v>185</v>
      </c>
      <c r="Q690">
        <v>0</v>
      </c>
      <c r="R690">
        <v>0</v>
      </c>
      <c r="S690">
        <v>0</v>
      </c>
      <c r="T690">
        <v>3</v>
      </c>
      <c r="U690">
        <v>0</v>
      </c>
      <c r="V690">
        <v>0</v>
      </c>
      <c r="W690">
        <v>0</v>
      </c>
      <c r="X690">
        <v>72.905906956631128</v>
      </c>
      <c r="Y690">
        <v>0</v>
      </c>
      <c r="Z690">
        <v>0</v>
      </c>
      <c r="AA690">
        <v>0</v>
      </c>
      <c r="AB690">
        <v>0.20292983284067168</v>
      </c>
      <c r="AC690">
        <v>0</v>
      </c>
      <c r="AD690">
        <v>0</v>
      </c>
      <c r="AE690">
        <v>73.108836789471795</v>
      </c>
    </row>
    <row r="691" spans="1:31" x14ac:dyDescent="0.25">
      <c r="A691">
        <v>2358178</v>
      </c>
      <c r="B691">
        <v>1</v>
      </c>
      <c r="C691" t="s">
        <v>80</v>
      </c>
      <c r="D691" t="s">
        <v>104</v>
      </c>
      <c r="E691" t="s">
        <v>148</v>
      </c>
      <c r="F691" t="s">
        <v>2214</v>
      </c>
      <c r="G691" t="s">
        <v>150</v>
      </c>
      <c r="H691" t="s">
        <v>151</v>
      </c>
      <c r="I691" t="s">
        <v>136</v>
      </c>
      <c r="J691" t="s">
        <v>137</v>
      </c>
      <c r="K691" t="s">
        <v>138</v>
      </c>
      <c r="L691" t="s">
        <v>2215</v>
      </c>
      <c r="M691" t="s">
        <v>2216</v>
      </c>
      <c r="N691">
        <v>0.69638888799999998</v>
      </c>
      <c r="O691">
        <v>0</v>
      </c>
      <c r="P691">
        <v>4</v>
      </c>
      <c r="Q691">
        <v>0</v>
      </c>
      <c r="R691">
        <v>0</v>
      </c>
      <c r="S691">
        <v>0</v>
      </c>
      <c r="T691">
        <v>1</v>
      </c>
      <c r="U691">
        <v>0</v>
      </c>
      <c r="V691">
        <v>0</v>
      </c>
      <c r="W691">
        <v>0</v>
      </c>
      <c r="X691">
        <v>0.84302125595542843</v>
      </c>
      <c r="Y691">
        <v>0</v>
      </c>
      <c r="Z691">
        <v>0</v>
      </c>
      <c r="AA691">
        <v>0</v>
      </c>
      <c r="AB691">
        <v>7.0065249994666665E-2</v>
      </c>
      <c r="AC691">
        <v>0</v>
      </c>
      <c r="AD691">
        <v>0</v>
      </c>
      <c r="AE691">
        <v>0.91308650595009511</v>
      </c>
    </row>
    <row r="692" spans="1:31" x14ac:dyDescent="0.25">
      <c r="A692">
        <v>2357700</v>
      </c>
      <c r="B692">
        <v>1</v>
      </c>
      <c r="C692" t="s">
        <v>81</v>
      </c>
      <c r="D692" t="s">
        <v>118</v>
      </c>
      <c r="E692" t="s">
        <v>132</v>
      </c>
      <c r="F692" t="s">
        <v>2217</v>
      </c>
      <c r="G692" t="s">
        <v>168</v>
      </c>
      <c r="H692" t="s">
        <v>135</v>
      </c>
      <c r="I692" t="s">
        <v>136</v>
      </c>
      <c r="J692" t="s">
        <v>137</v>
      </c>
      <c r="K692" t="s">
        <v>138</v>
      </c>
      <c r="L692" t="s">
        <v>2218</v>
      </c>
      <c r="M692" t="s">
        <v>2219</v>
      </c>
      <c r="N692">
        <v>0.65666666600000001</v>
      </c>
      <c r="O692">
        <v>1</v>
      </c>
      <c r="P692">
        <v>1951</v>
      </c>
      <c r="Q692">
        <v>14</v>
      </c>
      <c r="R692">
        <v>40</v>
      </c>
      <c r="S692">
        <v>13</v>
      </c>
      <c r="T692">
        <v>231</v>
      </c>
      <c r="U692">
        <v>3</v>
      </c>
      <c r="V692">
        <v>0</v>
      </c>
      <c r="W692">
        <v>1.0574155827271734</v>
      </c>
      <c r="X692">
        <v>257.85129090165987</v>
      </c>
      <c r="Y692">
        <v>24.15350889665164</v>
      </c>
      <c r="Z692">
        <v>44.723139617820593</v>
      </c>
      <c r="AA692">
        <v>102.33349532078716</v>
      </c>
      <c r="AB692">
        <v>79.70150681527808</v>
      </c>
      <c r="AC692">
        <v>215.51030016089959</v>
      </c>
      <c r="AD692">
        <v>0</v>
      </c>
      <c r="AE692">
        <v>725.33065729582415</v>
      </c>
    </row>
    <row r="693" spans="1:31" x14ac:dyDescent="0.25">
      <c r="A693">
        <v>2357992</v>
      </c>
      <c r="B693">
        <v>1</v>
      </c>
      <c r="C693" t="s">
        <v>80</v>
      </c>
      <c r="D693" t="s">
        <v>97</v>
      </c>
      <c r="E693" t="s">
        <v>171</v>
      </c>
      <c r="F693" t="s">
        <v>2220</v>
      </c>
      <c r="G693" t="s">
        <v>168</v>
      </c>
      <c r="H693" t="s">
        <v>135</v>
      </c>
      <c r="I693" t="s">
        <v>136</v>
      </c>
      <c r="J693" t="s">
        <v>137</v>
      </c>
      <c r="K693" t="s">
        <v>138</v>
      </c>
      <c r="L693" t="s">
        <v>2221</v>
      </c>
      <c r="M693" t="s">
        <v>2222</v>
      </c>
      <c r="N693">
        <v>1.488611111</v>
      </c>
      <c r="O693">
        <v>12</v>
      </c>
      <c r="P693">
        <v>671</v>
      </c>
      <c r="Q693">
        <v>8</v>
      </c>
      <c r="R693">
        <v>98</v>
      </c>
      <c r="S693">
        <v>13</v>
      </c>
      <c r="T693">
        <v>126</v>
      </c>
      <c r="U693">
        <v>2</v>
      </c>
      <c r="V693">
        <v>1</v>
      </c>
      <c r="W693">
        <v>20.381823277319842</v>
      </c>
      <c r="X693">
        <v>334.02096194872138</v>
      </c>
      <c r="Y693">
        <v>26.317482634563042</v>
      </c>
      <c r="Z693">
        <v>102.37815496352023</v>
      </c>
      <c r="AA693">
        <v>55.398451332894645</v>
      </c>
      <c r="AB693">
        <v>181.06507181676486</v>
      </c>
      <c r="AC693">
        <v>164.92757514031845</v>
      </c>
      <c r="AD693">
        <v>5.2738855526444519</v>
      </c>
      <c r="AE693">
        <v>889.76340666674685</v>
      </c>
    </row>
    <row r="694" spans="1:31" x14ac:dyDescent="0.25">
      <c r="A694">
        <v>2357743</v>
      </c>
      <c r="B694">
        <v>1</v>
      </c>
      <c r="C694" t="s">
        <v>81</v>
      </c>
      <c r="D694" t="s">
        <v>123</v>
      </c>
      <c r="E694" t="s">
        <v>171</v>
      </c>
      <c r="F694" t="s">
        <v>2223</v>
      </c>
      <c r="G694" t="s">
        <v>168</v>
      </c>
      <c r="H694" t="s">
        <v>135</v>
      </c>
      <c r="I694" t="s">
        <v>136</v>
      </c>
      <c r="J694" t="s">
        <v>137</v>
      </c>
      <c r="K694" t="s">
        <v>138</v>
      </c>
      <c r="L694" t="s">
        <v>2224</v>
      </c>
      <c r="M694" t="s">
        <v>2225</v>
      </c>
      <c r="N694">
        <v>2.0280555549999999</v>
      </c>
      <c r="O694">
        <v>0</v>
      </c>
      <c r="P694">
        <v>361</v>
      </c>
      <c r="Q694">
        <v>138</v>
      </c>
      <c r="R694">
        <v>53</v>
      </c>
      <c r="S694">
        <v>15</v>
      </c>
      <c r="T694">
        <v>36</v>
      </c>
      <c r="U694">
        <v>0</v>
      </c>
      <c r="V694">
        <v>0</v>
      </c>
      <c r="W694">
        <v>0</v>
      </c>
      <c r="X694">
        <v>149.58248262233596</v>
      </c>
      <c r="Y694">
        <v>1110.2670414620779</v>
      </c>
      <c r="Z694">
        <v>284.78126581510674</v>
      </c>
      <c r="AA694">
        <v>62.654277671091243</v>
      </c>
      <c r="AB694">
        <v>45.063399448035767</v>
      </c>
      <c r="AC694">
        <v>0</v>
      </c>
      <c r="AD694">
        <v>0</v>
      </c>
      <c r="AE694">
        <v>1652.3484670186476</v>
      </c>
    </row>
    <row r="695" spans="1:31" x14ac:dyDescent="0.25">
      <c r="A695">
        <v>2357932</v>
      </c>
      <c r="B695">
        <v>1</v>
      </c>
      <c r="C695" t="s">
        <v>81</v>
      </c>
      <c r="D695" t="s">
        <v>118</v>
      </c>
      <c r="E695" t="s">
        <v>171</v>
      </c>
      <c r="F695" t="s">
        <v>2226</v>
      </c>
      <c r="G695" t="s">
        <v>2141</v>
      </c>
      <c r="H695" t="s">
        <v>135</v>
      </c>
      <c r="I695" t="s">
        <v>136</v>
      </c>
      <c r="J695" t="s">
        <v>137</v>
      </c>
      <c r="K695" t="s">
        <v>138</v>
      </c>
      <c r="L695" t="s">
        <v>2227</v>
      </c>
      <c r="M695" t="s">
        <v>2228</v>
      </c>
      <c r="N695">
        <v>0.399166666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24.577152237752394</v>
      </c>
      <c r="AD695">
        <v>0</v>
      </c>
      <c r="AE695">
        <v>24.577152237752394</v>
      </c>
    </row>
    <row r="696" spans="1:31" x14ac:dyDescent="0.25">
      <c r="A696">
        <v>2358075</v>
      </c>
      <c r="B696">
        <v>1</v>
      </c>
      <c r="C696" t="s">
        <v>80</v>
      </c>
      <c r="D696" t="s">
        <v>105</v>
      </c>
      <c r="E696" t="s">
        <v>132</v>
      </c>
      <c r="F696" t="s">
        <v>2229</v>
      </c>
      <c r="G696" t="s">
        <v>134</v>
      </c>
      <c r="H696" t="s">
        <v>135</v>
      </c>
      <c r="I696" t="s">
        <v>136</v>
      </c>
      <c r="J696" t="s">
        <v>137</v>
      </c>
      <c r="K696" t="s">
        <v>138</v>
      </c>
      <c r="L696" t="s">
        <v>2230</v>
      </c>
      <c r="M696" t="s">
        <v>2231</v>
      </c>
      <c r="N696">
        <v>1.278888888</v>
      </c>
      <c r="O696">
        <v>3</v>
      </c>
      <c r="P696">
        <v>0</v>
      </c>
      <c r="Q696">
        <v>12</v>
      </c>
      <c r="R696">
        <v>0</v>
      </c>
      <c r="S696">
        <v>2</v>
      </c>
      <c r="T696">
        <v>0</v>
      </c>
      <c r="U696">
        <v>0</v>
      </c>
      <c r="V696">
        <v>0</v>
      </c>
      <c r="W696">
        <v>6.2431791506263234</v>
      </c>
      <c r="X696">
        <v>0</v>
      </c>
      <c r="Y696">
        <v>17.944229687266205</v>
      </c>
      <c r="Z696">
        <v>0</v>
      </c>
      <c r="AA696">
        <v>26.903652771258209</v>
      </c>
      <c r="AB696">
        <v>0</v>
      </c>
      <c r="AC696">
        <v>0</v>
      </c>
      <c r="AD696">
        <v>0</v>
      </c>
      <c r="AE696">
        <v>51.091061609150735</v>
      </c>
    </row>
    <row r="697" spans="1:31" x14ac:dyDescent="0.25">
      <c r="A697">
        <v>2357869</v>
      </c>
      <c r="B697">
        <v>1</v>
      </c>
      <c r="C697" t="s">
        <v>80</v>
      </c>
      <c r="D697" t="s">
        <v>104</v>
      </c>
      <c r="E697" t="s">
        <v>225</v>
      </c>
      <c r="F697" t="s">
        <v>2232</v>
      </c>
      <c r="G697" t="s">
        <v>1503</v>
      </c>
      <c r="H697" t="s">
        <v>151</v>
      </c>
      <c r="I697" t="s">
        <v>136</v>
      </c>
      <c r="J697" t="s">
        <v>137</v>
      </c>
      <c r="K697" t="s">
        <v>138</v>
      </c>
      <c r="L697" t="s">
        <v>2233</v>
      </c>
      <c r="M697" t="s">
        <v>2234</v>
      </c>
      <c r="N697">
        <v>2.2799999999999998</v>
      </c>
      <c r="O697">
        <v>0</v>
      </c>
      <c r="P697">
        <v>125</v>
      </c>
      <c r="Q697">
        <v>0</v>
      </c>
      <c r="R697">
        <v>0</v>
      </c>
      <c r="S697">
        <v>0</v>
      </c>
      <c r="T697">
        <v>11</v>
      </c>
      <c r="U697">
        <v>0</v>
      </c>
      <c r="V697">
        <v>0</v>
      </c>
      <c r="W697">
        <v>0</v>
      </c>
      <c r="X697">
        <v>57.356492606432305</v>
      </c>
      <c r="Y697">
        <v>0</v>
      </c>
      <c r="Z697">
        <v>0</v>
      </c>
      <c r="AA697">
        <v>0</v>
      </c>
      <c r="AB697">
        <v>0.69280026859100008</v>
      </c>
      <c r="AC697">
        <v>0</v>
      </c>
      <c r="AD697">
        <v>0</v>
      </c>
      <c r="AE697">
        <v>58.049292875023305</v>
      </c>
    </row>
    <row r="698" spans="1:31" x14ac:dyDescent="0.25">
      <c r="A698">
        <v>2358012</v>
      </c>
      <c r="B698">
        <v>1</v>
      </c>
      <c r="C698" t="s">
        <v>81</v>
      </c>
      <c r="D698" t="s">
        <v>117</v>
      </c>
      <c r="E698" t="s">
        <v>132</v>
      </c>
      <c r="F698" t="s">
        <v>2235</v>
      </c>
      <c r="G698" t="s">
        <v>134</v>
      </c>
      <c r="H698" t="s">
        <v>135</v>
      </c>
      <c r="I698" t="s">
        <v>136</v>
      </c>
      <c r="J698" t="s">
        <v>137</v>
      </c>
      <c r="K698" t="s">
        <v>138</v>
      </c>
      <c r="L698" t="s">
        <v>2236</v>
      </c>
      <c r="M698" t="s">
        <v>2237</v>
      </c>
      <c r="N698">
        <v>2.0863888880000001</v>
      </c>
      <c r="O698">
        <v>0</v>
      </c>
      <c r="P698">
        <v>0</v>
      </c>
      <c r="Q698">
        <v>0</v>
      </c>
      <c r="R698">
        <v>0</v>
      </c>
      <c r="S698">
        <v>1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3.6706428184807081</v>
      </c>
      <c r="AB698">
        <v>0</v>
      </c>
      <c r="AC698">
        <v>0</v>
      </c>
      <c r="AD698">
        <v>0</v>
      </c>
      <c r="AE698">
        <v>3.6706428184807081</v>
      </c>
    </row>
    <row r="699" spans="1:31" x14ac:dyDescent="0.25">
      <c r="A699">
        <v>2357975</v>
      </c>
      <c r="B699">
        <v>1</v>
      </c>
      <c r="C699" t="s">
        <v>80</v>
      </c>
      <c r="D699" t="s">
        <v>104</v>
      </c>
      <c r="E699" t="s">
        <v>148</v>
      </c>
      <c r="F699" t="s">
        <v>2238</v>
      </c>
      <c r="G699" t="s">
        <v>160</v>
      </c>
      <c r="H699" t="s">
        <v>151</v>
      </c>
      <c r="I699" t="s">
        <v>136</v>
      </c>
      <c r="J699" t="s">
        <v>137</v>
      </c>
      <c r="K699" t="s">
        <v>138</v>
      </c>
      <c r="L699" t="s">
        <v>2239</v>
      </c>
      <c r="M699" t="s">
        <v>2240</v>
      </c>
      <c r="N699">
        <v>2.66</v>
      </c>
      <c r="O699">
        <v>0</v>
      </c>
      <c r="P699">
        <v>1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0.96856954147805663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0.96856954147805663</v>
      </c>
    </row>
    <row r="700" spans="1:31" x14ac:dyDescent="0.25">
      <c r="A700">
        <v>2357763</v>
      </c>
      <c r="B700">
        <v>1</v>
      </c>
      <c r="C700" t="s">
        <v>80</v>
      </c>
      <c r="D700" t="s">
        <v>106</v>
      </c>
      <c r="E700" t="s">
        <v>171</v>
      </c>
      <c r="F700" t="s">
        <v>2241</v>
      </c>
      <c r="G700" t="s">
        <v>168</v>
      </c>
      <c r="H700" t="s">
        <v>135</v>
      </c>
      <c r="I700" t="s">
        <v>136</v>
      </c>
      <c r="J700" t="s">
        <v>137</v>
      </c>
      <c r="K700" t="s">
        <v>138</v>
      </c>
      <c r="L700" t="s">
        <v>2242</v>
      </c>
      <c r="M700" t="s">
        <v>2243</v>
      </c>
      <c r="N700">
        <v>0.87111111100000005</v>
      </c>
      <c r="O700">
        <v>0</v>
      </c>
      <c r="P700">
        <v>171</v>
      </c>
      <c r="Q700">
        <v>0</v>
      </c>
      <c r="R700">
        <v>29</v>
      </c>
      <c r="S700">
        <v>2</v>
      </c>
      <c r="T700">
        <v>25</v>
      </c>
      <c r="U700">
        <v>2</v>
      </c>
      <c r="V700">
        <v>0</v>
      </c>
      <c r="W700">
        <v>0</v>
      </c>
      <c r="X700">
        <v>23.550527107061288</v>
      </c>
      <c r="Y700">
        <v>0</v>
      </c>
      <c r="Z700">
        <v>87.25713534014389</v>
      </c>
      <c r="AA700">
        <v>12.156489680296389</v>
      </c>
      <c r="AB700">
        <v>26.115295401499612</v>
      </c>
      <c r="AC700">
        <v>45.857337458546631</v>
      </c>
      <c r="AD700">
        <v>0</v>
      </c>
      <c r="AE700">
        <v>194.93678498754781</v>
      </c>
    </row>
    <row r="701" spans="1:31" x14ac:dyDescent="0.25">
      <c r="A701">
        <v>2357726</v>
      </c>
      <c r="B701">
        <v>1</v>
      </c>
      <c r="C701" t="s">
        <v>80</v>
      </c>
      <c r="D701" t="s">
        <v>92</v>
      </c>
      <c r="E701" t="s">
        <v>225</v>
      </c>
      <c r="F701" t="s">
        <v>2244</v>
      </c>
      <c r="G701" t="s">
        <v>177</v>
      </c>
      <c r="H701" t="s">
        <v>151</v>
      </c>
      <c r="I701" t="s">
        <v>136</v>
      </c>
      <c r="J701" t="s">
        <v>137</v>
      </c>
      <c r="K701" t="s">
        <v>138</v>
      </c>
      <c r="L701" t="s">
        <v>2245</v>
      </c>
      <c r="M701" t="s">
        <v>2246</v>
      </c>
      <c r="N701">
        <v>4.9452777770000003</v>
      </c>
      <c r="O701">
        <v>0</v>
      </c>
      <c r="P701">
        <v>63</v>
      </c>
      <c r="Q701">
        <v>0</v>
      </c>
      <c r="R701">
        <v>0</v>
      </c>
      <c r="S701">
        <v>0</v>
      </c>
      <c r="T701">
        <v>9</v>
      </c>
      <c r="U701">
        <v>0</v>
      </c>
      <c r="V701">
        <v>0</v>
      </c>
      <c r="W701">
        <v>0</v>
      </c>
      <c r="X701">
        <v>79.076626164969042</v>
      </c>
      <c r="Y701">
        <v>0</v>
      </c>
      <c r="Z701">
        <v>0</v>
      </c>
      <c r="AA701">
        <v>0</v>
      </c>
      <c r="AB701">
        <v>22.771958496827608</v>
      </c>
      <c r="AC701">
        <v>0</v>
      </c>
      <c r="AD701">
        <v>0</v>
      </c>
      <c r="AE701">
        <v>101.84858466179665</v>
      </c>
    </row>
    <row r="702" spans="1:31" x14ac:dyDescent="0.25">
      <c r="A702">
        <v>2357769</v>
      </c>
      <c r="B702">
        <v>1</v>
      </c>
      <c r="C702" t="s">
        <v>80</v>
      </c>
      <c r="D702" t="s">
        <v>82</v>
      </c>
      <c r="E702" t="s">
        <v>132</v>
      </c>
      <c r="F702" t="s">
        <v>2247</v>
      </c>
      <c r="G702" t="s">
        <v>244</v>
      </c>
      <c r="H702" t="s">
        <v>135</v>
      </c>
      <c r="I702" t="s">
        <v>136</v>
      </c>
      <c r="J702" t="s">
        <v>137</v>
      </c>
      <c r="K702" t="s">
        <v>245</v>
      </c>
      <c r="L702" t="s">
        <v>2248</v>
      </c>
      <c r="M702" t="s">
        <v>2249</v>
      </c>
      <c r="N702">
        <v>0.87611111100000005</v>
      </c>
      <c r="O702">
        <v>0</v>
      </c>
      <c r="P702">
        <v>407</v>
      </c>
      <c r="Q702">
        <v>0</v>
      </c>
      <c r="R702">
        <v>0</v>
      </c>
      <c r="S702">
        <v>7</v>
      </c>
      <c r="T702">
        <v>319</v>
      </c>
      <c r="U702">
        <v>0</v>
      </c>
      <c r="V702">
        <v>0</v>
      </c>
      <c r="W702">
        <v>0</v>
      </c>
      <c r="X702">
        <v>134.27689122458381</v>
      </c>
      <c r="Y702">
        <v>0</v>
      </c>
      <c r="Z702">
        <v>0</v>
      </c>
      <c r="AA702">
        <v>133.02759223381864</v>
      </c>
      <c r="AB702">
        <v>465.01027132354807</v>
      </c>
      <c r="AC702">
        <v>0</v>
      </c>
      <c r="AD702">
        <v>0</v>
      </c>
      <c r="AE702">
        <v>732.31475478195057</v>
      </c>
    </row>
    <row r="703" spans="1:31" x14ac:dyDescent="0.25">
      <c r="A703">
        <v>2358018</v>
      </c>
      <c r="B703">
        <v>1</v>
      </c>
      <c r="C703" t="s">
        <v>80</v>
      </c>
      <c r="D703" t="s">
        <v>98</v>
      </c>
      <c r="E703" t="s">
        <v>171</v>
      </c>
      <c r="F703" t="s">
        <v>2250</v>
      </c>
      <c r="G703" t="s">
        <v>328</v>
      </c>
      <c r="H703" t="s">
        <v>135</v>
      </c>
      <c r="I703" t="s">
        <v>136</v>
      </c>
      <c r="J703" t="s">
        <v>137</v>
      </c>
      <c r="K703" t="s">
        <v>245</v>
      </c>
      <c r="L703" t="s">
        <v>2251</v>
      </c>
      <c r="M703" t="s">
        <v>2252</v>
      </c>
      <c r="N703">
        <v>0.38555555499999999</v>
      </c>
      <c r="O703">
        <v>0</v>
      </c>
      <c r="P703">
        <v>486</v>
      </c>
      <c r="Q703">
        <v>14</v>
      </c>
      <c r="R703">
        <v>116</v>
      </c>
      <c r="S703">
        <v>15</v>
      </c>
      <c r="T703">
        <v>109</v>
      </c>
      <c r="U703">
        <v>0</v>
      </c>
      <c r="V703">
        <v>0</v>
      </c>
      <c r="W703">
        <v>0</v>
      </c>
      <c r="X703">
        <v>32.721334754178294</v>
      </c>
      <c r="Y703">
        <v>17.33768942893072</v>
      </c>
      <c r="Z703">
        <v>62.552889679931013</v>
      </c>
      <c r="AA703">
        <v>21.587733243883061</v>
      </c>
      <c r="AB703">
        <v>29.064319977777728</v>
      </c>
      <c r="AC703">
        <v>0</v>
      </c>
      <c r="AD703">
        <v>0</v>
      </c>
      <c r="AE703">
        <v>163.26396708470082</v>
      </c>
    </row>
    <row r="704" spans="1:31" x14ac:dyDescent="0.25">
      <c r="A704">
        <v>2358158</v>
      </c>
      <c r="B704">
        <v>1</v>
      </c>
      <c r="C704" t="s">
        <v>81</v>
      </c>
      <c r="D704" t="s">
        <v>113</v>
      </c>
      <c r="E704" t="s">
        <v>132</v>
      </c>
      <c r="F704" t="s">
        <v>2030</v>
      </c>
      <c r="G704" t="s">
        <v>168</v>
      </c>
      <c r="H704" t="s">
        <v>135</v>
      </c>
      <c r="I704" t="s">
        <v>136</v>
      </c>
      <c r="J704" t="s">
        <v>137</v>
      </c>
      <c r="K704" t="s">
        <v>138</v>
      </c>
      <c r="L704" t="s">
        <v>2253</v>
      </c>
      <c r="M704" t="s">
        <v>2254</v>
      </c>
      <c r="N704">
        <v>1.8291666660000001</v>
      </c>
      <c r="O704">
        <v>0</v>
      </c>
      <c r="P704">
        <v>1337</v>
      </c>
      <c r="Q704">
        <v>0</v>
      </c>
      <c r="R704">
        <v>3</v>
      </c>
      <c r="S704">
        <v>0</v>
      </c>
      <c r="T704">
        <v>88</v>
      </c>
      <c r="U704">
        <v>0</v>
      </c>
      <c r="V704">
        <v>0</v>
      </c>
      <c r="W704">
        <v>0</v>
      </c>
      <c r="X704">
        <v>628.2532900927921</v>
      </c>
      <c r="Y704">
        <v>0</v>
      </c>
      <c r="Z704">
        <v>0.23525120941477418</v>
      </c>
      <c r="AA704">
        <v>0</v>
      </c>
      <c r="AB704">
        <v>103.08848507073816</v>
      </c>
      <c r="AC704">
        <v>0</v>
      </c>
      <c r="AD704">
        <v>0</v>
      </c>
      <c r="AE704">
        <v>731.57702637294506</v>
      </c>
    </row>
    <row r="705" spans="1:31" x14ac:dyDescent="0.25">
      <c r="A705">
        <v>2357826</v>
      </c>
      <c r="B705">
        <v>1</v>
      </c>
      <c r="C705" t="s">
        <v>81</v>
      </c>
      <c r="D705" t="s">
        <v>112</v>
      </c>
      <c r="E705" t="s">
        <v>148</v>
      </c>
      <c r="F705" t="s">
        <v>2255</v>
      </c>
      <c r="G705" t="s">
        <v>240</v>
      </c>
      <c r="H705" t="s">
        <v>151</v>
      </c>
      <c r="I705" t="s">
        <v>136</v>
      </c>
      <c r="J705" t="s">
        <v>137</v>
      </c>
      <c r="K705" t="s">
        <v>138</v>
      </c>
      <c r="L705" t="s">
        <v>2256</v>
      </c>
      <c r="M705" t="s">
        <v>2257</v>
      </c>
      <c r="N705">
        <v>2.8588888880000001</v>
      </c>
      <c r="O705">
        <v>0</v>
      </c>
      <c r="P705">
        <v>9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4.4954640822573992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4.4954640822573992</v>
      </c>
    </row>
    <row r="706" spans="1:31" x14ac:dyDescent="0.25">
      <c r="A706">
        <v>2357663</v>
      </c>
      <c r="B706">
        <v>1</v>
      </c>
      <c r="C706" t="s">
        <v>80</v>
      </c>
      <c r="D706" t="s">
        <v>82</v>
      </c>
      <c r="E706" t="s">
        <v>148</v>
      </c>
      <c r="F706" t="s">
        <v>2258</v>
      </c>
      <c r="G706" t="s">
        <v>160</v>
      </c>
      <c r="H706" t="s">
        <v>151</v>
      </c>
      <c r="I706" t="s">
        <v>136</v>
      </c>
      <c r="J706" t="s">
        <v>137</v>
      </c>
      <c r="K706" t="s">
        <v>138</v>
      </c>
      <c r="L706" t="s">
        <v>2259</v>
      </c>
      <c r="M706" t="s">
        <v>2260</v>
      </c>
      <c r="N706">
        <v>1.416388888</v>
      </c>
      <c r="O706">
        <v>0</v>
      </c>
      <c r="P706">
        <v>3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1.5964683590915421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1.5964683590915421</v>
      </c>
    </row>
    <row r="707" spans="1:31" x14ac:dyDescent="0.25">
      <c r="A707">
        <v>2357849</v>
      </c>
      <c r="B707">
        <v>1</v>
      </c>
      <c r="C707" t="s">
        <v>81</v>
      </c>
      <c r="D707" t="s">
        <v>128</v>
      </c>
      <c r="E707" t="s">
        <v>166</v>
      </c>
      <c r="F707" t="s">
        <v>2261</v>
      </c>
      <c r="G707" t="s">
        <v>244</v>
      </c>
      <c r="H707" t="s">
        <v>135</v>
      </c>
      <c r="I707" t="s">
        <v>136</v>
      </c>
      <c r="J707" t="s">
        <v>137</v>
      </c>
      <c r="K707" t="s">
        <v>245</v>
      </c>
      <c r="L707" t="s">
        <v>2262</v>
      </c>
      <c r="M707" t="s">
        <v>2263</v>
      </c>
      <c r="N707">
        <v>1.4952777770000001</v>
      </c>
      <c r="O707">
        <v>0</v>
      </c>
      <c r="P707">
        <v>2425</v>
      </c>
      <c r="Q707">
        <v>7</v>
      </c>
      <c r="R707">
        <v>24</v>
      </c>
      <c r="S707">
        <v>12</v>
      </c>
      <c r="T707">
        <v>151</v>
      </c>
      <c r="U707">
        <v>0</v>
      </c>
      <c r="V707">
        <v>0</v>
      </c>
      <c r="W707">
        <v>0</v>
      </c>
      <c r="X707">
        <v>1040.9916314551986</v>
      </c>
      <c r="Y707">
        <v>153.20190934315579</v>
      </c>
      <c r="Z707">
        <v>33.183072260821746</v>
      </c>
      <c r="AA707">
        <v>404.31276268832983</v>
      </c>
      <c r="AB707">
        <v>320.32644700054715</v>
      </c>
      <c r="AC707">
        <v>0</v>
      </c>
      <c r="AD707">
        <v>0</v>
      </c>
      <c r="AE707">
        <v>1952.0158227480531</v>
      </c>
    </row>
    <row r="708" spans="1:31" x14ac:dyDescent="0.25">
      <c r="A708">
        <v>2358181</v>
      </c>
      <c r="B708">
        <v>1</v>
      </c>
      <c r="C708" t="s">
        <v>80</v>
      </c>
      <c r="D708" t="s">
        <v>84</v>
      </c>
      <c r="E708" t="s">
        <v>148</v>
      </c>
      <c r="F708" t="s">
        <v>2264</v>
      </c>
      <c r="G708" t="s">
        <v>150</v>
      </c>
      <c r="H708" t="s">
        <v>151</v>
      </c>
      <c r="I708" t="s">
        <v>136</v>
      </c>
      <c r="J708" t="s">
        <v>137</v>
      </c>
      <c r="K708" t="s">
        <v>138</v>
      </c>
      <c r="L708" t="s">
        <v>2265</v>
      </c>
      <c r="M708" t="s">
        <v>2266</v>
      </c>
      <c r="N708">
        <v>1.936111111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1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1.0475907218007638</v>
      </c>
      <c r="AC708">
        <v>0</v>
      </c>
      <c r="AD708">
        <v>0</v>
      </c>
      <c r="AE708">
        <v>1.0475907218007638</v>
      </c>
    </row>
    <row r="709" spans="1:31" x14ac:dyDescent="0.25">
      <c r="A709">
        <v>2357703</v>
      </c>
      <c r="B709">
        <v>1</v>
      </c>
      <c r="C709" t="s">
        <v>80</v>
      </c>
      <c r="D709" t="s">
        <v>97</v>
      </c>
      <c r="E709" t="s">
        <v>132</v>
      </c>
      <c r="F709" t="s">
        <v>2267</v>
      </c>
      <c r="G709" t="s">
        <v>134</v>
      </c>
      <c r="H709" t="s">
        <v>135</v>
      </c>
      <c r="I709" t="s">
        <v>136</v>
      </c>
      <c r="J709" t="s">
        <v>137</v>
      </c>
      <c r="K709" t="s">
        <v>138</v>
      </c>
      <c r="L709" t="s">
        <v>2268</v>
      </c>
      <c r="M709" t="s">
        <v>2269</v>
      </c>
      <c r="N709">
        <v>1.0049999999999999</v>
      </c>
      <c r="O709">
        <v>2</v>
      </c>
      <c r="P709">
        <v>181</v>
      </c>
      <c r="Q709">
        <v>2</v>
      </c>
      <c r="R709">
        <v>118</v>
      </c>
      <c r="S709">
        <v>1</v>
      </c>
      <c r="T709">
        <v>35</v>
      </c>
      <c r="U709">
        <v>0</v>
      </c>
      <c r="V709">
        <v>0</v>
      </c>
      <c r="W709">
        <v>1.9385825035945417</v>
      </c>
      <c r="X709">
        <v>69.151163970203754</v>
      </c>
      <c r="Y709">
        <v>2.4720828996708004</v>
      </c>
      <c r="Z709">
        <v>68.667509825455383</v>
      </c>
      <c r="AA709">
        <v>1.1864143608493332</v>
      </c>
      <c r="AB709">
        <v>31.129467129343951</v>
      </c>
      <c r="AC709">
        <v>0</v>
      </c>
      <c r="AD709">
        <v>0</v>
      </c>
      <c r="AE709">
        <v>174.5452206891178</v>
      </c>
    </row>
    <row r="710" spans="1:31" x14ac:dyDescent="0.25">
      <c r="A710">
        <v>2358095</v>
      </c>
      <c r="B710">
        <v>1</v>
      </c>
      <c r="C710" t="s">
        <v>81</v>
      </c>
      <c r="D710" t="s">
        <v>117</v>
      </c>
      <c r="E710" t="s">
        <v>132</v>
      </c>
      <c r="F710" t="s">
        <v>2270</v>
      </c>
      <c r="G710" t="s">
        <v>134</v>
      </c>
      <c r="H710" t="s">
        <v>135</v>
      </c>
      <c r="I710" t="s">
        <v>136</v>
      </c>
      <c r="J710" t="s">
        <v>137</v>
      </c>
      <c r="K710" t="s">
        <v>138</v>
      </c>
      <c r="L710" t="s">
        <v>2271</v>
      </c>
      <c r="M710" t="s">
        <v>2272</v>
      </c>
      <c r="N710">
        <v>1.4063888879999999</v>
      </c>
      <c r="O710">
        <v>0</v>
      </c>
      <c r="P710">
        <v>0</v>
      </c>
      <c r="Q710">
        <v>4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17.841526115322527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17.841526115322527</v>
      </c>
    </row>
    <row r="711" spans="1:31" x14ac:dyDescent="0.25">
      <c r="A711">
        <v>2357889</v>
      </c>
      <c r="B711">
        <v>1</v>
      </c>
      <c r="C711" t="s">
        <v>81</v>
      </c>
      <c r="D711" t="s">
        <v>114</v>
      </c>
      <c r="E711" t="s">
        <v>132</v>
      </c>
      <c r="F711" t="s">
        <v>2273</v>
      </c>
      <c r="G711" t="s">
        <v>244</v>
      </c>
      <c r="H711" t="s">
        <v>135</v>
      </c>
      <c r="I711" t="s">
        <v>136</v>
      </c>
      <c r="J711" t="s">
        <v>137</v>
      </c>
      <c r="K711" t="s">
        <v>245</v>
      </c>
      <c r="L711" t="s">
        <v>2274</v>
      </c>
      <c r="M711" t="s">
        <v>2275</v>
      </c>
      <c r="N711">
        <v>4.0780555549999997</v>
      </c>
      <c r="O711">
        <v>0</v>
      </c>
      <c r="P711">
        <v>1950</v>
      </c>
      <c r="Q711">
        <v>0</v>
      </c>
      <c r="R711">
        <v>27</v>
      </c>
      <c r="S711">
        <v>1</v>
      </c>
      <c r="T711">
        <v>835</v>
      </c>
      <c r="U711">
        <v>0</v>
      </c>
      <c r="V711">
        <v>2</v>
      </c>
      <c r="W711">
        <v>0</v>
      </c>
      <c r="X711">
        <v>1129.6161847293229</v>
      </c>
      <c r="Y711">
        <v>0</v>
      </c>
      <c r="Z711">
        <v>67.482227379334503</v>
      </c>
      <c r="AA711">
        <v>1.2765491083260557E-2</v>
      </c>
      <c r="AB711">
        <v>1754.670877667065</v>
      </c>
      <c r="AC711">
        <v>0</v>
      </c>
      <c r="AD711">
        <v>73.883000145909833</v>
      </c>
      <c r="AE711">
        <v>3025.6650554127154</v>
      </c>
    </row>
    <row r="712" spans="1:31" x14ac:dyDescent="0.25">
      <c r="A712">
        <v>2358101</v>
      </c>
      <c r="B712">
        <v>1</v>
      </c>
      <c r="C712" t="s">
        <v>80</v>
      </c>
      <c r="D712" t="s">
        <v>105</v>
      </c>
      <c r="E712" t="s">
        <v>166</v>
      </c>
      <c r="F712" t="s">
        <v>2276</v>
      </c>
      <c r="G712" t="s">
        <v>168</v>
      </c>
      <c r="H712" t="s">
        <v>135</v>
      </c>
      <c r="I712" t="s">
        <v>136</v>
      </c>
      <c r="J712" t="s">
        <v>137</v>
      </c>
      <c r="K712" t="s">
        <v>138</v>
      </c>
      <c r="L712" t="s">
        <v>2277</v>
      </c>
      <c r="M712" t="s">
        <v>2278</v>
      </c>
      <c r="N712">
        <v>0.60472222200000003</v>
      </c>
      <c r="O712">
        <v>0</v>
      </c>
      <c r="P712">
        <v>3369</v>
      </c>
      <c r="Q712">
        <v>0</v>
      </c>
      <c r="R712">
        <v>0</v>
      </c>
      <c r="S712">
        <v>3</v>
      </c>
      <c r="T712">
        <v>241</v>
      </c>
      <c r="U712">
        <v>2</v>
      </c>
      <c r="V712">
        <v>6</v>
      </c>
      <c r="W712">
        <v>0</v>
      </c>
      <c r="X712">
        <v>688.76304286946367</v>
      </c>
      <c r="Y712">
        <v>0</v>
      </c>
      <c r="Z712">
        <v>0</v>
      </c>
      <c r="AA712">
        <v>17.658591526246926</v>
      </c>
      <c r="AB712">
        <v>207.82345695255978</v>
      </c>
      <c r="AC712">
        <v>35.652302568949736</v>
      </c>
      <c r="AD712">
        <v>67.489565387570707</v>
      </c>
      <c r="AE712">
        <v>1017.3869593047908</v>
      </c>
    </row>
    <row r="713" spans="1:31" x14ac:dyDescent="0.25">
      <c r="A713">
        <v>2357680</v>
      </c>
      <c r="B713">
        <v>1</v>
      </c>
      <c r="C713" t="s">
        <v>80</v>
      </c>
      <c r="D713" t="s">
        <v>88</v>
      </c>
      <c r="E713" t="s">
        <v>320</v>
      </c>
      <c r="F713" t="s">
        <v>2279</v>
      </c>
      <c r="G713" t="s">
        <v>328</v>
      </c>
      <c r="H713" t="s">
        <v>2280</v>
      </c>
      <c r="I713" t="s">
        <v>136</v>
      </c>
      <c r="J713" t="s">
        <v>137</v>
      </c>
      <c r="K713" t="s">
        <v>245</v>
      </c>
      <c r="L713" t="s">
        <v>2281</v>
      </c>
      <c r="M713" t="s">
        <v>2282</v>
      </c>
      <c r="N713">
        <v>9.1944444E-2</v>
      </c>
      <c r="O713">
        <v>0</v>
      </c>
      <c r="P713">
        <v>687</v>
      </c>
      <c r="Q713">
        <v>0</v>
      </c>
      <c r="R713">
        <v>0</v>
      </c>
      <c r="S713">
        <v>2</v>
      </c>
      <c r="T713">
        <v>82</v>
      </c>
      <c r="U713">
        <v>0</v>
      </c>
      <c r="V713">
        <v>0</v>
      </c>
      <c r="W713">
        <v>0</v>
      </c>
      <c r="X713">
        <v>27.257934635134749</v>
      </c>
      <c r="Y713">
        <v>0</v>
      </c>
      <c r="Z713">
        <v>0</v>
      </c>
      <c r="AA713">
        <v>112.04874261192873</v>
      </c>
      <c r="AB713">
        <v>9.9319961059890201</v>
      </c>
      <c r="AC713">
        <v>0</v>
      </c>
      <c r="AD713">
        <v>0</v>
      </c>
      <c r="AE713">
        <v>149.23867335305249</v>
      </c>
    </row>
    <row r="714" spans="1:31" x14ac:dyDescent="0.25">
      <c r="A714">
        <v>2358058</v>
      </c>
      <c r="B714">
        <v>1</v>
      </c>
      <c r="C714" t="s">
        <v>80</v>
      </c>
      <c r="D714" t="s">
        <v>89</v>
      </c>
      <c r="E714" t="s">
        <v>148</v>
      </c>
      <c r="F714" t="s">
        <v>2283</v>
      </c>
      <c r="G714" t="s">
        <v>240</v>
      </c>
      <c r="H714" t="s">
        <v>151</v>
      </c>
      <c r="I714" t="s">
        <v>136</v>
      </c>
      <c r="J714" t="s">
        <v>137</v>
      </c>
      <c r="K714" t="s">
        <v>138</v>
      </c>
      <c r="L714" t="s">
        <v>2284</v>
      </c>
      <c r="M714" t="s">
        <v>2285</v>
      </c>
      <c r="N714">
        <v>1.932222222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1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4.0393301548171721</v>
      </c>
      <c r="AC714">
        <v>0</v>
      </c>
      <c r="AD714">
        <v>0</v>
      </c>
      <c r="AE714">
        <v>4.0393301548171721</v>
      </c>
    </row>
    <row r="715" spans="1:31" x14ac:dyDescent="0.25">
      <c r="A715">
        <v>2357872</v>
      </c>
      <c r="B715">
        <v>1</v>
      </c>
      <c r="C715" t="s">
        <v>80</v>
      </c>
      <c r="D715" t="s">
        <v>104</v>
      </c>
      <c r="E715" t="s">
        <v>225</v>
      </c>
      <c r="F715" t="s">
        <v>2286</v>
      </c>
      <c r="G715" t="s">
        <v>1503</v>
      </c>
      <c r="H715" t="s">
        <v>151</v>
      </c>
      <c r="I715" t="s">
        <v>136</v>
      </c>
      <c r="J715" t="s">
        <v>137</v>
      </c>
      <c r="K715" t="s">
        <v>138</v>
      </c>
      <c r="L715" t="s">
        <v>2287</v>
      </c>
      <c r="M715" t="s">
        <v>2288</v>
      </c>
      <c r="N715">
        <v>2.97</v>
      </c>
      <c r="O715">
        <v>0</v>
      </c>
      <c r="P715">
        <v>57</v>
      </c>
      <c r="Q715">
        <v>0</v>
      </c>
      <c r="R715">
        <v>0</v>
      </c>
      <c r="S715">
        <v>0</v>
      </c>
      <c r="T715">
        <v>2</v>
      </c>
      <c r="U715">
        <v>0</v>
      </c>
      <c r="V715">
        <v>0</v>
      </c>
      <c r="W715">
        <v>0</v>
      </c>
      <c r="X715">
        <v>29.349923479158434</v>
      </c>
      <c r="Y715">
        <v>0</v>
      </c>
      <c r="Z715">
        <v>0</v>
      </c>
      <c r="AA715">
        <v>0</v>
      </c>
      <c r="AB715">
        <v>13.995290334176834</v>
      </c>
      <c r="AC715">
        <v>0</v>
      </c>
      <c r="AD715">
        <v>0</v>
      </c>
      <c r="AE715">
        <v>43.34521381333527</v>
      </c>
    </row>
    <row r="716" spans="1:31" x14ac:dyDescent="0.25">
      <c r="A716">
        <v>2357766</v>
      </c>
      <c r="B716">
        <v>1</v>
      </c>
      <c r="C716" t="s">
        <v>81</v>
      </c>
      <c r="D716" t="s">
        <v>116</v>
      </c>
      <c r="E716" t="s">
        <v>171</v>
      </c>
      <c r="F716" t="s">
        <v>2289</v>
      </c>
      <c r="G716" t="s">
        <v>252</v>
      </c>
      <c r="H716" t="s">
        <v>135</v>
      </c>
      <c r="I716" t="s">
        <v>136</v>
      </c>
      <c r="J716" t="s">
        <v>137</v>
      </c>
      <c r="K716" t="s">
        <v>245</v>
      </c>
      <c r="L716" t="s">
        <v>2290</v>
      </c>
      <c r="M716" t="s">
        <v>2291</v>
      </c>
      <c r="N716">
        <v>9.0138888880000003</v>
      </c>
      <c r="O716">
        <v>2</v>
      </c>
      <c r="P716">
        <v>399</v>
      </c>
      <c r="Q716">
        <v>6</v>
      </c>
      <c r="R716">
        <v>0</v>
      </c>
      <c r="S716">
        <v>2</v>
      </c>
      <c r="T716">
        <v>17</v>
      </c>
      <c r="U716">
        <v>0</v>
      </c>
      <c r="V716">
        <v>0</v>
      </c>
      <c r="W716">
        <v>11.089150636677001</v>
      </c>
      <c r="X716">
        <v>419.26399431732222</v>
      </c>
      <c r="Y716">
        <v>1341.7825830778525</v>
      </c>
      <c r="Z716">
        <v>0</v>
      </c>
      <c r="AA716">
        <v>30.090630823350921</v>
      </c>
      <c r="AB716">
        <v>103.30883925461346</v>
      </c>
      <c r="AC716">
        <v>0</v>
      </c>
      <c r="AD716">
        <v>0</v>
      </c>
      <c r="AE716">
        <v>1905.5351981098161</v>
      </c>
    </row>
    <row r="717" spans="1:31" x14ac:dyDescent="0.25">
      <c r="A717">
        <v>2357723</v>
      </c>
      <c r="B717">
        <v>1</v>
      </c>
      <c r="C717" t="s">
        <v>80</v>
      </c>
      <c r="D717" t="s">
        <v>99</v>
      </c>
      <c r="E717" t="s">
        <v>154</v>
      </c>
      <c r="F717" t="s">
        <v>2292</v>
      </c>
      <c r="G717" t="s">
        <v>2293</v>
      </c>
      <c r="H717" t="s">
        <v>151</v>
      </c>
      <c r="I717" t="s">
        <v>136</v>
      </c>
      <c r="J717" t="s">
        <v>137</v>
      </c>
      <c r="K717" t="s">
        <v>138</v>
      </c>
      <c r="L717" t="s">
        <v>2294</v>
      </c>
      <c r="M717" t="s">
        <v>2295</v>
      </c>
      <c r="N717">
        <v>1.348055555</v>
      </c>
      <c r="O717">
        <v>0</v>
      </c>
      <c r="P717">
        <v>148</v>
      </c>
      <c r="Q717">
        <v>0</v>
      </c>
      <c r="R717">
        <v>0</v>
      </c>
      <c r="S717">
        <v>0</v>
      </c>
      <c r="T717">
        <v>9</v>
      </c>
      <c r="U717">
        <v>0</v>
      </c>
      <c r="V717">
        <v>0</v>
      </c>
      <c r="W717">
        <v>0</v>
      </c>
      <c r="X717">
        <v>31.271973819593658</v>
      </c>
      <c r="Y717">
        <v>0</v>
      </c>
      <c r="Z717">
        <v>0</v>
      </c>
      <c r="AA717">
        <v>0</v>
      </c>
      <c r="AB717">
        <v>5.7518320784554824</v>
      </c>
      <c r="AC717">
        <v>0</v>
      </c>
      <c r="AD717">
        <v>0</v>
      </c>
      <c r="AE717">
        <v>37.02380589804914</v>
      </c>
    </row>
    <row r="718" spans="1:31" x14ac:dyDescent="0.25">
      <c r="A718">
        <v>2358164</v>
      </c>
      <c r="B718">
        <v>1</v>
      </c>
      <c r="C718" t="s">
        <v>80</v>
      </c>
      <c r="D718" t="s">
        <v>85</v>
      </c>
      <c r="E718" t="s">
        <v>148</v>
      </c>
      <c r="F718" t="s">
        <v>2296</v>
      </c>
      <c r="G718" t="s">
        <v>150</v>
      </c>
      <c r="H718" t="s">
        <v>151</v>
      </c>
      <c r="I718" t="s">
        <v>136</v>
      </c>
      <c r="J718" t="s">
        <v>137</v>
      </c>
      <c r="K718" t="s">
        <v>138</v>
      </c>
      <c r="L718" t="s">
        <v>2297</v>
      </c>
      <c r="M718" t="s">
        <v>2298</v>
      </c>
      <c r="N718">
        <v>1.0477777770000001</v>
      </c>
      <c r="O718">
        <v>0</v>
      </c>
      <c r="P718">
        <v>10</v>
      </c>
      <c r="Q718">
        <v>0</v>
      </c>
      <c r="R718">
        <v>0</v>
      </c>
      <c r="S718">
        <v>0</v>
      </c>
      <c r="T718">
        <v>2</v>
      </c>
      <c r="U718">
        <v>0</v>
      </c>
      <c r="V718">
        <v>0</v>
      </c>
      <c r="W718">
        <v>0</v>
      </c>
      <c r="X718">
        <v>4.8140924583686191</v>
      </c>
      <c r="Y718">
        <v>0</v>
      </c>
      <c r="Z718">
        <v>0</v>
      </c>
      <c r="AA718">
        <v>0</v>
      </c>
      <c r="AB718">
        <v>0.26978444955437331</v>
      </c>
      <c r="AC718">
        <v>0</v>
      </c>
      <c r="AD718">
        <v>0</v>
      </c>
      <c r="AE718">
        <v>5.083876907922992</v>
      </c>
    </row>
    <row r="719" spans="1:31" x14ac:dyDescent="0.25">
      <c r="A719">
        <v>2358015</v>
      </c>
      <c r="B719">
        <v>1</v>
      </c>
      <c r="C719" t="s">
        <v>80</v>
      </c>
      <c r="D719" t="s">
        <v>100</v>
      </c>
      <c r="E719" t="s">
        <v>148</v>
      </c>
      <c r="F719" t="s">
        <v>2299</v>
      </c>
      <c r="G719" t="s">
        <v>160</v>
      </c>
      <c r="H719" t="s">
        <v>151</v>
      </c>
      <c r="I719" t="s">
        <v>136</v>
      </c>
      <c r="J719" t="s">
        <v>137</v>
      </c>
      <c r="K719" t="s">
        <v>138</v>
      </c>
      <c r="L719" t="s">
        <v>2300</v>
      </c>
      <c r="M719" t="s">
        <v>2301</v>
      </c>
      <c r="N719">
        <v>0.8</v>
      </c>
      <c r="O719">
        <v>0</v>
      </c>
      <c r="P719">
        <v>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0.46272128136320007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0.46272128136320007</v>
      </c>
    </row>
    <row r="720" spans="1:31" x14ac:dyDescent="0.25">
      <c r="A720">
        <v>2357875</v>
      </c>
      <c r="B720">
        <v>1</v>
      </c>
      <c r="C720" t="s">
        <v>81</v>
      </c>
      <c r="D720" t="s">
        <v>113</v>
      </c>
      <c r="E720" t="s">
        <v>148</v>
      </c>
      <c r="F720" t="s">
        <v>2302</v>
      </c>
      <c r="G720" t="s">
        <v>160</v>
      </c>
      <c r="H720" t="s">
        <v>151</v>
      </c>
      <c r="I720" t="s">
        <v>136</v>
      </c>
      <c r="J720" t="s">
        <v>137</v>
      </c>
      <c r="K720" t="s">
        <v>138</v>
      </c>
      <c r="L720" t="s">
        <v>2303</v>
      </c>
      <c r="M720" t="s">
        <v>2304</v>
      </c>
      <c r="N720">
        <v>1.6924999999999999</v>
      </c>
      <c r="O720">
        <v>0</v>
      </c>
      <c r="P720">
        <v>1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0.26040501889845002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0.26040501889845002</v>
      </c>
    </row>
    <row r="721" spans="1:31" x14ac:dyDescent="0.25">
      <c r="A721">
        <v>2357712</v>
      </c>
      <c r="B721">
        <v>1</v>
      </c>
      <c r="C721" t="s">
        <v>80</v>
      </c>
      <c r="D721" t="s">
        <v>85</v>
      </c>
      <c r="E721" t="s">
        <v>320</v>
      </c>
      <c r="F721" t="s">
        <v>2305</v>
      </c>
      <c r="G721" t="s">
        <v>168</v>
      </c>
      <c r="H721" t="s">
        <v>135</v>
      </c>
      <c r="I721" t="s">
        <v>136</v>
      </c>
      <c r="J721" t="s">
        <v>137</v>
      </c>
      <c r="K721" t="s">
        <v>138</v>
      </c>
      <c r="L721" t="s">
        <v>2114</v>
      </c>
      <c r="M721" t="s">
        <v>2306</v>
      </c>
      <c r="N721">
        <v>4.4697222219999997</v>
      </c>
      <c r="O721">
        <v>0</v>
      </c>
      <c r="P721">
        <v>14263</v>
      </c>
      <c r="Q721">
        <v>0</v>
      </c>
      <c r="R721">
        <v>0</v>
      </c>
      <c r="S721">
        <v>3</v>
      </c>
      <c r="T721">
        <v>1760</v>
      </c>
      <c r="U721">
        <v>0</v>
      </c>
      <c r="V721">
        <v>1</v>
      </c>
      <c r="W721">
        <v>0</v>
      </c>
      <c r="X721">
        <v>20456.5819283192</v>
      </c>
      <c r="Y721">
        <v>0</v>
      </c>
      <c r="Z721">
        <v>0</v>
      </c>
      <c r="AA721">
        <v>6777.3139664029832</v>
      </c>
      <c r="AB721">
        <v>8449.3414452753605</v>
      </c>
      <c r="AC721">
        <v>0</v>
      </c>
      <c r="AD721">
        <v>45.30218044577289</v>
      </c>
      <c r="AE721">
        <v>35728.539520443323</v>
      </c>
    </row>
    <row r="722" spans="1:31" x14ac:dyDescent="0.25">
      <c r="A722">
        <v>2357881</v>
      </c>
      <c r="B722">
        <v>1</v>
      </c>
      <c r="C722" t="s">
        <v>80</v>
      </c>
      <c r="D722" t="s">
        <v>103</v>
      </c>
      <c r="E722" t="s">
        <v>148</v>
      </c>
      <c r="F722" t="s">
        <v>2307</v>
      </c>
      <c r="G722" t="s">
        <v>150</v>
      </c>
      <c r="H722" t="s">
        <v>151</v>
      </c>
      <c r="I722" t="s">
        <v>136</v>
      </c>
      <c r="J722" t="s">
        <v>137</v>
      </c>
      <c r="K722" t="s">
        <v>138</v>
      </c>
      <c r="L722" t="s">
        <v>2308</v>
      </c>
      <c r="M722" t="s">
        <v>2309</v>
      </c>
      <c r="N722">
        <v>0.64916666599999995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1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0.503540842693875</v>
      </c>
      <c r="AC722">
        <v>0</v>
      </c>
      <c r="AD722">
        <v>0</v>
      </c>
      <c r="AE722">
        <v>0.503540842693875</v>
      </c>
    </row>
    <row r="723" spans="1:31" x14ac:dyDescent="0.25">
      <c r="A723">
        <v>2357752</v>
      </c>
      <c r="B723">
        <v>1</v>
      </c>
      <c r="C723" t="s">
        <v>81</v>
      </c>
      <c r="D723" t="s">
        <v>128</v>
      </c>
      <c r="E723" t="s">
        <v>166</v>
      </c>
      <c r="F723" t="s">
        <v>2310</v>
      </c>
      <c r="G723" t="s">
        <v>244</v>
      </c>
      <c r="H723" t="s">
        <v>135</v>
      </c>
      <c r="I723" t="s">
        <v>136</v>
      </c>
      <c r="J723" t="s">
        <v>137</v>
      </c>
      <c r="K723" t="s">
        <v>245</v>
      </c>
      <c r="L723" t="s">
        <v>2311</v>
      </c>
      <c r="M723" t="s">
        <v>2312</v>
      </c>
      <c r="N723">
        <v>4.6825000000000001</v>
      </c>
      <c r="O723">
        <v>1</v>
      </c>
      <c r="P723">
        <v>0</v>
      </c>
      <c r="Q723">
        <v>0</v>
      </c>
      <c r="R723">
        <v>0</v>
      </c>
      <c r="S723">
        <v>7</v>
      </c>
      <c r="T723">
        <v>725</v>
      </c>
      <c r="U723">
        <v>3</v>
      </c>
      <c r="V723">
        <v>41</v>
      </c>
      <c r="W723">
        <v>1.5186236999345444</v>
      </c>
      <c r="X723">
        <v>0</v>
      </c>
      <c r="Y723">
        <v>0</v>
      </c>
      <c r="Z723">
        <v>0</v>
      </c>
      <c r="AA723">
        <v>85.868475994853839</v>
      </c>
      <c r="AB723">
        <v>3205.589290920876</v>
      </c>
      <c r="AC723">
        <v>184.91260741715575</v>
      </c>
      <c r="AD723">
        <v>1751.113719098071</v>
      </c>
      <c r="AE723">
        <v>5229.0027171308911</v>
      </c>
    </row>
    <row r="724" spans="1:31" x14ac:dyDescent="0.25">
      <c r="A724">
        <v>2358084</v>
      </c>
      <c r="B724">
        <v>1</v>
      </c>
      <c r="C724" t="s">
        <v>80</v>
      </c>
      <c r="D724" t="s">
        <v>90</v>
      </c>
      <c r="E724" t="s">
        <v>225</v>
      </c>
      <c r="F724" t="s">
        <v>2313</v>
      </c>
      <c r="G724" t="s">
        <v>219</v>
      </c>
      <c r="H724" t="s">
        <v>151</v>
      </c>
      <c r="I724" t="s">
        <v>136</v>
      </c>
      <c r="J724" t="s">
        <v>137</v>
      </c>
      <c r="K724" t="s">
        <v>138</v>
      </c>
      <c r="L724" t="s">
        <v>2314</v>
      </c>
      <c r="M724" t="s">
        <v>2315</v>
      </c>
      <c r="N724">
        <v>0.94888888800000004</v>
      </c>
      <c r="O724">
        <v>0</v>
      </c>
      <c r="P724">
        <v>119</v>
      </c>
      <c r="Q724">
        <v>0</v>
      </c>
      <c r="R724">
        <v>0</v>
      </c>
      <c r="S724">
        <v>0</v>
      </c>
      <c r="T724">
        <v>11</v>
      </c>
      <c r="U724">
        <v>0</v>
      </c>
      <c r="V724">
        <v>0</v>
      </c>
      <c r="W724">
        <v>0</v>
      </c>
      <c r="X724">
        <v>41.022080419244645</v>
      </c>
      <c r="Y724">
        <v>0</v>
      </c>
      <c r="Z724">
        <v>0</v>
      </c>
      <c r="AA724">
        <v>0</v>
      </c>
      <c r="AB724">
        <v>6.0853074494026806</v>
      </c>
      <c r="AC724">
        <v>0</v>
      </c>
      <c r="AD724">
        <v>0</v>
      </c>
      <c r="AE724">
        <v>47.107387868647322</v>
      </c>
    </row>
    <row r="725" spans="1:31" x14ac:dyDescent="0.25">
      <c r="A725">
        <v>2357689</v>
      </c>
      <c r="B725">
        <v>1</v>
      </c>
      <c r="C725" t="s">
        <v>80</v>
      </c>
      <c r="D725" t="s">
        <v>85</v>
      </c>
      <c r="E725" t="s">
        <v>225</v>
      </c>
      <c r="F725" t="s">
        <v>2211</v>
      </c>
      <c r="G725" t="s">
        <v>219</v>
      </c>
      <c r="H725" t="s">
        <v>151</v>
      </c>
      <c r="I725" t="s">
        <v>136</v>
      </c>
      <c r="J725" t="s">
        <v>137</v>
      </c>
      <c r="K725" t="s">
        <v>138</v>
      </c>
      <c r="L725" t="s">
        <v>2316</v>
      </c>
      <c r="M725" t="s">
        <v>2317</v>
      </c>
      <c r="N725">
        <v>2.0963888879999999</v>
      </c>
      <c r="O725">
        <v>0</v>
      </c>
      <c r="P725">
        <v>185</v>
      </c>
      <c r="Q725">
        <v>0</v>
      </c>
      <c r="R725">
        <v>0</v>
      </c>
      <c r="S725">
        <v>0</v>
      </c>
      <c r="T725">
        <v>3</v>
      </c>
      <c r="U725">
        <v>0</v>
      </c>
      <c r="V725">
        <v>0</v>
      </c>
      <c r="W725">
        <v>0</v>
      </c>
      <c r="X725">
        <v>119.27718013593531</v>
      </c>
      <c r="Y725">
        <v>0</v>
      </c>
      <c r="Z725">
        <v>0</v>
      </c>
      <c r="AA725">
        <v>0</v>
      </c>
      <c r="AB725">
        <v>0.33680802366165247</v>
      </c>
      <c r="AC725">
        <v>0</v>
      </c>
      <c r="AD725">
        <v>0</v>
      </c>
      <c r="AE725">
        <v>119.61398815959696</v>
      </c>
    </row>
    <row r="726" spans="1:31" x14ac:dyDescent="0.25">
      <c r="A726">
        <v>2358124</v>
      </c>
      <c r="B726">
        <v>1</v>
      </c>
      <c r="C726" t="s">
        <v>80</v>
      </c>
      <c r="D726" t="s">
        <v>85</v>
      </c>
      <c r="E726" t="s">
        <v>154</v>
      </c>
      <c r="F726" t="s">
        <v>2318</v>
      </c>
      <c r="G726" t="s">
        <v>299</v>
      </c>
      <c r="H726" t="s">
        <v>151</v>
      </c>
      <c r="I726" t="s">
        <v>136</v>
      </c>
      <c r="J726" t="s">
        <v>137</v>
      </c>
      <c r="K726" t="s">
        <v>138</v>
      </c>
      <c r="L726" t="s">
        <v>2319</v>
      </c>
      <c r="M726" t="s">
        <v>2320</v>
      </c>
      <c r="N726">
        <v>1.8174999999999999</v>
      </c>
      <c r="O726">
        <v>0</v>
      </c>
      <c r="P726">
        <v>324</v>
      </c>
      <c r="Q726">
        <v>0</v>
      </c>
      <c r="R726">
        <v>0</v>
      </c>
      <c r="S726">
        <v>0</v>
      </c>
      <c r="T726">
        <v>15</v>
      </c>
      <c r="U726">
        <v>0</v>
      </c>
      <c r="V726">
        <v>0</v>
      </c>
      <c r="W726">
        <v>0</v>
      </c>
      <c r="X726">
        <v>229.13807960055578</v>
      </c>
      <c r="Y726">
        <v>0</v>
      </c>
      <c r="Z726">
        <v>0</v>
      </c>
      <c r="AA726">
        <v>0</v>
      </c>
      <c r="AB726">
        <v>25.746548691802253</v>
      </c>
      <c r="AC726">
        <v>0</v>
      </c>
      <c r="AD726">
        <v>0</v>
      </c>
      <c r="AE726">
        <v>254.88462829235803</v>
      </c>
    </row>
    <row r="727" spans="1:31" x14ac:dyDescent="0.25">
      <c r="A727">
        <v>2358004</v>
      </c>
      <c r="B727">
        <v>1</v>
      </c>
      <c r="C727" t="s">
        <v>80</v>
      </c>
      <c r="D727" t="s">
        <v>94</v>
      </c>
      <c r="E727" t="s">
        <v>166</v>
      </c>
      <c r="F727" t="s">
        <v>1613</v>
      </c>
      <c r="G727" t="s">
        <v>328</v>
      </c>
      <c r="H727" t="s">
        <v>135</v>
      </c>
      <c r="I727" t="s">
        <v>136</v>
      </c>
      <c r="J727" t="s">
        <v>137</v>
      </c>
      <c r="K727" t="s">
        <v>138</v>
      </c>
      <c r="L727" t="s">
        <v>2321</v>
      </c>
      <c r="M727" t="s">
        <v>2322</v>
      </c>
      <c r="N727">
        <v>0.65361111100000002</v>
      </c>
      <c r="O727">
        <v>0</v>
      </c>
      <c r="P727">
        <v>685</v>
      </c>
      <c r="Q727">
        <v>35</v>
      </c>
      <c r="R727">
        <v>81</v>
      </c>
      <c r="S727">
        <v>16</v>
      </c>
      <c r="T727">
        <v>88</v>
      </c>
      <c r="U727">
        <v>3</v>
      </c>
      <c r="V727">
        <v>0</v>
      </c>
      <c r="W727">
        <v>0</v>
      </c>
      <c r="X727">
        <v>101.92979107732086</v>
      </c>
      <c r="Y727">
        <v>125.62918088137451</v>
      </c>
      <c r="Z727">
        <v>182.1947404808912</v>
      </c>
      <c r="AA727">
        <v>124.1089757454298</v>
      </c>
      <c r="AB727">
        <v>56.417953029131191</v>
      </c>
      <c r="AC727">
        <v>49.050192195042143</v>
      </c>
      <c r="AD727">
        <v>0</v>
      </c>
      <c r="AE727">
        <v>639.33083340918984</v>
      </c>
    </row>
    <row r="728" spans="1:31" x14ac:dyDescent="0.25">
      <c r="A728">
        <v>2358167</v>
      </c>
      <c r="B728">
        <v>1</v>
      </c>
      <c r="C728" t="s">
        <v>80</v>
      </c>
      <c r="D728" t="s">
        <v>108</v>
      </c>
      <c r="E728" t="s">
        <v>132</v>
      </c>
      <c r="F728" t="s">
        <v>2323</v>
      </c>
      <c r="G728" t="s">
        <v>134</v>
      </c>
      <c r="H728" t="s">
        <v>135</v>
      </c>
      <c r="I728" t="s">
        <v>136</v>
      </c>
      <c r="J728" t="s">
        <v>137</v>
      </c>
      <c r="K728" t="s">
        <v>138</v>
      </c>
      <c r="L728" t="s">
        <v>2324</v>
      </c>
      <c r="M728" t="s">
        <v>2325</v>
      </c>
      <c r="N728">
        <v>4.1394444439999996</v>
      </c>
      <c r="O728">
        <v>0</v>
      </c>
      <c r="P728">
        <v>0</v>
      </c>
      <c r="Q728">
        <v>0</v>
      </c>
      <c r="R728">
        <v>13</v>
      </c>
      <c r="S728">
        <v>0</v>
      </c>
      <c r="T728">
        <v>2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213.1905714171273</v>
      </c>
      <c r="AA728">
        <v>0</v>
      </c>
      <c r="AB728">
        <v>36.496769904418947</v>
      </c>
      <c r="AC728">
        <v>0</v>
      </c>
      <c r="AD728">
        <v>0</v>
      </c>
      <c r="AE728">
        <v>249.68734132154626</v>
      </c>
    </row>
    <row r="729" spans="1:31" x14ac:dyDescent="0.25">
      <c r="A729">
        <v>2357775</v>
      </c>
      <c r="B729">
        <v>1</v>
      </c>
      <c r="C729" t="s">
        <v>81</v>
      </c>
      <c r="D729" t="s">
        <v>118</v>
      </c>
      <c r="E729" t="s">
        <v>171</v>
      </c>
      <c r="F729" t="s">
        <v>2326</v>
      </c>
      <c r="G729" t="s">
        <v>168</v>
      </c>
      <c r="H729" t="s">
        <v>135</v>
      </c>
      <c r="I729" t="s">
        <v>136</v>
      </c>
      <c r="J729" t="s">
        <v>137</v>
      </c>
      <c r="K729" t="s">
        <v>138</v>
      </c>
      <c r="L729" t="s">
        <v>2327</v>
      </c>
      <c r="M729" t="s">
        <v>2328</v>
      </c>
      <c r="N729">
        <v>1.0266666659999999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60.71237681402107</v>
      </c>
      <c r="AD729">
        <v>0</v>
      </c>
      <c r="AE729">
        <v>60.71237681402107</v>
      </c>
    </row>
    <row r="730" spans="1:31" x14ac:dyDescent="0.25">
      <c r="A730">
        <v>2357812</v>
      </c>
      <c r="B730">
        <v>1</v>
      </c>
      <c r="C730" t="s">
        <v>81</v>
      </c>
      <c r="D730" t="s">
        <v>123</v>
      </c>
      <c r="E730" t="s">
        <v>132</v>
      </c>
      <c r="F730" t="s">
        <v>2329</v>
      </c>
      <c r="G730" t="s">
        <v>244</v>
      </c>
      <c r="H730" t="s">
        <v>135</v>
      </c>
      <c r="I730" t="s">
        <v>136</v>
      </c>
      <c r="J730" t="s">
        <v>137</v>
      </c>
      <c r="K730" t="s">
        <v>245</v>
      </c>
      <c r="L730" t="s">
        <v>2330</v>
      </c>
      <c r="M730" t="s">
        <v>2331</v>
      </c>
      <c r="N730">
        <v>2.2625000000000002</v>
      </c>
      <c r="O730">
        <v>0</v>
      </c>
      <c r="P730">
        <v>91</v>
      </c>
      <c r="Q730">
        <v>0</v>
      </c>
      <c r="R730">
        <v>11</v>
      </c>
      <c r="S730">
        <v>0</v>
      </c>
      <c r="T730">
        <v>13</v>
      </c>
      <c r="U730">
        <v>0</v>
      </c>
      <c r="V730">
        <v>0</v>
      </c>
      <c r="W730">
        <v>0</v>
      </c>
      <c r="X730">
        <v>56.267828589025228</v>
      </c>
      <c r="Y730">
        <v>0</v>
      </c>
      <c r="Z730">
        <v>50.322363588278797</v>
      </c>
      <c r="AA730">
        <v>0</v>
      </c>
      <c r="AB730">
        <v>34.85524046469726</v>
      </c>
      <c r="AC730">
        <v>0</v>
      </c>
      <c r="AD730">
        <v>0</v>
      </c>
      <c r="AE730">
        <v>141.44543264200129</v>
      </c>
    </row>
    <row r="731" spans="1:31" x14ac:dyDescent="0.25">
      <c r="A731">
        <v>2358041</v>
      </c>
      <c r="B731">
        <v>1</v>
      </c>
      <c r="C731" t="s">
        <v>81</v>
      </c>
      <c r="D731" t="s">
        <v>120</v>
      </c>
      <c r="E731" t="s">
        <v>132</v>
      </c>
      <c r="F731" t="s">
        <v>2332</v>
      </c>
      <c r="G731" t="s">
        <v>168</v>
      </c>
      <c r="H731" t="s">
        <v>135</v>
      </c>
      <c r="I731" t="s">
        <v>653</v>
      </c>
      <c r="J731" t="s">
        <v>137</v>
      </c>
      <c r="K731" t="s">
        <v>138</v>
      </c>
      <c r="L731" t="s">
        <v>2333</v>
      </c>
      <c r="M731" t="s">
        <v>2334</v>
      </c>
      <c r="N731">
        <v>2.1944444E-2</v>
      </c>
      <c r="O731">
        <v>4</v>
      </c>
      <c r="P731">
        <v>765</v>
      </c>
      <c r="Q731">
        <v>32</v>
      </c>
      <c r="R731">
        <v>14</v>
      </c>
      <c r="S731">
        <v>13</v>
      </c>
      <c r="T731">
        <v>56</v>
      </c>
      <c r="U731">
        <v>5</v>
      </c>
      <c r="V731">
        <v>0</v>
      </c>
      <c r="W731">
        <v>0.26923634486649001</v>
      </c>
      <c r="X731">
        <v>2.7213380865872603</v>
      </c>
      <c r="Y731">
        <v>4.6131187636929996</v>
      </c>
      <c r="Z731">
        <v>0.23241169106289666</v>
      </c>
      <c r="AA731">
        <v>0.93212600738487039</v>
      </c>
      <c r="AB731">
        <v>0.64254660880669989</v>
      </c>
      <c r="AC731">
        <v>2.7285023023486898</v>
      </c>
      <c r="AD731">
        <v>0</v>
      </c>
      <c r="AE731">
        <v>12.139279804749908</v>
      </c>
    </row>
    <row r="732" spans="1:31" x14ac:dyDescent="0.25">
      <c r="A732">
        <v>2357901</v>
      </c>
      <c r="B732">
        <v>1</v>
      </c>
      <c r="C732" t="s">
        <v>80</v>
      </c>
      <c r="D732" t="s">
        <v>100</v>
      </c>
      <c r="E732" t="s">
        <v>225</v>
      </c>
      <c r="F732" t="s">
        <v>2335</v>
      </c>
      <c r="G732" t="s">
        <v>219</v>
      </c>
      <c r="H732" t="s">
        <v>151</v>
      </c>
      <c r="I732" t="s">
        <v>136</v>
      </c>
      <c r="J732" t="s">
        <v>137</v>
      </c>
      <c r="K732" t="s">
        <v>138</v>
      </c>
      <c r="L732" t="s">
        <v>2336</v>
      </c>
      <c r="M732" t="s">
        <v>2337</v>
      </c>
      <c r="N732">
        <v>3.960555555</v>
      </c>
      <c r="O732">
        <v>0</v>
      </c>
      <c r="P732">
        <v>34</v>
      </c>
      <c r="Q732">
        <v>0</v>
      </c>
      <c r="R732">
        <v>10</v>
      </c>
      <c r="S732">
        <v>0</v>
      </c>
      <c r="T732">
        <v>7</v>
      </c>
      <c r="U732">
        <v>0</v>
      </c>
      <c r="V732">
        <v>0</v>
      </c>
      <c r="W732">
        <v>0</v>
      </c>
      <c r="X732">
        <v>29.38246868345297</v>
      </c>
      <c r="Y732">
        <v>0</v>
      </c>
      <c r="Z732">
        <v>9.4230497248878571</v>
      </c>
      <c r="AA732">
        <v>0</v>
      </c>
      <c r="AB732">
        <v>4.1578057073064203</v>
      </c>
      <c r="AC732">
        <v>0</v>
      </c>
      <c r="AD732">
        <v>0</v>
      </c>
      <c r="AE732">
        <v>42.963324115647254</v>
      </c>
    </row>
    <row r="733" spans="1:31" x14ac:dyDescent="0.25">
      <c r="A733">
        <v>2357755</v>
      </c>
      <c r="B733">
        <v>1</v>
      </c>
      <c r="C733" t="s">
        <v>80</v>
      </c>
      <c r="D733" t="s">
        <v>95</v>
      </c>
      <c r="E733" t="s">
        <v>166</v>
      </c>
      <c r="F733" t="s">
        <v>2338</v>
      </c>
      <c r="G733" t="s">
        <v>244</v>
      </c>
      <c r="H733" t="s">
        <v>135</v>
      </c>
      <c r="I733" t="s">
        <v>136</v>
      </c>
      <c r="J733" t="s">
        <v>137</v>
      </c>
      <c r="K733" t="s">
        <v>245</v>
      </c>
      <c r="L733" t="s">
        <v>2339</v>
      </c>
      <c r="M733" t="s">
        <v>2340</v>
      </c>
      <c r="N733">
        <v>7.7125000000000004</v>
      </c>
      <c r="O733">
        <v>0</v>
      </c>
      <c r="P733">
        <v>3281</v>
      </c>
      <c r="Q733">
        <v>0</v>
      </c>
      <c r="R733">
        <v>0</v>
      </c>
      <c r="S733">
        <v>3</v>
      </c>
      <c r="T733">
        <v>182</v>
      </c>
      <c r="U733">
        <v>0</v>
      </c>
      <c r="V733">
        <v>0</v>
      </c>
      <c r="W733">
        <v>0</v>
      </c>
      <c r="X733">
        <v>6198.1576479039286</v>
      </c>
      <c r="Y733">
        <v>0</v>
      </c>
      <c r="Z733">
        <v>0</v>
      </c>
      <c r="AA733">
        <v>141.90157978369643</v>
      </c>
      <c r="AB733">
        <v>1767.0576318227388</v>
      </c>
      <c r="AC733">
        <v>0</v>
      </c>
      <c r="AD733">
        <v>0</v>
      </c>
      <c r="AE733">
        <v>8107.1168595103636</v>
      </c>
    </row>
    <row r="734" spans="1:31" x14ac:dyDescent="0.25">
      <c r="A734">
        <v>2357692</v>
      </c>
      <c r="B734">
        <v>1</v>
      </c>
      <c r="C734" t="s">
        <v>80</v>
      </c>
      <c r="D734" t="s">
        <v>97</v>
      </c>
      <c r="E734" t="s">
        <v>154</v>
      </c>
      <c r="F734" t="s">
        <v>2341</v>
      </c>
      <c r="G734" t="s">
        <v>2040</v>
      </c>
      <c r="H734" t="s">
        <v>151</v>
      </c>
      <c r="I734" t="s">
        <v>136</v>
      </c>
      <c r="J734" t="s">
        <v>137</v>
      </c>
      <c r="K734" t="s">
        <v>138</v>
      </c>
      <c r="L734" t="s">
        <v>2342</v>
      </c>
      <c r="M734" t="s">
        <v>2343</v>
      </c>
      <c r="N734">
        <v>0.19916666599999999</v>
      </c>
      <c r="O734">
        <v>0</v>
      </c>
      <c r="P734">
        <v>192</v>
      </c>
      <c r="Q734">
        <v>0</v>
      </c>
      <c r="R734">
        <v>1</v>
      </c>
      <c r="S734">
        <v>0</v>
      </c>
      <c r="T734">
        <v>16</v>
      </c>
      <c r="U734">
        <v>0</v>
      </c>
      <c r="V734">
        <v>0</v>
      </c>
      <c r="W734">
        <v>0</v>
      </c>
      <c r="X734">
        <v>9.6968348176788943</v>
      </c>
      <c r="Y734">
        <v>0</v>
      </c>
      <c r="Z734">
        <v>0</v>
      </c>
      <c r="AA734">
        <v>0</v>
      </c>
      <c r="AB734">
        <v>1.2034211840658267</v>
      </c>
      <c r="AC734">
        <v>0</v>
      </c>
      <c r="AD734">
        <v>0</v>
      </c>
      <c r="AE734">
        <v>10.900256001744721</v>
      </c>
    </row>
    <row r="735" spans="1:31" x14ac:dyDescent="0.25">
      <c r="A735">
        <v>2357749</v>
      </c>
      <c r="B735">
        <v>1</v>
      </c>
      <c r="C735" t="s">
        <v>80</v>
      </c>
      <c r="D735" t="s">
        <v>98</v>
      </c>
      <c r="E735" t="s">
        <v>132</v>
      </c>
      <c r="F735" t="s">
        <v>2344</v>
      </c>
      <c r="G735" t="s">
        <v>244</v>
      </c>
      <c r="H735" t="s">
        <v>135</v>
      </c>
      <c r="I735" t="s">
        <v>136</v>
      </c>
      <c r="J735" t="s">
        <v>137</v>
      </c>
      <c r="K735" t="s">
        <v>245</v>
      </c>
      <c r="L735" t="s">
        <v>2345</v>
      </c>
      <c r="M735" t="s">
        <v>2346</v>
      </c>
      <c r="N735">
        <v>8.7838888879999999</v>
      </c>
      <c r="O735">
        <v>0</v>
      </c>
      <c r="P735">
        <v>73</v>
      </c>
      <c r="Q735">
        <v>0</v>
      </c>
      <c r="R735">
        <v>9</v>
      </c>
      <c r="S735">
        <v>0</v>
      </c>
      <c r="T735">
        <v>19</v>
      </c>
      <c r="U735">
        <v>0</v>
      </c>
      <c r="V735">
        <v>0</v>
      </c>
      <c r="W735">
        <v>0</v>
      </c>
      <c r="X735">
        <v>75.954054602814196</v>
      </c>
      <c r="Y735">
        <v>0</v>
      </c>
      <c r="Z735">
        <v>78.487219218787473</v>
      </c>
      <c r="AA735">
        <v>0</v>
      </c>
      <c r="AB735">
        <v>63.026879730226682</v>
      </c>
      <c r="AC735">
        <v>0</v>
      </c>
      <c r="AD735">
        <v>0</v>
      </c>
      <c r="AE735">
        <v>217.46815355182835</v>
      </c>
    </row>
    <row r="736" spans="1:31" x14ac:dyDescent="0.25">
      <c r="A736">
        <v>2358087</v>
      </c>
      <c r="B736">
        <v>1</v>
      </c>
      <c r="C736" t="s">
        <v>80</v>
      </c>
      <c r="D736" t="s">
        <v>104</v>
      </c>
      <c r="E736" t="s">
        <v>154</v>
      </c>
      <c r="F736" t="s">
        <v>2347</v>
      </c>
      <c r="G736" t="s">
        <v>299</v>
      </c>
      <c r="H736" t="s">
        <v>151</v>
      </c>
      <c r="I736" t="s">
        <v>136</v>
      </c>
      <c r="J736" t="s">
        <v>137</v>
      </c>
      <c r="K736" t="s">
        <v>138</v>
      </c>
      <c r="L736" t="s">
        <v>2348</v>
      </c>
      <c r="M736" t="s">
        <v>2349</v>
      </c>
      <c r="N736">
        <v>1.1277777769999999</v>
      </c>
      <c r="O736">
        <v>0</v>
      </c>
      <c r="P736">
        <v>26</v>
      </c>
      <c r="Q736">
        <v>0</v>
      </c>
      <c r="R736">
        <v>5</v>
      </c>
      <c r="S736">
        <v>0</v>
      </c>
      <c r="T736">
        <v>9</v>
      </c>
      <c r="U736">
        <v>0</v>
      </c>
      <c r="V736">
        <v>0</v>
      </c>
      <c r="W736">
        <v>0</v>
      </c>
      <c r="X736">
        <v>8.7728232167789528</v>
      </c>
      <c r="Y736">
        <v>0</v>
      </c>
      <c r="Z736">
        <v>3.9087572671192889</v>
      </c>
      <c r="AA736">
        <v>0</v>
      </c>
      <c r="AB736">
        <v>1.68527444869807</v>
      </c>
      <c r="AC736">
        <v>0</v>
      </c>
      <c r="AD736">
        <v>0</v>
      </c>
      <c r="AE736">
        <v>14.366854932596311</v>
      </c>
    </row>
    <row r="737" spans="1:31" x14ac:dyDescent="0.25">
      <c r="A737">
        <v>2357792</v>
      </c>
      <c r="B737">
        <v>1</v>
      </c>
      <c r="C737" t="s">
        <v>81</v>
      </c>
      <c r="D737" t="s">
        <v>113</v>
      </c>
      <c r="E737" t="s">
        <v>320</v>
      </c>
      <c r="F737" t="s">
        <v>2350</v>
      </c>
      <c r="G737" t="s">
        <v>244</v>
      </c>
      <c r="H737" t="s">
        <v>135</v>
      </c>
      <c r="I737" t="s">
        <v>136</v>
      </c>
      <c r="J737" t="s">
        <v>137</v>
      </c>
      <c r="K737" t="s">
        <v>245</v>
      </c>
      <c r="L737" t="s">
        <v>2351</v>
      </c>
      <c r="M737" t="s">
        <v>2352</v>
      </c>
      <c r="N737">
        <v>2.9455555549999999</v>
      </c>
      <c r="O737">
        <v>7</v>
      </c>
      <c r="P737">
        <v>9450</v>
      </c>
      <c r="Q737">
        <v>407</v>
      </c>
      <c r="R737">
        <v>1672</v>
      </c>
      <c r="S737">
        <v>44</v>
      </c>
      <c r="T737">
        <v>1352</v>
      </c>
      <c r="U737">
        <v>2</v>
      </c>
      <c r="V737">
        <v>6</v>
      </c>
      <c r="W737">
        <v>8.7422046625676124</v>
      </c>
      <c r="X737">
        <v>4536.57413766845</v>
      </c>
      <c r="Y737">
        <v>8347.3192793975722</v>
      </c>
      <c r="Z737">
        <v>15695.649392520238</v>
      </c>
      <c r="AA737">
        <v>699.24908592115776</v>
      </c>
      <c r="AB737">
        <v>2397.1587465100965</v>
      </c>
      <c r="AC737">
        <v>346.88228124382658</v>
      </c>
      <c r="AD737">
        <v>288.78137546263281</v>
      </c>
      <c r="AE737">
        <v>32320.356503386542</v>
      </c>
    </row>
    <row r="738" spans="1:31" x14ac:dyDescent="0.25">
      <c r="A738">
        <v>2358170</v>
      </c>
      <c r="B738">
        <v>1</v>
      </c>
      <c r="C738" t="s">
        <v>80</v>
      </c>
      <c r="D738" t="s">
        <v>96</v>
      </c>
      <c r="E738" t="s">
        <v>175</v>
      </c>
      <c r="F738" t="s">
        <v>2353</v>
      </c>
      <c r="G738" t="s">
        <v>284</v>
      </c>
      <c r="H738" t="s">
        <v>151</v>
      </c>
      <c r="I738" t="s">
        <v>136</v>
      </c>
      <c r="J738" t="s">
        <v>137</v>
      </c>
      <c r="K738" t="s">
        <v>138</v>
      </c>
      <c r="L738" t="s">
        <v>2354</v>
      </c>
      <c r="M738" t="s">
        <v>2355</v>
      </c>
      <c r="N738">
        <v>5.3244444440000001</v>
      </c>
      <c r="O738">
        <v>0</v>
      </c>
      <c r="P738">
        <v>81</v>
      </c>
      <c r="Q738">
        <v>0</v>
      </c>
      <c r="R738">
        <v>0</v>
      </c>
      <c r="S738">
        <v>0</v>
      </c>
      <c r="T738">
        <v>71</v>
      </c>
      <c r="U738">
        <v>0</v>
      </c>
      <c r="V738">
        <v>0</v>
      </c>
      <c r="W738">
        <v>0</v>
      </c>
      <c r="X738">
        <v>231.46438267814494</v>
      </c>
      <c r="Y738">
        <v>0</v>
      </c>
      <c r="Z738">
        <v>0</v>
      </c>
      <c r="AA738">
        <v>0</v>
      </c>
      <c r="AB738">
        <v>508.57831494755163</v>
      </c>
      <c r="AC738">
        <v>0</v>
      </c>
      <c r="AD738">
        <v>0</v>
      </c>
      <c r="AE738">
        <v>740.04269762569652</v>
      </c>
    </row>
    <row r="739" spans="1:31" x14ac:dyDescent="0.25">
      <c r="A739">
        <v>2358193</v>
      </c>
      <c r="B739">
        <v>1</v>
      </c>
      <c r="C739" t="s">
        <v>81</v>
      </c>
      <c r="D739" t="s">
        <v>121</v>
      </c>
      <c r="E739" t="s">
        <v>171</v>
      </c>
      <c r="F739" t="s">
        <v>2356</v>
      </c>
      <c r="G739" t="s">
        <v>168</v>
      </c>
      <c r="H739" t="s">
        <v>135</v>
      </c>
      <c r="I739" t="s">
        <v>136</v>
      </c>
      <c r="J739" t="s">
        <v>137</v>
      </c>
      <c r="K739" t="s">
        <v>138</v>
      </c>
      <c r="L739" t="s">
        <v>2357</v>
      </c>
      <c r="M739" t="s">
        <v>2358</v>
      </c>
      <c r="N739">
        <v>1.5972222220000001</v>
      </c>
      <c r="O739">
        <v>0</v>
      </c>
      <c r="P739">
        <v>509</v>
      </c>
      <c r="Q739">
        <v>0</v>
      </c>
      <c r="R739">
        <v>0</v>
      </c>
      <c r="S739">
        <v>2</v>
      </c>
      <c r="T739">
        <v>32</v>
      </c>
      <c r="U739">
        <v>0</v>
      </c>
      <c r="V739">
        <v>0</v>
      </c>
      <c r="W739">
        <v>0</v>
      </c>
      <c r="X739">
        <v>86.044372233250385</v>
      </c>
      <c r="Y739">
        <v>0</v>
      </c>
      <c r="Z739">
        <v>0</v>
      </c>
      <c r="AA739">
        <v>2.9098555388851111</v>
      </c>
      <c r="AB739">
        <v>7.7776614843693368</v>
      </c>
      <c r="AC739">
        <v>0</v>
      </c>
      <c r="AD739">
        <v>0</v>
      </c>
      <c r="AE739">
        <v>96.731889256504829</v>
      </c>
    </row>
    <row r="740" spans="1:31" x14ac:dyDescent="0.25">
      <c r="A740">
        <v>2358127</v>
      </c>
      <c r="B740">
        <v>1</v>
      </c>
      <c r="C740" t="s">
        <v>80</v>
      </c>
      <c r="D740" t="s">
        <v>97</v>
      </c>
      <c r="E740" t="s">
        <v>148</v>
      </c>
      <c r="F740" t="s">
        <v>2359</v>
      </c>
      <c r="G740" t="s">
        <v>160</v>
      </c>
      <c r="H740" t="s">
        <v>151</v>
      </c>
      <c r="I740" t="s">
        <v>136</v>
      </c>
      <c r="J740" t="s">
        <v>137</v>
      </c>
      <c r="K740" t="s">
        <v>138</v>
      </c>
      <c r="L740" t="s">
        <v>2360</v>
      </c>
      <c r="M740" t="s">
        <v>2361</v>
      </c>
      <c r="N740">
        <v>1.2508333330000001</v>
      </c>
      <c r="O740">
        <v>0</v>
      </c>
      <c r="P740">
        <v>1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0.66153513151515164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0.66153513151515164</v>
      </c>
    </row>
    <row r="741" spans="1:31" x14ac:dyDescent="0.25">
      <c r="A741">
        <v>2358150</v>
      </c>
      <c r="B741">
        <v>1</v>
      </c>
      <c r="C741" t="s">
        <v>81</v>
      </c>
      <c r="D741" t="s">
        <v>113</v>
      </c>
      <c r="E741" t="s">
        <v>132</v>
      </c>
      <c r="F741" t="s">
        <v>2362</v>
      </c>
      <c r="G741" t="s">
        <v>168</v>
      </c>
      <c r="H741" t="s">
        <v>135</v>
      </c>
      <c r="I741" t="s">
        <v>136</v>
      </c>
      <c r="J741" t="s">
        <v>137</v>
      </c>
      <c r="K741" t="s">
        <v>138</v>
      </c>
      <c r="L741" t="s">
        <v>2363</v>
      </c>
      <c r="M741" t="s">
        <v>2364</v>
      </c>
      <c r="N741">
        <v>1.650833333</v>
      </c>
      <c r="O741">
        <v>0</v>
      </c>
      <c r="P741">
        <v>48</v>
      </c>
      <c r="Q741">
        <v>0</v>
      </c>
      <c r="R741">
        <v>4</v>
      </c>
      <c r="S741">
        <v>1</v>
      </c>
      <c r="T741">
        <v>33</v>
      </c>
      <c r="U741">
        <v>1</v>
      </c>
      <c r="V741">
        <v>1</v>
      </c>
      <c r="W741">
        <v>0</v>
      </c>
      <c r="X741">
        <v>19.629602221418985</v>
      </c>
      <c r="Y741">
        <v>0</v>
      </c>
      <c r="Z741">
        <v>6.6670275968019164</v>
      </c>
      <c r="AA741">
        <v>0</v>
      </c>
      <c r="AB741">
        <v>95.557947670437429</v>
      </c>
      <c r="AC741">
        <v>492.47607053901334</v>
      </c>
      <c r="AD741">
        <v>0.43717228328280006</v>
      </c>
      <c r="AE741">
        <v>614.76782031095456</v>
      </c>
    </row>
    <row r="742" spans="1:31" x14ac:dyDescent="0.25">
      <c r="A742">
        <v>2358027</v>
      </c>
      <c r="B742">
        <v>1</v>
      </c>
      <c r="C742" t="s">
        <v>81</v>
      </c>
      <c r="D742" t="s">
        <v>115</v>
      </c>
      <c r="E742" t="s">
        <v>171</v>
      </c>
      <c r="F742" t="s">
        <v>2365</v>
      </c>
      <c r="G742" t="s">
        <v>168</v>
      </c>
      <c r="H742" t="s">
        <v>135</v>
      </c>
      <c r="I742" t="s">
        <v>653</v>
      </c>
      <c r="J742" t="s">
        <v>137</v>
      </c>
      <c r="K742" t="s">
        <v>138</v>
      </c>
      <c r="L742" t="s">
        <v>2366</v>
      </c>
      <c r="M742" t="s">
        <v>2367</v>
      </c>
      <c r="N742">
        <v>1.3888888E-2</v>
      </c>
      <c r="O742">
        <v>0</v>
      </c>
      <c r="P742">
        <v>859</v>
      </c>
      <c r="Q742">
        <v>0</v>
      </c>
      <c r="R742">
        <v>9</v>
      </c>
      <c r="S742">
        <v>4</v>
      </c>
      <c r="T742">
        <v>70</v>
      </c>
      <c r="U742">
        <v>0</v>
      </c>
      <c r="V742">
        <v>0</v>
      </c>
      <c r="W742">
        <v>0</v>
      </c>
      <c r="X742">
        <v>1.405287935793665</v>
      </c>
      <c r="Y742">
        <v>0</v>
      </c>
      <c r="Z742">
        <v>1.2048731835555555E-2</v>
      </c>
      <c r="AA742">
        <v>7.8976005624999984E-2</v>
      </c>
      <c r="AB742">
        <v>0.29112735117888888</v>
      </c>
      <c r="AC742">
        <v>0</v>
      </c>
      <c r="AD742">
        <v>0</v>
      </c>
      <c r="AE742">
        <v>1.7874400244331095</v>
      </c>
    </row>
    <row r="743" spans="1:31" x14ac:dyDescent="0.25">
      <c r="A743">
        <v>2357858</v>
      </c>
      <c r="B743">
        <v>1</v>
      </c>
      <c r="C743" t="s">
        <v>80</v>
      </c>
      <c r="D743" t="s">
        <v>95</v>
      </c>
      <c r="E743" t="s">
        <v>320</v>
      </c>
      <c r="F743" t="s">
        <v>2368</v>
      </c>
      <c r="G743" t="s">
        <v>1834</v>
      </c>
      <c r="H743" t="s">
        <v>135</v>
      </c>
      <c r="I743" t="s">
        <v>136</v>
      </c>
      <c r="J743" t="s">
        <v>137</v>
      </c>
      <c r="K743" t="s">
        <v>138</v>
      </c>
      <c r="L743" t="s">
        <v>2369</v>
      </c>
      <c r="M743" t="s">
        <v>2370</v>
      </c>
      <c r="N743">
        <v>2.028888888</v>
      </c>
      <c r="O743">
        <v>0</v>
      </c>
      <c r="P743">
        <v>143</v>
      </c>
      <c r="Q743">
        <v>0</v>
      </c>
      <c r="R743">
        <v>1</v>
      </c>
      <c r="S743">
        <v>27</v>
      </c>
      <c r="T743">
        <v>9</v>
      </c>
      <c r="U743">
        <v>5</v>
      </c>
      <c r="V743">
        <v>0</v>
      </c>
      <c r="W743">
        <v>0</v>
      </c>
      <c r="X743">
        <v>67.984762217063945</v>
      </c>
      <c r="Y743">
        <v>0</v>
      </c>
      <c r="Z743">
        <v>0</v>
      </c>
      <c r="AA743">
        <v>1673.859185782655</v>
      </c>
      <c r="AB743">
        <v>10.389425118097449</v>
      </c>
      <c r="AC743">
        <v>1623.9132894363281</v>
      </c>
      <c r="AD743">
        <v>0</v>
      </c>
      <c r="AE743">
        <v>3376.1466625541443</v>
      </c>
    </row>
    <row r="744" spans="1:31" x14ac:dyDescent="0.25">
      <c r="A744">
        <v>2358107</v>
      </c>
      <c r="B744">
        <v>1</v>
      </c>
      <c r="C744" t="s">
        <v>80</v>
      </c>
      <c r="D744" t="s">
        <v>90</v>
      </c>
      <c r="E744" t="s">
        <v>225</v>
      </c>
      <c r="F744" t="s">
        <v>2371</v>
      </c>
      <c r="G744" t="s">
        <v>464</v>
      </c>
      <c r="H744" t="s">
        <v>151</v>
      </c>
      <c r="I744" t="s">
        <v>136</v>
      </c>
      <c r="J744" t="s">
        <v>137</v>
      </c>
      <c r="K744" t="s">
        <v>138</v>
      </c>
      <c r="L744" t="s">
        <v>2372</v>
      </c>
      <c r="M744" t="s">
        <v>2373</v>
      </c>
      <c r="N744">
        <v>1.7411111109999999</v>
      </c>
      <c r="O744">
        <v>0</v>
      </c>
      <c r="P744">
        <v>47</v>
      </c>
      <c r="Q744">
        <v>0</v>
      </c>
      <c r="R744">
        <v>0</v>
      </c>
      <c r="S744">
        <v>0</v>
      </c>
      <c r="T744">
        <v>5</v>
      </c>
      <c r="U744">
        <v>0</v>
      </c>
      <c r="V744">
        <v>0</v>
      </c>
      <c r="W744">
        <v>0</v>
      </c>
      <c r="X744">
        <v>30.244388766318174</v>
      </c>
      <c r="Y744">
        <v>0</v>
      </c>
      <c r="Z744">
        <v>0</v>
      </c>
      <c r="AA744">
        <v>0</v>
      </c>
      <c r="AB744">
        <v>1.7345781883573002</v>
      </c>
      <c r="AC744">
        <v>0</v>
      </c>
      <c r="AD744">
        <v>0</v>
      </c>
      <c r="AE744">
        <v>31.978966954675474</v>
      </c>
    </row>
    <row r="745" spans="1:31" x14ac:dyDescent="0.25">
      <c r="A745">
        <v>2357772</v>
      </c>
      <c r="B745">
        <v>1</v>
      </c>
      <c r="C745" t="s">
        <v>81</v>
      </c>
      <c r="D745" t="s">
        <v>113</v>
      </c>
      <c r="E745" t="s">
        <v>166</v>
      </c>
      <c r="F745" t="s">
        <v>2374</v>
      </c>
      <c r="G745" t="s">
        <v>328</v>
      </c>
      <c r="H745" t="s">
        <v>135</v>
      </c>
      <c r="I745" t="s">
        <v>136</v>
      </c>
      <c r="J745" t="s">
        <v>137</v>
      </c>
      <c r="K745" t="s">
        <v>245</v>
      </c>
      <c r="L745" t="s">
        <v>2375</v>
      </c>
      <c r="M745" t="s">
        <v>2376</v>
      </c>
      <c r="N745">
        <v>0.443333333</v>
      </c>
      <c r="O745">
        <v>2</v>
      </c>
      <c r="P745">
        <v>3105</v>
      </c>
      <c r="Q745">
        <v>106</v>
      </c>
      <c r="R745">
        <v>1174</v>
      </c>
      <c r="S745">
        <v>39</v>
      </c>
      <c r="T745">
        <v>238</v>
      </c>
      <c r="U745">
        <v>1</v>
      </c>
      <c r="V745">
        <v>2</v>
      </c>
      <c r="W745">
        <v>0.62798260331473343</v>
      </c>
      <c r="X745">
        <v>328.45024201310133</v>
      </c>
      <c r="Y745">
        <v>246.17354235497635</v>
      </c>
      <c r="Z745">
        <v>1039.3780106526742</v>
      </c>
      <c r="AA745">
        <v>253.98831128773122</v>
      </c>
      <c r="AB745">
        <v>93.955154016436325</v>
      </c>
      <c r="AC745">
        <v>41.514301702704692</v>
      </c>
      <c r="AD745">
        <v>0.11206911736048002</v>
      </c>
      <c r="AE745">
        <v>2004.1996137482995</v>
      </c>
    </row>
    <row r="746" spans="1:31" x14ac:dyDescent="0.25">
      <c r="A746">
        <v>2357804</v>
      </c>
      <c r="B746">
        <v>1</v>
      </c>
      <c r="C746" t="s">
        <v>81</v>
      </c>
      <c r="D746" t="s">
        <v>113</v>
      </c>
      <c r="E746" t="s">
        <v>148</v>
      </c>
      <c r="F746" t="s">
        <v>2377</v>
      </c>
      <c r="G746" t="s">
        <v>160</v>
      </c>
      <c r="H746" t="s">
        <v>151</v>
      </c>
      <c r="I746" t="s">
        <v>136</v>
      </c>
      <c r="J746" t="s">
        <v>137</v>
      </c>
      <c r="K746" t="s">
        <v>138</v>
      </c>
      <c r="L746" t="s">
        <v>2378</v>
      </c>
      <c r="M746" t="s">
        <v>2379</v>
      </c>
      <c r="N746">
        <v>1.018888888</v>
      </c>
      <c r="O746">
        <v>0</v>
      </c>
      <c r="P746">
        <v>1</v>
      </c>
      <c r="Q746">
        <v>0</v>
      </c>
      <c r="R746">
        <v>0</v>
      </c>
      <c r="S746">
        <v>0</v>
      </c>
      <c r="T746">
        <v>1</v>
      </c>
      <c r="U746">
        <v>0</v>
      </c>
      <c r="V746">
        <v>0</v>
      </c>
      <c r="W746">
        <v>0</v>
      </c>
      <c r="X746">
        <v>0.22508409349550751</v>
      </c>
      <c r="Y746">
        <v>0</v>
      </c>
      <c r="Z746">
        <v>0</v>
      </c>
      <c r="AA746">
        <v>0</v>
      </c>
      <c r="AB746">
        <v>7.2856871671118636E-2</v>
      </c>
      <c r="AC746">
        <v>0</v>
      </c>
      <c r="AD746">
        <v>0</v>
      </c>
      <c r="AE746">
        <v>0.29794096516662616</v>
      </c>
    </row>
    <row r="747" spans="1:31" x14ac:dyDescent="0.25">
      <c r="A747">
        <v>2358159</v>
      </c>
      <c r="B747">
        <v>1</v>
      </c>
      <c r="C747" t="s">
        <v>81</v>
      </c>
      <c r="D747" t="s">
        <v>118</v>
      </c>
      <c r="E747" t="s">
        <v>132</v>
      </c>
      <c r="F747" t="s">
        <v>2380</v>
      </c>
      <c r="G747" t="s">
        <v>134</v>
      </c>
      <c r="H747" t="s">
        <v>135</v>
      </c>
      <c r="I747" t="s">
        <v>136</v>
      </c>
      <c r="J747" t="s">
        <v>137</v>
      </c>
      <c r="K747" t="s">
        <v>138</v>
      </c>
      <c r="L747" t="s">
        <v>2381</v>
      </c>
      <c r="M747" t="s">
        <v>2382</v>
      </c>
      <c r="N747">
        <v>0.39583333300000001</v>
      </c>
      <c r="O747">
        <v>0</v>
      </c>
      <c r="P747">
        <v>80</v>
      </c>
      <c r="Q747">
        <v>3</v>
      </c>
      <c r="R747">
        <v>3</v>
      </c>
      <c r="S747">
        <v>2</v>
      </c>
      <c r="T747">
        <v>2</v>
      </c>
      <c r="U747">
        <v>0</v>
      </c>
      <c r="V747">
        <v>0</v>
      </c>
      <c r="W747">
        <v>0</v>
      </c>
      <c r="X747">
        <v>3.4653944253097086</v>
      </c>
      <c r="Y747">
        <v>2.0266531543614583</v>
      </c>
      <c r="Z747">
        <v>7.5421108331530204</v>
      </c>
      <c r="AA747">
        <v>1.2210342132416665</v>
      </c>
      <c r="AB747">
        <v>0</v>
      </c>
      <c r="AC747">
        <v>0</v>
      </c>
      <c r="AD747">
        <v>0</v>
      </c>
      <c r="AE747">
        <v>14.255192626065853</v>
      </c>
    </row>
    <row r="748" spans="1:31" x14ac:dyDescent="0.25">
      <c r="A748">
        <v>2357927</v>
      </c>
      <c r="B748">
        <v>1</v>
      </c>
      <c r="C748" t="s">
        <v>80</v>
      </c>
      <c r="D748" t="s">
        <v>83</v>
      </c>
      <c r="E748" t="s">
        <v>225</v>
      </c>
      <c r="F748" t="s">
        <v>2383</v>
      </c>
      <c r="G748" t="s">
        <v>219</v>
      </c>
      <c r="H748" t="s">
        <v>151</v>
      </c>
      <c r="I748" t="s">
        <v>136</v>
      </c>
      <c r="J748" t="s">
        <v>137</v>
      </c>
      <c r="K748" t="s">
        <v>138</v>
      </c>
      <c r="L748" t="s">
        <v>2384</v>
      </c>
      <c r="M748" t="s">
        <v>2385</v>
      </c>
      <c r="N748">
        <v>1.963333333</v>
      </c>
      <c r="O748">
        <v>0</v>
      </c>
      <c r="P748">
        <v>232</v>
      </c>
      <c r="Q748">
        <v>0</v>
      </c>
      <c r="R748">
        <v>0</v>
      </c>
      <c r="S748">
        <v>0</v>
      </c>
      <c r="T748">
        <v>14</v>
      </c>
      <c r="U748">
        <v>0</v>
      </c>
      <c r="V748">
        <v>0</v>
      </c>
      <c r="W748">
        <v>0</v>
      </c>
      <c r="X748">
        <v>155.69785595018368</v>
      </c>
      <c r="Y748">
        <v>0</v>
      </c>
      <c r="Z748">
        <v>0</v>
      </c>
      <c r="AA748">
        <v>0</v>
      </c>
      <c r="AB748">
        <v>22.101486070131237</v>
      </c>
      <c r="AC748">
        <v>0</v>
      </c>
      <c r="AD748">
        <v>0</v>
      </c>
      <c r="AE748">
        <v>177.79934202031492</v>
      </c>
    </row>
    <row r="749" spans="1:31" x14ac:dyDescent="0.25">
      <c r="A749">
        <v>2357681</v>
      </c>
      <c r="B749">
        <v>1</v>
      </c>
      <c r="C749" t="s">
        <v>80</v>
      </c>
      <c r="D749" t="s">
        <v>103</v>
      </c>
      <c r="E749" t="s">
        <v>154</v>
      </c>
      <c r="F749" t="s">
        <v>2386</v>
      </c>
      <c r="G749" t="s">
        <v>299</v>
      </c>
      <c r="H749" t="s">
        <v>151</v>
      </c>
      <c r="I749" t="s">
        <v>136</v>
      </c>
      <c r="J749" t="s">
        <v>137</v>
      </c>
      <c r="K749" t="s">
        <v>138</v>
      </c>
      <c r="L749" t="s">
        <v>2387</v>
      </c>
      <c r="M749" t="s">
        <v>2388</v>
      </c>
      <c r="N749">
        <v>1.3502777770000001</v>
      </c>
      <c r="O749">
        <v>0</v>
      </c>
      <c r="P749">
        <v>0</v>
      </c>
      <c r="Q749">
        <v>0</v>
      </c>
      <c r="R749">
        <v>8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174.87948620002425</v>
      </c>
      <c r="AA749">
        <v>0</v>
      </c>
      <c r="AB749">
        <v>0</v>
      </c>
      <c r="AC749">
        <v>0</v>
      </c>
      <c r="AD749">
        <v>0</v>
      </c>
      <c r="AE749">
        <v>174.87948620002425</v>
      </c>
    </row>
    <row r="750" spans="1:31" x14ac:dyDescent="0.25">
      <c r="A750">
        <v>2357741</v>
      </c>
      <c r="B750">
        <v>1</v>
      </c>
      <c r="C750" t="s">
        <v>80</v>
      </c>
      <c r="D750" t="s">
        <v>100</v>
      </c>
      <c r="E750" t="s">
        <v>166</v>
      </c>
      <c r="F750" t="s">
        <v>2389</v>
      </c>
      <c r="G750" t="s">
        <v>168</v>
      </c>
      <c r="H750" t="s">
        <v>135</v>
      </c>
      <c r="I750" t="s">
        <v>136</v>
      </c>
      <c r="J750" t="s">
        <v>137</v>
      </c>
      <c r="K750" t="s">
        <v>138</v>
      </c>
      <c r="L750" t="s">
        <v>2390</v>
      </c>
      <c r="M750" t="s">
        <v>2391</v>
      </c>
      <c r="N750">
        <v>0.74916666600000004</v>
      </c>
      <c r="O750">
        <v>1</v>
      </c>
      <c r="P750">
        <v>361</v>
      </c>
      <c r="Q750">
        <v>178</v>
      </c>
      <c r="R750">
        <v>204</v>
      </c>
      <c r="S750">
        <v>12</v>
      </c>
      <c r="T750">
        <v>47</v>
      </c>
      <c r="U750">
        <v>2</v>
      </c>
      <c r="V750">
        <v>0</v>
      </c>
      <c r="W750">
        <v>0.73404935626254009</v>
      </c>
      <c r="X750">
        <v>110.34005256890252</v>
      </c>
      <c r="Y750">
        <v>1400.41733173394</v>
      </c>
      <c r="Z750">
        <v>1004.5133013264279</v>
      </c>
      <c r="AA750">
        <v>36.20278370855312</v>
      </c>
      <c r="AB750">
        <v>44.198629910528652</v>
      </c>
      <c r="AC750">
        <v>78.51847116816171</v>
      </c>
      <c r="AD750">
        <v>0</v>
      </c>
      <c r="AE750">
        <v>2674.9246197727766</v>
      </c>
    </row>
    <row r="751" spans="1:31" x14ac:dyDescent="0.25">
      <c r="A751">
        <v>2358053</v>
      </c>
      <c r="B751">
        <v>1</v>
      </c>
      <c r="C751" t="s">
        <v>80</v>
      </c>
      <c r="D751" t="s">
        <v>100</v>
      </c>
      <c r="E751" t="s">
        <v>154</v>
      </c>
      <c r="F751" t="s">
        <v>2392</v>
      </c>
      <c r="G751" t="s">
        <v>299</v>
      </c>
      <c r="H751" t="s">
        <v>151</v>
      </c>
      <c r="I751" t="s">
        <v>136</v>
      </c>
      <c r="J751" t="s">
        <v>137</v>
      </c>
      <c r="K751" t="s">
        <v>138</v>
      </c>
      <c r="L751" t="s">
        <v>2393</v>
      </c>
      <c r="M751" t="s">
        <v>2394</v>
      </c>
      <c r="N751">
        <v>1.5166666660000001</v>
      </c>
      <c r="O751">
        <v>0</v>
      </c>
      <c r="P751">
        <v>38</v>
      </c>
      <c r="Q751">
        <v>0</v>
      </c>
      <c r="R751">
        <v>7</v>
      </c>
      <c r="S751">
        <v>0</v>
      </c>
      <c r="T751">
        <v>1</v>
      </c>
      <c r="U751">
        <v>0</v>
      </c>
      <c r="V751">
        <v>0</v>
      </c>
      <c r="W751">
        <v>0</v>
      </c>
      <c r="X751">
        <v>46.881358418752903</v>
      </c>
      <c r="Y751">
        <v>0</v>
      </c>
      <c r="Z751">
        <v>12.306082413785184</v>
      </c>
      <c r="AA751">
        <v>0</v>
      </c>
      <c r="AB751">
        <v>0.47647129787644033</v>
      </c>
      <c r="AC751">
        <v>0</v>
      </c>
      <c r="AD751">
        <v>0</v>
      </c>
      <c r="AE751">
        <v>59.663912130414531</v>
      </c>
    </row>
    <row r="752" spans="1:31" x14ac:dyDescent="0.25">
      <c r="A752">
        <v>2357698</v>
      </c>
      <c r="B752">
        <v>1</v>
      </c>
      <c r="C752" t="s">
        <v>81</v>
      </c>
      <c r="D752" t="s">
        <v>128</v>
      </c>
      <c r="E752" t="s">
        <v>320</v>
      </c>
      <c r="F752" t="s">
        <v>2395</v>
      </c>
      <c r="G752" t="s">
        <v>244</v>
      </c>
      <c r="H752" t="s">
        <v>135</v>
      </c>
      <c r="I752" t="s">
        <v>136</v>
      </c>
      <c r="J752" t="s">
        <v>137</v>
      </c>
      <c r="K752" t="s">
        <v>245</v>
      </c>
      <c r="L752" t="s">
        <v>2396</v>
      </c>
      <c r="M752" t="s">
        <v>2397</v>
      </c>
      <c r="N752">
        <v>0.62250000000000005</v>
      </c>
      <c r="O752">
        <v>60</v>
      </c>
      <c r="P752">
        <v>19195</v>
      </c>
      <c r="Q752">
        <v>587</v>
      </c>
      <c r="R752">
        <v>548</v>
      </c>
      <c r="S752">
        <v>132</v>
      </c>
      <c r="T752">
        <v>1715</v>
      </c>
      <c r="U752">
        <v>17</v>
      </c>
      <c r="V752">
        <v>2</v>
      </c>
      <c r="W752">
        <v>17.730024469613227</v>
      </c>
      <c r="X752">
        <v>2049.4158189939567</v>
      </c>
      <c r="Y752">
        <v>707.1775801214327</v>
      </c>
      <c r="Z752">
        <v>363.77519748502306</v>
      </c>
      <c r="AA752">
        <v>449.84827645419733</v>
      </c>
      <c r="AB752">
        <v>527.00111176675182</v>
      </c>
      <c r="AC752">
        <v>1587.0452630376089</v>
      </c>
      <c r="AD752">
        <v>28.936605965935502</v>
      </c>
      <c r="AE752">
        <v>5730.9298782945189</v>
      </c>
    </row>
    <row r="753" spans="1:31" x14ac:dyDescent="0.25">
      <c r="A753">
        <v>2358030</v>
      </c>
      <c r="B753">
        <v>1</v>
      </c>
      <c r="C753" t="s">
        <v>80</v>
      </c>
      <c r="D753" t="s">
        <v>96</v>
      </c>
      <c r="E753" t="s">
        <v>132</v>
      </c>
      <c r="F753" t="s">
        <v>2398</v>
      </c>
      <c r="G753" t="s">
        <v>816</v>
      </c>
      <c r="H753" t="s">
        <v>135</v>
      </c>
      <c r="I753" t="s">
        <v>136</v>
      </c>
      <c r="J753" t="s">
        <v>137</v>
      </c>
      <c r="K753" t="s">
        <v>138</v>
      </c>
      <c r="L753" t="s">
        <v>2399</v>
      </c>
      <c r="M753" t="s">
        <v>2400</v>
      </c>
      <c r="N753">
        <v>2.9155555550000001</v>
      </c>
      <c r="O753">
        <v>0</v>
      </c>
      <c r="P753">
        <v>2</v>
      </c>
      <c r="Q753">
        <v>0</v>
      </c>
      <c r="R753">
        <v>35</v>
      </c>
      <c r="S753">
        <v>0</v>
      </c>
      <c r="T753">
        <v>3</v>
      </c>
      <c r="U753">
        <v>0</v>
      </c>
      <c r="V753">
        <v>0</v>
      </c>
      <c r="W753">
        <v>0</v>
      </c>
      <c r="X753">
        <v>6.79960010429755</v>
      </c>
      <c r="Y753">
        <v>0</v>
      </c>
      <c r="Z753">
        <v>45.071607016574781</v>
      </c>
      <c r="AA753">
        <v>0</v>
      </c>
      <c r="AB753">
        <v>30.683332535873255</v>
      </c>
      <c r="AC753">
        <v>0</v>
      </c>
      <c r="AD753">
        <v>0</v>
      </c>
      <c r="AE753">
        <v>82.55453965674559</v>
      </c>
    </row>
    <row r="754" spans="1:31" x14ac:dyDescent="0.25">
      <c r="A754">
        <v>2357675</v>
      </c>
      <c r="B754">
        <v>1</v>
      </c>
      <c r="C754" t="s">
        <v>80</v>
      </c>
      <c r="D754" t="s">
        <v>99</v>
      </c>
      <c r="E754" t="s">
        <v>225</v>
      </c>
      <c r="F754" t="s">
        <v>2401</v>
      </c>
      <c r="G754" t="s">
        <v>219</v>
      </c>
      <c r="H754" t="s">
        <v>151</v>
      </c>
      <c r="I754" t="s">
        <v>136</v>
      </c>
      <c r="J754" t="s">
        <v>137</v>
      </c>
      <c r="K754" t="s">
        <v>138</v>
      </c>
      <c r="L754" t="s">
        <v>2402</v>
      </c>
      <c r="M754" t="s">
        <v>2403</v>
      </c>
      <c r="N754">
        <v>5.7588888880000004</v>
      </c>
      <c r="O754">
        <v>0</v>
      </c>
      <c r="P754">
        <v>39</v>
      </c>
      <c r="Q754">
        <v>0</v>
      </c>
      <c r="R754">
        <v>0</v>
      </c>
      <c r="S754">
        <v>0</v>
      </c>
      <c r="T754">
        <v>2</v>
      </c>
      <c r="U754">
        <v>0</v>
      </c>
      <c r="V754">
        <v>0</v>
      </c>
      <c r="W754">
        <v>0</v>
      </c>
      <c r="X754">
        <v>39.435978795058865</v>
      </c>
      <c r="Y754">
        <v>0</v>
      </c>
      <c r="Z754">
        <v>0</v>
      </c>
      <c r="AA754">
        <v>0</v>
      </c>
      <c r="AB754">
        <v>6.2130148173114996</v>
      </c>
      <c r="AC754">
        <v>0</v>
      </c>
      <c r="AD754">
        <v>0</v>
      </c>
      <c r="AE754">
        <v>45.648993612370361</v>
      </c>
    </row>
    <row r="755" spans="1:31" x14ac:dyDescent="0.25">
      <c r="A755">
        <v>2357861</v>
      </c>
      <c r="B755">
        <v>1</v>
      </c>
      <c r="C755" t="s">
        <v>80</v>
      </c>
      <c r="D755" t="s">
        <v>95</v>
      </c>
      <c r="E755" t="s">
        <v>320</v>
      </c>
      <c r="F755" t="s">
        <v>2404</v>
      </c>
      <c r="G755" t="s">
        <v>1834</v>
      </c>
      <c r="H755" t="s">
        <v>135</v>
      </c>
      <c r="I755" t="s">
        <v>136</v>
      </c>
      <c r="J755" t="s">
        <v>137</v>
      </c>
      <c r="K755" t="s">
        <v>138</v>
      </c>
      <c r="L755" t="s">
        <v>2405</v>
      </c>
      <c r="M755" t="s">
        <v>2406</v>
      </c>
      <c r="N755">
        <v>2.358055555</v>
      </c>
      <c r="O755">
        <v>0</v>
      </c>
      <c r="P755">
        <v>376</v>
      </c>
      <c r="Q755">
        <v>0</v>
      </c>
      <c r="R755">
        <v>0</v>
      </c>
      <c r="S755">
        <v>1</v>
      </c>
      <c r="T755">
        <v>78</v>
      </c>
      <c r="U755">
        <v>0</v>
      </c>
      <c r="V755">
        <v>0</v>
      </c>
      <c r="W755">
        <v>0</v>
      </c>
      <c r="X755">
        <v>197.983928076811</v>
      </c>
      <c r="Y755">
        <v>0</v>
      </c>
      <c r="Z755">
        <v>0</v>
      </c>
      <c r="AA755">
        <v>4.0876554318339586</v>
      </c>
      <c r="AB755">
        <v>488.84259590252162</v>
      </c>
      <c r="AC755">
        <v>0</v>
      </c>
      <c r="AD755">
        <v>0</v>
      </c>
      <c r="AE755">
        <v>690.91417941116651</v>
      </c>
    </row>
    <row r="756" spans="1:31" x14ac:dyDescent="0.25">
      <c r="A756">
        <v>2358173</v>
      </c>
      <c r="B756">
        <v>1</v>
      </c>
      <c r="C756" t="s">
        <v>80</v>
      </c>
      <c r="D756" t="s">
        <v>96</v>
      </c>
      <c r="E756" t="s">
        <v>175</v>
      </c>
      <c r="F756" t="s">
        <v>2407</v>
      </c>
      <c r="G756" t="s">
        <v>489</v>
      </c>
      <c r="H756" t="s">
        <v>151</v>
      </c>
      <c r="I756" t="s">
        <v>136</v>
      </c>
      <c r="J756" t="s">
        <v>137</v>
      </c>
      <c r="K756" t="s">
        <v>138</v>
      </c>
      <c r="L756" t="s">
        <v>2408</v>
      </c>
      <c r="M756" t="s">
        <v>2409</v>
      </c>
      <c r="N756">
        <v>0.27361111100000002</v>
      </c>
      <c r="O756">
        <v>0</v>
      </c>
      <c r="P756">
        <v>50</v>
      </c>
      <c r="Q756">
        <v>0</v>
      </c>
      <c r="R756">
        <v>0</v>
      </c>
      <c r="S756">
        <v>0</v>
      </c>
      <c r="T756">
        <v>1</v>
      </c>
      <c r="U756">
        <v>0</v>
      </c>
      <c r="V756">
        <v>0</v>
      </c>
      <c r="W756">
        <v>0</v>
      </c>
      <c r="X756">
        <v>9.9703587082746523</v>
      </c>
      <c r="Y756">
        <v>0</v>
      </c>
      <c r="Z756">
        <v>0</v>
      </c>
      <c r="AA756">
        <v>0</v>
      </c>
      <c r="AB756">
        <v>0.2637934174672556</v>
      </c>
      <c r="AC756">
        <v>0</v>
      </c>
      <c r="AD756">
        <v>0</v>
      </c>
      <c r="AE756">
        <v>10.234152125741907</v>
      </c>
    </row>
    <row r="757" spans="1:31" x14ac:dyDescent="0.25">
      <c r="A757">
        <v>2357761</v>
      </c>
      <c r="B757">
        <v>1</v>
      </c>
      <c r="C757" t="s">
        <v>81</v>
      </c>
      <c r="D757" t="s">
        <v>113</v>
      </c>
      <c r="E757" t="s">
        <v>166</v>
      </c>
      <c r="F757" t="s">
        <v>2410</v>
      </c>
      <c r="G757" t="s">
        <v>168</v>
      </c>
      <c r="H757" t="s">
        <v>135</v>
      </c>
      <c r="I757" t="s">
        <v>653</v>
      </c>
      <c r="J757" t="s">
        <v>137</v>
      </c>
      <c r="K757" t="s">
        <v>138</v>
      </c>
      <c r="L757" t="s">
        <v>2411</v>
      </c>
      <c r="M757" t="s">
        <v>2412</v>
      </c>
      <c r="N757">
        <v>2.7777777E-2</v>
      </c>
      <c r="O757">
        <v>0</v>
      </c>
      <c r="P757">
        <v>7171</v>
      </c>
      <c r="Q757">
        <v>3</v>
      </c>
      <c r="R757">
        <v>57</v>
      </c>
      <c r="S757">
        <v>8</v>
      </c>
      <c r="T757">
        <v>1307</v>
      </c>
      <c r="U757">
        <v>1</v>
      </c>
      <c r="V757">
        <v>7</v>
      </c>
      <c r="W757">
        <v>0</v>
      </c>
      <c r="X757">
        <v>44.05045200484615</v>
      </c>
      <c r="Y757">
        <v>9.6402113744666673E-2</v>
      </c>
      <c r="Z757">
        <v>1.2784691046766949</v>
      </c>
      <c r="AA757">
        <v>22.246001605589772</v>
      </c>
      <c r="AB757">
        <v>27.512710083259801</v>
      </c>
      <c r="AC757">
        <v>9.2138816941540007</v>
      </c>
      <c r="AD757">
        <v>1.6749016016887777</v>
      </c>
      <c r="AE757">
        <v>106.07281820795986</v>
      </c>
    </row>
    <row r="758" spans="1:31" x14ac:dyDescent="0.25">
      <c r="A758">
        <v>2357824</v>
      </c>
      <c r="B758">
        <v>1</v>
      </c>
      <c r="C758" t="s">
        <v>80</v>
      </c>
      <c r="D758" t="s">
        <v>100</v>
      </c>
      <c r="E758" t="s">
        <v>132</v>
      </c>
      <c r="F758" t="s">
        <v>2413</v>
      </c>
      <c r="G758" t="s">
        <v>134</v>
      </c>
      <c r="H758" t="s">
        <v>135</v>
      </c>
      <c r="I758" t="s">
        <v>136</v>
      </c>
      <c r="J758" t="s">
        <v>137</v>
      </c>
      <c r="K758" t="s">
        <v>138</v>
      </c>
      <c r="L758" t="s">
        <v>2414</v>
      </c>
      <c r="M758" t="s">
        <v>2415</v>
      </c>
      <c r="N758">
        <v>0.82499999999999996</v>
      </c>
      <c r="O758">
        <v>0</v>
      </c>
      <c r="P758">
        <v>64</v>
      </c>
      <c r="Q758">
        <v>0</v>
      </c>
      <c r="R758">
        <v>12</v>
      </c>
      <c r="S758">
        <v>0</v>
      </c>
      <c r="T758">
        <v>24</v>
      </c>
      <c r="U758">
        <v>0</v>
      </c>
      <c r="V758">
        <v>1</v>
      </c>
      <c r="W758">
        <v>0</v>
      </c>
      <c r="X758">
        <v>15.322735588295421</v>
      </c>
      <c r="Y758">
        <v>0</v>
      </c>
      <c r="Z758">
        <v>8.6579220445969849</v>
      </c>
      <c r="AA758">
        <v>0</v>
      </c>
      <c r="AB758">
        <v>10.772440994595362</v>
      </c>
      <c r="AC758">
        <v>0</v>
      </c>
      <c r="AD758">
        <v>2.1929975065700207</v>
      </c>
      <c r="AE758">
        <v>36.94609613405779</v>
      </c>
    </row>
    <row r="759" spans="1:31" x14ac:dyDescent="0.25">
      <c r="A759">
        <v>2357967</v>
      </c>
      <c r="B759">
        <v>1</v>
      </c>
      <c r="C759" t="s">
        <v>80</v>
      </c>
      <c r="D759" t="s">
        <v>110</v>
      </c>
      <c r="E759" t="s">
        <v>132</v>
      </c>
      <c r="F759" t="s">
        <v>2416</v>
      </c>
      <c r="G759" t="s">
        <v>168</v>
      </c>
      <c r="H759" t="s">
        <v>135</v>
      </c>
      <c r="I759" t="s">
        <v>136</v>
      </c>
      <c r="J759" t="s">
        <v>137</v>
      </c>
      <c r="K759" t="s">
        <v>138</v>
      </c>
      <c r="L759" t="s">
        <v>2417</v>
      </c>
      <c r="M759" t="s">
        <v>2418</v>
      </c>
      <c r="N759">
        <v>0.43305555499999998</v>
      </c>
      <c r="O759">
        <v>0</v>
      </c>
      <c r="P759">
        <v>5624</v>
      </c>
      <c r="Q759">
        <v>0</v>
      </c>
      <c r="R759">
        <v>0</v>
      </c>
      <c r="S759">
        <v>0</v>
      </c>
      <c r="T759">
        <v>500</v>
      </c>
      <c r="U759">
        <v>0</v>
      </c>
      <c r="V759">
        <v>0</v>
      </c>
      <c r="W759">
        <v>0</v>
      </c>
      <c r="X759">
        <v>830.30684737531726</v>
      </c>
      <c r="Y759">
        <v>0</v>
      </c>
      <c r="Z759">
        <v>0</v>
      </c>
      <c r="AA759">
        <v>0</v>
      </c>
      <c r="AB759">
        <v>185.59885898946752</v>
      </c>
      <c r="AC759">
        <v>0</v>
      </c>
      <c r="AD759">
        <v>0</v>
      </c>
      <c r="AE759">
        <v>1015.9057063647848</v>
      </c>
    </row>
    <row r="760" spans="1:31" x14ac:dyDescent="0.25">
      <c r="A760">
        <v>2357867</v>
      </c>
      <c r="B760">
        <v>1</v>
      </c>
      <c r="C760" t="s">
        <v>81</v>
      </c>
      <c r="D760" t="s">
        <v>113</v>
      </c>
      <c r="E760" t="s">
        <v>225</v>
      </c>
      <c r="F760" t="s">
        <v>2419</v>
      </c>
      <c r="G760" t="s">
        <v>502</v>
      </c>
      <c r="H760" t="s">
        <v>151</v>
      </c>
      <c r="I760" t="s">
        <v>136</v>
      </c>
      <c r="J760" t="s">
        <v>137</v>
      </c>
      <c r="K760" t="s">
        <v>138</v>
      </c>
      <c r="L760" t="s">
        <v>2420</v>
      </c>
      <c r="M760" t="s">
        <v>2421</v>
      </c>
      <c r="N760">
        <v>0.76777777700000005</v>
      </c>
      <c r="O760">
        <v>0</v>
      </c>
      <c r="P760">
        <v>3</v>
      </c>
      <c r="Q760">
        <v>0</v>
      </c>
      <c r="R760">
        <v>2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0.30163097802375</v>
      </c>
      <c r="Y760">
        <v>0</v>
      </c>
      <c r="Z760">
        <v>0.74342466442720778</v>
      </c>
      <c r="AA760">
        <v>0</v>
      </c>
      <c r="AB760">
        <v>0</v>
      </c>
      <c r="AC760">
        <v>0</v>
      </c>
      <c r="AD760">
        <v>0</v>
      </c>
      <c r="AE760">
        <v>1.0450556424509578</v>
      </c>
    </row>
    <row r="761" spans="1:31" x14ac:dyDescent="0.25">
      <c r="A761">
        <v>2357924</v>
      </c>
      <c r="B761">
        <v>1</v>
      </c>
      <c r="C761" t="s">
        <v>80</v>
      </c>
      <c r="D761" t="s">
        <v>107</v>
      </c>
      <c r="E761" t="s">
        <v>175</v>
      </c>
      <c r="F761" t="s">
        <v>2422</v>
      </c>
      <c r="G761" t="s">
        <v>177</v>
      </c>
      <c r="H761" t="s">
        <v>151</v>
      </c>
      <c r="I761" t="s">
        <v>136</v>
      </c>
      <c r="J761" t="s">
        <v>137</v>
      </c>
      <c r="K761" t="s">
        <v>138</v>
      </c>
      <c r="L761" t="s">
        <v>2423</v>
      </c>
      <c r="M761" t="s">
        <v>2424</v>
      </c>
      <c r="N761">
        <v>5.2838888879999999</v>
      </c>
      <c r="O761">
        <v>0</v>
      </c>
      <c r="P761">
        <v>121</v>
      </c>
      <c r="Q761">
        <v>0</v>
      </c>
      <c r="R761">
        <v>0</v>
      </c>
      <c r="S761">
        <v>0</v>
      </c>
      <c r="T761">
        <v>3</v>
      </c>
      <c r="U761">
        <v>0</v>
      </c>
      <c r="V761">
        <v>0</v>
      </c>
      <c r="W761">
        <v>0</v>
      </c>
      <c r="X761">
        <v>221.321964901304</v>
      </c>
      <c r="Y761">
        <v>0</v>
      </c>
      <c r="Z761">
        <v>0</v>
      </c>
      <c r="AA761">
        <v>0</v>
      </c>
      <c r="AB761">
        <v>78.916684282751689</v>
      </c>
      <c r="AC761">
        <v>0</v>
      </c>
      <c r="AD761">
        <v>0</v>
      </c>
      <c r="AE761">
        <v>300.2386491840557</v>
      </c>
    </row>
    <row r="762" spans="1:31" x14ac:dyDescent="0.25">
      <c r="A762">
        <v>2357947</v>
      </c>
      <c r="B762">
        <v>1</v>
      </c>
      <c r="C762" t="s">
        <v>81</v>
      </c>
      <c r="D762" t="s">
        <v>128</v>
      </c>
      <c r="E762" t="s">
        <v>148</v>
      </c>
      <c r="F762" t="s">
        <v>2425</v>
      </c>
      <c r="G762" t="s">
        <v>150</v>
      </c>
      <c r="H762" t="s">
        <v>151</v>
      </c>
      <c r="I762" t="s">
        <v>136</v>
      </c>
      <c r="J762" t="s">
        <v>137</v>
      </c>
      <c r="K762" t="s">
        <v>138</v>
      </c>
      <c r="L762" t="s">
        <v>2426</v>
      </c>
      <c r="M762" t="s">
        <v>2427</v>
      </c>
      <c r="N762">
        <v>0.56416666599999998</v>
      </c>
      <c r="O762">
        <v>0</v>
      </c>
      <c r="P762">
        <v>9</v>
      </c>
      <c r="Q762">
        <v>0</v>
      </c>
      <c r="R762">
        <v>0</v>
      </c>
      <c r="S762">
        <v>0</v>
      </c>
      <c r="T762">
        <v>1</v>
      </c>
      <c r="U762">
        <v>0</v>
      </c>
      <c r="V762">
        <v>0</v>
      </c>
      <c r="W762">
        <v>0</v>
      </c>
      <c r="X762">
        <v>1.3646883216083545</v>
      </c>
      <c r="Y762">
        <v>0</v>
      </c>
      <c r="Z762">
        <v>0</v>
      </c>
      <c r="AA762">
        <v>0</v>
      </c>
      <c r="AB762">
        <v>11.57606395065765</v>
      </c>
      <c r="AC762">
        <v>0</v>
      </c>
      <c r="AD762">
        <v>0</v>
      </c>
      <c r="AE762">
        <v>12.940752272266005</v>
      </c>
    </row>
    <row r="763" spans="1:31" x14ac:dyDescent="0.25">
      <c r="A763">
        <v>2357778</v>
      </c>
      <c r="B763">
        <v>1</v>
      </c>
      <c r="C763" t="s">
        <v>81</v>
      </c>
      <c r="D763" t="s">
        <v>119</v>
      </c>
      <c r="E763" t="s">
        <v>166</v>
      </c>
      <c r="F763" t="s">
        <v>2428</v>
      </c>
      <c r="G763" t="s">
        <v>168</v>
      </c>
      <c r="H763" t="s">
        <v>135</v>
      </c>
      <c r="I763" t="s">
        <v>653</v>
      </c>
      <c r="J763" t="s">
        <v>137</v>
      </c>
      <c r="K763" t="s">
        <v>138</v>
      </c>
      <c r="L763" t="s">
        <v>2429</v>
      </c>
      <c r="M763" t="s">
        <v>2430</v>
      </c>
      <c r="N763">
        <v>4.1944443999999997E-2</v>
      </c>
      <c r="O763">
        <v>0</v>
      </c>
      <c r="P763">
        <v>1635</v>
      </c>
      <c r="Q763">
        <v>0</v>
      </c>
      <c r="R763">
        <v>31</v>
      </c>
      <c r="S763">
        <v>0</v>
      </c>
      <c r="T763">
        <v>714</v>
      </c>
      <c r="U763">
        <v>0</v>
      </c>
      <c r="V763">
        <v>0</v>
      </c>
      <c r="W763">
        <v>0</v>
      </c>
      <c r="X763">
        <v>15.147837190682308</v>
      </c>
      <c r="Y763">
        <v>0</v>
      </c>
      <c r="Z763">
        <v>0.87168614681102086</v>
      </c>
      <c r="AA763">
        <v>0</v>
      </c>
      <c r="AB763">
        <v>17.368255882252697</v>
      </c>
      <c r="AC763">
        <v>0</v>
      </c>
      <c r="AD763">
        <v>0</v>
      </c>
      <c r="AE763">
        <v>33.387779219746022</v>
      </c>
    </row>
    <row r="764" spans="1:31" x14ac:dyDescent="0.25">
      <c r="A764">
        <v>2357655</v>
      </c>
      <c r="B764">
        <v>1</v>
      </c>
      <c r="C764" t="s">
        <v>81</v>
      </c>
      <c r="D764" t="s">
        <v>113</v>
      </c>
      <c r="E764" t="s">
        <v>166</v>
      </c>
      <c r="F764" t="s">
        <v>2084</v>
      </c>
      <c r="G764" t="s">
        <v>244</v>
      </c>
      <c r="H764" t="s">
        <v>135</v>
      </c>
      <c r="I764" t="s">
        <v>136</v>
      </c>
      <c r="J764" t="s">
        <v>137</v>
      </c>
      <c r="K764" t="s">
        <v>245</v>
      </c>
      <c r="L764" t="s">
        <v>2431</v>
      </c>
      <c r="M764" t="s">
        <v>2432</v>
      </c>
      <c r="N764">
        <v>1.4983333329999999</v>
      </c>
      <c r="O764">
        <v>3</v>
      </c>
      <c r="P764">
        <v>2487</v>
      </c>
      <c r="Q764">
        <v>112</v>
      </c>
      <c r="R764">
        <v>333</v>
      </c>
      <c r="S764">
        <v>24</v>
      </c>
      <c r="T764">
        <v>374</v>
      </c>
      <c r="U764">
        <v>3</v>
      </c>
      <c r="V764">
        <v>0</v>
      </c>
      <c r="W764">
        <v>2.9156526387673103</v>
      </c>
      <c r="X764">
        <v>973.2962412031892</v>
      </c>
      <c r="Y764">
        <v>1041.7355299627</v>
      </c>
      <c r="Z764">
        <v>1659.7545263572881</v>
      </c>
      <c r="AA764">
        <v>190.31263620361844</v>
      </c>
      <c r="AB764">
        <v>321.96599376475962</v>
      </c>
      <c r="AC764">
        <v>63.482254954478861</v>
      </c>
      <c r="AD764">
        <v>0</v>
      </c>
      <c r="AE764">
        <v>4253.4628350848006</v>
      </c>
    </row>
    <row r="765" spans="1:31" x14ac:dyDescent="0.25">
      <c r="A765">
        <v>2357987</v>
      </c>
      <c r="B765">
        <v>1</v>
      </c>
      <c r="C765" t="s">
        <v>80</v>
      </c>
      <c r="D765" t="s">
        <v>106</v>
      </c>
      <c r="E765" t="s">
        <v>225</v>
      </c>
      <c r="F765" t="s">
        <v>2433</v>
      </c>
      <c r="G765" t="s">
        <v>219</v>
      </c>
      <c r="H765" t="s">
        <v>151</v>
      </c>
      <c r="I765" t="s">
        <v>136</v>
      </c>
      <c r="J765" t="s">
        <v>137</v>
      </c>
      <c r="K765" t="s">
        <v>138</v>
      </c>
      <c r="L765" t="s">
        <v>2434</v>
      </c>
      <c r="M765" t="s">
        <v>2435</v>
      </c>
      <c r="N765">
        <v>1.766388888</v>
      </c>
      <c r="O765">
        <v>0</v>
      </c>
      <c r="P765">
        <v>0</v>
      </c>
      <c r="Q765">
        <v>0</v>
      </c>
      <c r="R765">
        <v>2</v>
      </c>
      <c r="S765">
        <v>0</v>
      </c>
      <c r="T765">
        <v>3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11.489586600789943</v>
      </c>
      <c r="AA765">
        <v>0</v>
      </c>
      <c r="AB765">
        <v>4.1423602815618743</v>
      </c>
      <c r="AC765">
        <v>0</v>
      </c>
      <c r="AD765">
        <v>0</v>
      </c>
      <c r="AE765">
        <v>15.631946882351818</v>
      </c>
    </row>
    <row r="766" spans="1:31" x14ac:dyDescent="0.25">
      <c r="A766">
        <v>2357847</v>
      </c>
      <c r="B766">
        <v>1</v>
      </c>
      <c r="C766" t="s">
        <v>80</v>
      </c>
      <c r="D766" t="s">
        <v>107</v>
      </c>
      <c r="E766" t="s">
        <v>132</v>
      </c>
      <c r="F766" t="s">
        <v>2436</v>
      </c>
      <c r="G766" t="s">
        <v>1579</v>
      </c>
      <c r="H766" t="s">
        <v>135</v>
      </c>
      <c r="I766" t="s">
        <v>136</v>
      </c>
      <c r="J766" t="s">
        <v>137</v>
      </c>
      <c r="K766" t="s">
        <v>138</v>
      </c>
      <c r="L766" t="s">
        <v>2437</v>
      </c>
      <c r="M766" t="s">
        <v>2438</v>
      </c>
      <c r="N766">
        <v>0.966388888</v>
      </c>
      <c r="O766">
        <v>0</v>
      </c>
      <c r="P766">
        <v>145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40.419471280902101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40.419471280902101</v>
      </c>
    </row>
    <row r="767" spans="1:31" x14ac:dyDescent="0.25">
      <c r="A767">
        <v>2358179</v>
      </c>
      <c r="B767">
        <v>1</v>
      </c>
      <c r="C767" t="s">
        <v>80</v>
      </c>
      <c r="D767" t="s">
        <v>83</v>
      </c>
      <c r="E767" t="s">
        <v>225</v>
      </c>
      <c r="F767" t="s">
        <v>2439</v>
      </c>
      <c r="G767" t="s">
        <v>219</v>
      </c>
      <c r="H767" t="s">
        <v>151</v>
      </c>
      <c r="I767" t="s">
        <v>136</v>
      </c>
      <c r="J767" t="s">
        <v>137</v>
      </c>
      <c r="K767" t="s">
        <v>138</v>
      </c>
      <c r="L767" t="s">
        <v>2440</v>
      </c>
      <c r="M767" t="s">
        <v>2441</v>
      </c>
      <c r="N767">
        <v>1.2422222220000001</v>
      </c>
      <c r="O767">
        <v>0</v>
      </c>
      <c r="P767">
        <v>37</v>
      </c>
      <c r="Q767">
        <v>0</v>
      </c>
      <c r="R767">
        <v>0</v>
      </c>
      <c r="S767">
        <v>0</v>
      </c>
      <c r="T767">
        <v>9</v>
      </c>
      <c r="U767">
        <v>0</v>
      </c>
      <c r="V767">
        <v>2</v>
      </c>
      <c r="W767">
        <v>0</v>
      </c>
      <c r="X767">
        <v>17.967358320880674</v>
      </c>
      <c r="Y767">
        <v>0</v>
      </c>
      <c r="Z767">
        <v>0</v>
      </c>
      <c r="AA767">
        <v>0</v>
      </c>
      <c r="AB767">
        <v>4.3516727591566911</v>
      </c>
      <c r="AC767">
        <v>0</v>
      </c>
      <c r="AD767">
        <v>4.5406668302783668</v>
      </c>
      <c r="AE767">
        <v>26.859697910315731</v>
      </c>
    </row>
    <row r="768" spans="1:31" x14ac:dyDescent="0.25">
      <c r="A768">
        <v>2358033</v>
      </c>
      <c r="B768">
        <v>1</v>
      </c>
      <c r="C768" t="s">
        <v>80</v>
      </c>
      <c r="D768" t="s">
        <v>96</v>
      </c>
      <c r="E768" t="s">
        <v>225</v>
      </c>
      <c r="F768" t="s">
        <v>2442</v>
      </c>
      <c r="G768" t="s">
        <v>219</v>
      </c>
      <c r="H768" t="s">
        <v>151</v>
      </c>
      <c r="I768" t="s">
        <v>136</v>
      </c>
      <c r="J768" t="s">
        <v>137</v>
      </c>
      <c r="K768" t="s">
        <v>138</v>
      </c>
      <c r="L768" t="s">
        <v>2443</v>
      </c>
      <c r="M768" t="s">
        <v>2444</v>
      </c>
      <c r="N768">
        <v>0.73638888800000002</v>
      </c>
      <c r="O768">
        <v>0</v>
      </c>
      <c r="P768">
        <v>94</v>
      </c>
      <c r="Q768">
        <v>0</v>
      </c>
      <c r="R768">
        <v>1</v>
      </c>
      <c r="S768">
        <v>0</v>
      </c>
      <c r="T768">
        <v>10</v>
      </c>
      <c r="U768">
        <v>0</v>
      </c>
      <c r="V768">
        <v>0</v>
      </c>
      <c r="W768">
        <v>0</v>
      </c>
      <c r="X768">
        <v>59.87441818421577</v>
      </c>
      <c r="Y768">
        <v>0</v>
      </c>
      <c r="Z768">
        <v>0.90286116139596839</v>
      </c>
      <c r="AA768">
        <v>0</v>
      </c>
      <c r="AB768">
        <v>26.867407820226159</v>
      </c>
      <c r="AC768">
        <v>0</v>
      </c>
      <c r="AD768">
        <v>0</v>
      </c>
      <c r="AE768">
        <v>87.644687165837894</v>
      </c>
    </row>
    <row r="769" spans="1:31" x14ac:dyDescent="0.25">
      <c r="A769">
        <v>2358133</v>
      </c>
      <c r="B769">
        <v>1</v>
      </c>
      <c r="C769" t="s">
        <v>80</v>
      </c>
      <c r="D769" t="s">
        <v>88</v>
      </c>
      <c r="E769" t="s">
        <v>148</v>
      </c>
      <c r="F769" t="s">
        <v>2445</v>
      </c>
      <c r="G769" t="s">
        <v>150</v>
      </c>
      <c r="H769" t="s">
        <v>151</v>
      </c>
      <c r="I769" t="s">
        <v>136</v>
      </c>
      <c r="J769" t="s">
        <v>137</v>
      </c>
      <c r="K769" t="s">
        <v>138</v>
      </c>
      <c r="L769" t="s">
        <v>2446</v>
      </c>
      <c r="M769" t="s">
        <v>2447</v>
      </c>
      <c r="N769">
        <v>1.731666666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1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2.598710545670833</v>
      </c>
      <c r="AC769">
        <v>0</v>
      </c>
      <c r="AD769">
        <v>0</v>
      </c>
      <c r="AE769">
        <v>2.598710545670833</v>
      </c>
    </row>
    <row r="770" spans="1:31" x14ac:dyDescent="0.25">
      <c r="A770">
        <v>2357721</v>
      </c>
      <c r="B770">
        <v>1</v>
      </c>
      <c r="C770" t="s">
        <v>80</v>
      </c>
      <c r="D770" t="s">
        <v>107</v>
      </c>
      <c r="E770" t="s">
        <v>175</v>
      </c>
      <c r="F770" t="s">
        <v>2448</v>
      </c>
      <c r="G770" t="s">
        <v>219</v>
      </c>
      <c r="H770" t="s">
        <v>151</v>
      </c>
      <c r="I770" t="s">
        <v>136</v>
      </c>
      <c r="J770" t="s">
        <v>137</v>
      </c>
      <c r="K770" t="s">
        <v>138</v>
      </c>
      <c r="L770" t="s">
        <v>2449</v>
      </c>
      <c r="M770" t="s">
        <v>2450</v>
      </c>
      <c r="N770">
        <v>3.3738888880000002</v>
      </c>
      <c r="O770">
        <v>0</v>
      </c>
      <c r="P770">
        <v>22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29.170526886106394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29.170526886106394</v>
      </c>
    </row>
    <row r="771" spans="1:31" x14ac:dyDescent="0.25">
      <c r="A771">
        <v>2357864</v>
      </c>
      <c r="B771">
        <v>1</v>
      </c>
      <c r="C771" t="s">
        <v>80</v>
      </c>
      <c r="D771" t="s">
        <v>95</v>
      </c>
      <c r="E771" t="s">
        <v>320</v>
      </c>
      <c r="F771" t="s">
        <v>2451</v>
      </c>
      <c r="G771" t="s">
        <v>244</v>
      </c>
      <c r="H771" t="s">
        <v>135</v>
      </c>
      <c r="I771" t="s">
        <v>136</v>
      </c>
      <c r="J771" t="s">
        <v>137</v>
      </c>
      <c r="K771" t="s">
        <v>245</v>
      </c>
      <c r="L771" t="s">
        <v>2452</v>
      </c>
      <c r="M771" t="s">
        <v>2453</v>
      </c>
      <c r="N771">
        <v>5.9687286110000004</v>
      </c>
      <c r="O771">
        <v>0</v>
      </c>
      <c r="P771">
        <v>0</v>
      </c>
      <c r="Q771">
        <v>0</v>
      </c>
      <c r="R771">
        <v>0</v>
      </c>
      <c r="S771">
        <v>12</v>
      </c>
      <c r="T771">
        <v>0</v>
      </c>
      <c r="U771">
        <v>2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482.22797381785421</v>
      </c>
      <c r="AB771">
        <v>0</v>
      </c>
      <c r="AC771">
        <v>384.65784619431332</v>
      </c>
      <c r="AD771">
        <v>0</v>
      </c>
      <c r="AE771">
        <v>866.88582001216753</v>
      </c>
    </row>
    <row r="772" spans="1:31" x14ac:dyDescent="0.25">
      <c r="A772">
        <v>2358176</v>
      </c>
      <c r="B772">
        <v>1</v>
      </c>
      <c r="C772" t="s">
        <v>81</v>
      </c>
      <c r="D772" t="s">
        <v>113</v>
      </c>
      <c r="E772" t="s">
        <v>225</v>
      </c>
      <c r="F772" t="s">
        <v>2454</v>
      </c>
      <c r="G772" t="s">
        <v>219</v>
      </c>
      <c r="H772" t="s">
        <v>151</v>
      </c>
      <c r="I772" t="s">
        <v>136</v>
      </c>
      <c r="J772" t="s">
        <v>137</v>
      </c>
      <c r="K772" t="s">
        <v>138</v>
      </c>
      <c r="L772" t="s">
        <v>2455</v>
      </c>
      <c r="M772" t="s">
        <v>2456</v>
      </c>
      <c r="N772">
        <v>1.985833333</v>
      </c>
      <c r="O772">
        <v>0</v>
      </c>
      <c r="P772">
        <v>44</v>
      </c>
      <c r="Q772">
        <v>0</v>
      </c>
      <c r="R772">
        <v>4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10.83232978377897</v>
      </c>
      <c r="Y772">
        <v>0</v>
      </c>
      <c r="Z772">
        <v>8.1678245256123407</v>
      </c>
      <c r="AA772">
        <v>0</v>
      </c>
      <c r="AB772">
        <v>0</v>
      </c>
      <c r="AC772">
        <v>0</v>
      </c>
      <c r="AD772">
        <v>0</v>
      </c>
      <c r="AE772">
        <v>19.000154309391313</v>
      </c>
    </row>
    <row r="773" spans="1:31" x14ac:dyDescent="0.25">
      <c r="A773">
        <v>2357764</v>
      </c>
      <c r="B773">
        <v>1</v>
      </c>
      <c r="C773" t="s">
        <v>81</v>
      </c>
      <c r="D773" t="s">
        <v>119</v>
      </c>
      <c r="E773" t="s">
        <v>166</v>
      </c>
      <c r="F773" t="s">
        <v>2457</v>
      </c>
      <c r="G773" t="s">
        <v>168</v>
      </c>
      <c r="H773" t="s">
        <v>135</v>
      </c>
      <c r="I773" t="s">
        <v>653</v>
      </c>
      <c r="J773" t="s">
        <v>137</v>
      </c>
      <c r="K773" t="s">
        <v>138</v>
      </c>
      <c r="L773" t="s">
        <v>2458</v>
      </c>
      <c r="M773" t="s">
        <v>2035</v>
      </c>
      <c r="N773">
        <v>4.1666665999999998E-2</v>
      </c>
      <c r="O773">
        <v>7</v>
      </c>
      <c r="P773">
        <v>9450</v>
      </c>
      <c r="Q773">
        <v>407</v>
      </c>
      <c r="R773">
        <v>1672</v>
      </c>
      <c r="S773">
        <v>44</v>
      </c>
      <c r="T773">
        <v>1352</v>
      </c>
      <c r="U773">
        <v>2</v>
      </c>
      <c r="V773">
        <v>6</v>
      </c>
      <c r="W773">
        <v>0.12771897410666669</v>
      </c>
      <c r="X773">
        <v>64.690079939896506</v>
      </c>
      <c r="Y773">
        <v>118.04746336374546</v>
      </c>
      <c r="Z773">
        <v>222.83294043067923</v>
      </c>
      <c r="AA773">
        <v>9.9925154145174186</v>
      </c>
      <c r="AB773">
        <v>34.180507719682559</v>
      </c>
      <c r="AC773">
        <v>4.9866118681400007</v>
      </c>
      <c r="AD773">
        <v>4.1482407581240004</v>
      </c>
      <c r="AE773">
        <v>459.00607846889187</v>
      </c>
    </row>
    <row r="774" spans="1:31" x14ac:dyDescent="0.25">
      <c r="A774">
        <v>2358156</v>
      </c>
      <c r="B774">
        <v>1</v>
      </c>
      <c r="C774" t="s">
        <v>81</v>
      </c>
      <c r="D774" t="s">
        <v>113</v>
      </c>
      <c r="E774" t="s">
        <v>171</v>
      </c>
      <c r="F774" t="s">
        <v>2459</v>
      </c>
      <c r="G774" t="s">
        <v>168</v>
      </c>
      <c r="H774" t="s">
        <v>135</v>
      </c>
      <c r="I774" t="s">
        <v>136</v>
      </c>
      <c r="J774" t="s">
        <v>137</v>
      </c>
      <c r="K774" t="s">
        <v>138</v>
      </c>
      <c r="L774" t="s">
        <v>2460</v>
      </c>
      <c r="M774" t="s">
        <v>2461</v>
      </c>
      <c r="N774">
        <v>1.53</v>
      </c>
      <c r="O774">
        <v>0</v>
      </c>
      <c r="P774">
        <v>1201</v>
      </c>
      <c r="Q774">
        <v>20</v>
      </c>
      <c r="R774">
        <v>140</v>
      </c>
      <c r="S774">
        <v>6</v>
      </c>
      <c r="T774">
        <v>40</v>
      </c>
      <c r="U774">
        <v>0</v>
      </c>
      <c r="V774">
        <v>1</v>
      </c>
      <c r="W774">
        <v>0</v>
      </c>
      <c r="X774">
        <v>393.43401868859473</v>
      </c>
      <c r="Y774">
        <v>99.944252442577934</v>
      </c>
      <c r="Z774">
        <v>356.9689110421715</v>
      </c>
      <c r="AA774">
        <v>13.091564789246997</v>
      </c>
      <c r="AB774">
        <v>46.226874867045339</v>
      </c>
      <c r="AC774">
        <v>0</v>
      </c>
      <c r="AD774">
        <v>2.7910687456968919</v>
      </c>
      <c r="AE774">
        <v>912.45669057533337</v>
      </c>
    </row>
    <row r="775" spans="1:31" x14ac:dyDescent="0.25">
      <c r="A775">
        <v>2358070</v>
      </c>
      <c r="B775">
        <v>1</v>
      </c>
      <c r="C775" t="s">
        <v>80</v>
      </c>
      <c r="D775" t="s">
        <v>106</v>
      </c>
      <c r="E775" t="s">
        <v>132</v>
      </c>
      <c r="F775" t="s">
        <v>2462</v>
      </c>
      <c r="G775" t="s">
        <v>134</v>
      </c>
      <c r="H775" t="s">
        <v>135</v>
      </c>
      <c r="I775" t="s">
        <v>136</v>
      </c>
      <c r="J775" t="s">
        <v>137</v>
      </c>
      <c r="K775" t="s">
        <v>138</v>
      </c>
      <c r="L775" t="s">
        <v>2463</v>
      </c>
      <c r="M775" t="s">
        <v>2464</v>
      </c>
      <c r="N775">
        <v>1.7661111110000001</v>
      </c>
      <c r="O775">
        <v>0</v>
      </c>
      <c r="P775">
        <v>1</v>
      </c>
      <c r="Q775">
        <v>0</v>
      </c>
      <c r="R775">
        <v>21</v>
      </c>
      <c r="S775">
        <v>0</v>
      </c>
      <c r="T775">
        <v>3</v>
      </c>
      <c r="U775">
        <v>0</v>
      </c>
      <c r="V775">
        <v>0</v>
      </c>
      <c r="W775">
        <v>0</v>
      </c>
      <c r="X775">
        <v>0.91105551990868994</v>
      </c>
      <c r="Y775">
        <v>0</v>
      </c>
      <c r="Z775">
        <v>119.34404343201739</v>
      </c>
      <c r="AA775">
        <v>0</v>
      </c>
      <c r="AB775">
        <v>5.8496412428456326</v>
      </c>
      <c r="AC775">
        <v>0</v>
      </c>
      <c r="AD775">
        <v>0</v>
      </c>
      <c r="AE775">
        <v>126.10474019477171</v>
      </c>
    </row>
    <row r="776" spans="1:31" x14ac:dyDescent="0.25">
      <c r="A776">
        <v>2358013</v>
      </c>
      <c r="B776">
        <v>1</v>
      </c>
      <c r="C776" t="s">
        <v>80</v>
      </c>
      <c r="D776" t="s">
        <v>93</v>
      </c>
      <c r="E776" t="s">
        <v>154</v>
      </c>
      <c r="F776" t="s">
        <v>155</v>
      </c>
      <c r="G776" t="s">
        <v>489</v>
      </c>
      <c r="H776" t="s">
        <v>151</v>
      </c>
      <c r="I776" t="s">
        <v>136</v>
      </c>
      <c r="J776" t="s">
        <v>137</v>
      </c>
      <c r="K776" t="s">
        <v>138</v>
      </c>
      <c r="L776" t="s">
        <v>2465</v>
      </c>
      <c r="M776" t="s">
        <v>2466</v>
      </c>
      <c r="N776">
        <v>0.23499999999999999</v>
      </c>
      <c r="O776">
        <v>0</v>
      </c>
      <c r="P776">
        <v>482</v>
      </c>
      <c r="Q776">
        <v>0</v>
      </c>
      <c r="R776">
        <v>1</v>
      </c>
      <c r="S776">
        <v>0</v>
      </c>
      <c r="T776">
        <v>16</v>
      </c>
      <c r="U776">
        <v>0</v>
      </c>
      <c r="V776">
        <v>0</v>
      </c>
      <c r="W776">
        <v>0</v>
      </c>
      <c r="X776">
        <v>40.949482673261471</v>
      </c>
      <c r="Y776">
        <v>0</v>
      </c>
      <c r="Z776">
        <v>1.1744024937075199</v>
      </c>
      <c r="AA776">
        <v>0</v>
      </c>
      <c r="AB776">
        <v>4.0908299934607602</v>
      </c>
      <c r="AC776">
        <v>0</v>
      </c>
      <c r="AD776">
        <v>0</v>
      </c>
      <c r="AE776">
        <v>46.214715160429748</v>
      </c>
    </row>
    <row r="777" spans="1:31" x14ac:dyDescent="0.25">
      <c r="A777">
        <v>2358042</v>
      </c>
      <c r="B777">
        <v>1</v>
      </c>
      <c r="C777" t="s">
        <v>80</v>
      </c>
      <c r="D777" t="s">
        <v>108</v>
      </c>
      <c r="E777" t="s">
        <v>132</v>
      </c>
      <c r="F777" t="s">
        <v>2467</v>
      </c>
      <c r="G777" t="s">
        <v>181</v>
      </c>
      <c r="H777" t="s">
        <v>135</v>
      </c>
      <c r="I777" t="s">
        <v>136</v>
      </c>
      <c r="J777" t="s">
        <v>3</v>
      </c>
      <c r="K777" t="s">
        <v>138</v>
      </c>
      <c r="L777" t="s">
        <v>2468</v>
      </c>
      <c r="M777" t="s">
        <v>2469</v>
      </c>
      <c r="N777">
        <v>3.6388888879999999</v>
      </c>
      <c r="O777">
        <v>0</v>
      </c>
      <c r="P777">
        <v>14</v>
      </c>
      <c r="Q777">
        <v>0</v>
      </c>
      <c r="R777">
        <v>0</v>
      </c>
      <c r="S777">
        <v>0</v>
      </c>
      <c r="T777">
        <v>1</v>
      </c>
      <c r="U777">
        <v>0</v>
      </c>
      <c r="V777">
        <v>0</v>
      </c>
      <c r="W777">
        <v>0</v>
      </c>
      <c r="X777">
        <v>14.77758535024935</v>
      </c>
      <c r="Y777">
        <v>0</v>
      </c>
      <c r="Z777">
        <v>0</v>
      </c>
      <c r="AA777">
        <v>0</v>
      </c>
      <c r="AB777">
        <v>3.2362284988205557E-2</v>
      </c>
      <c r="AC777">
        <v>0</v>
      </c>
      <c r="AD777">
        <v>0</v>
      </c>
      <c r="AE777">
        <v>14.809947635237556</v>
      </c>
    </row>
    <row r="778" spans="1:31" x14ac:dyDescent="0.25">
      <c r="A778">
        <v>2358182</v>
      </c>
      <c r="B778">
        <v>1</v>
      </c>
      <c r="C778" t="s">
        <v>81</v>
      </c>
      <c r="D778" t="s">
        <v>128</v>
      </c>
      <c r="E778" t="s">
        <v>166</v>
      </c>
      <c r="F778" t="s">
        <v>2470</v>
      </c>
      <c r="G778" t="s">
        <v>328</v>
      </c>
      <c r="H778" t="s">
        <v>135</v>
      </c>
      <c r="I778" t="s">
        <v>136</v>
      </c>
      <c r="J778" t="s">
        <v>137</v>
      </c>
      <c r="K778" t="s">
        <v>245</v>
      </c>
      <c r="L778" t="s">
        <v>2471</v>
      </c>
      <c r="M778" t="s">
        <v>2472</v>
      </c>
      <c r="N778">
        <v>0.33972222200000002</v>
      </c>
      <c r="O778">
        <v>0</v>
      </c>
      <c r="P778">
        <v>248</v>
      </c>
      <c r="Q778">
        <v>0</v>
      </c>
      <c r="R778">
        <v>0</v>
      </c>
      <c r="S778">
        <v>0</v>
      </c>
      <c r="T778">
        <v>7</v>
      </c>
      <c r="U778">
        <v>0</v>
      </c>
      <c r="V778">
        <v>0</v>
      </c>
      <c r="W778">
        <v>0</v>
      </c>
      <c r="X778">
        <v>22.743028975996179</v>
      </c>
      <c r="Y778">
        <v>0</v>
      </c>
      <c r="Z778">
        <v>0</v>
      </c>
      <c r="AA778">
        <v>0</v>
      </c>
      <c r="AB778">
        <v>1.7655384852384446</v>
      </c>
      <c r="AC778">
        <v>0</v>
      </c>
      <c r="AD778">
        <v>0</v>
      </c>
      <c r="AE778">
        <v>24.508567461234623</v>
      </c>
    </row>
    <row r="779" spans="1:31" x14ac:dyDescent="0.25">
      <c r="A779">
        <v>2357850</v>
      </c>
      <c r="B779">
        <v>1</v>
      </c>
      <c r="C779" t="s">
        <v>80</v>
      </c>
      <c r="D779" t="s">
        <v>104</v>
      </c>
      <c r="E779" t="s">
        <v>154</v>
      </c>
      <c r="F779" t="s">
        <v>2473</v>
      </c>
      <c r="G779" t="s">
        <v>1503</v>
      </c>
      <c r="H779" t="s">
        <v>151</v>
      </c>
      <c r="I779" t="s">
        <v>136</v>
      </c>
      <c r="J779" t="s">
        <v>137</v>
      </c>
      <c r="K779" t="s">
        <v>138</v>
      </c>
      <c r="L779" t="s">
        <v>2474</v>
      </c>
      <c r="M779" t="s">
        <v>2475</v>
      </c>
      <c r="N779">
        <v>0.94638888799999998</v>
      </c>
      <c r="O779">
        <v>0</v>
      </c>
      <c r="P779">
        <v>219</v>
      </c>
      <c r="Q779">
        <v>0</v>
      </c>
      <c r="R779">
        <v>0</v>
      </c>
      <c r="S779">
        <v>0</v>
      </c>
      <c r="T779">
        <v>13</v>
      </c>
      <c r="U779">
        <v>0</v>
      </c>
      <c r="V779">
        <v>0</v>
      </c>
      <c r="W779">
        <v>0</v>
      </c>
      <c r="X779">
        <v>37.919933062071323</v>
      </c>
      <c r="Y779">
        <v>0</v>
      </c>
      <c r="Z779">
        <v>0</v>
      </c>
      <c r="AA779">
        <v>0</v>
      </c>
      <c r="AB779">
        <v>4.5564357604691441</v>
      </c>
      <c r="AC779">
        <v>0</v>
      </c>
      <c r="AD779">
        <v>0</v>
      </c>
      <c r="AE779">
        <v>42.476368822540465</v>
      </c>
    </row>
    <row r="780" spans="1:31" x14ac:dyDescent="0.25">
      <c r="A780">
        <v>2357996</v>
      </c>
      <c r="B780">
        <v>1</v>
      </c>
      <c r="C780" t="s">
        <v>81</v>
      </c>
      <c r="D780" t="s">
        <v>117</v>
      </c>
      <c r="E780" t="s">
        <v>148</v>
      </c>
      <c r="F780" t="s">
        <v>2476</v>
      </c>
      <c r="G780" t="s">
        <v>160</v>
      </c>
      <c r="H780" t="s">
        <v>151</v>
      </c>
      <c r="I780" t="s">
        <v>136</v>
      </c>
      <c r="J780" t="s">
        <v>137</v>
      </c>
      <c r="K780" t="s">
        <v>138</v>
      </c>
      <c r="L780" t="s">
        <v>2477</v>
      </c>
      <c r="M780" t="s">
        <v>2478</v>
      </c>
      <c r="N780">
        <v>1.2952777769999999</v>
      </c>
      <c r="O780">
        <v>0</v>
      </c>
      <c r="P780">
        <v>2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0.53766838509014592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0.53766838509014592</v>
      </c>
    </row>
    <row r="781" spans="1:31" x14ac:dyDescent="0.25">
      <c r="A781">
        <v>2357664</v>
      </c>
      <c r="B781">
        <v>1</v>
      </c>
      <c r="C781" t="s">
        <v>81</v>
      </c>
      <c r="D781" t="s">
        <v>128</v>
      </c>
      <c r="E781" t="s">
        <v>148</v>
      </c>
      <c r="F781" t="s">
        <v>2479</v>
      </c>
      <c r="G781" t="s">
        <v>160</v>
      </c>
      <c r="H781" t="s">
        <v>151</v>
      </c>
      <c r="I781" t="s">
        <v>136</v>
      </c>
      <c r="J781" t="s">
        <v>137</v>
      </c>
      <c r="K781" t="s">
        <v>138</v>
      </c>
      <c r="L781" t="s">
        <v>2480</v>
      </c>
      <c r="M781" t="s">
        <v>2481</v>
      </c>
      <c r="N781">
        <v>1.3877777769999999</v>
      </c>
      <c r="O781">
        <v>0</v>
      </c>
      <c r="P781">
        <v>1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1.5993997701388891E-2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1.5993997701388891E-2</v>
      </c>
    </row>
    <row r="782" spans="1:31" x14ac:dyDescent="0.25">
      <c r="A782">
        <v>2357873</v>
      </c>
      <c r="B782">
        <v>1</v>
      </c>
      <c r="C782" t="s">
        <v>80</v>
      </c>
      <c r="D782" t="s">
        <v>104</v>
      </c>
      <c r="E782" t="s">
        <v>166</v>
      </c>
      <c r="F782" t="s">
        <v>2064</v>
      </c>
      <c r="G782" t="s">
        <v>489</v>
      </c>
      <c r="H782" t="s">
        <v>135</v>
      </c>
      <c r="I782" t="s">
        <v>136</v>
      </c>
      <c r="J782" t="s">
        <v>137</v>
      </c>
      <c r="K782" t="s">
        <v>138</v>
      </c>
      <c r="L782" t="s">
        <v>2482</v>
      </c>
      <c r="M782" t="s">
        <v>2483</v>
      </c>
      <c r="N782">
        <v>0.36083333299999998</v>
      </c>
      <c r="O782">
        <v>10</v>
      </c>
      <c r="P782">
        <v>203</v>
      </c>
      <c r="Q782">
        <v>10</v>
      </c>
      <c r="R782">
        <v>26</v>
      </c>
      <c r="S782">
        <v>16</v>
      </c>
      <c r="T782">
        <v>65</v>
      </c>
      <c r="U782">
        <v>1</v>
      </c>
      <c r="V782">
        <v>0</v>
      </c>
      <c r="W782">
        <v>7.3617833678099336</v>
      </c>
      <c r="X782">
        <v>29.425233199928311</v>
      </c>
      <c r="Y782">
        <v>4.1391960460475996</v>
      </c>
      <c r="Z782">
        <v>13.235487199783341</v>
      </c>
      <c r="AA782">
        <v>50.457512881691954</v>
      </c>
      <c r="AB782">
        <v>58.626213601436845</v>
      </c>
      <c r="AC782">
        <v>2.6204715672867942</v>
      </c>
      <c r="AD782">
        <v>0</v>
      </c>
      <c r="AE782">
        <v>165.86589786398477</v>
      </c>
    </row>
    <row r="783" spans="1:31" x14ac:dyDescent="0.25">
      <c r="A783">
        <v>2358036</v>
      </c>
      <c r="B783">
        <v>1</v>
      </c>
      <c r="C783" t="s">
        <v>81</v>
      </c>
      <c r="D783" t="s">
        <v>115</v>
      </c>
      <c r="E783" t="s">
        <v>225</v>
      </c>
      <c r="F783" t="s">
        <v>2484</v>
      </c>
      <c r="G783" t="s">
        <v>219</v>
      </c>
      <c r="H783" t="s">
        <v>151</v>
      </c>
      <c r="I783" t="s">
        <v>136</v>
      </c>
      <c r="J783" t="s">
        <v>137</v>
      </c>
      <c r="K783" t="s">
        <v>138</v>
      </c>
      <c r="L783" t="s">
        <v>2485</v>
      </c>
      <c r="M783" t="s">
        <v>2486</v>
      </c>
      <c r="N783">
        <v>0.70694444400000001</v>
      </c>
      <c r="O783">
        <v>0</v>
      </c>
      <c r="P783">
        <v>2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</row>
    <row r="784" spans="1:31" x14ac:dyDescent="0.25">
      <c r="A784">
        <v>2357750</v>
      </c>
      <c r="B784">
        <v>1</v>
      </c>
      <c r="C784" t="s">
        <v>80</v>
      </c>
      <c r="D784" t="s">
        <v>95</v>
      </c>
      <c r="E784" t="s">
        <v>166</v>
      </c>
      <c r="F784" t="s">
        <v>2487</v>
      </c>
      <c r="G784" t="s">
        <v>244</v>
      </c>
      <c r="H784" t="s">
        <v>135</v>
      </c>
      <c r="I784" t="s">
        <v>136</v>
      </c>
      <c r="J784" t="s">
        <v>137</v>
      </c>
      <c r="K784" t="s">
        <v>245</v>
      </c>
      <c r="L784" t="s">
        <v>2488</v>
      </c>
      <c r="M784" t="s">
        <v>2489</v>
      </c>
      <c r="N784">
        <v>7.7547222219999998</v>
      </c>
      <c r="O784">
        <v>0</v>
      </c>
      <c r="P784">
        <v>764</v>
      </c>
      <c r="Q784">
        <v>0</v>
      </c>
      <c r="R784">
        <v>0</v>
      </c>
      <c r="S784">
        <v>0</v>
      </c>
      <c r="T784">
        <v>39</v>
      </c>
      <c r="U784">
        <v>0</v>
      </c>
      <c r="V784">
        <v>0</v>
      </c>
      <c r="W784">
        <v>0</v>
      </c>
      <c r="X784">
        <v>1582.4893249000843</v>
      </c>
      <c r="Y784">
        <v>0</v>
      </c>
      <c r="Z784">
        <v>0</v>
      </c>
      <c r="AA784">
        <v>0</v>
      </c>
      <c r="AB784">
        <v>349.97173624756988</v>
      </c>
      <c r="AC784">
        <v>0</v>
      </c>
      <c r="AD784">
        <v>0</v>
      </c>
      <c r="AE784">
        <v>1932.4610611476542</v>
      </c>
    </row>
    <row r="785" spans="1:31" x14ac:dyDescent="0.25">
      <c r="A785">
        <v>2357787</v>
      </c>
      <c r="B785">
        <v>1</v>
      </c>
      <c r="C785" t="s">
        <v>80</v>
      </c>
      <c r="D785" t="s">
        <v>96</v>
      </c>
      <c r="E785" t="s">
        <v>225</v>
      </c>
      <c r="F785" t="s">
        <v>2490</v>
      </c>
      <c r="G785" t="s">
        <v>2293</v>
      </c>
      <c r="H785" t="s">
        <v>151</v>
      </c>
      <c r="I785" t="s">
        <v>136</v>
      </c>
      <c r="J785" t="s">
        <v>137</v>
      </c>
      <c r="K785" t="s">
        <v>138</v>
      </c>
      <c r="L785" t="s">
        <v>2491</v>
      </c>
      <c r="M785" t="s">
        <v>2492</v>
      </c>
      <c r="N785">
        <v>2.415277777</v>
      </c>
      <c r="O785">
        <v>0</v>
      </c>
      <c r="P785">
        <v>76</v>
      </c>
      <c r="Q785">
        <v>0</v>
      </c>
      <c r="R785">
        <v>1</v>
      </c>
      <c r="S785">
        <v>0</v>
      </c>
      <c r="T785">
        <v>5</v>
      </c>
      <c r="U785">
        <v>0</v>
      </c>
      <c r="V785">
        <v>0</v>
      </c>
      <c r="W785">
        <v>0</v>
      </c>
      <c r="X785">
        <v>45.73368302152948</v>
      </c>
      <c r="Y785">
        <v>0</v>
      </c>
      <c r="Z785">
        <v>1.2958811683273141</v>
      </c>
      <c r="AA785">
        <v>0</v>
      </c>
      <c r="AB785">
        <v>12.021086459112666</v>
      </c>
      <c r="AC785">
        <v>0</v>
      </c>
      <c r="AD785">
        <v>0</v>
      </c>
      <c r="AE785">
        <v>59.050650648969459</v>
      </c>
    </row>
    <row r="786" spans="1:31" x14ac:dyDescent="0.25">
      <c r="A786">
        <v>2357896</v>
      </c>
      <c r="B786">
        <v>1</v>
      </c>
      <c r="C786" t="s">
        <v>80</v>
      </c>
      <c r="D786" t="s">
        <v>96</v>
      </c>
      <c r="E786" t="s">
        <v>166</v>
      </c>
      <c r="F786" t="s">
        <v>2493</v>
      </c>
      <c r="G786" t="s">
        <v>168</v>
      </c>
      <c r="H786" t="s">
        <v>135</v>
      </c>
      <c r="I786" t="s">
        <v>136</v>
      </c>
      <c r="J786" t="s">
        <v>137</v>
      </c>
      <c r="K786" t="s">
        <v>138</v>
      </c>
      <c r="L786" t="s">
        <v>2494</v>
      </c>
      <c r="M786" t="s">
        <v>2495</v>
      </c>
      <c r="N786">
        <v>4.6333333330000004</v>
      </c>
      <c r="O786">
        <v>3</v>
      </c>
      <c r="P786">
        <v>418</v>
      </c>
      <c r="Q786">
        <v>3</v>
      </c>
      <c r="R786">
        <v>53</v>
      </c>
      <c r="S786">
        <v>2</v>
      </c>
      <c r="T786">
        <v>22</v>
      </c>
      <c r="U786">
        <v>0</v>
      </c>
      <c r="V786">
        <v>1</v>
      </c>
      <c r="W786">
        <v>148.28057354176383</v>
      </c>
      <c r="X786">
        <v>680.02114548726524</v>
      </c>
      <c r="Y786">
        <v>64.769706271690907</v>
      </c>
      <c r="Z786">
        <v>295.13197762755163</v>
      </c>
      <c r="AA786">
        <v>16.7356418000325</v>
      </c>
      <c r="AB786">
        <v>80.422835626456191</v>
      </c>
      <c r="AC786">
        <v>0</v>
      </c>
      <c r="AD786">
        <v>4.2407790084595334</v>
      </c>
      <c r="AE786">
        <v>1289.6026593632198</v>
      </c>
    </row>
    <row r="787" spans="1:31" x14ac:dyDescent="0.25">
      <c r="A787">
        <v>2357890</v>
      </c>
      <c r="B787">
        <v>1</v>
      </c>
      <c r="C787" t="s">
        <v>80</v>
      </c>
      <c r="D787" t="s">
        <v>109</v>
      </c>
      <c r="E787" t="s">
        <v>148</v>
      </c>
      <c r="F787" t="s">
        <v>2496</v>
      </c>
      <c r="G787" t="s">
        <v>150</v>
      </c>
      <c r="H787" t="s">
        <v>151</v>
      </c>
      <c r="I787" t="s">
        <v>136</v>
      </c>
      <c r="J787" t="s">
        <v>137</v>
      </c>
      <c r="K787" t="s">
        <v>138</v>
      </c>
      <c r="L787" t="s">
        <v>2497</v>
      </c>
      <c r="M787" t="s">
        <v>2498</v>
      </c>
      <c r="N787">
        <v>1.241666666</v>
      </c>
      <c r="O787">
        <v>0</v>
      </c>
      <c r="P787">
        <v>1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0.14892912250199999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0.14892912250199999</v>
      </c>
    </row>
    <row r="788" spans="1:31" x14ac:dyDescent="0.25">
      <c r="A788">
        <v>2357910</v>
      </c>
      <c r="B788">
        <v>1</v>
      </c>
      <c r="C788" t="s">
        <v>80</v>
      </c>
      <c r="D788" t="s">
        <v>94</v>
      </c>
      <c r="E788" t="s">
        <v>166</v>
      </c>
      <c r="F788" t="s">
        <v>2499</v>
      </c>
      <c r="G788" t="s">
        <v>489</v>
      </c>
      <c r="H788" t="s">
        <v>135</v>
      </c>
      <c r="I788" t="s">
        <v>136</v>
      </c>
      <c r="J788" t="s">
        <v>137</v>
      </c>
      <c r="K788" t="s">
        <v>138</v>
      </c>
      <c r="L788" t="s">
        <v>2500</v>
      </c>
      <c r="M788" t="s">
        <v>2501</v>
      </c>
      <c r="N788">
        <v>0.64472222199999996</v>
      </c>
      <c r="O788">
        <v>0</v>
      </c>
      <c r="P788">
        <v>0</v>
      </c>
      <c r="Q788">
        <v>1</v>
      </c>
      <c r="R788">
        <v>124</v>
      </c>
      <c r="S788">
        <v>0</v>
      </c>
      <c r="T788">
        <v>7</v>
      </c>
      <c r="U788">
        <v>0</v>
      </c>
      <c r="V788">
        <v>0</v>
      </c>
      <c r="W788">
        <v>0</v>
      </c>
      <c r="X788">
        <v>0</v>
      </c>
      <c r="Y788">
        <v>9.8191459930458791</v>
      </c>
      <c r="Z788">
        <v>383.95091887100762</v>
      </c>
      <c r="AA788">
        <v>0</v>
      </c>
      <c r="AB788">
        <v>17.417788172381048</v>
      </c>
      <c r="AC788">
        <v>0</v>
      </c>
      <c r="AD788">
        <v>0</v>
      </c>
      <c r="AE788">
        <v>411.18785303643455</v>
      </c>
    </row>
    <row r="789" spans="1:31" x14ac:dyDescent="0.25">
      <c r="A789">
        <v>2358145</v>
      </c>
      <c r="B789">
        <v>1</v>
      </c>
      <c r="C789" t="s">
        <v>81</v>
      </c>
      <c r="D789" t="s">
        <v>113</v>
      </c>
      <c r="E789" t="s">
        <v>166</v>
      </c>
      <c r="F789" t="s">
        <v>2502</v>
      </c>
      <c r="G789" t="s">
        <v>168</v>
      </c>
      <c r="H789" t="s">
        <v>135</v>
      </c>
      <c r="I789" t="s">
        <v>136</v>
      </c>
      <c r="J789" t="s">
        <v>137</v>
      </c>
      <c r="K789" t="s">
        <v>138</v>
      </c>
      <c r="L789" t="s">
        <v>2503</v>
      </c>
      <c r="M789" t="s">
        <v>2504</v>
      </c>
      <c r="N789">
        <v>6.3055554999999999E-2</v>
      </c>
      <c r="O789">
        <v>0</v>
      </c>
      <c r="P789">
        <v>1326</v>
      </c>
      <c r="Q789">
        <v>23</v>
      </c>
      <c r="R789">
        <v>229</v>
      </c>
      <c r="S789">
        <v>11</v>
      </c>
      <c r="T789">
        <v>53</v>
      </c>
      <c r="U789">
        <v>1</v>
      </c>
      <c r="V789">
        <v>1</v>
      </c>
      <c r="W789">
        <v>0</v>
      </c>
      <c r="X789">
        <v>19.513103597670362</v>
      </c>
      <c r="Y789">
        <v>5.1599896027911534</v>
      </c>
      <c r="Z789">
        <v>21.936310696773109</v>
      </c>
      <c r="AA789">
        <v>3.3171992529356849</v>
      </c>
      <c r="AB789">
        <v>3.9065855817830371</v>
      </c>
      <c r="AC789">
        <v>3.4022844169840751</v>
      </c>
      <c r="AD789">
        <v>0.11428252697466502</v>
      </c>
      <c r="AE789">
        <v>57.349755675912085</v>
      </c>
    </row>
    <row r="790" spans="1:31" x14ac:dyDescent="0.25">
      <c r="A790">
        <v>2357810</v>
      </c>
      <c r="B790">
        <v>1</v>
      </c>
      <c r="C790" t="s">
        <v>81</v>
      </c>
      <c r="D790" t="s">
        <v>112</v>
      </c>
      <c r="E790" t="s">
        <v>154</v>
      </c>
      <c r="F790" t="s">
        <v>2505</v>
      </c>
      <c r="G790" t="s">
        <v>299</v>
      </c>
      <c r="H790" t="s">
        <v>151</v>
      </c>
      <c r="I790" t="s">
        <v>136</v>
      </c>
      <c r="J790" t="s">
        <v>137</v>
      </c>
      <c r="K790" t="s">
        <v>138</v>
      </c>
      <c r="L790" t="s">
        <v>2506</v>
      </c>
      <c r="M790" t="s">
        <v>2507</v>
      </c>
      <c r="N790">
        <v>1.238888888</v>
      </c>
      <c r="O790">
        <v>0</v>
      </c>
      <c r="P790">
        <v>41</v>
      </c>
      <c r="Q790">
        <v>0</v>
      </c>
      <c r="R790">
        <v>1</v>
      </c>
      <c r="S790">
        <v>0</v>
      </c>
      <c r="T790">
        <v>1</v>
      </c>
      <c r="U790">
        <v>0</v>
      </c>
      <c r="V790">
        <v>0</v>
      </c>
      <c r="W790">
        <v>0</v>
      </c>
      <c r="X790">
        <v>13.598702331982659</v>
      </c>
      <c r="Y790">
        <v>0</v>
      </c>
      <c r="Z790">
        <v>0.19943548200009775</v>
      </c>
      <c r="AA790">
        <v>0</v>
      </c>
      <c r="AB790">
        <v>0.51613239917904896</v>
      </c>
      <c r="AC790">
        <v>0</v>
      </c>
      <c r="AD790">
        <v>0</v>
      </c>
      <c r="AE790">
        <v>14.314270213161807</v>
      </c>
    </row>
    <row r="791" spans="1:31" x14ac:dyDescent="0.25">
      <c r="A791">
        <v>2358059</v>
      </c>
      <c r="B791">
        <v>1</v>
      </c>
      <c r="C791" t="s">
        <v>81</v>
      </c>
      <c r="D791" t="s">
        <v>118</v>
      </c>
      <c r="E791" t="s">
        <v>171</v>
      </c>
      <c r="F791" t="s">
        <v>2508</v>
      </c>
      <c r="G791" t="s">
        <v>168</v>
      </c>
      <c r="H791" t="s">
        <v>135</v>
      </c>
      <c r="I791" t="s">
        <v>653</v>
      </c>
      <c r="J791" t="s">
        <v>137</v>
      </c>
      <c r="K791" t="s">
        <v>138</v>
      </c>
      <c r="L791" t="s">
        <v>2509</v>
      </c>
      <c r="M791" t="s">
        <v>2510</v>
      </c>
      <c r="N791">
        <v>1.3888888E-2</v>
      </c>
      <c r="O791">
        <v>1</v>
      </c>
      <c r="P791">
        <v>395</v>
      </c>
      <c r="Q791">
        <v>47</v>
      </c>
      <c r="R791">
        <v>38</v>
      </c>
      <c r="S791">
        <v>16</v>
      </c>
      <c r="T791">
        <v>41</v>
      </c>
      <c r="U791">
        <v>0</v>
      </c>
      <c r="V791">
        <v>0</v>
      </c>
      <c r="W791">
        <v>7.5947682750000002E-3</v>
      </c>
      <c r="X791">
        <v>0.76034574775323593</v>
      </c>
      <c r="Y791">
        <v>9.7418898266041651</v>
      </c>
      <c r="Z791">
        <v>0.35483918390948604</v>
      </c>
      <c r="AA791">
        <v>0.95594353190345838</v>
      </c>
      <c r="AB791">
        <v>0.531001693788139</v>
      </c>
      <c r="AC791">
        <v>0</v>
      </c>
      <c r="AD791">
        <v>0</v>
      </c>
      <c r="AE791">
        <v>12.351614752233486</v>
      </c>
    </row>
    <row r="792" spans="1:31" x14ac:dyDescent="0.25">
      <c r="A792">
        <v>2357667</v>
      </c>
      <c r="B792">
        <v>1</v>
      </c>
      <c r="C792" t="s">
        <v>80</v>
      </c>
      <c r="D792" t="s">
        <v>93</v>
      </c>
      <c r="E792" t="s">
        <v>166</v>
      </c>
      <c r="F792" t="s">
        <v>2511</v>
      </c>
      <c r="G792" t="s">
        <v>244</v>
      </c>
      <c r="H792" t="s">
        <v>135</v>
      </c>
      <c r="I792" t="s">
        <v>136</v>
      </c>
      <c r="J792" t="s">
        <v>137</v>
      </c>
      <c r="K792" t="s">
        <v>245</v>
      </c>
      <c r="L792" t="s">
        <v>2512</v>
      </c>
      <c r="M792" t="s">
        <v>2513</v>
      </c>
      <c r="N792">
        <v>1.8147222220000001</v>
      </c>
      <c r="O792">
        <v>2</v>
      </c>
      <c r="P792">
        <v>4522</v>
      </c>
      <c r="Q792">
        <v>168</v>
      </c>
      <c r="R792">
        <v>1316</v>
      </c>
      <c r="S792">
        <v>53</v>
      </c>
      <c r="T792">
        <v>966</v>
      </c>
      <c r="U792">
        <v>4</v>
      </c>
      <c r="V792">
        <v>1</v>
      </c>
      <c r="W792">
        <v>8.5546144711969312</v>
      </c>
      <c r="X792">
        <v>1823.4403960559632</v>
      </c>
      <c r="Y792">
        <v>2540.5812356364149</v>
      </c>
      <c r="Z792">
        <v>4220.0379920092773</v>
      </c>
      <c r="AA792">
        <v>393.99895035915085</v>
      </c>
      <c r="AB792">
        <v>1282.4228112367041</v>
      </c>
      <c r="AC792">
        <v>531.70193261456632</v>
      </c>
      <c r="AD792">
        <v>12.285169728980602</v>
      </c>
      <c r="AE792">
        <v>10813.023102112254</v>
      </c>
    </row>
    <row r="793" spans="1:31" x14ac:dyDescent="0.25">
      <c r="A793">
        <v>2358165</v>
      </c>
      <c r="B793">
        <v>1</v>
      </c>
      <c r="C793" t="s">
        <v>80</v>
      </c>
      <c r="D793" t="s">
        <v>93</v>
      </c>
      <c r="E793" t="s">
        <v>225</v>
      </c>
      <c r="F793" t="s">
        <v>2514</v>
      </c>
      <c r="G793" t="s">
        <v>219</v>
      </c>
      <c r="H793" t="s">
        <v>151</v>
      </c>
      <c r="I793" t="s">
        <v>136</v>
      </c>
      <c r="J793" t="s">
        <v>137</v>
      </c>
      <c r="K793" t="s">
        <v>138</v>
      </c>
      <c r="L793" t="s">
        <v>2515</v>
      </c>
      <c r="M793" t="s">
        <v>2516</v>
      </c>
      <c r="N793">
        <v>1.9472222219999999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6.2026321726889169</v>
      </c>
      <c r="AA793">
        <v>0</v>
      </c>
      <c r="AB793">
        <v>0</v>
      </c>
      <c r="AC793">
        <v>0</v>
      </c>
      <c r="AD793">
        <v>0</v>
      </c>
      <c r="AE793">
        <v>6.2026321726889169</v>
      </c>
    </row>
    <row r="794" spans="1:31" x14ac:dyDescent="0.25">
      <c r="A794">
        <v>2357724</v>
      </c>
      <c r="B794">
        <v>1</v>
      </c>
      <c r="C794" t="s">
        <v>81</v>
      </c>
      <c r="D794" t="s">
        <v>128</v>
      </c>
      <c r="E794" t="s">
        <v>166</v>
      </c>
      <c r="F794" t="s">
        <v>2517</v>
      </c>
      <c r="G794" t="s">
        <v>168</v>
      </c>
      <c r="H794" t="s">
        <v>135</v>
      </c>
      <c r="I794" t="s">
        <v>136</v>
      </c>
      <c r="J794" t="s">
        <v>137</v>
      </c>
      <c r="K794" t="s">
        <v>138</v>
      </c>
      <c r="L794" t="s">
        <v>2518</v>
      </c>
      <c r="M794" t="s">
        <v>2519</v>
      </c>
      <c r="N794">
        <v>0.29444444400000003</v>
      </c>
      <c r="O794">
        <v>11</v>
      </c>
      <c r="P794">
        <v>93</v>
      </c>
      <c r="Q794">
        <v>35</v>
      </c>
      <c r="R794">
        <v>15</v>
      </c>
      <c r="S794">
        <v>4</v>
      </c>
      <c r="T794">
        <v>9</v>
      </c>
      <c r="U794">
        <v>0</v>
      </c>
      <c r="V794">
        <v>0</v>
      </c>
      <c r="W794">
        <v>1.1169246238992667</v>
      </c>
      <c r="X794">
        <v>3.6743853794230512</v>
      </c>
      <c r="Y794">
        <v>9.5648228270999027</v>
      </c>
      <c r="Z794">
        <v>3.5439562746333171</v>
      </c>
      <c r="AA794">
        <v>1.3556108682989889</v>
      </c>
      <c r="AB794">
        <v>0.74408627707991126</v>
      </c>
      <c r="AC794">
        <v>0</v>
      </c>
      <c r="AD794">
        <v>0</v>
      </c>
      <c r="AE794">
        <v>19.99978625043444</v>
      </c>
    </row>
    <row r="795" spans="1:31" x14ac:dyDescent="0.25">
      <c r="A795">
        <v>2357767</v>
      </c>
      <c r="B795">
        <v>1</v>
      </c>
      <c r="C795" t="s">
        <v>81</v>
      </c>
      <c r="D795" t="s">
        <v>114</v>
      </c>
      <c r="E795" t="s">
        <v>132</v>
      </c>
      <c r="F795" t="s">
        <v>2520</v>
      </c>
      <c r="G795" t="s">
        <v>244</v>
      </c>
      <c r="H795" t="s">
        <v>135</v>
      </c>
      <c r="I795" t="s">
        <v>136</v>
      </c>
      <c r="J795" t="s">
        <v>137</v>
      </c>
      <c r="K795" t="s">
        <v>245</v>
      </c>
      <c r="L795" t="s">
        <v>2521</v>
      </c>
      <c r="M795" t="s">
        <v>2522</v>
      </c>
      <c r="N795">
        <v>3.1527777769999998</v>
      </c>
      <c r="O795">
        <v>0</v>
      </c>
      <c r="P795">
        <v>324</v>
      </c>
      <c r="Q795">
        <v>0</v>
      </c>
      <c r="R795">
        <v>42</v>
      </c>
      <c r="S795">
        <v>0</v>
      </c>
      <c r="T795">
        <v>108</v>
      </c>
      <c r="U795">
        <v>0</v>
      </c>
      <c r="V795">
        <v>6</v>
      </c>
      <c r="W795">
        <v>0</v>
      </c>
      <c r="X795">
        <v>121.72802034940437</v>
      </c>
      <c r="Y795">
        <v>0</v>
      </c>
      <c r="Z795">
        <v>27.320346350380618</v>
      </c>
      <c r="AA795">
        <v>0</v>
      </c>
      <c r="AB795">
        <v>278.19729338370513</v>
      </c>
      <c r="AC795">
        <v>0</v>
      </c>
      <c r="AD795">
        <v>550.33253549065239</v>
      </c>
      <c r="AE795">
        <v>977.57819557414246</v>
      </c>
    </row>
    <row r="796" spans="1:31" x14ac:dyDescent="0.25">
      <c r="A796">
        <v>2358016</v>
      </c>
      <c r="B796">
        <v>1</v>
      </c>
      <c r="C796" t="s">
        <v>81</v>
      </c>
      <c r="D796" t="s">
        <v>118</v>
      </c>
      <c r="E796" t="s">
        <v>132</v>
      </c>
      <c r="F796" t="s">
        <v>2523</v>
      </c>
      <c r="G796" t="s">
        <v>134</v>
      </c>
      <c r="H796" t="s">
        <v>135</v>
      </c>
      <c r="I796" t="s">
        <v>136</v>
      </c>
      <c r="J796" t="s">
        <v>137</v>
      </c>
      <c r="K796" t="s">
        <v>138</v>
      </c>
      <c r="L796" t="s">
        <v>2524</v>
      </c>
      <c r="M796" t="s">
        <v>2525</v>
      </c>
      <c r="N796">
        <v>1.990555555</v>
      </c>
      <c r="O796">
        <v>0</v>
      </c>
      <c r="P796">
        <v>133</v>
      </c>
      <c r="Q796">
        <v>0</v>
      </c>
      <c r="R796">
        <v>28</v>
      </c>
      <c r="S796">
        <v>0</v>
      </c>
      <c r="T796">
        <v>12</v>
      </c>
      <c r="U796">
        <v>0</v>
      </c>
      <c r="V796">
        <v>0</v>
      </c>
      <c r="W796">
        <v>0</v>
      </c>
      <c r="X796">
        <v>72.362308756524968</v>
      </c>
      <c r="Y796">
        <v>0</v>
      </c>
      <c r="Z796">
        <v>34.744536224380951</v>
      </c>
      <c r="AA796">
        <v>0</v>
      </c>
      <c r="AB796">
        <v>6.9014651884659353</v>
      </c>
      <c r="AC796">
        <v>0</v>
      </c>
      <c r="AD796">
        <v>0</v>
      </c>
      <c r="AE796">
        <v>114.00831016937185</v>
      </c>
    </row>
    <row r="797" spans="1:31" x14ac:dyDescent="0.25">
      <c r="A797">
        <v>2357661</v>
      </c>
      <c r="B797">
        <v>1</v>
      </c>
      <c r="C797" t="s">
        <v>81</v>
      </c>
      <c r="D797" t="s">
        <v>113</v>
      </c>
      <c r="E797" t="s">
        <v>320</v>
      </c>
      <c r="F797" t="s">
        <v>2526</v>
      </c>
      <c r="G797" t="s">
        <v>328</v>
      </c>
      <c r="H797" t="s">
        <v>135</v>
      </c>
      <c r="I797" t="s">
        <v>136</v>
      </c>
      <c r="J797" t="s">
        <v>137</v>
      </c>
      <c r="K797" t="s">
        <v>245</v>
      </c>
      <c r="L797" t="s">
        <v>2431</v>
      </c>
      <c r="M797" t="s">
        <v>2527</v>
      </c>
      <c r="N797">
        <v>1.893333333</v>
      </c>
      <c r="O797">
        <v>0</v>
      </c>
      <c r="P797">
        <v>8435</v>
      </c>
      <c r="Q797">
        <v>263</v>
      </c>
      <c r="R797">
        <v>974</v>
      </c>
      <c r="S797">
        <v>32</v>
      </c>
      <c r="T797">
        <v>869</v>
      </c>
      <c r="U797">
        <v>0</v>
      </c>
      <c r="V797">
        <v>6</v>
      </c>
      <c r="W797">
        <v>0</v>
      </c>
      <c r="X797">
        <v>3381.6249310041781</v>
      </c>
      <c r="Y797">
        <v>4203.1366109829623</v>
      </c>
      <c r="Z797">
        <v>7815.0301824567687</v>
      </c>
      <c r="AA797">
        <v>432.35031731731124</v>
      </c>
      <c r="AB797">
        <v>1071.0587987605068</v>
      </c>
      <c r="AC797">
        <v>0</v>
      </c>
      <c r="AD797">
        <v>181.4326637818983</v>
      </c>
      <c r="AE797">
        <v>17084.633504303627</v>
      </c>
    </row>
    <row r="798" spans="1:31" x14ac:dyDescent="0.25">
      <c r="A798">
        <v>2357807</v>
      </c>
      <c r="B798">
        <v>1</v>
      </c>
      <c r="C798" t="s">
        <v>81</v>
      </c>
      <c r="D798" t="s">
        <v>123</v>
      </c>
      <c r="E798" t="s">
        <v>132</v>
      </c>
      <c r="F798" t="s">
        <v>2528</v>
      </c>
      <c r="G798" t="s">
        <v>244</v>
      </c>
      <c r="H798" t="s">
        <v>135</v>
      </c>
      <c r="I798" t="s">
        <v>136</v>
      </c>
      <c r="J798" t="s">
        <v>137</v>
      </c>
      <c r="K798" t="s">
        <v>245</v>
      </c>
      <c r="L798" t="s">
        <v>2529</v>
      </c>
      <c r="M798" t="s">
        <v>2530</v>
      </c>
      <c r="N798">
        <v>1.096666666</v>
      </c>
      <c r="O798">
        <v>0</v>
      </c>
      <c r="P798">
        <v>504</v>
      </c>
      <c r="Q798">
        <v>0</v>
      </c>
      <c r="R798">
        <v>0</v>
      </c>
      <c r="S798">
        <v>1</v>
      </c>
      <c r="T798">
        <v>199</v>
      </c>
      <c r="U798">
        <v>0</v>
      </c>
      <c r="V798">
        <v>2</v>
      </c>
      <c r="W798">
        <v>0</v>
      </c>
      <c r="X798">
        <v>140.04008026089258</v>
      </c>
      <c r="Y798">
        <v>0</v>
      </c>
      <c r="Z798">
        <v>0</v>
      </c>
      <c r="AA798">
        <v>0</v>
      </c>
      <c r="AB798">
        <v>312.27568828628938</v>
      </c>
      <c r="AC798">
        <v>0</v>
      </c>
      <c r="AD798">
        <v>6.6855742654026304</v>
      </c>
      <c r="AE798">
        <v>459.0013428125846</v>
      </c>
    </row>
    <row r="799" spans="1:31" x14ac:dyDescent="0.25">
      <c r="A799">
        <v>2357684</v>
      </c>
      <c r="B799">
        <v>1</v>
      </c>
      <c r="C799" t="s">
        <v>81</v>
      </c>
      <c r="D799" t="s">
        <v>126</v>
      </c>
      <c r="E799" t="s">
        <v>132</v>
      </c>
      <c r="F799" t="s">
        <v>2531</v>
      </c>
      <c r="G799" t="s">
        <v>168</v>
      </c>
      <c r="H799" t="s">
        <v>135</v>
      </c>
      <c r="I799" t="s">
        <v>136</v>
      </c>
      <c r="J799" t="s">
        <v>137</v>
      </c>
      <c r="K799" t="s">
        <v>138</v>
      </c>
      <c r="L799" t="s">
        <v>2532</v>
      </c>
      <c r="M799" t="s">
        <v>2533</v>
      </c>
      <c r="N799">
        <v>0.51888888799999999</v>
      </c>
      <c r="O799">
        <v>0</v>
      </c>
      <c r="P799">
        <v>170</v>
      </c>
      <c r="Q799">
        <v>2</v>
      </c>
      <c r="R799">
        <v>56</v>
      </c>
      <c r="S799">
        <v>0</v>
      </c>
      <c r="T799">
        <v>13</v>
      </c>
      <c r="U799">
        <v>1</v>
      </c>
      <c r="V799">
        <v>0</v>
      </c>
      <c r="W799">
        <v>0</v>
      </c>
      <c r="X799">
        <v>11.530266466660315</v>
      </c>
      <c r="Y799">
        <v>56.01080040497164</v>
      </c>
      <c r="Z799">
        <v>36.505078836523907</v>
      </c>
      <c r="AA799">
        <v>0</v>
      </c>
      <c r="AB799">
        <v>5.6937484685571889</v>
      </c>
      <c r="AC799">
        <v>0.58040313863448501</v>
      </c>
      <c r="AD799">
        <v>0</v>
      </c>
      <c r="AE799">
        <v>110.32029731534753</v>
      </c>
    </row>
    <row r="800" spans="1:31" x14ac:dyDescent="0.25">
      <c r="A800">
        <v>2357830</v>
      </c>
      <c r="B800">
        <v>1</v>
      </c>
      <c r="C800" t="s">
        <v>80</v>
      </c>
      <c r="D800" t="s">
        <v>93</v>
      </c>
      <c r="E800" t="s">
        <v>225</v>
      </c>
      <c r="F800" t="s">
        <v>2534</v>
      </c>
      <c r="G800" t="s">
        <v>219</v>
      </c>
      <c r="H800" t="s">
        <v>151</v>
      </c>
      <c r="I800" t="s">
        <v>136</v>
      </c>
      <c r="J800" t="s">
        <v>137</v>
      </c>
      <c r="K800" t="s">
        <v>138</v>
      </c>
      <c r="L800" t="s">
        <v>2535</v>
      </c>
      <c r="M800" t="s">
        <v>2536</v>
      </c>
      <c r="N800">
        <v>1.878333333</v>
      </c>
      <c r="O800">
        <v>0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17.394401810168901</v>
      </c>
      <c r="AA800">
        <v>0</v>
      </c>
      <c r="AB800">
        <v>0</v>
      </c>
      <c r="AC800">
        <v>0</v>
      </c>
      <c r="AD800">
        <v>0</v>
      </c>
      <c r="AE800">
        <v>17.394401810168901</v>
      </c>
    </row>
    <row r="801" spans="1:31" x14ac:dyDescent="0.25">
      <c r="A801">
        <v>2357893</v>
      </c>
      <c r="B801">
        <v>1</v>
      </c>
      <c r="C801" t="s">
        <v>81</v>
      </c>
      <c r="D801" t="s">
        <v>121</v>
      </c>
      <c r="E801" t="s">
        <v>171</v>
      </c>
      <c r="F801" t="s">
        <v>2537</v>
      </c>
      <c r="G801" t="s">
        <v>168</v>
      </c>
      <c r="H801" t="s">
        <v>135</v>
      </c>
      <c r="I801" t="s">
        <v>653</v>
      </c>
      <c r="J801" t="s">
        <v>137</v>
      </c>
      <c r="K801" t="s">
        <v>138</v>
      </c>
      <c r="L801" t="s">
        <v>2538</v>
      </c>
      <c r="M801" t="s">
        <v>2539</v>
      </c>
      <c r="N801">
        <v>1.9166665999999999E-2</v>
      </c>
      <c r="O801">
        <v>0</v>
      </c>
      <c r="P801">
        <v>704</v>
      </c>
      <c r="Q801">
        <v>0</v>
      </c>
      <c r="R801">
        <v>12</v>
      </c>
      <c r="S801">
        <v>4</v>
      </c>
      <c r="T801">
        <v>45</v>
      </c>
      <c r="U801">
        <v>0</v>
      </c>
      <c r="V801">
        <v>0</v>
      </c>
      <c r="W801">
        <v>0</v>
      </c>
      <c r="X801">
        <v>1.6978909345926323</v>
      </c>
      <c r="Y801">
        <v>0</v>
      </c>
      <c r="Z801">
        <v>0.185529766639</v>
      </c>
      <c r="AA801">
        <v>0.13464219257516666</v>
      </c>
      <c r="AB801">
        <v>0.30623645311750669</v>
      </c>
      <c r="AC801">
        <v>0</v>
      </c>
      <c r="AD801">
        <v>0</v>
      </c>
      <c r="AE801">
        <v>2.3242993469243061</v>
      </c>
    </row>
    <row r="802" spans="1:31" x14ac:dyDescent="0.25">
      <c r="A802">
        <v>2357747</v>
      </c>
      <c r="B802">
        <v>1</v>
      </c>
      <c r="C802" t="s">
        <v>80</v>
      </c>
      <c r="D802" t="s">
        <v>103</v>
      </c>
      <c r="E802" t="s">
        <v>166</v>
      </c>
      <c r="F802" t="s">
        <v>2540</v>
      </c>
      <c r="G802" t="s">
        <v>244</v>
      </c>
      <c r="H802" t="s">
        <v>135</v>
      </c>
      <c r="I802" t="s">
        <v>136</v>
      </c>
      <c r="J802" t="s">
        <v>137</v>
      </c>
      <c r="K802" t="s">
        <v>245</v>
      </c>
      <c r="L802" t="s">
        <v>2541</v>
      </c>
      <c r="M802" t="s">
        <v>2542</v>
      </c>
      <c r="N802">
        <v>1.9113888880000001</v>
      </c>
      <c r="O802">
        <v>0</v>
      </c>
      <c r="P802">
        <v>88</v>
      </c>
      <c r="Q802">
        <v>15</v>
      </c>
      <c r="R802">
        <v>38</v>
      </c>
      <c r="S802">
        <v>3</v>
      </c>
      <c r="T802">
        <v>12</v>
      </c>
      <c r="U802">
        <v>0</v>
      </c>
      <c r="V802">
        <v>0</v>
      </c>
      <c r="W802">
        <v>0</v>
      </c>
      <c r="X802">
        <v>74.44377383799322</v>
      </c>
      <c r="Y802">
        <v>118.09401501583416</v>
      </c>
      <c r="Z802">
        <v>468.55313278683104</v>
      </c>
      <c r="AA802">
        <v>9.0261112756329585</v>
      </c>
      <c r="AB802">
        <v>48.872477150641991</v>
      </c>
      <c r="AC802">
        <v>0</v>
      </c>
      <c r="AD802">
        <v>0</v>
      </c>
      <c r="AE802">
        <v>718.98951006693335</v>
      </c>
    </row>
    <row r="803" spans="1:31" x14ac:dyDescent="0.25">
      <c r="A803">
        <v>2358039</v>
      </c>
      <c r="B803">
        <v>1</v>
      </c>
      <c r="C803" t="s">
        <v>80</v>
      </c>
      <c r="D803" t="s">
        <v>100</v>
      </c>
      <c r="E803" t="s">
        <v>175</v>
      </c>
      <c r="F803" t="s">
        <v>2543</v>
      </c>
      <c r="G803" t="s">
        <v>284</v>
      </c>
      <c r="H803" t="s">
        <v>151</v>
      </c>
      <c r="I803" t="s">
        <v>136</v>
      </c>
      <c r="J803" t="s">
        <v>137</v>
      </c>
      <c r="K803" t="s">
        <v>138</v>
      </c>
      <c r="L803" t="s">
        <v>2544</v>
      </c>
      <c r="M803" t="s">
        <v>2545</v>
      </c>
      <c r="N803">
        <v>1.5438888879999999</v>
      </c>
      <c r="O803">
        <v>0</v>
      </c>
      <c r="P803">
        <v>193</v>
      </c>
      <c r="Q803">
        <v>0</v>
      </c>
      <c r="R803">
        <v>0</v>
      </c>
      <c r="S803">
        <v>0</v>
      </c>
      <c r="T803">
        <v>12</v>
      </c>
      <c r="U803">
        <v>0</v>
      </c>
      <c r="V803">
        <v>0</v>
      </c>
      <c r="W803">
        <v>0</v>
      </c>
      <c r="X803">
        <v>92.271498362040376</v>
      </c>
      <c r="Y803">
        <v>0</v>
      </c>
      <c r="Z803">
        <v>0</v>
      </c>
      <c r="AA803">
        <v>0</v>
      </c>
      <c r="AB803">
        <v>26.781183966928488</v>
      </c>
      <c r="AC803">
        <v>0</v>
      </c>
      <c r="AD803">
        <v>0</v>
      </c>
      <c r="AE803">
        <v>119.05268232896887</v>
      </c>
    </row>
    <row r="804" spans="1:31" x14ac:dyDescent="0.25">
      <c r="A804">
        <v>2357956</v>
      </c>
      <c r="B804">
        <v>1</v>
      </c>
      <c r="C804" t="s">
        <v>80</v>
      </c>
      <c r="D804" t="s">
        <v>103</v>
      </c>
      <c r="E804" t="s">
        <v>225</v>
      </c>
      <c r="F804" t="s">
        <v>2546</v>
      </c>
      <c r="G804" t="s">
        <v>464</v>
      </c>
      <c r="H804" t="s">
        <v>151</v>
      </c>
      <c r="I804" t="s">
        <v>136</v>
      </c>
      <c r="J804" t="s">
        <v>137</v>
      </c>
      <c r="K804" t="s">
        <v>138</v>
      </c>
      <c r="L804" t="s">
        <v>2547</v>
      </c>
      <c r="M804" t="s">
        <v>2548</v>
      </c>
      <c r="N804">
        <v>2.3363888880000001</v>
      </c>
      <c r="O804">
        <v>0</v>
      </c>
      <c r="P804">
        <v>14</v>
      </c>
      <c r="Q804">
        <v>0</v>
      </c>
      <c r="R804">
        <v>0</v>
      </c>
      <c r="S804">
        <v>0</v>
      </c>
      <c r="T804">
        <v>2</v>
      </c>
      <c r="U804">
        <v>0</v>
      </c>
      <c r="V804">
        <v>0</v>
      </c>
      <c r="W804">
        <v>0</v>
      </c>
      <c r="X804">
        <v>3.5066792272334357</v>
      </c>
      <c r="Y804">
        <v>0</v>
      </c>
      <c r="Z804">
        <v>0</v>
      </c>
      <c r="AA804">
        <v>0</v>
      </c>
      <c r="AB804">
        <v>3.0881181151855834</v>
      </c>
      <c r="AC804">
        <v>0</v>
      </c>
      <c r="AD804">
        <v>0</v>
      </c>
      <c r="AE804">
        <v>6.5947973424190192</v>
      </c>
    </row>
    <row r="805" spans="1:31" x14ac:dyDescent="0.25">
      <c r="A805">
        <v>2358125</v>
      </c>
      <c r="B805">
        <v>1</v>
      </c>
      <c r="C805" t="s">
        <v>81</v>
      </c>
      <c r="D805" t="s">
        <v>112</v>
      </c>
      <c r="E805" t="s">
        <v>225</v>
      </c>
      <c r="F805" t="s">
        <v>2549</v>
      </c>
      <c r="G805" t="s">
        <v>219</v>
      </c>
      <c r="H805" t="s">
        <v>151</v>
      </c>
      <c r="I805" t="s">
        <v>136</v>
      </c>
      <c r="J805" t="s">
        <v>137</v>
      </c>
      <c r="K805" t="s">
        <v>138</v>
      </c>
      <c r="L805" t="s">
        <v>2550</v>
      </c>
      <c r="M805" t="s">
        <v>2551</v>
      </c>
      <c r="N805">
        <v>2.0302777769999998</v>
      </c>
      <c r="O805">
        <v>0</v>
      </c>
      <c r="P805">
        <v>0</v>
      </c>
      <c r="Q805">
        <v>0</v>
      </c>
      <c r="R805">
        <v>18</v>
      </c>
      <c r="S805">
        <v>0</v>
      </c>
      <c r="T805">
        <v>2</v>
      </c>
      <c r="U805">
        <v>0</v>
      </c>
      <c r="V805">
        <v>1</v>
      </c>
      <c r="W805">
        <v>0</v>
      </c>
      <c r="X805">
        <v>0</v>
      </c>
      <c r="Y805">
        <v>0</v>
      </c>
      <c r="Z805">
        <v>16.862701787570803</v>
      </c>
      <c r="AA805">
        <v>0</v>
      </c>
      <c r="AB805">
        <v>6.2113632066273885</v>
      </c>
      <c r="AC805">
        <v>0</v>
      </c>
      <c r="AD805">
        <v>5.6111985139306491</v>
      </c>
      <c r="AE805">
        <v>28.685263508128841</v>
      </c>
    </row>
    <row r="806" spans="1:31" x14ac:dyDescent="0.25">
      <c r="A806">
        <v>2357727</v>
      </c>
      <c r="B806">
        <v>1</v>
      </c>
      <c r="C806" t="s">
        <v>80</v>
      </c>
      <c r="D806" t="s">
        <v>88</v>
      </c>
      <c r="E806" t="s">
        <v>148</v>
      </c>
      <c r="F806" t="s">
        <v>2185</v>
      </c>
      <c r="G806" t="s">
        <v>150</v>
      </c>
      <c r="H806" t="s">
        <v>151</v>
      </c>
      <c r="I806" t="s">
        <v>136</v>
      </c>
      <c r="J806" t="s">
        <v>137</v>
      </c>
      <c r="K806" t="s">
        <v>138</v>
      </c>
      <c r="L806" t="s">
        <v>2552</v>
      </c>
      <c r="M806" t="s">
        <v>2553</v>
      </c>
      <c r="N806">
        <v>0.84666666599999996</v>
      </c>
      <c r="O806">
        <v>0</v>
      </c>
      <c r="P806">
        <v>6</v>
      </c>
      <c r="Q806">
        <v>0</v>
      </c>
      <c r="R806">
        <v>0</v>
      </c>
      <c r="S806">
        <v>0</v>
      </c>
      <c r="T806">
        <v>1</v>
      </c>
      <c r="U806">
        <v>0</v>
      </c>
      <c r="V806">
        <v>0</v>
      </c>
      <c r="W806">
        <v>0</v>
      </c>
      <c r="X806">
        <v>0.97790802522453357</v>
      </c>
      <c r="Y806">
        <v>0</v>
      </c>
      <c r="Z806">
        <v>0</v>
      </c>
      <c r="AA806">
        <v>0</v>
      </c>
      <c r="AB806">
        <v>0.29057510866241332</v>
      </c>
      <c r="AC806">
        <v>0</v>
      </c>
      <c r="AD806">
        <v>0</v>
      </c>
      <c r="AE806">
        <v>1.2684831338869469</v>
      </c>
    </row>
    <row r="807" spans="1:31" x14ac:dyDescent="0.25">
      <c r="A807">
        <v>2381288</v>
      </c>
      <c r="B807">
        <v>1</v>
      </c>
      <c r="C807" t="s">
        <v>81</v>
      </c>
      <c r="D807" t="s">
        <v>117</v>
      </c>
      <c r="E807" t="s">
        <v>166</v>
      </c>
      <c r="F807" t="s">
        <v>2554</v>
      </c>
      <c r="G807" t="s">
        <v>168</v>
      </c>
      <c r="H807" t="s">
        <v>135</v>
      </c>
      <c r="I807" t="s">
        <v>136</v>
      </c>
      <c r="J807" t="s">
        <v>137</v>
      </c>
      <c r="K807" t="s">
        <v>138</v>
      </c>
      <c r="L807" t="s">
        <v>2555</v>
      </c>
      <c r="M807" t="s">
        <v>2556</v>
      </c>
      <c r="N807">
        <v>0.116666666</v>
      </c>
      <c r="O807">
        <v>2</v>
      </c>
      <c r="P807">
        <v>242</v>
      </c>
      <c r="Q807">
        <v>31</v>
      </c>
      <c r="R807">
        <v>52</v>
      </c>
      <c r="S807">
        <v>5</v>
      </c>
      <c r="T807">
        <v>7</v>
      </c>
      <c r="U807">
        <v>2</v>
      </c>
      <c r="V807">
        <v>0</v>
      </c>
      <c r="W807">
        <v>2.4862354671000002E-2</v>
      </c>
      <c r="X807">
        <v>4.5058375134824313</v>
      </c>
      <c r="Y807">
        <v>30.871906752132716</v>
      </c>
      <c r="Z807">
        <v>6.4768437796787675</v>
      </c>
      <c r="AA807">
        <v>3.765064957826084</v>
      </c>
      <c r="AB807">
        <v>0.51669365833516667</v>
      </c>
      <c r="AC807">
        <v>6.7161323276969833</v>
      </c>
      <c r="AD807">
        <v>0</v>
      </c>
      <c r="AE807">
        <v>52.877341343823147</v>
      </c>
    </row>
    <row r="808" spans="1:31" x14ac:dyDescent="0.25">
      <c r="A808">
        <v>2358105</v>
      </c>
      <c r="B808">
        <v>1</v>
      </c>
      <c r="C808" t="s">
        <v>81</v>
      </c>
      <c r="D808" t="s">
        <v>117</v>
      </c>
      <c r="E808" t="s">
        <v>225</v>
      </c>
      <c r="F808" t="s">
        <v>2557</v>
      </c>
      <c r="G808" t="s">
        <v>219</v>
      </c>
      <c r="H808" t="s">
        <v>151</v>
      </c>
      <c r="I808" t="s">
        <v>136</v>
      </c>
      <c r="J808" t="s">
        <v>137</v>
      </c>
      <c r="K808" t="s">
        <v>138</v>
      </c>
      <c r="L808" t="s">
        <v>2558</v>
      </c>
      <c r="M808" t="s">
        <v>2559</v>
      </c>
      <c r="N808">
        <v>1.909444444</v>
      </c>
      <c r="O808">
        <v>0</v>
      </c>
      <c r="P808">
        <v>7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3.157961596599808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3.157961596599808</v>
      </c>
    </row>
    <row r="809" spans="1:31" x14ac:dyDescent="0.25">
      <c r="A809">
        <v>2358062</v>
      </c>
      <c r="B809">
        <v>1</v>
      </c>
      <c r="C809" t="s">
        <v>80</v>
      </c>
      <c r="D809" t="s">
        <v>107</v>
      </c>
      <c r="E809" t="s">
        <v>175</v>
      </c>
      <c r="F809" t="s">
        <v>2560</v>
      </c>
      <c r="G809" t="s">
        <v>2293</v>
      </c>
      <c r="H809" t="s">
        <v>151</v>
      </c>
      <c r="I809" t="s">
        <v>136</v>
      </c>
      <c r="J809" t="s">
        <v>137</v>
      </c>
      <c r="K809" t="s">
        <v>138</v>
      </c>
      <c r="L809" t="s">
        <v>2561</v>
      </c>
      <c r="M809" t="s">
        <v>2562</v>
      </c>
      <c r="N809">
        <v>1.0391666660000001</v>
      </c>
      <c r="O809">
        <v>0</v>
      </c>
      <c r="P809">
        <v>12</v>
      </c>
      <c r="Q809">
        <v>0</v>
      </c>
      <c r="R809">
        <v>0</v>
      </c>
      <c r="S809">
        <v>0</v>
      </c>
      <c r="T809">
        <v>2</v>
      </c>
      <c r="U809">
        <v>0</v>
      </c>
      <c r="V809">
        <v>0</v>
      </c>
      <c r="W809">
        <v>0</v>
      </c>
      <c r="X809">
        <v>4.377108571716585</v>
      </c>
      <c r="Y809">
        <v>0</v>
      </c>
      <c r="Z809">
        <v>0</v>
      </c>
      <c r="AA809">
        <v>0</v>
      </c>
      <c r="AB809">
        <v>2.9255442924390502</v>
      </c>
      <c r="AC809">
        <v>0</v>
      </c>
      <c r="AD809">
        <v>0</v>
      </c>
      <c r="AE809">
        <v>7.3026528641556352</v>
      </c>
    </row>
    <row r="810" spans="1:31" x14ac:dyDescent="0.25">
      <c r="A810">
        <v>2357813</v>
      </c>
      <c r="B810">
        <v>1</v>
      </c>
      <c r="C810" t="s">
        <v>81</v>
      </c>
      <c r="D810" t="s">
        <v>115</v>
      </c>
      <c r="E810" t="s">
        <v>148</v>
      </c>
      <c r="F810" t="s">
        <v>2563</v>
      </c>
      <c r="G810" t="s">
        <v>160</v>
      </c>
      <c r="H810" t="s">
        <v>151</v>
      </c>
      <c r="I810" t="s">
        <v>136</v>
      </c>
      <c r="J810" t="s">
        <v>137</v>
      </c>
      <c r="K810" t="s">
        <v>138</v>
      </c>
      <c r="L810" t="s">
        <v>2564</v>
      </c>
      <c r="M810" t="s">
        <v>2565</v>
      </c>
      <c r="N810">
        <v>1.5674999999999999</v>
      </c>
      <c r="O810">
        <v>0</v>
      </c>
      <c r="P810">
        <v>1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0.17590167834298331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0.17590167834298331</v>
      </c>
    </row>
    <row r="811" spans="1:31" x14ac:dyDescent="0.25">
      <c r="A811">
        <v>2357913</v>
      </c>
      <c r="B811">
        <v>1</v>
      </c>
      <c r="C811" t="s">
        <v>80</v>
      </c>
      <c r="D811" t="s">
        <v>83</v>
      </c>
      <c r="E811" t="s">
        <v>148</v>
      </c>
      <c r="F811" t="s">
        <v>2566</v>
      </c>
      <c r="G811" t="s">
        <v>160</v>
      </c>
      <c r="H811" t="s">
        <v>151</v>
      </c>
      <c r="I811" t="s">
        <v>136</v>
      </c>
      <c r="J811" t="s">
        <v>137</v>
      </c>
      <c r="K811" t="s">
        <v>138</v>
      </c>
      <c r="L811" t="s">
        <v>2567</v>
      </c>
      <c r="M811" t="s">
        <v>2568</v>
      </c>
      <c r="N811">
        <v>1.063055555</v>
      </c>
      <c r="O811">
        <v>0</v>
      </c>
      <c r="P811">
        <v>1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0.10467849813951945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0.10467849813951945</v>
      </c>
    </row>
    <row r="812" spans="1:31" x14ac:dyDescent="0.25">
      <c r="A812">
        <v>2357770</v>
      </c>
      <c r="B812">
        <v>1</v>
      </c>
      <c r="C812" t="s">
        <v>81</v>
      </c>
      <c r="D812" t="s">
        <v>113</v>
      </c>
      <c r="E812" t="s">
        <v>320</v>
      </c>
      <c r="F812" t="s">
        <v>2569</v>
      </c>
      <c r="G812" t="s">
        <v>328</v>
      </c>
      <c r="H812" t="s">
        <v>135</v>
      </c>
      <c r="I812" t="s">
        <v>136</v>
      </c>
      <c r="J812" t="s">
        <v>137</v>
      </c>
      <c r="K812" t="s">
        <v>245</v>
      </c>
      <c r="L812" t="s">
        <v>2570</v>
      </c>
      <c r="M812" t="s">
        <v>2571</v>
      </c>
      <c r="N812">
        <v>0.38166666599999999</v>
      </c>
      <c r="O812">
        <v>0</v>
      </c>
      <c r="P812">
        <v>12423</v>
      </c>
      <c r="Q812">
        <v>3</v>
      </c>
      <c r="R812">
        <v>61</v>
      </c>
      <c r="S812">
        <v>10</v>
      </c>
      <c r="T812">
        <v>2162</v>
      </c>
      <c r="U812">
        <v>1</v>
      </c>
      <c r="V812">
        <v>9</v>
      </c>
      <c r="W812">
        <v>0</v>
      </c>
      <c r="X812">
        <v>1050.2980800398284</v>
      </c>
      <c r="Y812">
        <v>1.3245650428517199</v>
      </c>
      <c r="Z812">
        <v>17.937943935581632</v>
      </c>
      <c r="AA812">
        <v>310.4759938497823</v>
      </c>
      <c r="AB812">
        <v>659.51611782981365</v>
      </c>
      <c r="AC812">
        <v>126.59873447767598</v>
      </c>
      <c r="AD812">
        <v>23.554897097212201</v>
      </c>
      <c r="AE812">
        <v>2189.7063322727458</v>
      </c>
    </row>
    <row r="813" spans="1:31" x14ac:dyDescent="0.25">
      <c r="A813">
        <v>2358162</v>
      </c>
      <c r="B813">
        <v>1</v>
      </c>
      <c r="C813" t="s">
        <v>80</v>
      </c>
      <c r="D813" t="s">
        <v>85</v>
      </c>
      <c r="E813" t="s">
        <v>148</v>
      </c>
      <c r="F813" t="s">
        <v>2572</v>
      </c>
      <c r="G813" t="s">
        <v>150</v>
      </c>
      <c r="H813" t="s">
        <v>151</v>
      </c>
      <c r="I813" t="s">
        <v>136</v>
      </c>
      <c r="J813" t="s">
        <v>137</v>
      </c>
      <c r="K813" t="s">
        <v>138</v>
      </c>
      <c r="L813" t="s">
        <v>2573</v>
      </c>
      <c r="M813" t="s">
        <v>2574</v>
      </c>
      <c r="N813">
        <v>1.8830555550000001</v>
      </c>
      <c r="O813">
        <v>0</v>
      </c>
      <c r="P813">
        <v>9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5.5279337929334984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5.5279337929334984</v>
      </c>
    </row>
    <row r="814" spans="1:31" x14ac:dyDescent="0.25">
      <c r="A814">
        <v>2357710</v>
      </c>
      <c r="B814">
        <v>1</v>
      </c>
      <c r="C814" t="s">
        <v>80</v>
      </c>
      <c r="D814" t="s">
        <v>97</v>
      </c>
      <c r="E814" t="s">
        <v>171</v>
      </c>
      <c r="F814" t="s">
        <v>2575</v>
      </c>
      <c r="G814" t="s">
        <v>489</v>
      </c>
      <c r="H814" t="s">
        <v>135</v>
      </c>
      <c r="I814" t="s">
        <v>136</v>
      </c>
      <c r="J814" t="s">
        <v>137</v>
      </c>
      <c r="K814" t="s">
        <v>138</v>
      </c>
      <c r="L814" t="s">
        <v>2576</v>
      </c>
      <c r="M814" t="s">
        <v>2577</v>
      </c>
      <c r="N814">
        <v>0.46472222200000002</v>
      </c>
      <c r="O814">
        <v>2</v>
      </c>
      <c r="P814">
        <v>637</v>
      </c>
      <c r="Q814">
        <v>2</v>
      </c>
      <c r="R814">
        <v>200</v>
      </c>
      <c r="S814">
        <v>1</v>
      </c>
      <c r="T814">
        <v>133</v>
      </c>
      <c r="U814">
        <v>0</v>
      </c>
      <c r="V814">
        <v>0</v>
      </c>
      <c r="W814">
        <v>0.8968774916476937</v>
      </c>
      <c r="X814">
        <v>101.06595144712814</v>
      </c>
      <c r="Y814">
        <v>1.1786511752891555</v>
      </c>
      <c r="Z814">
        <v>50.710125488652167</v>
      </c>
      <c r="AA814">
        <v>0.5556422858346528</v>
      </c>
      <c r="AB814">
        <v>56.009789824602436</v>
      </c>
      <c r="AC814">
        <v>0</v>
      </c>
      <c r="AD814">
        <v>0</v>
      </c>
      <c r="AE814">
        <v>210.41703771315429</v>
      </c>
    </row>
    <row r="815" spans="1:31" x14ac:dyDescent="0.25">
      <c r="A815">
        <v>2357779</v>
      </c>
      <c r="B815">
        <v>1</v>
      </c>
      <c r="C815" t="s">
        <v>81</v>
      </c>
      <c r="D815" t="s">
        <v>119</v>
      </c>
      <c r="E815" t="s">
        <v>166</v>
      </c>
      <c r="F815" t="s">
        <v>1955</v>
      </c>
      <c r="G815" t="s">
        <v>168</v>
      </c>
      <c r="H815" t="s">
        <v>135</v>
      </c>
      <c r="I815" t="s">
        <v>653</v>
      </c>
      <c r="J815" t="s">
        <v>137</v>
      </c>
      <c r="K815" t="s">
        <v>138</v>
      </c>
      <c r="L815" t="s">
        <v>2578</v>
      </c>
      <c r="M815" t="s">
        <v>2579</v>
      </c>
      <c r="N815">
        <v>4.6388888000000003E-2</v>
      </c>
      <c r="O815">
        <v>4</v>
      </c>
      <c r="P815">
        <v>2474</v>
      </c>
      <c r="Q815">
        <v>270</v>
      </c>
      <c r="R815">
        <v>441</v>
      </c>
      <c r="S815">
        <v>16</v>
      </c>
      <c r="T815">
        <v>165</v>
      </c>
      <c r="U815">
        <v>0</v>
      </c>
      <c r="V815">
        <v>1</v>
      </c>
      <c r="W815">
        <v>2.9722191307077782E-2</v>
      </c>
      <c r="X815">
        <v>13.98556751070665</v>
      </c>
      <c r="Y815">
        <v>87.925479003845481</v>
      </c>
      <c r="Z815">
        <v>77.948926410989174</v>
      </c>
      <c r="AA815">
        <v>2.2072340825810897</v>
      </c>
      <c r="AB815">
        <v>6.095497631600292</v>
      </c>
      <c r="AC815">
        <v>0</v>
      </c>
      <c r="AD815">
        <v>2.2356766359372666</v>
      </c>
      <c r="AE815">
        <v>190.42810346696703</v>
      </c>
    </row>
    <row r="816" spans="1:31" x14ac:dyDescent="0.25">
      <c r="A816">
        <v>2357988</v>
      </c>
      <c r="B816">
        <v>1</v>
      </c>
      <c r="C816" t="s">
        <v>81</v>
      </c>
      <c r="D816" t="s">
        <v>121</v>
      </c>
      <c r="E816" t="s">
        <v>171</v>
      </c>
      <c r="F816" t="s">
        <v>2580</v>
      </c>
      <c r="G816" t="s">
        <v>168</v>
      </c>
      <c r="H816" t="s">
        <v>135</v>
      </c>
      <c r="I816" t="s">
        <v>653</v>
      </c>
      <c r="J816" t="s">
        <v>137</v>
      </c>
      <c r="K816" t="s">
        <v>138</v>
      </c>
      <c r="L816" t="s">
        <v>2581</v>
      </c>
      <c r="M816" t="s">
        <v>2582</v>
      </c>
      <c r="N816">
        <v>2.2222222E-2</v>
      </c>
      <c r="O816">
        <v>0</v>
      </c>
      <c r="P816">
        <v>257</v>
      </c>
      <c r="Q816">
        <v>0</v>
      </c>
      <c r="R816">
        <v>57</v>
      </c>
      <c r="S816">
        <v>7</v>
      </c>
      <c r="T816">
        <v>12</v>
      </c>
      <c r="U816">
        <v>0</v>
      </c>
      <c r="V816">
        <v>0</v>
      </c>
      <c r="W816">
        <v>0</v>
      </c>
      <c r="X816">
        <v>0.83912542729977802</v>
      </c>
      <c r="Y816">
        <v>0</v>
      </c>
      <c r="Z816">
        <v>0.86296979992477763</v>
      </c>
      <c r="AA816">
        <v>0.25983205370915552</v>
      </c>
      <c r="AB816">
        <v>0.42191795367920004</v>
      </c>
      <c r="AC816">
        <v>0</v>
      </c>
      <c r="AD816">
        <v>0</v>
      </c>
      <c r="AE816">
        <v>2.3838452346129113</v>
      </c>
    </row>
    <row r="817" spans="1:31" x14ac:dyDescent="0.25">
      <c r="A817">
        <v>2358048</v>
      </c>
      <c r="B817">
        <v>1</v>
      </c>
      <c r="C817" t="s">
        <v>81</v>
      </c>
      <c r="D817" t="s">
        <v>128</v>
      </c>
      <c r="E817" t="s">
        <v>154</v>
      </c>
      <c r="F817" t="s">
        <v>2583</v>
      </c>
      <c r="G817" t="s">
        <v>299</v>
      </c>
      <c r="H817" t="s">
        <v>151</v>
      </c>
      <c r="I817" t="s">
        <v>136</v>
      </c>
      <c r="J817" t="s">
        <v>137</v>
      </c>
      <c r="K817" t="s">
        <v>138</v>
      </c>
      <c r="L817" t="s">
        <v>2584</v>
      </c>
      <c r="M817" t="s">
        <v>2585</v>
      </c>
      <c r="N817">
        <v>1.9172222219999999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48</v>
      </c>
      <c r="U817">
        <v>0</v>
      </c>
      <c r="V817">
        <v>2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65.392251077819353</v>
      </c>
      <c r="AC817">
        <v>0</v>
      </c>
      <c r="AD817">
        <v>3.092699876662917</v>
      </c>
      <c r="AE817">
        <v>68.484950954482272</v>
      </c>
    </row>
    <row r="818" spans="1:31" x14ac:dyDescent="0.25">
      <c r="A818">
        <v>2357693</v>
      </c>
      <c r="B818">
        <v>1</v>
      </c>
      <c r="C818" t="s">
        <v>80</v>
      </c>
      <c r="D818" t="s">
        <v>107</v>
      </c>
      <c r="E818" t="s">
        <v>175</v>
      </c>
      <c r="F818" t="s">
        <v>2586</v>
      </c>
      <c r="G818" t="s">
        <v>181</v>
      </c>
      <c r="H818" t="s">
        <v>151</v>
      </c>
      <c r="I818" t="s">
        <v>136</v>
      </c>
      <c r="J818" t="s">
        <v>3</v>
      </c>
      <c r="K818" t="s">
        <v>138</v>
      </c>
      <c r="L818" t="s">
        <v>2587</v>
      </c>
      <c r="M818" t="s">
        <v>2588</v>
      </c>
      <c r="N818">
        <v>1.342777777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4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5.7870000177103327</v>
      </c>
      <c r="AC818">
        <v>0</v>
      </c>
      <c r="AD818">
        <v>0</v>
      </c>
      <c r="AE818">
        <v>5.7870000177103327</v>
      </c>
    </row>
    <row r="819" spans="1:31" x14ac:dyDescent="0.25">
      <c r="A819">
        <v>2357842</v>
      </c>
      <c r="B819">
        <v>1</v>
      </c>
      <c r="C819" t="s">
        <v>80</v>
      </c>
      <c r="D819" t="s">
        <v>94</v>
      </c>
      <c r="E819" t="s">
        <v>154</v>
      </c>
      <c r="F819" t="s">
        <v>2589</v>
      </c>
      <c r="G819" t="s">
        <v>299</v>
      </c>
      <c r="H819" t="s">
        <v>151</v>
      </c>
      <c r="I819" t="s">
        <v>136</v>
      </c>
      <c r="J819" t="s">
        <v>137</v>
      </c>
      <c r="K819" t="s">
        <v>138</v>
      </c>
      <c r="L819" t="s">
        <v>2590</v>
      </c>
      <c r="M819" t="s">
        <v>2591</v>
      </c>
      <c r="N819">
        <v>3.9311111109999999</v>
      </c>
      <c r="O819">
        <v>0</v>
      </c>
      <c r="P819">
        <v>0</v>
      </c>
      <c r="Q819">
        <v>0</v>
      </c>
      <c r="R819">
        <v>8</v>
      </c>
      <c r="S819">
        <v>0</v>
      </c>
      <c r="T819">
        <v>3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176.60683118672682</v>
      </c>
      <c r="AA819">
        <v>0</v>
      </c>
      <c r="AB819">
        <v>79.631317736431498</v>
      </c>
      <c r="AC819">
        <v>0</v>
      </c>
      <c r="AD819">
        <v>0</v>
      </c>
      <c r="AE819">
        <v>256.23814892315829</v>
      </c>
    </row>
    <row r="820" spans="1:31" x14ac:dyDescent="0.25">
      <c r="A820">
        <v>2358088</v>
      </c>
      <c r="B820">
        <v>1</v>
      </c>
      <c r="C820" t="s">
        <v>80</v>
      </c>
      <c r="D820" t="s">
        <v>82</v>
      </c>
      <c r="E820" t="s">
        <v>225</v>
      </c>
      <c r="F820" t="s">
        <v>2592</v>
      </c>
      <c r="G820" t="s">
        <v>219</v>
      </c>
      <c r="H820" t="s">
        <v>151</v>
      </c>
      <c r="I820" t="s">
        <v>136</v>
      </c>
      <c r="J820" t="s">
        <v>137</v>
      </c>
      <c r="K820" t="s">
        <v>138</v>
      </c>
      <c r="L820" t="s">
        <v>2593</v>
      </c>
      <c r="M820" t="s">
        <v>2594</v>
      </c>
      <c r="N820">
        <v>7.1097222220000003</v>
      </c>
      <c r="O820">
        <v>0</v>
      </c>
      <c r="P820">
        <v>14</v>
      </c>
      <c r="Q820">
        <v>0</v>
      </c>
      <c r="R820">
        <v>0</v>
      </c>
      <c r="S820">
        <v>0</v>
      </c>
      <c r="T820">
        <v>29</v>
      </c>
      <c r="U820">
        <v>0</v>
      </c>
      <c r="V820">
        <v>0</v>
      </c>
      <c r="W820">
        <v>0</v>
      </c>
      <c r="X820">
        <v>19.882430017353546</v>
      </c>
      <c r="Y820">
        <v>0</v>
      </c>
      <c r="Z820">
        <v>0</v>
      </c>
      <c r="AA820">
        <v>0</v>
      </c>
      <c r="AB820">
        <v>196.98555774067685</v>
      </c>
      <c r="AC820">
        <v>0</v>
      </c>
      <c r="AD820">
        <v>0</v>
      </c>
      <c r="AE820">
        <v>216.86798775803041</v>
      </c>
    </row>
    <row r="821" spans="1:31" x14ac:dyDescent="0.25">
      <c r="A821">
        <v>2357673</v>
      </c>
      <c r="B821">
        <v>1</v>
      </c>
      <c r="C821" t="s">
        <v>81</v>
      </c>
      <c r="D821" t="s">
        <v>112</v>
      </c>
      <c r="E821" t="s">
        <v>154</v>
      </c>
      <c r="F821" t="s">
        <v>2595</v>
      </c>
      <c r="G821" t="s">
        <v>1041</v>
      </c>
      <c r="H821" t="s">
        <v>151</v>
      </c>
      <c r="I821" t="s">
        <v>136</v>
      </c>
      <c r="J821" t="s">
        <v>137</v>
      </c>
      <c r="K821" t="s">
        <v>138</v>
      </c>
      <c r="L821" t="s">
        <v>2596</v>
      </c>
      <c r="M821" t="s">
        <v>2597</v>
      </c>
      <c r="N821">
        <v>1.5538888879999999</v>
      </c>
      <c r="O821">
        <v>0</v>
      </c>
      <c r="P821">
        <v>391</v>
      </c>
      <c r="Q821">
        <v>0</v>
      </c>
      <c r="R821">
        <v>0</v>
      </c>
      <c r="S821">
        <v>0</v>
      </c>
      <c r="T821">
        <v>2</v>
      </c>
      <c r="U821">
        <v>0</v>
      </c>
      <c r="V821">
        <v>0</v>
      </c>
      <c r="W821">
        <v>0</v>
      </c>
      <c r="X821">
        <v>121.72162282121624</v>
      </c>
      <c r="Y821">
        <v>0</v>
      </c>
      <c r="Z821">
        <v>0</v>
      </c>
      <c r="AA821">
        <v>0</v>
      </c>
      <c r="AB821">
        <v>0.26004338992210002</v>
      </c>
      <c r="AC821">
        <v>0</v>
      </c>
      <c r="AD821">
        <v>0</v>
      </c>
      <c r="AE821">
        <v>121.98166621113835</v>
      </c>
    </row>
    <row r="822" spans="1:31" x14ac:dyDescent="0.25">
      <c r="A822">
        <v>2358194</v>
      </c>
      <c r="B822">
        <v>1</v>
      </c>
      <c r="C822" t="s">
        <v>80</v>
      </c>
      <c r="D822" t="s">
        <v>98</v>
      </c>
      <c r="E822" t="s">
        <v>225</v>
      </c>
      <c r="F822" t="s">
        <v>2598</v>
      </c>
      <c r="G822" t="s">
        <v>219</v>
      </c>
      <c r="H822" t="s">
        <v>151</v>
      </c>
      <c r="I822" t="s">
        <v>136</v>
      </c>
      <c r="J822" t="s">
        <v>137</v>
      </c>
      <c r="K822" t="s">
        <v>138</v>
      </c>
      <c r="L822" t="s">
        <v>2599</v>
      </c>
      <c r="M822" t="s">
        <v>2600</v>
      </c>
      <c r="N822">
        <v>3.326944444</v>
      </c>
      <c r="O822">
        <v>0</v>
      </c>
      <c r="P822">
        <v>11</v>
      </c>
      <c r="Q822">
        <v>0</v>
      </c>
      <c r="R822">
        <v>7</v>
      </c>
      <c r="S822">
        <v>0</v>
      </c>
      <c r="T822">
        <v>8</v>
      </c>
      <c r="U822">
        <v>0</v>
      </c>
      <c r="V822">
        <v>0</v>
      </c>
      <c r="W822">
        <v>0</v>
      </c>
      <c r="X822">
        <v>7.2385046628110246</v>
      </c>
      <c r="Y822">
        <v>0</v>
      </c>
      <c r="Z822">
        <v>9.6025955859421401</v>
      </c>
      <c r="AA822">
        <v>0</v>
      </c>
      <c r="AB822">
        <v>10.675057103601359</v>
      </c>
      <c r="AC822">
        <v>0</v>
      </c>
      <c r="AD822">
        <v>0</v>
      </c>
      <c r="AE822">
        <v>27.516157352354526</v>
      </c>
    </row>
    <row r="823" spans="1:31" x14ac:dyDescent="0.25">
      <c r="A823">
        <v>2358008</v>
      </c>
      <c r="B823">
        <v>1</v>
      </c>
      <c r="C823" t="s">
        <v>80</v>
      </c>
      <c r="D823" t="s">
        <v>94</v>
      </c>
      <c r="E823" t="s">
        <v>166</v>
      </c>
      <c r="F823" t="s">
        <v>2601</v>
      </c>
      <c r="G823" t="s">
        <v>328</v>
      </c>
      <c r="H823" t="s">
        <v>135</v>
      </c>
      <c r="I823" t="s">
        <v>136</v>
      </c>
      <c r="J823" t="s">
        <v>137</v>
      </c>
      <c r="K823" t="s">
        <v>138</v>
      </c>
      <c r="L823" t="s">
        <v>2602</v>
      </c>
      <c r="M823" t="s">
        <v>2603</v>
      </c>
      <c r="N823">
        <v>0.50277777700000004</v>
      </c>
      <c r="O823">
        <v>0</v>
      </c>
      <c r="P823">
        <v>510</v>
      </c>
      <c r="Q823">
        <v>4</v>
      </c>
      <c r="R823">
        <v>46</v>
      </c>
      <c r="S823">
        <v>3</v>
      </c>
      <c r="T823">
        <v>47</v>
      </c>
      <c r="U823">
        <v>2</v>
      </c>
      <c r="V823">
        <v>0</v>
      </c>
      <c r="W823">
        <v>0</v>
      </c>
      <c r="X823">
        <v>41.723318435129819</v>
      </c>
      <c r="Y823">
        <v>10.583600747281421</v>
      </c>
      <c r="Z823">
        <v>51.22756779771548</v>
      </c>
      <c r="AA823">
        <v>2.9522283008759995</v>
      </c>
      <c r="AB823">
        <v>16.687092400735047</v>
      </c>
      <c r="AC823">
        <v>5.6337179727857993</v>
      </c>
      <c r="AD823">
        <v>0</v>
      </c>
      <c r="AE823">
        <v>128.80752565452357</v>
      </c>
    </row>
    <row r="824" spans="1:31" x14ac:dyDescent="0.25">
      <c r="A824">
        <v>2357653</v>
      </c>
      <c r="B824">
        <v>1</v>
      </c>
      <c r="C824" t="s">
        <v>81</v>
      </c>
      <c r="D824" t="s">
        <v>113</v>
      </c>
      <c r="E824" t="s">
        <v>166</v>
      </c>
      <c r="F824" t="s">
        <v>2604</v>
      </c>
      <c r="G824" t="s">
        <v>244</v>
      </c>
      <c r="H824" t="s">
        <v>135</v>
      </c>
      <c r="I824" t="s">
        <v>136</v>
      </c>
      <c r="J824" t="s">
        <v>137</v>
      </c>
      <c r="K824" t="s">
        <v>245</v>
      </c>
      <c r="L824" t="s">
        <v>2605</v>
      </c>
      <c r="M824" t="s">
        <v>2606</v>
      </c>
      <c r="N824">
        <v>1.283055555</v>
      </c>
      <c r="O824">
        <v>2</v>
      </c>
      <c r="P824">
        <v>2716</v>
      </c>
      <c r="Q824">
        <v>44</v>
      </c>
      <c r="R824">
        <v>815</v>
      </c>
      <c r="S824">
        <v>22</v>
      </c>
      <c r="T824">
        <v>192</v>
      </c>
      <c r="U824">
        <v>0</v>
      </c>
      <c r="V824">
        <v>2</v>
      </c>
      <c r="W824">
        <v>1.8002356303926745</v>
      </c>
      <c r="X824">
        <v>857.15876266633973</v>
      </c>
      <c r="Y824">
        <v>287.34283665002226</v>
      </c>
      <c r="Z824">
        <v>1758.4334129732322</v>
      </c>
      <c r="AA824">
        <v>191.58396497677614</v>
      </c>
      <c r="AB824">
        <v>166.07614804816507</v>
      </c>
      <c r="AC824">
        <v>0</v>
      </c>
      <c r="AD824">
        <v>0.28979096576276669</v>
      </c>
      <c r="AE824">
        <v>3262.6851519106913</v>
      </c>
    </row>
    <row r="825" spans="1:31" x14ac:dyDescent="0.25">
      <c r="A825">
        <v>2357716</v>
      </c>
      <c r="B825">
        <v>1</v>
      </c>
      <c r="C825" t="s">
        <v>80</v>
      </c>
      <c r="D825" t="s">
        <v>103</v>
      </c>
      <c r="E825" t="s">
        <v>171</v>
      </c>
      <c r="F825" t="s">
        <v>2607</v>
      </c>
      <c r="G825" t="s">
        <v>168</v>
      </c>
      <c r="H825" t="s">
        <v>135</v>
      </c>
      <c r="I825" t="s">
        <v>136</v>
      </c>
      <c r="J825" t="s">
        <v>137</v>
      </c>
      <c r="K825" t="s">
        <v>138</v>
      </c>
      <c r="L825" t="s">
        <v>2608</v>
      </c>
      <c r="M825" t="s">
        <v>2609</v>
      </c>
      <c r="N825">
        <v>0.99722222199999999</v>
      </c>
      <c r="O825">
        <v>0</v>
      </c>
      <c r="P825">
        <v>1132</v>
      </c>
      <c r="Q825">
        <v>9</v>
      </c>
      <c r="R825">
        <v>17</v>
      </c>
      <c r="S825">
        <v>3</v>
      </c>
      <c r="T825">
        <v>182</v>
      </c>
      <c r="U825">
        <v>0</v>
      </c>
      <c r="V825">
        <v>3</v>
      </c>
      <c r="W825">
        <v>0</v>
      </c>
      <c r="X825">
        <v>302.38303388398094</v>
      </c>
      <c r="Y825">
        <v>295.69804259607537</v>
      </c>
      <c r="Z825">
        <v>161.9961334916251</v>
      </c>
      <c r="AA825">
        <v>13.851928675720199</v>
      </c>
      <c r="AB825">
        <v>120.55732365738739</v>
      </c>
      <c r="AC825">
        <v>0</v>
      </c>
      <c r="AD825">
        <v>2.7122653931831149</v>
      </c>
      <c r="AE825">
        <v>897.198727697972</v>
      </c>
    </row>
    <row r="826" spans="1:31" x14ac:dyDescent="0.25">
      <c r="A826">
        <v>2357773</v>
      </c>
      <c r="B826">
        <v>1</v>
      </c>
      <c r="C826" t="s">
        <v>80</v>
      </c>
      <c r="D826" t="s">
        <v>107</v>
      </c>
      <c r="E826" t="s">
        <v>171</v>
      </c>
      <c r="F826" t="s">
        <v>517</v>
      </c>
      <c r="G826" t="s">
        <v>168</v>
      </c>
      <c r="H826" t="s">
        <v>135</v>
      </c>
      <c r="I826" t="s">
        <v>136</v>
      </c>
      <c r="J826" t="s">
        <v>137</v>
      </c>
      <c r="K826" t="s">
        <v>138</v>
      </c>
      <c r="L826" t="s">
        <v>2610</v>
      </c>
      <c r="M826" t="s">
        <v>2611</v>
      </c>
      <c r="N826">
        <v>0.78249999999999997</v>
      </c>
      <c r="O826">
        <v>1</v>
      </c>
      <c r="P826">
        <v>485</v>
      </c>
      <c r="Q826">
        <v>19</v>
      </c>
      <c r="R826">
        <v>38</v>
      </c>
      <c r="S826">
        <v>7</v>
      </c>
      <c r="T826">
        <v>28</v>
      </c>
      <c r="U826">
        <v>1</v>
      </c>
      <c r="V826">
        <v>0</v>
      </c>
      <c r="W826">
        <v>0.23092079975192503</v>
      </c>
      <c r="X826">
        <v>79.044774577845132</v>
      </c>
      <c r="Y826">
        <v>138.40330467840448</v>
      </c>
      <c r="Z826">
        <v>89.700652019964849</v>
      </c>
      <c r="AA826">
        <v>8.9779578190233078</v>
      </c>
      <c r="AB826">
        <v>20.901881329792975</v>
      </c>
      <c r="AC826">
        <v>23.704831458563969</v>
      </c>
      <c r="AD826">
        <v>0</v>
      </c>
      <c r="AE826">
        <v>360.96432268334661</v>
      </c>
    </row>
    <row r="827" spans="1:31" x14ac:dyDescent="0.25">
      <c r="A827">
        <v>2357859</v>
      </c>
      <c r="B827">
        <v>1</v>
      </c>
      <c r="C827" t="s">
        <v>80</v>
      </c>
      <c r="D827" t="s">
        <v>85</v>
      </c>
      <c r="E827" t="s">
        <v>132</v>
      </c>
      <c r="F827" t="s">
        <v>2612</v>
      </c>
      <c r="G827" t="s">
        <v>185</v>
      </c>
      <c r="H827" t="s">
        <v>135</v>
      </c>
      <c r="I827" t="s">
        <v>136</v>
      </c>
      <c r="J827" t="s">
        <v>137</v>
      </c>
      <c r="K827" t="s">
        <v>138</v>
      </c>
      <c r="L827" t="s">
        <v>2613</v>
      </c>
      <c r="M827" t="s">
        <v>2112</v>
      </c>
      <c r="N827">
        <v>6.2938888879999997</v>
      </c>
      <c r="O827">
        <v>0</v>
      </c>
      <c r="P827">
        <v>509</v>
      </c>
      <c r="Q827">
        <v>0</v>
      </c>
      <c r="R827">
        <v>0</v>
      </c>
      <c r="S827">
        <v>0</v>
      </c>
      <c r="T827">
        <v>35</v>
      </c>
      <c r="U827">
        <v>0</v>
      </c>
      <c r="V827">
        <v>0</v>
      </c>
      <c r="W827">
        <v>0</v>
      </c>
      <c r="X827">
        <v>1162.5075735054502</v>
      </c>
      <c r="Y827">
        <v>0</v>
      </c>
      <c r="Z827">
        <v>0</v>
      </c>
      <c r="AA827">
        <v>0</v>
      </c>
      <c r="AB827">
        <v>294.96982938449497</v>
      </c>
      <c r="AC827">
        <v>0</v>
      </c>
      <c r="AD827">
        <v>0</v>
      </c>
      <c r="AE827">
        <v>1457.4774028899451</v>
      </c>
    </row>
    <row r="828" spans="1:31" x14ac:dyDescent="0.25">
      <c r="A828">
        <v>2357965</v>
      </c>
      <c r="B828">
        <v>1</v>
      </c>
      <c r="C828" t="s">
        <v>80</v>
      </c>
      <c r="D828" t="s">
        <v>104</v>
      </c>
      <c r="E828" t="s">
        <v>132</v>
      </c>
      <c r="F828" t="s">
        <v>2614</v>
      </c>
      <c r="G828" t="s">
        <v>134</v>
      </c>
      <c r="H828" t="s">
        <v>135</v>
      </c>
      <c r="I828" t="s">
        <v>136</v>
      </c>
      <c r="J828" t="s">
        <v>137</v>
      </c>
      <c r="K828" t="s">
        <v>138</v>
      </c>
      <c r="L828" t="s">
        <v>2615</v>
      </c>
      <c r="M828" t="s">
        <v>2616</v>
      </c>
      <c r="N828">
        <v>2.4258333329999999</v>
      </c>
      <c r="O828">
        <v>1</v>
      </c>
      <c r="P828">
        <v>47</v>
      </c>
      <c r="Q828">
        <v>0</v>
      </c>
      <c r="R828">
        <v>3</v>
      </c>
      <c r="S828">
        <v>0</v>
      </c>
      <c r="T828">
        <v>1</v>
      </c>
      <c r="U828">
        <v>0</v>
      </c>
      <c r="V828">
        <v>0</v>
      </c>
      <c r="W828">
        <v>0.85393451687850275</v>
      </c>
      <c r="X828">
        <v>35.434883641773204</v>
      </c>
      <c r="Y828">
        <v>0</v>
      </c>
      <c r="Z828">
        <v>15.05270282506703</v>
      </c>
      <c r="AA828">
        <v>0</v>
      </c>
      <c r="AB828">
        <v>0.62466841035440002</v>
      </c>
      <c r="AC828">
        <v>0</v>
      </c>
      <c r="AD828">
        <v>0</v>
      </c>
      <c r="AE828">
        <v>51.96618939407314</v>
      </c>
    </row>
    <row r="829" spans="1:31" x14ac:dyDescent="0.25">
      <c r="A829">
        <v>2357899</v>
      </c>
      <c r="B829">
        <v>1</v>
      </c>
      <c r="C829" t="s">
        <v>81</v>
      </c>
      <c r="D829" t="s">
        <v>128</v>
      </c>
      <c r="E829" t="s">
        <v>166</v>
      </c>
      <c r="F829" t="s">
        <v>2617</v>
      </c>
      <c r="G829" t="s">
        <v>244</v>
      </c>
      <c r="H829" t="s">
        <v>135</v>
      </c>
      <c r="I829" t="s">
        <v>136</v>
      </c>
      <c r="J829" t="s">
        <v>137</v>
      </c>
      <c r="K829" t="s">
        <v>245</v>
      </c>
      <c r="L829" t="s">
        <v>2618</v>
      </c>
      <c r="M829" t="s">
        <v>2619</v>
      </c>
      <c r="N829">
        <v>0.87222222199999999</v>
      </c>
      <c r="O829">
        <v>0</v>
      </c>
      <c r="P829">
        <v>1</v>
      </c>
      <c r="Q829">
        <v>0</v>
      </c>
      <c r="R829">
        <v>0</v>
      </c>
      <c r="S829">
        <v>0</v>
      </c>
      <c r="T829">
        <v>57</v>
      </c>
      <c r="U829">
        <v>0</v>
      </c>
      <c r="V829">
        <v>0</v>
      </c>
      <c r="W829">
        <v>0</v>
      </c>
      <c r="X829">
        <v>0.77764491971214778</v>
      </c>
      <c r="Y829">
        <v>0</v>
      </c>
      <c r="Z829">
        <v>0</v>
      </c>
      <c r="AA829">
        <v>0</v>
      </c>
      <c r="AB829">
        <v>56.137427394823497</v>
      </c>
      <c r="AC829">
        <v>0</v>
      </c>
      <c r="AD829">
        <v>0</v>
      </c>
      <c r="AE829">
        <v>56.915072314535642</v>
      </c>
    </row>
    <row r="830" spans="1:31" x14ac:dyDescent="0.25">
      <c r="A830">
        <v>2357753</v>
      </c>
      <c r="B830">
        <v>1</v>
      </c>
      <c r="C830" t="s">
        <v>80</v>
      </c>
      <c r="D830" t="s">
        <v>98</v>
      </c>
      <c r="E830" t="s">
        <v>171</v>
      </c>
      <c r="F830" t="s">
        <v>2250</v>
      </c>
      <c r="G830" t="s">
        <v>328</v>
      </c>
      <c r="H830" t="s">
        <v>135</v>
      </c>
      <c r="I830" t="s">
        <v>136</v>
      </c>
      <c r="J830" t="s">
        <v>137</v>
      </c>
      <c r="K830" t="s">
        <v>245</v>
      </c>
      <c r="L830" t="s">
        <v>2311</v>
      </c>
      <c r="M830" t="s">
        <v>2620</v>
      </c>
      <c r="N830">
        <v>0.114166666</v>
      </c>
      <c r="O830">
        <v>0</v>
      </c>
      <c r="P830">
        <v>413</v>
      </c>
      <c r="Q830">
        <v>14</v>
      </c>
      <c r="R830">
        <v>107</v>
      </c>
      <c r="S830">
        <v>15</v>
      </c>
      <c r="T830">
        <v>90</v>
      </c>
      <c r="U830">
        <v>0</v>
      </c>
      <c r="V830">
        <v>0</v>
      </c>
      <c r="W830">
        <v>0</v>
      </c>
      <c r="X830">
        <v>7.3701144652057149</v>
      </c>
      <c r="Y830">
        <v>4.8565255331422303</v>
      </c>
      <c r="Z830">
        <v>17.35627199936463</v>
      </c>
      <c r="AA830">
        <v>5.4939873015291072</v>
      </c>
      <c r="AB830">
        <v>6.3314275006402916</v>
      </c>
      <c r="AC830">
        <v>0</v>
      </c>
      <c r="AD830">
        <v>0</v>
      </c>
      <c r="AE830">
        <v>41.408326799881976</v>
      </c>
    </row>
    <row r="831" spans="1:31" x14ac:dyDescent="0.25">
      <c r="A831">
        <v>2357759</v>
      </c>
      <c r="B831">
        <v>1</v>
      </c>
      <c r="C831" t="s">
        <v>80</v>
      </c>
      <c r="D831" t="s">
        <v>103</v>
      </c>
      <c r="E831" t="s">
        <v>166</v>
      </c>
      <c r="F831" t="s">
        <v>2621</v>
      </c>
      <c r="G831" t="s">
        <v>244</v>
      </c>
      <c r="H831" t="s">
        <v>135</v>
      </c>
      <c r="I831" t="s">
        <v>136</v>
      </c>
      <c r="J831" t="s">
        <v>137</v>
      </c>
      <c r="K831" t="s">
        <v>245</v>
      </c>
      <c r="L831" t="s">
        <v>2622</v>
      </c>
      <c r="M831" t="s">
        <v>2623</v>
      </c>
      <c r="N831">
        <v>2.0577777770000001</v>
      </c>
      <c r="O831">
        <v>3</v>
      </c>
      <c r="P831">
        <v>2660</v>
      </c>
      <c r="Q831">
        <v>37</v>
      </c>
      <c r="R831">
        <v>79</v>
      </c>
      <c r="S831">
        <v>17</v>
      </c>
      <c r="T831">
        <v>351</v>
      </c>
      <c r="U831">
        <v>8</v>
      </c>
      <c r="V831">
        <v>5</v>
      </c>
      <c r="W831">
        <v>19.672231197423095</v>
      </c>
      <c r="X831">
        <v>1803.389190884413</v>
      </c>
      <c r="Y831">
        <v>1386.8660692249191</v>
      </c>
      <c r="Z831">
        <v>766.54173386923901</v>
      </c>
      <c r="AA831">
        <v>332.24569220246156</v>
      </c>
      <c r="AB831">
        <v>773.5472821963416</v>
      </c>
      <c r="AC831">
        <v>2127.7380072956789</v>
      </c>
      <c r="AD831">
        <v>89.251398485309849</v>
      </c>
      <c r="AE831">
        <v>7299.2516053557856</v>
      </c>
    </row>
    <row r="832" spans="1:31" x14ac:dyDescent="0.25">
      <c r="A832">
        <v>2358191</v>
      </c>
      <c r="B832">
        <v>1</v>
      </c>
      <c r="C832" t="s">
        <v>80</v>
      </c>
      <c r="D832" t="s">
        <v>84</v>
      </c>
      <c r="E832" t="s">
        <v>225</v>
      </c>
      <c r="F832" t="s">
        <v>2624</v>
      </c>
      <c r="G832" t="s">
        <v>219</v>
      </c>
      <c r="H832" t="s">
        <v>151</v>
      </c>
      <c r="I832" t="s">
        <v>136</v>
      </c>
      <c r="J832" t="s">
        <v>137</v>
      </c>
      <c r="K832" t="s">
        <v>138</v>
      </c>
      <c r="L832" t="s">
        <v>2625</v>
      </c>
      <c r="M832" t="s">
        <v>2626</v>
      </c>
      <c r="N832">
        <v>1.1377777769999999</v>
      </c>
      <c r="O832">
        <v>0</v>
      </c>
      <c r="P832">
        <v>345</v>
      </c>
      <c r="Q832">
        <v>0</v>
      </c>
      <c r="R832">
        <v>0</v>
      </c>
      <c r="S832">
        <v>0</v>
      </c>
      <c r="T832">
        <v>25</v>
      </c>
      <c r="U832">
        <v>0</v>
      </c>
      <c r="V832">
        <v>0</v>
      </c>
      <c r="W832">
        <v>0</v>
      </c>
      <c r="X832">
        <v>118.24221802217137</v>
      </c>
      <c r="Y832">
        <v>0</v>
      </c>
      <c r="Z832">
        <v>0</v>
      </c>
      <c r="AA832">
        <v>0</v>
      </c>
      <c r="AB832">
        <v>17.01335016994198</v>
      </c>
      <c r="AC832">
        <v>0</v>
      </c>
      <c r="AD832">
        <v>0</v>
      </c>
      <c r="AE832">
        <v>135.25556819211334</v>
      </c>
    </row>
    <row r="833" spans="1:31" x14ac:dyDescent="0.25">
      <c r="A833">
        <v>2358131</v>
      </c>
      <c r="B833">
        <v>1</v>
      </c>
      <c r="C833" t="s">
        <v>81</v>
      </c>
      <c r="D833" t="s">
        <v>113</v>
      </c>
      <c r="E833" t="s">
        <v>225</v>
      </c>
      <c r="F833" t="s">
        <v>2627</v>
      </c>
      <c r="G833" t="s">
        <v>219</v>
      </c>
      <c r="H833" t="s">
        <v>151</v>
      </c>
      <c r="I833" t="s">
        <v>136</v>
      </c>
      <c r="J833" t="s">
        <v>137</v>
      </c>
      <c r="K833" t="s">
        <v>138</v>
      </c>
      <c r="L833" t="s">
        <v>2628</v>
      </c>
      <c r="M833" t="s">
        <v>2629</v>
      </c>
      <c r="N833">
        <v>0.711388888</v>
      </c>
      <c r="O833">
        <v>0</v>
      </c>
      <c r="P833">
        <v>1</v>
      </c>
      <c r="Q833">
        <v>0</v>
      </c>
      <c r="R833">
        <v>1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8.9381898542000265E-2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8.9381898542000265E-2</v>
      </c>
    </row>
    <row r="834" spans="1:31" x14ac:dyDescent="0.25">
      <c r="A834">
        <v>2358045</v>
      </c>
      <c r="B834">
        <v>1</v>
      </c>
      <c r="C834" t="s">
        <v>81</v>
      </c>
      <c r="D834" t="s">
        <v>112</v>
      </c>
      <c r="E834" t="s">
        <v>154</v>
      </c>
      <c r="F834" t="s">
        <v>2630</v>
      </c>
      <c r="G834" t="s">
        <v>299</v>
      </c>
      <c r="H834" t="s">
        <v>151</v>
      </c>
      <c r="I834" t="s">
        <v>136</v>
      </c>
      <c r="J834" t="s">
        <v>137</v>
      </c>
      <c r="K834" t="s">
        <v>138</v>
      </c>
      <c r="L834" t="s">
        <v>2631</v>
      </c>
      <c r="M834" t="s">
        <v>2632</v>
      </c>
      <c r="N834">
        <v>1.3644444440000001</v>
      </c>
      <c r="O834">
        <v>0</v>
      </c>
      <c r="P834">
        <v>44</v>
      </c>
      <c r="Q834">
        <v>0</v>
      </c>
      <c r="R834">
        <v>10</v>
      </c>
      <c r="S834">
        <v>0</v>
      </c>
      <c r="T834">
        <v>1</v>
      </c>
      <c r="U834">
        <v>0</v>
      </c>
      <c r="V834">
        <v>0</v>
      </c>
      <c r="W834">
        <v>0</v>
      </c>
      <c r="X834">
        <v>12.699952729180071</v>
      </c>
      <c r="Y834">
        <v>0</v>
      </c>
      <c r="Z834">
        <v>3.9719441408938829</v>
      </c>
      <c r="AA834">
        <v>0</v>
      </c>
      <c r="AB834">
        <v>0.41193222252441508</v>
      </c>
      <c r="AC834">
        <v>0</v>
      </c>
      <c r="AD834">
        <v>0</v>
      </c>
      <c r="AE834">
        <v>17.083829092598371</v>
      </c>
    </row>
    <row r="835" spans="1:31" x14ac:dyDescent="0.25">
      <c r="A835">
        <v>2358085</v>
      </c>
      <c r="B835">
        <v>1</v>
      </c>
      <c r="C835" t="s">
        <v>80</v>
      </c>
      <c r="D835" t="s">
        <v>93</v>
      </c>
      <c r="E835" t="s">
        <v>225</v>
      </c>
      <c r="F835" t="s">
        <v>2633</v>
      </c>
      <c r="G835" t="s">
        <v>219</v>
      </c>
      <c r="H835" t="s">
        <v>151</v>
      </c>
      <c r="I835" t="s">
        <v>136</v>
      </c>
      <c r="J835" t="s">
        <v>137</v>
      </c>
      <c r="K835" t="s">
        <v>138</v>
      </c>
      <c r="L835" t="s">
        <v>2634</v>
      </c>
      <c r="M835" t="s">
        <v>2635</v>
      </c>
      <c r="N835">
        <v>2.9069444440000001</v>
      </c>
      <c r="O835">
        <v>0</v>
      </c>
      <c r="P835">
        <v>4</v>
      </c>
      <c r="Q835">
        <v>0</v>
      </c>
      <c r="R835">
        <v>5</v>
      </c>
      <c r="S835">
        <v>0</v>
      </c>
      <c r="T835">
        <v>2</v>
      </c>
      <c r="U835">
        <v>0</v>
      </c>
      <c r="V835">
        <v>0</v>
      </c>
      <c r="W835">
        <v>0</v>
      </c>
      <c r="X835">
        <v>2.9169641914834448</v>
      </c>
      <c r="Y835">
        <v>0</v>
      </c>
      <c r="Z835">
        <v>21.309741158413999</v>
      </c>
      <c r="AA835">
        <v>0</v>
      </c>
      <c r="AB835">
        <v>9.4549034079238865</v>
      </c>
      <c r="AC835">
        <v>0</v>
      </c>
      <c r="AD835">
        <v>0</v>
      </c>
      <c r="AE835">
        <v>33.68160875782133</v>
      </c>
    </row>
    <row r="836" spans="1:31" x14ac:dyDescent="0.25">
      <c r="A836">
        <v>2358091</v>
      </c>
      <c r="B836">
        <v>1</v>
      </c>
      <c r="C836" t="s">
        <v>80</v>
      </c>
      <c r="D836" t="s">
        <v>90</v>
      </c>
      <c r="E836" t="s">
        <v>148</v>
      </c>
      <c r="F836" t="s">
        <v>2636</v>
      </c>
      <c r="G836" t="s">
        <v>160</v>
      </c>
      <c r="H836" t="s">
        <v>151</v>
      </c>
      <c r="I836" t="s">
        <v>136</v>
      </c>
      <c r="J836" t="s">
        <v>137</v>
      </c>
      <c r="K836" t="s">
        <v>138</v>
      </c>
      <c r="L836" t="s">
        <v>2637</v>
      </c>
      <c r="M836" t="s">
        <v>2638</v>
      </c>
      <c r="N836">
        <v>2.9269444440000001</v>
      </c>
      <c r="O836">
        <v>0</v>
      </c>
      <c r="P836">
        <v>4</v>
      </c>
      <c r="Q836">
        <v>0</v>
      </c>
      <c r="R836">
        <v>0</v>
      </c>
      <c r="S836">
        <v>0</v>
      </c>
      <c r="T836">
        <v>1</v>
      </c>
      <c r="U836">
        <v>0</v>
      </c>
      <c r="V836">
        <v>0</v>
      </c>
      <c r="W836">
        <v>0</v>
      </c>
      <c r="X836">
        <v>4.1321538673771299</v>
      </c>
      <c r="Y836">
        <v>0</v>
      </c>
      <c r="Z836">
        <v>0</v>
      </c>
      <c r="AA836">
        <v>0</v>
      </c>
      <c r="AB836">
        <v>4.7090583809581661</v>
      </c>
      <c r="AC836">
        <v>0</v>
      </c>
      <c r="AD836">
        <v>0</v>
      </c>
      <c r="AE836">
        <v>8.841212248335296</v>
      </c>
    </row>
    <row r="837" spans="1:31" x14ac:dyDescent="0.25">
      <c r="A837">
        <v>2357982</v>
      </c>
      <c r="B837">
        <v>1</v>
      </c>
      <c r="C837" t="s">
        <v>81</v>
      </c>
      <c r="D837" t="s">
        <v>128</v>
      </c>
      <c r="E837" t="s">
        <v>132</v>
      </c>
      <c r="F837" t="s">
        <v>2639</v>
      </c>
      <c r="G837" t="s">
        <v>168</v>
      </c>
      <c r="H837" t="s">
        <v>135</v>
      </c>
      <c r="I837" t="s">
        <v>136</v>
      </c>
      <c r="J837" t="s">
        <v>137</v>
      </c>
      <c r="K837" t="s">
        <v>138</v>
      </c>
      <c r="L837" t="s">
        <v>2640</v>
      </c>
      <c r="M837" t="s">
        <v>2641</v>
      </c>
      <c r="N837">
        <v>0.46972222200000002</v>
      </c>
      <c r="O837">
        <v>1</v>
      </c>
      <c r="P837">
        <v>0</v>
      </c>
      <c r="Q837">
        <v>0</v>
      </c>
      <c r="R837">
        <v>0</v>
      </c>
      <c r="S837">
        <v>7</v>
      </c>
      <c r="T837">
        <v>247</v>
      </c>
      <c r="U837">
        <v>2</v>
      </c>
      <c r="V837">
        <v>20</v>
      </c>
      <c r="W837">
        <v>0.16526695805749445</v>
      </c>
      <c r="X837">
        <v>0</v>
      </c>
      <c r="Y837">
        <v>0</v>
      </c>
      <c r="Z837">
        <v>0</v>
      </c>
      <c r="AA837">
        <v>9.3271523550889786</v>
      </c>
      <c r="AB837">
        <v>125.58193391228345</v>
      </c>
      <c r="AC837">
        <v>10.801500718812379</v>
      </c>
      <c r="AD837">
        <v>62.666577930821099</v>
      </c>
      <c r="AE837">
        <v>208.54243187506339</v>
      </c>
    </row>
    <row r="838" spans="1:31" x14ac:dyDescent="0.25">
      <c r="A838">
        <v>2358005</v>
      </c>
      <c r="B838">
        <v>1</v>
      </c>
      <c r="C838" t="s">
        <v>80</v>
      </c>
      <c r="D838" t="s">
        <v>100</v>
      </c>
      <c r="E838" t="s">
        <v>225</v>
      </c>
      <c r="F838" t="s">
        <v>2642</v>
      </c>
      <c r="G838" t="s">
        <v>219</v>
      </c>
      <c r="H838" t="s">
        <v>151</v>
      </c>
      <c r="I838" t="s">
        <v>136</v>
      </c>
      <c r="J838" t="s">
        <v>137</v>
      </c>
      <c r="K838" t="s">
        <v>138</v>
      </c>
      <c r="L838" t="s">
        <v>2643</v>
      </c>
      <c r="M838" t="s">
        <v>2644</v>
      </c>
      <c r="N838">
        <v>1.3574999999999999</v>
      </c>
      <c r="O838">
        <v>0</v>
      </c>
      <c r="P838">
        <v>35</v>
      </c>
      <c r="Q838">
        <v>0</v>
      </c>
      <c r="R838">
        <v>6</v>
      </c>
      <c r="S838">
        <v>0</v>
      </c>
      <c r="T838">
        <v>6</v>
      </c>
      <c r="U838">
        <v>0</v>
      </c>
      <c r="V838">
        <v>0</v>
      </c>
      <c r="W838">
        <v>0</v>
      </c>
      <c r="X838">
        <v>43.110743559749444</v>
      </c>
      <c r="Y838">
        <v>0</v>
      </c>
      <c r="Z838">
        <v>12.512691316366183</v>
      </c>
      <c r="AA838">
        <v>0</v>
      </c>
      <c r="AB838">
        <v>8.704930121777311</v>
      </c>
      <c r="AC838">
        <v>0</v>
      </c>
      <c r="AD838">
        <v>0</v>
      </c>
      <c r="AE838">
        <v>64.328364997892933</v>
      </c>
    </row>
    <row r="839" spans="1:31" x14ac:dyDescent="0.25">
      <c r="A839">
        <v>2357862</v>
      </c>
      <c r="B839">
        <v>1</v>
      </c>
      <c r="C839" t="s">
        <v>81</v>
      </c>
      <c r="D839" t="s">
        <v>120</v>
      </c>
      <c r="E839" t="s">
        <v>166</v>
      </c>
      <c r="F839" t="s">
        <v>2645</v>
      </c>
      <c r="G839" t="s">
        <v>244</v>
      </c>
      <c r="H839" t="s">
        <v>135</v>
      </c>
      <c r="I839" t="s">
        <v>136</v>
      </c>
      <c r="J839" t="s">
        <v>137</v>
      </c>
      <c r="K839" t="s">
        <v>245</v>
      </c>
      <c r="L839" t="s">
        <v>2646</v>
      </c>
      <c r="M839" t="s">
        <v>2647</v>
      </c>
      <c r="N839">
        <v>4.920833333</v>
      </c>
      <c r="O839">
        <v>0</v>
      </c>
      <c r="P839">
        <v>5</v>
      </c>
      <c r="Q839">
        <v>25</v>
      </c>
      <c r="R839">
        <v>13</v>
      </c>
      <c r="S839">
        <v>10</v>
      </c>
      <c r="T839">
        <v>223</v>
      </c>
      <c r="U839">
        <v>5</v>
      </c>
      <c r="V839">
        <v>6</v>
      </c>
      <c r="W839">
        <v>0</v>
      </c>
      <c r="X839">
        <v>3.684734462094033</v>
      </c>
      <c r="Y839">
        <v>554.7835242986431</v>
      </c>
      <c r="Z839">
        <v>151.76693409902722</v>
      </c>
      <c r="AA839">
        <v>476.55270127132263</v>
      </c>
      <c r="AB839">
        <v>603.69968530604285</v>
      </c>
      <c r="AC839">
        <v>1106.003691483347</v>
      </c>
      <c r="AD839">
        <v>683.56460291733117</v>
      </c>
      <c r="AE839">
        <v>3580.0558738378086</v>
      </c>
    </row>
    <row r="840" spans="1:31" x14ac:dyDescent="0.25">
      <c r="A840">
        <v>2358174</v>
      </c>
      <c r="B840">
        <v>1</v>
      </c>
      <c r="C840" t="s">
        <v>81</v>
      </c>
      <c r="D840" t="s">
        <v>117</v>
      </c>
      <c r="E840" t="s">
        <v>132</v>
      </c>
      <c r="F840" t="s">
        <v>2648</v>
      </c>
      <c r="G840" t="s">
        <v>142</v>
      </c>
      <c r="H840" t="s">
        <v>135</v>
      </c>
      <c r="I840" t="s">
        <v>136</v>
      </c>
      <c r="J840" t="s">
        <v>137</v>
      </c>
      <c r="K840" t="s">
        <v>138</v>
      </c>
      <c r="L840" t="s">
        <v>2649</v>
      </c>
      <c r="M840" t="s">
        <v>2650</v>
      </c>
      <c r="N840">
        <v>3.1225000000000001</v>
      </c>
      <c r="O840">
        <v>0</v>
      </c>
      <c r="P840">
        <v>59</v>
      </c>
      <c r="Q840">
        <v>0</v>
      </c>
      <c r="R840">
        <v>0</v>
      </c>
      <c r="S840">
        <v>0</v>
      </c>
      <c r="T840">
        <v>1</v>
      </c>
      <c r="U840">
        <v>0</v>
      </c>
      <c r="V840">
        <v>0</v>
      </c>
      <c r="W840">
        <v>0</v>
      </c>
      <c r="X840">
        <v>16.052825557098167</v>
      </c>
      <c r="Y840">
        <v>0</v>
      </c>
      <c r="Z840">
        <v>0</v>
      </c>
      <c r="AA840">
        <v>0</v>
      </c>
      <c r="AB840">
        <v>3.9021558246621386</v>
      </c>
      <c r="AC840">
        <v>0</v>
      </c>
      <c r="AD840">
        <v>0</v>
      </c>
      <c r="AE840">
        <v>19.954981381760305</v>
      </c>
    </row>
    <row r="841" spans="1:31" x14ac:dyDescent="0.25">
      <c r="A841">
        <v>2358154</v>
      </c>
      <c r="B841">
        <v>1</v>
      </c>
      <c r="C841" t="s">
        <v>80</v>
      </c>
      <c r="D841" t="s">
        <v>93</v>
      </c>
      <c r="E841" t="s">
        <v>154</v>
      </c>
      <c r="F841" t="s">
        <v>2651</v>
      </c>
      <c r="G841" t="s">
        <v>299</v>
      </c>
      <c r="H841" t="s">
        <v>151</v>
      </c>
      <c r="I841" t="s">
        <v>136</v>
      </c>
      <c r="J841" t="s">
        <v>137</v>
      </c>
      <c r="K841" t="s">
        <v>138</v>
      </c>
      <c r="L841" t="s">
        <v>2652</v>
      </c>
      <c r="M841" t="s">
        <v>2653</v>
      </c>
      <c r="N841">
        <v>1.3847222219999999</v>
      </c>
      <c r="O841">
        <v>0</v>
      </c>
      <c r="P841">
        <v>1</v>
      </c>
      <c r="Q841">
        <v>0</v>
      </c>
      <c r="R841">
        <v>25</v>
      </c>
      <c r="S841">
        <v>0</v>
      </c>
      <c r="T841">
        <v>3</v>
      </c>
      <c r="U841">
        <v>0</v>
      </c>
      <c r="V841">
        <v>0</v>
      </c>
      <c r="W841">
        <v>0</v>
      </c>
      <c r="X841">
        <v>0.73215953877810325</v>
      </c>
      <c r="Y841">
        <v>0</v>
      </c>
      <c r="Z841">
        <v>312.34091506659604</v>
      </c>
      <c r="AA841">
        <v>0</v>
      </c>
      <c r="AB841">
        <v>2.5882955318138299</v>
      </c>
      <c r="AC841">
        <v>0</v>
      </c>
      <c r="AD841">
        <v>0</v>
      </c>
      <c r="AE841">
        <v>315.66137013718799</v>
      </c>
    </row>
    <row r="842" spans="1:31" x14ac:dyDescent="0.25">
      <c r="A842">
        <v>2358168</v>
      </c>
      <c r="B842">
        <v>1</v>
      </c>
      <c r="C842" t="s">
        <v>80</v>
      </c>
      <c r="D842" t="s">
        <v>108</v>
      </c>
      <c r="E842" t="s">
        <v>148</v>
      </c>
      <c r="F842" t="s">
        <v>2654</v>
      </c>
      <c r="G842" t="s">
        <v>160</v>
      </c>
      <c r="H842" t="s">
        <v>151</v>
      </c>
      <c r="I842" t="s">
        <v>136</v>
      </c>
      <c r="J842" t="s">
        <v>137</v>
      </c>
      <c r="K842" t="s">
        <v>138</v>
      </c>
      <c r="L842" t="s">
        <v>2655</v>
      </c>
      <c r="M842" t="s">
        <v>2656</v>
      </c>
      <c r="N842">
        <v>1.356666666</v>
      </c>
      <c r="O842">
        <v>0</v>
      </c>
      <c r="P842">
        <v>1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0.4180275949167111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0.4180275949167111</v>
      </c>
    </row>
    <row r="843" spans="1:31" x14ac:dyDescent="0.25">
      <c r="A843">
        <v>2357919</v>
      </c>
      <c r="B843">
        <v>1</v>
      </c>
      <c r="C843" t="s">
        <v>80</v>
      </c>
      <c r="D843" t="s">
        <v>97</v>
      </c>
      <c r="E843" t="s">
        <v>148</v>
      </c>
      <c r="F843" t="s">
        <v>2657</v>
      </c>
      <c r="G843" t="s">
        <v>160</v>
      </c>
      <c r="H843" t="s">
        <v>151</v>
      </c>
      <c r="I843" t="s">
        <v>136</v>
      </c>
      <c r="J843" t="s">
        <v>137</v>
      </c>
      <c r="K843" t="s">
        <v>138</v>
      </c>
      <c r="L843" t="s">
        <v>2658</v>
      </c>
      <c r="M843" t="s">
        <v>2659</v>
      </c>
      <c r="N843">
        <v>2.8650000000000002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1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1.9795719226014969</v>
      </c>
      <c r="AC843">
        <v>0</v>
      </c>
      <c r="AD843">
        <v>0</v>
      </c>
      <c r="AE843">
        <v>1.9795719226014969</v>
      </c>
    </row>
    <row r="844" spans="1:31" x14ac:dyDescent="0.25">
      <c r="A844">
        <v>2358658</v>
      </c>
      <c r="B844">
        <v>1</v>
      </c>
      <c r="C844" t="s">
        <v>80</v>
      </c>
      <c r="D844" t="s">
        <v>92</v>
      </c>
      <c r="E844" t="s">
        <v>148</v>
      </c>
      <c r="F844" t="s">
        <v>2660</v>
      </c>
      <c r="G844" t="s">
        <v>160</v>
      </c>
      <c r="H844" t="s">
        <v>151</v>
      </c>
      <c r="I844" t="s">
        <v>136</v>
      </c>
      <c r="J844" t="s">
        <v>137</v>
      </c>
      <c r="K844" t="s">
        <v>138</v>
      </c>
      <c r="L844" t="s">
        <v>2661</v>
      </c>
      <c r="M844" t="s">
        <v>2662</v>
      </c>
      <c r="N844">
        <v>1.2013888880000001</v>
      </c>
      <c r="O844">
        <v>0</v>
      </c>
      <c r="P844">
        <v>1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0.48828141583400009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0.48828141583400009</v>
      </c>
    </row>
    <row r="845" spans="1:31" x14ac:dyDescent="0.25">
      <c r="A845">
        <v>2358303</v>
      </c>
      <c r="B845">
        <v>1</v>
      </c>
      <c r="C845" t="s">
        <v>80</v>
      </c>
      <c r="D845" t="s">
        <v>95</v>
      </c>
      <c r="E845" t="s">
        <v>132</v>
      </c>
      <c r="F845" t="s">
        <v>2663</v>
      </c>
      <c r="G845" t="s">
        <v>244</v>
      </c>
      <c r="H845" t="s">
        <v>135</v>
      </c>
      <c r="I845" t="s">
        <v>136</v>
      </c>
      <c r="J845" t="s">
        <v>137</v>
      </c>
      <c r="K845" t="s">
        <v>245</v>
      </c>
      <c r="L845" t="s">
        <v>2664</v>
      </c>
      <c r="M845" t="s">
        <v>2665</v>
      </c>
      <c r="N845">
        <v>4.1275000000000004</v>
      </c>
      <c r="O845">
        <v>0</v>
      </c>
      <c r="P845">
        <v>1109</v>
      </c>
      <c r="Q845">
        <v>0</v>
      </c>
      <c r="R845">
        <v>0</v>
      </c>
      <c r="S845">
        <v>0</v>
      </c>
      <c r="T845">
        <v>75</v>
      </c>
      <c r="U845">
        <v>0</v>
      </c>
      <c r="V845">
        <v>0</v>
      </c>
      <c r="W845">
        <v>0</v>
      </c>
      <c r="X845">
        <v>1407.1934508389365</v>
      </c>
      <c r="Y845">
        <v>0</v>
      </c>
      <c r="Z845">
        <v>0</v>
      </c>
      <c r="AA845">
        <v>0</v>
      </c>
      <c r="AB845">
        <v>625.76696918094081</v>
      </c>
      <c r="AC845">
        <v>0</v>
      </c>
      <c r="AD845">
        <v>0</v>
      </c>
      <c r="AE845">
        <v>2032.9604200198773</v>
      </c>
    </row>
    <row r="846" spans="1:31" x14ac:dyDescent="0.25">
      <c r="A846">
        <v>2358635</v>
      </c>
      <c r="B846">
        <v>1</v>
      </c>
      <c r="C846" t="s">
        <v>80</v>
      </c>
      <c r="D846" t="s">
        <v>82</v>
      </c>
      <c r="E846" t="s">
        <v>148</v>
      </c>
      <c r="F846" t="s">
        <v>2666</v>
      </c>
      <c r="G846" t="s">
        <v>181</v>
      </c>
      <c r="H846" t="s">
        <v>151</v>
      </c>
      <c r="I846" t="s">
        <v>136</v>
      </c>
      <c r="J846" t="s">
        <v>137</v>
      </c>
      <c r="K846" t="s">
        <v>138</v>
      </c>
      <c r="L846" t="s">
        <v>2667</v>
      </c>
      <c r="M846" t="s">
        <v>2668</v>
      </c>
      <c r="N846">
        <v>2.4644444440000002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1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30.387831233343022</v>
      </c>
      <c r="AC846">
        <v>0</v>
      </c>
      <c r="AD846">
        <v>0</v>
      </c>
      <c r="AE846">
        <v>30.387831233343022</v>
      </c>
    </row>
    <row r="847" spans="1:31" x14ac:dyDescent="0.25">
      <c r="A847">
        <v>2358821</v>
      </c>
      <c r="B847">
        <v>1</v>
      </c>
      <c r="C847" t="s">
        <v>80</v>
      </c>
      <c r="D847" t="s">
        <v>105</v>
      </c>
      <c r="E847" t="s">
        <v>175</v>
      </c>
      <c r="F847" t="s">
        <v>2669</v>
      </c>
      <c r="G847" t="s">
        <v>284</v>
      </c>
      <c r="H847" t="s">
        <v>151</v>
      </c>
      <c r="I847" t="s">
        <v>136</v>
      </c>
      <c r="J847" t="s">
        <v>137</v>
      </c>
      <c r="K847" t="s">
        <v>138</v>
      </c>
      <c r="L847" t="s">
        <v>2670</v>
      </c>
      <c r="M847" t="s">
        <v>2671</v>
      </c>
      <c r="N847">
        <v>0.84888888799999995</v>
      </c>
      <c r="O847">
        <v>0</v>
      </c>
      <c r="P847">
        <v>128</v>
      </c>
      <c r="Q847">
        <v>0</v>
      </c>
      <c r="R847">
        <v>0</v>
      </c>
      <c r="S847">
        <v>0</v>
      </c>
      <c r="T847">
        <v>17</v>
      </c>
      <c r="U847">
        <v>0</v>
      </c>
      <c r="V847">
        <v>0</v>
      </c>
      <c r="W847">
        <v>0</v>
      </c>
      <c r="X847">
        <v>38.093179282513198</v>
      </c>
      <c r="Y847">
        <v>0</v>
      </c>
      <c r="Z847">
        <v>0</v>
      </c>
      <c r="AA847">
        <v>0</v>
      </c>
      <c r="AB847">
        <v>25.510565727980733</v>
      </c>
      <c r="AC847">
        <v>0</v>
      </c>
      <c r="AD847">
        <v>0</v>
      </c>
      <c r="AE847">
        <v>63.603745010493931</v>
      </c>
    </row>
    <row r="848" spans="1:31" x14ac:dyDescent="0.25">
      <c r="A848">
        <v>2358472</v>
      </c>
      <c r="B848">
        <v>1</v>
      </c>
      <c r="C848" t="s">
        <v>80</v>
      </c>
      <c r="D848" t="s">
        <v>95</v>
      </c>
      <c r="E848" t="s">
        <v>148</v>
      </c>
      <c r="F848" t="s">
        <v>2672</v>
      </c>
      <c r="G848" t="s">
        <v>160</v>
      </c>
      <c r="H848" t="s">
        <v>151</v>
      </c>
      <c r="I848" t="s">
        <v>136</v>
      </c>
      <c r="J848" t="s">
        <v>137</v>
      </c>
      <c r="K848" t="s">
        <v>138</v>
      </c>
      <c r="L848" t="s">
        <v>2673</v>
      </c>
      <c r="M848" t="s">
        <v>2674</v>
      </c>
      <c r="N848">
        <v>1.336944444</v>
      </c>
      <c r="O848">
        <v>0</v>
      </c>
      <c r="P848">
        <v>3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0.5511133495357492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0.5511133495357492</v>
      </c>
    </row>
    <row r="849" spans="1:31" x14ac:dyDescent="0.25">
      <c r="A849">
        <v>2358426</v>
      </c>
      <c r="B849">
        <v>1</v>
      </c>
      <c r="C849" t="s">
        <v>80</v>
      </c>
      <c r="D849" t="s">
        <v>103</v>
      </c>
      <c r="E849" t="s">
        <v>225</v>
      </c>
      <c r="F849" t="s">
        <v>2675</v>
      </c>
      <c r="G849" t="s">
        <v>464</v>
      </c>
      <c r="H849" t="s">
        <v>151</v>
      </c>
      <c r="I849" t="s">
        <v>136</v>
      </c>
      <c r="J849" t="s">
        <v>137</v>
      </c>
      <c r="K849" t="s">
        <v>138</v>
      </c>
      <c r="L849" t="s">
        <v>2676</v>
      </c>
      <c r="M849" t="s">
        <v>2677</v>
      </c>
      <c r="N849">
        <v>0.88749999999999996</v>
      </c>
      <c r="O849">
        <v>0</v>
      </c>
      <c r="P849">
        <v>210</v>
      </c>
      <c r="Q849">
        <v>0</v>
      </c>
      <c r="R849">
        <v>2</v>
      </c>
      <c r="S849">
        <v>0</v>
      </c>
      <c r="T849">
        <v>13</v>
      </c>
      <c r="U849">
        <v>0</v>
      </c>
      <c r="V849">
        <v>0</v>
      </c>
      <c r="W849">
        <v>0</v>
      </c>
      <c r="X849">
        <v>54.378380617100603</v>
      </c>
      <c r="Y849">
        <v>0</v>
      </c>
      <c r="Z849">
        <v>9.5103471638621251</v>
      </c>
      <c r="AA849">
        <v>0</v>
      </c>
      <c r="AB849">
        <v>14.59783931628543</v>
      </c>
      <c r="AC849">
        <v>0</v>
      </c>
      <c r="AD849">
        <v>0</v>
      </c>
      <c r="AE849">
        <v>78.486567097248155</v>
      </c>
    </row>
    <row r="850" spans="1:31" x14ac:dyDescent="0.25">
      <c r="A850">
        <v>2358675</v>
      </c>
      <c r="B850">
        <v>1</v>
      </c>
      <c r="C850" t="s">
        <v>80</v>
      </c>
      <c r="D850" t="s">
        <v>96</v>
      </c>
      <c r="E850" t="s">
        <v>148</v>
      </c>
      <c r="F850" t="s">
        <v>2678</v>
      </c>
      <c r="G850" t="s">
        <v>240</v>
      </c>
      <c r="H850" t="s">
        <v>151</v>
      </c>
      <c r="I850" t="s">
        <v>136</v>
      </c>
      <c r="J850" t="s">
        <v>137</v>
      </c>
      <c r="K850" t="s">
        <v>138</v>
      </c>
      <c r="L850" t="s">
        <v>2679</v>
      </c>
      <c r="M850" t="s">
        <v>2680</v>
      </c>
      <c r="N850">
        <v>1.0422222219999999</v>
      </c>
      <c r="O850">
        <v>0</v>
      </c>
      <c r="P850">
        <v>1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0.31969011502845668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0.31969011502845668</v>
      </c>
    </row>
    <row r="851" spans="1:31" x14ac:dyDescent="0.25">
      <c r="A851">
        <v>2358389</v>
      </c>
      <c r="B851">
        <v>1</v>
      </c>
      <c r="C851" t="s">
        <v>80</v>
      </c>
      <c r="D851" t="s">
        <v>106</v>
      </c>
      <c r="E851" t="s">
        <v>154</v>
      </c>
      <c r="F851" t="s">
        <v>2681</v>
      </c>
      <c r="G851" t="s">
        <v>156</v>
      </c>
      <c r="H851" t="s">
        <v>151</v>
      </c>
      <c r="I851" t="s">
        <v>136</v>
      </c>
      <c r="J851" t="s">
        <v>137</v>
      </c>
      <c r="K851" t="s">
        <v>138</v>
      </c>
      <c r="L851" t="s">
        <v>2682</v>
      </c>
      <c r="M851" t="s">
        <v>2683</v>
      </c>
      <c r="N851">
        <v>1.5802777770000001</v>
      </c>
      <c r="O851">
        <v>0</v>
      </c>
      <c r="P851">
        <v>26</v>
      </c>
      <c r="Q851">
        <v>0</v>
      </c>
      <c r="R851">
        <v>13</v>
      </c>
      <c r="S851">
        <v>0</v>
      </c>
      <c r="T851">
        <v>1</v>
      </c>
      <c r="U851">
        <v>0</v>
      </c>
      <c r="V851">
        <v>0</v>
      </c>
      <c r="W851">
        <v>0</v>
      </c>
      <c r="X851">
        <v>10.710703613237147</v>
      </c>
      <c r="Y851">
        <v>0</v>
      </c>
      <c r="Z851">
        <v>15.611329298905632</v>
      </c>
      <c r="AA851">
        <v>0</v>
      </c>
      <c r="AB851">
        <v>0.16361276019503335</v>
      </c>
      <c r="AC851">
        <v>0</v>
      </c>
      <c r="AD851">
        <v>0</v>
      </c>
      <c r="AE851">
        <v>26.485645672337814</v>
      </c>
    </row>
    <row r="852" spans="1:31" x14ac:dyDescent="0.25">
      <c r="A852">
        <v>2358721</v>
      </c>
      <c r="B852">
        <v>1</v>
      </c>
      <c r="C852" t="s">
        <v>80</v>
      </c>
      <c r="D852" t="s">
        <v>109</v>
      </c>
      <c r="E852" t="s">
        <v>225</v>
      </c>
      <c r="F852" t="s">
        <v>2684</v>
      </c>
      <c r="G852" t="s">
        <v>219</v>
      </c>
      <c r="H852" t="s">
        <v>151</v>
      </c>
      <c r="I852" t="s">
        <v>136</v>
      </c>
      <c r="J852" t="s">
        <v>137</v>
      </c>
      <c r="K852" t="s">
        <v>138</v>
      </c>
      <c r="L852" t="s">
        <v>2685</v>
      </c>
      <c r="M852" t="s">
        <v>2686</v>
      </c>
      <c r="N852">
        <v>0.65833333299999997</v>
      </c>
      <c r="O852">
        <v>0</v>
      </c>
      <c r="P852">
        <v>7</v>
      </c>
      <c r="Q852">
        <v>0</v>
      </c>
      <c r="R852">
        <v>0</v>
      </c>
      <c r="S852">
        <v>0</v>
      </c>
      <c r="T852">
        <v>1</v>
      </c>
      <c r="U852">
        <v>0</v>
      </c>
      <c r="V852">
        <v>0</v>
      </c>
      <c r="W852">
        <v>0</v>
      </c>
      <c r="X852">
        <v>1.9592722258955999</v>
      </c>
      <c r="Y852">
        <v>0</v>
      </c>
      <c r="Z852">
        <v>0</v>
      </c>
      <c r="AA852">
        <v>0</v>
      </c>
      <c r="AB852">
        <v>0.21246370862764666</v>
      </c>
      <c r="AC852">
        <v>0</v>
      </c>
      <c r="AD852">
        <v>0</v>
      </c>
      <c r="AE852">
        <v>2.1717359345232468</v>
      </c>
    </row>
    <row r="853" spans="1:31" x14ac:dyDescent="0.25">
      <c r="A853">
        <v>2358535</v>
      </c>
      <c r="B853">
        <v>1</v>
      </c>
      <c r="C853" t="s">
        <v>81</v>
      </c>
      <c r="D853" t="s">
        <v>120</v>
      </c>
      <c r="E853" t="s">
        <v>154</v>
      </c>
      <c r="F853" t="s">
        <v>2687</v>
      </c>
      <c r="G853" t="s">
        <v>299</v>
      </c>
      <c r="H853" t="s">
        <v>151</v>
      </c>
      <c r="I853" t="s">
        <v>136</v>
      </c>
      <c r="J853" t="s">
        <v>137</v>
      </c>
      <c r="K853" t="s">
        <v>138</v>
      </c>
      <c r="L853" t="s">
        <v>2688</v>
      </c>
      <c r="M853" t="s">
        <v>2689</v>
      </c>
      <c r="N853">
        <v>0.88777777700000005</v>
      </c>
      <c r="O853">
        <v>0</v>
      </c>
      <c r="P853">
        <v>140</v>
      </c>
      <c r="Q853">
        <v>0</v>
      </c>
      <c r="R853">
        <v>1</v>
      </c>
      <c r="S853">
        <v>0</v>
      </c>
      <c r="T853">
        <v>15</v>
      </c>
      <c r="U853">
        <v>0</v>
      </c>
      <c r="V853">
        <v>0</v>
      </c>
      <c r="W853">
        <v>0</v>
      </c>
      <c r="X853">
        <v>30.12367868966847</v>
      </c>
      <c r="Y853">
        <v>0</v>
      </c>
      <c r="Z853">
        <v>0.13434643903719057</v>
      </c>
      <c r="AA853">
        <v>0</v>
      </c>
      <c r="AB853">
        <v>9.2244266935617585</v>
      </c>
      <c r="AC853">
        <v>0</v>
      </c>
      <c r="AD853">
        <v>0</v>
      </c>
      <c r="AE853">
        <v>39.482451822267421</v>
      </c>
    </row>
    <row r="854" spans="1:31" x14ac:dyDescent="0.25">
      <c r="A854">
        <v>2358598</v>
      </c>
      <c r="B854">
        <v>1</v>
      </c>
      <c r="C854" t="s">
        <v>80</v>
      </c>
      <c r="D854" t="s">
        <v>88</v>
      </c>
      <c r="E854" t="s">
        <v>175</v>
      </c>
      <c r="F854" t="s">
        <v>2690</v>
      </c>
      <c r="G854" t="s">
        <v>284</v>
      </c>
      <c r="H854" t="s">
        <v>151</v>
      </c>
      <c r="I854" t="s">
        <v>136</v>
      </c>
      <c r="J854" t="s">
        <v>137</v>
      </c>
      <c r="K854" t="s">
        <v>138</v>
      </c>
      <c r="L854" t="s">
        <v>2691</v>
      </c>
      <c r="M854" t="s">
        <v>2692</v>
      </c>
      <c r="N854">
        <v>4.7283333330000001</v>
      </c>
      <c r="O854">
        <v>0</v>
      </c>
      <c r="P854">
        <v>146</v>
      </c>
      <c r="Q854">
        <v>0</v>
      </c>
      <c r="R854">
        <v>0</v>
      </c>
      <c r="S854">
        <v>0</v>
      </c>
      <c r="T854">
        <v>27</v>
      </c>
      <c r="U854">
        <v>0</v>
      </c>
      <c r="V854">
        <v>0</v>
      </c>
      <c r="W854">
        <v>0</v>
      </c>
      <c r="X854">
        <v>321.53347604910999</v>
      </c>
      <c r="Y854">
        <v>0</v>
      </c>
      <c r="Z854">
        <v>0</v>
      </c>
      <c r="AA854">
        <v>0</v>
      </c>
      <c r="AB854">
        <v>221.59802735159315</v>
      </c>
      <c r="AC854">
        <v>0</v>
      </c>
      <c r="AD854">
        <v>0</v>
      </c>
      <c r="AE854">
        <v>543.1315034007032</v>
      </c>
    </row>
    <row r="855" spans="1:31" x14ac:dyDescent="0.25">
      <c r="A855">
        <v>2358432</v>
      </c>
      <c r="B855">
        <v>1</v>
      </c>
      <c r="C855" t="s">
        <v>80</v>
      </c>
      <c r="D855" t="s">
        <v>95</v>
      </c>
      <c r="E855" t="s">
        <v>171</v>
      </c>
      <c r="F855" t="s">
        <v>2693</v>
      </c>
      <c r="G855" t="s">
        <v>168</v>
      </c>
      <c r="H855" t="s">
        <v>135</v>
      </c>
      <c r="I855" t="s">
        <v>136</v>
      </c>
      <c r="J855" t="s">
        <v>137</v>
      </c>
      <c r="K855" t="s">
        <v>138</v>
      </c>
      <c r="L855" t="s">
        <v>2694</v>
      </c>
      <c r="M855" t="s">
        <v>2695</v>
      </c>
      <c r="N855">
        <v>0.55694444399999998</v>
      </c>
      <c r="O855">
        <v>1</v>
      </c>
      <c r="P855">
        <v>181</v>
      </c>
      <c r="Q855">
        <v>0</v>
      </c>
      <c r="R855">
        <v>2</v>
      </c>
      <c r="S855">
        <v>13</v>
      </c>
      <c r="T855">
        <v>17</v>
      </c>
      <c r="U855">
        <v>2</v>
      </c>
      <c r="V855">
        <v>0</v>
      </c>
      <c r="W855">
        <v>0.22678555221897218</v>
      </c>
      <c r="X855">
        <v>16.582610260446263</v>
      </c>
      <c r="Y855">
        <v>0</v>
      </c>
      <c r="Z855">
        <v>1.5945396214201843</v>
      </c>
      <c r="AA855">
        <v>13.229858715265172</v>
      </c>
      <c r="AB855">
        <v>10.100095141964445</v>
      </c>
      <c r="AC855">
        <v>32.759255841047121</v>
      </c>
      <c r="AD855">
        <v>0</v>
      </c>
      <c r="AE855">
        <v>74.493145132362159</v>
      </c>
    </row>
    <row r="856" spans="1:31" x14ac:dyDescent="0.25">
      <c r="A856">
        <v>2358220</v>
      </c>
      <c r="B856">
        <v>1</v>
      </c>
      <c r="C856" t="s">
        <v>81</v>
      </c>
      <c r="D856" t="s">
        <v>121</v>
      </c>
      <c r="E856" t="s">
        <v>171</v>
      </c>
      <c r="F856" t="s">
        <v>2696</v>
      </c>
      <c r="G856" t="s">
        <v>168</v>
      </c>
      <c r="H856" t="s">
        <v>135</v>
      </c>
      <c r="I856" t="s">
        <v>136</v>
      </c>
      <c r="J856" t="s">
        <v>137</v>
      </c>
      <c r="K856" t="s">
        <v>138</v>
      </c>
      <c r="L856" t="s">
        <v>2697</v>
      </c>
      <c r="M856" t="s">
        <v>2698</v>
      </c>
      <c r="N856">
        <v>2.179166666</v>
      </c>
      <c r="O856">
        <v>0</v>
      </c>
      <c r="P856">
        <v>959</v>
      </c>
      <c r="Q856">
        <v>1</v>
      </c>
      <c r="R856">
        <v>35</v>
      </c>
      <c r="S856">
        <v>4</v>
      </c>
      <c r="T856">
        <v>70</v>
      </c>
      <c r="U856">
        <v>0</v>
      </c>
      <c r="V856">
        <v>0</v>
      </c>
      <c r="W856">
        <v>0</v>
      </c>
      <c r="X856">
        <v>205.72488793095792</v>
      </c>
      <c r="Y856">
        <v>1.8578867012153721</v>
      </c>
      <c r="Z856">
        <v>45.581951075866669</v>
      </c>
      <c r="AA856">
        <v>8.8036079939736673</v>
      </c>
      <c r="AB856">
        <v>42.455418516259364</v>
      </c>
      <c r="AC856">
        <v>0</v>
      </c>
      <c r="AD856">
        <v>0</v>
      </c>
      <c r="AE856">
        <v>304.42375221827302</v>
      </c>
    </row>
    <row r="857" spans="1:31" x14ac:dyDescent="0.25">
      <c r="A857">
        <v>2358718</v>
      </c>
      <c r="B857">
        <v>1</v>
      </c>
      <c r="C857" t="s">
        <v>81</v>
      </c>
      <c r="D857" t="s">
        <v>121</v>
      </c>
      <c r="E857" t="s">
        <v>225</v>
      </c>
      <c r="F857" t="s">
        <v>2699</v>
      </c>
      <c r="G857" t="s">
        <v>219</v>
      </c>
      <c r="H857" t="s">
        <v>151</v>
      </c>
      <c r="I857" t="s">
        <v>136</v>
      </c>
      <c r="J857" t="s">
        <v>137</v>
      </c>
      <c r="K857" t="s">
        <v>138</v>
      </c>
      <c r="L857" t="s">
        <v>2700</v>
      </c>
      <c r="M857" t="s">
        <v>2701</v>
      </c>
      <c r="N857">
        <v>2.5233333330000001</v>
      </c>
      <c r="O857">
        <v>0</v>
      </c>
      <c r="P857">
        <v>34</v>
      </c>
      <c r="Q857">
        <v>0</v>
      </c>
      <c r="R857">
        <v>0</v>
      </c>
      <c r="S857">
        <v>0</v>
      </c>
      <c r="T857">
        <v>6</v>
      </c>
      <c r="U857">
        <v>0</v>
      </c>
      <c r="V857">
        <v>0</v>
      </c>
      <c r="W857">
        <v>0</v>
      </c>
      <c r="X857">
        <v>11.666121109568641</v>
      </c>
      <c r="Y857">
        <v>0</v>
      </c>
      <c r="Z857">
        <v>0</v>
      </c>
      <c r="AA857">
        <v>0</v>
      </c>
      <c r="AB857">
        <v>7.4601541676178984</v>
      </c>
      <c r="AC857">
        <v>0</v>
      </c>
      <c r="AD857">
        <v>0</v>
      </c>
      <c r="AE857">
        <v>19.12627527718654</v>
      </c>
    </row>
    <row r="858" spans="1:31" x14ac:dyDescent="0.25">
      <c r="A858">
        <v>2358741</v>
      </c>
      <c r="B858">
        <v>1</v>
      </c>
      <c r="C858" t="s">
        <v>80</v>
      </c>
      <c r="D858" t="s">
        <v>93</v>
      </c>
      <c r="E858" t="s">
        <v>225</v>
      </c>
      <c r="F858" t="s">
        <v>2702</v>
      </c>
      <c r="G858" t="s">
        <v>2703</v>
      </c>
      <c r="H858" t="s">
        <v>151</v>
      </c>
      <c r="I858" t="s">
        <v>136</v>
      </c>
      <c r="J858" t="s">
        <v>137</v>
      </c>
      <c r="K858" t="s">
        <v>138</v>
      </c>
      <c r="L858" t="s">
        <v>2704</v>
      </c>
      <c r="M858" t="s">
        <v>2705</v>
      </c>
      <c r="N858">
        <v>5.9763888879999998</v>
      </c>
      <c r="O858">
        <v>0</v>
      </c>
      <c r="P858">
        <v>23</v>
      </c>
      <c r="Q858">
        <v>0</v>
      </c>
      <c r="R858">
        <v>0</v>
      </c>
      <c r="S858">
        <v>0</v>
      </c>
      <c r="T858">
        <v>1</v>
      </c>
      <c r="U858">
        <v>0</v>
      </c>
      <c r="V858">
        <v>0</v>
      </c>
      <c r="W858">
        <v>0</v>
      </c>
      <c r="X858">
        <v>34.547740246154717</v>
      </c>
      <c r="Y858">
        <v>0</v>
      </c>
      <c r="Z858">
        <v>0</v>
      </c>
      <c r="AA858">
        <v>0</v>
      </c>
      <c r="AB858">
        <v>0.39287925576257116</v>
      </c>
      <c r="AC858">
        <v>0</v>
      </c>
      <c r="AD858">
        <v>0</v>
      </c>
      <c r="AE858">
        <v>34.94061950191729</v>
      </c>
    </row>
    <row r="859" spans="1:31" x14ac:dyDescent="0.25">
      <c r="A859">
        <v>2358449</v>
      </c>
      <c r="B859">
        <v>1</v>
      </c>
      <c r="C859" t="s">
        <v>80</v>
      </c>
      <c r="D859" t="s">
        <v>96</v>
      </c>
      <c r="E859" t="s">
        <v>154</v>
      </c>
      <c r="F859" t="s">
        <v>2706</v>
      </c>
      <c r="G859" t="s">
        <v>252</v>
      </c>
      <c r="H859" t="s">
        <v>151</v>
      </c>
      <c r="I859" t="s">
        <v>136</v>
      </c>
      <c r="J859" t="s">
        <v>137</v>
      </c>
      <c r="K859" t="s">
        <v>245</v>
      </c>
      <c r="L859" t="s">
        <v>2707</v>
      </c>
      <c r="M859" t="s">
        <v>2708</v>
      </c>
      <c r="N859">
        <v>3.6730555549999999</v>
      </c>
      <c r="O859">
        <v>0</v>
      </c>
      <c r="P859">
        <v>119</v>
      </c>
      <c r="Q859">
        <v>0</v>
      </c>
      <c r="R859">
        <v>3</v>
      </c>
      <c r="S859">
        <v>0</v>
      </c>
      <c r="T859">
        <v>19</v>
      </c>
      <c r="U859">
        <v>0</v>
      </c>
      <c r="V859">
        <v>0</v>
      </c>
      <c r="W859">
        <v>0</v>
      </c>
      <c r="X859">
        <v>476.64470534666845</v>
      </c>
      <c r="Y859">
        <v>0</v>
      </c>
      <c r="Z859">
        <v>27.549796745282574</v>
      </c>
      <c r="AA859">
        <v>0</v>
      </c>
      <c r="AB859">
        <v>331.09224749005796</v>
      </c>
      <c r="AC859">
        <v>0</v>
      </c>
      <c r="AD859">
        <v>0</v>
      </c>
      <c r="AE859">
        <v>835.28674958200895</v>
      </c>
    </row>
    <row r="860" spans="1:31" x14ac:dyDescent="0.25">
      <c r="A860">
        <v>2358306</v>
      </c>
      <c r="B860">
        <v>1</v>
      </c>
      <c r="C860" t="s">
        <v>80</v>
      </c>
      <c r="D860" t="s">
        <v>95</v>
      </c>
      <c r="E860" t="s">
        <v>166</v>
      </c>
      <c r="F860" t="s">
        <v>2709</v>
      </c>
      <c r="G860" t="s">
        <v>244</v>
      </c>
      <c r="H860" t="s">
        <v>135</v>
      </c>
      <c r="I860" t="s">
        <v>136</v>
      </c>
      <c r="J860" t="s">
        <v>137</v>
      </c>
      <c r="K860" t="s">
        <v>245</v>
      </c>
      <c r="L860" t="s">
        <v>2710</v>
      </c>
      <c r="M860" t="s">
        <v>2711</v>
      </c>
      <c r="N860">
        <v>7.3313888880000002</v>
      </c>
      <c r="O860">
        <v>0</v>
      </c>
      <c r="P860">
        <v>2151</v>
      </c>
      <c r="Q860">
        <v>0</v>
      </c>
      <c r="R860">
        <v>0</v>
      </c>
      <c r="S860">
        <v>0</v>
      </c>
      <c r="T860">
        <v>410</v>
      </c>
      <c r="U860">
        <v>0</v>
      </c>
      <c r="V860">
        <v>0</v>
      </c>
      <c r="W860">
        <v>0</v>
      </c>
      <c r="X860">
        <v>4786.6076319553258</v>
      </c>
      <c r="Y860">
        <v>0</v>
      </c>
      <c r="Z860">
        <v>0</v>
      </c>
      <c r="AA860">
        <v>0</v>
      </c>
      <c r="AB860">
        <v>5464.338521063487</v>
      </c>
      <c r="AC860">
        <v>0</v>
      </c>
      <c r="AD860">
        <v>0</v>
      </c>
      <c r="AE860">
        <v>10250.946153018813</v>
      </c>
    </row>
    <row r="861" spans="1:31" x14ac:dyDescent="0.25">
      <c r="A861">
        <v>2358661</v>
      </c>
      <c r="B861">
        <v>1</v>
      </c>
      <c r="C861" t="s">
        <v>81</v>
      </c>
      <c r="D861" t="s">
        <v>115</v>
      </c>
      <c r="E861" t="s">
        <v>225</v>
      </c>
      <c r="F861" t="s">
        <v>2712</v>
      </c>
      <c r="G861" t="s">
        <v>219</v>
      </c>
      <c r="H861" t="s">
        <v>151</v>
      </c>
      <c r="I861" t="s">
        <v>136</v>
      </c>
      <c r="J861" t="s">
        <v>137</v>
      </c>
      <c r="K861" t="s">
        <v>138</v>
      </c>
      <c r="L861" t="s">
        <v>2713</v>
      </c>
      <c r="M861" t="s">
        <v>2714</v>
      </c>
      <c r="N861">
        <v>3.2036111109999998</v>
      </c>
      <c r="O861">
        <v>0</v>
      </c>
      <c r="P861">
        <v>6</v>
      </c>
      <c r="Q861">
        <v>0</v>
      </c>
      <c r="R861">
        <v>2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9.3427206892606023</v>
      </c>
      <c r="Y861">
        <v>0</v>
      </c>
      <c r="Z861">
        <v>9.9183275920766452</v>
      </c>
      <c r="AA861">
        <v>0</v>
      </c>
      <c r="AB861">
        <v>0</v>
      </c>
      <c r="AC861">
        <v>0</v>
      </c>
      <c r="AD861">
        <v>0</v>
      </c>
      <c r="AE861">
        <v>19.261048281337246</v>
      </c>
    </row>
    <row r="862" spans="1:31" x14ac:dyDescent="0.25">
      <c r="A862">
        <v>2358698</v>
      </c>
      <c r="B862">
        <v>1</v>
      </c>
      <c r="C862" t="s">
        <v>80</v>
      </c>
      <c r="D862" t="s">
        <v>109</v>
      </c>
      <c r="E862" t="s">
        <v>225</v>
      </c>
      <c r="F862" t="s">
        <v>2715</v>
      </c>
      <c r="G862" t="s">
        <v>219</v>
      </c>
      <c r="H862" t="s">
        <v>151</v>
      </c>
      <c r="I862" t="s">
        <v>136</v>
      </c>
      <c r="J862" t="s">
        <v>137</v>
      </c>
      <c r="K862" t="s">
        <v>138</v>
      </c>
      <c r="L862" t="s">
        <v>2716</v>
      </c>
      <c r="M862" t="s">
        <v>2717</v>
      </c>
      <c r="N862">
        <v>1.32</v>
      </c>
      <c r="O862">
        <v>0</v>
      </c>
      <c r="P862">
        <v>14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2.7866347106278941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2.7866347106278941</v>
      </c>
    </row>
    <row r="863" spans="1:31" x14ac:dyDescent="0.25">
      <c r="A863">
        <v>2358263</v>
      </c>
      <c r="B863">
        <v>1</v>
      </c>
      <c r="C863" t="s">
        <v>80</v>
      </c>
      <c r="D863" t="s">
        <v>95</v>
      </c>
      <c r="E863" t="s">
        <v>132</v>
      </c>
      <c r="F863" t="s">
        <v>2718</v>
      </c>
      <c r="G863" t="s">
        <v>244</v>
      </c>
      <c r="H863" t="s">
        <v>135</v>
      </c>
      <c r="I863" t="s">
        <v>136</v>
      </c>
      <c r="J863" t="s">
        <v>137</v>
      </c>
      <c r="K863" t="s">
        <v>245</v>
      </c>
      <c r="L863" t="s">
        <v>2719</v>
      </c>
      <c r="M863" t="s">
        <v>2720</v>
      </c>
      <c r="N863">
        <v>7.8330555549999996</v>
      </c>
      <c r="O863">
        <v>0</v>
      </c>
      <c r="P863">
        <v>597</v>
      </c>
      <c r="Q863">
        <v>0</v>
      </c>
      <c r="R863">
        <v>1</v>
      </c>
      <c r="S863">
        <v>1</v>
      </c>
      <c r="T863">
        <v>422</v>
      </c>
      <c r="U863">
        <v>0</v>
      </c>
      <c r="V863">
        <v>0</v>
      </c>
      <c r="W863">
        <v>0</v>
      </c>
      <c r="X863">
        <v>1509.10421794425</v>
      </c>
      <c r="Y863">
        <v>0</v>
      </c>
      <c r="Z863">
        <v>2.068790720537157</v>
      </c>
      <c r="AA863">
        <v>348.55437682856734</v>
      </c>
      <c r="AB863">
        <v>6464.2031078142209</v>
      </c>
      <c r="AC863">
        <v>0</v>
      </c>
      <c r="AD863">
        <v>0</v>
      </c>
      <c r="AE863">
        <v>8323.9304933075764</v>
      </c>
    </row>
    <row r="864" spans="1:31" x14ac:dyDescent="0.25">
      <c r="A864">
        <v>2358512</v>
      </c>
      <c r="B864">
        <v>1</v>
      </c>
      <c r="C864" t="s">
        <v>81</v>
      </c>
      <c r="D864" t="s">
        <v>117</v>
      </c>
      <c r="E864" t="s">
        <v>148</v>
      </c>
      <c r="F864" t="s">
        <v>2721</v>
      </c>
      <c r="G864" t="s">
        <v>240</v>
      </c>
      <c r="H864" t="s">
        <v>151</v>
      </c>
      <c r="I864" t="s">
        <v>136</v>
      </c>
      <c r="J864" t="s">
        <v>137</v>
      </c>
      <c r="K864" t="s">
        <v>138</v>
      </c>
      <c r="L864" t="s">
        <v>2722</v>
      </c>
      <c r="M864" t="s">
        <v>2723</v>
      </c>
      <c r="N864">
        <v>2.1388888879999999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1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2.7299137911354165</v>
      </c>
      <c r="AE864">
        <v>2.7299137911354165</v>
      </c>
    </row>
    <row r="865" spans="1:31" x14ac:dyDescent="0.25">
      <c r="A865">
        <v>2358412</v>
      </c>
      <c r="B865">
        <v>1</v>
      </c>
      <c r="C865" t="s">
        <v>81</v>
      </c>
      <c r="D865" t="s">
        <v>113</v>
      </c>
      <c r="E865" t="s">
        <v>225</v>
      </c>
      <c r="F865" t="s">
        <v>2724</v>
      </c>
      <c r="G865" t="s">
        <v>219</v>
      </c>
      <c r="H865" t="s">
        <v>151</v>
      </c>
      <c r="I865" t="s">
        <v>136</v>
      </c>
      <c r="J865" t="s">
        <v>137</v>
      </c>
      <c r="K865" t="s">
        <v>138</v>
      </c>
      <c r="L865" t="s">
        <v>2725</v>
      </c>
      <c r="M865" t="s">
        <v>2726</v>
      </c>
      <c r="N865">
        <v>3.585555555</v>
      </c>
      <c r="O865">
        <v>0</v>
      </c>
      <c r="P865">
        <v>14</v>
      </c>
      <c r="Q865">
        <v>0</v>
      </c>
      <c r="R865">
        <v>4</v>
      </c>
      <c r="S865">
        <v>0</v>
      </c>
      <c r="T865">
        <v>2</v>
      </c>
      <c r="U865">
        <v>0</v>
      </c>
      <c r="V865">
        <v>0</v>
      </c>
      <c r="W865">
        <v>0</v>
      </c>
      <c r="X865">
        <v>7.9286763355496657</v>
      </c>
      <c r="Y865">
        <v>0</v>
      </c>
      <c r="Z865">
        <v>393.47833427241801</v>
      </c>
      <c r="AA865">
        <v>0</v>
      </c>
      <c r="AB865">
        <v>11.060316034050372</v>
      </c>
      <c r="AC865">
        <v>0</v>
      </c>
      <c r="AD865">
        <v>0</v>
      </c>
      <c r="AE865">
        <v>412.46732664201801</v>
      </c>
    </row>
    <row r="866" spans="1:31" x14ac:dyDescent="0.25">
      <c r="A866">
        <v>2358363</v>
      </c>
      <c r="B866">
        <v>1</v>
      </c>
      <c r="C866" t="s">
        <v>81</v>
      </c>
      <c r="D866" t="s">
        <v>123</v>
      </c>
      <c r="E866" t="s">
        <v>171</v>
      </c>
      <c r="F866" t="s">
        <v>2223</v>
      </c>
      <c r="G866" t="s">
        <v>168</v>
      </c>
      <c r="H866" t="s">
        <v>135</v>
      </c>
      <c r="I866" t="s">
        <v>136</v>
      </c>
      <c r="J866" t="s">
        <v>137</v>
      </c>
      <c r="K866" t="s">
        <v>138</v>
      </c>
      <c r="L866" t="s">
        <v>2727</v>
      </c>
      <c r="M866" t="s">
        <v>2728</v>
      </c>
      <c r="N866">
        <v>0.641666666</v>
      </c>
      <c r="O866">
        <v>0</v>
      </c>
      <c r="P866">
        <v>361</v>
      </c>
      <c r="Q866">
        <v>138</v>
      </c>
      <c r="R866">
        <v>53</v>
      </c>
      <c r="S866">
        <v>15</v>
      </c>
      <c r="T866">
        <v>36</v>
      </c>
      <c r="U866">
        <v>0</v>
      </c>
      <c r="V866">
        <v>0</v>
      </c>
      <c r="W866">
        <v>0</v>
      </c>
      <c r="X866">
        <v>52.475307806262812</v>
      </c>
      <c r="Y866">
        <v>344.19939223336598</v>
      </c>
      <c r="Z866">
        <v>85.519059434902687</v>
      </c>
      <c r="AA866">
        <v>27.407058990989725</v>
      </c>
      <c r="AB866">
        <v>20.842667379755508</v>
      </c>
      <c r="AC866">
        <v>0</v>
      </c>
      <c r="AD866">
        <v>0</v>
      </c>
      <c r="AE866">
        <v>530.44348584527677</v>
      </c>
    </row>
    <row r="867" spans="1:31" x14ac:dyDescent="0.25">
      <c r="A867">
        <v>2358406</v>
      </c>
      <c r="B867">
        <v>1</v>
      </c>
      <c r="C867" t="s">
        <v>80</v>
      </c>
      <c r="D867" t="s">
        <v>94</v>
      </c>
      <c r="E867" t="s">
        <v>166</v>
      </c>
      <c r="F867" t="s">
        <v>2729</v>
      </c>
      <c r="G867" t="s">
        <v>816</v>
      </c>
      <c r="H867" t="s">
        <v>135</v>
      </c>
      <c r="I867" t="s">
        <v>136</v>
      </c>
      <c r="J867" t="s">
        <v>137</v>
      </c>
      <c r="K867" t="s">
        <v>138</v>
      </c>
      <c r="L867" t="s">
        <v>2730</v>
      </c>
      <c r="M867" t="s">
        <v>2731</v>
      </c>
      <c r="N867">
        <v>3.9827777769999999</v>
      </c>
      <c r="O867">
        <v>0</v>
      </c>
      <c r="P867">
        <v>1041</v>
      </c>
      <c r="Q867">
        <v>0</v>
      </c>
      <c r="R867">
        <v>2</v>
      </c>
      <c r="S867">
        <v>0</v>
      </c>
      <c r="T867">
        <v>107</v>
      </c>
      <c r="U867">
        <v>2</v>
      </c>
      <c r="V867">
        <v>0</v>
      </c>
      <c r="W867">
        <v>0</v>
      </c>
      <c r="X867">
        <v>874.49178180702415</v>
      </c>
      <c r="Y867">
        <v>0</v>
      </c>
      <c r="Z867">
        <v>1.0817646324441155</v>
      </c>
      <c r="AA867">
        <v>0</v>
      </c>
      <c r="AB867">
        <v>480.01603528522935</v>
      </c>
      <c r="AC867">
        <v>22.427720292356096</v>
      </c>
      <c r="AD867">
        <v>0</v>
      </c>
      <c r="AE867">
        <v>1378.0173020170537</v>
      </c>
    </row>
    <row r="868" spans="1:31" x14ac:dyDescent="0.25">
      <c r="A868">
        <v>2358555</v>
      </c>
      <c r="B868">
        <v>1</v>
      </c>
      <c r="C868" t="s">
        <v>80</v>
      </c>
      <c r="D868" t="s">
        <v>92</v>
      </c>
      <c r="E868" t="s">
        <v>225</v>
      </c>
      <c r="F868" t="s">
        <v>2732</v>
      </c>
      <c r="G868" t="s">
        <v>177</v>
      </c>
      <c r="H868" t="s">
        <v>151</v>
      </c>
      <c r="I868" t="s">
        <v>136</v>
      </c>
      <c r="J868" t="s">
        <v>137</v>
      </c>
      <c r="K868" t="s">
        <v>138</v>
      </c>
      <c r="L868" t="s">
        <v>2733</v>
      </c>
      <c r="M868" t="s">
        <v>2734</v>
      </c>
      <c r="N868">
        <v>2.7733333330000001</v>
      </c>
      <c r="O868">
        <v>0</v>
      </c>
      <c r="P868">
        <v>5</v>
      </c>
      <c r="Q868">
        <v>0</v>
      </c>
      <c r="R868">
        <v>0</v>
      </c>
      <c r="S868">
        <v>0</v>
      </c>
      <c r="T868">
        <v>1</v>
      </c>
      <c r="U868">
        <v>0</v>
      </c>
      <c r="V868">
        <v>0</v>
      </c>
      <c r="W868">
        <v>0</v>
      </c>
      <c r="X868">
        <v>7.7943711807357365</v>
      </c>
      <c r="Y868">
        <v>0</v>
      </c>
      <c r="Z868">
        <v>0</v>
      </c>
      <c r="AA868">
        <v>0</v>
      </c>
      <c r="AB868">
        <v>4.5681661643497238</v>
      </c>
      <c r="AC868">
        <v>0</v>
      </c>
      <c r="AD868">
        <v>0</v>
      </c>
      <c r="AE868">
        <v>12.36253734508546</v>
      </c>
    </row>
    <row r="869" spans="1:31" x14ac:dyDescent="0.25">
      <c r="A869">
        <v>2358804</v>
      </c>
      <c r="B869">
        <v>1</v>
      </c>
      <c r="C869" t="s">
        <v>81</v>
      </c>
      <c r="D869" t="s">
        <v>113</v>
      </c>
      <c r="E869" t="s">
        <v>148</v>
      </c>
      <c r="F869" t="s">
        <v>2735</v>
      </c>
      <c r="G869" t="s">
        <v>160</v>
      </c>
      <c r="H869" t="s">
        <v>151</v>
      </c>
      <c r="I869" t="s">
        <v>136</v>
      </c>
      <c r="J869" t="s">
        <v>137</v>
      </c>
      <c r="K869" t="s">
        <v>138</v>
      </c>
      <c r="L869" t="s">
        <v>2736</v>
      </c>
      <c r="M869" t="s">
        <v>2737</v>
      </c>
      <c r="N869">
        <v>1.8847222219999999</v>
      </c>
      <c r="O869">
        <v>0</v>
      </c>
      <c r="P869">
        <v>1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0.14897005105477085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0.14897005105477085</v>
      </c>
    </row>
    <row r="870" spans="1:31" x14ac:dyDescent="0.25">
      <c r="A870">
        <v>2358515</v>
      </c>
      <c r="B870">
        <v>1</v>
      </c>
      <c r="C870" t="s">
        <v>80</v>
      </c>
      <c r="D870" t="s">
        <v>99</v>
      </c>
      <c r="E870" t="s">
        <v>148</v>
      </c>
      <c r="F870" t="s">
        <v>2738</v>
      </c>
      <c r="G870" t="s">
        <v>160</v>
      </c>
      <c r="H870" t="s">
        <v>151</v>
      </c>
      <c r="I870" t="s">
        <v>136</v>
      </c>
      <c r="J870" t="s">
        <v>137</v>
      </c>
      <c r="K870" t="s">
        <v>138</v>
      </c>
      <c r="L870" t="s">
        <v>2739</v>
      </c>
      <c r="M870" t="s">
        <v>2740</v>
      </c>
      <c r="N870">
        <v>2.3844444440000001</v>
      </c>
      <c r="O870">
        <v>0</v>
      </c>
      <c r="P870">
        <v>1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0.81810604805212783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0.81810604805212783</v>
      </c>
    </row>
    <row r="871" spans="1:31" x14ac:dyDescent="0.25">
      <c r="A871">
        <v>2358824</v>
      </c>
      <c r="B871">
        <v>1</v>
      </c>
      <c r="C871" t="s">
        <v>80</v>
      </c>
      <c r="D871" t="s">
        <v>105</v>
      </c>
      <c r="E871" t="s">
        <v>148</v>
      </c>
      <c r="F871" t="s">
        <v>2741</v>
      </c>
      <c r="G871" t="s">
        <v>150</v>
      </c>
      <c r="H871" t="s">
        <v>151</v>
      </c>
      <c r="I871" t="s">
        <v>136</v>
      </c>
      <c r="J871" t="s">
        <v>137</v>
      </c>
      <c r="K871" t="s">
        <v>138</v>
      </c>
      <c r="L871" t="s">
        <v>2742</v>
      </c>
      <c r="M871" t="s">
        <v>2743</v>
      </c>
      <c r="N871">
        <v>0.46777777700000001</v>
      </c>
      <c r="O871">
        <v>0</v>
      </c>
      <c r="P871">
        <v>19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3.1703198006649331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3.1703198006649331</v>
      </c>
    </row>
    <row r="872" spans="1:31" x14ac:dyDescent="0.25">
      <c r="A872">
        <v>2358492</v>
      </c>
      <c r="B872">
        <v>1</v>
      </c>
      <c r="C872" t="s">
        <v>80</v>
      </c>
      <c r="D872" t="s">
        <v>85</v>
      </c>
      <c r="E872" t="s">
        <v>148</v>
      </c>
      <c r="F872" t="s">
        <v>2744</v>
      </c>
      <c r="G872" t="s">
        <v>240</v>
      </c>
      <c r="H872" t="s">
        <v>151</v>
      </c>
      <c r="I872" t="s">
        <v>136</v>
      </c>
      <c r="J872" t="s">
        <v>137</v>
      </c>
      <c r="K872" t="s">
        <v>138</v>
      </c>
      <c r="L872" t="s">
        <v>2745</v>
      </c>
      <c r="M872" t="s">
        <v>2746</v>
      </c>
      <c r="N872">
        <v>5.648055555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1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30.824425190649634</v>
      </c>
      <c r="AC872">
        <v>0</v>
      </c>
      <c r="AD872">
        <v>0</v>
      </c>
      <c r="AE872">
        <v>30.824425190649634</v>
      </c>
    </row>
    <row r="873" spans="1:31" x14ac:dyDescent="0.25">
      <c r="A873">
        <v>2358369</v>
      </c>
      <c r="B873">
        <v>1</v>
      </c>
      <c r="C873" t="s">
        <v>80</v>
      </c>
      <c r="D873" t="s">
        <v>110</v>
      </c>
      <c r="E873" t="s">
        <v>148</v>
      </c>
      <c r="F873" t="s">
        <v>2747</v>
      </c>
      <c r="G873" t="s">
        <v>160</v>
      </c>
      <c r="H873" t="s">
        <v>151</v>
      </c>
      <c r="I873" t="s">
        <v>136</v>
      </c>
      <c r="J873" t="s">
        <v>137</v>
      </c>
      <c r="K873" t="s">
        <v>138</v>
      </c>
      <c r="L873" t="s">
        <v>2748</v>
      </c>
      <c r="M873" t="s">
        <v>2749</v>
      </c>
      <c r="N873">
        <v>0.87166666599999998</v>
      </c>
      <c r="O873">
        <v>0</v>
      </c>
      <c r="P873">
        <v>4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0.42912300246655499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0.42912300246655499</v>
      </c>
    </row>
    <row r="874" spans="1:31" x14ac:dyDescent="0.25">
      <c r="A874">
        <v>2358323</v>
      </c>
      <c r="B874">
        <v>1</v>
      </c>
      <c r="C874" t="s">
        <v>80</v>
      </c>
      <c r="D874" t="s">
        <v>108</v>
      </c>
      <c r="E874" t="s">
        <v>148</v>
      </c>
      <c r="F874" t="s">
        <v>2750</v>
      </c>
      <c r="G874" t="s">
        <v>160</v>
      </c>
      <c r="H874" t="s">
        <v>151</v>
      </c>
      <c r="I874" t="s">
        <v>136</v>
      </c>
      <c r="J874" t="s">
        <v>137</v>
      </c>
      <c r="K874" t="s">
        <v>138</v>
      </c>
      <c r="L874" t="s">
        <v>2751</v>
      </c>
      <c r="M874" t="s">
        <v>2752</v>
      </c>
      <c r="N874">
        <v>1.9602777769999999</v>
      </c>
      <c r="O874">
        <v>0</v>
      </c>
      <c r="P874">
        <v>1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0.88429569360454718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0.88429569360454718</v>
      </c>
    </row>
    <row r="875" spans="1:31" x14ac:dyDescent="0.25">
      <c r="A875">
        <v>2358283</v>
      </c>
      <c r="B875">
        <v>1</v>
      </c>
      <c r="C875" t="s">
        <v>81</v>
      </c>
      <c r="D875" t="s">
        <v>113</v>
      </c>
      <c r="E875" t="s">
        <v>148</v>
      </c>
      <c r="F875" t="s">
        <v>2753</v>
      </c>
      <c r="G875" t="s">
        <v>160</v>
      </c>
      <c r="H875" t="s">
        <v>151</v>
      </c>
      <c r="I875" t="s">
        <v>136</v>
      </c>
      <c r="J875" t="s">
        <v>137</v>
      </c>
      <c r="K875" t="s">
        <v>138</v>
      </c>
      <c r="L875" t="s">
        <v>2754</v>
      </c>
      <c r="M875" t="s">
        <v>2755</v>
      </c>
      <c r="N875">
        <v>6.7063888880000002</v>
      </c>
      <c r="O875">
        <v>0</v>
      </c>
      <c r="P875">
        <v>1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1.5478600998381544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1.5478600998381544</v>
      </c>
    </row>
    <row r="876" spans="1:31" x14ac:dyDescent="0.25">
      <c r="A876">
        <v>2358638</v>
      </c>
      <c r="B876">
        <v>1</v>
      </c>
      <c r="C876" t="s">
        <v>80</v>
      </c>
      <c r="D876" t="s">
        <v>109</v>
      </c>
      <c r="E876" t="s">
        <v>225</v>
      </c>
      <c r="F876" t="s">
        <v>2756</v>
      </c>
      <c r="G876" t="s">
        <v>219</v>
      </c>
      <c r="H876" t="s">
        <v>151</v>
      </c>
      <c r="I876" t="s">
        <v>136</v>
      </c>
      <c r="J876" t="s">
        <v>137</v>
      </c>
      <c r="K876" t="s">
        <v>138</v>
      </c>
      <c r="L876" t="s">
        <v>2757</v>
      </c>
      <c r="M876" t="s">
        <v>2758</v>
      </c>
      <c r="N876">
        <v>1.9580555550000001</v>
      </c>
      <c r="O876">
        <v>0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0.59292791563081615</v>
      </c>
      <c r="AA876">
        <v>0</v>
      </c>
      <c r="AB876">
        <v>0</v>
      </c>
      <c r="AC876">
        <v>0</v>
      </c>
      <c r="AD876">
        <v>0</v>
      </c>
      <c r="AE876">
        <v>0.59292791563081615</v>
      </c>
    </row>
    <row r="877" spans="1:31" x14ac:dyDescent="0.25">
      <c r="A877">
        <v>2358784</v>
      </c>
      <c r="B877">
        <v>1</v>
      </c>
      <c r="C877" t="s">
        <v>80</v>
      </c>
      <c r="D877" t="s">
        <v>103</v>
      </c>
      <c r="E877" t="s">
        <v>148</v>
      </c>
      <c r="F877" t="s">
        <v>2759</v>
      </c>
      <c r="G877" t="s">
        <v>150</v>
      </c>
      <c r="H877" t="s">
        <v>151</v>
      </c>
      <c r="I877" t="s">
        <v>136</v>
      </c>
      <c r="J877" t="s">
        <v>137</v>
      </c>
      <c r="K877" t="s">
        <v>138</v>
      </c>
      <c r="L877" t="s">
        <v>2760</v>
      </c>
      <c r="M877" t="s">
        <v>2761</v>
      </c>
      <c r="N877">
        <v>1.4513888880000001</v>
      </c>
      <c r="O877">
        <v>0</v>
      </c>
      <c r="P877">
        <v>1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0.50827750999431942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0.50827750999431942</v>
      </c>
    </row>
    <row r="878" spans="1:31" x14ac:dyDescent="0.25">
      <c r="A878">
        <v>2358429</v>
      </c>
      <c r="B878">
        <v>1</v>
      </c>
      <c r="C878" t="s">
        <v>80</v>
      </c>
      <c r="D878" t="s">
        <v>108</v>
      </c>
      <c r="E878" t="s">
        <v>154</v>
      </c>
      <c r="F878" t="s">
        <v>2762</v>
      </c>
      <c r="G878" t="s">
        <v>299</v>
      </c>
      <c r="H878" t="s">
        <v>151</v>
      </c>
      <c r="I878" t="s">
        <v>136</v>
      </c>
      <c r="J878" t="s">
        <v>137</v>
      </c>
      <c r="K878" t="s">
        <v>138</v>
      </c>
      <c r="L878" t="s">
        <v>2763</v>
      </c>
      <c r="M878" t="s">
        <v>2764</v>
      </c>
      <c r="N878">
        <v>3.7041666659999999</v>
      </c>
      <c r="O878">
        <v>0</v>
      </c>
      <c r="P878">
        <v>46</v>
      </c>
      <c r="Q878">
        <v>0</v>
      </c>
      <c r="R878">
        <v>31</v>
      </c>
      <c r="S878">
        <v>0</v>
      </c>
      <c r="T878">
        <v>18</v>
      </c>
      <c r="U878">
        <v>0</v>
      </c>
      <c r="V878">
        <v>0</v>
      </c>
      <c r="W878">
        <v>0</v>
      </c>
      <c r="X878">
        <v>42.423572159231696</v>
      </c>
      <c r="Y878">
        <v>0</v>
      </c>
      <c r="Z878">
        <v>144.04872540702607</v>
      </c>
      <c r="AA878">
        <v>0</v>
      </c>
      <c r="AB878">
        <v>46.077890134162743</v>
      </c>
      <c r="AC878">
        <v>0</v>
      </c>
      <c r="AD878">
        <v>0</v>
      </c>
      <c r="AE878">
        <v>232.55018770042051</v>
      </c>
    </row>
    <row r="879" spans="1:31" x14ac:dyDescent="0.25">
      <c r="A879">
        <v>2358532</v>
      </c>
      <c r="B879">
        <v>1</v>
      </c>
      <c r="C879" t="s">
        <v>80</v>
      </c>
      <c r="D879" t="s">
        <v>84</v>
      </c>
      <c r="E879" t="s">
        <v>175</v>
      </c>
      <c r="F879" t="s">
        <v>2765</v>
      </c>
      <c r="G879" t="s">
        <v>1306</v>
      </c>
      <c r="H879" t="s">
        <v>151</v>
      </c>
      <c r="I879" t="s">
        <v>136</v>
      </c>
      <c r="J879" t="s">
        <v>137</v>
      </c>
      <c r="K879" t="s">
        <v>138</v>
      </c>
      <c r="L879" t="s">
        <v>2766</v>
      </c>
      <c r="M879" t="s">
        <v>2767</v>
      </c>
      <c r="N879">
        <v>2.7366666660000001</v>
      </c>
      <c r="O879">
        <v>0</v>
      </c>
      <c r="P879">
        <v>126</v>
      </c>
      <c r="Q879">
        <v>0</v>
      </c>
      <c r="R879">
        <v>0</v>
      </c>
      <c r="S879">
        <v>0</v>
      </c>
      <c r="T879">
        <v>36</v>
      </c>
      <c r="U879">
        <v>0</v>
      </c>
      <c r="V879">
        <v>0</v>
      </c>
      <c r="W879">
        <v>0</v>
      </c>
      <c r="X879">
        <v>129.0452796586863</v>
      </c>
      <c r="Y879">
        <v>0</v>
      </c>
      <c r="Z879">
        <v>0</v>
      </c>
      <c r="AA879">
        <v>0</v>
      </c>
      <c r="AB879">
        <v>165.23281774621557</v>
      </c>
      <c r="AC879">
        <v>0</v>
      </c>
      <c r="AD879">
        <v>0</v>
      </c>
      <c r="AE879">
        <v>294.27809740490187</v>
      </c>
    </row>
    <row r="880" spans="1:31" x14ac:dyDescent="0.25">
      <c r="A880">
        <v>2358217</v>
      </c>
      <c r="B880">
        <v>1</v>
      </c>
      <c r="C880" t="s">
        <v>80</v>
      </c>
      <c r="D880" t="s">
        <v>88</v>
      </c>
      <c r="E880" t="s">
        <v>148</v>
      </c>
      <c r="F880" t="s">
        <v>2768</v>
      </c>
      <c r="G880" t="s">
        <v>150</v>
      </c>
      <c r="H880" t="s">
        <v>151</v>
      </c>
      <c r="I880" t="s">
        <v>136</v>
      </c>
      <c r="J880" t="s">
        <v>137</v>
      </c>
      <c r="K880" t="s">
        <v>138</v>
      </c>
      <c r="L880" t="s">
        <v>2769</v>
      </c>
      <c r="M880" t="s">
        <v>2770</v>
      </c>
      <c r="N880">
        <v>0.82888888800000005</v>
      </c>
      <c r="O880">
        <v>0</v>
      </c>
      <c r="P880">
        <v>39</v>
      </c>
      <c r="Q880">
        <v>0</v>
      </c>
      <c r="R880">
        <v>0</v>
      </c>
      <c r="S880">
        <v>0</v>
      </c>
      <c r="T880">
        <v>2</v>
      </c>
      <c r="U880">
        <v>0</v>
      </c>
      <c r="V880">
        <v>0</v>
      </c>
      <c r="W880">
        <v>0</v>
      </c>
      <c r="X880">
        <v>7.9065656110436455</v>
      </c>
      <c r="Y880">
        <v>0</v>
      </c>
      <c r="Z880">
        <v>0</v>
      </c>
      <c r="AA880">
        <v>0</v>
      </c>
      <c r="AB880">
        <v>1.6608200572014855</v>
      </c>
      <c r="AC880">
        <v>0</v>
      </c>
      <c r="AD880">
        <v>0</v>
      </c>
      <c r="AE880">
        <v>9.5673856682451301</v>
      </c>
    </row>
    <row r="881" spans="1:31" x14ac:dyDescent="0.25">
      <c r="A881">
        <v>2358595</v>
      </c>
      <c r="B881">
        <v>1</v>
      </c>
      <c r="C881" t="s">
        <v>80</v>
      </c>
      <c r="D881" t="s">
        <v>100</v>
      </c>
      <c r="E881" t="s">
        <v>148</v>
      </c>
      <c r="F881" t="s">
        <v>2771</v>
      </c>
      <c r="G881" t="s">
        <v>150</v>
      </c>
      <c r="H881" t="s">
        <v>151</v>
      </c>
      <c r="I881" t="s">
        <v>136</v>
      </c>
      <c r="J881" t="s">
        <v>137</v>
      </c>
      <c r="K881" t="s">
        <v>138</v>
      </c>
      <c r="L881" t="s">
        <v>2772</v>
      </c>
      <c r="M881" t="s">
        <v>2773</v>
      </c>
      <c r="N881">
        <v>1.311111111</v>
      </c>
      <c r="O881">
        <v>0</v>
      </c>
      <c r="P881">
        <v>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6.8225233062778612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6.8225233062778612</v>
      </c>
    </row>
    <row r="882" spans="1:31" x14ac:dyDescent="0.25">
      <c r="A882">
        <v>2358744</v>
      </c>
      <c r="B882">
        <v>1</v>
      </c>
      <c r="C882" t="s">
        <v>80</v>
      </c>
      <c r="D882" t="s">
        <v>97</v>
      </c>
      <c r="E882" t="s">
        <v>166</v>
      </c>
      <c r="F882" t="s">
        <v>969</v>
      </c>
      <c r="G882" t="s">
        <v>168</v>
      </c>
      <c r="H882" t="s">
        <v>135</v>
      </c>
      <c r="I882" t="s">
        <v>136</v>
      </c>
      <c r="J882" t="s">
        <v>137</v>
      </c>
      <c r="K882" t="s">
        <v>138</v>
      </c>
      <c r="L882" t="s">
        <v>2774</v>
      </c>
      <c r="M882" t="s">
        <v>2775</v>
      </c>
      <c r="N882">
        <v>0.86694444400000004</v>
      </c>
      <c r="O882">
        <v>1</v>
      </c>
      <c r="P882">
        <v>270</v>
      </c>
      <c r="Q882">
        <v>2</v>
      </c>
      <c r="R882">
        <v>12</v>
      </c>
      <c r="S882">
        <v>7</v>
      </c>
      <c r="T882">
        <v>27</v>
      </c>
      <c r="U882">
        <v>0</v>
      </c>
      <c r="V882">
        <v>0</v>
      </c>
      <c r="W882">
        <v>5.1125094591876099</v>
      </c>
      <c r="X882">
        <v>93.41381599546466</v>
      </c>
      <c r="Y882">
        <v>2.1750577232162911</v>
      </c>
      <c r="Z882">
        <v>4.9641250757705109</v>
      </c>
      <c r="AA882">
        <v>83.520143685845795</v>
      </c>
      <c r="AB882">
        <v>16.597388828989175</v>
      </c>
      <c r="AC882">
        <v>0</v>
      </c>
      <c r="AD882">
        <v>0</v>
      </c>
      <c r="AE882">
        <v>205.78304076847405</v>
      </c>
    </row>
    <row r="883" spans="1:31" x14ac:dyDescent="0.25">
      <c r="A883">
        <v>2358738</v>
      </c>
      <c r="B883">
        <v>1</v>
      </c>
      <c r="C883" t="s">
        <v>81</v>
      </c>
      <c r="D883" t="s">
        <v>113</v>
      </c>
      <c r="E883" t="s">
        <v>225</v>
      </c>
      <c r="F883" t="s">
        <v>2776</v>
      </c>
      <c r="G883" t="s">
        <v>2703</v>
      </c>
      <c r="H883" t="s">
        <v>151</v>
      </c>
      <c r="I883" t="s">
        <v>136</v>
      </c>
      <c r="J883" t="s">
        <v>137</v>
      </c>
      <c r="K883" t="s">
        <v>138</v>
      </c>
      <c r="L883" t="s">
        <v>2777</v>
      </c>
      <c r="M883" t="s">
        <v>2778</v>
      </c>
      <c r="N883">
        <v>5.7455555550000001</v>
      </c>
      <c r="O883">
        <v>0</v>
      </c>
      <c r="P883">
        <v>7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6.1516801455475694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6.1516801455475694</v>
      </c>
    </row>
    <row r="884" spans="1:31" x14ac:dyDescent="0.25">
      <c r="A884">
        <v>2358223</v>
      </c>
      <c r="B884">
        <v>1</v>
      </c>
      <c r="C884" t="s">
        <v>80</v>
      </c>
      <c r="D884" t="s">
        <v>96</v>
      </c>
      <c r="E884" t="s">
        <v>175</v>
      </c>
      <c r="F884" t="s">
        <v>2779</v>
      </c>
      <c r="G884" t="s">
        <v>177</v>
      </c>
      <c r="H884" t="s">
        <v>151</v>
      </c>
      <c r="I884" t="s">
        <v>136</v>
      </c>
      <c r="J884" t="s">
        <v>137</v>
      </c>
      <c r="K884" t="s">
        <v>138</v>
      </c>
      <c r="L884" t="s">
        <v>2780</v>
      </c>
      <c r="M884" t="s">
        <v>2781</v>
      </c>
      <c r="N884">
        <v>1.751944444</v>
      </c>
      <c r="O884">
        <v>0</v>
      </c>
      <c r="P884">
        <v>11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3.9269919837842631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3.9269919837842631</v>
      </c>
    </row>
    <row r="885" spans="1:31" x14ac:dyDescent="0.25">
      <c r="A885">
        <v>2358260</v>
      </c>
      <c r="B885">
        <v>1</v>
      </c>
      <c r="C885" t="s">
        <v>81</v>
      </c>
      <c r="D885" t="s">
        <v>120</v>
      </c>
      <c r="E885" t="s">
        <v>225</v>
      </c>
      <c r="F885" t="s">
        <v>2782</v>
      </c>
      <c r="G885" t="s">
        <v>219</v>
      </c>
      <c r="H885" t="s">
        <v>151</v>
      </c>
      <c r="I885" t="s">
        <v>136</v>
      </c>
      <c r="J885" t="s">
        <v>137</v>
      </c>
      <c r="K885" t="s">
        <v>138</v>
      </c>
      <c r="L885" t="s">
        <v>2783</v>
      </c>
      <c r="M885" t="s">
        <v>2784</v>
      </c>
      <c r="N885">
        <v>1.7819444440000001</v>
      </c>
      <c r="O885">
        <v>0</v>
      </c>
      <c r="P885">
        <v>110</v>
      </c>
      <c r="Q885">
        <v>0</v>
      </c>
      <c r="R885">
        <v>1</v>
      </c>
      <c r="S885">
        <v>0</v>
      </c>
      <c r="T885">
        <v>13</v>
      </c>
      <c r="U885">
        <v>0</v>
      </c>
      <c r="V885">
        <v>0</v>
      </c>
      <c r="W885">
        <v>0</v>
      </c>
      <c r="X885">
        <v>46.614799286960164</v>
      </c>
      <c r="Y885">
        <v>0</v>
      </c>
      <c r="Z885">
        <v>0.48824299213242228</v>
      </c>
      <c r="AA885">
        <v>0</v>
      </c>
      <c r="AB885">
        <v>9.7107127540887106</v>
      </c>
      <c r="AC885">
        <v>0</v>
      </c>
      <c r="AD885">
        <v>0</v>
      </c>
      <c r="AE885">
        <v>56.813755033181295</v>
      </c>
    </row>
    <row r="886" spans="1:31" x14ac:dyDescent="0.25">
      <c r="A886">
        <v>2358615</v>
      </c>
      <c r="B886">
        <v>1</v>
      </c>
      <c r="C886" t="s">
        <v>81</v>
      </c>
      <c r="D886" t="s">
        <v>113</v>
      </c>
      <c r="E886" t="s">
        <v>225</v>
      </c>
      <c r="F886" t="s">
        <v>2785</v>
      </c>
      <c r="G886" t="s">
        <v>219</v>
      </c>
      <c r="H886" t="s">
        <v>151</v>
      </c>
      <c r="I886" t="s">
        <v>136</v>
      </c>
      <c r="J886" t="s">
        <v>137</v>
      </c>
      <c r="K886" t="s">
        <v>138</v>
      </c>
      <c r="L886" t="s">
        <v>2786</v>
      </c>
      <c r="M886" t="s">
        <v>2787</v>
      </c>
      <c r="N886">
        <v>2.0580555550000001</v>
      </c>
      <c r="O886">
        <v>0</v>
      </c>
      <c r="P886">
        <v>0</v>
      </c>
      <c r="Q886">
        <v>0</v>
      </c>
      <c r="R886">
        <v>2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10.681748676030191</v>
      </c>
      <c r="AA886">
        <v>0</v>
      </c>
      <c r="AB886">
        <v>0</v>
      </c>
      <c r="AC886">
        <v>0</v>
      </c>
      <c r="AD886">
        <v>0</v>
      </c>
      <c r="AE886">
        <v>10.681748676030191</v>
      </c>
    </row>
    <row r="887" spans="1:31" x14ac:dyDescent="0.25">
      <c r="A887">
        <v>2358807</v>
      </c>
      <c r="B887">
        <v>1</v>
      </c>
      <c r="C887" t="s">
        <v>80</v>
      </c>
      <c r="D887" t="s">
        <v>93</v>
      </c>
      <c r="E887" t="s">
        <v>148</v>
      </c>
      <c r="F887" t="s">
        <v>2788</v>
      </c>
      <c r="G887" t="s">
        <v>160</v>
      </c>
      <c r="H887" t="s">
        <v>151</v>
      </c>
      <c r="I887" t="s">
        <v>136</v>
      </c>
      <c r="J887" t="s">
        <v>137</v>
      </c>
      <c r="K887" t="s">
        <v>138</v>
      </c>
      <c r="L887" t="s">
        <v>2789</v>
      </c>
      <c r="M887" t="s">
        <v>2790</v>
      </c>
      <c r="N887">
        <v>5.7602777769999998</v>
      </c>
      <c r="O887">
        <v>0</v>
      </c>
      <c r="P887">
        <v>1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2.3011350870855765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2.3011350870855765</v>
      </c>
    </row>
    <row r="888" spans="1:31" x14ac:dyDescent="0.25">
      <c r="A888">
        <v>2358366</v>
      </c>
      <c r="B888">
        <v>1</v>
      </c>
      <c r="C888" t="s">
        <v>80</v>
      </c>
      <c r="D888" t="s">
        <v>107</v>
      </c>
      <c r="E888" t="s">
        <v>132</v>
      </c>
      <c r="F888" t="s">
        <v>2791</v>
      </c>
      <c r="G888" t="s">
        <v>244</v>
      </c>
      <c r="H888" t="s">
        <v>135</v>
      </c>
      <c r="I888" t="s">
        <v>136</v>
      </c>
      <c r="J888" t="s">
        <v>137</v>
      </c>
      <c r="K888" t="s">
        <v>245</v>
      </c>
      <c r="L888" t="s">
        <v>2792</v>
      </c>
      <c r="M888" t="s">
        <v>2793</v>
      </c>
      <c r="N888">
        <v>4.318888888</v>
      </c>
      <c r="O888">
        <v>0</v>
      </c>
      <c r="P888">
        <v>145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204.74656222391317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204.74656222391317</v>
      </c>
    </row>
    <row r="889" spans="1:31" x14ac:dyDescent="0.25">
      <c r="A889">
        <v>2358801</v>
      </c>
      <c r="B889">
        <v>1</v>
      </c>
      <c r="C889" t="s">
        <v>81</v>
      </c>
      <c r="D889" t="s">
        <v>113</v>
      </c>
      <c r="E889" t="s">
        <v>225</v>
      </c>
      <c r="F889" t="s">
        <v>2794</v>
      </c>
      <c r="G889" t="s">
        <v>219</v>
      </c>
      <c r="H889" t="s">
        <v>151</v>
      </c>
      <c r="I889" t="s">
        <v>136</v>
      </c>
      <c r="J889" t="s">
        <v>137</v>
      </c>
      <c r="K889" t="s">
        <v>138</v>
      </c>
      <c r="L889" t="s">
        <v>2795</v>
      </c>
      <c r="M889" t="s">
        <v>2796</v>
      </c>
      <c r="N889">
        <v>1.166388888</v>
      </c>
      <c r="O889">
        <v>0</v>
      </c>
      <c r="P889">
        <v>1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0.40697891179219442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0.40697891179219442</v>
      </c>
    </row>
    <row r="890" spans="1:31" x14ac:dyDescent="0.25">
      <c r="A890">
        <v>2358409</v>
      </c>
      <c r="B890">
        <v>1</v>
      </c>
      <c r="C890" t="s">
        <v>80</v>
      </c>
      <c r="D890" t="s">
        <v>104</v>
      </c>
      <c r="E890" t="s">
        <v>225</v>
      </c>
      <c r="F890" t="s">
        <v>2797</v>
      </c>
      <c r="G890" t="s">
        <v>219</v>
      </c>
      <c r="H890" t="s">
        <v>151</v>
      </c>
      <c r="I890" t="s">
        <v>136</v>
      </c>
      <c r="J890" t="s">
        <v>137</v>
      </c>
      <c r="K890" t="s">
        <v>138</v>
      </c>
      <c r="L890" t="s">
        <v>2798</v>
      </c>
      <c r="M890" t="s">
        <v>2799</v>
      </c>
      <c r="N890">
        <v>3.5555555550000002</v>
      </c>
      <c r="O890">
        <v>0</v>
      </c>
      <c r="P890">
        <v>188</v>
      </c>
      <c r="Q890">
        <v>0</v>
      </c>
      <c r="R890">
        <v>0</v>
      </c>
      <c r="S890">
        <v>0</v>
      </c>
      <c r="T890">
        <v>40</v>
      </c>
      <c r="U890">
        <v>0</v>
      </c>
      <c r="V890">
        <v>0</v>
      </c>
      <c r="W890">
        <v>0</v>
      </c>
      <c r="X890">
        <v>170.97798580589631</v>
      </c>
      <c r="Y890">
        <v>0</v>
      </c>
      <c r="Z890">
        <v>0</v>
      </c>
      <c r="AA890">
        <v>0</v>
      </c>
      <c r="AB890">
        <v>206.7118434955477</v>
      </c>
      <c r="AC890">
        <v>0</v>
      </c>
      <c r="AD890">
        <v>0</v>
      </c>
      <c r="AE890">
        <v>377.68982930144398</v>
      </c>
    </row>
    <row r="891" spans="1:31" x14ac:dyDescent="0.25">
      <c r="A891">
        <v>2358232</v>
      </c>
      <c r="B891">
        <v>1</v>
      </c>
      <c r="C891" t="s">
        <v>80</v>
      </c>
      <c r="D891" t="s">
        <v>82</v>
      </c>
      <c r="E891" t="s">
        <v>148</v>
      </c>
      <c r="F891" t="s">
        <v>2800</v>
      </c>
      <c r="G891" t="s">
        <v>240</v>
      </c>
      <c r="H891" t="s">
        <v>151</v>
      </c>
      <c r="I891" t="s">
        <v>136</v>
      </c>
      <c r="J891" t="s">
        <v>137</v>
      </c>
      <c r="K891" t="s">
        <v>138</v>
      </c>
      <c r="L891" t="s">
        <v>2801</v>
      </c>
      <c r="M891" t="s">
        <v>2802</v>
      </c>
      <c r="N891">
        <v>5.1069444439999998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1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0.68463109175477332</v>
      </c>
      <c r="AC891">
        <v>0</v>
      </c>
      <c r="AD891">
        <v>0</v>
      </c>
      <c r="AE891">
        <v>0.68463109175477332</v>
      </c>
    </row>
    <row r="892" spans="1:31" x14ac:dyDescent="0.25">
      <c r="A892">
        <v>2358564</v>
      </c>
      <c r="B892">
        <v>1</v>
      </c>
      <c r="C892" t="s">
        <v>80</v>
      </c>
      <c r="D892" t="s">
        <v>96</v>
      </c>
      <c r="E892" t="s">
        <v>148</v>
      </c>
      <c r="F892" t="s">
        <v>2803</v>
      </c>
      <c r="G892" t="s">
        <v>160</v>
      </c>
      <c r="H892" t="s">
        <v>151</v>
      </c>
      <c r="I892" t="s">
        <v>136</v>
      </c>
      <c r="J892" t="s">
        <v>137</v>
      </c>
      <c r="K892" t="s">
        <v>138</v>
      </c>
      <c r="L892" t="s">
        <v>2804</v>
      </c>
      <c r="M892" t="s">
        <v>2805</v>
      </c>
      <c r="N892">
        <v>3.1724999999999999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2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16.321908224022334</v>
      </c>
      <c r="AC892">
        <v>0</v>
      </c>
      <c r="AD892">
        <v>0</v>
      </c>
      <c r="AE892">
        <v>16.321908224022334</v>
      </c>
    </row>
    <row r="893" spans="1:31" x14ac:dyDescent="0.25">
      <c r="A893">
        <v>2358418</v>
      </c>
      <c r="B893">
        <v>1</v>
      </c>
      <c r="C893" t="s">
        <v>80</v>
      </c>
      <c r="D893" t="s">
        <v>92</v>
      </c>
      <c r="E893" t="s">
        <v>166</v>
      </c>
      <c r="F893" t="s">
        <v>2806</v>
      </c>
      <c r="G893" t="s">
        <v>168</v>
      </c>
      <c r="H893" t="s">
        <v>135</v>
      </c>
      <c r="I893" t="s">
        <v>653</v>
      </c>
      <c r="J893" t="s">
        <v>137</v>
      </c>
      <c r="K893" t="s">
        <v>138</v>
      </c>
      <c r="L893" t="s">
        <v>2807</v>
      </c>
      <c r="M893" t="s">
        <v>2808</v>
      </c>
      <c r="N893">
        <v>4.6944444000000002E-2</v>
      </c>
      <c r="O893">
        <v>0</v>
      </c>
      <c r="P893">
        <v>907</v>
      </c>
      <c r="Q893">
        <v>2</v>
      </c>
      <c r="R893">
        <v>320</v>
      </c>
      <c r="S893">
        <v>7</v>
      </c>
      <c r="T893">
        <v>90</v>
      </c>
      <c r="U893">
        <v>0</v>
      </c>
      <c r="V893">
        <v>1</v>
      </c>
      <c r="W893">
        <v>0</v>
      </c>
      <c r="X893">
        <v>12.202790504043893</v>
      </c>
      <c r="Y893">
        <v>5.8750869663069999E-2</v>
      </c>
      <c r="Z893">
        <v>8.6368760543728129</v>
      </c>
      <c r="AA893">
        <v>0.71676810872930607</v>
      </c>
      <c r="AB893">
        <v>3.8588537718281999</v>
      </c>
      <c r="AC893">
        <v>0</v>
      </c>
      <c r="AD893">
        <v>2.9202881622777774E-2</v>
      </c>
      <c r="AE893">
        <v>25.503242190260057</v>
      </c>
    </row>
    <row r="894" spans="1:31" x14ac:dyDescent="0.25">
      <c r="A894">
        <v>2358226</v>
      </c>
      <c r="B894">
        <v>1</v>
      </c>
      <c r="C894" t="s">
        <v>80</v>
      </c>
      <c r="D894" t="s">
        <v>107</v>
      </c>
      <c r="E894" t="s">
        <v>154</v>
      </c>
      <c r="F894" t="s">
        <v>2809</v>
      </c>
      <c r="G894" t="s">
        <v>299</v>
      </c>
      <c r="H894" t="s">
        <v>151</v>
      </c>
      <c r="I894" t="s">
        <v>136</v>
      </c>
      <c r="J894" t="s">
        <v>137</v>
      </c>
      <c r="K894" t="s">
        <v>138</v>
      </c>
      <c r="L894" t="s">
        <v>2810</v>
      </c>
      <c r="M894" t="s">
        <v>2811</v>
      </c>
      <c r="N894">
        <v>4.7516666660000002</v>
      </c>
      <c r="O894">
        <v>0</v>
      </c>
      <c r="P894">
        <v>145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185.92421884615536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185.92421884615536</v>
      </c>
    </row>
    <row r="895" spans="1:31" x14ac:dyDescent="0.25">
      <c r="A895">
        <v>2358249</v>
      </c>
      <c r="B895">
        <v>1</v>
      </c>
      <c r="C895" t="s">
        <v>81</v>
      </c>
      <c r="D895" t="s">
        <v>122</v>
      </c>
      <c r="E895" t="s">
        <v>166</v>
      </c>
      <c r="F895" t="s">
        <v>2812</v>
      </c>
      <c r="G895" t="s">
        <v>168</v>
      </c>
      <c r="H895" t="s">
        <v>135</v>
      </c>
      <c r="I895" t="s">
        <v>136</v>
      </c>
      <c r="J895" t="s">
        <v>137</v>
      </c>
      <c r="K895" t="s">
        <v>138</v>
      </c>
      <c r="L895" t="s">
        <v>2813</v>
      </c>
      <c r="M895" t="s">
        <v>2814</v>
      </c>
      <c r="N895">
        <v>0.318333333</v>
      </c>
      <c r="O895">
        <v>24</v>
      </c>
      <c r="P895">
        <v>840</v>
      </c>
      <c r="Q895">
        <v>69</v>
      </c>
      <c r="R895">
        <v>36</v>
      </c>
      <c r="S895">
        <v>23</v>
      </c>
      <c r="T895">
        <v>54</v>
      </c>
      <c r="U895">
        <v>0</v>
      </c>
      <c r="V895">
        <v>2</v>
      </c>
      <c r="W895">
        <v>1.8869758075948559</v>
      </c>
      <c r="X895">
        <v>39.985546368764304</v>
      </c>
      <c r="Y895">
        <v>25.483030994117115</v>
      </c>
      <c r="Z895">
        <v>7.9716502604973929</v>
      </c>
      <c r="AA895">
        <v>22.70274514827517</v>
      </c>
      <c r="AB895">
        <v>9.1888399966889853</v>
      </c>
      <c r="AC895">
        <v>0</v>
      </c>
      <c r="AD895">
        <v>30.784465065668599</v>
      </c>
      <c r="AE895">
        <v>138.00325364160642</v>
      </c>
    </row>
    <row r="896" spans="1:31" x14ac:dyDescent="0.25">
      <c r="A896">
        <v>2358687</v>
      </c>
      <c r="B896">
        <v>1</v>
      </c>
      <c r="C896" t="s">
        <v>81</v>
      </c>
      <c r="D896" t="s">
        <v>121</v>
      </c>
      <c r="E896" t="s">
        <v>225</v>
      </c>
      <c r="F896" t="s">
        <v>2815</v>
      </c>
      <c r="G896" t="s">
        <v>219</v>
      </c>
      <c r="H896" t="s">
        <v>151</v>
      </c>
      <c r="I896" t="s">
        <v>136</v>
      </c>
      <c r="J896" t="s">
        <v>137</v>
      </c>
      <c r="K896" t="s">
        <v>138</v>
      </c>
      <c r="L896" t="s">
        <v>2816</v>
      </c>
      <c r="M896" t="s">
        <v>2817</v>
      </c>
      <c r="N896">
        <v>3.8619444440000001</v>
      </c>
      <c r="O896">
        <v>0</v>
      </c>
      <c r="P896">
        <v>1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0.34243989941203001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0.34243989941203001</v>
      </c>
    </row>
    <row r="897" spans="1:31" x14ac:dyDescent="0.25">
      <c r="A897">
        <v>2358332</v>
      </c>
      <c r="B897">
        <v>1</v>
      </c>
      <c r="C897" t="s">
        <v>80</v>
      </c>
      <c r="D897" t="s">
        <v>101</v>
      </c>
      <c r="E897" t="s">
        <v>132</v>
      </c>
      <c r="F897" t="s">
        <v>2818</v>
      </c>
      <c r="G897" t="s">
        <v>244</v>
      </c>
      <c r="H897" t="s">
        <v>135</v>
      </c>
      <c r="I897" t="s">
        <v>136</v>
      </c>
      <c r="J897" t="s">
        <v>137</v>
      </c>
      <c r="K897" t="s">
        <v>245</v>
      </c>
      <c r="L897" t="s">
        <v>2819</v>
      </c>
      <c r="M897" t="s">
        <v>2820</v>
      </c>
      <c r="N897">
        <v>2.5705555549999999</v>
      </c>
      <c r="O897">
        <v>0</v>
      </c>
      <c r="P897">
        <v>198</v>
      </c>
      <c r="Q897">
        <v>0</v>
      </c>
      <c r="R897">
        <v>0</v>
      </c>
      <c r="S897">
        <v>0</v>
      </c>
      <c r="T897">
        <v>4</v>
      </c>
      <c r="U897">
        <v>0</v>
      </c>
      <c r="V897">
        <v>0</v>
      </c>
      <c r="W897">
        <v>0</v>
      </c>
      <c r="X897">
        <v>124.89999198387355</v>
      </c>
      <c r="Y897">
        <v>0</v>
      </c>
      <c r="Z897">
        <v>0</v>
      </c>
      <c r="AA897">
        <v>0</v>
      </c>
      <c r="AB897">
        <v>54.171954561285929</v>
      </c>
      <c r="AC897">
        <v>0</v>
      </c>
      <c r="AD897">
        <v>0</v>
      </c>
      <c r="AE897">
        <v>179.07194654515948</v>
      </c>
    </row>
    <row r="898" spans="1:31" x14ac:dyDescent="0.25">
      <c r="A898">
        <v>2358378</v>
      </c>
      <c r="B898">
        <v>1</v>
      </c>
      <c r="C898" t="s">
        <v>81</v>
      </c>
      <c r="D898" t="s">
        <v>118</v>
      </c>
      <c r="E898" t="s">
        <v>154</v>
      </c>
      <c r="F898" t="s">
        <v>2821</v>
      </c>
      <c r="G898" t="s">
        <v>2293</v>
      </c>
      <c r="H898" t="s">
        <v>151</v>
      </c>
      <c r="I898" t="s">
        <v>136</v>
      </c>
      <c r="J898" t="s">
        <v>137</v>
      </c>
      <c r="K898" t="s">
        <v>138</v>
      </c>
      <c r="L898" t="s">
        <v>2822</v>
      </c>
      <c r="M898" t="s">
        <v>2823</v>
      </c>
      <c r="N898">
        <v>1.3602777770000001</v>
      </c>
      <c r="O898">
        <v>0</v>
      </c>
      <c r="P898">
        <v>383</v>
      </c>
      <c r="Q898">
        <v>0</v>
      </c>
      <c r="R898">
        <v>0</v>
      </c>
      <c r="S898">
        <v>0</v>
      </c>
      <c r="T898">
        <v>34</v>
      </c>
      <c r="U898">
        <v>0</v>
      </c>
      <c r="V898">
        <v>0</v>
      </c>
      <c r="W898">
        <v>0</v>
      </c>
      <c r="X898">
        <v>139.87532208844087</v>
      </c>
      <c r="Y898">
        <v>0</v>
      </c>
      <c r="Z898">
        <v>0</v>
      </c>
      <c r="AA898">
        <v>0</v>
      </c>
      <c r="AB898">
        <v>102.06014354103883</v>
      </c>
      <c r="AC898">
        <v>0</v>
      </c>
      <c r="AD898">
        <v>0</v>
      </c>
      <c r="AE898">
        <v>241.93546562947969</v>
      </c>
    </row>
    <row r="899" spans="1:31" x14ac:dyDescent="0.25">
      <c r="A899">
        <v>2358773</v>
      </c>
      <c r="B899">
        <v>1</v>
      </c>
      <c r="C899" t="s">
        <v>80</v>
      </c>
      <c r="D899" t="s">
        <v>105</v>
      </c>
      <c r="E899" t="s">
        <v>171</v>
      </c>
      <c r="F899" t="s">
        <v>2824</v>
      </c>
      <c r="G899" t="s">
        <v>1930</v>
      </c>
      <c r="H899" t="s">
        <v>135</v>
      </c>
      <c r="I899" t="s">
        <v>136</v>
      </c>
      <c r="J899" t="s">
        <v>137</v>
      </c>
      <c r="K899" t="s">
        <v>138</v>
      </c>
      <c r="L899" t="s">
        <v>2825</v>
      </c>
      <c r="M899" t="s">
        <v>2826</v>
      </c>
      <c r="N899">
        <v>0.34722222200000002</v>
      </c>
      <c r="O899">
        <v>0</v>
      </c>
      <c r="P899">
        <v>4983</v>
      </c>
      <c r="Q899">
        <v>0</v>
      </c>
      <c r="R899">
        <v>0</v>
      </c>
      <c r="S899">
        <v>1</v>
      </c>
      <c r="T899">
        <v>387</v>
      </c>
      <c r="U899">
        <v>0</v>
      </c>
      <c r="V899">
        <v>1</v>
      </c>
      <c r="W899">
        <v>0</v>
      </c>
      <c r="X899">
        <v>605.62452867480465</v>
      </c>
      <c r="Y899">
        <v>0</v>
      </c>
      <c r="Z899">
        <v>0</v>
      </c>
      <c r="AA899">
        <v>1.115018029479617</v>
      </c>
      <c r="AB899">
        <v>132.62070660740414</v>
      </c>
      <c r="AC899">
        <v>0</v>
      </c>
      <c r="AD899">
        <v>1.3395997743836601</v>
      </c>
      <c r="AE899">
        <v>740.69985308607215</v>
      </c>
    </row>
    <row r="900" spans="1:31" x14ac:dyDescent="0.25">
      <c r="A900">
        <v>2358481</v>
      </c>
      <c r="B900">
        <v>1</v>
      </c>
      <c r="C900" t="s">
        <v>80</v>
      </c>
      <c r="D900" t="s">
        <v>95</v>
      </c>
      <c r="E900" t="s">
        <v>166</v>
      </c>
      <c r="F900" t="s">
        <v>2827</v>
      </c>
      <c r="G900" t="s">
        <v>244</v>
      </c>
      <c r="H900" t="s">
        <v>135</v>
      </c>
      <c r="I900" t="s">
        <v>136</v>
      </c>
      <c r="J900" t="s">
        <v>137</v>
      </c>
      <c r="K900" t="s">
        <v>245</v>
      </c>
      <c r="L900" t="s">
        <v>2828</v>
      </c>
      <c r="M900" t="s">
        <v>2829</v>
      </c>
      <c r="N900">
        <v>3.5641666660000002</v>
      </c>
      <c r="O900">
        <v>0</v>
      </c>
      <c r="P900">
        <v>3239</v>
      </c>
      <c r="Q900">
        <v>0</v>
      </c>
      <c r="R900">
        <v>0</v>
      </c>
      <c r="S900">
        <v>0</v>
      </c>
      <c r="T900">
        <v>523</v>
      </c>
      <c r="U900">
        <v>0</v>
      </c>
      <c r="V900">
        <v>0</v>
      </c>
      <c r="W900">
        <v>0</v>
      </c>
      <c r="X900">
        <v>3546.8571857142333</v>
      </c>
      <c r="Y900">
        <v>0</v>
      </c>
      <c r="Z900">
        <v>0</v>
      </c>
      <c r="AA900">
        <v>0</v>
      </c>
      <c r="AB900">
        <v>3393.0130039858363</v>
      </c>
      <c r="AC900">
        <v>0</v>
      </c>
      <c r="AD900">
        <v>0</v>
      </c>
      <c r="AE900">
        <v>6939.8701897000701</v>
      </c>
    </row>
    <row r="901" spans="1:31" x14ac:dyDescent="0.25">
      <c r="A901">
        <v>2358581</v>
      </c>
      <c r="B901">
        <v>1</v>
      </c>
      <c r="C901" t="s">
        <v>81</v>
      </c>
      <c r="D901" t="s">
        <v>119</v>
      </c>
      <c r="E901" t="s">
        <v>225</v>
      </c>
      <c r="F901" t="s">
        <v>2830</v>
      </c>
      <c r="G901" t="s">
        <v>219</v>
      </c>
      <c r="H901" t="s">
        <v>151</v>
      </c>
      <c r="I901" t="s">
        <v>136</v>
      </c>
      <c r="J901" t="s">
        <v>137</v>
      </c>
      <c r="K901" t="s">
        <v>138</v>
      </c>
      <c r="L901" t="s">
        <v>2831</v>
      </c>
      <c r="M901" t="s">
        <v>2832</v>
      </c>
      <c r="N901">
        <v>2.3358333330000001</v>
      </c>
      <c r="O901">
        <v>0</v>
      </c>
      <c r="P901">
        <v>5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2.3461629856438342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2.3461629856438342</v>
      </c>
    </row>
    <row r="902" spans="1:31" x14ac:dyDescent="0.25">
      <c r="A902">
        <v>2358624</v>
      </c>
      <c r="B902">
        <v>1</v>
      </c>
      <c r="C902" t="s">
        <v>80</v>
      </c>
      <c r="D902" t="s">
        <v>110</v>
      </c>
      <c r="E902" t="s">
        <v>225</v>
      </c>
      <c r="F902" t="s">
        <v>2833</v>
      </c>
      <c r="G902" t="s">
        <v>219</v>
      </c>
      <c r="H902" t="s">
        <v>151</v>
      </c>
      <c r="I902" t="s">
        <v>136</v>
      </c>
      <c r="J902" t="s">
        <v>137</v>
      </c>
      <c r="K902" t="s">
        <v>138</v>
      </c>
      <c r="L902" t="s">
        <v>2834</v>
      </c>
      <c r="M902" t="s">
        <v>2835</v>
      </c>
      <c r="N902">
        <v>1.3486111110000001</v>
      </c>
      <c r="O902">
        <v>0</v>
      </c>
      <c r="P902">
        <v>309</v>
      </c>
      <c r="Q902">
        <v>0</v>
      </c>
      <c r="R902">
        <v>0</v>
      </c>
      <c r="S902">
        <v>0</v>
      </c>
      <c r="T902">
        <v>19</v>
      </c>
      <c r="U902">
        <v>0</v>
      </c>
      <c r="V902">
        <v>0</v>
      </c>
      <c r="W902">
        <v>0</v>
      </c>
      <c r="X902">
        <v>178.66112871528625</v>
      </c>
      <c r="Y902">
        <v>0</v>
      </c>
      <c r="Z902">
        <v>0</v>
      </c>
      <c r="AA902">
        <v>0</v>
      </c>
      <c r="AB902">
        <v>35.5604757042179</v>
      </c>
      <c r="AC902">
        <v>0</v>
      </c>
      <c r="AD902">
        <v>0</v>
      </c>
      <c r="AE902">
        <v>214.22160441950416</v>
      </c>
    </row>
    <row r="903" spans="1:31" x14ac:dyDescent="0.25">
      <c r="A903">
        <v>2358690</v>
      </c>
      <c r="B903">
        <v>1</v>
      </c>
      <c r="C903" t="s">
        <v>80</v>
      </c>
      <c r="D903" t="s">
        <v>108</v>
      </c>
      <c r="E903" t="s">
        <v>225</v>
      </c>
      <c r="F903" t="s">
        <v>2836</v>
      </c>
      <c r="G903" t="s">
        <v>219</v>
      </c>
      <c r="H903" t="s">
        <v>151</v>
      </c>
      <c r="I903" t="s">
        <v>136</v>
      </c>
      <c r="J903" t="s">
        <v>137</v>
      </c>
      <c r="K903" t="s">
        <v>138</v>
      </c>
      <c r="L903" t="s">
        <v>2837</v>
      </c>
      <c r="M903" t="s">
        <v>2838</v>
      </c>
      <c r="N903">
        <v>7.8988888880000001</v>
      </c>
      <c r="O903">
        <v>0</v>
      </c>
      <c r="P903">
        <v>17</v>
      </c>
      <c r="Q903">
        <v>0</v>
      </c>
      <c r="R903">
        <v>9</v>
      </c>
      <c r="S903">
        <v>0</v>
      </c>
      <c r="T903">
        <v>2</v>
      </c>
      <c r="U903">
        <v>0</v>
      </c>
      <c r="V903">
        <v>0</v>
      </c>
      <c r="W903">
        <v>0</v>
      </c>
      <c r="X903">
        <v>28.42538092789248</v>
      </c>
      <c r="Y903">
        <v>0</v>
      </c>
      <c r="Z903">
        <v>108.75352524708444</v>
      </c>
      <c r="AA903">
        <v>0</v>
      </c>
      <c r="AB903">
        <v>5.5700739364260148</v>
      </c>
      <c r="AC903">
        <v>0</v>
      </c>
      <c r="AD903">
        <v>0</v>
      </c>
      <c r="AE903">
        <v>142.74898011140294</v>
      </c>
    </row>
    <row r="904" spans="1:31" x14ac:dyDescent="0.25">
      <c r="A904">
        <v>2358767</v>
      </c>
      <c r="B904">
        <v>1</v>
      </c>
      <c r="C904" t="s">
        <v>80</v>
      </c>
      <c r="D904" t="s">
        <v>106</v>
      </c>
      <c r="E904" t="s">
        <v>148</v>
      </c>
      <c r="F904" t="s">
        <v>2839</v>
      </c>
      <c r="G904" t="s">
        <v>160</v>
      </c>
      <c r="H904" t="s">
        <v>151</v>
      </c>
      <c r="I904" t="s">
        <v>136</v>
      </c>
      <c r="J904" t="s">
        <v>137</v>
      </c>
      <c r="K904" t="s">
        <v>138</v>
      </c>
      <c r="L904" t="s">
        <v>2840</v>
      </c>
      <c r="M904" t="s">
        <v>2841</v>
      </c>
      <c r="N904">
        <v>3.7172222220000002</v>
      </c>
      <c r="O904">
        <v>0</v>
      </c>
      <c r="P904">
        <v>1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0.84387215829266993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0.84387215829266993</v>
      </c>
    </row>
    <row r="905" spans="1:31" x14ac:dyDescent="0.25">
      <c r="A905">
        <v>2358667</v>
      </c>
      <c r="B905">
        <v>1</v>
      </c>
      <c r="C905" t="s">
        <v>80</v>
      </c>
      <c r="D905" t="s">
        <v>93</v>
      </c>
      <c r="E905" t="s">
        <v>166</v>
      </c>
      <c r="F905" t="s">
        <v>2842</v>
      </c>
      <c r="G905" t="s">
        <v>328</v>
      </c>
      <c r="H905" t="s">
        <v>135</v>
      </c>
      <c r="I905" t="s">
        <v>136</v>
      </c>
      <c r="J905" t="s">
        <v>137</v>
      </c>
      <c r="K905" t="s">
        <v>138</v>
      </c>
      <c r="L905" t="s">
        <v>2843</v>
      </c>
      <c r="M905" t="s">
        <v>2844</v>
      </c>
      <c r="N905">
        <v>0.61361111099999999</v>
      </c>
      <c r="O905">
        <v>0</v>
      </c>
      <c r="P905">
        <v>191</v>
      </c>
      <c r="Q905">
        <v>37</v>
      </c>
      <c r="R905">
        <v>280</v>
      </c>
      <c r="S905">
        <v>4</v>
      </c>
      <c r="T905">
        <v>110</v>
      </c>
      <c r="U905">
        <v>0</v>
      </c>
      <c r="V905">
        <v>0</v>
      </c>
      <c r="W905">
        <v>0</v>
      </c>
      <c r="X905">
        <v>81.875376180944997</v>
      </c>
      <c r="Y905">
        <v>217.5298279312421</v>
      </c>
      <c r="Z905">
        <v>561.21314868883815</v>
      </c>
      <c r="AA905">
        <v>20.359008842327533</v>
      </c>
      <c r="AB905">
        <v>217.12393743157753</v>
      </c>
      <c r="AC905">
        <v>0</v>
      </c>
      <c r="AD905">
        <v>0</v>
      </c>
      <c r="AE905">
        <v>1098.1012990749302</v>
      </c>
    </row>
    <row r="906" spans="1:31" x14ac:dyDescent="0.25">
      <c r="A906">
        <v>2358790</v>
      </c>
      <c r="B906">
        <v>1</v>
      </c>
      <c r="C906" t="s">
        <v>81</v>
      </c>
      <c r="D906" t="s">
        <v>121</v>
      </c>
      <c r="E906" t="s">
        <v>225</v>
      </c>
      <c r="F906" t="s">
        <v>2845</v>
      </c>
      <c r="G906" t="s">
        <v>219</v>
      </c>
      <c r="H906" t="s">
        <v>151</v>
      </c>
      <c r="I906" t="s">
        <v>136</v>
      </c>
      <c r="J906" t="s">
        <v>137</v>
      </c>
      <c r="K906" t="s">
        <v>138</v>
      </c>
      <c r="L906" t="s">
        <v>2846</v>
      </c>
      <c r="M906" t="s">
        <v>2847</v>
      </c>
      <c r="N906">
        <v>2.6486111110000001</v>
      </c>
      <c r="O906">
        <v>0</v>
      </c>
      <c r="P906">
        <v>1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0.25675150009337505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0.25675150009337505</v>
      </c>
    </row>
    <row r="907" spans="1:31" x14ac:dyDescent="0.25">
      <c r="A907">
        <v>2358355</v>
      </c>
      <c r="B907">
        <v>1</v>
      </c>
      <c r="C907" t="s">
        <v>80</v>
      </c>
      <c r="D907" t="s">
        <v>110</v>
      </c>
      <c r="E907" t="s">
        <v>225</v>
      </c>
      <c r="F907" t="s">
        <v>2848</v>
      </c>
      <c r="G907" t="s">
        <v>244</v>
      </c>
      <c r="H907" t="s">
        <v>151</v>
      </c>
      <c r="I907" t="s">
        <v>136</v>
      </c>
      <c r="J907" t="s">
        <v>137</v>
      </c>
      <c r="K907" t="s">
        <v>245</v>
      </c>
      <c r="L907" t="s">
        <v>2849</v>
      </c>
      <c r="M907" t="s">
        <v>2850</v>
      </c>
      <c r="N907">
        <v>7.9372222219999999</v>
      </c>
      <c r="O907">
        <v>0</v>
      </c>
      <c r="P907">
        <v>54</v>
      </c>
      <c r="Q907">
        <v>0</v>
      </c>
      <c r="R907">
        <v>0</v>
      </c>
      <c r="S907">
        <v>0</v>
      </c>
      <c r="T907">
        <v>9</v>
      </c>
      <c r="U907">
        <v>0</v>
      </c>
      <c r="V907">
        <v>0</v>
      </c>
      <c r="W907">
        <v>0</v>
      </c>
      <c r="X907">
        <v>141.6501435307982</v>
      </c>
      <c r="Y907">
        <v>0</v>
      </c>
      <c r="Z907">
        <v>0</v>
      </c>
      <c r="AA907">
        <v>0</v>
      </c>
      <c r="AB907">
        <v>107.55976374038825</v>
      </c>
      <c r="AC907">
        <v>0</v>
      </c>
      <c r="AD907">
        <v>0</v>
      </c>
      <c r="AE907">
        <v>249.20990727118647</v>
      </c>
    </row>
    <row r="908" spans="1:31" x14ac:dyDescent="0.25">
      <c r="A908">
        <v>2358461</v>
      </c>
      <c r="B908">
        <v>1</v>
      </c>
      <c r="C908" t="s">
        <v>81</v>
      </c>
      <c r="D908" t="s">
        <v>122</v>
      </c>
      <c r="E908" t="s">
        <v>132</v>
      </c>
      <c r="F908" t="s">
        <v>2851</v>
      </c>
      <c r="G908" t="s">
        <v>134</v>
      </c>
      <c r="H908" t="s">
        <v>135</v>
      </c>
      <c r="I908" t="s">
        <v>136</v>
      </c>
      <c r="J908" t="s">
        <v>137</v>
      </c>
      <c r="K908" t="s">
        <v>138</v>
      </c>
      <c r="L908" t="s">
        <v>2852</v>
      </c>
      <c r="M908" t="s">
        <v>2853</v>
      </c>
      <c r="N908">
        <v>4.1122222219999998</v>
      </c>
      <c r="O908">
        <v>0</v>
      </c>
      <c r="P908">
        <v>125</v>
      </c>
      <c r="Q908">
        <v>0</v>
      </c>
      <c r="R908">
        <v>6</v>
      </c>
      <c r="S908">
        <v>0</v>
      </c>
      <c r="T908">
        <v>14</v>
      </c>
      <c r="U908">
        <v>0</v>
      </c>
      <c r="V908">
        <v>0</v>
      </c>
      <c r="W908">
        <v>0</v>
      </c>
      <c r="X908">
        <v>94.607840466064346</v>
      </c>
      <c r="Y908">
        <v>0</v>
      </c>
      <c r="Z908">
        <v>33.002062907660729</v>
      </c>
      <c r="AA908">
        <v>0</v>
      </c>
      <c r="AB908">
        <v>70.404594770507941</v>
      </c>
      <c r="AC908">
        <v>0</v>
      </c>
      <c r="AD908">
        <v>0</v>
      </c>
      <c r="AE908">
        <v>198.01449814423302</v>
      </c>
    </row>
    <row r="909" spans="1:31" x14ac:dyDescent="0.25">
      <c r="A909">
        <v>2358747</v>
      </c>
      <c r="B909">
        <v>1</v>
      </c>
      <c r="C909" t="s">
        <v>81</v>
      </c>
      <c r="D909" t="s">
        <v>123</v>
      </c>
      <c r="E909" t="s">
        <v>132</v>
      </c>
      <c r="F909" t="s">
        <v>2854</v>
      </c>
      <c r="G909" t="s">
        <v>168</v>
      </c>
      <c r="H909" t="s">
        <v>135</v>
      </c>
      <c r="I909" t="s">
        <v>136</v>
      </c>
      <c r="J909" t="s">
        <v>137</v>
      </c>
      <c r="K909" t="s">
        <v>138</v>
      </c>
      <c r="L909" t="s">
        <v>2855</v>
      </c>
      <c r="M909" t="s">
        <v>2856</v>
      </c>
      <c r="N909">
        <v>0.37222222199999999</v>
      </c>
      <c r="O909">
        <v>14</v>
      </c>
      <c r="P909">
        <v>1690</v>
      </c>
      <c r="Q909">
        <v>56</v>
      </c>
      <c r="R909">
        <v>178</v>
      </c>
      <c r="S909">
        <v>28</v>
      </c>
      <c r="T909">
        <v>202</v>
      </c>
      <c r="U909">
        <v>4</v>
      </c>
      <c r="V909">
        <v>1</v>
      </c>
      <c r="W909">
        <v>1.6493236399849782</v>
      </c>
      <c r="X909">
        <v>143.06624544894387</v>
      </c>
      <c r="Y909">
        <v>67.015156808274142</v>
      </c>
      <c r="Z909">
        <v>69.943489729863614</v>
      </c>
      <c r="AA909">
        <v>37.836268136572571</v>
      </c>
      <c r="AB909">
        <v>53.520317667927898</v>
      </c>
      <c r="AC909">
        <v>12.071968583200052</v>
      </c>
      <c r="AD909">
        <v>31.313973469293668</v>
      </c>
      <c r="AE909">
        <v>416.41674348406076</v>
      </c>
    </row>
    <row r="910" spans="1:31" x14ac:dyDescent="0.25">
      <c r="A910">
        <v>2358710</v>
      </c>
      <c r="B910">
        <v>1</v>
      </c>
      <c r="C910" t="s">
        <v>81</v>
      </c>
      <c r="D910" t="s">
        <v>119</v>
      </c>
      <c r="E910" t="s">
        <v>132</v>
      </c>
      <c r="F910" t="s">
        <v>2857</v>
      </c>
      <c r="G910" t="s">
        <v>168</v>
      </c>
      <c r="H910" t="s">
        <v>135</v>
      </c>
      <c r="I910" t="s">
        <v>136</v>
      </c>
      <c r="J910" t="s">
        <v>137</v>
      </c>
      <c r="K910" t="s">
        <v>138</v>
      </c>
      <c r="L910" t="s">
        <v>2858</v>
      </c>
      <c r="M910" t="s">
        <v>2859</v>
      </c>
      <c r="N910">
        <v>0.68166666600000003</v>
      </c>
      <c r="O910">
        <v>0</v>
      </c>
      <c r="P910">
        <v>358</v>
      </c>
      <c r="Q910">
        <v>34</v>
      </c>
      <c r="R910">
        <v>129</v>
      </c>
      <c r="S910">
        <v>3</v>
      </c>
      <c r="T910">
        <v>23</v>
      </c>
      <c r="U910">
        <v>0</v>
      </c>
      <c r="V910">
        <v>0</v>
      </c>
      <c r="W910">
        <v>0</v>
      </c>
      <c r="X910">
        <v>52.855288544434202</v>
      </c>
      <c r="Y910">
        <v>185.25362886924853</v>
      </c>
      <c r="Z910">
        <v>380.25545023694536</v>
      </c>
      <c r="AA910">
        <v>3.9057599683749999</v>
      </c>
      <c r="AB910">
        <v>21.823928287750238</v>
      </c>
      <c r="AC910">
        <v>0</v>
      </c>
      <c r="AD910">
        <v>0</v>
      </c>
      <c r="AE910">
        <v>644.0940559067534</v>
      </c>
    </row>
    <row r="911" spans="1:31" x14ac:dyDescent="0.25">
      <c r="A911">
        <v>2358312</v>
      </c>
      <c r="B911">
        <v>1</v>
      </c>
      <c r="C911" t="s">
        <v>80</v>
      </c>
      <c r="D911" t="s">
        <v>85</v>
      </c>
      <c r="E911" t="s">
        <v>154</v>
      </c>
      <c r="F911" t="s">
        <v>2860</v>
      </c>
      <c r="G911" t="s">
        <v>252</v>
      </c>
      <c r="H911" t="s">
        <v>151</v>
      </c>
      <c r="I911" t="s">
        <v>136</v>
      </c>
      <c r="J911" t="s">
        <v>137</v>
      </c>
      <c r="K911" t="s">
        <v>245</v>
      </c>
      <c r="L911" t="s">
        <v>2861</v>
      </c>
      <c r="M911" t="s">
        <v>2862</v>
      </c>
      <c r="N911">
        <v>2.0049999999999999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52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269.39352689761597</v>
      </c>
      <c r="AC911">
        <v>0</v>
      </c>
      <c r="AD911">
        <v>0</v>
      </c>
      <c r="AE911">
        <v>269.39352689761597</v>
      </c>
    </row>
    <row r="912" spans="1:31" x14ac:dyDescent="0.25">
      <c r="A912">
        <v>2358704</v>
      </c>
      <c r="B912">
        <v>1</v>
      </c>
      <c r="C912" t="s">
        <v>80</v>
      </c>
      <c r="D912" t="s">
        <v>82</v>
      </c>
      <c r="E912" t="s">
        <v>154</v>
      </c>
      <c r="F912" t="s">
        <v>2863</v>
      </c>
      <c r="G912" t="s">
        <v>156</v>
      </c>
      <c r="H912" t="s">
        <v>151</v>
      </c>
      <c r="I912" t="s">
        <v>136</v>
      </c>
      <c r="J912" t="s">
        <v>137</v>
      </c>
      <c r="K912" t="s">
        <v>138</v>
      </c>
      <c r="L912" t="s">
        <v>2864</v>
      </c>
      <c r="M912" t="s">
        <v>2865</v>
      </c>
      <c r="N912">
        <v>0.37555555499999999</v>
      </c>
      <c r="O912">
        <v>0</v>
      </c>
      <c r="P912">
        <v>47</v>
      </c>
      <c r="Q912">
        <v>0</v>
      </c>
      <c r="R912">
        <v>0</v>
      </c>
      <c r="S912">
        <v>0</v>
      </c>
      <c r="T912">
        <v>156</v>
      </c>
      <c r="U912">
        <v>0</v>
      </c>
      <c r="V912">
        <v>4</v>
      </c>
      <c r="W912">
        <v>0</v>
      </c>
      <c r="X912">
        <v>4.6495268934477822</v>
      </c>
      <c r="Y912">
        <v>0</v>
      </c>
      <c r="Z912">
        <v>0</v>
      </c>
      <c r="AA912">
        <v>0</v>
      </c>
      <c r="AB912">
        <v>58.663542296271686</v>
      </c>
      <c r="AC912">
        <v>0</v>
      </c>
      <c r="AD912">
        <v>4.7141874044699312</v>
      </c>
      <c r="AE912">
        <v>68.027256594189396</v>
      </c>
    </row>
    <row r="913" spans="1:31" x14ac:dyDescent="0.25">
      <c r="A913">
        <v>2358561</v>
      </c>
      <c r="B913">
        <v>1</v>
      </c>
      <c r="C913" t="s">
        <v>80</v>
      </c>
      <c r="D913" t="s">
        <v>85</v>
      </c>
      <c r="E913" t="s">
        <v>175</v>
      </c>
      <c r="F913" t="s">
        <v>2866</v>
      </c>
      <c r="G913" t="s">
        <v>284</v>
      </c>
      <c r="H913" t="s">
        <v>151</v>
      </c>
      <c r="I913" t="s">
        <v>136</v>
      </c>
      <c r="J913" t="s">
        <v>137</v>
      </c>
      <c r="K913" t="s">
        <v>138</v>
      </c>
      <c r="L913" t="s">
        <v>2867</v>
      </c>
      <c r="M913" t="s">
        <v>2868</v>
      </c>
      <c r="N913">
        <v>2.898055555</v>
      </c>
      <c r="O913">
        <v>0</v>
      </c>
      <c r="P913">
        <v>101</v>
      </c>
      <c r="Q913">
        <v>0</v>
      </c>
      <c r="R913">
        <v>0</v>
      </c>
      <c r="S913">
        <v>0</v>
      </c>
      <c r="T913">
        <v>29</v>
      </c>
      <c r="U913">
        <v>0</v>
      </c>
      <c r="V913">
        <v>0</v>
      </c>
      <c r="W913">
        <v>0</v>
      </c>
      <c r="X913">
        <v>107.76302797232907</v>
      </c>
      <c r="Y913">
        <v>0</v>
      </c>
      <c r="Z913">
        <v>0</v>
      </c>
      <c r="AA913">
        <v>0</v>
      </c>
      <c r="AB913">
        <v>83.307217179491772</v>
      </c>
      <c r="AC913">
        <v>0</v>
      </c>
      <c r="AD913">
        <v>0</v>
      </c>
      <c r="AE913">
        <v>191.07024515182084</v>
      </c>
    </row>
    <row r="914" spans="1:31" x14ac:dyDescent="0.25">
      <c r="A914">
        <v>2358229</v>
      </c>
      <c r="B914">
        <v>1</v>
      </c>
      <c r="C914" t="s">
        <v>80</v>
      </c>
      <c r="D914" t="s">
        <v>84</v>
      </c>
      <c r="E914" t="s">
        <v>148</v>
      </c>
      <c r="F914" t="s">
        <v>2869</v>
      </c>
      <c r="G914" t="s">
        <v>240</v>
      </c>
      <c r="H914" t="s">
        <v>151</v>
      </c>
      <c r="I914" t="s">
        <v>136</v>
      </c>
      <c r="J914" t="s">
        <v>137</v>
      </c>
      <c r="K914" t="s">
        <v>138</v>
      </c>
      <c r="L914" t="s">
        <v>2870</v>
      </c>
      <c r="M914" t="s">
        <v>2871</v>
      </c>
      <c r="N914">
        <v>5.4933333329999998</v>
      </c>
      <c r="O914">
        <v>0</v>
      </c>
      <c r="P914">
        <v>7</v>
      </c>
      <c r="Q914">
        <v>0</v>
      </c>
      <c r="R914">
        <v>0</v>
      </c>
      <c r="S914">
        <v>0</v>
      </c>
      <c r="T914">
        <v>2</v>
      </c>
      <c r="U914">
        <v>0</v>
      </c>
      <c r="V914">
        <v>0</v>
      </c>
      <c r="W914">
        <v>0</v>
      </c>
      <c r="X914">
        <v>10.093814852507609</v>
      </c>
      <c r="Y914">
        <v>0</v>
      </c>
      <c r="Z914">
        <v>0</v>
      </c>
      <c r="AA914">
        <v>0</v>
      </c>
      <c r="AB914">
        <v>6.9441676288213339</v>
      </c>
      <c r="AC914">
        <v>0</v>
      </c>
      <c r="AD914">
        <v>0</v>
      </c>
      <c r="AE914">
        <v>17.037982481328942</v>
      </c>
    </row>
    <row r="915" spans="1:31" x14ac:dyDescent="0.25">
      <c r="A915">
        <v>2358206</v>
      </c>
      <c r="B915">
        <v>1</v>
      </c>
      <c r="C915" t="s">
        <v>81</v>
      </c>
      <c r="D915" t="s">
        <v>117</v>
      </c>
      <c r="E915" t="s">
        <v>320</v>
      </c>
      <c r="F915" t="s">
        <v>2872</v>
      </c>
      <c r="G915" t="s">
        <v>168</v>
      </c>
      <c r="H915" t="s">
        <v>135</v>
      </c>
      <c r="I915" t="s">
        <v>653</v>
      </c>
      <c r="J915" t="s">
        <v>137</v>
      </c>
      <c r="K915" t="s">
        <v>138</v>
      </c>
      <c r="L915" t="s">
        <v>2873</v>
      </c>
      <c r="M915" t="s">
        <v>2874</v>
      </c>
      <c r="N915">
        <v>2.7777777E-2</v>
      </c>
      <c r="O915">
        <v>0</v>
      </c>
      <c r="P915">
        <v>8798</v>
      </c>
      <c r="Q915">
        <v>15</v>
      </c>
      <c r="R915">
        <v>677</v>
      </c>
      <c r="S915">
        <v>67</v>
      </c>
      <c r="T915">
        <v>984</v>
      </c>
      <c r="U915">
        <v>3</v>
      </c>
      <c r="V915">
        <v>2</v>
      </c>
      <c r="W915">
        <v>0</v>
      </c>
      <c r="X915">
        <v>33.427767222586461</v>
      </c>
      <c r="Y915">
        <v>1.1761039713834445</v>
      </c>
      <c r="Z915">
        <v>12.961126445467714</v>
      </c>
      <c r="AA915">
        <v>6.6188323526128414</v>
      </c>
      <c r="AB915">
        <v>10.052810764173191</v>
      </c>
      <c r="AC915">
        <v>4.5618040631625005</v>
      </c>
      <c r="AD915">
        <v>1.7752561563566667</v>
      </c>
      <c r="AE915">
        <v>70.57370097574281</v>
      </c>
    </row>
    <row r="916" spans="1:31" x14ac:dyDescent="0.25">
      <c r="A916">
        <v>2358352</v>
      </c>
      <c r="B916">
        <v>1</v>
      </c>
      <c r="C916" t="s">
        <v>80</v>
      </c>
      <c r="D916" t="s">
        <v>104</v>
      </c>
      <c r="E916" t="s">
        <v>154</v>
      </c>
      <c r="F916" t="s">
        <v>2875</v>
      </c>
      <c r="G916" t="s">
        <v>244</v>
      </c>
      <c r="H916" t="s">
        <v>151</v>
      </c>
      <c r="I916" t="s">
        <v>136</v>
      </c>
      <c r="J916" t="s">
        <v>137</v>
      </c>
      <c r="K916" t="s">
        <v>245</v>
      </c>
      <c r="L916" t="s">
        <v>2876</v>
      </c>
      <c r="M916" t="s">
        <v>2877</v>
      </c>
      <c r="N916">
        <v>5.1775000000000002</v>
      </c>
      <c r="O916">
        <v>0</v>
      </c>
      <c r="P916">
        <v>419</v>
      </c>
      <c r="Q916">
        <v>0</v>
      </c>
      <c r="R916">
        <v>7</v>
      </c>
      <c r="S916">
        <v>0</v>
      </c>
      <c r="T916">
        <v>20</v>
      </c>
      <c r="U916">
        <v>0</v>
      </c>
      <c r="V916">
        <v>0</v>
      </c>
      <c r="W916">
        <v>0</v>
      </c>
      <c r="X916">
        <v>591.43210020002687</v>
      </c>
      <c r="Y916">
        <v>0</v>
      </c>
      <c r="Z916">
        <v>8.8201770062838563</v>
      </c>
      <c r="AA916">
        <v>0</v>
      </c>
      <c r="AB916">
        <v>77.940709265450877</v>
      </c>
      <c r="AC916">
        <v>0</v>
      </c>
      <c r="AD916">
        <v>0</v>
      </c>
      <c r="AE916">
        <v>678.19298647176163</v>
      </c>
    </row>
    <row r="917" spans="1:31" x14ac:dyDescent="0.25">
      <c r="A917">
        <v>2358252</v>
      </c>
      <c r="B917">
        <v>1</v>
      </c>
      <c r="C917" t="s">
        <v>80</v>
      </c>
      <c r="D917" t="s">
        <v>97</v>
      </c>
      <c r="E917" t="s">
        <v>132</v>
      </c>
      <c r="F917" t="s">
        <v>2878</v>
      </c>
      <c r="G917" t="s">
        <v>2879</v>
      </c>
      <c r="H917" t="s">
        <v>135</v>
      </c>
      <c r="I917" t="s">
        <v>136</v>
      </c>
      <c r="J917" t="s">
        <v>137</v>
      </c>
      <c r="K917" t="s">
        <v>138</v>
      </c>
      <c r="L917" t="s">
        <v>2880</v>
      </c>
      <c r="M917" t="s">
        <v>2881</v>
      </c>
      <c r="N917">
        <v>1.716111111</v>
      </c>
      <c r="O917">
        <v>0</v>
      </c>
      <c r="P917">
        <v>260</v>
      </c>
      <c r="Q917">
        <v>0</v>
      </c>
      <c r="R917">
        <v>0</v>
      </c>
      <c r="S917">
        <v>0</v>
      </c>
      <c r="T917">
        <v>6</v>
      </c>
      <c r="U917">
        <v>0</v>
      </c>
      <c r="V917">
        <v>0</v>
      </c>
      <c r="W917">
        <v>0</v>
      </c>
      <c r="X917">
        <v>110.92955661615149</v>
      </c>
      <c r="Y917">
        <v>0</v>
      </c>
      <c r="Z917">
        <v>0</v>
      </c>
      <c r="AA917">
        <v>0</v>
      </c>
      <c r="AB917">
        <v>42.464192294649067</v>
      </c>
      <c r="AC917">
        <v>0</v>
      </c>
      <c r="AD917">
        <v>0</v>
      </c>
      <c r="AE917">
        <v>153.39374891080055</v>
      </c>
    </row>
    <row r="918" spans="1:31" x14ac:dyDescent="0.25">
      <c r="A918">
        <v>2358438</v>
      </c>
      <c r="B918">
        <v>1</v>
      </c>
      <c r="C918" t="s">
        <v>81</v>
      </c>
      <c r="D918" t="s">
        <v>123</v>
      </c>
      <c r="E918" t="s">
        <v>225</v>
      </c>
      <c r="F918" t="s">
        <v>2882</v>
      </c>
      <c r="G918" t="s">
        <v>219</v>
      </c>
      <c r="H918" t="s">
        <v>151</v>
      </c>
      <c r="I918" t="s">
        <v>136</v>
      </c>
      <c r="J918" t="s">
        <v>137</v>
      </c>
      <c r="K918" t="s">
        <v>138</v>
      </c>
      <c r="L918" t="s">
        <v>2883</v>
      </c>
      <c r="M918" t="s">
        <v>2884</v>
      </c>
      <c r="N918">
        <v>0.398888888</v>
      </c>
      <c r="O918">
        <v>0</v>
      </c>
      <c r="P918">
        <v>86</v>
      </c>
      <c r="Q918">
        <v>0</v>
      </c>
      <c r="R918">
        <v>0</v>
      </c>
      <c r="S918">
        <v>0</v>
      </c>
      <c r="T918">
        <v>2</v>
      </c>
      <c r="U918">
        <v>0</v>
      </c>
      <c r="V918">
        <v>0</v>
      </c>
      <c r="W918">
        <v>0</v>
      </c>
      <c r="X918">
        <v>6.7084029599943582</v>
      </c>
      <c r="Y918">
        <v>0</v>
      </c>
      <c r="Z918">
        <v>0</v>
      </c>
      <c r="AA918">
        <v>0</v>
      </c>
      <c r="AB918">
        <v>0.17525487618542224</v>
      </c>
      <c r="AC918">
        <v>0</v>
      </c>
      <c r="AD918">
        <v>0</v>
      </c>
      <c r="AE918">
        <v>6.8836578361797809</v>
      </c>
    </row>
    <row r="919" spans="1:31" x14ac:dyDescent="0.25">
      <c r="A919">
        <v>2358770</v>
      </c>
      <c r="B919">
        <v>1</v>
      </c>
      <c r="C919" t="s">
        <v>81</v>
      </c>
      <c r="D919" t="s">
        <v>123</v>
      </c>
      <c r="E919" t="s">
        <v>225</v>
      </c>
      <c r="F919" t="s">
        <v>2885</v>
      </c>
      <c r="G919" t="s">
        <v>219</v>
      </c>
      <c r="H919" t="s">
        <v>151</v>
      </c>
      <c r="I919" t="s">
        <v>136</v>
      </c>
      <c r="J919" t="s">
        <v>137</v>
      </c>
      <c r="K919" t="s">
        <v>138</v>
      </c>
      <c r="L919" t="s">
        <v>2886</v>
      </c>
      <c r="M919" t="s">
        <v>2887</v>
      </c>
      <c r="N919">
        <v>0.87583333299999999</v>
      </c>
      <c r="O919">
        <v>0</v>
      </c>
      <c r="P919">
        <v>436</v>
      </c>
      <c r="Q919">
        <v>0</v>
      </c>
      <c r="R919">
        <v>0</v>
      </c>
      <c r="S919">
        <v>0</v>
      </c>
      <c r="T919">
        <v>70</v>
      </c>
      <c r="U919">
        <v>0</v>
      </c>
      <c r="V919">
        <v>0</v>
      </c>
      <c r="W919">
        <v>0</v>
      </c>
      <c r="X919">
        <v>115.86261663791868</v>
      </c>
      <c r="Y919">
        <v>0</v>
      </c>
      <c r="Z919">
        <v>0</v>
      </c>
      <c r="AA919">
        <v>0</v>
      </c>
      <c r="AB919">
        <v>72.144370576250466</v>
      </c>
      <c r="AC919">
        <v>0</v>
      </c>
      <c r="AD919">
        <v>0</v>
      </c>
      <c r="AE919">
        <v>188.00698721416916</v>
      </c>
    </row>
    <row r="920" spans="1:31" x14ac:dyDescent="0.25">
      <c r="A920">
        <v>2358830</v>
      </c>
      <c r="B920">
        <v>1</v>
      </c>
      <c r="C920" t="s">
        <v>81</v>
      </c>
      <c r="D920" t="s">
        <v>113</v>
      </c>
      <c r="E920" t="s">
        <v>225</v>
      </c>
      <c r="F920" t="s">
        <v>2888</v>
      </c>
      <c r="G920" t="s">
        <v>219</v>
      </c>
      <c r="H920" t="s">
        <v>151</v>
      </c>
      <c r="I920" t="s">
        <v>136</v>
      </c>
      <c r="J920" t="s">
        <v>137</v>
      </c>
      <c r="K920" t="s">
        <v>138</v>
      </c>
      <c r="L920" t="s">
        <v>2889</v>
      </c>
      <c r="M920" t="s">
        <v>2890</v>
      </c>
      <c r="N920">
        <v>2.883888888</v>
      </c>
      <c r="O920">
        <v>0</v>
      </c>
      <c r="P920">
        <v>14</v>
      </c>
      <c r="Q920">
        <v>0</v>
      </c>
      <c r="R920">
        <v>2</v>
      </c>
      <c r="S920">
        <v>0</v>
      </c>
      <c r="T920">
        <v>1</v>
      </c>
      <c r="U920">
        <v>0</v>
      </c>
      <c r="V920">
        <v>0</v>
      </c>
      <c r="W920">
        <v>0</v>
      </c>
      <c r="X920">
        <v>7.1896111026432825</v>
      </c>
      <c r="Y920">
        <v>0</v>
      </c>
      <c r="Z920">
        <v>0.88378739712499998</v>
      </c>
      <c r="AA920">
        <v>0</v>
      </c>
      <c r="AB920">
        <v>0</v>
      </c>
      <c r="AC920">
        <v>0</v>
      </c>
      <c r="AD920">
        <v>0</v>
      </c>
      <c r="AE920">
        <v>8.0733984997682828</v>
      </c>
    </row>
    <row r="921" spans="1:31" x14ac:dyDescent="0.25">
      <c r="A921">
        <v>2358392</v>
      </c>
      <c r="B921">
        <v>1</v>
      </c>
      <c r="C921" t="s">
        <v>81</v>
      </c>
      <c r="D921" t="s">
        <v>113</v>
      </c>
      <c r="E921" t="s">
        <v>225</v>
      </c>
      <c r="F921" t="s">
        <v>2891</v>
      </c>
      <c r="G921" t="s">
        <v>219</v>
      </c>
      <c r="H921" t="s">
        <v>151</v>
      </c>
      <c r="I921" t="s">
        <v>136</v>
      </c>
      <c r="J921" t="s">
        <v>137</v>
      </c>
      <c r="K921" t="s">
        <v>138</v>
      </c>
      <c r="L921" t="s">
        <v>2892</v>
      </c>
      <c r="M921" t="s">
        <v>2893</v>
      </c>
      <c r="N921">
        <v>0.50277777700000004</v>
      </c>
      <c r="O921">
        <v>0</v>
      </c>
      <c r="P921">
        <v>1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</row>
    <row r="922" spans="1:31" x14ac:dyDescent="0.25">
      <c r="A922">
        <v>2358329</v>
      </c>
      <c r="B922">
        <v>1</v>
      </c>
      <c r="C922" t="s">
        <v>81</v>
      </c>
      <c r="D922" t="s">
        <v>121</v>
      </c>
      <c r="E922" t="s">
        <v>166</v>
      </c>
      <c r="F922" t="s">
        <v>2894</v>
      </c>
      <c r="G922" t="s">
        <v>244</v>
      </c>
      <c r="H922" t="s">
        <v>135</v>
      </c>
      <c r="I922" t="s">
        <v>136</v>
      </c>
      <c r="J922" t="s">
        <v>137</v>
      </c>
      <c r="K922" t="s">
        <v>245</v>
      </c>
      <c r="L922" t="s">
        <v>2895</v>
      </c>
      <c r="M922" t="s">
        <v>2896</v>
      </c>
      <c r="N922">
        <v>7.4711111109999999</v>
      </c>
      <c r="O922">
        <v>0</v>
      </c>
      <c r="P922">
        <v>1679</v>
      </c>
      <c r="Q922">
        <v>0</v>
      </c>
      <c r="R922">
        <v>50</v>
      </c>
      <c r="S922">
        <v>6</v>
      </c>
      <c r="T922">
        <v>331</v>
      </c>
      <c r="U922">
        <v>0</v>
      </c>
      <c r="V922">
        <v>1</v>
      </c>
      <c r="W922">
        <v>0</v>
      </c>
      <c r="X922">
        <v>2288.7657148976859</v>
      </c>
      <c r="Y922">
        <v>0</v>
      </c>
      <c r="Z922">
        <v>248.37854659833457</v>
      </c>
      <c r="AA922">
        <v>1309.8291167107079</v>
      </c>
      <c r="AB922">
        <v>1729.1563384638246</v>
      </c>
      <c r="AC922">
        <v>0</v>
      </c>
      <c r="AD922">
        <v>1291.5005651315489</v>
      </c>
      <c r="AE922">
        <v>6867.6302818021022</v>
      </c>
    </row>
    <row r="923" spans="1:31" x14ac:dyDescent="0.25">
      <c r="A923">
        <v>2358684</v>
      </c>
      <c r="B923">
        <v>1</v>
      </c>
      <c r="C923" t="s">
        <v>80</v>
      </c>
      <c r="D923" t="s">
        <v>84</v>
      </c>
      <c r="E923" t="s">
        <v>148</v>
      </c>
      <c r="F923" t="s">
        <v>2897</v>
      </c>
      <c r="G923" t="s">
        <v>150</v>
      </c>
      <c r="H923" t="s">
        <v>151</v>
      </c>
      <c r="I923" t="s">
        <v>136</v>
      </c>
      <c r="J923" t="s">
        <v>137</v>
      </c>
      <c r="K923" t="s">
        <v>138</v>
      </c>
      <c r="L923" t="s">
        <v>2898</v>
      </c>
      <c r="M923" t="s">
        <v>2899</v>
      </c>
      <c r="N923">
        <v>2.5727777770000002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1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1.2109228676486667E-2</v>
      </c>
      <c r="AC923">
        <v>0</v>
      </c>
      <c r="AD923">
        <v>0</v>
      </c>
      <c r="AE923">
        <v>1.2109228676486667E-2</v>
      </c>
    </row>
    <row r="924" spans="1:31" x14ac:dyDescent="0.25">
      <c r="A924">
        <v>2358584</v>
      </c>
      <c r="B924">
        <v>1</v>
      </c>
      <c r="C924" t="s">
        <v>80</v>
      </c>
      <c r="D924" t="s">
        <v>99</v>
      </c>
      <c r="E924" t="s">
        <v>148</v>
      </c>
      <c r="F924" t="s">
        <v>2900</v>
      </c>
      <c r="G924" t="s">
        <v>160</v>
      </c>
      <c r="H924" t="s">
        <v>151</v>
      </c>
      <c r="I924" t="s">
        <v>136</v>
      </c>
      <c r="J924" t="s">
        <v>137</v>
      </c>
      <c r="K924" t="s">
        <v>138</v>
      </c>
      <c r="L924" t="s">
        <v>2901</v>
      </c>
      <c r="M924" t="s">
        <v>2902</v>
      </c>
      <c r="N924">
        <v>3.048611111</v>
      </c>
      <c r="O924">
        <v>0</v>
      </c>
      <c r="P924">
        <v>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1.0441564278928499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1.0441564278928499</v>
      </c>
    </row>
    <row r="925" spans="1:31" x14ac:dyDescent="0.25">
      <c r="A925">
        <v>2358730</v>
      </c>
      <c r="B925">
        <v>1</v>
      </c>
      <c r="C925" t="s">
        <v>81</v>
      </c>
      <c r="D925" t="s">
        <v>112</v>
      </c>
      <c r="E925" t="s">
        <v>148</v>
      </c>
      <c r="F925" t="s">
        <v>2903</v>
      </c>
      <c r="G925" t="s">
        <v>160</v>
      </c>
      <c r="H925" t="s">
        <v>151</v>
      </c>
      <c r="I925" t="s">
        <v>136</v>
      </c>
      <c r="J925" t="s">
        <v>137</v>
      </c>
      <c r="K925" t="s">
        <v>138</v>
      </c>
      <c r="L925" t="s">
        <v>2904</v>
      </c>
      <c r="M925" t="s">
        <v>2905</v>
      </c>
      <c r="N925">
        <v>1.2713888879999999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1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0.35100795655488026</v>
      </c>
      <c r="AC925">
        <v>0</v>
      </c>
      <c r="AD925">
        <v>0</v>
      </c>
      <c r="AE925">
        <v>0.35100795655488026</v>
      </c>
    </row>
    <row r="926" spans="1:31" x14ac:dyDescent="0.25">
      <c r="A926">
        <v>2358335</v>
      </c>
      <c r="B926">
        <v>1</v>
      </c>
      <c r="C926" t="s">
        <v>80</v>
      </c>
      <c r="D926" t="s">
        <v>107</v>
      </c>
      <c r="E926" t="s">
        <v>132</v>
      </c>
      <c r="F926" t="s">
        <v>704</v>
      </c>
      <c r="G926" t="s">
        <v>168</v>
      </c>
      <c r="H926" t="s">
        <v>135</v>
      </c>
      <c r="I926" t="s">
        <v>136</v>
      </c>
      <c r="J926" t="s">
        <v>137</v>
      </c>
      <c r="K926" t="s">
        <v>138</v>
      </c>
      <c r="L926" t="s">
        <v>2906</v>
      </c>
      <c r="M926" t="s">
        <v>2907</v>
      </c>
      <c r="N926">
        <v>1.1611111110000001</v>
      </c>
      <c r="O926">
        <v>0</v>
      </c>
      <c r="P926">
        <v>78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25.708163451629385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25.708163451629385</v>
      </c>
    </row>
    <row r="927" spans="1:31" x14ac:dyDescent="0.25">
      <c r="A927">
        <v>2358787</v>
      </c>
      <c r="B927">
        <v>1</v>
      </c>
      <c r="C927" t="s">
        <v>81</v>
      </c>
      <c r="D927" t="s">
        <v>119</v>
      </c>
      <c r="E927" t="s">
        <v>148</v>
      </c>
      <c r="F927" t="s">
        <v>2908</v>
      </c>
      <c r="G927" t="s">
        <v>160</v>
      </c>
      <c r="H927" t="s">
        <v>151</v>
      </c>
      <c r="I927" t="s">
        <v>136</v>
      </c>
      <c r="J927" t="s">
        <v>137</v>
      </c>
      <c r="K927" t="s">
        <v>138</v>
      </c>
      <c r="L927" t="s">
        <v>2909</v>
      </c>
      <c r="M927" t="s">
        <v>2910</v>
      </c>
      <c r="N927">
        <v>3.057222222</v>
      </c>
      <c r="O927">
        <v>0</v>
      </c>
      <c r="P927">
        <v>1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2.0876916162104998E-2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2.0876916162104998E-2</v>
      </c>
    </row>
    <row r="928" spans="1:31" x14ac:dyDescent="0.25">
      <c r="A928">
        <v>2358246</v>
      </c>
      <c r="B928">
        <v>1</v>
      </c>
      <c r="C928" t="s">
        <v>80</v>
      </c>
      <c r="D928" t="s">
        <v>98</v>
      </c>
      <c r="E928" t="s">
        <v>132</v>
      </c>
      <c r="F928" t="s">
        <v>2911</v>
      </c>
      <c r="G928" t="s">
        <v>168</v>
      </c>
      <c r="H928" t="s">
        <v>135</v>
      </c>
      <c r="I928" t="s">
        <v>136</v>
      </c>
      <c r="J928" t="s">
        <v>137</v>
      </c>
      <c r="K928" t="s">
        <v>138</v>
      </c>
      <c r="L928" t="s">
        <v>2912</v>
      </c>
      <c r="M928" t="s">
        <v>2913</v>
      </c>
      <c r="N928">
        <v>1.6588888879999999</v>
      </c>
      <c r="O928">
        <v>0</v>
      </c>
      <c r="P928">
        <v>204</v>
      </c>
      <c r="Q928">
        <v>0</v>
      </c>
      <c r="R928">
        <v>18</v>
      </c>
      <c r="S928">
        <v>0</v>
      </c>
      <c r="T928">
        <v>36</v>
      </c>
      <c r="U928">
        <v>0</v>
      </c>
      <c r="V928">
        <v>0</v>
      </c>
      <c r="W928">
        <v>0</v>
      </c>
      <c r="X928">
        <v>121.86723730475407</v>
      </c>
      <c r="Y928">
        <v>0</v>
      </c>
      <c r="Z928">
        <v>118.22671383623511</v>
      </c>
      <c r="AA928">
        <v>0</v>
      </c>
      <c r="AB928">
        <v>112.27179235011609</v>
      </c>
      <c r="AC928">
        <v>0</v>
      </c>
      <c r="AD928">
        <v>0</v>
      </c>
      <c r="AE928">
        <v>352.36574349110526</v>
      </c>
    </row>
    <row r="929" spans="1:31" x14ac:dyDescent="0.25">
      <c r="A929">
        <v>2358644</v>
      </c>
      <c r="B929">
        <v>1</v>
      </c>
      <c r="C929" t="s">
        <v>81</v>
      </c>
      <c r="D929" t="s">
        <v>123</v>
      </c>
      <c r="E929" t="s">
        <v>132</v>
      </c>
      <c r="F929" t="s">
        <v>2914</v>
      </c>
      <c r="G929" t="s">
        <v>168</v>
      </c>
      <c r="H929" t="s">
        <v>135</v>
      </c>
      <c r="I929" t="s">
        <v>136</v>
      </c>
      <c r="J929" t="s">
        <v>137</v>
      </c>
      <c r="K929" t="s">
        <v>138</v>
      </c>
      <c r="L929" t="s">
        <v>2915</v>
      </c>
      <c r="M929" t="s">
        <v>2916</v>
      </c>
      <c r="N929">
        <v>0.89722222200000001</v>
      </c>
      <c r="O929">
        <v>0</v>
      </c>
      <c r="P929">
        <v>661</v>
      </c>
      <c r="Q929">
        <v>11</v>
      </c>
      <c r="R929">
        <v>78</v>
      </c>
      <c r="S929">
        <v>11</v>
      </c>
      <c r="T929">
        <v>77</v>
      </c>
      <c r="U929">
        <v>1</v>
      </c>
      <c r="V929">
        <v>0</v>
      </c>
      <c r="W929">
        <v>0</v>
      </c>
      <c r="X929">
        <v>132.09878365171431</v>
      </c>
      <c r="Y929">
        <v>35.727996569765942</v>
      </c>
      <c r="Z929">
        <v>76.206714812068057</v>
      </c>
      <c r="AA929">
        <v>30.841611559088484</v>
      </c>
      <c r="AB929">
        <v>76.578400860021219</v>
      </c>
      <c r="AC929">
        <v>0.59323723285566121</v>
      </c>
      <c r="AD929">
        <v>0</v>
      </c>
      <c r="AE929">
        <v>352.04674468551372</v>
      </c>
    </row>
    <row r="930" spans="1:31" x14ac:dyDescent="0.25">
      <c r="A930">
        <v>2358813</v>
      </c>
      <c r="B930">
        <v>1</v>
      </c>
      <c r="C930" t="s">
        <v>80</v>
      </c>
      <c r="D930" t="s">
        <v>103</v>
      </c>
      <c r="E930" t="s">
        <v>225</v>
      </c>
      <c r="F930" t="s">
        <v>2917</v>
      </c>
      <c r="G930" t="s">
        <v>219</v>
      </c>
      <c r="H930" t="s">
        <v>151</v>
      </c>
      <c r="I930" t="s">
        <v>136</v>
      </c>
      <c r="J930" t="s">
        <v>137</v>
      </c>
      <c r="K930" t="s">
        <v>138</v>
      </c>
      <c r="L930" t="s">
        <v>2918</v>
      </c>
      <c r="M930" t="s">
        <v>2919</v>
      </c>
      <c r="N930">
        <v>1.241944444</v>
      </c>
      <c r="O930">
        <v>0</v>
      </c>
      <c r="P930">
        <v>60</v>
      </c>
      <c r="Q930">
        <v>0</v>
      </c>
      <c r="R930">
        <v>0</v>
      </c>
      <c r="S930">
        <v>0</v>
      </c>
      <c r="T930">
        <v>24</v>
      </c>
      <c r="U930">
        <v>0</v>
      </c>
      <c r="V930">
        <v>0</v>
      </c>
      <c r="W930">
        <v>0</v>
      </c>
      <c r="X930">
        <v>29.304351155306513</v>
      </c>
      <c r="Y930">
        <v>0</v>
      </c>
      <c r="Z930">
        <v>0</v>
      </c>
      <c r="AA930">
        <v>0</v>
      </c>
      <c r="AB930">
        <v>22.834836167028524</v>
      </c>
      <c r="AC930">
        <v>0</v>
      </c>
      <c r="AD930">
        <v>0</v>
      </c>
      <c r="AE930">
        <v>52.139187322335033</v>
      </c>
    </row>
    <row r="931" spans="1:31" x14ac:dyDescent="0.25">
      <c r="A931">
        <v>2358793</v>
      </c>
      <c r="B931">
        <v>1</v>
      </c>
      <c r="C931" t="s">
        <v>80</v>
      </c>
      <c r="D931" t="s">
        <v>106</v>
      </c>
      <c r="E931" t="s">
        <v>225</v>
      </c>
      <c r="F931" t="s">
        <v>2920</v>
      </c>
      <c r="G931" t="s">
        <v>219</v>
      </c>
      <c r="H931" t="s">
        <v>151</v>
      </c>
      <c r="I931" t="s">
        <v>136</v>
      </c>
      <c r="J931" t="s">
        <v>137</v>
      </c>
      <c r="K931" t="s">
        <v>138</v>
      </c>
      <c r="L931" t="s">
        <v>2921</v>
      </c>
      <c r="M931" t="s">
        <v>2922</v>
      </c>
      <c r="N931">
        <v>1.758888888</v>
      </c>
      <c r="O931">
        <v>0</v>
      </c>
      <c r="P931">
        <v>0</v>
      </c>
      <c r="Q931">
        <v>0</v>
      </c>
      <c r="R931">
        <v>4</v>
      </c>
      <c r="S931">
        <v>0</v>
      </c>
      <c r="T931">
        <v>1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28.588202288959316</v>
      </c>
      <c r="AA931">
        <v>0</v>
      </c>
      <c r="AB931">
        <v>33.695815972700075</v>
      </c>
      <c r="AC931">
        <v>0</v>
      </c>
      <c r="AD931">
        <v>0</v>
      </c>
      <c r="AE931">
        <v>62.284018261659391</v>
      </c>
    </row>
    <row r="932" spans="1:31" x14ac:dyDescent="0.25">
      <c r="A932">
        <v>2358664</v>
      </c>
      <c r="B932">
        <v>1</v>
      </c>
      <c r="C932" t="s">
        <v>80</v>
      </c>
      <c r="D932" t="s">
        <v>85</v>
      </c>
      <c r="E932" t="s">
        <v>225</v>
      </c>
      <c r="F932" t="s">
        <v>2923</v>
      </c>
      <c r="G932" t="s">
        <v>219</v>
      </c>
      <c r="H932" t="s">
        <v>151</v>
      </c>
      <c r="I932" t="s">
        <v>136</v>
      </c>
      <c r="J932" t="s">
        <v>137</v>
      </c>
      <c r="K932" t="s">
        <v>138</v>
      </c>
      <c r="L932" t="s">
        <v>2835</v>
      </c>
      <c r="M932" t="s">
        <v>2924</v>
      </c>
      <c r="N932">
        <v>0.97916666600000002</v>
      </c>
      <c r="O932">
        <v>0</v>
      </c>
      <c r="P932">
        <v>158</v>
      </c>
      <c r="Q932">
        <v>0</v>
      </c>
      <c r="R932">
        <v>0</v>
      </c>
      <c r="S932">
        <v>0</v>
      </c>
      <c r="T932">
        <v>31</v>
      </c>
      <c r="U932">
        <v>0</v>
      </c>
      <c r="V932">
        <v>0</v>
      </c>
      <c r="W932">
        <v>0</v>
      </c>
      <c r="X932">
        <v>68.691228336377137</v>
      </c>
      <c r="Y932">
        <v>0</v>
      </c>
      <c r="Z932">
        <v>0</v>
      </c>
      <c r="AA932">
        <v>0</v>
      </c>
      <c r="AB932">
        <v>141.86083297671919</v>
      </c>
      <c r="AC932">
        <v>0</v>
      </c>
      <c r="AD932">
        <v>0</v>
      </c>
      <c r="AE932">
        <v>210.55206131309632</v>
      </c>
    </row>
    <row r="933" spans="1:31" x14ac:dyDescent="0.25">
      <c r="A933">
        <v>2358750</v>
      </c>
      <c r="B933">
        <v>1</v>
      </c>
      <c r="C933" t="s">
        <v>80</v>
      </c>
      <c r="D933" t="s">
        <v>96</v>
      </c>
      <c r="E933" t="s">
        <v>175</v>
      </c>
      <c r="F933" t="s">
        <v>2925</v>
      </c>
      <c r="G933" t="s">
        <v>219</v>
      </c>
      <c r="H933" t="s">
        <v>151</v>
      </c>
      <c r="I933" t="s">
        <v>136</v>
      </c>
      <c r="J933" t="s">
        <v>137</v>
      </c>
      <c r="K933" t="s">
        <v>138</v>
      </c>
      <c r="L933" t="s">
        <v>2926</v>
      </c>
      <c r="M933" t="s">
        <v>2927</v>
      </c>
      <c r="N933">
        <v>2.2769444440000002</v>
      </c>
      <c r="O933">
        <v>0</v>
      </c>
      <c r="P933">
        <v>14</v>
      </c>
      <c r="Q933">
        <v>0</v>
      </c>
      <c r="R933">
        <v>0</v>
      </c>
      <c r="S933">
        <v>0</v>
      </c>
      <c r="T933">
        <v>5</v>
      </c>
      <c r="U933">
        <v>0</v>
      </c>
      <c r="V933">
        <v>0</v>
      </c>
      <c r="W933">
        <v>0</v>
      </c>
      <c r="X933">
        <v>34.266190989020757</v>
      </c>
      <c r="Y933">
        <v>0</v>
      </c>
      <c r="Z933">
        <v>0</v>
      </c>
      <c r="AA933">
        <v>0</v>
      </c>
      <c r="AB933">
        <v>76.678318305366616</v>
      </c>
      <c r="AC933">
        <v>0</v>
      </c>
      <c r="AD933">
        <v>0</v>
      </c>
      <c r="AE933">
        <v>110.94450929438737</v>
      </c>
    </row>
    <row r="934" spans="1:31" x14ac:dyDescent="0.25">
      <c r="A934">
        <v>2358707</v>
      </c>
      <c r="B934">
        <v>1</v>
      </c>
      <c r="C934" t="s">
        <v>80</v>
      </c>
      <c r="D934" t="s">
        <v>107</v>
      </c>
      <c r="E934" t="s">
        <v>148</v>
      </c>
      <c r="F934" t="s">
        <v>2928</v>
      </c>
      <c r="G934" t="s">
        <v>240</v>
      </c>
      <c r="H934" t="s">
        <v>151</v>
      </c>
      <c r="I934" t="s">
        <v>136</v>
      </c>
      <c r="J934" t="s">
        <v>137</v>
      </c>
      <c r="K934" t="s">
        <v>138</v>
      </c>
      <c r="L934" t="s">
        <v>2929</v>
      </c>
      <c r="M934" t="s">
        <v>2930</v>
      </c>
      <c r="N934">
        <v>2.911944444</v>
      </c>
      <c r="O934">
        <v>0</v>
      </c>
      <c r="P934">
        <v>2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1.1688890837012764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1.1688890837012764</v>
      </c>
    </row>
    <row r="935" spans="1:31" x14ac:dyDescent="0.25">
      <c r="A935">
        <v>2358558</v>
      </c>
      <c r="B935">
        <v>1</v>
      </c>
      <c r="C935" t="s">
        <v>80</v>
      </c>
      <c r="D935" t="s">
        <v>88</v>
      </c>
      <c r="E935" t="s">
        <v>175</v>
      </c>
      <c r="F935" t="s">
        <v>2931</v>
      </c>
      <c r="G935" t="s">
        <v>219</v>
      </c>
      <c r="H935" t="s">
        <v>151</v>
      </c>
      <c r="I935" t="s">
        <v>136</v>
      </c>
      <c r="J935" t="s">
        <v>137</v>
      </c>
      <c r="K935" t="s">
        <v>138</v>
      </c>
      <c r="L935" t="s">
        <v>2932</v>
      </c>
      <c r="M935" t="s">
        <v>2933</v>
      </c>
      <c r="N935">
        <v>5.8252777770000002</v>
      </c>
      <c r="O935">
        <v>0</v>
      </c>
      <c r="P935">
        <v>51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93.727358389940605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93.727358389940605</v>
      </c>
    </row>
    <row r="936" spans="1:31" x14ac:dyDescent="0.25">
      <c r="A936">
        <v>2358278</v>
      </c>
      <c r="B936">
        <v>1</v>
      </c>
      <c r="C936" t="s">
        <v>81</v>
      </c>
      <c r="D936" t="s">
        <v>123</v>
      </c>
      <c r="E936" t="s">
        <v>132</v>
      </c>
      <c r="F936" t="s">
        <v>2934</v>
      </c>
      <c r="G936" t="s">
        <v>168</v>
      </c>
      <c r="H936" t="s">
        <v>135</v>
      </c>
      <c r="I936" t="s">
        <v>136</v>
      </c>
      <c r="J936" t="s">
        <v>137</v>
      </c>
      <c r="K936" t="s">
        <v>138</v>
      </c>
      <c r="L936" t="s">
        <v>2935</v>
      </c>
      <c r="M936" t="s">
        <v>2936</v>
      </c>
      <c r="N936">
        <v>0.38</v>
      </c>
      <c r="O936">
        <v>14</v>
      </c>
      <c r="P936">
        <v>1690</v>
      </c>
      <c r="Q936">
        <v>56</v>
      </c>
      <c r="R936">
        <v>178</v>
      </c>
      <c r="S936">
        <v>28</v>
      </c>
      <c r="T936">
        <v>202</v>
      </c>
      <c r="U936">
        <v>4</v>
      </c>
      <c r="V936">
        <v>1</v>
      </c>
      <c r="W936">
        <v>1.14944414943424</v>
      </c>
      <c r="X936">
        <v>110.05598658097807</v>
      </c>
      <c r="Y936">
        <v>61.757862505772032</v>
      </c>
      <c r="Z936">
        <v>63.57717608728327</v>
      </c>
      <c r="AA936">
        <v>38.763155763556703</v>
      </c>
      <c r="AB936">
        <v>54.694780002648365</v>
      </c>
      <c r="AC936">
        <v>16.318498015710102</v>
      </c>
      <c r="AD936">
        <v>54.674068664875804</v>
      </c>
      <c r="AE936">
        <v>400.99097177025857</v>
      </c>
    </row>
    <row r="937" spans="1:31" x14ac:dyDescent="0.25">
      <c r="A937">
        <v>2358610</v>
      </c>
      <c r="B937">
        <v>1</v>
      </c>
      <c r="C937" t="s">
        <v>81</v>
      </c>
      <c r="D937" t="s">
        <v>114</v>
      </c>
      <c r="E937" t="s">
        <v>166</v>
      </c>
      <c r="F937" t="s">
        <v>2937</v>
      </c>
      <c r="G937" t="s">
        <v>168</v>
      </c>
      <c r="H937" t="s">
        <v>135</v>
      </c>
      <c r="I937" t="s">
        <v>653</v>
      </c>
      <c r="J937" t="s">
        <v>137</v>
      </c>
      <c r="K937" t="s">
        <v>138</v>
      </c>
      <c r="L937" t="s">
        <v>2938</v>
      </c>
      <c r="M937" t="s">
        <v>2939</v>
      </c>
      <c r="N937">
        <v>4.9444443999999997E-2</v>
      </c>
      <c r="O937">
        <v>0</v>
      </c>
      <c r="P937">
        <v>230</v>
      </c>
      <c r="Q937">
        <v>0</v>
      </c>
      <c r="R937">
        <v>8</v>
      </c>
      <c r="S937">
        <v>0</v>
      </c>
      <c r="T937">
        <v>18</v>
      </c>
      <c r="U937">
        <v>0</v>
      </c>
      <c r="V937">
        <v>0</v>
      </c>
      <c r="W937">
        <v>0</v>
      </c>
      <c r="X937">
        <v>1.3650412374855312</v>
      </c>
      <c r="Y937">
        <v>0</v>
      </c>
      <c r="Z937">
        <v>0.91247051442829452</v>
      </c>
      <c r="AA937">
        <v>0</v>
      </c>
      <c r="AB937">
        <v>0.78246842306219322</v>
      </c>
      <c r="AC937">
        <v>0</v>
      </c>
      <c r="AD937">
        <v>0</v>
      </c>
      <c r="AE937">
        <v>3.0599801749760189</v>
      </c>
    </row>
    <row r="938" spans="1:31" x14ac:dyDescent="0.25">
      <c r="A938">
        <v>2358587</v>
      </c>
      <c r="B938">
        <v>1</v>
      </c>
      <c r="C938" t="s">
        <v>81</v>
      </c>
      <c r="D938" t="s">
        <v>128</v>
      </c>
      <c r="E938" t="s">
        <v>154</v>
      </c>
      <c r="F938" t="s">
        <v>2940</v>
      </c>
      <c r="G938" t="s">
        <v>1306</v>
      </c>
      <c r="H938" t="s">
        <v>151</v>
      </c>
      <c r="I938" t="s">
        <v>136</v>
      </c>
      <c r="J938" t="s">
        <v>137</v>
      </c>
      <c r="K938" t="s">
        <v>138</v>
      </c>
      <c r="L938" t="s">
        <v>2941</v>
      </c>
      <c r="M938" t="s">
        <v>2942</v>
      </c>
      <c r="N938">
        <v>2.898055555</v>
      </c>
      <c r="O938">
        <v>0</v>
      </c>
      <c r="P938">
        <v>455</v>
      </c>
      <c r="Q938">
        <v>0</v>
      </c>
      <c r="R938">
        <v>0</v>
      </c>
      <c r="S938">
        <v>0</v>
      </c>
      <c r="T938">
        <v>16</v>
      </c>
      <c r="U938">
        <v>0</v>
      </c>
      <c r="V938">
        <v>0</v>
      </c>
      <c r="W938">
        <v>0</v>
      </c>
      <c r="X938">
        <v>501.27056539020003</v>
      </c>
      <c r="Y938">
        <v>0</v>
      </c>
      <c r="Z938">
        <v>0</v>
      </c>
      <c r="AA938">
        <v>0</v>
      </c>
      <c r="AB938">
        <v>71.04742796226887</v>
      </c>
      <c r="AC938">
        <v>0</v>
      </c>
      <c r="AD938">
        <v>0</v>
      </c>
      <c r="AE938">
        <v>572.31799335246887</v>
      </c>
    </row>
    <row r="939" spans="1:31" x14ac:dyDescent="0.25">
      <c r="A939">
        <v>2358255</v>
      </c>
      <c r="B939">
        <v>1</v>
      </c>
      <c r="C939" t="s">
        <v>81</v>
      </c>
      <c r="D939" t="s">
        <v>112</v>
      </c>
      <c r="E939" t="s">
        <v>132</v>
      </c>
      <c r="F939" t="s">
        <v>2943</v>
      </c>
      <c r="G939" t="s">
        <v>168</v>
      </c>
      <c r="H939" t="s">
        <v>135</v>
      </c>
      <c r="I939" t="s">
        <v>136</v>
      </c>
      <c r="J939" t="s">
        <v>137</v>
      </c>
      <c r="K939" t="s">
        <v>138</v>
      </c>
      <c r="L939" t="s">
        <v>2944</v>
      </c>
      <c r="M939" t="s">
        <v>2945</v>
      </c>
      <c r="N939">
        <v>1.014444444</v>
      </c>
      <c r="O939">
        <v>0</v>
      </c>
      <c r="P939">
        <v>4090</v>
      </c>
      <c r="Q939">
        <v>1</v>
      </c>
      <c r="R939">
        <v>121</v>
      </c>
      <c r="S939">
        <v>66</v>
      </c>
      <c r="T939">
        <v>892</v>
      </c>
      <c r="U939">
        <v>11</v>
      </c>
      <c r="V939">
        <v>10</v>
      </c>
      <c r="W939">
        <v>0</v>
      </c>
      <c r="X939">
        <v>899.02473832202077</v>
      </c>
      <c r="Y939">
        <v>4.2959438912692338</v>
      </c>
      <c r="Z939">
        <v>157.28742928134344</v>
      </c>
      <c r="AA939">
        <v>156.07733606962725</v>
      </c>
      <c r="AB939">
        <v>651.96108376310553</v>
      </c>
      <c r="AC939">
        <v>711.6118743621895</v>
      </c>
      <c r="AD939">
        <v>110.92531427023224</v>
      </c>
      <c r="AE939">
        <v>2691.183719959788</v>
      </c>
    </row>
    <row r="940" spans="1:31" x14ac:dyDescent="0.25">
      <c r="A940">
        <v>2358447</v>
      </c>
      <c r="B940">
        <v>1</v>
      </c>
      <c r="C940" t="s">
        <v>80</v>
      </c>
      <c r="D940" t="s">
        <v>96</v>
      </c>
      <c r="E940" t="s">
        <v>175</v>
      </c>
      <c r="F940" t="s">
        <v>2946</v>
      </c>
      <c r="G940" t="s">
        <v>252</v>
      </c>
      <c r="H940" t="s">
        <v>151</v>
      </c>
      <c r="I940" t="s">
        <v>136</v>
      </c>
      <c r="J940" t="s">
        <v>137</v>
      </c>
      <c r="K940" t="s">
        <v>245</v>
      </c>
      <c r="L940" t="s">
        <v>2947</v>
      </c>
      <c r="M940" t="s">
        <v>2948</v>
      </c>
      <c r="N940">
        <v>3.6955555549999999</v>
      </c>
      <c r="O940">
        <v>0</v>
      </c>
      <c r="P940">
        <v>12</v>
      </c>
      <c r="Q940">
        <v>0</v>
      </c>
      <c r="R940">
        <v>0</v>
      </c>
      <c r="S940">
        <v>0</v>
      </c>
      <c r="T940">
        <v>1</v>
      </c>
      <c r="U940">
        <v>0</v>
      </c>
      <c r="V940">
        <v>0</v>
      </c>
      <c r="W940">
        <v>0</v>
      </c>
      <c r="X940">
        <v>65.190742039674959</v>
      </c>
      <c r="Y940">
        <v>0</v>
      </c>
      <c r="Z940">
        <v>0</v>
      </c>
      <c r="AA940">
        <v>0</v>
      </c>
      <c r="AB940">
        <v>46.198803016589068</v>
      </c>
      <c r="AC940">
        <v>0</v>
      </c>
      <c r="AD940">
        <v>0</v>
      </c>
      <c r="AE940">
        <v>111.38954505626403</v>
      </c>
    </row>
    <row r="941" spans="1:31" x14ac:dyDescent="0.25">
      <c r="A941">
        <v>2358441</v>
      </c>
      <c r="B941">
        <v>1</v>
      </c>
      <c r="C941" t="s">
        <v>81</v>
      </c>
      <c r="D941" t="s">
        <v>116</v>
      </c>
      <c r="E941" t="s">
        <v>132</v>
      </c>
      <c r="F941" t="s">
        <v>2949</v>
      </c>
      <c r="G941" t="s">
        <v>252</v>
      </c>
      <c r="H941" t="s">
        <v>135</v>
      </c>
      <c r="I941" t="s">
        <v>136</v>
      </c>
      <c r="J941" t="s">
        <v>137</v>
      </c>
      <c r="K941" t="s">
        <v>245</v>
      </c>
      <c r="L941" t="s">
        <v>2950</v>
      </c>
      <c r="M941" t="s">
        <v>2951</v>
      </c>
      <c r="N941">
        <v>6.3897222219999996</v>
      </c>
      <c r="O941">
        <v>0</v>
      </c>
      <c r="P941">
        <v>45</v>
      </c>
      <c r="Q941">
        <v>0</v>
      </c>
      <c r="R941">
        <v>0</v>
      </c>
      <c r="S941">
        <v>0</v>
      </c>
      <c r="T941">
        <v>1</v>
      </c>
      <c r="U941">
        <v>0</v>
      </c>
      <c r="V941">
        <v>0</v>
      </c>
      <c r="W941">
        <v>0</v>
      </c>
      <c r="X941">
        <v>56.184611184192072</v>
      </c>
      <c r="Y941">
        <v>0</v>
      </c>
      <c r="Z941">
        <v>0</v>
      </c>
      <c r="AA941">
        <v>0</v>
      </c>
      <c r="AB941">
        <v>16.564916264040125</v>
      </c>
      <c r="AC941">
        <v>0</v>
      </c>
      <c r="AD941">
        <v>0</v>
      </c>
      <c r="AE941">
        <v>72.7495274482322</v>
      </c>
    </row>
    <row r="942" spans="1:31" x14ac:dyDescent="0.25">
      <c r="A942">
        <v>2358295</v>
      </c>
      <c r="B942">
        <v>1</v>
      </c>
      <c r="C942" t="s">
        <v>80</v>
      </c>
      <c r="D942" t="s">
        <v>93</v>
      </c>
      <c r="E942" t="s">
        <v>154</v>
      </c>
      <c r="F942" t="s">
        <v>2952</v>
      </c>
      <c r="G942" t="s">
        <v>244</v>
      </c>
      <c r="H942" t="s">
        <v>151</v>
      </c>
      <c r="I942" t="s">
        <v>136</v>
      </c>
      <c r="J942" t="s">
        <v>137</v>
      </c>
      <c r="K942" t="s">
        <v>245</v>
      </c>
      <c r="L942" t="s">
        <v>2953</v>
      </c>
      <c r="M942" t="s">
        <v>2954</v>
      </c>
      <c r="N942">
        <v>2.8019444440000001</v>
      </c>
      <c r="O942">
        <v>0</v>
      </c>
      <c r="P942">
        <v>22</v>
      </c>
      <c r="Q942">
        <v>0</v>
      </c>
      <c r="R942">
        <v>22</v>
      </c>
      <c r="S942">
        <v>0</v>
      </c>
      <c r="T942">
        <v>10</v>
      </c>
      <c r="U942">
        <v>0</v>
      </c>
      <c r="V942">
        <v>0</v>
      </c>
      <c r="W942">
        <v>0</v>
      </c>
      <c r="X942">
        <v>20.527717531991048</v>
      </c>
      <c r="Y942">
        <v>0</v>
      </c>
      <c r="Z942">
        <v>358.00307115838535</v>
      </c>
      <c r="AA942">
        <v>0</v>
      </c>
      <c r="AB942">
        <v>101.9703007690825</v>
      </c>
      <c r="AC942">
        <v>0</v>
      </c>
      <c r="AD942">
        <v>0</v>
      </c>
      <c r="AE942">
        <v>480.50108945945891</v>
      </c>
    </row>
    <row r="943" spans="1:31" x14ac:dyDescent="0.25">
      <c r="A943">
        <v>2358819</v>
      </c>
      <c r="B943">
        <v>1</v>
      </c>
      <c r="C943" t="s">
        <v>81</v>
      </c>
      <c r="D943" t="s">
        <v>123</v>
      </c>
      <c r="E943" t="s">
        <v>148</v>
      </c>
      <c r="F943" t="s">
        <v>2955</v>
      </c>
      <c r="G943" t="s">
        <v>240</v>
      </c>
      <c r="H943" t="s">
        <v>151</v>
      </c>
      <c r="I943" t="s">
        <v>136</v>
      </c>
      <c r="J943" t="s">
        <v>137</v>
      </c>
      <c r="K943" t="s">
        <v>138</v>
      </c>
      <c r="L943" t="s">
        <v>2956</v>
      </c>
      <c r="M943" t="s">
        <v>2957</v>
      </c>
      <c r="N943">
        <v>0.61666666599999997</v>
      </c>
      <c r="O943">
        <v>0</v>
      </c>
      <c r="P943">
        <v>5</v>
      </c>
      <c r="Q943">
        <v>0</v>
      </c>
      <c r="R943">
        <v>0</v>
      </c>
      <c r="S943">
        <v>0</v>
      </c>
      <c r="T943">
        <v>1</v>
      </c>
      <c r="U943">
        <v>0</v>
      </c>
      <c r="V943">
        <v>0</v>
      </c>
      <c r="W943">
        <v>0</v>
      </c>
      <c r="X943">
        <v>0.9011666903744695</v>
      </c>
      <c r="Y943">
        <v>0</v>
      </c>
      <c r="Z943">
        <v>0</v>
      </c>
      <c r="AA943">
        <v>0</v>
      </c>
      <c r="AB943">
        <v>0.39095145696684452</v>
      </c>
      <c r="AC943">
        <v>0</v>
      </c>
      <c r="AD943">
        <v>0</v>
      </c>
      <c r="AE943">
        <v>1.2921181473413141</v>
      </c>
    </row>
    <row r="944" spans="1:31" x14ac:dyDescent="0.25">
      <c r="A944">
        <v>2358341</v>
      </c>
      <c r="B944">
        <v>1</v>
      </c>
      <c r="C944" t="s">
        <v>80</v>
      </c>
      <c r="D944" t="s">
        <v>97</v>
      </c>
      <c r="E944" t="s">
        <v>148</v>
      </c>
      <c r="F944" t="s">
        <v>2958</v>
      </c>
      <c r="G944" t="s">
        <v>150</v>
      </c>
      <c r="H944" t="s">
        <v>151</v>
      </c>
      <c r="I944" t="s">
        <v>136</v>
      </c>
      <c r="J944" t="s">
        <v>137</v>
      </c>
      <c r="K944" t="s">
        <v>138</v>
      </c>
      <c r="L944" t="s">
        <v>2959</v>
      </c>
      <c r="M944" t="s">
        <v>2960</v>
      </c>
      <c r="N944">
        <v>0.96472222200000002</v>
      </c>
      <c r="O944">
        <v>0</v>
      </c>
      <c r="P944">
        <v>1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0.53189059842320829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0.53189059842320829</v>
      </c>
    </row>
    <row r="945" spans="1:31" x14ac:dyDescent="0.25">
      <c r="A945">
        <v>2358779</v>
      </c>
      <c r="B945">
        <v>1</v>
      </c>
      <c r="C945" t="s">
        <v>81</v>
      </c>
      <c r="D945" t="s">
        <v>118</v>
      </c>
      <c r="E945" t="s">
        <v>225</v>
      </c>
      <c r="F945" t="s">
        <v>2961</v>
      </c>
      <c r="G945" t="s">
        <v>219</v>
      </c>
      <c r="H945" t="s">
        <v>151</v>
      </c>
      <c r="I945" t="s">
        <v>136</v>
      </c>
      <c r="J945" t="s">
        <v>137</v>
      </c>
      <c r="K945" t="s">
        <v>138</v>
      </c>
      <c r="L945" t="s">
        <v>2962</v>
      </c>
      <c r="M945" t="s">
        <v>2963</v>
      </c>
      <c r="N945">
        <v>2.4694444440000001</v>
      </c>
      <c r="O945">
        <v>0</v>
      </c>
      <c r="P945">
        <v>22</v>
      </c>
      <c r="Q945">
        <v>0</v>
      </c>
      <c r="R945">
        <v>0</v>
      </c>
      <c r="S945">
        <v>0</v>
      </c>
      <c r="T945">
        <v>4</v>
      </c>
      <c r="U945">
        <v>0</v>
      </c>
      <c r="V945">
        <v>0</v>
      </c>
      <c r="W945">
        <v>0</v>
      </c>
      <c r="X945">
        <v>14.845211071590851</v>
      </c>
      <c r="Y945">
        <v>0</v>
      </c>
      <c r="Z945">
        <v>0</v>
      </c>
      <c r="AA945">
        <v>0</v>
      </c>
      <c r="AB945">
        <v>9.8834089321605205</v>
      </c>
      <c r="AC945">
        <v>0</v>
      </c>
      <c r="AD945">
        <v>0</v>
      </c>
      <c r="AE945">
        <v>24.728620003751374</v>
      </c>
    </row>
    <row r="946" spans="1:31" x14ac:dyDescent="0.25">
      <c r="A946">
        <v>2358361</v>
      </c>
      <c r="B946">
        <v>1</v>
      </c>
      <c r="C946" t="s">
        <v>81</v>
      </c>
      <c r="D946" t="s">
        <v>112</v>
      </c>
      <c r="E946" t="s">
        <v>132</v>
      </c>
      <c r="F946" t="s">
        <v>2964</v>
      </c>
      <c r="G946" t="s">
        <v>244</v>
      </c>
      <c r="H946" t="s">
        <v>135</v>
      </c>
      <c r="I946" t="s">
        <v>136</v>
      </c>
      <c r="J946" t="s">
        <v>137</v>
      </c>
      <c r="K946" t="s">
        <v>245</v>
      </c>
      <c r="L946" t="s">
        <v>2965</v>
      </c>
      <c r="M946" t="s">
        <v>2966</v>
      </c>
      <c r="N946">
        <v>7.8897222219999996</v>
      </c>
      <c r="O946">
        <v>0</v>
      </c>
      <c r="P946">
        <v>326</v>
      </c>
      <c r="Q946">
        <v>0</v>
      </c>
      <c r="R946">
        <v>11</v>
      </c>
      <c r="S946">
        <v>1</v>
      </c>
      <c r="T946">
        <v>62</v>
      </c>
      <c r="U946">
        <v>0</v>
      </c>
      <c r="V946">
        <v>0</v>
      </c>
      <c r="W946">
        <v>0</v>
      </c>
      <c r="X946">
        <v>825.8660363204757</v>
      </c>
      <c r="Y946">
        <v>0</v>
      </c>
      <c r="Z946">
        <v>435.76385179269039</v>
      </c>
      <c r="AA946">
        <v>18.416808028164624</v>
      </c>
      <c r="AB946">
        <v>346.61882532922812</v>
      </c>
      <c r="AC946">
        <v>0</v>
      </c>
      <c r="AD946">
        <v>0</v>
      </c>
      <c r="AE946">
        <v>1626.6655214705588</v>
      </c>
    </row>
    <row r="947" spans="1:31" x14ac:dyDescent="0.25">
      <c r="A947">
        <v>2358504</v>
      </c>
      <c r="B947">
        <v>1</v>
      </c>
      <c r="C947" t="s">
        <v>80</v>
      </c>
      <c r="D947" t="s">
        <v>93</v>
      </c>
      <c r="E947" t="s">
        <v>225</v>
      </c>
      <c r="F947" t="s">
        <v>2967</v>
      </c>
      <c r="G947" t="s">
        <v>219</v>
      </c>
      <c r="H947" t="s">
        <v>151</v>
      </c>
      <c r="I947" t="s">
        <v>136</v>
      </c>
      <c r="J947" t="s">
        <v>137</v>
      </c>
      <c r="K947" t="s">
        <v>138</v>
      </c>
      <c r="L947" t="s">
        <v>2968</v>
      </c>
      <c r="M947" t="s">
        <v>2969</v>
      </c>
      <c r="N947">
        <v>2.8224999999999998</v>
      </c>
      <c r="O947">
        <v>0</v>
      </c>
      <c r="P947">
        <v>0</v>
      </c>
      <c r="Q947">
        <v>0</v>
      </c>
      <c r="R947">
        <v>5</v>
      </c>
      <c r="S947">
        <v>0</v>
      </c>
      <c r="T947">
        <v>1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35.588727122727356</v>
      </c>
      <c r="AA947">
        <v>0</v>
      </c>
      <c r="AB947">
        <v>7.5108123189763187</v>
      </c>
      <c r="AC947">
        <v>0</v>
      </c>
      <c r="AD947">
        <v>0</v>
      </c>
      <c r="AE947">
        <v>43.099539441703676</v>
      </c>
    </row>
    <row r="948" spans="1:31" x14ac:dyDescent="0.25">
      <c r="A948">
        <v>2358218</v>
      </c>
      <c r="B948">
        <v>1</v>
      </c>
      <c r="C948" t="s">
        <v>80</v>
      </c>
      <c r="D948" t="s">
        <v>109</v>
      </c>
      <c r="E948" t="s">
        <v>225</v>
      </c>
      <c r="F948" t="s">
        <v>2970</v>
      </c>
      <c r="G948" t="s">
        <v>156</v>
      </c>
      <c r="H948" t="s">
        <v>151</v>
      </c>
      <c r="I948" t="s">
        <v>136</v>
      </c>
      <c r="J948" t="s">
        <v>137</v>
      </c>
      <c r="K948" t="s">
        <v>138</v>
      </c>
      <c r="L948" t="s">
        <v>2971</v>
      </c>
      <c r="M948" t="s">
        <v>2972</v>
      </c>
      <c r="N948">
        <v>0.78638888799999995</v>
      </c>
      <c r="O948">
        <v>0</v>
      </c>
      <c r="P948">
        <v>100</v>
      </c>
      <c r="Q948">
        <v>0</v>
      </c>
      <c r="R948">
        <v>1</v>
      </c>
      <c r="S948">
        <v>0</v>
      </c>
      <c r="T948">
        <v>4</v>
      </c>
      <c r="U948">
        <v>0</v>
      </c>
      <c r="V948">
        <v>0</v>
      </c>
      <c r="W948">
        <v>0</v>
      </c>
      <c r="X948">
        <v>12.812190375304622</v>
      </c>
      <c r="Y948">
        <v>0</v>
      </c>
      <c r="Z948">
        <v>0.4018860099098</v>
      </c>
      <c r="AA948">
        <v>0</v>
      </c>
      <c r="AB948">
        <v>1.1412148101474999E-2</v>
      </c>
      <c r="AC948">
        <v>0</v>
      </c>
      <c r="AD948">
        <v>0</v>
      </c>
      <c r="AE948">
        <v>13.225488533315897</v>
      </c>
    </row>
    <row r="949" spans="1:31" x14ac:dyDescent="0.25">
      <c r="A949">
        <v>2358696</v>
      </c>
      <c r="B949">
        <v>1</v>
      </c>
      <c r="C949" t="s">
        <v>81</v>
      </c>
      <c r="D949" t="s">
        <v>127</v>
      </c>
      <c r="E949" t="s">
        <v>225</v>
      </c>
      <c r="F949" t="s">
        <v>2973</v>
      </c>
      <c r="G949" t="s">
        <v>219</v>
      </c>
      <c r="H949" t="s">
        <v>151</v>
      </c>
      <c r="I949" t="s">
        <v>136</v>
      </c>
      <c r="J949" t="s">
        <v>137</v>
      </c>
      <c r="K949" t="s">
        <v>138</v>
      </c>
      <c r="L949" t="s">
        <v>2974</v>
      </c>
      <c r="M949" t="s">
        <v>2975</v>
      </c>
      <c r="N949">
        <v>2.585555555</v>
      </c>
      <c r="O949">
        <v>0</v>
      </c>
      <c r="P949">
        <v>52</v>
      </c>
      <c r="Q949">
        <v>0</v>
      </c>
      <c r="R949">
        <v>1</v>
      </c>
      <c r="S949">
        <v>0</v>
      </c>
      <c r="T949">
        <v>2</v>
      </c>
      <c r="U949">
        <v>0</v>
      </c>
      <c r="V949">
        <v>0</v>
      </c>
      <c r="W949">
        <v>0</v>
      </c>
      <c r="X949">
        <v>54.301239039597483</v>
      </c>
      <c r="Y949">
        <v>0</v>
      </c>
      <c r="Z949">
        <v>7.3662418494238473</v>
      </c>
      <c r="AA949">
        <v>0</v>
      </c>
      <c r="AB949">
        <v>25.017948409955295</v>
      </c>
      <c r="AC949">
        <v>0</v>
      </c>
      <c r="AD949">
        <v>0</v>
      </c>
      <c r="AE949">
        <v>86.685429298976629</v>
      </c>
    </row>
    <row r="950" spans="1:31" x14ac:dyDescent="0.25">
      <c r="A950">
        <v>2358739</v>
      </c>
      <c r="B950">
        <v>1</v>
      </c>
      <c r="C950" t="s">
        <v>81</v>
      </c>
      <c r="D950" t="s">
        <v>113</v>
      </c>
      <c r="E950" t="s">
        <v>320</v>
      </c>
      <c r="F950" t="s">
        <v>1367</v>
      </c>
      <c r="G950" t="s">
        <v>168</v>
      </c>
      <c r="H950" t="s">
        <v>135</v>
      </c>
      <c r="I950" t="s">
        <v>136</v>
      </c>
      <c r="J950" t="s">
        <v>137</v>
      </c>
      <c r="K950" t="s">
        <v>138</v>
      </c>
      <c r="L950" t="s">
        <v>2976</v>
      </c>
      <c r="M950" t="s">
        <v>2977</v>
      </c>
      <c r="N950">
        <v>7.4166666000000006E-2</v>
      </c>
      <c r="O950">
        <v>23</v>
      </c>
      <c r="P950">
        <v>3886</v>
      </c>
      <c r="Q950">
        <v>283</v>
      </c>
      <c r="R950">
        <v>1193</v>
      </c>
      <c r="S950">
        <v>55</v>
      </c>
      <c r="T950">
        <v>322</v>
      </c>
      <c r="U950">
        <v>2</v>
      </c>
      <c r="V950">
        <v>0</v>
      </c>
      <c r="W950">
        <v>1.4053397673209207</v>
      </c>
      <c r="X950">
        <v>74.547368750666166</v>
      </c>
      <c r="Y950">
        <v>95.215452773016011</v>
      </c>
      <c r="Z950">
        <v>195.70450514108597</v>
      </c>
      <c r="AA950">
        <v>23.006432602523144</v>
      </c>
      <c r="AB950">
        <v>21.041004797629213</v>
      </c>
      <c r="AC950">
        <v>18.022263954288036</v>
      </c>
      <c r="AD950">
        <v>0</v>
      </c>
      <c r="AE950">
        <v>428.94236778652953</v>
      </c>
    </row>
    <row r="951" spans="1:31" x14ac:dyDescent="0.25">
      <c r="A951">
        <v>2358816</v>
      </c>
      <c r="B951">
        <v>1</v>
      </c>
      <c r="C951" t="s">
        <v>80</v>
      </c>
      <c r="D951" t="s">
        <v>101</v>
      </c>
      <c r="E951" t="s">
        <v>225</v>
      </c>
      <c r="F951" t="s">
        <v>2978</v>
      </c>
      <c r="G951" t="s">
        <v>464</v>
      </c>
      <c r="H951" t="s">
        <v>151</v>
      </c>
      <c r="I951" t="s">
        <v>136</v>
      </c>
      <c r="J951" t="s">
        <v>137</v>
      </c>
      <c r="K951" t="s">
        <v>138</v>
      </c>
      <c r="L951" t="s">
        <v>2979</v>
      </c>
      <c r="M951" t="s">
        <v>2980</v>
      </c>
      <c r="N951">
        <v>0.771666666</v>
      </c>
      <c r="O951">
        <v>0</v>
      </c>
      <c r="P951">
        <v>76</v>
      </c>
      <c r="Q951">
        <v>0</v>
      </c>
      <c r="R951">
        <v>2</v>
      </c>
      <c r="S951">
        <v>0</v>
      </c>
      <c r="T951">
        <v>7</v>
      </c>
      <c r="U951">
        <v>0</v>
      </c>
      <c r="V951">
        <v>0</v>
      </c>
      <c r="W951">
        <v>0</v>
      </c>
      <c r="X951">
        <v>15.41917746312793</v>
      </c>
      <c r="Y951">
        <v>0</v>
      </c>
      <c r="Z951">
        <v>1.0215637597673823</v>
      </c>
      <c r="AA951">
        <v>0</v>
      </c>
      <c r="AB951">
        <v>8.4110110217829988</v>
      </c>
      <c r="AC951">
        <v>0</v>
      </c>
      <c r="AD951">
        <v>0</v>
      </c>
      <c r="AE951">
        <v>24.851752244678309</v>
      </c>
    </row>
    <row r="952" spans="1:31" x14ac:dyDescent="0.25">
      <c r="A952">
        <v>2358716</v>
      </c>
      <c r="B952">
        <v>1</v>
      </c>
      <c r="C952" t="s">
        <v>80</v>
      </c>
      <c r="D952" t="s">
        <v>91</v>
      </c>
      <c r="E952" t="s">
        <v>132</v>
      </c>
      <c r="F952" t="s">
        <v>2981</v>
      </c>
      <c r="G952" t="s">
        <v>134</v>
      </c>
      <c r="H952" t="s">
        <v>135</v>
      </c>
      <c r="I952" t="s">
        <v>136</v>
      </c>
      <c r="J952" t="s">
        <v>137</v>
      </c>
      <c r="K952" t="s">
        <v>138</v>
      </c>
      <c r="L952" t="s">
        <v>2982</v>
      </c>
      <c r="M952" t="s">
        <v>2983</v>
      </c>
      <c r="N952">
        <v>1.3958333329999999</v>
      </c>
      <c r="O952">
        <v>0</v>
      </c>
      <c r="P952">
        <v>2</v>
      </c>
      <c r="Q952">
        <v>0</v>
      </c>
      <c r="R952">
        <v>13</v>
      </c>
      <c r="S952">
        <v>0</v>
      </c>
      <c r="T952">
        <v>5</v>
      </c>
      <c r="U952">
        <v>0</v>
      </c>
      <c r="V952">
        <v>0</v>
      </c>
      <c r="W952">
        <v>0</v>
      </c>
      <c r="X952">
        <v>1.8905769984454377</v>
      </c>
      <c r="Y952">
        <v>0</v>
      </c>
      <c r="Z952">
        <v>27.69328179884722</v>
      </c>
      <c r="AA952">
        <v>0</v>
      </c>
      <c r="AB952">
        <v>12.251797795514166</v>
      </c>
      <c r="AC952">
        <v>0</v>
      </c>
      <c r="AD952">
        <v>0</v>
      </c>
      <c r="AE952">
        <v>41.835656592806821</v>
      </c>
    </row>
    <row r="953" spans="1:31" x14ac:dyDescent="0.25">
      <c r="A953">
        <v>2358404</v>
      </c>
      <c r="B953">
        <v>1</v>
      </c>
      <c r="C953" t="s">
        <v>80</v>
      </c>
      <c r="D953" t="s">
        <v>94</v>
      </c>
      <c r="E953" t="s">
        <v>132</v>
      </c>
      <c r="F953" t="s">
        <v>2984</v>
      </c>
      <c r="G953" t="s">
        <v>244</v>
      </c>
      <c r="H953" t="s">
        <v>135</v>
      </c>
      <c r="I953" t="s">
        <v>136</v>
      </c>
      <c r="J953" t="s">
        <v>137</v>
      </c>
      <c r="K953" t="s">
        <v>245</v>
      </c>
      <c r="L953" t="s">
        <v>2985</v>
      </c>
      <c r="M953" t="s">
        <v>2986</v>
      </c>
      <c r="N953">
        <v>0.54055555499999997</v>
      </c>
      <c r="O953">
        <v>0</v>
      </c>
      <c r="P953">
        <v>1183</v>
      </c>
      <c r="Q953">
        <v>0</v>
      </c>
      <c r="R953">
        <v>0</v>
      </c>
      <c r="S953">
        <v>0</v>
      </c>
      <c r="T953">
        <v>164</v>
      </c>
      <c r="U953">
        <v>0</v>
      </c>
      <c r="V953">
        <v>0</v>
      </c>
      <c r="W953">
        <v>0</v>
      </c>
      <c r="X953">
        <v>152.92102380449856</v>
      </c>
      <c r="Y953">
        <v>0</v>
      </c>
      <c r="Z953">
        <v>0</v>
      </c>
      <c r="AA953">
        <v>0</v>
      </c>
      <c r="AB953">
        <v>141.79502644577553</v>
      </c>
      <c r="AC953">
        <v>0</v>
      </c>
      <c r="AD953">
        <v>0</v>
      </c>
      <c r="AE953">
        <v>294.71605025027407</v>
      </c>
    </row>
    <row r="954" spans="1:31" x14ac:dyDescent="0.25">
      <c r="A954">
        <v>2358796</v>
      </c>
      <c r="B954">
        <v>1</v>
      </c>
      <c r="C954" t="s">
        <v>80</v>
      </c>
      <c r="D954" t="s">
        <v>93</v>
      </c>
      <c r="E954" t="s">
        <v>154</v>
      </c>
      <c r="F954" t="s">
        <v>2651</v>
      </c>
      <c r="G954" t="s">
        <v>299</v>
      </c>
      <c r="H954" t="s">
        <v>151</v>
      </c>
      <c r="I954" t="s">
        <v>136</v>
      </c>
      <c r="J954" t="s">
        <v>137</v>
      </c>
      <c r="K954" t="s">
        <v>138</v>
      </c>
      <c r="L954" t="s">
        <v>2987</v>
      </c>
      <c r="M954" t="s">
        <v>2988</v>
      </c>
      <c r="N954">
        <v>4.6372222220000001</v>
      </c>
      <c r="O954">
        <v>0</v>
      </c>
      <c r="P954">
        <v>1</v>
      </c>
      <c r="Q954">
        <v>0</v>
      </c>
      <c r="R954">
        <v>25</v>
      </c>
      <c r="S954">
        <v>0</v>
      </c>
      <c r="T954">
        <v>3</v>
      </c>
      <c r="U954">
        <v>0</v>
      </c>
      <c r="V954">
        <v>0</v>
      </c>
      <c r="W954">
        <v>0</v>
      </c>
      <c r="X954">
        <v>2.4903724115388064</v>
      </c>
      <c r="Y954">
        <v>0</v>
      </c>
      <c r="Z954">
        <v>1051.1423055743603</v>
      </c>
      <c r="AA954">
        <v>0</v>
      </c>
      <c r="AB954">
        <v>8.5365587265837011</v>
      </c>
      <c r="AC954">
        <v>0</v>
      </c>
      <c r="AD954">
        <v>0</v>
      </c>
      <c r="AE954">
        <v>1062.1692367124829</v>
      </c>
    </row>
    <row r="955" spans="1:31" x14ac:dyDescent="0.25">
      <c r="A955">
        <v>2358802</v>
      </c>
      <c r="B955">
        <v>1</v>
      </c>
      <c r="C955" t="s">
        <v>80</v>
      </c>
      <c r="D955" t="s">
        <v>93</v>
      </c>
      <c r="E955" t="s">
        <v>225</v>
      </c>
      <c r="F955" t="s">
        <v>2989</v>
      </c>
      <c r="G955" t="s">
        <v>219</v>
      </c>
      <c r="H955" t="s">
        <v>151</v>
      </c>
      <c r="I955" t="s">
        <v>136</v>
      </c>
      <c r="J955" t="s">
        <v>137</v>
      </c>
      <c r="K955" t="s">
        <v>138</v>
      </c>
      <c r="L955" t="s">
        <v>2990</v>
      </c>
      <c r="M955" t="s">
        <v>2991</v>
      </c>
      <c r="N955">
        <v>8.1227777769999996</v>
      </c>
      <c r="O955">
        <v>0</v>
      </c>
      <c r="P955">
        <v>3</v>
      </c>
      <c r="Q955">
        <v>0</v>
      </c>
      <c r="R955">
        <v>4</v>
      </c>
      <c r="S955">
        <v>0</v>
      </c>
      <c r="T955">
        <v>3</v>
      </c>
      <c r="U955">
        <v>0</v>
      </c>
      <c r="V955">
        <v>0</v>
      </c>
      <c r="W955">
        <v>0</v>
      </c>
      <c r="X955">
        <v>8.9129159102133464</v>
      </c>
      <c r="Y955">
        <v>0</v>
      </c>
      <c r="Z955">
        <v>204.27816857072958</v>
      </c>
      <c r="AA955">
        <v>0</v>
      </c>
      <c r="AB955">
        <v>8.6852730803872813</v>
      </c>
      <c r="AC955">
        <v>0</v>
      </c>
      <c r="AD955">
        <v>0</v>
      </c>
      <c r="AE955">
        <v>221.8763575613302</v>
      </c>
    </row>
    <row r="956" spans="1:31" x14ac:dyDescent="0.25">
      <c r="A956">
        <v>2358261</v>
      </c>
      <c r="B956">
        <v>1</v>
      </c>
      <c r="C956" t="s">
        <v>81</v>
      </c>
      <c r="D956" t="s">
        <v>128</v>
      </c>
      <c r="E956" t="s">
        <v>154</v>
      </c>
      <c r="F956" t="s">
        <v>2992</v>
      </c>
      <c r="G956" t="s">
        <v>299</v>
      </c>
      <c r="H956" t="s">
        <v>151</v>
      </c>
      <c r="I956" t="s">
        <v>136</v>
      </c>
      <c r="J956" t="s">
        <v>137</v>
      </c>
      <c r="K956" t="s">
        <v>138</v>
      </c>
      <c r="L956" t="s">
        <v>2993</v>
      </c>
      <c r="M956" t="s">
        <v>2994</v>
      </c>
      <c r="N956">
        <v>3.8763888880000001</v>
      </c>
      <c r="O956">
        <v>0</v>
      </c>
      <c r="P956">
        <v>43</v>
      </c>
      <c r="Q956">
        <v>0</v>
      </c>
      <c r="R956">
        <v>1</v>
      </c>
      <c r="S956">
        <v>0</v>
      </c>
      <c r="T956">
        <v>5</v>
      </c>
      <c r="U956">
        <v>0</v>
      </c>
      <c r="V956">
        <v>0</v>
      </c>
      <c r="W956">
        <v>0</v>
      </c>
      <c r="X956">
        <v>24.170809271862385</v>
      </c>
      <c r="Y956">
        <v>0</v>
      </c>
      <c r="Z956">
        <v>2.5220161489568698</v>
      </c>
      <c r="AA956">
        <v>0</v>
      </c>
      <c r="AB956">
        <v>17.477300179401528</v>
      </c>
      <c r="AC956">
        <v>0</v>
      </c>
      <c r="AD956">
        <v>0</v>
      </c>
      <c r="AE956">
        <v>44.170125600220786</v>
      </c>
    </row>
    <row r="957" spans="1:31" x14ac:dyDescent="0.25">
      <c r="A957">
        <v>2358212</v>
      </c>
      <c r="B957">
        <v>1</v>
      </c>
      <c r="C957" t="s">
        <v>80</v>
      </c>
      <c r="D957" t="s">
        <v>96</v>
      </c>
      <c r="E957" t="s">
        <v>148</v>
      </c>
      <c r="F957" t="s">
        <v>2995</v>
      </c>
      <c r="G957" t="s">
        <v>150</v>
      </c>
      <c r="H957" t="s">
        <v>151</v>
      </c>
      <c r="I957" t="s">
        <v>136</v>
      </c>
      <c r="J957" t="s">
        <v>137</v>
      </c>
      <c r="K957" t="s">
        <v>138</v>
      </c>
      <c r="L957" t="s">
        <v>2996</v>
      </c>
      <c r="M957" t="s">
        <v>2997</v>
      </c>
      <c r="N957">
        <v>0.507222222</v>
      </c>
      <c r="O957">
        <v>0</v>
      </c>
      <c r="P957">
        <v>2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0.14892400669248668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0.14892400669248668</v>
      </c>
    </row>
    <row r="958" spans="1:31" x14ac:dyDescent="0.25">
      <c r="A958">
        <v>2358776</v>
      </c>
      <c r="B958">
        <v>1</v>
      </c>
      <c r="C958" t="s">
        <v>80</v>
      </c>
      <c r="D958" t="s">
        <v>93</v>
      </c>
      <c r="E958" t="s">
        <v>225</v>
      </c>
      <c r="F958" t="s">
        <v>2998</v>
      </c>
      <c r="G958" t="s">
        <v>219</v>
      </c>
      <c r="H958" t="s">
        <v>151</v>
      </c>
      <c r="I958" t="s">
        <v>136</v>
      </c>
      <c r="J958" t="s">
        <v>137</v>
      </c>
      <c r="K958" t="s">
        <v>138</v>
      </c>
      <c r="L958" t="s">
        <v>2999</v>
      </c>
      <c r="M958" t="s">
        <v>3000</v>
      </c>
      <c r="N958">
        <v>7.9730555550000002</v>
      </c>
      <c r="O958">
        <v>0</v>
      </c>
      <c r="P958">
        <v>13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13.242180463935341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13.242180463935341</v>
      </c>
    </row>
    <row r="959" spans="1:31" x14ac:dyDescent="0.25">
      <c r="A959">
        <v>2358799</v>
      </c>
      <c r="B959">
        <v>1</v>
      </c>
      <c r="C959" t="s">
        <v>81</v>
      </c>
      <c r="D959" t="s">
        <v>113</v>
      </c>
      <c r="E959" t="s">
        <v>171</v>
      </c>
      <c r="F959" t="s">
        <v>3001</v>
      </c>
      <c r="G959" t="s">
        <v>168</v>
      </c>
      <c r="H959" t="s">
        <v>135</v>
      </c>
      <c r="I959" t="s">
        <v>136</v>
      </c>
      <c r="J959" t="s">
        <v>137</v>
      </c>
      <c r="K959" t="s">
        <v>138</v>
      </c>
      <c r="L959" t="s">
        <v>3002</v>
      </c>
      <c r="M959" t="s">
        <v>3003</v>
      </c>
      <c r="N959">
        <v>1.185277777</v>
      </c>
      <c r="O959">
        <v>0</v>
      </c>
      <c r="P959">
        <v>240</v>
      </c>
      <c r="Q959">
        <v>2</v>
      </c>
      <c r="R959">
        <v>41</v>
      </c>
      <c r="S959">
        <v>2</v>
      </c>
      <c r="T959">
        <v>12</v>
      </c>
      <c r="U959">
        <v>0</v>
      </c>
      <c r="V959">
        <v>0</v>
      </c>
      <c r="W959">
        <v>0</v>
      </c>
      <c r="X959">
        <v>68.680695920268619</v>
      </c>
      <c r="Y959">
        <v>3.9261156419016636</v>
      </c>
      <c r="Z959">
        <v>258.6739807807939</v>
      </c>
      <c r="AA959">
        <v>2.0908740122784861</v>
      </c>
      <c r="AB959">
        <v>8.6293947168676972</v>
      </c>
      <c r="AC959">
        <v>0</v>
      </c>
      <c r="AD959">
        <v>0</v>
      </c>
      <c r="AE959">
        <v>342.00106107211036</v>
      </c>
    </row>
    <row r="960" spans="1:31" x14ac:dyDescent="0.25">
      <c r="A960">
        <v>2358822</v>
      </c>
      <c r="B960">
        <v>1</v>
      </c>
      <c r="C960" t="s">
        <v>80</v>
      </c>
      <c r="D960" t="s">
        <v>96</v>
      </c>
      <c r="E960" t="s">
        <v>148</v>
      </c>
      <c r="F960" t="s">
        <v>3004</v>
      </c>
      <c r="G960" t="s">
        <v>160</v>
      </c>
      <c r="H960" t="s">
        <v>151</v>
      </c>
      <c r="I960" t="s">
        <v>136</v>
      </c>
      <c r="J960" t="s">
        <v>137</v>
      </c>
      <c r="K960" t="s">
        <v>138</v>
      </c>
      <c r="L960" t="s">
        <v>2796</v>
      </c>
      <c r="M960" t="s">
        <v>3005</v>
      </c>
      <c r="N960">
        <v>3.1952777769999998</v>
      </c>
      <c r="O960">
        <v>0</v>
      </c>
      <c r="P960">
        <v>1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0.47418016096211785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0.47418016096211785</v>
      </c>
    </row>
    <row r="961" spans="1:31" x14ac:dyDescent="0.25">
      <c r="A961">
        <v>2358275</v>
      </c>
      <c r="B961">
        <v>1</v>
      </c>
      <c r="C961" t="s">
        <v>81</v>
      </c>
      <c r="D961" t="s">
        <v>113</v>
      </c>
      <c r="E961" t="s">
        <v>154</v>
      </c>
      <c r="F961" t="s">
        <v>3006</v>
      </c>
      <c r="G961" t="s">
        <v>299</v>
      </c>
      <c r="H961" t="s">
        <v>151</v>
      </c>
      <c r="I961" t="s">
        <v>136</v>
      </c>
      <c r="J961" t="s">
        <v>137</v>
      </c>
      <c r="K961" t="s">
        <v>138</v>
      </c>
      <c r="L961" t="s">
        <v>3007</v>
      </c>
      <c r="M961" t="s">
        <v>3008</v>
      </c>
      <c r="N961">
        <v>1.7580555550000001</v>
      </c>
      <c r="O961">
        <v>0</v>
      </c>
      <c r="P961">
        <v>0</v>
      </c>
      <c r="Q961">
        <v>0</v>
      </c>
      <c r="R961">
        <v>10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26.107458391191138</v>
      </c>
      <c r="AA961">
        <v>0</v>
      </c>
      <c r="AB961">
        <v>0</v>
      </c>
      <c r="AC961">
        <v>0</v>
      </c>
      <c r="AD961">
        <v>0</v>
      </c>
      <c r="AE961">
        <v>26.107458391191138</v>
      </c>
    </row>
    <row r="962" spans="1:31" x14ac:dyDescent="0.25">
      <c r="A962">
        <v>2358321</v>
      </c>
      <c r="B962">
        <v>1</v>
      </c>
      <c r="C962" t="s">
        <v>81</v>
      </c>
      <c r="D962" t="s">
        <v>118</v>
      </c>
      <c r="E962" t="s">
        <v>166</v>
      </c>
      <c r="F962" t="s">
        <v>3009</v>
      </c>
      <c r="G962" t="s">
        <v>168</v>
      </c>
      <c r="H962" t="s">
        <v>135</v>
      </c>
      <c r="I962" t="s">
        <v>136</v>
      </c>
      <c r="J962" t="s">
        <v>137</v>
      </c>
      <c r="K962" t="s">
        <v>138</v>
      </c>
      <c r="L962" t="s">
        <v>3010</v>
      </c>
      <c r="M962" t="s">
        <v>3011</v>
      </c>
      <c r="N962">
        <v>0.78472222199999997</v>
      </c>
      <c r="O962">
        <v>19</v>
      </c>
      <c r="P962">
        <v>1705</v>
      </c>
      <c r="Q962">
        <v>53</v>
      </c>
      <c r="R962">
        <v>160</v>
      </c>
      <c r="S962">
        <v>18</v>
      </c>
      <c r="T962">
        <v>128</v>
      </c>
      <c r="U962">
        <v>0</v>
      </c>
      <c r="V962">
        <v>0</v>
      </c>
      <c r="W962">
        <v>6.9753582451341805</v>
      </c>
      <c r="X962">
        <v>191.81772873619474</v>
      </c>
      <c r="Y962">
        <v>356.82100470833734</v>
      </c>
      <c r="Z962">
        <v>330.24727217257657</v>
      </c>
      <c r="AA962">
        <v>47.256517695788474</v>
      </c>
      <c r="AB962">
        <v>133.16553401791307</v>
      </c>
      <c r="AC962">
        <v>0</v>
      </c>
      <c r="AD962">
        <v>0</v>
      </c>
      <c r="AE962">
        <v>1066.2834155759444</v>
      </c>
    </row>
    <row r="963" spans="1:31" x14ac:dyDescent="0.25">
      <c r="A963">
        <v>2358298</v>
      </c>
      <c r="B963">
        <v>1</v>
      </c>
      <c r="C963" t="s">
        <v>81</v>
      </c>
      <c r="D963" t="s">
        <v>128</v>
      </c>
      <c r="E963" t="s">
        <v>132</v>
      </c>
      <c r="F963" t="s">
        <v>3012</v>
      </c>
      <c r="G963" t="s">
        <v>244</v>
      </c>
      <c r="H963" t="s">
        <v>135</v>
      </c>
      <c r="I963" t="s">
        <v>136</v>
      </c>
      <c r="J963" t="s">
        <v>137</v>
      </c>
      <c r="K963" t="s">
        <v>245</v>
      </c>
      <c r="L963" t="s">
        <v>3013</v>
      </c>
      <c r="M963" t="s">
        <v>3014</v>
      </c>
      <c r="N963">
        <v>1.4469444440000001</v>
      </c>
      <c r="O963">
        <v>0</v>
      </c>
      <c r="P963">
        <v>47</v>
      </c>
      <c r="Q963">
        <v>1</v>
      </c>
      <c r="R963">
        <v>24</v>
      </c>
      <c r="S963">
        <v>2</v>
      </c>
      <c r="T963">
        <v>11</v>
      </c>
      <c r="U963">
        <v>0</v>
      </c>
      <c r="V963">
        <v>0</v>
      </c>
      <c r="W963">
        <v>0</v>
      </c>
      <c r="X963">
        <v>29.48895720639371</v>
      </c>
      <c r="Y963">
        <v>3.7779509060474998</v>
      </c>
      <c r="Z963">
        <v>14.879914060442077</v>
      </c>
      <c r="AA963">
        <v>9.3203758352310402</v>
      </c>
      <c r="AB963">
        <v>27.0644808885293</v>
      </c>
      <c r="AC963">
        <v>0</v>
      </c>
      <c r="AD963">
        <v>0</v>
      </c>
      <c r="AE963">
        <v>84.531678896643626</v>
      </c>
    </row>
    <row r="964" spans="1:31" x14ac:dyDescent="0.25">
      <c r="A964">
        <v>2358344</v>
      </c>
      <c r="B964">
        <v>1</v>
      </c>
      <c r="C964" t="s">
        <v>81</v>
      </c>
      <c r="D964" t="s">
        <v>127</v>
      </c>
      <c r="E964" t="s">
        <v>171</v>
      </c>
      <c r="F964" t="s">
        <v>3015</v>
      </c>
      <c r="G964" t="s">
        <v>168</v>
      </c>
      <c r="H964" t="s">
        <v>135</v>
      </c>
      <c r="I964" t="s">
        <v>136</v>
      </c>
      <c r="J964" t="s">
        <v>137</v>
      </c>
      <c r="K964" t="s">
        <v>138</v>
      </c>
      <c r="L964" t="s">
        <v>3016</v>
      </c>
      <c r="M964" t="s">
        <v>3017</v>
      </c>
      <c r="N964">
        <v>0.92833333299999998</v>
      </c>
      <c r="O964">
        <v>0</v>
      </c>
      <c r="P964">
        <v>845</v>
      </c>
      <c r="Q964">
        <v>0</v>
      </c>
      <c r="R964">
        <v>25</v>
      </c>
      <c r="S964">
        <v>0</v>
      </c>
      <c r="T964">
        <v>93</v>
      </c>
      <c r="U964">
        <v>0</v>
      </c>
      <c r="V964">
        <v>0</v>
      </c>
      <c r="W964">
        <v>0</v>
      </c>
      <c r="X964">
        <v>204.35738649642198</v>
      </c>
      <c r="Y964">
        <v>0</v>
      </c>
      <c r="Z964">
        <v>48.8061980588624</v>
      </c>
      <c r="AA964">
        <v>0</v>
      </c>
      <c r="AB964">
        <v>94.202407321571499</v>
      </c>
      <c r="AC964">
        <v>0</v>
      </c>
      <c r="AD964">
        <v>0</v>
      </c>
      <c r="AE964">
        <v>347.3659918768559</v>
      </c>
    </row>
    <row r="965" spans="1:31" x14ac:dyDescent="0.25">
      <c r="A965">
        <v>2358676</v>
      </c>
      <c r="B965">
        <v>1</v>
      </c>
      <c r="C965" t="s">
        <v>80</v>
      </c>
      <c r="D965" t="s">
        <v>95</v>
      </c>
      <c r="E965" t="s">
        <v>175</v>
      </c>
      <c r="F965" t="s">
        <v>3018</v>
      </c>
      <c r="G965" t="s">
        <v>284</v>
      </c>
      <c r="H965" t="s">
        <v>151</v>
      </c>
      <c r="I965" t="s">
        <v>136</v>
      </c>
      <c r="J965" t="s">
        <v>137</v>
      </c>
      <c r="K965" t="s">
        <v>138</v>
      </c>
      <c r="L965" t="s">
        <v>3019</v>
      </c>
      <c r="M965" t="s">
        <v>3020</v>
      </c>
      <c r="N965">
        <v>1.2625</v>
      </c>
      <c r="O965">
        <v>0</v>
      </c>
      <c r="P965">
        <v>12</v>
      </c>
      <c r="Q965">
        <v>0</v>
      </c>
      <c r="R965">
        <v>0</v>
      </c>
      <c r="S965">
        <v>0</v>
      </c>
      <c r="T965">
        <v>4</v>
      </c>
      <c r="U965">
        <v>0</v>
      </c>
      <c r="V965">
        <v>0</v>
      </c>
      <c r="W965">
        <v>0</v>
      </c>
      <c r="X965">
        <v>6.09413352858562</v>
      </c>
      <c r="Y965">
        <v>0</v>
      </c>
      <c r="Z965">
        <v>0</v>
      </c>
      <c r="AA965">
        <v>0</v>
      </c>
      <c r="AB965">
        <v>7.3609500786271607</v>
      </c>
      <c r="AC965">
        <v>0</v>
      </c>
      <c r="AD965">
        <v>0</v>
      </c>
      <c r="AE965">
        <v>13.455083607212782</v>
      </c>
    </row>
    <row r="966" spans="1:31" x14ac:dyDescent="0.25">
      <c r="A966">
        <v>2358281</v>
      </c>
      <c r="B966">
        <v>1</v>
      </c>
      <c r="C966" t="s">
        <v>81</v>
      </c>
      <c r="D966" t="s">
        <v>127</v>
      </c>
      <c r="E966" t="s">
        <v>132</v>
      </c>
      <c r="F966" t="s">
        <v>3021</v>
      </c>
      <c r="G966" t="s">
        <v>142</v>
      </c>
      <c r="H966" t="s">
        <v>135</v>
      </c>
      <c r="I966" t="s">
        <v>136</v>
      </c>
      <c r="J966" t="s">
        <v>137</v>
      </c>
      <c r="K966" t="s">
        <v>138</v>
      </c>
      <c r="L966" t="s">
        <v>3022</v>
      </c>
      <c r="M966" t="s">
        <v>3023</v>
      </c>
      <c r="N966">
        <v>2.7033333329999998</v>
      </c>
      <c r="O966">
        <v>0</v>
      </c>
      <c r="P966">
        <v>1</v>
      </c>
      <c r="Q966">
        <v>0</v>
      </c>
      <c r="R966">
        <v>5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16.266361607341196</v>
      </c>
      <c r="Y966">
        <v>0</v>
      </c>
      <c r="Z966">
        <v>52.888445801182321</v>
      </c>
      <c r="AA966">
        <v>0</v>
      </c>
      <c r="AB966">
        <v>0</v>
      </c>
      <c r="AC966">
        <v>0</v>
      </c>
      <c r="AD966">
        <v>0</v>
      </c>
      <c r="AE966">
        <v>69.15480740852351</v>
      </c>
    </row>
    <row r="967" spans="1:31" x14ac:dyDescent="0.25">
      <c r="A967">
        <v>2358381</v>
      </c>
      <c r="B967">
        <v>1</v>
      </c>
      <c r="C967" t="s">
        <v>80</v>
      </c>
      <c r="D967" t="s">
        <v>108</v>
      </c>
      <c r="E967" t="s">
        <v>148</v>
      </c>
      <c r="F967" t="s">
        <v>3024</v>
      </c>
      <c r="G967" t="s">
        <v>160</v>
      </c>
      <c r="H967" t="s">
        <v>151</v>
      </c>
      <c r="I967" t="s">
        <v>136</v>
      </c>
      <c r="J967" t="s">
        <v>137</v>
      </c>
      <c r="K967" t="s">
        <v>138</v>
      </c>
      <c r="L967" t="s">
        <v>3025</v>
      </c>
      <c r="M967" t="s">
        <v>3026</v>
      </c>
      <c r="N967">
        <v>2.2166666660000001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1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5.2713020392069438</v>
      </c>
      <c r="AC967">
        <v>0</v>
      </c>
      <c r="AD967">
        <v>0</v>
      </c>
      <c r="AE967">
        <v>5.2713020392069438</v>
      </c>
    </row>
    <row r="968" spans="1:31" x14ac:dyDescent="0.25">
      <c r="A968">
        <v>2358235</v>
      </c>
      <c r="B968">
        <v>1</v>
      </c>
      <c r="C968" t="s">
        <v>80</v>
      </c>
      <c r="D968" t="s">
        <v>100</v>
      </c>
      <c r="E968" t="s">
        <v>171</v>
      </c>
      <c r="F968" t="s">
        <v>3027</v>
      </c>
      <c r="G968" t="s">
        <v>168</v>
      </c>
      <c r="H968" t="s">
        <v>135</v>
      </c>
      <c r="I968" t="s">
        <v>136</v>
      </c>
      <c r="J968" t="s">
        <v>137</v>
      </c>
      <c r="K968" t="s">
        <v>138</v>
      </c>
      <c r="L968" t="s">
        <v>3028</v>
      </c>
      <c r="M968" t="s">
        <v>3029</v>
      </c>
      <c r="N968">
        <v>0.44555555499999999</v>
      </c>
      <c r="O968">
        <v>4</v>
      </c>
      <c r="P968">
        <v>154</v>
      </c>
      <c r="Q968">
        <v>6</v>
      </c>
      <c r="R968">
        <v>60</v>
      </c>
      <c r="S968">
        <v>13</v>
      </c>
      <c r="T968">
        <v>62</v>
      </c>
      <c r="U968">
        <v>2</v>
      </c>
      <c r="V968">
        <v>1</v>
      </c>
      <c r="W968">
        <v>1.1154989435375411</v>
      </c>
      <c r="X968">
        <v>19.311015662249901</v>
      </c>
      <c r="Y968">
        <v>29.957267248195198</v>
      </c>
      <c r="Z968">
        <v>31.448209451082189</v>
      </c>
      <c r="AA968">
        <v>35.240512534305608</v>
      </c>
      <c r="AB968">
        <v>15.854399339313858</v>
      </c>
      <c r="AC968">
        <v>25.235249799906001</v>
      </c>
      <c r="AD968">
        <v>1.5487023106920834</v>
      </c>
      <c r="AE968">
        <v>159.71085528928239</v>
      </c>
    </row>
    <row r="969" spans="1:31" x14ac:dyDescent="0.25">
      <c r="A969">
        <v>2358527</v>
      </c>
      <c r="B969">
        <v>1</v>
      </c>
      <c r="C969" t="s">
        <v>81</v>
      </c>
      <c r="D969" t="s">
        <v>123</v>
      </c>
      <c r="E969" t="s">
        <v>320</v>
      </c>
      <c r="F969" t="s">
        <v>3030</v>
      </c>
      <c r="G969" t="s">
        <v>168</v>
      </c>
      <c r="H969" t="s">
        <v>135</v>
      </c>
      <c r="I969" t="s">
        <v>653</v>
      </c>
      <c r="J969" t="s">
        <v>137</v>
      </c>
      <c r="K969" t="s">
        <v>138</v>
      </c>
      <c r="L969" t="s">
        <v>3031</v>
      </c>
      <c r="M969" t="s">
        <v>3032</v>
      </c>
      <c r="N969">
        <v>3.2483333000000003E-2</v>
      </c>
      <c r="O969">
        <v>20</v>
      </c>
      <c r="P969">
        <v>935</v>
      </c>
      <c r="Q969">
        <v>607</v>
      </c>
      <c r="R969">
        <v>478</v>
      </c>
      <c r="S969">
        <v>67</v>
      </c>
      <c r="T969">
        <v>148</v>
      </c>
      <c r="U969">
        <v>7</v>
      </c>
      <c r="V969">
        <v>0</v>
      </c>
      <c r="W969">
        <v>1.7083484723701687</v>
      </c>
      <c r="X969">
        <v>10.831219143089193</v>
      </c>
      <c r="Y969">
        <v>85.875492152310187</v>
      </c>
      <c r="Z969">
        <v>32.607448735132408</v>
      </c>
      <c r="AA969">
        <v>15.482760167884795</v>
      </c>
      <c r="AB969">
        <v>6.2032951900698672</v>
      </c>
      <c r="AC969">
        <v>29.448551776369083</v>
      </c>
      <c r="AD969">
        <v>0</v>
      </c>
      <c r="AE969">
        <v>182.1571156372257</v>
      </c>
    </row>
    <row r="970" spans="1:31" x14ac:dyDescent="0.25">
      <c r="A970">
        <v>2358670</v>
      </c>
      <c r="B970">
        <v>1</v>
      </c>
      <c r="C970" t="s">
        <v>81</v>
      </c>
      <c r="D970" t="s">
        <v>123</v>
      </c>
      <c r="E970" t="s">
        <v>225</v>
      </c>
      <c r="F970" t="s">
        <v>3033</v>
      </c>
      <c r="G970" t="s">
        <v>219</v>
      </c>
      <c r="H970" t="s">
        <v>151</v>
      </c>
      <c r="I970" t="s">
        <v>136</v>
      </c>
      <c r="J970" t="s">
        <v>137</v>
      </c>
      <c r="K970" t="s">
        <v>138</v>
      </c>
      <c r="L970" t="s">
        <v>3034</v>
      </c>
      <c r="M970" t="s">
        <v>3035</v>
      </c>
      <c r="N970">
        <v>0.63500000000000001</v>
      </c>
      <c r="O970">
        <v>0</v>
      </c>
      <c r="P970">
        <v>6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1.347440582163713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1.347440582163713</v>
      </c>
    </row>
    <row r="971" spans="1:31" x14ac:dyDescent="0.25">
      <c r="A971">
        <v>2358713</v>
      </c>
      <c r="B971">
        <v>1</v>
      </c>
      <c r="C971" t="s">
        <v>80</v>
      </c>
      <c r="D971" t="s">
        <v>93</v>
      </c>
      <c r="E971" t="s">
        <v>166</v>
      </c>
      <c r="F971" t="s">
        <v>2842</v>
      </c>
      <c r="G971" t="s">
        <v>1930</v>
      </c>
      <c r="H971" t="s">
        <v>135</v>
      </c>
      <c r="I971" t="s">
        <v>136</v>
      </c>
      <c r="J971" t="s">
        <v>137</v>
      </c>
      <c r="K971" t="s">
        <v>138</v>
      </c>
      <c r="L971" t="s">
        <v>3036</v>
      </c>
      <c r="M971" t="s">
        <v>3037</v>
      </c>
      <c r="N971">
        <v>4.7669444439999999</v>
      </c>
      <c r="O971">
        <v>0</v>
      </c>
      <c r="P971">
        <v>191</v>
      </c>
      <c r="Q971">
        <v>37</v>
      </c>
      <c r="R971">
        <v>280</v>
      </c>
      <c r="S971">
        <v>4</v>
      </c>
      <c r="T971">
        <v>110</v>
      </c>
      <c r="U971">
        <v>0</v>
      </c>
      <c r="V971">
        <v>0</v>
      </c>
      <c r="W971">
        <v>0</v>
      </c>
      <c r="X971">
        <v>639.26560178260331</v>
      </c>
      <c r="Y971">
        <v>1608.4211459503074</v>
      </c>
      <c r="Z971">
        <v>4212.1538944000586</v>
      </c>
      <c r="AA971">
        <v>130.61977520024845</v>
      </c>
      <c r="AB971">
        <v>1232.4265335932948</v>
      </c>
      <c r="AC971">
        <v>0</v>
      </c>
      <c r="AD971">
        <v>0</v>
      </c>
      <c r="AE971">
        <v>7822.8869509265123</v>
      </c>
    </row>
    <row r="972" spans="1:31" x14ac:dyDescent="0.25">
      <c r="A972">
        <v>2358570</v>
      </c>
      <c r="B972">
        <v>1</v>
      </c>
      <c r="C972" t="s">
        <v>80</v>
      </c>
      <c r="D972" t="s">
        <v>100</v>
      </c>
      <c r="E972" t="s">
        <v>148</v>
      </c>
      <c r="F972" t="s">
        <v>3038</v>
      </c>
      <c r="G972" t="s">
        <v>160</v>
      </c>
      <c r="H972" t="s">
        <v>151</v>
      </c>
      <c r="I972" t="s">
        <v>136</v>
      </c>
      <c r="J972" t="s">
        <v>137</v>
      </c>
      <c r="K972" t="s">
        <v>138</v>
      </c>
      <c r="L972" t="s">
        <v>3039</v>
      </c>
      <c r="M972" t="s">
        <v>3040</v>
      </c>
      <c r="N972">
        <v>1.9780555550000001</v>
      </c>
      <c r="O972">
        <v>0</v>
      </c>
      <c r="P972">
        <v>2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3.5508210020574711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3.5508210020574711</v>
      </c>
    </row>
    <row r="973" spans="1:31" x14ac:dyDescent="0.25">
      <c r="A973">
        <v>2358593</v>
      </c>
      <c r="B973">
        <v>1</v>
      </c>
      <c r="C973" t="s">
        <v>80</v>
      </c>
      <c r="D973" t="s">
        <v>110</v>
      </c>
      <c r="E973" t="s">
        <v>148</v>
      </c>
      <c r="F973" t="s">
        <v>3041</v>
      </c>
      <c r="G973" t="s">
        <v>150</v>
      </c>
      <c r="H973" t="s">
        <v>151</v>
      </c>
      <c r="I973" t="s">
        <v>136</v>
      </c>
      <c r="J973" t="s">
        <v>137</v>
      </c>
      <c r="K973" t="s">
        <v>138</v>
      </c>
      <c r="L973" t="s">
        <v>3042</v>
      </c>
      <c r="M973" t="s">
        <v>3043</v>
      </c>
      <c r="N973">
        <v>0.93111111099999999</v>
      </c>
      <c r="O973">
        <v>0</v>
      </c>
      <c r="P973">
        <v>1</v>
      </c>
      <c r="Q973">
        <v>0</v>
      </c>
      <c r="R973">
        <v>0</v>
      </c>
      <c r="S973">
        <v>0</v>
      </c>
      <c r="T973">
        <v>17</v>
      </c>
      <c r="U973">
        <v>0</v>
      </c>
      <c r="V973">
        <v>0</v>
      </c>
      <c r="W973">
        <v>0</v>
      </c>
      <c r="X973">
        <v>0.20474181377180001</v>
      </c>
      <c r="Y973">
        <v>0</v>
      </c>
      <c r="Z973">
        <v>0</v>
      </c>
      <c r="AA973">
        <v>0</v>
      </c>
      <c r="AB973">
        <v>38.227088772586868</v>
      </c>
      <c r="AC973">
        <v>0</v>
      </c>
      <c r="AD973">
        <v>0</v>
      </c>
      <c r="AE973">
        <v>38.431830586358664</v>
      </c>
    </row>
    <row r="974" spans="1:31" x14ac:dyDescent="0.25">
      <c r="A974">
        <v>2358842</v>
      </c>
      <c r="B974">
        <v>1</v>
      </c>
      <c r="C974" t="s">
        <v>80</v>
      </c>
      <c r="D974" t="s">
        <v>82</v>
      </c>
      <c r="E974" t="s">
        <v>166</v>
      </c>
      <c r="F974" t="s">
        <v>3044</v>
      </c>
      <c r="G974" t="s">
        <v>168</v>
      </c>
      <c r="H974" t="s">
        <v>135</v>
      </c>
      <c r="I974" t="s">
        <v>136</v>
      </c>
      <c r="J974" t="s">
        <v>137</v>
      </c>
      <c r="K974" t="s">
        <v>138</v>
      </c>
      <c r="L974" t="s">
        <v>3045</v>
      </c>
      <c r="M974" t="s">
        <v>3046</v>
      </c>
      <c r="N974">
        <v>0.40111111100000002</v>
      </c>
      <c r="O974">
        <v>0</v>
      </c>
      <c r="P974">
        <v>13</v>
      </c>
      <c r="Q974">
        <v>0</v>
      </c>
      <c r="R974">
        <v>0</v>
      </c>
      <c r="S974">
        <v>1</v>
      </c>
      <c r="T974">
        <v>259</v>
      </c>
      <c r="U974">
        <v>0</v>
      </c>
      <c r="V974">
        <v>3</v>
      </c>
      <c r="W974">
        <v>0</v>
      </c>
      <c r="X974">
        <v>1.5501522867160498</v>
      </c>
      <c r="Y974">
        <v>0</v>
      </c>
      <c r="Z974">
        <v>0</v>
      </c>
      <c r="AA974">
        <v>64.42723189794124</v>
      </c>
      <c r="AB974">
        <v>85.646191060139699</v>
      </c>
      <c r="AC974">
        <v>0</v>
      </c>
      <c r="AD974">
        <v>35.473551995814105</v>
      </c>
      <c r="AE974">
        <v>187.09712724061109</v>
      </c>
    </row>
    <row r="975" spans="1:31" x14ac:dyDescent="0.25">
      <c r="A975">
        <v>2358650</v>
      </c>
      <c r="B975">
        <v>1</v>
      </c>
      <c r="C975" t="s">
        <v>80</v>
      </c>
      <c r="D975" t="s">
        <v>111</v>
      </c>
      <c r="E975" t="s">
        <v>148</v>
      </c>
      <c r="F975" t="s">
        <v>3047</v>
      </c>
      <c r="G975" t="s">
        <v>150</v>
      </c>
      <c r="H975" t="s">
        <v>151</v>
      </c>
      <c r="I975" t="s">
        <v>136</v>
      </c>
      <c r="J975" t="s">
        <v>137</v>
      </c>
      <c r="K975" t="s">
        <v>138</v>
      </c>
      <c r="L975" t="s">
        <v>3048</v>
      </c>
      <c r="M975" t="s">
        <v>3049</v>
      </c>
      <c r="N975">
        <v>0.66527777700000001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1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1.6088847007220135</v>
      </c>
      <c r="AC975">
        <v>0</v>
      </c>
      <c r="AD975">
        <v>0</v>
      </c>
      <c r="AE975">
        <v>1.6088847007220135</v>
      </c>
    </row>
    <row r="976" spans="1:31" x14ac:dyDescent="0.25">
      <c r="A976">
        <v>2358464</v>
      </c>
      <c r="B976">
        <v>1</v>
      </c>
      <c r="C976" t="s">
        <v>81</v>
      </c>
      <c r="D976" t="s">
        <v>117</v>
      </c>
      <c r="E976" t="s">
        <v>132</v>
      </c>
      <c r="F976" t="s">
        <v>3050</v>
      </c>
      <c r="G976" t="s">
        <v>134</v>
      </c>
      <c r="H976" t="s">
        <v>135</v>
      </c>
      <c r="I976" t="s">
        <v>136</v>
      </c>
      <c r="J976" t="s">
        <v>137</v>
      </c>
      <c r="K976" t="s">
        <v>138</v>
      </c>
      <c r="L976" t="s">
        <v>3051</v>
      </c>
      <c r="M976" t="s">
        <v>3052</v>
      </c>
      <c r="N976">
        <v>1.2838888879999999</v>
      </c>
      <c r="O976">
        <v>0</v>
      </c>
      <c r="P976">
        <v>26</v>
      </c>
      <c r="Q976">
        <v>0</v>
      </c>
      <c r="R976">
        <v>15</v>
      </c>
      <c r="S976">
        <v>0</v>
      </c>
      <c r="T976">
        <v>2</v>
      </c>
      <c r="U976">
        <v>0</v>
      </c>
      <c r="V976">
        <v>0</v>
      </c>
      <c r="W976">
        <v>0</v>
      </c>
      <c r="X976">
        <v>7.4305520462109564</v>
      </c>
      <c r="Y976">
        <v>0</v>
      </c>
      <c r="Z976">
        <v>37.726429568426163</v>
      </c>
      <c r="AA976">
        <v>0</v>
      </c>
      <c r="AB976">
        <v>0.91943554336840005</v>
      </c>
      <c r="AC976">
        <v>0</v>
      </c>
      <c r="AD976">
        <v>0</v>
      </c>
      <c r="AE976">
        <v>46.076417158005519</v>
      </c>
    </row>
    <row r="977" spans="1:31" x14ac:dyDescent="0.25">
      <c r="A977">
        <v>2358358</v>
      </c>
      <c r="B977">
        <v>1</v>
      </c>
      <c r="C977" t="s">
        <v>80</v>
      </c>
      <c r="D977" t="s">
        <v>110</v>
      </c>
      <c r="E977" t="s">
        <v>225</v>
      </c>
      <c r="F977" t="s">
        <v>3053</v>
      </c>
      <c r="G977" t="s">
        <v>244</v>
      </c>
      <c r="H977" t="s">
        <v>151</v>
      </c>
      <c r="I977" t="s">
        <v>136</v>
      </c>
      <c r="J977" t="s">
        <v>137</v>
      </c>
      <c r="K977" t="s">
        <v>245</v>
      </c>
      <c r="L977" t="s">
        <v>3054</v>
      </c>
      <c r="M977" t="s">
        <v>3055</v>
      </c>
      <c r="N977">
        <v>7.9616666660000002</v>
      </c>
      <c r="O977">
        <v>0</v>
      </c>
      <c r="P977">
        <v>86</v>
      </c>
      <c r="Q977">
        <v>0</v>
      </c>
      <c r="R977">
        <v>0</v>
      </c>
      <c r="S977">
        <v>0</v>
      </c>
      <c r="T977">
        <v>2</v>
      </c>
      <c r="U977">
        <v>0</v>
      </c>
      <c r="V977">
        <v>0</v>
      </c>
      <c r="W977">
        <v>0</v>
      </c>
      <c r="X977">
        <v>288.79053300720591</v>
      </c>
      <c r="Y977">
        <v>0</v>
      </c>
      <c r="Z977">
        <v>0</v>
      </c>
      <c r="AA977">
        <v>0</v>
      </c>
      <c r="AB977">
        <v>16.833773097132301</v>
      </c>
      <c r="AC977">
        <v>0</v>
      </c>
      <c r="AD977">
        <v>0</v>
      </c>
      <c r="AE977">
        <v>305.62430610433819</v>
      </c>
    </row>
    <row r="978" spans="1:31" x14ac:dyDescent="0.25">
      <c r="A978">
        <v>2358756</v>
      </c>
      <c r="B978">
        <v>1</v>
      </c>
      <c r="C978" t="s">
        <v>80</v>
      </c>
      <c r="D978" t="s">
        <v>108</v>
      </c>
      <c r="E978" t="s">
        <v>225</v>
      </c>
      <c r="F978" t="s">
        <v>3056</v>
      </c>
      <c r="G978" t="s">
        <v>502</v>
      </c>
      <c r="H978" t="s">
        <v>151</v>
      </c>
      <c r="I978" t="s">
        <v>136</v>
      </c>
      <c r="J978" t="s">
        <v>137</v>
      </c>
      <c r="K978" t="s">
        <v>138</v>
      </c>
      <c r="L978" t="s">
        <v>3057</v>
      </c>
      <c r="M978" t="s">
        <v>3058</v>
      </c>
      <c r="N978">
        <v>2.4516666659999999</v>
      </c>
      <c r="O978">
        <v>0</v>
      </c>
      <c r="P978">
        <v>13</v>
      </c>
      <c r="Q978">
        <v>0</v>
      </c>
      <c r="R978">
        <v>3</v>
      </c>
      <c r="S978">
        <v>0</v>
      </c>
      <c r="T978">
        <v>6</v>
      </c>
      <c r="U978">
        <v>0</v>
      </c>
      <c r="V978">
        <v>0</v>
      </c>
      <c r="W978">
        <v>0</v>
      </c>
      <c r="X978">
        <v>9.5989482044330838</v>
      </c>
      <c r="Y978">
        <v>0</v>
      </c>
      <c r="Z978">
        <v>16.303112332821645</v>
      </c>
      <c r="AA978">
        <v>0</v>
      </c>
      <c r="AB978">
        <v>1.5903846307328056</v>
      </c>
      <c r="AC978">
        <v>0</v>
      </c>
      <c r="AD978">
        <v>0</v>
      </c>
      <c r="AE978">
        <v>27.492445167987533</v>
      </c>
    </row>
    <row r="979" spans="1:31" x14ac:dyDescent="0.25">
      <c r="A979">
        <v>2358215</v>
      </c>
      <c r="B979">
        <v>1</v>
      </c>
      <c r="C979" t="s">
        <v>81</v>
      </c>
      <c r="D979" t="s">
        <v>120</v>
      </c>
      <c r="E979" t="s">
        <v>166</v>
      </c>
      <c r="F979" t="s">
        <v>3059</v>
      </c>
      <c r="G979" t="s">
        <v>168</v>
      </c>
      <c r="H979" t="s">
        <v>135</v>
      </c>
      <c r="I979" t="s">
        <v>136</v>
      </c>
      <c r="J979" t="s">
        <v>137</v>
      </c>
      <c r="K979" t="s">
        <v>138</v>
      </c>
      <c r="L979" t="s">
        <v>3060</v>
      </c>
      <c r="M979" t="s">
        <v>3061</v>
      </c>
      <c r="N979">
        <v>0.52333333299999996</v>
      </c>
      <c r="O979">
        <v>0</v>
      </c>
      <c r="P979">
        <v>1121</v>
      </c>
      <c r="Q979">
        <v>0</v>
      </c>
      <c r="R979">
        <v>8</v>
      </c>
      <c r="S979">
        <v>1</v>
      </c>
      <c r="T979">
        <v>140</v>
      </c>
      <c r="U979">
        <v>0</v>
      </c>
      <c r="V979">
        <v>0</v>
      </c>
      <c r="W979">
        <v>0</v>
      </c>
      <c r="X979">
        <v>120.15480150013373</v>
      </c>
      <c r="Y979">
        <v>0</v>
      </c>
      <c r="Z979">
        <v>13.382997047799627</v>
      </c>
      <c r="AA979">
        <v>27.079878781127771</v>
      </c>
      <c r="AB979">
        <v>27.453889767030333</v>
      </c>
      <c r="AC979">
        <v>0</v>
      </c>
      <c r="AD979">
        <v>0</v>
      </c>
      <c r="AE979">
        <v>188.07156709609148</v>
      </c>
    </row>
    <row r="980" spans="1:31" x14ac:dyDescent="0.25">
      <c r="A980">
        <v>2358258</v>
      </c>
      <c r="B980">
        <v>1</v>
      </c>
      <c r="C980" t="s">
        <v>81</v>
      </c>
      <c r="D980" t="s">
        <v>128</v>
      </c>
      <c r="E980" t="s">
        <v>148</v>
      </c>
      <c r="F980" t="s">
        <v>3062</v>
      </c>
      <c r="G980" t="s">
        <v>150</v>
      </c>
      <c r="H980" t="s">
        <v>151</v>
      </c>
      <c r="I980" t="s">
        <v>136</v>
      </c>
      <c r="J980" t="s">
        <v>137</v>
      </c>
      <c r="K980" t="s">
        <v>138</v>
      </c>
      <c r="L980" t="s">
        <v>3063</v>
      </c>
      <c r="M980" t="s">
        <v>3064</v>
      </c>
      <c r="N980">
        <v>1.8419444439999999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1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9.6787819715538923</v>
      </c>
      <c r="AE980">
        <v>9.6787819715538923</v>
      </c>
    </row>
    <row r="981" spans="1:31" x14ac:dyDescent="0.25">
      <c r="A981">
        <v>2358507</v>
      </c>
      <c r="B981">
        <v>1</v>
      </c>
      <c r="C981" t="s">
        <v>80</v>
      </c>
      <c r="D981" t="s">
        <v>105</v>
      </c>
      <c r="E981" t="s">
        <v>132</v>
      </c>
      <c r="F981" t="s">
        <v>3065</v>
      </c>
      <c r="G981" t="s">
        <v>134</v>
      </c>
      <c r="H981" t="s">
        <v>135</v>
      </c>
      <c r="I981" t="s">
        <v>136</v>
      </c>
      <c r="J981" t="s">
        <v>137</v>
      </c>
      <c r="K981" t="s">
        <v>138</v>
      </c>
      <c r="L981" t="s">
        <v>3066</v>
      </c>
      <c r="M981" t="s">
        <v>3067</v>
      </c>
      <c r="N981">
        <v>1.2466666660000001</v>
      </c>
      <c r="O981">
        <v>3</v>
      </c>
      <c r="P981">
        <v>0</v>
      </c>
      <c r="Q981">
        <v>12</v>
      </c>
      <c r="R981">
        <v>0</v>
      </c>
      <c r="S981">
        <v>3</v>
      </c>
      <c r="T981">
        <v>0</v>
      </c>
      <c r="U981">
        <v>0</v>
      </c>
      <c r="V981">
        <v>0</v>
      </c>
      <c r="W981">
        <v>5.2986388876951924</v>
      </c>
      <c r="X981">
        <v>0</v>
      </c>
      <c r="Y981">
        <v>18.088100775052002</v>
      </c>
      <c r="Z981">
        <v>0</v>
      </c>
      <c r="AA981">
        <v>39.590009487020097</v>
      </c>
      <c r="AB981">
        <v>0</v>
      </c>
      <c r="AC981">
        <v>0</v>
      </c>
      <c r="AD981">
        <v>0</v>
      </c>
      <c r="AE981">
        <v>62.976749149767294</v>
      </c>
    </row>
    <row r="982" spans="1:31" x14ac:dyDescent="0.25">
      <c r="A982">
        <v>2358539</v>
      </c>
      <c r="B982">
        <v>1</v>
      </c>
      <c r="C982" t="s">
        <v>81</v>
      </c>
      <c r="D982" t="s">
        <v>118</v>
      </c>
      <c r="E982" t="s">
        <v>132</v>
      </c>
      <c r="F982" t="s">
        <v>3068</v>
      </c>
      <c r="G982" t="s">
        <v>134</v>
      </c>
      <c r="H982" t="s">
        <v>135</v>
      </c>
      <c r="I982" t="s">
        <v>136</v>
      </c>
      <c r="J982" t="s">
        <v>137</v>
      </c>
      <c r="K982" t="s">
        <v>138</v>
      </c>
      <c r="L982" t="s">
        <v>3069</v>
      </c>
      <c r="M982" t="s">
        <v>3070</v>
      </c>
      <c r="N982">
        <v>1.3969444440000001</v>
      </c>
      <c r="O982">
        <v>0</v>
      </c>
      <c r="P982">
        <v>0</v>
      </c>
      <c r="Q982">
        <v>2</v>
      </c>
      <c r="R982">
        <v>4</v>
      </c>
      <c r="S982">
        <v>2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11.743925656530511</v>
      </c>
      <c r="Z982">
        <v>87.242897991309462</v>
      </c>
      <c r="AA982">
        <v>593.72973072772379</v>
      </c>
      <c r="AB982">
        <v>0</v>
      </c>
      <c r="AC982">
        <v>0</v>
      </c>
      <c r="AD982">
        <v>0</v>
      </c>
      <c r="AE982">
        <v>692.71655437556376</v>
      </c>
    </row>
    <row r="983" spans="1:31" x14ac:dyDescent="0.25">
      <c r="A983">
        <v>2358393</v>
      </c>
      <c r="B983">
        <v>1</v>
      </c>
      <c r="C983" t="s">
        <v>81</v>
      </c>
      <c r="D983" t="s">
        <v>113</v>
      </c>
      <c r="E983" t="s">
        <v>225</v>
      </c>
      <c r="F983" t="s">
        <v>3071</v>
      </c>
      <c r="G983" t="s">
        <v>219</v>
      </c>
      <c r="H983" t="s">
        <v>151</v>
      </c>
      <c r="I983" t="s">
        <v>136</v>
      </c>
      <c r="J983" t="s">
        <v>137</v>
      </c>
      <c r="K983" t="s">
        <v>138</v>
      </c>
      <c r="L983" t="s">
        <v>3072</v>
      </c>
      <c r="M983" t="s">
        <v>3073</v>
      </c>
      <c r="N983">
        <v>2.1886111110000002</v>
      </c>
      <c r="O983">
        <v>0</v>
      </c>
      <c r="P983">
        <v>1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0.11603800127081668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0.11603800127081668</v>
      </c>
    </row>
    <row r="984" spans="1:31" x14ac:dyDescent="0.25">
      <c r="A984">
        <v>2358324</v>
      </c>
      <c r="B984">
        <v>1</v>
      </c>
      <c r="C984" t="s">
        <v>81</v>
      </c>
      <c r="D984" t="s">
        <v>118</v>
      </c>
      <c r="E984" t="s">
        <v>225</v>
      </c>
      <c r="F984" t="s">
        <v>3074</v>
      </c>
      <c r="G984" t="s">
        <v>252</v>
      </c>
      <c r="H984" t="s">
        <v>151</v>
      </c>
      <c r="I984" t="s">
        <v>136</v>
      </c>
      <c r="J984" t="s">
        <v>137</v>
      </c>
      <c r="K984" t="s">
        <v>245</v>
      </c>
      <c r="L984" t="s">
        <v>3075</v>
      </c>
      <c r="M984" t="s">
        <v>3076</v>
      </c>
      <c r="N984">
        <v>5.3174999999999999</v>
      </c>
      <c r="O984">
        <v>0</v>
      </c>
      <c r="P984">
        <v>62</v>
      </c>
      <c r="Q984">
        <v>0</v>
      </c>
      <c r="R984">
        <v>0</v>
      </c>
      <c r="S984">
        <v>0</v>
      </c>
      <c r="T984">
        <v>3</v>
      </c>
      <c r="U984">
        <v>0</v>
      </c>
      <c r="V984">
        <v>0</v>
      </c>
      <c r="W984">
        <v>0</v>
      </c>
      <c r="X984">
        <v>79.148268489762685</v>
      </c>
      <c r="Y984">
        <v>0</v>
      </c>
      <c r="Z984">
        <v>0</v>
      </c>
      <c r="AA984">
        <v>0</v>
      </c>
      <c r="AB984">
        <v>16.580350536111759</v>
      </c>
      <c r="AC984">
        <v>0</v>
      </c>
      <c r="AD984">
        <v>0</v>
      </c>
      <c r="AE984">
        <v>95.728619025874451</v>
      </c>
    </row>
    <row r="985" spans="1:31" x14ac:dyDescent="0.25">
      <c r="A985">
        <v>2358347</v>
      </c>
      <c r="B985">
        <v>1</v>
      </c>
      <c r="C985" t="s">
        <v>81</v>
      </c>
      <c r="D985" t="s">
        <v>113</v>
      </c>
      <c r="E985" t="s">
        <v>225</v>
      </c>
      <c r="F985" t="s">
        <v>3077</v>
      </c>
      <c r="G985" t="s">
        <v>219</v>
      </c>
      <c r="H985" t="s">
        <v>151</v>
      </c>
      <c r="I985" t="s">
        <v>136</v>
      </c>
      <c r="J985" t="s">
        <v>137</v>
      </c>
      <c r="K985" t="s">
        <v>138</v>
      </c>
      <c r="L985" t="s">
        <v>3078</v>
      </c>
      <c r="M985" t="s">
        <v>3079</v>
      </c>
      <c r="N985">
        <v>1.2777777770000001</v>
      </c>
      <c r="O985">
        <v>0</v>
      </c>
      <c r="P985">
        <v>4</v>
      </c>
      <c r="Q985">
        <v>0</v>
      </c>
      <c r="R985">
        <v>2</v>
      </c>
      <c r="S985">
        <v>0</v>
      </c>
      <c r="T985">
        <v>1</v>
      </c>
      <c r="U985">
        <v>0</v>
      </c>
      <c r="V985">
        <v>0</v>
      </c>
      <c r="W985">
        <v>0</v>
      </c>
      <c r="X985">
        <v>1.3271532478768862</v>
      </c>
      <c r="Y985">
        <v>0</v>
      </c>
      <c r="Z985">
        <v>4.2650785392804913</v>
      </c>
      <c r="AA985">
        <v>0</v>
      </c>
      <c r="AB985">
        <v>2.9371062804513888</v>
      </c>
      <c r="AC985">
        <v>0</v>
      </c>
      <c r="AD985">
        <v>0</v>
      </c>
      <c r="AE985">
        <v>8.5293380676087658</v>
      </c>
    </row>
    <row r="986" spans="1:31" x14ac:dyDescent="0.25">
      <c r="A986">
        <v>2358284</v>
      </c>
      <c r="B986">
        <v>1</v>
      </c>
      <c r="C986" t="s">
        <v>81</v>
      </c>
      <c r="D986" t="s">
        <v>112</v>
      </c>
      <c r="E986" t="s">
        <v>166</v>
      </c>
      <c r="F986" t="s">
        <v>3080</v>
      </c>
      <c r="G986" t="s">
        <v>168</v>
      </c>
      <c r="H986" t="s">
        <v>135</v>
      </c>
      <c r="I986" t="s">
        <v>136</v>
      </c>
      <c r="J986" t="s">
        <v>137</v>
      </c>
      <c r="K986" t="s">
        <v>138</v>
      </c>
      <c r="L986" t="s">
        <v>3081</v>
      </c>
      <c r="M986" t="s">
        <v>3082</v>
      </c>
      <c r="N986">
        <v>1.28</v>
      </c>
      <c r="O986">
        <v>0</v>
      </c>
      <c r="P986">
        <v>220</v>
      </c>
      <c r="Q986">
        <v>141</v>
      </c>
      <c r="R986">
        <v>245</v>
      </c>
      <c r="S986">
        <v>29</v>
      </c>
      <c r="T986">
        <v>28</v>
      </c>
      <c r="U986">
        <v>7</v>
      </c>
      <c r="V986">
        <v>0</v>
      </c>
      <c r="W986">
        <v>0</v>
      </c>
      <c r="X986">
        <v>53.92737733549891</v>
      </c>
      <c r="Y986">
        <v>448.26418983469807</v>
      </c>
      <c r="Z986">
        <v>330.26964363895809</v>
      </c>
      <c r="AA986">
        <v>137.39694498408733</v>
      </c>
      <c r="AB986">
        <v>49.602836842618373</v>
      </c>
      <c r="AC986">
        <v>689.76271488736745</v>
      </c>
      <c r="AD986">
        <v>0</v>
      </c>
      <c r="AE986">
        <v>1709.2237075232283</v>
      </c>
    </row>
    <row r="987" spans="1:31" x14ac:dyDescent="0.25">
      <c r="A987">
        <v>2358685</v>
      </c>
      <c r="B987">
        <v>1</v>
      </c>
      <c r="C987" t="s">
        <v>80</v>
      </c>
      <c r="D987" t="s">
        <v>93</v>
      </c>
      <c r="E987" t="s">
        <v>166</v>
      </c>
      <c r="F987" t="s">
        <v>3083</v>
      </c>
      <c r="G987" t="s">
        <v>168</v>
      </c>
      <c r="H987" t="s">
        <v>135</v>
      </c>
      <c r="I987" t="s">
        <v>136</v>
      </c>
      <c r="J987" t="s">
        <v>137</v>
      </c>
      <c r="K987" t="s">
        <v>138</v>
      </c>
      <c r="L987" t="s">
        <v>3084</v>
      </c>
      <c r="M987" t="s">
        <v>3085</v>
      </c>
      <c r="N987">
        <v>0.17638888799999999</v>
      </c>
      <c r="O987">
        <v>0</v>
      </c>
      <c r="P987">
        <v>694</v>
      </c>
      <c r="Q987">
        <v>8</v>
      </c>
      <c r="R987">
        <v>240</v>
      </c>
      <c r="S987">
        <v>22</v>
      </c>
      <c r="T987">
        <v>146</v>
      </c>
      <c r="U987">
        <v>0</v>
      </c>
      <c r="V987">
        <v>0</v>
      </c>
      <c r="W987">
        <v>0</v>
      </c>
      <c r="X987">
        <v>31.525067659738575</v>
      </c>
      <c r="Y987">
        <v>7.8311872317980606</v>
      </c>
      <c r="Z987">
        <v>166.97266931687975</v>
      </c>
      <c r="AA987">
        <v>27.707163188193103</v>
      </c>
      <c r="AB987">
        <v>49.518287366927119</v>
      </c>
      <c r="AC987">
        <v>0</v>
      </c>
      <c r="AD987">
        <v>0</v>
      </c>
      <c r="AE987">
        <v>283.5543747635366</v>
      </c>
    </row>
    <row r="988" spans="1:31" x14ac:dyDescent="0.25">
      <c r="A988">
        <v>2358476</v>
      </c>
      <c r="B988">
        <v>1</v>
      </c>
      <c r="C988" t="s">
        <v>80</v>
      </c>
      <c r="D988" t="s">
        <v>88</v>
      </c>
      <c r="E988" t="s">
        <v>148</v>
      </c>
      <c r="F988" t="s">
        <v>3086</v>
      </c>
      <c r="G988" t="s">
        <v>240</v>
      </c>
      <c r="H988" t="s">
        <v>151</v>
      </c>
      <c r="I988" t="s">
        <v>136</v>
      </c>
      <c r="J988" t="s">
        <v>137</v>
      </c>
      <c r="K988" t="s">
        <v>138</v>
      </c>
      <c r="L988" t="s">
        <v>3087</v>
      </c>
      <c r="M988" t="s">
        <v>3088</v>
      </c>
      <c r="N988">
        <v>6.4561111110000002</v>
      </c>
      <c r="O988">
        <v>0</v>
      </c>
      <c r="P988">
        <v>2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4.6433444397660271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4.6433444397660271</v>
      </c>
    </row>
    <row r="989" spans="1:31" x14ac:dyDescent="0.25">
      <c r="A989">
        <v>2358430</v>
      </c>
      <c r="B989">
        <v>1</v>
      </c>
      <c r="C989" t="s">
        <v>81</v>
      </c>
      <c r="D989" t="s">
        <v>127</v>
      </c>
      <c r="E989" t="s">
        <v>225</v>
      </c>
      <c r="F989" t="s">
        <v>3089</v>
      </c>
      <c r="G989" t="s">
        <v>227</v>
      </c>
      <c r="H989" t="s">
        <v>151</v>
      </c>
      <c r="I989" t="s">
        <v>136</v>
      </c>
      <c r="J989" t="s">
        <v>137</v>
      </c>
      <c r="K989" t="s">
        <v>138</v>
      </c>
      <c r="L989" t="s">
        <v>3090</v>
      </c>
      <c r="M989" t="s">
        <v>3091</v>
      </c>
      <c r="N989">
        <v>5.5583333330000002</v>
      </c>
      <c r="O989">
        <v>0</v>
      </c>
      <c r="P989">
        <v>36</v>
      </c>
      <c r="Q989">
        <v>0</v>
      </c>
      <c r="R989">
        <v>7</v>
      </c>
      <c r="S989">
        <v>0</v>
      </c>
      <c r="T989">
        <v>6</v>
      </c>
      <c r="U989">
        <v>0</v>
      </c>
      <c r="V989">
        <v>1</v>
      </c>
      <c r="W989">
        <v>0</v>
      </c>
      <c r="X989">
        <v>63.293151644737776</v>
      </c>
      <c r="Y989">
        <v>0</v>
      </c>
      <c r="Z989">
        <v>68.397208679252302</v>
      </c>
      <c r="AA989">
        <v>0</v>
      </c>
      <c r="AB989">
        <v>20.825592648356931</v>
      </c>
      <c r="AC989">
        <v>0</v>
      </c>
      <c r="AD989">
        <v>4.8503281765756245</v>
      </c>
      <c r="AE989">
        <v>157.36628114892264</v>
      </c>
    </row>
    <row r="990" spans="1:31" x14ac:dyDescent="0.25">
      <c r="A990">
        <v>2358387</v>
      </c>
      <c r="B990">
        <v>1</v>
      </c>
      <c r="C990" t="s">
        <v>80</v>
      </c>
      <c r="D990" t="s">
        <v>85</v>
      </c>
      <c r="E990" t="s">
        <v>148</v>
      </c>
      <c r="F990" t="s">
        <v>3092</v>
      </c>
      <c r="G990" t="s">
        <v>160</v>
      </c>
      <c r="H990" t="s">
        <v>151</v>
      </c>
      <c r="I990" t="s">
        <v>136</v>
      </c>
      <c r="J990" t="s">
        <v>137</v>
      </c>
      <c r="K990" t="s">
        <v>138</v>
      </c>
      <c r="L990" t="s">
        <v>3093</v>
      </c>
      <c r="M990" t="s">
        <v>3094</v>
      </c>
      <c r="N990">
        <v>6.0436111109999997</v>
      </c>
      <c r="O990">
        <v>0</v>
      </c>
      <c r="P990">
        <v>12</v>
      </c>
      <c r="Q990">
        <v>0</v>
      </c>
      <c r="R990">
        <v>0</v>
      </c>
      <c r="S990">
        <v>0</v>
      </c>
      <c r="T990">
        <v>1</v>
      </c>
      <c r="U990">
        <v>0</v>
      </c>
      <c r="V990">
        <v>0</v>
      </c>
      <c r="W990">
        <v>0</v>
      </c>
      <c r="X990">
        <v>29.869952978403035</v>
      </c>
      <c r="Y990">
        <v>0</v>
      </c>
      <c r="Z990">
        <v>0</v>
      </c>
      <c r="AA990">
        <v>0</v>
      </c>
      <c r="AB990">
        <v>0.38783261945999997</v>
      </c>
      <c r="AC990">
        <v>0</v>
      </c>
      <c r="AD990">
        <v>0</v>
      </c>
      <c r="AE990">
        <v>30.257785597863034</v>
      </c>
    </row>
    <row r="991" spans="1:31" x14ac:dyDescent="0.25">
      <c r="A991">
        <v>2358725</v>
      </c>
      <c r="B991">
        <v>1</v>
      </c>
      <c r="C991" t="s">
        <v>81</v>
      </c>
      <c r="D991" t="s">
        <v>120</v>
      </c>
      <c r="E991" t="s">
        <v>166</v>
      </c>
      <c r="F991" t="s">
        <v>3095</v>
      </c>
      <c r="G991" t="s">
        <v>168</v>
      </c>
      <c r="H991" t="s">
        <v>135</v>
      </c>
      <c r="I991" t="s">
        <v>136</v>
      </c>
      <c r="J991" t="s">
        <v>137</v>
      </c>
      <c r="K991" t="s">
        <v>138</v>
      </c>
      <c r="L991" t="s">
        <v>3096</v>
      </c>
      <c r="M991" t="s">
        <v>3097</v>
      </c>
      <c r="N991">
        <v>0.698333333</v>
      </c>
      <c r="O991">
        <v>0</v>
      </c>
      <c r="P991">
        <v>470</v>
      </c>
      <c r="Q991">
        <v>0</v>
      </c>
      <c r="R991">
        <v>10</v>
      </c>
      <c r="S991">
        <v>0</v>
      </c>
      <c r="T991">
        <v>55</v>
      </c>
      <c r="U991">
        <v>0</v>
      </c>
      <c r="V991">
        <v>0</v>
      </c>
      <c r="W991">
        <v>0</v>
      </c>
      <c r="X991">
        <v>69.916348834122132</v>
      </c>
      <c r="Y991">
        <v>0</v>
      </c>
      <c r="Z991">
        <v>36.636244888229506</v>
      </c>
      <c r="AA991">
        <v>0</v>
      </c>
      <c r="AB991">
        <v>19.837205332451745</v>
      </c>
      <c r="AC991">
        <v>0</v>
      </c>
      <c r="AD991">
        <v>0</v>
      </c>
      <c r="AE991">
        <v>126.38979905480339</v>
      </c>
    </row>
    <row r="992" spans="1:31" x14ac:dyDescent="0.25">
      <c r="A992">
        <v>2358825</v>
      </c>
      <c r="B992">
        <v>1</v>
      </c>
      <c r="C992" t="s">
        <v>80</v>
      </c>
      <c r="D992" t="s">
        <v>96</v>
      </c>
      <c r="E992" t="s">
        <v>175</v>
      </c>
      <c r="F992" t="s">
        <v>3098</v>
      </c>
      <c r="G992" t="s">
        <v>177</v>
      </c>
      <c r="H992" t="s">
        <v>151</v>
      </c>
      <c r="I992" t="s">
        <v>136</v>
      </c>
      <c r="J992" t="s">
        <v>137</v>
      </c>
      <c r="K992" t="s">
        <v>138</v>
      </c>
      <c r="L992" t="s">
        <v>3099</v>
      </c>
      <c r="M992" t="s">
        <v>3100</v>
      </c>
      <c r="N992">
        <v>6.8769444440000003</v>
      </c>
      <c r="O992">
        <v>0</v>
      </c>
      <c r="P992">
        <v>7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14.970206098695472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14.970206098695472</v>
      </c>
    </row>
    <row r="993" spans="1:31" x14ac:dyDescent="0.25">
      <c r="A993">
        <v>2358433</v>
      </c>
      <c r="B993">
        <v>1</v>
      </c>
      <c r="C993" t="s">
        <v>80</v>
      </c>
      <c r="D993" t="s">
        <v>111</v>
      </c>
      <c r="E993" t="s">
        <v>148</v>
      </c>
      <c r="F993" t="s">
        <v>3101</v>
      </c>
      <c r="G993" t="s">
        <v>1167</v>
      </c>
      <c r="H993" t="s">
        <v>151</v>
      </c>
      <c r="I993" t="s">
        <v>136</v>
      </c>
      <c r="J993" t="s">
        <v>137</v>
      </c>
      <c r="K993" t="s">
        <v>138</v>
      </c>
      <c r="L993" t="s">
        <v>3102</v>
      </c>
      <c r="M993" t="s">
        <v>3103</v>
      </c>
      <c r="N993">
        <v>0.73305555499999997</v>
      </c>
      <c r="O993">
        <v>0</v>
      </c>
      <c r="P993">
        <v>5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0.84921482891243261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0.84921482891243261</v>
      </c>
    </row>
    <row r="994" spans="1:31" x14ac:dyDescent="0.25">
      <c r="A994">
        <v>2358241</v>
      </c>
      <c r="B994">
        <v>1</v>
      </c>
      <c r="C994" t="s">
        <v>81</v>
      </c>
      <c r="D994" t="s">
        <v>112</v>
      </c>
      <c r="E994" t="s">
        <v>166</v>
      </c>
      <c r="F994" t="s">
        <v>3104</v>
      </c>
      <c r="G994" t="s">
        <v>168</v>
      </c>
      <c r="H994" t="s">
        <v>135</v>
      </c>
      <c r="I994" t="s">
        <v>136</v>
      </c>
      <c r="J994" t="s">
        <v>137</v>
      </c>
      <c r="K994" t="s">
        <v>138</v>
      </c>
      <c r="L994" t="s">
        <v>3105</v>
      </c>
      <c r="M994" t="s">
        <v>3106</v>
      </c>
      <c r="N994">
        <v>0.628611111</v>
      </c>
      <c r="O994">
        <v>11</v>
      </c>
      <c r="P994">
        <v>7836</v>
      </c>
      <c r="Q994">
        <v>317</v>
      </c>
      <c r="R994">
        <v>1602</v>
      </c>
      <c r="S994">
        <v>75</v>
      </c>
      <c r="T994">
        <v>746</v>
      </c>
      <c r="U994">
        <v>12</v>
      </c>
      <c r="V994">
        <v>4</v>
      </c>
      <c r="W994">
        <v>3.316285131057747</v>
      </c>
      <c r="X994">
        <v>829.76242619782238</v>
      </c>
      <c r="Y994">
        <v>652.60765044228253</v>
      </c>
      <c r="Z994">
        <v>793.35239598500789</v>
      </c>
      <c r="AA994">
        <v>204.34779553632384</v>
      </c>
      <c r="AB994">
        <v>217.01625497659404</v>
      </c>
      <c r="AC994">
        <v>268.6562368674247</v>
      </c>
      <c r="AD994">
        <v>67.790881699702865</v>
      </c>
      <c r="AE994">
        <v>3036.8499268362161</v>
      </c>
    </row>
    <row r="995" spans="1:31" x14ac:dyDescent="0.25">
      <c r="A995">
        <v>2358224</v>
      </c>
      <c r="B995">
        <v>1</v>
      </c>
      <c r="C995" t="s">
        <v>81</v>
      </c>
      <c r="D995" t="s">
        <v>113</v>
      </c>
      <c r="E995" t="s">
        <v>320</v>
      </c>
      <c r="F995" t="s">
        <v>3107</v>
      </c>
      <c r="G995" t="s">
        <v>168</v>
      </c>
      <c r="H995" t="s">
        <v>135</v>
      </c>
      <c r="I995" t="s">
        <v>136</v>
      </c>
      <c r="J995" t="s">
        <v>137</v>
      </c>
      <c r="K995" t="s">
        <v>138</v>
      </c>
      <c r="L995" t="s">
        <v>3108</v>
      </c>
      <c r="M995" t="s">
        <v>3109</v>
      </c>
      <c r="N995">
        <v>0.15777777700000001</v>
      </c>
      <c r="O995">
        <v>4</v>
      </c>
      <c r="P995">
        <v>2176</v>
      </c>
      <c r="Q995">
        <v>21</v>
      </c>
      <c r="R995">
        <v>95</v>
      </c>
      <c r="S995">
        <v>5</v>
      </c>
      <c r="T995">
        <v>329</v>
      </c>
      <c r="U995">
        <v>1</v>
      </c>
      <c r="V995">
        <v>1</v>
      </c>
      <c r="W995">
        <v>1.099236140058329</v>
      </c>
      <c r="X995">
        <v>55.697190526893458</v>
      </c>
      <c r="Y995">
        <v>28.210756951159055</v>
      </c>
      <c r="Z995">
        <v>26.767471125953275</v>
      </c>
      <c r="AA995">
        <v>1.1122924023241798</v>
      </c>
      <c r="AB995">
        <v>20.014405069200006</v>
      </c>
      <c r="AC995">
        <v>15.128109299523203</v>
      </c>
      <c r="AD995">
        <v>0.25630247352666663</v>
      </c>
      <c r="AE995">
        <v>148.28576398863817</v>
      </c>
    </row>
    <row r="996" spans="1:31" x14ac:dyDescent="0.25">
      <c r="A996">
        <v>2358616</v>
      </c>
      <c r="B996">
        <v>1</v>
      </c>
      <c r="C996" t="s">
        <v>80</v>
      </c>
      <c r="D996" t="s">
        <v>96</v>
      </c>
      <c r="E996" t="s">
        <v>154</v>
      </c>
      <c r="F996" t="s">
        <v>3110</v>
      </c>
      <c r="G996" t="s">
        <v>299</v>
      </c>
      <c r="H996" t="s">
        <v>151</v>
      </c>
      <c r="I996" t="s">
        <v>136</v>
      </c>
      <c r="J996" t="s">
        <v>137</v>
      </c>
      <c r="K996" t="s">
        <v>138</v>
      </c>
      <c r="L996" t="s">
        <v>3111</v>
      </c>
      <c r="M996" t="s">
        <v>3112</v>
      </c>
      <c r="N996">
        <v>3.227777777</v>
      </c>
      <c r="O996">
        <v>0</v>
      </c>
      <c r="P996">
        <v>150</v>
      </c>
      <c r="Q996">
        <v>0</v>
      </c>
      <c r="R996">
        <v>0</v>
      </c>
      <c r="S996">
        <v>0</v>
      </c>
      <c r="T996">
        <v>101</v>
      </c>
      <c r="U996">
        <v>0</v>
      </c>
      <c r="V996">
        <v>0</v>
      </c>
      <c r="W996">
        <v>0</v>
      </c>
      <c r="X996">
        <v>295.80638639529599</v>
      </c>
      <c r="Y996">
        <v>0</v>
      </c>
      <c r="Z996">
        <v>0</v>
      </c>
      <c r="AA996">
        <v>0</v>
      </c>
      <c r="AB996">
        <v>1100.2112553155869</v>
      </c>
      <c r="AC996">
        <v>0</v>
      </c>
      <c r="AD996">
        <v>0</v>
      </c>
      <c r="AE996">
        <v>1396.0176417108828</v>
      </c>
    </row>
    <row r="997" spans="1:31" x14ac:dyDescent="0.25">
      <c r="A997">
        <v>2358745</v>
      </c>
      <c r="B997">
        <v>1</v>
      </c>
      <c r="C997" t="s">
        <v>80</v>
      </c>
      <c r="D997" t="s">
        <v>93</v>
      </c>
      <c r="E997" t="s">
        <v>166</v>
      </c>
      <c r="F997" t="s">
        <v>3113</v>
      </c>
      <c r="G997" t="s">
        <v>168</v>
      </c>
      <c r="H997" t="s">
        <v>135</v>
      </c>
      <c r="I997" t="s">
        <v>136</v>
      </c>
      <c r="J997" t="s">
        <v>137</v>
      </c>
      <c r="K997" t="s">
        <v>138</v>
      </c>
      <c r="L997" t="s">
        <v>3114</v>
      </c>
      <c r="M997" t="s">
        <v>3115</v>
      </c>
      <c r="N997">
        <v>0.37222222199999999</v>
      </c>
      <c r="O997">
        <v>1</v>
      </c>
      <c r="P997">
        <v>334</v>
      </c>
      <c r="Q997">
        <v>41</v>
      </c>
      <c r="R997">
        <v>181</v>
      </c>
      <c r="S997">
        <v>8</v>
      </c>
      <c r="T997">
        <v>104</v>
      </c>
      <c r="U997">
        <v>0</v>
      </c>
      <c r="V997">
        <v>0</v>
      </c>
      <c r="W997">
        <v>0.67992317466837193</v>
      </c>
      <c r="X997">
        <v>37.091968550765785</v>
      </c>
      <c r="Y997">
        <v>295.43714753865595</v>
      </c>
      <c r="Z997">
        <v>208.0878926339403</v>
      </c>
      <c r="AA997">
        <v>61.28585057922033</v>
      </c>
      <c r="AB997">
        <v>51.412881073125916</v>
      </c>
      <c r="AC997">
        <v>0</v>
      </c>
      <c r="AD997">
        <v>0</v>
      </c>
      <c r="AE997">
        <v>653.99566355037666</v>
      </c>
    </row>
    <row r="998" spans="1:31" x14ac:dyDescent="0.25">
      <c r="A998">
        <v>2358808</v>
      </c>
      <c r="B998">
        <v>1</v>
      </c>
      <c r="C998" t="s">
        <v>80</v>
      </c>
      <c r="D998" t="s">
        <v>91</v>
      </c>
      <c r="E998" t="s">
        <v>166</v>
      </c>
      <c r="F998" t="s">
        <v>3116</v>
      </c>
      <c r="G998" t="s">
        <v>168</v>
      </c>
      <c r="H998" t="s">
        <v>135</v>
      </c>
      <c r="I998" t="s">
        <v>136</v>
      </c>
      <c r="J998" t="s">
        <v>137</v>
      </c>
      <c r="K998" t="s">
        <v>138</v>
      </c>
      <c r="L998" t="s">
        <v>3117</v>
      </c>
      <c r="M998" t="s">
        <v>3118</v>
      </c>
      <c r="N998">
        <v>0.43777777699999998</v>
      </c>
      <c r="O998">
        <v>1</v>
      </c>
      <c r="P998">
        <v>41</v>
      </c>
      <c r="Q998">
        <v>21</v>
      </c>
      <c r="R998">
        <v>274</v>
      </c>
      <c r="S998">
        <v>11</v>
      </c>
      <c r="T998">
        <v>68</v>
      </c>
      <c r="U998">
        <v>3</v>
      </c>
      <c r="V998">
        <v>0</v>
      </c>
      <c r="W998">
        <v>0.37525510907880444</v>
      </c>
      <c r="X998">
        <v>11.735280798205295</v>
      </c>
      <c r="Y998">
        <v>53.921429216940204</v>
      </c>
      <c r="Z998">
        <v>248.4250870090473</v>
      </c>
      <c r="AA998">
        <v>44.60738870330951</v>
      </c>
      <c r="AB998">
        <v>44.426846229679619</v>
      </c>
      <c r="AC998">
        <v>10.545325146780124</v>
      </c>
      <c r="AD998">
        <v>0</v>
      </c>
      <c r="AE998">
        <v>414.03661221304077</v>
      </c>
    </row>
    <row r="999" spans="1:31" x14ac:dyDescent="0.25">
      <c r="A999">
        <v>2358702</v>
      </c>
      <c r="B999">
        <v>1</v>
      </c>
      <c r="C999" t="s">
        <v>80</v>
      </c>
      <c r="D999" t="s">
        <v>93</v>
      </c>
      <c r="E999" t="s">
        <v>132</v>
      </c>
      <c r="F999" t="s">
        <v>3119</v>
      </c>
      <c r="G999" t="s">
        <v>134</v>
      </c>
      <c r="H999" t="s">
        <v>135</v>
      </c>
      <c r="I999" t="s">
        <v>136</v>
      </c>
      <c r="J999" t="s">
        <v>137</v>
      </c>
      <c r="K999" t="s">
        <v>138</v>
      </c>
      <c r="L999" t="s">
        <v>3120</v>
      </c>
      <c r="M999" t="s">
        <v>3121</v>
      </c>
      <c r="N999">
        <v>3.9333333330000002</v>
      </c>
      <c r="O999">
        <v>0</v>
      </c>
      <c r="P999">
        <v>4</v>
      </c>
      <c r="Q999">
        <v>0</v>
      </c>
      <c r="R999">
        <v>12</v>
      </c>
      <c r="S999">
        <v>0</v>
      </c>
      <c r="T999">
        <v>9</v>
      </c>
      <c r="U999">
        <v>0</v>
      </c>
      <c r="V999">
        <v>0</v>
      </c>
      <c r="W999">
        <v>0</v>
      </c>
      <c r="X999">
        <v>7.597091202431657</v>
      </c>
      <c r="Y999">
        <v>0</v>
      </c>
      <c r="Z999">
        <v>126.71992870268956</v>
      </c>
      <c r="AA999">
        <v>0</v>
      </c>
      <c r="AB999">
        <v>102.31817583979519</v>
      </c>
      <c r="AC999">
        <v>0</v>
      </c>
      <c r="AD999">
        <v>0</v>
      </c>
      <c r="AE999">
        <v>236.63519574491642</v>
      </c>
    </row>
    <row r="1000" spans="1:31" x14ac:dyDescent="0.25">
      <c r="A1000">
        <v>2358310</v>
      </c>
      <c r="B1000">
        <v>1</v>
      </c>
      <c r="C1000" t="s">
        <v>80</v>
      </c>
      <c r="D1000" t="s">
        <v>93</v>
      </c>
      <c r="E1000" t="s">
        <v>154</v>
      </c>
      <c r="F1000" t="s">
        <v>3122</v>
      </c>
      <c r="G1000" t="s">
        <v>244</v>
      </c>
      <c r="H1000" t="s">
        <v>151</v>
      </c>
      <c r="I1000" t="s">
        <v>136</v>
      </c>
      <c r="J1000" t="s">
        <v>137</v>
      </c>
      <c r="K1000" t="s">
        <v>245</v>
      </c>
      <c r="L1000" t="s">
        <v>3123</v>
      </c>
      <c r="M1000" t="s">
        <v>3124</v>
      </c>
      <c r="N1000">
        <v>2.818888888</v>
      </c>
      <c r="O1000">
        <v>0</v>
      </c>
      <c r="P1000">
        <v>2</v>
      </c>
      <c r="Q1000">
        <v>0</v>
      </c>
      <c r="R1000">
        <v>17</v>
      </c>
      <c r="S1000">
        <v>0</v>
      </c>
      <c r="T1000">
        <v>4</v>
      </c>
      <c r="U1000">
        <v>0</v>
      </c>
      <c r="V1000">
        <v>0</v>
      </c>
      <c r="W1000">
        <v>0</v>
      </c>
      <c r="X1000">
        <v>2.89994242258325</v>
      </c>
      <c r="Y1000">
        <v>0</v>
      </c>
      <c r="Z1000">
        <v>292.8734380998165</v>
      </c>
      <c r="AA1000">
        <v>0</v>
      </c>
      <c r="AB1000">
        <v>75.898414476756798</v>
      </c>
      <c r="AC1000">
        <v>0</v>
      </c>
      <c r="AD1000">
        <v>0</v>
      </c>
      <c r="AE1000">
        <v>371.67179499915653</v>
      </c>
    </row>
    <row r="1001" spans="1:31" x14ac:dyDescent="0.25">
      <c r="A1001">
        <v>2358373</v>
      </c>
      <c r="B1001">
        <v>1</v>
      </c>
      <c r="C1001" t="s">
        <v>80</v>
      </c>
      <c r="D1001" t="s">
        <v>83</v>
      </c>
      <c r="E1001" t="s">
        <v>148</v>
      </c>
      <c r="F1001" t="s">
        <v>3125</v>
      </c>
      <c r="G1001" t="s">
        <v>160</v>
      </c>
      <c r="H1001" t="s">
        <v>151</v>
      </c>
      <c r="I1001" t="s">
        <v>136</v>
      </c>
      <c r="J1001" t="s">
        <v>137</v>
      </c>
      <c r="K1001" t="s">
        <v>138</v>
      </c>
      <c r="L1001" t="s">
        <v>3126</v>
      </c>
      <c r="M1001" t="s">
        <v>3127</v>
      </c>
      <c r="N1001">
        <v>1.0533333330000001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8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16.37321137354245</v>
      </c>
      <c r="AC1001">
        <v>0</v>
      </c>
      <c r="AD1001">
        <v>0</v>
      </c>
      <c r="AE1001">
        <v>16.37321137354245</v>
      </c>
    </row>
    <row r="1002" spans="1:31" x14ac:dyDescent="0.25">
      <c r="A1002">
        <v>2358350</v>
      </c>
      <c r="B1002">
        <v>1</v>
      </c>
      <c r="C1002" t="s">
        <v>80</v>
      </c>
      <c r="D1002" t="s">
        <v>105</v>
      </c>
      <c r="E1002" t="s">
        <v>171</v>
      </c>
      <c r="F1002" t="s">
        <v>3128</v>
      </c>
      <c r="G1002" t="s">
        <v>168</v>
      </c>
      <c r="H1002" t="s">
        <v>135</v>
      </c>
      <c r="I1002" t="s">
        <v>136</v>
      </c>
      <c r="J1002" t="s">
        <v>137</v>
      </c>
      <c r="K1002" t="s">
        <v>138</v>
      </c>
      <c r="L1002" t="s">
        <v>3129</v>
      </c>
      <c r="M1002" t="s">
        <v>3130</v>
      </c>
      <c r="N1002">
        <v>1.4597222219999999</v>
      </c>
      <c r="O1002">
        <v>1</v>
      </c>
      <c r="P1002">
        <v>284</v>
      </c>
      <c r="Q1002">
        <v>2</v>
      </c>
      <c r="R1002">
        <v>2</v>
      </c>
      <c r="S1002">
        <v>4</v>
      </c>
      <c r="T1002">
        <v>24</v>
      </c>
      <c r="U1002">
        <v>0</v>
      </c>
      <c r="V1002">
        <v>0</v>
      </c>
      <c r="W1002">
        <v>1.2972040539240153</v>
      </c>
      <c r="X1002">
        <v>81.243400619455699</v>
      </c>
      <c r="Y1002">
        <v>4.4050081556042651</v>
      </c>
      <c r="Z1002">
        <v>3.9852352547214909</v>
      </c>
      <c r="AA1002">
        <v>20.564441699538264</v>
      </c>
      <c r="AB1002">
        <v>13.180132328271998</v>
      </c>
      <c r="AC1002">
        <v>0</v>
      </c>
      <c r="AD1002">
        <v>0</v>
      </c>
      <c r="AE1002">
        <v>124.67542211151573</v>
      </c>
    </row>
    <row r="1003" spans="1:31" x14ac:dyDescent="0.25">
      <c r="A1003">
        <v>2358327</v>
      </c>
      <c r="B1003">
        <v>1</v>
      </c>
      <c r="C1003" t="s">
        <v>81</v>
      </c>
      <c r="D1003" t="s">
        <v>117</v>
      </c>
      <c r="E1003" t="s">
        <v>166</v>
      </c>
      <c r="F1003" t="s">
        <v>3131</v>
      </c>
      <c r="G1003" t="s">
        <v>244</v>
      </c>
      <c r="H1003" t="s">
        <v>135</v>
      </c>
      <c r="I1003" t="s">
        <v>136</v>
      </c>
      <c r="J1003" t="s">
        <v>137</v>
      </c>
      <c r="K1003" t="s">
        <v>245</v>
      </c>
      <c r="L1003" t="s">
        <v>3132</v>
      </c>
      <c r="M1003" t="s">
        <v>3133</v>
      </c>
      <c r="N1003">
        <v>5.25</v>
      </c>
      <c r="O1003">
        <v>2</v>
      </c>
      <c r="P1003">
        <v>540</v>
      </c>
      <c r="Q1003">
        <v>12</v>
      </c>
      <c r="R1003">
        <v>41</v>
      </c>
      <c r="S1003">
        <v>13</v>
      </c>
      <c r="T1003">
        <v>23</v>
      </c>
      <c r="U1003">
        <v>1</v>
      </c>
      <c r="V1003">
        <v>0</v>
      </c>
      <c r="W1003">
        <v>9.6962409085848602</v>
      </c>
      <c r="X1003">
        <v>436.32854104468049</v>
      </c>
      <c r="Y1003">
        <v>65.395051430357881</v>
      </c>
      <c r="Z1003">
        <v>179.44803485032512</v>
      </c>
      <c r="AA1003">
        <v>147.86646899820963</v>
      </c>
      <c r="AB1003">
        <v>111.39131016590831</v>
      </c>
      <c r="AC1003">
        <v>755.94393849209973</v>
      </c>
      <c r="AD1003">
        <v>0</v>
      </c>
      <c r="AE1003">
        <v>1706.0695858901659</v>
      </c>
    </row>
    <row r="1004" spans="1:31" x14ac:dyDescent="0.25">
      <c r="A1004">
        <v>2358659</v>
      </c>
      <c r="B1004">
        <v>1</v>
      </c>
      <c r="C1004" t="s">
        <v>80</v>
      </c>
      <c r="D1004" t="s">
        <v>92</v>
      </c>
      <c r="E1004" t="s">
        <v>225</v>
      </c>
      <c r="F1004" t="s">
        <v>3134</v>
      </c>
      <c r="G1004" t="s">
        <v>219</v>
      </c>
      <c r="H1004" t="s">
        <v>151</v>
      </c>
      <c r="I1004" t="s">
        <v>136</v>
      </c>
      <c r="J1004" t="s">
        <v>137</v>
      </c>
      <c r="K1004" t="s">
        <v>138</v>
      </c>
      <c r="L1004" t="s">
        <v>2713</v>
      </c>
      <c r="M1004" t="s">
        <v>3135</v>
      </c>
      <c r="N1004">
        <v>0.56916666599999999</v>
      </c>
      <c r="O1004">
        <v>0</v>
      </c>
      <c r="P1004">
        <v>33</v>
      </c>
      <c r="Q1004">
        <v>0</v>
      </c>
      <c r="R1004">
        <v>0</v>
      </c>
      <c r="S1004">
        <v>0</v>
      </c>
      <c r="T1004">
        <v>2</v>
      </c>
      <c r="U1004">
        <v>0</v>
      </c>
      <c r="V1004">
        <v>0</v>
      </c>
      <c r="W1004">
        <v>0</v>
      </c>
      <c r="X1004">
        <v>8.0812807195150658</v>
      </c>
      <c r="Y1004">
        <v>0</v>
      </c>
      <c r="Z1004">
        <v>0</v>
      </c>
      <c r="AA1004">
        <v>0</v>
      </c>
      <c r="AB1004">
        <v>1.384436597266459</v>
      </c>
      <c r="AC1004">
        <v>0</v>
      </c>
      <c r="AD1004">
        <v>0</v>
      </c>
      <c r="AE1004">
        <v>9.4657173167815252</v>
      </c>
    </row>
    <row r="1005" spans="1:31" x14ac:dyDescent="0.25">
      <c r="A1005">
        <v>2358304</v>
      </c>
      <c r="B1005">
        <v>1</v>
      </c>
      <c r="C1005" t="s">
        <v>81</v>
      </c>
      <c r="D1005" t="s">
        <v>116</v>
      </c>
      <c r="E1005" t="s">
        <v>171</v>
      </c>
      <c r="F1005" t="s">
        <v>2289</v>
      </c>
      <c r="G1005" t="s">
        <v>252</v>
      </c>
      <c r="H1005" t="s">
        <v>135</v>
      </c>
      <c r="I1005" t="s">
        <v>136</v>
      </c>
      <c r="J1005" t="s">
        <v>137</v>
      </c>
      <c r="K1005" t="s">
        <v>245</v>
      </c>
      <c r="L1005" t="s">
        <v>3136</v>
      </c>
      <c r="M1005" t="s">
        <v>3137</v>
      </c>
      <c r="N1005">
        <v>2.1616666659999999</v>
      </c>
      <c r="O1005">
        <v>2</v>
      </c>
      <c r="P1005">
        <v>400</v>
      </c>
      <c r="Q1005">
        <v>6</v>
      </c>
      <c r="R1005">
        <v>0</v>
      </c>
      <c r="S1005">
        <v>2</v>
      </c>
      <c r="T1005">
        <v>16</v>
      </c>
      <c r="U1005">
        <v>0</v>
      </c>
      <c r="V1005">
        <v>0</v>
      </c>
      <c r="W1005">
        <v>2.2149884723269726</v>
      </c>
      <c r="X1005">
        <v>101.69946955673574</v>
      </c>
      <c r="Y1005">
        <v>300.33204268847396</v>
      </c>
      <c r="Z1005">
        <v>0</v>
      </c>
      <c r="AA1005">
        <v>8.8571177608372569</v>
      </c>
      <c r="AB1005">
        <v>30.479106011924401</v>
      </c>
      <c r="AC1005">
        <v>0</v>
      </c>
      <c r="AD1005">
        <v>0</v>
      </c>
      <c r="AE1005">
        <v>443.58272449029829</v>
      </c>
    </row>
    <row r="1006" spans="1:31" x14ac:dyDescent="0.25">
      <c r="A1006">
        <v>2358227</v>
      </c>
      <c r="B1006">
        <v>1</v>
      </c>
      <c r="C1006" t="s">
        <v>81</v>
      </c>
      <c r="D1006" t="s">
        <v>113</v>
      </c>
      <c r="E1006" t="s">
        <v>132</v>
      </c>
      <c r="F1006" t="s">
        <v>3138</v>
      </c>
      <c r="G1006" t="s">
        <v>816</v>
      </c>
      <c r="H1006" t="s">
        <v>135</v>
      </c>
      <c r="I1006" t="s">
        <v>136</v>
      </c>
      <c r="J1006" t="s">
        <v>137</v>
      </c>
      <c r="K1006" t="s">
        <v>138</v>
      </c>
      <c r="L1006" t="s">
        <v>3139</v>
      </c>
      <c r="M1006" t="s">
        <v>3140</v>
      </c>
      <c r="N1006">
        <v>2.9113888879999998</v>
      </c>
      <c r="O1006">
        <v>0</v>
      </c>
      <c r="P1006">
        <v>84</v>
      </c>
      <c r="Q1006">
        <v>0</v>
      </c>
      <c r="R1006">
        <v>23</v>
      </c>
      <c r="S1006">
        <v>0</v>
      </c>
      <c r="T1006">
        <v>8</v>
      </c>
      <c r="U1006">
        <v>0</v>
      </c>
      <c r="V1006">
        <v>0</v>
      </c>
      <c r="W1006">
        <v>0</v>
      </c>
      <c r="X1006">
        <v>31.852186298438323</v>
      </c>
      <c r="Y1006">
        <v>0</v>
      </c>
      <c r="Z1006">
        <v>43.396850691921294</v>
      </c>
      <c r="AA1006">
        <v>0</v>
      </c>
      <c r="AB1006">
        <v>12.275377620805438</v>
      </c>
      <c r="AC1006">
        <v>0</v>
      </c>
      <c r="AD1006">
        <v>0</v>
      </c>
      <c r="AE1006">
        <v>87.524414611165056</v>
      </c>
    </row>
    <row r="1007" spans="1:31" x14ac:dyDescent="0.25">
      <c r="A1007">
        <v>2358473</v>
      </c>
      <c r="B1007">
        <v>1</v>
      </c>
      <c r="C1007" t="s">
        <v>80</v>
      </c>
      <c r="D1007" t="s">
        <v>93</v>
      </c>
      <c r="E1007" t="s">
        <v>166</v>
      </c>
      <c r="F1007" t="s">
        <v>3141</v>
      </c>
      <c r="G1007" t="s">
        <v>168</v>
      </c>
      <c r="H1007" t="s">
        <v>135</v>
      </c>
      <c r="I1007" t="s">
        <v>136</v>
      </c>
      <c r="J1007" t="s">
        <v>137</v>
      </c>
      <c r="K1007" t="s">
        <v>138</v>
      </c>
      <c r="L1007" t="s">
        <v>3142</v>
      </c>
      <c r="M1007" t="s">
        <v>3143</v>
      </c>
      <c r="N1007">
        <v>0.92305555500000003</v>
      </c>
      <c r="O1007">
        <v>3</v>
      </c>
      <c r="P1007">
        <v>260</v>
      </c>
      <c r="Q1007">
        <v>39</v>
      </c>
      <c r="R1007">
        <v>31</v>
      </c>
      <c r="S1007">
        <v>6</v>
      </c>
      <c r="T1007">
        <v>35</v>
      </c>
      <c r="U1007">
        <v>0</v>
      </c>
      <c r="V1007">
        <v>0</v>
      </c>
      <c r="W1007">
        <v>2.8354640826777784</v>
      </c>
      <c r="X1007">
        <v>77.317245422990695</v>
      </c>
      <c r="Y1007">
        <v>194.01245117688748</v>
      </c>
      <c r="Z1007">
        <v>118.41739377210298</v>
      </c>
      <c r="AA1007">
        <v>44.473349582804673</v>
      </c>
      <c r="AB1007">
        <v>47.480362068585791</v>
      </c>
      <c r="AC1007">
        <v>0</v>
      </c>
      <c r="AD1007">
        <v>0</v>
      </c>
      <c r="AE1007">
        <v>484.53626610604942</v>
      </c>
    </row>
    <row r="1008" spans="1:31" x14ac:dyDescent="0.25">
      <c r="A1008">
        <v>2358287</v>
      </c>
      <c r="B1008">
        <v>1</v>
      </c>
      <c r="C1008" t="s">
        <v>80</v>
      </c>
      <c r="D1008" t="s">
        <v>90</v>
      </c>
      <c r="E1008" t="s">
        <v>225</v>
      </c>
      <c r="F1008" t="s">
        <v>2313</v>
      </c>
      <c r="G1008" t="s">
        <v>219</v>
      </c>
      <c r="H1008" t="s">
        <v>151</v>
      </c>
      <c r="I1008" t="s">
        <v>136</v>
      </c>
      <c r="J1008" t="s">
        <v>137</v>
      </c>
      <c r="K1008" t="s">
        <v>138</v>
      </c>
      <c r="L1008" t="s">
        <v>3144</v>
      </c>
      <c r="M1008" t="s">
        <v>3145</v>
      </c>
      <c r="N1008">
        <v>0.87138888800000003</v>
      </c>
      <c r="O1008">
        <v>0</v>
      </c>
      <c r="P1008">
        <v>119</v>
      </c>
      <c r="Q1008">
        <v>0</v>
      </c>
      <c r="R1008">
        <v>0</v>
      </c>
      <c r="S1008">
        <v>0</v>
      </c>
      <c r="T1008">
        <v>11</v>
      </c>
      <c r="U1008">
        <v>0</v>
      </c>
      <c r="V1008">
        <v>0</v>
      </c>
      <c r="W1008">
        <v>0</v>
      </c>
      <c r="X1008">
        <v>31.447453532215377</v>
      </c>
      <c r="Y1008">
        <v>0</v>
      </c>
      <c r="Z1008">
        <v>0</v>
      </c>
      <c r="AA1008">
        <v>0</v>
      </c>
      <c r="AB1008">
        <v>6.4761472091311525</v>
      </c>
      <c r="AC1008">
        <v>0</v>
      </c>
      <c r="AD1008">
        <v>0</v>
      </c>
      <c r="AE1008">
        <v>37.923600741346533</v>
      </c>
    </row>
    <row r="1009" spans="1:31" x14ac:dyDescent="0.25">
      <c r="A1009">
        <v>2358828</v>
      </c>
      <c r="B1009">
        <v>1</v>
      </c>
      <c r="C1009" t="s">
        <v>80</v>
      </c>
      <c r="D1009" t="s">
        <v>93</v>
      </c>
      <c r="E1009" t="s">
        <v>166</v>
      </c>
      <c r="F1009" t="s">
        <v>3146</v>
      </c>
      <c r="G1009" t="s">
        <v>168</v>
      </c>
      <c r="H1009" t="s">
        <v>135</v>
      </c>
      <c r="I1009" t="s">
        <v>136</v>
      </c>
      <c r="J1009" t="s">
        <v>137</v>
      </c>
      <c r="K1009" t="s">
        <v>138</v>
      </c>
      <c r="L1009" t="s">
        <v>3147</v>
      </c>
      <c r="M1009" t="s">
        <v>3148</v>
      </c>
      <c r="N1009">
        <v>0.185277777</v>
      </c>
      <c r="O1009">
        <v>0</v>
      </c>
      <c r="P1009">
        <v>420</v>
      </c>
      <c r="Q1009">
        <v>48</v>
      </c>
      <c r="R1009">
        <v>341</v>
      </c>
      <c r="S1009">
        <v>14</v>
      </c>
      <c r="T1009">
        <v>232</v>
      </c>
      <c r="U1009">
        <v>0</v>
      </c>
      <c r="V1009">
        <v>1</v>
      </c>
      <c r="W1009">
        <v>0</v>
      </c>
      <c r="X1009">
        <v>26.477145398975942</v>
      </c>
      <c r="Y1009">
        <v>39.793569937321045</v>
      </c>
      <c r="Z1009">
        <v>177.19220613264167</v>
      </c>
      <c r="AA1009">
        <v>17.005586462196899</v>
      </c>
      <c r="AB1009">
        <v>61.278225594870122</v>
      </c>
      <c r="AC1009">
        <v>0</v>
      </c>
      <c r="AD1009">
        <v>13.291439023218011</v>
      </c>
      <c r="AE1009">
        <v>335.03817254922365</v>
      </c>
    </row>
    <row r="1010" spans="1:31" x14ac:dyDescent="0.25">
      <c r="A1010">
        <v>2358456</v>
      </c>
      <c r="B1010">
        <v>1</v>
      </c>
      <c r="C1010" t="s">
        <v>80</v>
      </c>
      <c r="D1010" t="s">
        <v>97</v>
      </c>
      <c r="E1010" t="s">
        <v>132</v>
      </c>
      <c r="F1010" t="s">
        <v>3149</v>
      </c>
      <c r="G1010" t="s">
        <v>2879</v>
      </c>
      <c r="H1010" t="s">
        <v>135</v>
      </c>
      <c r="I1010" t="s">
        <v>136</v>
      </c>
      <c r="J1010" t="s">
        <v>137</v>
      </c>
      <c r="K1010" t="s">
        <v>138</v>
      </c>
      <c r="L1010" t="s">
        <v>3150</v>
      </c>
      <c r="M1010" t="s">
        <v>3151</v>
      </c>
      <c r="N1010">
        <v>0.43361111099999999</v>
      </c>
      <c r="O1010">
        <v>0</v>
      </c>
      <c r="P1010">
        <v>55</v>
      </c>
      <c r="Q1010">
        <v>0</v>
      </c>
      <c r="R1010">
        <v>0</v>
      </c>
      <c r="S1010">
        <v>0</v>
      </c>
      <c r="T1010">
        <v>13</v>
      </c>
      <c r="U1010">
        <v>0</v>
      </c>
      <c r="V1010">
        <v>0</v>
      </c>
      <c r="W1010">
        <v>0</v>
      </c>
      <c r="X1010">
        <v>11.722190524402139</v>
      </c>
      <c r="Y1010">
        <v>0</v>
      </c>
      <c r="Z1010">
        <v>0</v>
      </c>
      <c r="AA1010">
        <v>0</v>
      </c>
      <c r="AB1010">
        <v>15.793200378060952</v>
      </c>
      <c r="AC1010">
        <v>0</v>
      </c>
      <c r="AD1010">
        <v>0</v>
      </c>
      <c r="AE1010">
        <v>27.515390902463089</v>
      </c>
    </row>
    <row r="1011" spans="1:31" x14ac:dyDescent="0.25">
      <c r="A1011">
        <v>2358599</v>
      </c>
      <c r="B1011">
        <v>1</v>
      </c>
      <c r="C1011" t="s">
        <v>80</v>
      </c>
      <c r="D1011" t="s">
        <v>94</v>
      </c>
      <c r="E1011" t="s">
        <v>225</v>
      </c>
      <c r="F1011" t="s">
        <v>3152</v>
      </c>
      <c r="G1011" t="s">
        <v>181</v>
      </c>
      <c r="H1011" t="s">
        <v>151</v>
      </c>
      <c r="I1011" t="s">
        <v>136</v>
      </c>
      <c r="J1011" t="s">
        <v>3</v>
      </c>
      <c r="K1011" t="s">
        <v>138</v>
      </c>
      <c r="L1011" t="s">
        <v>3153</v>
      </c>
      <c r="M1011" t="s">
        <v>3154</v>
      </c>
      <c r="N1011">
        <v>2.0625</v>
      </c>
      <c r="O1011">
        <v>0</v>
      </c>
      <c r="P1011">
        <v>20</v>
      </c>
      <c r="Q1011">
        <v>0</v>
      </c>
      <c r="R1011">
        <v>0</v>
      </c>
      <c r="S1011">
        <v>0</v>
      </c>
      <c r="T1011">
        <v>3</v>
      </c>
      <c r="U1011">
        <v>0</v>
      </c>
      <c r="V1011">
        <v>0</v>
      </c>
      <c r="W1011">
        <v>0</v>
      </c>
      <c r="X1011">
        <v>11.599080386387206</v>
      </c>
      <c r="Y1011">
        <v>0</v>
      </c>
      <c r="Z1011">
        <v>0</v>
      </c>
      <c r="AA1011">
        <v>0</v>
      </c>
      <c r="AB1011">
        <v>7.0820079649072554</v>
      </c>
      <c r="AC1011">
        <v>0</v>
      </c>
      <c r="AD1011">
        <v>0</v>
      </c>
      <c r="AE1011">
        <v>18.681088351294463</v>
      </c>
    </row>
    <row r="1012" spans="1:31" x14ac:dyDescent="0.25">
      <c r="A1012">
        <v>2358619</v>
      </c>
      <c r="B1012">
        <v>1</v>
      </c>
      <c r="C1012" t="s">
        <v>81</v>
      </c>
      <c r="D1012" t="s">
        <v>118</v>
      </c>
      <c r="E1012" t="s">
        <v>154</v>
      </c>
      <c r="F1012" t="s">
        <v>3155</v>
      </c>
      <c r="G1012" t="s">
        <v>299</v>
      </c>
      <c r="H1012" t="s">
        <v>151</v>
      </c>
      <c r="I1012" t="s">
        <v>136</v>
      </c>
      <c r="J1012" t="s">
        <v>137</v>
      </c>
      <c r="K1012" t="s">
        <v>138</v>
      </c>
      <c r="L1012" t="s">
        <v>3156</v>
      </c>
      <c r="M1012" t="s">
        <v>3157</v>
      </c>
      <c r="N1012">
        <v>1.3525</v>
      </c>
      <c r="O1012">
        <v>0</v>
      </c>
      <c r="P1012">
        <v>4</v>
      </c>
      <c r="Q1012">
        <v>0</v>
      </c>
      <c r="R1012">
        <v>11</v>
      </c>
      <c r="S1012">
        <v>0</v>
      </c>
      <c r="T1012">
        <v>4</v>
      </c>
      <c r="U1012">
        <v>0</v>
      </c>
      <c r="V1012">
        <v>0</v>
      </c>
      <c r="W1012">
        <v>0</v>
      </c>
      <c r="X1012">
        <v>3.741011080517243</v>
      </c>
      <c r="Y1012">
        <v>0</v>
      </c>
      <c r="Z1012">
        <v>23.960262929397626</v>
      </c>
      <c r="AA1012">
        <v>0</v>
      </c>
      <c r="AB1012">
        <v>2.9371263033879238</v>
      </c>
      <c r="AC1012">
        <v>0</v>
      </c>
      <c r="AD1012">
        <v>0</v>
      </c>
      <c r="AE1012">
        <v>30.638400313302792</v>
      </c>
    </row>
    <row r="1013" spans="1:31" x14ac:dyDescent="0.25">
      <c r="A1013">
        <v>2358785</v>
      </c>
      <c r="B1013">
        <v>1</v>
      </c>
      <c r="C1013" t="s">
        <v>80</v>
      </c>
      <c r="D1013" t="s">
        <v>106</v>
      </c>
      <c r="E1013" t="s">
        <v>225</v>
      </c>
      <c r="F1013" t="s">
        <v>3158</v>
      </c>
      <c r="G1013" t="s">
        <v>219</v>
      </c>
      <c r="H1013" t="s">
        <v>151</v>
      </c>
      <c r="I1013" t="s">
        <v>136</v>
      </c>
      <c r="J1013" t="s">
        <v>137</v>
      </c>
      <c r="K1013" t="s">
        <v>138</v>
      </c>
      <c r="L1013" t="s">
        <v>3159</v>
      </c>
      <c r="M1013" t="s">
        <v>3160</v>
      </c>
      <c r="N1013">
        <v>1.406111111</v>
      </c>
      <c r="O1013">
        <v>0</v>
      </c>
      <c r="P1013">
        <v>0</v>
      </c>
      <c r="Q1013">
        <v>0</v>
      </c>
      <c r="R1013">
        <v>3</v>
      </c>
      <c r="S1013">
        <v>0</v>
      </c>
      <c r="T1013">
        <v>1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6.0351339557498882</v>
      </c>
      <c r="AA1013">
        <v>0</v>
      </c>
      <c r="AB1013">
        <v>0.87636972613916297</v>
      </c>
      <c r="AC1013">
        <v>0</v>
      </c>
      <c r="AD1013">
        <v>0</v>
      </c>
      <c r="AE1013">
        <v>6.9115036818890516</v>
      </c>
    </row>
    <row r="1014" spans="1:31" x14ac:dyDescent="0.25">
      <c r="A1014">
        <v>2358762</v>
      </c>
      <c r="B1014">
        <v>1</v>
      </c>
      <c r="C1014" t="s">
        <v>80</v>
      </c>
      <c r="D1014" t="s">
        <v>90</v>
      </c>
      <c r="E1014" t="s">
        <v>154</v>
      </c>
      <c r="F1014" t="s">
        <v>3161</v>
      </c>
      <c r="G1014" t="s">
        <v>299</v>
      </c>
      <c r="H1014" t="s">
        <v>151</v>
      </c>
      <c r="I1014" t="s">
        <v>136</v>
      </c>
      <c r="J1014" t="s">
        <v>137</v>
      </c>
      <c r="K1014" t="s">
        <v>138</v>
      </c>
      <c r="L1014" t="s">
        <v>3162</v>
      </c>
      <c r="M1014" t="s">
        <v>3163</v>
      </c>
      <c r="N1014">
        <v>0.37888888799999998</v>
      </c>
      <c r="O1014">
        <v>0</v>
      </c>
      <c r="P1014">
        <v>839</v>
      </c>
      <c r="Q1014">
        <v>0</v>
      </c>
      <c r="R1014">
        <v>0</v>
      </c>
      <c r="S1014">
        <v>0</v>
      </c>
      <c r="T1014">
        <v>34</v>
      </c>
      <c r="U1014">
        <v>0</v>
      </c>
      <c r="V1014">
        <v>0</v>
      </c>
      <c r="W1014">
        <v>0</v>
      </c>
      <c r="X1014">
        <v>110.05132368965523</v>
      </c>
      <c r="Y1014">
        <v>0</v>
      </c>
      <c r="Z1014">
        <v>0</v>
      </c>
      <c r="AA1014">
        <v>0</v>
      </c>
      <c r="AB1014">
        <v>11.465974190431959</v>
      </c>
      <c r="AC1014">
        <v>0</v>
      </c>
      <c r="AD1014">
        <v>0</v>
      </c>
      <c r="AE1014">
        <v>121.5172978800872</v>
      </c>
    </row>
    <row r="1015" spans="1:31" x14ac:dyDescent="0.25">
      <c r="A1015">
        <v>2358768</v>
      </c>
      <c r="B1015">
        <v>1</v>
      </c>
      <c r="C1015" t="s">
        <v>80</v>
      </c>
      <c r="D1015" t="s">
        <v>108</v>
      </c>
      <c r="E1015" t="s">
        <v>154</v>
      </c>
      <c r="F1015" t="s">
        <v>3164</v>
      </c>
      <c r="G1015" t="s">
        <v>299</v>
      </c>
      <c r="H1015" t="s">
        <v>151</v>
      </c>
      <c r="I1015" t="s">
        <v>136</v>
      </c>
      <c r="J1015" t="s">
        <v>137</v>
      </c>
      <c r="K1015" t="s">
        <v>138</v>
      </c>
      <c r="L1015" t="s">
        <v>3165</v>
      </c>
      <c r="M1015" t="s">
        <v>3166</v>
      </c>
      <c r="N1015">
        <v>7.6352777769999998</v>
      </c>
      <c r="O1015">
        <v>0</v>
      </c>
      <c r="P1015">
        <v>36</v>
      </c>
      <c r="Q1015">
        <v>0</v>
      </c>
      <c r="R1015">
        <v>2</v>
      </c>
      <c r="S1015">
        <v>0</v>
      </c>
      <c r="T1015">
        <v>4</v>
      </c>
      <c r="U1015">
        <v>0</v>
      </c>
      <c r="V1015">
        <v>0</v>
      </c>
      <c r="W1015">
        <v>0</v>
      </c>
      <c r="X1015">
        <v>60.557351684607156</v>
      </c>
      <c r="Y1015">
        <v>0</v>
      </c>
      <c r="Z1015">
        <v>3.4456014280889598</v>
      </c>
      <c r="AA1015">
        <v>0</v>
      </c>
      <c r="AB1015">
        <v>11.347663519526611</v>
      </c>
      <c r="AC1015">
        <v>0</v>
      </c>
      <c r="AD1015">
        <v>0</v>
      </c>
      <c r="AE1015">
        <v>75.350616632222724</v>
      </c>
    </row>
    <row r="1016" spans="1:31" x14ac:dyDescent="0.25">
      <c r="A1016">
        <v>2358221</v>
      </c>
      <c r="B1016">
        <v>1</v>
      </c>
      <c r="C1016" t="s">
        <v>80</v>
      </c>
      <c r="D1016" t="s">
        <v>85</v>
      </c>
      <c r="E1016" t="s">
        <v>154</v>
      </c>
      <c r="F1016" t="s">
        <v>3167</v>
      </c>
      <c r="G1016" t="s">
        <v>2040</v>
      </c>
      <c r="H1016" t="s">
        <v>151</v>
      </c>
      <c r="I1016" t="s">
        <v>136</v>
      </c>
      <c r="J1016" t="s">
        <v>137</v>
      </c>
      <c r="K1016" t="s">
        <v>138</v>
      </c>
      <c r="L1016" t="s">
        <v>3168</v>
      </c>
      <c r="M1016" t="s">
        <v>3169</v>
      </c>
      <c r="N1016">
        <v>0.45388888799999999</v>
      </c>
      <c r="O1016">
        <v>0</v>
      </c>
      <c r="P1016">
        <v>97</v>
      </c>
      <c r="Q1016">
        <v>0</v>
      </c>
      <c r="R1016">
        <v>0</v>
      </c>
      <c r="S1016">
        <v>0</v>
      </c>
      <c r="T1016">
        <v>4</v>
      </c>
      <c r="U1016">
        <v>0</v>
      </c>
      <c r="V1016">
        <v>0</v>
      </c>
      <c r="W1016">
        <v>0</v>
      </c>
      <c r="X1016">
        <v>22.663055484891157</v>
      </c>
      <c r="Y1016">
        <v>0</v>
      </c>
      <c r="Z1016">
        <v>0</v>
      </c>
      <c r="AA1016">
        <v>0</v>
      </c>
      <c r="AB1016">
        <v>19.576328792510182</v>
      </c>
      <c r="AC1016">
        <v>0</v>
      </c>
      <c r="AD1016">
        <v>0</v>
      </c>
      <c r="AE1016">
        <v>42.239384277401342</v>
      </c>
    </row>
    <row r="1017" spans="1:31" x14ac:dyDescent="0.25">
      <c r="A1017">
        <v>2358742</v>
      </c>
      <c r="B1017">
        <v>1</v>
      </c>
      <c r="C1017" t="s">
        <v>80</v>
      </c>
      <c r="D1017" t="s">
        <v>98</v>
      </c>
      <c r="E1017" t="s">
        <v>132</v>
      </c>
      <c r="F1017" t="s">
        <v>3170</v>
      </c>
      <c r="G1017" t="s">
        <v>134</v>
      </c>
      <c r="H1017" t="s">
        <v>135</v>
      </c>
      <c r="I1017" t="s">
        <v>136</v>
      </c>
      <c r="J1017" t="s">
        <v>137</v>
      </c>
      <c r="K1017" t="s">
        <v>138</v>
      </c>
      <c r="L1017" t="s">
        <v>3171</v>
      </c>
      <c r="M1017" t="s">
        <v>3172</v>
      </c>
      <c r="N1017">
        <v>1.447777777</v>
      </c>
      <c r="O1017">
        <v>0</v>
      </c>
      <c r="P1017">
        <v>67</v>
      </c>
      <c r="Q1017">
        <v>0</v>
      </c>
      <c r="R1017">
        <v>185</v>
      </c>
      <c r="S1017">
        <v>4</v>
      </c>
      <c r="T1017">
        <v>106</v>
      </c>
      <c r="U1017">
        <v>0</v>
      </c>
      <c r="V1017">
        <v>0</v>
      </c>
      <c r="W1017">
        <v>0</v>
      </c>
      <c r="X1017">
        <v>75.089342462004367</v>
      </c>
      <c r="Y1017">
        <v>0</v>
      </c>
      <c r="Z1017">
        <v>450.13526024035519</v>
      </c>
      <c r="AA1017">
        <v>6.9579626055971886</v>
      </c>
      <c r="AB1017">
        <v>246.390361842955</v>
      </c>
      <c r="AC1017">
        <v>0</v>
      </c>
      <c r="AD1017">
        <v>0</v>
      </c>
      <c r="AE1017">
        <v>778.57292715091182</v>
      </c>
    </row>
    <row r="1018" spans="1:31" x14ac:dyDescent="0.25">
      <c r="A1018">
        <v>2358642</v>
      </c>
      <c r="B1018">
        <v>1</v>
      </c>
      <c r="C1018" t="s">
        <v>81</v>
      </c>
      <c r="D1018" t="s">
        <v>114</v>
      </c>
      <c r="E1018" t="s">
        <v>132</v>
      </c>
      <c r="F1018" t="s">
        <v>3173</v>
      </c>
      <c r="G1018" t="s">
        <v>168</v>
      </c>
      <c r="H1018" t="s">
        <v>135</v>
      </c>
      <c r="I1018" t="s">
        <v>653</v>
      </c>
      <c r="J1018" t="s">
        <v>137</v>
      </c>
      <c r="K1018" t="s">
        <v>138</v>
      </c>
      <c r="L1018" t="s">
        <v>3174</v>
      </c>
      <c r="M1018" t="s">
        <v>3175</v>
      </c>
      <c r="N1018">
        <v>1.3888888E-2</v>
      </c>
      <c r="O1018">
        <v>0</v>
      </c>
      <c r="P1018">
        <v>543</v>
      </c>
      <c r="Q1018">
        <v>0</v>
      </c>
      <c r="R1018">
        <v>0</v>
      </c>
      <c r="S1018">
        <v>4</v>
      </c>
      <c r="T1018">
        <v>33</v>
      </c>
      <c r="U1018">
        <v>0</v>
      </c>
      <c r="V1018">
        <v>0</v>
      </c>
      <c r="W1018">
        <v>0</v>
      </c>
      <c r="X1018">
        <v>1.1168891007691659</v>
      </c>
      <c r="Y1018">
        <v>0</v>
      </c>
      <c r="Z1018">
        <v>0</v>
      </c>
      <c r="AA1018">
        <v>0.12949354413451386</v>
      </c>
      <c r="AB1018">
        <v>0.20668336799012502</v>
      </c>
      <c r="AC1018">
        <v>0</v>
      </c>
      <c r="AD1018">
        <v>0</v>
      </c>
      <c r="AE1018">
        <v>1.4530660128938049</v>
      </c>
    </row>
    <row r="1019" spans="1:31" x14ac:dyDescent="0.25">
      <c r="A1019">
        <v>2358201</v>
      </c>
      <c r="B1019">
        <v>1</v>
      </c>
      <c r="C1019" t="s">
        <v>80</v>
      </c>
      <c r="D1019" t="s">
        <v>88</v>
      </c>
      <c r="E1019" t="s">
        <v>132</v>
      </c>
      <c r="F1019" t="s">
        <v>3176</v>
      </c>
      <c r="G1019" t="s">
        <v>168</v>
      </c>
      <c r="H1019" t="s">
        <v>135</v>
      </c>
      <c r="I1019" t="s">
        <v>136</v>
      </c>
      <c r="J1019" t="s">
        <v>137</v>
      </c>
      <c r="K1019" t="s">
        <v>138</v>
      </c>
      <c r="L1019" t="s">
        <v>3177</v>
      </c>
      <c r="M1019" t="s">
        <v>3178</v>
      </c>
      <c r="N1019">
        <v>0.15916666600000001</v>
      </c>
      <c r="O1019">
        <v>0</v>
      </c>
      <c r="P1019">
        <v>500</v>
      </c>
      <c r="Q1019">
        <v>0</v>
      </c>
      <c r="R1019">
        <v>0</v>
      </c>
      <c r="S1019">
        <v>0</v>
      </c>
      <c r="T1019">
        <v>22</v>
      </c>
      <c r="U1019">
        <v>0</v>
      </c>
      <c r="V1019">
        <v>0</v>
      </c>
      <c r="W1019">
        <v>0</v>
      </c>
      <c r="X1019">
        <v>21.694741618974454</v>
      </c>
      <c r="Y1019">
        <v>0</v>
      </c>
      <c r="Z1019">
        <v>0</v>
      </c>
      <c r="AA1019">
        <v>0</v>
      </c>
      <c r="AB1019">
        <v>1.9929718617787087</v>
      </c>
      <c r="AC1019">
        <v>0</v>
      </c>
      <c r="AD1019">
        <v>0</v>
      </c>
      <c r="AE1019">
        <v>23.687713480753164</v>
      </c>
    </row>
    <row r="1020" spans="1:31" x14ac:dyDescent="0.25">
      <c r="A1020">
        <v>2358450</v>
      </c>
      <c r="B1020">
        <v>1</v>
      </c>
      <c r="C1020" t="s">
        <v>80</v>
      </c>
      <c r="D1020" t="s">
        <v>111</v>
      </c>
      <c r="E1020" t="s">
        <v>148</v>
      </c>
      <c r="F1020" t="s">
        <v>3179</v>
      </c>
      <c r="G1020" t="s">
        <v>181</v>
      </c>
      <c r="H1020" t="s">
        <v>151</v>
      </c>
      <c r="I1020" t="s">
        <v>136</v>
      </c>
      <c r="J1020" t="s">
        <v>3</v>
      </c>
      <c r="K1020" t="s">
        <v>138</v>
      </c>
      <c r="L1020" t="s">
        <v>3180</v>
      </c>
      <c r="M1020" t="s">
        <v>3181</v>
      </c>
      <c r="N1020">
        <v>2.1380555550000002</v>
      </c>
      <c r="O1020">
        <v>0</v>
      </c>
      <c r="P1020">
        <v>6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5.766480595346156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5.766480595346156</v>
      </c>
    </row>
    <row r="1021" spans="1:31" x14ac:dyDescent="0.25">
      <c r="A1021">
        <v>2358307</v>
      </c>
      <c r="B1021">
        <v>1</v>
      </c>
      <c r="C1021" t="s">
        <v>80</v>
      </c>
      <c r="D1021" t="s">
        <v>105</v>
      </c>
      <c r="E1021" t="s">
        <v>166</v>
      </c>
      <c r="F1021" t="s">
        <v>3182</v>
      </c>
      <c r="G1021" t="s">
        <v>244</v>
      </c>
      <c r="H1021" t="s">
        <v>135</v>
      </c>
      <c r="I1021" t="s">
        <v>136</v>
      </c>
      <c r="J1021" t="s">
        <v>137</v>
      </c>
      <c r="K1021" t="s">
        <v>245</v>
      </c>
      <c r="L1021" t="s">
        <v>3183</v>
      </c>
      <c r="M1021" t="s">
        <v>3184</v>
      </c>
      <c r="N1021">
        <v>6.1711111110000001</v>
      </c>
      <c r="O1021">
        <v>1</v>
      </c>
      <c r="P1021">
        <v>297</v>
      </c>
      <c r="Q1021">
        <v>2</v>
      </c>
      <c r="R1021">
        <v>18</v>
      </c>
      <c r="S1021">
        <v>15</v>
      </c>
      <c r="T1021">
        <v>63</v>
      </c>
      <c r="U1021">
        <v>4</v>
      </c>
      <c r="V1021">
        <v>0</v>
      </c>
      <c r="W1021">
        <v>1.9413076202723889</v>
      </c>
      <c r="X1021">
        <v>596.34806336892655</v>
      </c>
      <c r="Y1021">
        <v>16.835513982917366</v>
      </c>
      <c r="Z1021">
        <v>142.98282306817492</v>
      </c>
      <c r="AA1021">
        <v>1093.8856504686614</v>
      </c>
      <c r="AB1021">
        <v>705.05925566300778</v>
      </c>
      <c r="AC1021">
        <v>245.35831418299938</v>
      </c>
      <c r="AD1021">
        <v>0</v>
      </c>
      <c r="AE1021">
        <v>2802.4109283549601</v>
      </c>
    </row>
    <row r="1022" spans="1:31" x14ac:dyDescent="0.25">
      <c r="A1022">
        <v>2358264</v>
      </c>
      <c r="B1022">
        <v>1</v>
      </c>
      <c r="C1022" t="s">
        <v>80</v>
      </c>
      <c r="D1022" t="s">
        <v>103</v>
      </c>
      <c r="E1022" t="s">
        <v>154</v>
      </c>
      <c r="F1022" t="s">
        <v>2386</v>
      </c>
      <c r="G1022" t="s">
        <v>299</v>
      </c>
      <c r="H1022" t="s">
        <v>151</v>
      </c>
      <c r="I1022" t="s">
        <v>136</v>
      </c>
      <c r="J1022" t="s">
        <v>137</v>
      </c>
      <c r="K1022" t="s">
        <v>138</v>
      </c>
      <c r="L1022" t="s">
        <v>3185</v>
      </c>
      <c r="M1022" t="s">
        <v>3186</v>
      </c>
      <c r="N1022">
        <v>0.55555555499999998</v>
      </c>
      <c r="O1022">
        <v>0</v>
      </c>
      <c r="P1022">
        <v>0</v>
      </c>
      <c r="Q1022">
        <v>0</v>
      </c>
      <c r="R1022">
        <v>8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78.181728446145001</v>
      </c>
      <c r="AA1022">
        <v>0</v>
      </c>
      <c r="AB1022">
        <v>0</v>
      </c>
      <c r="AC1022">
        <v>0</v>
      </c>
      <c r="AD1022">
        <v>0</v>
      </c>
      <c r="AE1022">
        <v>78.181728446145001</v>
      </c>
    </row>
    <row r="1023" spans="1:31" x14ac:dyDescent="0.25">
      <c r="A1023">
        <v>2358407</v>
      </c>
      <c r="B1023">
        <v>1</v>
      </c>
      <c r="C1023" t="s">
        <v>80</v>
      </c>
      <c r="D1023" t="s">
        <v>103</v>
      </c>
      <c r="E1023" t="s">
        <v>320</v>
      </c>
      <c r="F1023" t="s">
        <v>3187</v>
      </c>
      <c r="G1023" t="s">
        <v>168</v>
      </c>
      <c r="H1023" t="s">
        <v>135</v>
      </c>
      <c r="I1023" t="s">
        <v>136</v>
      </c>
      <c r="J1023" t="s">
        <v>137</v>
      </c>
      <c r="K1023" t="s">
        <v>138</v>
      </c>
      <c r="L1023" t="s">
        <v>3188</v>
      </c>
      <c r="M1023" t="s">
        <v>3189</v>
      </c>
      <c r="N1023">
        <v>6.3888888000000005E-2</v>
      </c>
      <c r="O1023">
        <v>2</v>
      </c>
      <c r="P1023">
        <v>383</v>
      </c>
      <c r="Q1023">
        <v>39</v>
      </c>
      <c r="R1023">
        <v>85</v>
      </c>
      <c r="S1023">
        <v>23</v>
      </c>
      <c r="T1023">
        <v>65</v>
      </c>
      <c r="U1023">
        <v>5</v>
      </c>
      <c r="V1023">
        <v>1</v>
      </c>
      <c r="W1023">
        <v>5.965051384778889E-2</v>
      </c>
      <c r="X1023">
        <v>8.3405888916891335</v>
      </c>
      <c r="Y1023">
        <v>15.355136195194175</v>
      </c>
      <c r="Z1023">
        <v>9.1074348406076862</v>
      </c>
      <c r="AA1023">
        <v>5.41652345084076</v>
      </c>
      <c r="AB1023">
        <v>5.5041778588362336</v>
      </c>
      <c r="AC1023">
        <v>89.906900616083831</v>
      </c>
      <c r="AD1023">
        <v>3.8275745893760558</v>
      </c>
      <c r="AE1023">
        <v>137.51798695647568</v>
      </c>
    </row>
    <row r="1024" spans="1:31" x14ac:dyDescent="0.25">
      <c r="A1024">
        <v>2358253</v>
      </c>
      <c r="B1024">
        <v>1</v>
      </c>
      <c r="C1024" t="s">
        <v>81</v>
      </c>
      <c r="D1024" t="s">
        <v>112</v>
      </c>
      <c r="E1024" t="s">
        <v>166</v>
      </c>
      <c r="F1024" t="s">
        <v>2022</v>
      </c>
      <c r="G1024" t="s">
        <v>168</v>
      </c>
      <c r="H1024" t="s">
        <v>135</v>
      </c>
      <c r="I1024" t="s">
        <v>136</v>
      </c>
      <c r="J1024" t="s">
        <v>137</v>
      </c>
      <c r="K1024" t="s">
        <v>138</v>
      </c>
      <c r="L1024" t="s">
        <v>3190</v>
      </c>
      <c r="M1024" t="s">
        <v>3191</v>
      </c>
      <c r="N1024">
        <v>4.72</v>
      </c>
      <c r="O1024">
        <v>3</v>
      </c>
      <c r="P1024">
        <v>947</v>
      </c>
      <c r="Q1024">
        <v>104</v>
      </c>
      <c r="R1024">
        <v>324</v>
      </c>
      <c r="S1024">
        <v>14</v>
      </c>
      <c r="T1024">
        <v>112</v>
      </c>
      <c r="U1024">
        <v>1</v>
      </c>
      <c r="V1024">
        <v>0</v>
      </c>
      <c r="W1024">
        <v>2.939129566044</v>
      </c>
      <c r="X1024">
        <v>769.19081613923197</v>
      </c>
      <c r="Y1024">
        <v>1300.1650546448141</v>
      </c>
      <c r="Z1024">
        <v>1249.0849126389221</v>
      </c>
      <c r="AA1024">
        <v>402.30527055280453</v>
      </c>
      <c r="AB1024">
        <v>519.11111252595083</v>
      </c>
      <c r="AC1024">
        <v>15.270482159509868</v>
      </c>
      <c r="AD1024">
        <v>0</v>
      </c>
      <c r="AE1024">
        <v>4258.0667782272767</v>
      </c>
    </row>
    <row r="1025" spans="1:31" x14ac:dyDescent="0.25">
      <c r="A1025">
        <v>2358585</v>
      </c>
      <c r="B1025">
        <v>1</v>
      </c>
      <c r="C1025" t="s">
        <v>80</v>
      </c>
      <c r="D1025" t="s">
        <v>101</v>
      </c>
      <c r="E1025" t="s">
        <v>225</v>
      </c>
      <c r="F1025" t="s">
        <v>3192</v>
      </c>
      <c r="G1025" t="s">
        <v>156</v>
      </c>
      <c r="H1025" t="s">
        <v>151</v>
      </c>
      <c r="I1025" t="s">
        <v>136</v>
      </c>
      <c r="J1025" t="s">
        <v>137</v>
      </c>
      <c r="K1025" t="s">
        <v>138</v>
      </c>
      <c r="L1025" t="s">
        <v>3193</v>
      </c>
      <c r="M1025" t="s">
        <v>3194</v>
      </c>
      <c r="N1025">
        <v>0.639444444</v>
      </c>
      <c r="O1025">
        <v>0</v>
      </c>
      <c r="P1025">
        <v>66</v>
      </c>
      <c r="Q1025">
        <v>0</v>
      </c>
      <c r="R1025">
        <v>0</v>
      </c>
      <c r="S1025">
        <v>0</v>
      </c>
      <c r="T1025">
        <v>2</v>
      </c>
      <c r="U1025">
        <v>0</v>
      </c>
      <c r="V1025">
        <v>0</v>
      </c>
      <c r="W1025">
        <v>0</v>
      </c>
      <c r="X1025">
        <v>8.5289287878880025</v>
      </c>
      <c r="Y1025">
        <v>0</v>
      </c>
      <c r="Z1025">
        <v>0</v>
      </c>
      <c r="AA1025">
        <v>0</v>
      </c>
      <c r="AB1025">
        <v>1.7300348103465617</v>
      </c>
      <c r="AC1025">
        <v>0</v>
      </c>
      <c r="AD1025">
        <v>0</v>
      </c>
      <c r="AE1025">
        <v>10.258963598234564</v>
      </c>
    </row>
    <row r="1026" spans="1:31" x14ac:dyDescent="0.25">
      <c r="A1026">
        <v>2358230</v>
      </c>
      <c r="B1026">
        <v>1</v>
      </c>
      <c r="C1026" t="s">
        <v>80</v>
      </c>
      <c r="D1026" t="s">
        <v>108</v>
      </c>
      <c r="E1026" t="s">
        <v>154</v>
      </c>
      <c r="F1026" t="s">
        <v>3195</v>
      </c>
      <c r="G1026" t="s">
        <v>299</v>
      </c>
      <c r="H1026" t="s">
        <v>151</v>
      </c>
      <c r="I1026" t="s">
        <v>136</v>
      </c>
      <c r="J1026" t="s">
        <v>137</v>
      </c>
      <c r="K1026" t="s">
        <v>138</v>
      </c>
      <c r="L1026" t="s">
        <v>3196</v>
      </c>
      <c r="M1026" t="s">
        <v>3197</v>
      </c>
      <c r="N1026">
        <v>0.92055555499999997</v>
      </c>
      <c r="O1026">
        <v>0</v>
      </c>
      <c r="P1026">
        <v>23</v>
      </c>
      <c r="Q1026">
        <v>0</v>
      </c>
      <c r="R1026">
        <v>13</v>
      </c>
      <c r="S1026">
        <v>0</v>
      </c>
      <c r="T1026">
        <v>3</v>
      </c>
      <c r="U1026">
        <v>0</v>
      </c>
      <c r="V1026">
        <v>0</v>
      </c>
      <c r="W1026">
        <v>0</v>
      </c>
      <c r="X1026">
        <v>2.8428936668767997</v>
      </c>
      <c r="Y1026">
        <v>0</v>
      </c>
      <c r="Z1026">
        <v>24.780562413924454</v>
      </c>
      <c r="AA1026">
        <v>0</v>
      </c>
      <c r="AB1026">
        <v>1.6960597906389778</v>
      </c>
      <c r="AC1026">
        <v>0</v>
      </c>
      <c r="AD1026">
        <v>0</v>
      </c>
      <c r="AE1026">
        <v>29.319515871440231</v>
      </c>
    </row>
    <row r="1027" spans="1:31" x14ac:dyDescent="0.25">
      <c r="A1027">
        <v>2358376</v>
      </c>
      <c r="B1027">
        <v>1</v>
      </c>
      <c r="C1027" t="s">
        <v>80</v>
      </c>
      <c r="D1027" t="s">
        <v>105</v>
      </c>
      <c r="E1027" t="s">
        <v>171</v>
      </c>
      <c r="F1027" t="s">
        <v>3198</v>
      </c>
      <c r="G1027" t="s">
        <v>244</v>
      </c>
      <c r="H1027" t="s">
        <v>135</v>
      </c>
      <c r="I1027" t="s">
        <v>136</v>
      </c>
      <c r="J1027" t="s">
        <v>137</v>
      </c>
      <c r="K1027" t="s">
        <v>245</v>
      </c>
      <c r="L1027" t="s">
        <v>3199</v>
      </c>
      <c r="M1027" t="s">
        <v>3200</v>
      </c>
      <c r="N1027">
        <v>5.4913888880000004</v>
      </c>
      <c r="O1027">
        <v>14</v>
      </c>
      <c r="P1027">
        <v>33</v>
      </c>
      <c r="Q1027">
        <v>5</v>
      </c>
      <c r="R1027">
        <v>71</v>
      </c>
      <c r="S1027">
        <v>15</v>
      </c>
      <c r="T1027">
        <v>20</v>
      </c>
      <c r="U1027">
        <v>2</v>
      </c>
      <c r="V1027">
        <v>1</v>
      </c>
      <c r="W1027">
        <v>44.104207734001584</v>
      </c>
      <c r="X1027">
        <v>87.213124223792207</v>
      </c>
      <c r="Y1027">
        <v>47.829091201023743</v>
      </c>
      <c r="Z1027">
        <v>267.51803814666783</v>
      </c>
      <c r="AA1027">
        <v>2190.3083316717625</v>
      </c>
      <c r="AB1027">
        <v>104.34139858272056</v>
      </c>
      <c r="AC1027">
        <v>5419.8709663774307</v>
      </c>
      <c r="AD1027">
        <v>45.060739000930063</v>
      </c>
      <c r="AE1027">
        <v>8206.2458969383297</v>
      </c>
    </row>
    <row r="1028" spans="1:31" x14ac:dyDescent="0.25">
      <c r="A1028">
        <v>2358771</v>
      </c>
      <c r="B1028">
        <v>1</v>
      </c>
      <c r="C1028" t="s">
        <v>81</v>
      </c>
      <c r="D1028" t="s">
        <v>114</v>
      </c>
      <c r="E1028" t="s">
        <v>132</v>
      </c>
      <c r="F1028" t="s">
        <v>3201</v>
      </c>
      <c r="G1028" t="s">
        <v>134</v>
      </c>
      <c r="H1028" t="s">
        <v>135</v>
      </c>
      <c r="I1028" t="s">
        <v>136</v>
      </c>
      <c r="J1028" t="s">
        <v>137</v>
      </c>
      <c r="K1028" t="s">
        <v>138</v>
      </c>
      <c r="L1028" t="s">
        <v>3202</v>
      </c>
      <c r="M1028" t="s">
        <v>3203</v>
      </c>
      <c r="N1028">
        <v>4.841111111</v>
      </c>
      <c r="O1028">
        <v>0</v>
      </c>
      <c r="P1028">
        <v>76</v>
      </c>
      <c r="Q1028">
        <v>0</v>
      </c>
      <c r="R1028">
        <v>1</v>
      </c>
      <c r="S1028">
        <v>0</v>
      </c>
      <c r="T1028">
        <v>1</v>
      </c>
      <c r="U1028">
        <v>0</v>
      </c>
      <c r="V1028">
        <v>0</v>
      </c>
      <c r="W1028">
        <v>0</v>
      </c>
      <c r="X1028">
        <v>31.886906196482045</v>
      </c>
      <c r="Y1028">
        <v>0</v>
      </c>
      <c r="Z1028">
        <v>8.8685521988966662E-2</v>
      </c>
      <c r="AA1028">
        <v>0</v>
      </c>
      <c r="AB1028">
        <v>4.6798796062666665E-4</v>
      </c>
      <c r="AC1028">
        <v>0</v>
      </c>
      <c r="AD1028">
        <v>0</v>
      </c>
      <c r="AE1028">
        <v>31.976059706431638</v>
      </c>
    </row>
    <row r="1029" spans="1:31" x14ac:dyDescent="0.25">
      <c r="A1029">
        <v>2358439</v>
      </c>
      <c r="B1029">
        <v>1</v>
      </c>
      <c r="C1029" t="s">
        <v>80</v>
      </c>
      <c r="D1029" t="s">
        <v>99</v>
      </c>
      <c r="E1029" t="s">
        <v>225</v>
      </c>
      <c r="F1029" t="s">
        <v>3204</v>
      </c>
      <c r="G1029" t="s">
        <v>244</v>
      </c>
      <c r="H1029" t="s">
        <v>151</v>
      </c>
      <c r="I1029" t="s">
        <v>136</v>
      </c>
      <c r="J1029" t="s">
        <v>137</v>
      </c>
      <c r="K1029" t="s">
        <v>245</v>
      </c>
      <c r="L1029" t="s">
        <v>3205</v>
      </c>
      <c r="M1029" t="s">
        <v>3206</v>
      </c>
      <c r="N1029">
        <v>1.440555555</v>
      </c>
      <c r="O1029">
        <v>0</v>
      </c>
      <c r="P1029">
        <v>45</v>
      </c>
      <c r="Q1029">
        <v>0</v>
      </c>
      <c r="R1029">
        <v>0</v>
      </c>
      <c r="S1029">
        <v>0</v>
      </c>
      <c r="T1029">
        <v>1</v>
      </c>
      <c r="U1029">
        <v>0</v>
      </c>
      <c r="V1029">
        <v>0</v>
      </c>
      <c r="W1029">
        <v>0</v>
      </c>
      <c r="X1029">
        <v>28.623440681906288</v>
      </c>
      <c r="Y1029">
        <v>0</v>
      </c>
      <c r="Z1029">
        <v>0</v>
      </c>
      <c r="AA1029">
        <v>0</v>
      </c>
      <c r="AB1029">
        <v>3.5923372966161802</v>
      </c>
      <c r="AC1029">
        <v>0</v>
      </c>
      <c r="AD1029">
        <v>0</v>
      </c>
      <c r="AE1029">
        <v>32.215777978522468</v>
      </c>
    </row>
    <row r="1030" spans="1:31" x14ac:dyDescent="0.25">
      <c r="A1030">
        <v>2358336</v>
      </c>
      <c r="B1030">
        <v>1</v>
      </c>
      <c r="C1030" t="s">
        <v>80</v>
      </c>
      <c r="D1030" t="s">
        <v>106</v>
      </c>
      <c r="E1030" t="s">
        <v>171</v>
      </c>
      <c r="F1030" t="s">
        <v>630</v>
      </c>
      <c r="G1030" t="s">
        <v>168</v>
      </c>
      <c r="H1030" t="s">
        <v>135</v>
      </c>
      <c r="I1030" t="s">
        <v>136</v>
      </c>
      <c r="J1030" t="s">
        <v>137</v>
      </c>
      <c r="K1030" t="s">
        <v>138</v>
      </c>
      <c r="L1030" t="s">
        <v>3207</v>
      </c>
      <c r="M1030" t="s">
        <v>3208</v>
      </c>
      <c r="N1030">
        <v>0.28194444400000002</v>
      </c>
      <c r="O1030">
        <v>1</v>
      </c>
      <c r="P1030">
        <v>192</v>
      </c>
      <c r="Q1030">
        <v>14</v>
      </c>
      <c r="R1030">
        <v>47</v>
      </c>
      <c r="S1030">
        <v>4</v>
      </c>
      <c r="T1030">
        <v>24</v>
      </c>
      <c r="U1030">
        <v>0</v>
      </c>
      <c r="V1030">
        <v>0</v>
      </c>
      <c r="W1030">
        <v>0.1494387703543</v>
      </c>
      <c r="X1030">
        <v>15.95831342869984</v>
      </c>
      <c r="Y1030">
        <v>22.886821538126004</v>
      </c>
      <c r="Z1030">
        <v>46.044819912301293</v>
      </c>
      <c r="AA1030">
        <v>8.319322978139347</v>
      </c>
      <c r="AB1030">
        <v>6.4535814218609993</v>
      </c>
      <c r="AC1030">
        <v>0</v>
      </c>
      <c r="AD1030">
        <v>0</v>
      </c>
      <c r="AE1030">
        <v>99.812298049481797</v>
      </c>
    </row>
    <row r="1031" spans="1:31" x14ac:dyDescent="0.25">
      <c r="A1031">
        <v>2358479</v>
      </c>
      <c r="B1031">
        <v>1</v>
      </c>
      <c r="C1031" t="s">
        <v>80</v>
      </c>
      <c r="D1031" t="s">
        <v>100</v>
      </c>
      <c r="E1031" t="s">
        <v>166</v>
      </c>
      <c r="F1031" t="s">
        <v>3209</v>
      </c>
      <c r="G1031" t="s">
        <v>1116</v>
      </c>
      <c r="H1031" t="s">
        <v>135</v>
      </c>
      <c r="I1031" t="s">
        <v>136</v>
      </c>
      <c r="J1031" t="s">
        <v>137</v>
      </c>
      <c r="K1031" t="s">
        <v>138</v>
      </c>
      <c r="L1031" t="s">
        <v>3210</v>
      </c>
      <c r="M1031" t="s">
        <v>3211</v>
      </c>
      <c r="N1031">
        <v>1.885555555</v>
      </c>
      <c r="O1031">
        <v>5</v>
      </c>
      <c r="P1031">
        <v>383</v>
      </c>
      <c r="Q1031">
        <v>4</v>
      </c>
      <c r="R1031">
        <v>65</v>
      </c>
      <c r="S1031">
        <v>16</v>
      </c>
      <c r="T1031">
        <v>101</v>
      </c>
      <c r="U1031">
        <v>4</v>
      </c>
      <c r="V1031">
        <v>1</v>
      </c>
      <c r="W1031">
        <v>6.6201137472653668</v>
      </c>
      <c r="X1031">
        <v>482.66799182519736</v>
      </c>
      <c r="Y1031">
        <v>11.550578825164543</v>
      </c>
      <c r="Z1031">
        <v>177.57571955516624</v>
      </c>
      <c r="AA1031">
        <v>185.04527180828296</v>
      </c>
      <c r="AB1031">
        <v>332.84698856212884</v>
      </c>
      <c r="AC1031">
        <v>550.03898089067809</v>
      </c>
      <c r="AD1031">
        <v>328.81832326468202</v>
      </c>
      <c r="AE1031">
        <v>2075.1639684785655</v>
      </c>
    </row>
    <row r="1032" spans="1:31" x14ac:dyDescent="0.25">
      <c r="A1032">
        <v>2358645</v>
      </c>
      <c r="B1032">
        <v>1</v>
      </c>
      <c r="C1032" t="s">
        <v>81</v>
      </c>
      <c r="D1032" t="s">
        <v>121</v>
      </c>
      <c r="E1032" t="s">
        <v>148</v>
      </c>
      <c r="F1032" t="s">
        <v>3212</v>
      </c>
      <c r="G1032" t="s">
        <v>160</v>
      </c>
      <c r="H1032" t="s">
        <v>151</v>
      </c>
      <c r="I1032" t="s">
        <v>136</v>
      </c>
      <c r="J1032" t="s">
        <v>137</v>
      </c>
      <c r="K1032" t="s">
        <v>138</v>
      </c>
      <c r="L1032" t="s">
        <v>3213</v>
      </c>
      <c r="M1032" t="s">
        <v>3214</v>
      </c>
      <c r="N1032">
        <v>1.5011111109999999</v>
      </c>
      <c r="O1032">
        <v>0</v>
      </c>
      <c r="P1032">
        <v>1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0.19665469295166779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0.19665469295166779</v>
      </c>
    </row>
    <row r="1033" spans="1:31" x14ac:dyDescent="0.25">
      <c r="A1033">
        <v>2358502</v>
      </c>
      <c r="B1033">
        <v>1</v>
      </c>
      <c r="C1033" t="s">
        <v>81</v>
      </c>
      <c r="D1033" t="s">
        <v>128</v>
      </c>
      <c r="E1033" t="s">
        <v>225</v>
      </c>
      <c r="F1033" t="s">
        <v>3215</v>
      </c>
      <c r="G1033" t="s">
        <v>744</v>
      </c>
      <c r="H1033" t="s">
        <v>151</v>
      </c>
      <c r="I1033" t="s">
        <v>136</v>
      </c>
      <c r="J1033" t="s">
        <v>137</v>
      </c>
      <c r="K1033" t="s">
        <v>138</v>
      </c>
      <c r="L1033" t="s">
        <v>3216</v>
      </c>
      <c r="M1033" t="s">
        <v>3217</v>
      </c>
      <c r="N1033">
        <v>1.3897222220000001</v>
      </c>
      <c r="O1033">
        <v>0</v>
      </c>
      <c r="P1033">
        <v>3</v>
      </c>
      <c r="Q1033">
        <v>0</v>
      </c>
      <c r="R1033">
        <v>2</v>
      </c>
      <c r="S1033">
        <v>0</v>
      </c>
      <c r="T1033">
        <v>4</v>
      </c>
      <c r="U1033">
        <v>0</v>
      </c>
      <c r="V1033">
        <v>0</v>
      </c>
      <c r="W1033">
        <v>0</v>
      </c>
      <c r="X1033">
        <v>3.7216678361594853</v>
      </c>
      <c r="Y1033">
        <v>0</v>
      </c>
      <c r="Z1033">
        <v>4.4085040233602584</v>
      </c>
      <c r="AA1033">
        <v>0</v>
      </c>
      <c r="AB1033">
        <v>5.4219054711244681</v>
      </c>
      <c r="AC1033">
        <v>0</v>
      </c>
      <c r="AD1033">
        <v>0</v>
      </c>
      <c r="AE1033">
        <v>13.552077330644211</v>
      </c>
    </row>
    <row r="1034" spans="1:31" x14ac:dyDescent="0.25">
      <c r="A1034">
        <v>2358339</v>
      </c>
      <c r="B1034">
        <v>1</v>
      </c>
      <c r="C1034" t="s">
        <v>81</v>
      </c>
      <c r="D1034" t="s">
        <v>112</v>
      </c>
      <c r="E1034" t="s">
        <v>148</v>
      </c>
      <c r="F1034" t="s">
        <v>3218</v>
      </c>
      <c r="G1034" t="s">
        <v>160</v>
      </c>
      <c r="H1034" t="s">
        <v>151</v>
      </c>
      <c r="I1034" t="s">
        <v>136</v>
      </c>
      <c r="J1034" t="s">
        <v>137</v>
      </c>
      <c r="K1034" t="s">
        <v>138</v>
      </c>
      <c r="L1034" t="s">
        <v>3219</v>
      </c>
      <c r="M1034" t="s">
        <v>3220</v>
      </c>
      <c r="N1034">
        <v>1.728888888</v>
      </c>
      <c r="O1034">
        <v>0</v>
      </c>
      <c r="P1034">
        <v>1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0.77905921594919059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0.77905921594919059</v>
      </c>
    </row>
    <row r="1035" spans="1:31" x14ac:dyDescent="0.25">
      <c r="A1035">
        <v>2358837</v>
      </c>
      <c r="B1035">
        <v>1</v>
      </c>
      <c r="C1035" t="s">
        <v>80</v>
      </c>
      <c r="D1035" t="s">
        <v>103</v>
      </c>
      <c r="E1035" t="s">
        <v>148</v>
      </c>
      <c r="F1035" t="s">
        <v>3221</v>
      </c>
      <c r="G1035" t="s">
        <v>150</v>
      </c>
      <c r="H1035" t="s">
        <v>151</v>
      </c>
      <c r="I1035" t="s">
        <v>136</v>
      </c>
      <c r="J1035" t="s">
        <v>137</v>
      </c>
      <c r="K1035" t="s">
        <v>138</v>
      </c>
      <c r="L1035" t="s">
        <v>3222</v>
      </c>
      <c r="M1035" t="s">
        <v>3223</v>
      </c>
      <c r="N1035">
        <v>2.0299999999999998</v>
      </c>
      <c r="O1035">
        <v>0</v>
      </c>
      <c r="P1035">
        <v>17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11.804609022656676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11.804609022656676</v>
      </c>
    </row>
    <row r="1036" spans="1:31" x14ac:dyDescent="0.25">
      <c r="A1036">
        <v>2358814</v>
      </c>
      <c r="B1036">
        <v>1</v>
      </c>
      <c r="C1036" t="s">
        <v>80</v>
      </c>
      <c r="D1036" t="s">
        <v>88</v>
      </c>
      <c r="E1036" t="s">
        <v>148</v>
      </c>
      <c r="F1036" t="s">
        <v>2768</v>
      </c>
      <c r="G1036" t="s">
        <v>150</v>
      </c>
      <c r="H1036" t="s">
        <v>151</v>
      </c>
      <c r="I1036" t="s">
        <v>136</v>
      </c>
      <c r="J1036" t="s">
        <v>137</v>
      </c>
      <c r="K1036" t="s">
        <v>138</v>
      </c>
      <c r="L1036" t="s">
        <v>3224</v>
      </c>
      <c r="M1036" t="s">
        <v>3225</v>
      </c>
      <c r="N1036">
        <v>1.3372222220000001</v>
      </c>
      <c r="O1036">
        <v>0</v>
      </c>
      <c r="P1036">
        <v>39</v>
      </c>
      <c r="Q1036">
        <v>0</v>
      </c>
      <c r="R1036">
        <v>0</v>
      </c>
      <c r="S1036">
        <v>0</v>
      </c>
      <c r="T1036">
        <v>2</v>
      </c>
      <c r="U1036">
        <v>0</v>
      </c>
      <c r="V1036">
        <v>0</v>
      </c>
      <c r="W1036">
        <v>0</v>
      </c>
      <c r="X1036">
        <v>17.204149896253163</v>
      </c>
      <c r="Y1036">
        <v>0</v>
      </c>
      <c r="Z1036">
        <v>0</v>
      </c>
      <c r="AA1036">
        <v>0</v>
      </c>
      <c r="AB1036">
        <v>3.964640694695138</v>
      </c>
      <c r="AC1036">
        <v>0</v>
      </c>
      <c r="AD1036">
        <v>0</v>
      </c>
      <c r="AE1036">
        <v>21.168790590948301</v>
      </c>
    </row>
    <row r="1037" spans="1:31" x14ac:dyDescent="0.25">
      <c r="A1037">
        <v>2358794</v>
      </c>
      <c r="B1037">
        <v>1</v>
      </c>
      <c r="C1037" t="s">
        <v>81</v>
      </c>
      <c r="D1037" t="s">
        <v>113</v>
      </c>
      <c r="E1037" t="s">
        <v>171</v>
      </c>
      <c r="F1037" t="s">
        <v>3226</v>
      </c>
      <c r="G1037" t="s">
        <v>168</v>
      </c>
      <c r="H1037" t="s">
        <v>135</v>
      </c>
      <c r="I1037" t="s">
        <v>136</v>
      </c>
      <c r="J1037" t="s">
        <v>137</v>
      </c>
      <c r="K1037" t="s">
        <v>138</v>
      </c>
      <c r="L1037" t="s">
        <v>3227</v>
      </c>
      <c r="M1037" t="s">
        <v>3228</v>
      </c>
      <c r="N1037">
        <v>0.85194444400000002</v>
      </c>
      <c r="O1037">
        <v>0</v>
      </c>
      <c r="P1037">
        <v>729</v>
      </c>
      <c r="Q1037">
        <v>0</v>
      </c>
      <c r="R1037">
        <v>92</v>
      </c>
      <c r="S1037">
        <v>0</v>
      </c>
      <c r="T1037">
        <v>75</v>
      </c>
      <c r="U1037">
        <v>0</v>
      </c>
      <c r="V1037">
        <v>0</v>
      </c>
      <c r="W1037">
        <v>0</v>
      </c>
      <c r="X1037">
        <v>157.21632986865845</v>
      </c>
      <c r="Y1037">
        <v>0</v>
      </c>
      <c r="Z1037">
        <v>100.29274170769564</v>
      </c>
      <c r="AA1037">
        <v>0</v>
      </c>
      <c r="AB1037">
        <v>40.936513145911555</v>
      </c>
      <c r="AC1037">
        <v>0</v>
      </c>
      <c r="AD1037">
        <v>0</v>
      </c>
      <c r="AE1037">
        <v>298.44558472226561</v>
      </c>
    </row>
    <row r="1038" spans="1:31" x14ac:dyDescent="0.25">
      <c r="A1038">
        <v>2358651</v>
      </c>
      <c r="B1038">
        <v>1</v>
      </c>
      <c r="C1038" t="s">
        <v>80</v>
      </c>
      <c r="D1038" t="s">
        <v>103</v>
      </c>
      <c r="E1038" t="s">
        <v>166</v>
      </c>
      <c r="F1038" t="s">
        <v>3229</v>
      </c>
      <c r="G1038" t="s">
        <v>168</v>
      </c>
      <c r="H1038" t="s">
        <v>135</v>
      </c>
      <c r="I1038" t="s">
        <v>136</v>
      </c>
      <c r="J1038" t="s">
        <v>137</v>
      </c>
      <c r="K1038" t="s">
        <v>138</v>
      </c>
      <c r="L1038" t="s">
        <v>3230</v>
      </c>
      <c r="M1038" t="s">
        <v>3231</v>
      </c>
      <c r="N1038">
        <v>0.30555555499999998</v>
      </c>
      <c r="O1038">
        <v>1</v>
      </c>
      <c r="P1038">
        <v>287</v>
      </c>
      <c r="Q1038">
        <v>18</v>
      </c>
      <c r="R1038">
        <v>107</v>
      </c>
      <c r="S1038">
        <v>11</v>
      </c>
      <c r="T1038">
        <v>50</v>
      </c>
      <c r="U1038">
        <v>3</v>
      </c>
      <c r="V1038">
        <v>0</v>
      </c>
      <c r="W1038">
        <v>1.1933696771788613</v>
      </c>
      <c r="X1038">
        <v>31.490162939187616</v>
      </c>
      <c r="Y1038">
        <v>129.12347814682926</v>
      </c>
      <c r="Z1038">
        <v>141.51424437915145</v>
      </c>
      <c r="AA1038">
        <v>210.48449546558351</v>
      </c>
      <c r="AB1038">
        <v>38.394522248563881</v>
      </c>
      <c r="AC1038">
        <v>12.514557710077501</v>
      </c>
      <c r="AD1038">
        <v>0</v>
      </c>
      <c r="AE1038">
        <v>564.71483056657212</v>
      </c>
    </row>
    <row r="1039" spans="1:31" x14ac:dyDescent="0.25">
      <c r="A1039">
        <v>2358210</v>
      </c>
      <c r="B1039">
        <v>1</v>
      </c>
      <c r="C1039" t="s">
        <v>80</v>
      </c>
      <c r="D1039" t="s">
        <v>98</v>
      </c>
      <c r="E1039" t="s">
        <v>154</v>
      </c>
      <c r="F1039" t="s">
        <v>3232</v>
      </c>
      <c r="G1039" t="s">
        <v>177</v>
      </c>
      <c r="H1039" t="s">
        <v>151</v>
      </c>
      <c r="I1039" t="s">
        <v>136</v>
      </c>
      <c r="J1039" t="s">
        <v>137</v>
      </c>
      <c r="K1039" t="s">
        <v>138</v>
      </c>
      <c r="L1039" t="s">
        <v>3233</v>
      </c>
      <c r="M1039" t="s">
        <v>3234</v>
      </c>
      <c r="N1039">
        <v>0.36444444399999998</v>
      </c>
      <c r="O1039">
        <v>0</v>
      </c>
      <c r="P1039">
        <v>229</v>
      </c>
      <c r="Q1039">
        <v>0</v>
      </c>
      <c r="R1039">
        <v>4</v>
      </c>
      <c r="S1039">
        <v>0</v>
      </c>
      <c r="T1039">
        <v>50</v>
      </c>
      <c r="U1039">
        <v>0</v>
      </c>
      <c r="V1039">
        <v>0</v>
      </c>
      <c r="W1039">
        <v>0</v>
      </c>
      <c r="X1039">
        <v>29.052416769620397</v>
      </c>
      <c r="Y1039">
        <v>0</v>
      </c>
      <c r="Z1039">
        <v>2.7590285403649331</v>
      </c>
      <c r="AA1039">
        <v>0</v>
      </c>
      <c r="AB1039">
        <v>10.59536593755484</v>
      </c>
      <c r="AC1039">
        <v>0</v>
      </c>
      <c r="AD1039">
        <v>0</v>
      </c>
      <c r="AE1039">
        <v>42.406811247540169</v>
      </c>
    </row>
    <row r="1040" spans="1:31" x14ac:dyDescent="0.25">
      <c r="A1040">
        <v>2358459</v>
      </c>
      <c r="B1040">
        <v>1</v>
      </c>
      <c r="C1040" t="s">
        <v>80</v>
      </c>
      <c r="D1040" t="s">
        <v>92</v>
      </c>
      <c r="E1040" t="s">
        <v>148</v>
      </c>
      <c r="F1040" t="s">
        <v>3235</v>
      </c>
      <c r="G1040" t="s">
        <v>150</v>
      </c>
      <c r="H1040" t="s">
        <v>151</v>
      </c>
      <c r="I1040" t="s">
        <v>136</v>
      </c>
      <c r="J1040" t="s">
        <v>137</v>
      </c>
      <c r="K1040" t="s">
        <v>138</v>
      </c>
      <c r="L1040" t="s">
        <v>3236</v>
      </c>
      <c r="M1040" t="s">
        <v>3237</v>
      </c>
      <c r="N1040">
        <v>0.71250000000000002</v>
      </c>
      <c r="O1040">
        <v>0</v>
      </c>
      <c r="P1040">
        <v>6</v>
      </c>
      <c r="Q1040">
        <v>0</v>
      </c>
      <c r="R1040">
        <v>0</v>
      </c>
      <c r="S1040">
        <v>0</v>
      </c>
      <c r="T1040">
        <v>1</v>
      </c>
      <c r="U1040">
        <v>0</v>
      </c>
      <c r="V1040">
        <v>0</v>
      </c>
      <c r="W1040">
        <v>0</v>
      </c>
      <c r="X1040">
        <v>1.1465794091194168</v>
      </c>
      <c r="Y1040">
        <v>0</v>
      </c>
      <c r="Z1040">
        <v>0</v>
      </c>
      <c r="AA1040">
        <v>0</v>
      </c>
      <c r="AB1040">
        <v>1.7924444855499999</v>
      </c>
      <c r="AC1040">
        <v>0</v>
      </c>
      <c r="AD1040">
        <v>0</v>
      </c>
      <c r="AE1040">
        <v>2.9390238946694165</v>
      </c>
    </row>
    <row r="1041" spans="1:31" x14ac:dyDescent="0.25">
      <c r="A1041">
        <v>2358751</v>
      </c>
      <c r="B1041">
        <v>1</v>
      </c>
      <c r="C1041" t="s">
        <v>80</v>
      </c>
      <c r="D1041" t="s">
        <v>109</v>
      </c>
      <c r="E1041" t="s">
        <v>225</v>
      </c>
      <c r="F1041" t="s">
        <v>3238</v>
      </c>
      <c r="G1041" t="s">
        <v>219</v>
      </c>
      <c r="H1041" t="s">
        <v>151</v>
      </c>
      <c r="I1041" t="s">
        <v>136</v>
      </c>
      <c r="J1041" t="s">
        <v>137</v>
      </c>
      <c r="K1041" t="s">
        <v>138</v>
      </c>
      <c r="L1041" t="s">
        <v>3239</v>
      </c>
      <c r="M1041" t="s">
        <v>3240</v>
      </c>
      <c r="N1041">
        <v>2.7952777769999999</v>
      </c>
      <c r="O1041">
        <v>0</v>
      </c>
      <c r="P1041">
        <v>16</v>
      </c>
      <c r="Q1041">
        <v>0</v>
      </c>
      <c r="R1041">
        <v>0</v>
      </c>
      <c r="S1041">
        <v>0</v>
      </c>
      <c r="T1041">
        <v>2</v>
      </c>
      <c r="U1041">
        <v>0</v>
      </c>
      <c r="V1041">
        <v>0</v>
      </c>
      <c r="W1041">
        <v>0</v>
      </c>
      <c r="X1041">
        <v>7.0743162433601814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7.0743162433601814</v>
      </c>
    </row>
    <row r="1042" spans="1:31" x14ac:dyDescent="0.25">
      <c r="A1042">
        <v>2358588</v>
      </c>
      <c r="B1042">
        <v>1</v>
      </c>
      <c r="C1042" t="s">
        <v>80</v>
      </c>
      <c r="D1042" t="s">
        <v>90</v>
      </c>
      <c r="E1042" t="s">
        <v>225</v>
      </c>
      <c r="F1042" t="s">
        <v>3241</v>
      </c>
      <c r="G1042" t="s">
        <v>219</v>
      </c>
      <c r="H1042" t="s">
        <v>151</v>
      </c>
      <c r="I1042" t="s">
        <v>136</v>
      </c>
      <c r="J1042" t="s">
        <v>137</v>
      </c>
      <c r="K1042" t="s">
        <v>138</v>
      </c>
      <c r="L1042" t="s">
        <v>3242</v>
      </c>
      <c r="M1042" t="s">
        <v>3243</v>
      </c>
      <c r="N1042">
        <v>0.757222222</v>
      </c>
      <c r="O1042">
        <v>0</v>
      </c>
      <c r="P1042">
        <v>4</v>
      </c>
      <c r="Q1042">
        <v>0</v>
      </c>
      <c r="R1042">
        <v>0</v>
      </c>
      <c r="S1042">
        <v>0</v>
      </c>
      <c r="T1042">
        <v>28</v>
      </c>
      <c r="U1042">
        <v>0</v>
      </c>
      <c r="V1042">
        <v>0</v>
      </c>
      <c r="W1042">
        <v>0</v>
      </c>
      <c r="X1042">
        <v>2.3915723784216167</v>
      </c>
      <c r="Y1042">
        <v>0</v>
      </c>
      <c r="Z1042">
        <v>0</v>
      </c>
      <c r="AA1042">
        <v>0</v>
      </c>
      <c r="AB1042">
        <v>36.730867363455893</v>
      </c>
      <c r="AC1042">
        <v>0</v>
      </c>
      <c r="AD1042">
        <v>0</v>
      </c>
      <c r="AE1042">
        <v>39.122439741877507</v>
      </c>
    </row>
    <row r="1043" spans="1:31" x14ac:dyDescent="0.25">
      <c r="A1043">
        <v>2358250</v>
      </c>
      <c r="B1043">
        <v>1</v>
      </c>
      <c r="C1043" t="s">
        <v>81</v>
      </c>
      <c r="D1043" t="s">
        <v>126</v>
      </c>
      <c r="E1043" t="s">
        <v>171</v>
      </c>
      <c r="F1043" t="s">
        <v>3244</v>
      </c>
      <c r="G1043" t="s">
        <v>328</v>
      </c>
      <c r="H1043" t="s">
        <v>135</v>
      </c>
      <c r="I1043" t="s">
        <v>653</v>
      </c>
      <c r="J1043" t="s">
        <v>137</v>
      </c>
      <c r="K1043" t="s">
        <v>138</v>
      </c>
      <c r="L1043" t="s">
        <v>3245</v>
      </c>
      <c r="M1043" t="s">
        <v>3246</v>
      </c>
      <c r="N1043">
        <v>1.1111111E-2</v>
      </c>
      <c r="O1043">
        <v>0</v>
      </c>
      <c r="P1043">
        <v>894</v>
      </c>
      <c r="Q1043">
        <v>47</v>
      </c>
      <c r="R1043">
        <v>128</v>
      </c>
      <c r="S1043">
        <v>14</v>
      </c>
      <c r="T1043">
        <v>60</v>
      </c>
      <c r="U1043">
        <v>1</v>
      </c>
      <c r="V1043">
        <v>0</v>
      </c>
      <c r="W1043">
        <v>0</v>
      </c>
      <c r="X1043">
        <v>1.0288833345382653</v>
      </c>
      <c r="Y1043">
        <v>4.2698574353668466</v>
      </c>
      <c r="Z1043">
        <v>1.2048393099692891</v>
      </c>
      <c r="AA1043">
        <v>0.26291167940124449</v>
      </c>
      <c r="AB1043">
        <v>0.219982078848389</v>
      </c>
      <c r="AC1043">
        <v>0.75368133540000004</v>
      </c>
      <c r="AD1043">
        <v>0</v>
      </c>
      <c r="AE1043">
        <v>7.7401551735240339</v>
      </c>
    </row>
    <row r="1044" spans="1:31" x14ac:dyDescent="0.25">
      <c r="A1044">
        <v>2358396</v>
      </c>
      <c r="B1044">
        <v>1</v>
      </c>
      <c r="C1044" t="s">
        <v>80</v>
      </c>
      <c r="D1044" t="s">
        <v>106</v>
      </c>
      <c r="E1044" t="s">
        <v>171</v>
      </c>
      <c r="F1044" t="s">
        <v>3247</v>
      </c>
      <c r="G1044" t="s">
        <v>168</v>
      </c>
      <c r="H1044" t="s">
        <v>135</v>
      </c>
      <c r="I1044" t="s">
        <v>136</v>
      </c>
      <c r="J1044" t="s">
        <v>137</v>
      </c>
      <c r="K1044" t="s">
        <v>138</v>
      </c>
      <c r="L1044" t="s">
        <v>3248</v>
      </c>
      <c r="M1044" t="s">
        <v>3249</v>
      </c>
      <c r="N1044">
        <v>1.21</v>
      </c>
      <c r="O1044">
        <v>0</v>
      </c>
      <c r="P1044">
        <v>483</v>
      </c>
      <c r="Q1044">
        <v>34</v>
      </c>
      <c r="R1044">
        <v>102</v>
      </c>
      <c r="S1044">
        <v>14</v>
      </c>
      <c r="T1044">
        <v>91</v>
      </c>
      <c r="U1044">
        <v>1</v>
      </c>
      <c r="V1044">
        <v>0</v>
      </c>
      <c r="W1044">
        <v>0</v>
      </c>
      <c r="X1044">
        <v>214.08629843966565</v>
      </c>
      <c r="Y1044">
        <v>520.56240728921023</v>
      </c>
      <c r="Z1044">
        <v>409.14993047079065</v>
      </c>
      <c r="AA1044">
        <v>157.77342873343028</v>
      </c>
      <c r="AB1044">
        <v>186.3446651134831</v>
      </c>
      <c r="AC1044">
        <v>15.643882007606585</v>
      </c>
      <c r="AD1044">
        <v>0</v>
      </c>
      <c r="AE1044">
        <v>1503.5606120541868</v>
      </c>
    </row>
    <row r="1045" spans="1:31" x14ac:dyDescent="0.25">
      <c r="A1045">
        <v>2358379</v>
      </c>
      <c r="B1045">
        <v>1</v>
      </c>
      <c r="C1045" t="s">
        <v>81</v>
      </c>
      <c r="D1045" t="s">
        <v>118</v>
      </c>
      <c r="E1045" t="s">
        <v>171</v>
      </c>
      <c r="F1045" t="s">
        <v>3250</v>
      </c>
      <c r="G1045" t="s">
        <v>1579</v>
      </c>
      <c r="H1045" t="s">
        <v>135</v>
      </c>
      <c r="I1045" t="s">
        <v>136</v>
      </c>
      <c r="J1045" t="s">
        <v>137</v>
      </c>
      <c r="K1045" t="s">
        <v>138</v>
      </c>
      <c r="L1045" t="s">
        <v>3251</v>
      </c>
      <c r="M1045" t="s">
        <v>3252</v>
      </c>
      <c r="N1045">
        <v>2.5841666659999998</v>
      </c>
      <c r="O1045">
        <v>0</v>
      </c>
      <c r="P1045">
        <v>335</v>
      </c>
      <c r="Q1045">
        <v>2</v>
      </c>
      <c r="R1045">
        <v>72</v>
      </c>
      <c r="S1045">
        <v>0</v>
      </c>
      <c r="T1045">
        <v>14</v>
      </c>
      <c r="U1045">
        <v>0</v>
      </c>
      <c r="V1045">
        <v>0</v>
      </c>
      <c r="W1045">
        <v>0</v>
      </c>
      <c r="X1045">
        <v>226.71192045697524</v>
      </c>
      <c r="Y1045">
        <v>42.142993856051334</v>
      </c>
      <c r="Z1045">
        <v>264.58273032975768</v>
      </c>
      <c r="AA1045">
        <v>0</v>
      </c>
      <c r="AB1045">
        <v>23.893115047529378</v>
      </c>
      <c r="AC1045">
        <v>0</v>
      </c>
      <c r="AD1045">
        <v>0</v>
      </c>
      <c r="AE1045">
        <v>557.3307596903137</v>
      </c>
    </row>
    <row r="1046" spans="1:31" x14ac:dyDescent="0.25">
      <c r="A1046">
        <v>2358296</v>
      </c>
      <c r="B1046">
        <v>1</v>
      </c>
      <c r="C1046" t="s">
        <v>80</v>
      </c>
      <c r="D1046" t="s">
        <v>96</v>
      </c>
      <c r="E1046" t="s">
        <v>175</v>
      </c>
      <c r="F1046" t="s">
        <v>2779</v>
      </c>
      <c r="G1046" t="s">
        <v>177</v>
      </c>
      <c r="H1046" t="s">
        <v>151</v>
      </c>
      <c r="I1046" t="s">
        <v>136</v>
      </c>
      <c r="J1046" t="s">
        <v>137</v>
      </c>
      <c r="K1046" t="s">
        <v>138</v>
      </c>
      <c r="L1046" t="s">
        <v>3253</v>
      </c>
      <c r="M1046" t="s">
        <v>3254</v>
      </c>
      <c r="N1046">
        <v>1.896111111</v>
      </c>
      <c r="O1046">
        <v>0</v>
      </c>
      <c r="P1046">
        <v>11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4.9334817468089138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4.9334817468089138</v>
      </c>
    </row>
    <row r="1047" spans="1:31" x14ac:dyDescent="0.25">
      <c r="A1047">
        <v>2358688</v>
      </c>
      <c r="B1047">
        <v>1</v>
      </c>
      <c r="C1047" t="s">
        <v>80</v>
      </c>
      <c r="D1047" t="s">
        <v>104</v>
      </c>
      <c r="E1047" t="s">
        <v>154</v>
      </c>
      <c r="F1047" t="s">
        <v>3255</v>
      </c>
      <c r="G1047" t="s">
        <v>299</v>
      </c>
      <c r="H1047" t="s">
        <v>151</v>
      </c>
      <c r="I1047" t="s">
        <v>136</v>
      </c>
      <c r="J1047" t="s">
        <v>137</v>
      </c>
      <c r="K1047" t="s">
        <v>138</v>
      </c>
      <c r="L1047" t="s">
        <v>3256</v>
      </c>
      <c r="M1047" t="s">
        <v>3257</v>
      </c>
      <c r="N1047">
        <v>1.483333333</v>
      </c>
      <c r="O1047">
        <v>0</v>
      </c>
      <c r="P1047">
        <v>4</v>
      </c>
      <c r="Q1047">
        <v>0</v>
      </c>
      <c r="R1047">
        <v>12</v>
      </c>
      <c r="S1047">
        <v>0</v>
      </c>
      <c r="T1047">
        <v>18</v>
      </c>
      <c r="U1047">
        <v>0</v>
      </c>
      <c r="V1047">
        <v>0</v>
      </c>
      <c r="W1047">
        <v>0</v>
      </c>
      <c r="X1047">
        <v>7.2029301778235428</v>
      </c>
      <c r="Y1047">
        <v>0</v>
      </c>
      <c r="Z1047">
        <v>25.395502749273348</v>
      </c>
      <c r="AA1047">
        <v>0</v>
      </c>
      <c r="AB1047">
        <v>36.669953736200547</v>
      </c>
      <c r="AC1047">
        <v>0</v>
      </c>
      <c r="AD1047">
        <v>0</v>
      </c>
      <c r="AE1047">
        <v>69.268386663297434</v>
      </c>
    </row>
    <row r="1048" spans="1:31" x14ac:dyDescent="0.25">
      <c r="A1048">
        <v>2381147</v>
      </c>
      <c r="B1048">
        <v>1</v>
      </c>
      <c r="C1048" t="s">
        <v>81</v>
      </c>
      <c r="D1048" t="s">
        <v>112</v>
      </c>
      <c r="E1048" t="s">
        <v>132</v>
      </c>
      <c r="F1048" t="s">
        <v>3258</v>
      </c>
      <c r="G1048" t="s">
        <v>168</v>
      </c>
      <c r="H1048" t="s">
        <v>135</v>
      </c>
      <c r="I1048" t="s">
        <v>136</v>
      </c>
      <c r="J1048" t="s">
        <v>137</v>
      </c>
      <c r="K1048" t="s">
        <v>138</v>
      </c>
      <c r="L1048" t="s">
        <v>3190</v>
      </c>
      <c r="M1048" t="s">
        <v>3259</v>
      </c>
      <c r="N1048">
        <v>0.45</v>
      </c>
      <c r="O1048">
        <v>0</v>
      </c>
      <c r="P1048">
        <v>10216</v>
      </c>
      <c r="Q1048">
        <v>11</v>
      </c>
      <c r="R1048">
        <v>124</v>
      </c>
      <c r="S1048">
        <v>3</v>
      </c>
      <c r="T1048">
        <v>1004</v>
      </c>
      <c r="U1048">
        <v>3</v>
      </c>
      <c r="V1048">
        <v>5</v>
      </c>
      <c r="W1048">
        <v>0</v>
      </c>
      <c r="X1048">
        <v>847.74600805225623</v>
      </c>
      <c r="Y1048">
        <v>8.2666283971253343</v>
      </c>
      <c r="Z1048">
        <v>27.0861648154319</v>
      </c>
      <c r="AA1048">
        <v>21.3064346814282</v>
      </c>
      <c r="AB1048">
        <v>229.60585170054864</v>
      </c>
      <c r="AC1048">
        <v>39.129691477147034</v>
      </c>
      <c r="AD1048">
        <v>16.708571433362248</v>
      </c>
      <c r="AE1048">
        <v>1189.8493505572994</v>
      </c>
    </row>
    <row r="1049" spans="1:31" x14ac:dyDescent="0.25">
      <c r="A1049">
        <v>2358734</v>
      </c>
      <c r="B1049">
        <v>1</v>
      </c>
      <c r="C1049" t="s">
        <v>81</v>
      </c>
      <c r="D1049" t="s">
        <v>117</v>
      </c>
      <c r="E1049" t="s">
        <v>166</v>
      </c>
      <c r="F1049" t="s">
        <v>692</v>
      </c>
      <c r="G1049" t="s">
        <v>168</v>
      </c>
      <c r="H1049" t="s">
        <v>135</v>
      </c>
      <c r="I1049" t="s">
        <v>136</v>
      </c>
      <c r="J1049" t="s">
        <v>137</v>
      </c>
      <c r="K1049" t="s">
        <v>138</v>
      </c>
      <c r="L1049" t="s">
        <v>3260</v>
      </c>
      <c r="M1049" t="s">
        <v>3261</v>
      </c>
      <c r="N1049">
        <v>0.122777777</v>
      </c>
      <c r="O1049">
        <v>1</v>
      </c>
      <c r="P1049">
        <v>2403</v>
      </c>
      <c r="Q1049">
        <v>38</v>
      </c>
      <c r="R1049">
        <v>83</v>
      </c>
      <c r="S1049">
        <v>19</v>
      </c>
      <c r="T1049">
        <v>231</v>
      </c>
      <c r="U1049">
        <v>8</v>
      </c>
      <c r="V1049">
        <v>1</v>
      </c>
      <c r="W1049">
        <v>4.4614897340866676E-2</v>
      </c>
      <c r="X1049">
        <v>48.010856069721171</v>
      </c>
      <c r="Y1049">
        <v>44.123019249617144</v>
      </c>
      <c r="Z1049">
        <v>9.1733235775420123</v>
      </c>
      <c r="AA1049">
        <v>9.5865227972534619</v>
      </c>
      <c r="AB1049">
        <v>16.031159536010918</v>
      </c>
      <c r="AC1049">
        <v>65.045833337600712</v>
      </c>
      <c r="AD1049">
        <v>0.23369945400880002</v>
      </c>
      <c r="AE1049">
        <v>192.24902891909508</v>
      </c>
    </row>
    <row r="1050" spans="1:31" x14ac:dyDescent="0.25">
      <c r="A1050">
        <v>2358333</v>
      </c>
      <c r="B1050">
        <v>1</v>
      </c>
      <c r="C1050" t="s">
        <v>80</v>
      </c>
      <c r="D1050" t="s">
        <v>87</v>
      </c>
      <c r="E1050" t="s">
        <v>132</v>
      </c>
      <c r="F1050" t="s">
        <v>3262</v>
      </c>
      <c r="G1050" t="s">
        <v>252</v>
      </c>
      <c r="H1050" t="s">
        <v>135</v>
      </c>
      <c r="I1050" t="s">
        <v>136</v>
      </c>
      <c r="J1050" t="s">
        <v>137</v>
      </c>
      <c r="K1050" t="s">
        <v>245</v>
      </c>
      <c r="L1050" t="s">
        <v>3263</v>
      </c>
      <c r="M1050" t="s">
        <v>3264</v>
      </c>
      <c r="N1050">
        <v>10.15</v>
      </c>
      <c r="O1050">
        <v>0</v>
      </c>
      <c r="P1050">
        <v>167</v>
      </c>
      <c r="Q1050">
        <v>0</v>
      </c>
      <c r="R1050">
        <v>0</v>
      </c>
      <c r="S1050">
        <v>0</v>
      </c>
      <c r="T1050">
        <v>12</v>
      </c>
      <c r="U1050">
        <v>0</v>
      </c>
      <c r="V1050">
        <v>0</v>
      </c>
      <c r="W1050">
        <v>0</v>
      </c>
      <c r="X1050">
        <v>512.52248079191463</v>
      </c>
      <c r="Y1050">
        <v>0</v>
      </c>
      <c r="Z1050">
        <v>0</v>
      </c>
      <c r="AA1050">
        <v>0</v>
      </c>
      <c r="AB1050">
        <v>507.67795335055001</v>
      </c>
      <c r="AC1050">
        <v>0</v>
      </c>
      <c r="AD1050">
        <v>0</v>
      </c>
      <c r="AE1050">
        <v>1020.2004341424647</v>
      </c>
    </row>
    <row r="1051" spans="1:31" x14ac:dyDescent="0.25">
      <c r="A1051">
        <v>2358728</v>
      </c>
      <c r="B1051">
        <v>1</v>
      </c>
      <c r="C1051" t="s">
        <v>80</v>
      </c>
      <c r="D1051" t="s">
        <v>110</v>
      </c>
      <c r="E1051" t="s">
        <v>154</v>
      </c>
      <c r="F1051" t="s">
        <v>3265</v>
      </c>
      <c r="G1051" t="s">
        <v>156</v>
      </c>
      <c r="H1051" t="s">
        <v>151</v>
      </c>
      <c r="I1051" t="s">
        <v>136</v>
      </c>
      <c r="J1051" t="s">
        <v>137</v>
      </c>
      <c r="K1051" t="s">
        <v>138</v>
      </c>
      <c r="L1051" t="s">
        <v>3266</v>
      </c>
      <c r="M1051" t="s">
        <v>3267</v>
      </c>
      <c r="N1051">
        <v>0.66694444399999997</v>
      </c>
      <c r="O1051">
        <v>0</v>
      </c>
      <c r="P1051">
        <v>153</v>
      </c>
      <c r="Q1051">
        <v>0</v>
      </c>
      <c r="R1051">
        <v>0</v>
      </c>
      <c r="S1051">
        <v>0</v>
      </c>
      <c r="T1051">
        <v>5</v>
      </c>
      <c r="U1051">
        <v>0</v>
      </c>
      <c r="V1051">
        <v>0</v>
      </c>
      <c r="W1051">
        <v>0</v>
      </c>
      <c r="X1051">
        <v>39.61573103989722</v>
      </c>
      <c r="Y1051">
        <v>0</v>
      </c>
      <c r="Z1051">
        <v>0</v>
      </c>
      <c r="AA1051">
        <v>0</v>
      </c>
      <c r="AB1051">
        <v>5.9520464515018432</v>
      </c>
      <c r="AC1051">
        <v>0</v>
      </c>
      <c r="AD1051">
        <v>0</v>
      </c>
      <c r="AE1051">
        <v>45.567777491399063</v>
      </c>
    </row>
    <row r="1052" spans="1:31" x14ac:dyDescent="0.25">
      <c r="A1052">
        <v>2358482</v>
      </c>
      <c r="B1052">
        <v>1</v>
      </c>
      <c r="C1052" t="s">
        <v>80</v>
      </c>
      <c r="D1052" t="s">
        <v>104</v>
      </c>
      <c r="E1052" t="s">
        <v>154</v>
      </c>
      <c r="F1052" t="s">
        <v>3255</v>
      </c>
      <c r="G1052" t="s">
        <v>299</v>
      </c>
      <c r="H1052" t="s">
        <v>151</v>
      </c>
      <c r="I1052" t="s">
        <v>136</v>
      </c>
      <c r="J1052" t="s">
        <v>137</v>
      </c>
      <c r="K1052" t="s">
        <v>138</v>
      </c>
      <c r="L1052" t="s">
        <v>3268</v>
      </c>
      <c r="M1052" t="s">
        <v>3269</v>
      </c>
      <c r="N1052">
        <v>5.0197222220000004</v>
      </c>
      <c r="O1052">
        <v>0</v>
      </c>
      <c r="P1052">
        <v>4</v>
      </c>
      <c r="Q1052">
        <v>0</v>
      </c>
      <c r="R1052">
        <v>12</v>
      </c>
      <c r="S1052">
        <v>0</v>
      </c>
      <c r="T1052">
        <v>18</v>
      </c>
      <c r="U1052">
        <v>0</v>
      </c>
      <c r="V1052">
        <v>0</v>
      </c>
      <c r="W1052">
        <v>0</v>
      </c>
      <c r="X1052">
        <v>25.029116295244325</v>
      </c>
      <c r="Y1052">
        <v>0</v>
      </c>
      <c r="Z1052">
        <v>83.844557118495331</v>
      </c>
      <c r="AA1052">
        <v>0</v>
      </c>
      <c r="AB1052">
        <v>157.1261087957601</v>
      </c>
      <c r="AC1052">
        <v>0</v>
      </c>
      <c r="AD1052">
        <v>0</v>
      </c>
      <c r="AE1052">
        <v>265.99978220949976</v>
      </c>
    </row>
    <row r="1053" spans="1:31" x14ac:dyDescent="0.25">
      <c r="A1053">
        <v>2358834</v>
      </c>
      <c r="B1053">
        <v>1</v>
      </c>
      <c r="C1053" t="s">
        <v>80</v>
      </c>
      <c r="D1053" t="s">
        <v>96</v>
      </c>
      <c r="E1053" t="s">
        <v>148</v>
      </c>
      <c r="F1053" t="s">
        <v>3270</v>
      </c>
      <c r="G1053" t="s">
        <v>240</v>
      </c>
      <c r="H1053" t="s">
        <v>151</v>
      </c>
      <c r="I1053" t="s">
        <v>136</v>
      </c>
      <c r="J1053" t="s">
        <v>137</v>
      </c>
      <c r="K1053" t="s">
        <v>138</v>
      </c>
      <c r="L1053" t="s">
        <v>3271</v>
      </c>
      <c r="M1053" t="s">
        <v>3272</v>
      </c>
      <c r="N1053">
        <v>4.4916666660000004</v>
      </c>
      <c r="O1053">
        <v>0</v>
      </c>
      <c r="P1053">
        <v>1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</row>
    <row r="1054" spans="1:31" x14ac:dyDescent="0.25">
      <c r="A1054">
        <v>2358525</v>
      </c>
      <c r="B1054">
        <v>1</v>
      </c>
      <c r="C1054" t="s">
        <v>81</v>
      </c>
      <c r="D1054" t="s">
        <v>120</v>
      </c>
      <c r="E1054" t="s">
        <v>148</v>
      </c>
      <c r="F1054" t="s">
        <v>3273</v>
      </c>
      <c r="G1054" t="s">
        <v>160</v>
      </c>
      <c r="H1054" t="s">
        <v>151</v>
      </c>
      <c r="I1054" t="s">
        <v>136</v>
      </c>
      <c r="J1054" t="s">
        <v>137</v>
      </c>
      <c r="K1054" t="s">
        <v>138</v>
      </c>
      <c r="L1054" t="s">
        <v>3274</v>
      </c>
      <c r="M1054" t="s">
        <v>3275</v>
      </c>
      <c r="N1054">
        <v>1.091111111</v>
      </c>
      <c r="O1054">
        <v>0</v>
      </c>
      <c r="P1054">
        <v>1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0.12924972077891114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0.12924972077891114</v>
      </c>
    </row>
    <row r="1055" spans="1:31" x14ac:dyDescent="0.25">
      <c r="A1055">
        <v>2358691</v>
      </c>
      <c r="B1055">
        <v>1</v>
      </c>
      <c r="C1055" t="s">
        <v>80</v>
      </c>
      <c r="D1055" t="s">
        <v>108</v>
      </c>
      <c r="E1055" t="s">
        <v>171</v>
      </c>
      <c r="F1055" t="s">
        <v>3276</v>
      </c>
      <c r="G1055" t="s">
        <v>168</v>
      </c>
      <c r="H1055" t="s">
        <v>135</v>
      </c>
      <c r="I1055" t="s">
        <v>136</v>
      </c>
      <c r="J1055" t="s">
        <v>137</v>
      </c>
      <c r="K1055" t="s">
        <v>138</v>
      </c>
      <c r="L1055" t="s">
        <v>3277</v>
      </c>
      <c r="M1055" t="s">
        <v>3278</v>
      </c>
      <c r="N1055">
        <v>0.73611111100000004</v>
      </c>
      <c r="O1055">
        <v>0</v>
      </c>
      <c r="P1055">
        <v>711</v>
      </c>
      <c r="Q1055">
        <v>0</v>
      </c>
      <c r="R1055">
        <v>218</v>
      </c>
      <c r="S1055">
        <v>3</v>
      </c>
      <c r="T1055">
        <v>152</v>
      </c>
      <c r="U1055">
        <v>0</v>
      </c>
      <c r="V1055">
        <v>0</v>
      </c>
      <c r="W1055">
        <v>0</v>
      </c>
      <c r="X1055">
        <v>122.6571099298144</v>
      </c>
      <c r="Y1055">
        <v>0</v>
      </c>
      <c r="Z1055">
        <v>353.35512851542984</v>
      </c>
      <c r="AA1055">
        <v>4.3468945318541667</v>
      </c>
      <c r="AB1055">
        <v>181.40954310466165</v>
      </c>
      <c r="AC1055">
        <v>0</v>
      </c>
      <c r="AD1055">
        <v>0</v>
      </c>
      <c r="AE1055">
        <v>661.76867608176008</v>
      </c>
    </row>
    <row r="1056" spans="1:31" x14ac:dyDescent="0.25">
      <c r="A1056">
        <v>2358213</v>
      </c>
      <c r="B1056">
        <v>1</v>
      </c>
      <c r="C1056" t="s">
        <v>81</v>
      </c>
      <c r="D1056" t="s">
        <v>119</v>
      </c>
      <c r="E1056" t="s">
        <v>166</v>
      </c>
      <c r="F1056" t="s">
        <v>2162</v>
      </c>
      <c r="G1056" t="s">
        <v>168</v>
      </c>
      <c r="H1056" t="s">
        <v>135</v>
      </c>
      <c r="I1056" t="s">
        <v>136</v>
      </c>
      <c r="J1056" t="s">
        <v>137</v>
      </c>
      <c r="K1056" t="s">
        <v>138</v>
      </c>
      <c r="L1056" t="s">
        <v>3279</v>
      </c>
      <c r="M1056" t="s">
        <v>3280</v>
      </c>
      <c r="N1056">
        <v>0.106944444</v>
      </c>
      <c r="O1056">
        <v>0</v>
      </c>
      <c r="P1056">
        <v>2608</v>
      </c>
      <c r="Q1056">
        <v>153</v>
      </c>
      <c r="R1056">
        <v>334</v>
      </c>
      <c r="S1056">
        <v>11</v>
      </c>
      <c r="T1056">
        <v>200</v>
      </c>
      <c r="U1056">
        <v>0</v>
      </c>
      <c r="V1056">
        <v>2</v>
      </c>
      <c r="W1056">
        <v>0</v>
      </c>
      <c r="X1056">
        <v>54.386579617337176</v>
      </c>
      <c r="Y1056">
        <v>116.51194303280371</v>
      </c>
      <c r="Z1056">
        <v>166.26072692120448</v>
      </c>
      <c r="AA1056">
        <v>3.2657861505157779</v>
      </c>
      <c r="AB1056">
        <v>8.1424353703773171</v>
      </c>
      <c r="AC1056">
        <v>0</v>
      </c>
      <c r="AD1056">
        <v>6.9938857037857503</v>
      </c>
      <c r="AE1056">
        <v>355.5613567960242</v>
      </c>
    </row>
    <row r="1057" spans="1:31" x14ac:dyDescent="0.25">
      <c r="A1057">
        <v>2358711</v>
      </c>
      <c r="B1057">
        <v>1</v>
      </c>
      <c r="C1057" t="s">
        <v>81</v>
      </c>
      <c r="D1057" t="s">
        <v>114</v>
      </c>
      <c r="E1057" t="s">
        <v>225</v>
      </c>
      <c r="F1057" t="s">
        <v>3281</v>
      </c>
      <c r="G1057" t="s">
        <v>219</v>
      </c>
      <c r="H1057" t="s">
        <v>151</v>
      </c>
      <c r="I1057" t="s">
        <v>136</v>
      </c>
      <c r="J1057" t="s">
        <v>137</v>
      </c>
      <c r="K1057" t="s">
        <v>138</v>
      </c>
      <c r="L1057" t="s">
        <v>3282</v>
      </c>
      <c r="M1057" t="s">
        <v>3283</v>
      </c>
      <c r="N1057">
        <v>3.8594444440000002</v>
      </c>
      <c r="O1057">
        <v>0</v>
      </c>
      <c r="P1057">
        <v>11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2.0993463004010335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2.0993463004010335</v>
      </c>
    </row>
    <row r="1058" spans="1:31" x14ac:dyDescent="0.25">
      <c r="A1058">
        <v>2358748</v>
      </c>
      <c r="B1058">
        <v>1</v>
      </c>
      <c r="C1058" t="s">
        <v>81</v>
      </c>
      <c r="D1058" t="s">
        <v>119</v>
      </c>
      <c r="E1058" t="s">
        <v>225</v>
      </c>
      <c r="F1058" t="s">
        <v>3284</v>
      </c>
      <c r="G1058" t="s">
        <v>219</v>
      </c>
      <c r="H1058" t="s">
        <v>151</v>
      </c>
      <c r="I1058" t="s">
        <v>136</v>
      </c>
      <c r="J1058" t="s">
        <v>137</v>
      </c>
      <c r="K1058" t="s">
        <v>138</v>
      </c>
      <c r="L1058" t="s">
        <v>3285</v>
      </c>
      <c r="M1058" t="s">
        <v>3286</v>
      </c>
      <c r="N1058">
        <v>2.4608333330000001</v>
      </c>
      <c r="O1058">
        <v>0</v>
      </c>
      <c r="P1058">
        <v>24</v>
      </c>
      <c r="Q1058">
        <v>0</v>
      </c>
      <c r="R1058">
        <v>12</v>
      </c>
      <c r="S1058">
        <v>0</v>
      </c>
      <c r="T1058">
        <v>1</v>
      </c>
      <c r="U1058">
        <v>0</v>
      </c>
      <c r="V1058">
        <v>0</v>
      </c>
      <c r="W1058">
        <v>0</v>
      </c>
      <c r="X1058">
        <v>11.465979302158598</v>
      </c>
      <c r="Y1058">
        <v>0</v>
      </c>
      <c r="Z1058">
        <v>29.376344280300064</v>
      </c>
      <c r="AA1058">
        <v>0</v>
      </c>
      <c r="AB1058">
        <v>5.0152302269887175</v>
      </c>
      <c r="AC1058">
        <v>0</v>
      </c>
      <c r="AD1058">
        <v>0</v>
      </c>
      <c r="AE1058">
        <v>45.857553809447381</v>
      </c>
    </row>
    <row r="1059" spans="1:31" x14ac:dyDescent="0.25">
      <c r="A1059">
        <v>2358797</v>
      </c>
      <c r="B1059">
        <v>1</v>
      </c>
      <c r="C1059" t="s">
        <v>80</v>
      </c>
      <c r="D1059" t="s">
        <v>98</v>
      </c>
      <c r="E1059" t="s">
        <v>225</v>
      </c>
      <c r="F1059" t="s">
        <v>3287</v>
      </c>
      <c r="G1059" t="s">
        <v>219</v>
      </c>
      <c r="H1059" t="s">
        <v>151</v>
      </c>
      <c r="I1059" t="s">
        <v>136</v>
      </c>
      <c r="J1059" t="s">
        <v>137</v>
      </c>
      <c r="K1059" t="s">
        <v>138</v>
      </c>
      <c r="L1059" t="s">
        <v>3288</v>
      </c>
      <c r="M1059" t="s">
        <v>3289</v>
      </c>
      <c r="N1059">
        <v>1.035833333</v>
      </c>
      <c r="O1059">
        <v>0</v>
      </c>
      <c r="P1059">
        <v>34</v>
      </c>
      <c r="Q1059">
        <v>0</v>
      </c>
      <c r="R1059">
        <v>4</v>
      </c>
      <c r="S1059">
        <v>0</v>
      </c>
      <c r="T1059">
        <v>2</v>
      </c>
      <c r="U1059">
        <v>0</v>
      </c>
      <c r="V1059">
        <v>0</v>
      </c>
      <c r="W1059">
        <v>0</v>
      </c>
      <c r="X1059">
        <v>13.685227398472177</v>
      </c>
      <c r="Y1059">
        <v>0</v>
      </c>
      <c r="Z1059">
        <v>1.8607489864533335</v>
      </c>
      <c r="AA1059">
        <v>0</v>
      </c>
      <c r="AB1059">
        <v>3.8698682300116576</v>
      </c>
      <c r="AC1059">
        <v>0</v>
      </c>
      <c r="AD1059">
        <v>0</v>
      </c>
      <c r="AE1059">
        <v>19.415844614937168</v>
      </c>
    </row>
    <row r="1060" spans="1:31" x14ac:dyDescent="0.25">
      <c r="A1060">
        <v>2358754</v>
      </c>
      <c r="B1060">
        <v>1</v>
      </c>
      <c r="C1060" t="s">
        <v>81</v>
      </c>
      <c r="D1060" t="s">
        <v>117</v>
      </c>
      <c r="E1060" t="s">
        <v>166</v>
      </c>
      <c r="F1060" t="s">
        <v>692</v>
      </c>
      <c r="G1060" t="s">
        <v>168</v>
      </c>
      <c r="H1060" t="s">
        <v>135</v>
      </c>
      <c r="I1060" t="s">
        <v>136</v>
      </c>
      <c r="J1060" t="s">
        <v>137</v>
      </c>
      <c r="K1060" t="s">
        <v>138</v>
      </c>
      <c r="L1060" t="s">
        <v>3290</v>
      </c>
      <c r="M1060" t="s">
        <v>3291</v>
      </c>
      <c r="N1060">
        <v>2.0863888880000001</v>
      </c>
      <c r="O1060">
        <v>1</v>
      </c>
      <c r="P1060">
        <v>2403</v>
      </c>
      <c r="Q1060">
        <v>38</v>
      </c>
      <c r="R1060">
        <v>83</v>
      </c>
      <c r="S1060">
        <v>19</v>
      </c>
      <c r="T1060">
        <v>231</v>
      </c>
      <c r="U1060">
        <v>8</v>
      </c>
      <c r="V1060">
        <v>1</v>
      </c>
      <c r="W1060">
        <v>0.78423913580838056</v>
      </c>
      <c r="X1060">
        <v>848.26201549313043</v>
      </c>
      <c r="Y1060">
        <v>710.83700852790514</v>
      </c>
      <c r="Z1060">
        <v>149.59247745908419</v>
      </c>
      <c r="AA1060">
        <v>153.79176733875562</v>
      </c>
      <c r="AB1060">
        <v>238.820416975889</v>
      </c>
      <c r="AC1060">
        <v>1053.9886633823878</v>
      </c>
      <c r="AD1060">
        <v>3.3695191672473994</v>
      </c>
      <c r="AE1060">
        <v>3159.446107480208</v>
      </c>
    </row>
    <row r="1061" spans="1:31" x14ac:dyDescent="0.25">
      <c r="A1061">
        <v>2358605</v>
      </c>
      <c r="B1061">
        <v>1</v>
      </c>
      <c r="C1061" t="s">
        <v>81</v>
      </c>
      <c r="D1061" t="s">
        <v>128</v>
      </c>
      <c r="E1061" t="s">
        <v>225</v>
      </c>
      <c r="F1061" t="s">
        <v>3292</v>
      </c>
      <c r="G1061" t="s">
        <v>219</v>
      </c>
      <c r="H1061" t="s">
        <v>151</v>
      </c>
      <c r="I1061" t="s">
        <v>136</v>
      </c>
      <c r="J1061" t="s">
        <v>137</v>
      </c>
      <c r="K1061" t="s">
        <v>138</v>
      </c>
      <c r="L1061" t="s">
        <v>3293</v>
      </c>
      <c r="M1061" t="s">
        <v>3294</v>
      </c>
      <c r="N1061">
        <v>1.3149999999999999</v>
      </c>
      <c r="O1061">
        <v>0</v>
      </c>
      <c r="P1061">
        <v>44</v>
      </c>
      <c r="Q1061">
        <v>0</v>
      </c>
      <c r="R1061">
        <v>0</v>
      </c>
      <c r="S1061">
        <v>0</v>
      </c>
      <c r="T1061">
        <v>44</v>
      </c>
      <c r="U1061">
        <v>0</v>
      </c>
      <c r="V1061">
        <v>0</v>
      </c>
      <c r="W1061">
        <v>0</v>
      </c>
      <c r="X1061">
        <v>28.645750391387683</v>
      </c>
      <c r="Y1061">
        <v>0</v>
      </c>
      <c r="Z1061">
        <v>0</v>
      </c>
      <c r="AA1061">
        <v>0</v>
      </c>
      <c r="AB1061">
        <v>125.35134826486446</v>
      </c>
      <c r="AC1061">
        <v>0</v>
      </c>
      <c r="AD1061">
        <v>0</v>
      </c>
      <c r="AE1061">
        <v>153.99709865625215</v>
      </c>
    </row>
    <row r="1062" spans="1:31" x14ac:dyDescent="0.25">
      <c r="A1062">
        <v>2358800</v>
      </c>
      <c r="B1062">
        <v>1</v>
      </c>
      <c r="C1062" t="s">
        <v>80</v>
      </c>
      <c r="D1062" t="s">
        <v>109</v>
      </c>
      <c r="E1062" t="s">
        <v>225</v>
      </c>
      <c r="F1062" t="s">
        <v>3295</v>
      </c>
      <c r="G1062" t="s">
        <v>219</v>
      </c>
      <c r="H1062" t="s">
        <v>151</v>
      </c>
      <c r="I1062" t="s">
        <v>136</v>
      </c>
      <c r="J1062" t="s">
        <v>137</v>
      </c>
      <c r="K1062" t="s">
        <v>138</v>
      </c>
      <c r="L1062" t="s">
        <v>3296</v>
      </c>
      <c r="M1062" t="s">
        <v>3297</v>
      </c>
      <c r="N1062">
        <v>1.112222222</v>
      </c>
      <c r="O1062">
        <v>0</v>
      </c>
      <c r="P1062">
        <v>11</v>
      </c>
      <c r="Q1062">
        <v>0</v>
      </c>
      <c r="R1062">
        <v>0</v>
      </c>
      <c r="S1062">
        <v>0</v>
      </c>
      <c r="T1062">
        <v>1</v>
      </c>
      <c r="U1062">
        <v>0</v>
      </c>
      <c r="V1062">
        <v>0</v>
      </c>
      <c r="W1062">
        <v>0</v>
      </c>
      <c r="X1062">
        <v>1.8896928322915008</v>
      </c>
      <c r="Y1062">
        <v>0</v>
      </c>
      <c r="Z1062">
        <v>0</v>
      </c>
      <c r="AA1062">
        <v>0</v>
      </c>
      <c r="AB1062">
        <v>0.27138224386733784</v>
      </c>
      <c r="AC1062">
        <v>0</v>
      </c>
      <c r="AD1062">
        <v>0</v>
      </c>
      <c r="AE1062">
        <v>2.1610750761588386</v>
      </c>
    </row>
    <row r="1063" spans="1:31" x14ac:dyDescent="0.25">
      <c r="A1063">
        <v>2358491</v>
      </c>
      <c r="B1063">
        <v>1</v>
      </c>
      <c r="C1063" t="s">
        <v>80</v>
      </c>
      <c r="D1063" t="s">
        <v>103</v>
      </c>
      <c r="E1063" t="s">
        <v>320</v>
      </c>
      <c r="F1063" t="s">
        <v>3187</v>
      </c>
      <c r="G1063" t="s">
        <v>328</v>
      </c>
      <c r="H1063" t="s">
        <v>135</v>
      </c>
      <c r="I1063" t="s">
        <v>136</v>
      </c>
      <c r="J1063" t="s">
        <v>137</v>
      </c>
      <c r="K1063" t="s">
        <v>138</v>
      </c>
      <c r="L1063" t="s">
        <v>3298</v>
      </c>
      <c r="M1063" t="s">
        <v>3299</v>
      </c>
      <c r="N1063">
        <v>9.9339722000000005E-2</v>
      </c>
      <c r="O1063">
        <v>2</v>
      </c>
      <c r="P1063">
        <v>383</v>
      </c>
      <c r="Q1063">
        <v>39</v>
      </c>
      <c r="R1063">
        <v>85</v>
      </c>
      <c r="S1063">
        <v>23</v>
      </c>
      <c r="T1063">
        <v>65</v>
      </c>
      <c r="U1063">
        <v>5</v>
      </c>
      <c r="V1063">
        <v>1</v>
      </c>
      <c r="W1063">
        <v>0.10784085159296002</v>
      </c>
      <c r="X1063">
        <v>14.610550750635808</v>
      </c>
      <c r="Y1063">
        <v>25.95353929008315</v>
      </c>
      <c r="Z1063">
        <v>14.852578291725708</v>
      </c>
      <c r="AA1063">
        <v>9.2753866218454792</v>
      </c>
      <c r="AB1063">
        <v>9.5700784841767295</v>
      </c>
      <c r="AC1063">
        <v>143.5767609434871</v>
      </c>
      <c r="AD1063">
        <v>5.989590270795432</v>
      </c>
      <c r="AE1063">
        <v>223.93632550434239</v>
      </c>
    </row>
    <row r="1064" spans="1:31" x14ac:dyDescent="0.25">
      <c r="A1064">
        <v>2358823</v>
      </c>
      <c r="B1064">
        <v>1</v>
      </c>
      <c r="C1064" t="s">
        <v>80</v>
      </c>
      <c r="D1064" t="s">
        <v>106</v>
      </c>
      <c r="E1064" t="s">
        <v>132</v>
      </c>
      <c r="F1064" t="s">
        <v>3300</v>
      </c>
      <c r="G1064" t="s">
        <v>134</v>
      </c>
      <c r="H1064" t="s">
        <v>135</v>
      </c>
      <c r="I1064" t="s">
        <v>136</v>
      </c>
      <c r="J1064" t="s">
        <v>137</v>
      </c>
      <c r="K1064" t="s">
        <v>138</v>
      </c>
      <c r="L1064" t="s">
        <v>3301</v>
      </c>
      <c r="M1064" t="s">
        <v>3302</v>
      </c>
      <c r="N1064">
        <v>5.5880555550000004</v>
      </c>
      <c r="O1064">
        <v>0</v>
      </c>
      <c r="P1064">
        <v>5</v>
      </c>
      <c r="Q1064">
        <v>11</v>
      </c>
      <c r="R1064">
        <v>32</v>
      </c>
      <c r="S1064">
        <v>2</v>
      </c>
      <c r="T1064">
        <v>4</v>
      </c>
      <c r="U1064">
        <v>0</v>
      </c>
      <c r="V1064">
        <v>0</v>
      </c>
      <c r="W1064">
        <v>0</v>
      </c>
      <c r="X1064">
        <v>15.47743502109695</v>
      </c>
      <c r="Y1064">
        <v>380.53812393882049</v>
      </c>
      <c r="Z1064">
        <v>508.34696737155014</v>
      </c>
      <c r="AA1064">
        <v>58.706136878236613</v>
      </c>
      <c r="AB1064">
        <v>32.852604291680073</v>
      </c>
      <c r="AC1064">
        <v>0</v>
      </c>
      <c r="AD1064">
        <v>0</v>
      </c>
      <c r="AE1064">
        <v>995.92126750138425</v>
      </c>
    </row>
    <row r="1065" spans="1:31" x14ac:dyDescent="0.25">
      <c r="A1065">
        <v>2358637</v>
      </c>
      <c r="B1065">
        <v>1</v>
      </c>
      <c r="C1065" t="s">
        <v>81</v>
      </c>
      <c r="D1065" t="s">
        <v>121</v>
      </c>
      <c r="E1065" t="s">
        <v>225</v>
      </c>
      <c r="F1065" t="s">
        <v>3303</v>
      </c>
      <c r="G1065" t="s">
        <v>219</v>
      </c>
      <c r="H1065" t="s">
        <v>151</v>
      </c>
      <c r="I1065" t="s">
        <v>136</v>
      </c>
      <c r="J1065" t="s">
        <v>137</v>
      </c>
      <c r="K1065" t="s">
        <v>138</v>
      </c>
      <c r="L1065" t="s">
        <v>3304</v>
      </c>
      <c r="M1065" t="s">
        <v>3305</v>
      </c>
      <c r="N1065">
        <v>1.2738888880000001</v>
      </c>
      <c r="O1065">
        <v>0</v>
      </c>
      <c r="P1065">
        <v>1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0.36614840880976335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0.36614840880976335</v>
      </c>
    </row>
    <row r="1066" spans="1:31" x14ac:dyDescent="0.25">
      <c r="A1066">
        <v>2358614</v>
      </c>
      <c r="B1066">
        <v>1</v>
      </c>
      <c r="C1066" t="s">
        <v>80</v>
      </c>
      <c r="D1066" t="s">
        <v>96</v>
      </c>
      <c r="E1066" t="s">
        <v>175</v>
      </c>
      <c r="F1066" t="s">
        <v>2779</v>
      </c>
      <c r="G1066" t="s">
        <v>177</v>
      </c>
      <c r="H1066" t="s">
        <v>151</v>
      </c>
      <c r="I1066" t="s">
        <v>136</v>
      </c>
      <c r="J1066" t="s">
        <v>137</v>
      </c>
      <c r="K1066" t="s">
        <v>138</v>
      </c>
      <c r="L1066" t="s">
        <v>3306</v>
      </c>
      <c r="M1066" t="s">
        <v>3307</v>
      </c>
      <c r="N1066">
        <v>2.4586111110000002</v>
      </c>
      <c r="O1066">
        <v>0</v>
      </c>
      <c r="P1066">
        <v>11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7.6908622222115994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7.6908622222115994</v>
      </c>
    </row>
    <row r="1067" spans="1:31" x14ac:dyDescent="0.25">
      <c r="A1067">
        <v>2358345</v>
      </c>
      <c r="B1067">
        <v>1</v>
      </c>
      <c r="C1067" t="s">
        <v>81</v>
      </c>
      <c r="D1067" t="s">
        <v>112</v>
      </c>
      <c r="E1067" t="s">
        <v>132</v>
      </c>
      <c r="F1067" t="s">
        <v>3308</v>
      </c>
      <c r="G1067" t="s">
        <v>328</v>
      </c>
      <c r="H1067" t="s">
        <v>135</v>
      </c>
      <c r="I1067" t="s">
        <v>136</v>
      </c>
      <c r="J1067" t="s">
        <v>137</v>
      </c>
      <c r="K1067" t="s">
        <v>245</v>
      </c>
      <c r="L1067" t="s">
        <v>3309</v>
      </c>
      <c r="M1067" t="s">
        <v>3310</v>
      </c>
      <c r="N1067">
        <v>7.1388887999999998E-2</v>
      </c>
      <c r="O1067">
        <v>0</v>
      </c>
      <c r="P1067">
        <v>326</v>
      </c>
      <c r="Q1067">
        <v>0</v>
      </c>
      <c r="R1067">
        <v>11</v>
      </c>
      <c r="S1067">
        <v>1</v>
      </c>
      <c r="T1067">
        <v>62</v>
      </c>
      <c r="U1067">
        <v>0</v>
      </c>
      <c r="V1067">
        <v>0</v>
      </c>
      <c r="W1067">
        <v>0</v>
      </c>
      <c r="X1067">
        <v>6.2904049733712091</v>
      </c>
      <c r="Y1067">
        <v>0</v>
      </c>
      <c r="Z1067">
        <v>3.6127244309621163</v>
      </c>
      <c r="AA1067">
        <v>0.14670373304698611</v>
      </c>
      <c r="AB1067">
        <v>2.6656137466632486</v>
      </c>
      <c r="AC1067">
        <v>0</v>
      </c>
      <c r="AD1067">
        <v>0</v>
      </c>
      <c r="AE1067">
        <v>12.71544688404356</v>
      </c>
    </row>
    <row r="1068" spans="1:31" x14ac:dyDescent="0.25">
      <c r="A1068">
        <v>2358322</v>
      </c>
      <c r="B1068">
        <v>1</v>
      </c>
      <c r="C1068" t="s">
        <v>80</v>
      </c>
      <c r="D1068" t="s">
        <v>88</v>
      </c>
      <c r="E1068" t="s">
        <v>320</v>
      </c>
      <c r="F1068" t="s">
        <v>3311</v>
      </c>
      <c r="G1068" t="s">
        <v>244</v>
      </c>
      <c r="H1068" t="s">
        <v>135</v>
      </c>
      <c r="I1068" t="s">
        <v>136</v>
      </c>
      <c r="J1068" t="s">
        <v>137</v>
      </c>
      <c r="K1068" t="s">
        <v>245</v>
      </c>
      <c r="L1068" t="s">
        <v>3136</v>
      </c>
      <c r="M1068" t="s">
        <v>3312</v>
      </c>
      <c r="N1068">
        <v>4.8905555549999997</v>
      </c>
      <c r="O1068">
        <v>0</v>
      </c>
      <c r="P1068">
        <v>2014</v>
      </c>
      <c r="Q1068">
        <v>0</v>
      </c>
      <c r="R1068">
        <v>0</v>
      </c>
      <c r="S1068">
        <v>4</v>
      </c>
      <c r="T1068">
        <v>328</v>
      </c>
      <c r="U1068">
        <v>0</v>
      </c>
      <c r="V1068">
        <v>2</v>
      </c>
      <c r="W1068">
        <v>0</v>
      </c>
      <c r="X1068">
        <v>3264.6048764049929</v>
      </c>
      <c r="Y1068">
        <v>0</v>
      </c>
      <c r="Z1068">
        <v>0</v>
      </c>
      <c r="AA1068">
        <v>43.782928637244098</v>
      </c>
      <c r="AB1068">
        <v>1975.9320874867021</v>
      </c>
      <c r="AC1068">
        <v>0</v>
      </c>
      <c r="AD1068">
        <v>657.7042912276944</v>
      </c>
      <c r="AE1068">
        <v>5942.0241837566336</v>
      </c>
    </row>
    <row r="1069" spans="1:31" x14ac:dyDescent="0.25">
      <c r="A1069">
        <v>2358445</v>
      </c>
      <c r="B1069">
        <v>1</v>
      </c>
      <c r="C1069" t="s">
        <v>81</v>
      </c>
      <c r="D1069" t="s">
        <v>125</v>
      </c>
      <c r="E1069" t="s">
        <v>154</v>
      </c>
      <c r="F1069" t="s">
        <v>3313</v>
      </c>
      <c r="G1069" t="s">
        <v>299</v>
      </c>
      <c r="H1069" t="s">
        <v>151</v>
      </c>
      <c r="I1069" t="s">
        <v>136</v>
      </c>
      <c r="J1069" t="s">
        <v>137</v>
      </c>
      <c r="K1069" t="s">
        <v>138</v>
      </c>
      <c r="L1069" t="s">
        <v>3314</v>
      </c>
      <c r="M1069" t="s">
        <v>3315</v>
      </c>
      <c r="N1069">
        <v>0.93888888800000003</v>
      </c>
      <c r="O1069">
        <v>0</v>
      </c>
      <c r="P1069">
        <v>20</v>
      </c>
      <c r="Q1069">
        <v>0</v>
      </c>
      <c r="R1069">
        <v>28</v>
      </c>
      <c r="S1069">
        <v>0</v>
      </c>
      <c r="T1069">
        <v>6</v>
      </c>
      <c r="U1069">
        <v>0</v>
      </c>
      <c r="V1069">
        <v>0</v>
      </c>
      <c r="W1069">
        <v>0</v>
      </c>
      <c r="X1069">
        <v>3.9691893647734791</v>
      </c>
      <c r="Y1069">
        <v>0</v>
      </c>
      <c r="Z1069">
        <v>83.920504862394679</v>
      </c>
      <c r="AA1069">
        <v>0</v>
      </c>
      <c r="AB1069">
        <v>5.1462429380720005</v>
      </c>
      <c r="AC1069">
        <v>0</v>
      </c>
      <c r="AD1069">
        <v>0</v>
      </c>
      <c r="AE1069">
        <v>93.035937165240171</v>
      </c>
    </row>
    <row r="1070" spans="1:31" x14ac:dyDescent="0.25">
      <c r="A1070">
        <v>2358485</v>
      </c>
      <c r="B1070">
        <v>1</v>
      </c>
      <c r="C1070" t="s">
        <v>80</v>
      </c>
      <c r="D1070" t="s">
        <v>107</v>
      </c>
      <c r="E1070" t="s">
        <v>132</v>
      </c>
      <c r="F1070" t="s">
        <v>3316</v>
      </c>
      <c r="G1070" t="s">
        <v>168</v>
      </c>
      <c r="H1070" t="s">
        <v>135</v>
      </c>
      <c r="I1070" t="s">
        <v>136</v>
      </c>
      <c r="J1070" t="s">
        <v>137</v>
      </c>
      <c r="K1070" t="s">
        <v>138</v>
      </c>
      <c r="L1070" t="s">
        <v>3317</v>
      </c>
      <c r="M1070" t="s">
        <v>3318</v>
      </c>
      <c r="N1070">
        <v>1.057222222</v>
      </c>
      <c r="O1070">
        <v>0</v>
      </c>
      <c r="P1070">
        <v>1063</v>
      </c>
      <c r="Q1070">
        <v>0</v>
      </c>
      <c r="R1070">
        <v>1</v>
      </c>
      <c r="S1070">
        <v>0</v>
      </c>
      <c r="T1070">
        <v>41</v>
      </c>
      <c r="U1070">
        <v>0</v>
      </c>
      <c r="V1070">
        <v>0</v>
      </c>
      <c r="W1070">
        <v>0</v>
      </c>
      <c r="X1070">
        <v>324.65898746525829</v>
      </c>
      <c r="Y1070">
        <v>0</v>
      </c>
      <c r="Z1070">
        <v>0.14894020328031168</v>
      </c>
      <c r="AA1070">
        <v>0</v>
      </c>
      <c r="AB1070">
        <v>132.62047917995324</v>
      </c>
      <c r="AC1070">
        <v>0</v>
      </c>
      <c r="AD1070">
        <v>0</v>
      </c>
      <c r="AE1070">
        <v>457.42840684849182</v>
      </c>
    </row>
    <row r="1071" spans="1:31" x14ac:dyDescent="0.25">
      <c r="A1071">
        <v>2358677</v>
      </c>
      <c r="B1071">
        <v>1</v>
      </c>
      <c r="C1071" t="s">
        <v>80</v>
      </c>
      <c r="D1071" t="s">
        <v>101</v>
      </c>
      <c r="E1071" t="s">
        <v>132</v>
      </c>
      <c r="F1071" t="s">
        <v>3319</v>
      </c>
      <c r="G1071" t="s">
        <v>134</v>
      </c>
      <c r="H1071" t="s">
        <v>135</v>
      </c>
      <c r="I1071" t="s">
        <v>136</v>
      </c>
      <c r="J1071" t="s">
        <v>137</v>
      </c>
      <c r="K1071" t="s">
        <v>138</v>
      </c>
      <c r="L1071" t="s">
        <v>3320</v>
      </c>
      <c r="M1071" t="s">
        <v>3321</v>
      </c>
      <c r="N1071">
        <v>2.1897222219999999</v>
      </c>
      <c r="O1071">
        <v>0</v>
      </c>
      <c r="P1071">
        <v>0</v>
      </c>
      <c r="Q1071">
        <v>0</v>
      </c>
      <c r="R1071">
        <v>2</v>
      </c>
      <c r="S1071">
        <v>0</v>
      </c>
      <c r="T1071">
        <v>1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30.42990792526183</v>
      </c>
      <c r="AA1071">
        <v>0</v>
      </c>
      <c r="AB1071">
        <v>5.7454085649474962</v>
      </c>
      <c r="AC1071">
        <v>0</v>
      </c>
      <c r="AD1071">
        <v>0</v>
      </c>
      <c r="AE1071">
        <v>36.175316490209326</v>
      </c>
    </row>
    <row r="1072" spans="1:31" x14ac:dyDescent="0.25">
      <c r="A1072">
        <v>2358531</v>
      </c>
      <c r="B1072">
        <v>1</v>
      </c>
      <c r="C1072" t="s">
        <v>80</v>
      </c>
      <c r="D1072" t="s">
        <v>88</v>
      </c>
      <c r="E1072" t="s">
        <v>320</v>
      </c>
      <c r="F1072" t="s">
        <v>3322</v>
      </c>
      <c r="G1072" t="s">
        <v>244</v>
      </c>
      <c r="H1072" t="s">
        <v>135</v>
      </c>
      <c r="I1072" t="s">
        <v>136</v>
      </c>
      <c r="J1072" t="s">
        <v>137</v>
      </c>
      <c r="K1072" t="s">
        <v>245</v>
      </c>
      <c r="L1072" t="s">
        <v>3323</v>
      </c>
      <c r="M1072" t="s">
        <v>3324</v>
      </c>
      <c r="N1072">
        <v>5.3219444439999997</v>
      </c>
      <c r="O1072">
        <v>0</v>
      </c>
      <c r="P1072">
        <v>2326</v>
      </c>
      <c r="Q1072">
        <v>0</v>
      </c>
      <c r="R1072">
        <v>0</v>
      </c>
      <c r="S1072">
        <v>0</v>
      </c>
      <c r="T1072">
        <v>225</v>
      </c>
      <c r="U1072">
        <v>0</v>
      </c>
      <c r="V1072">
        <v>1</v>
      </c>
      <c r="W1072">
        <v>0</v>
      </c>
      <c r="X1072">
        <v>4643.9472597703207</v>
      </c>
      <c r="Y1072">
        <v>0</v>
      </c>
      <c r="Z1072">
        <v>0</v>
      </c>
      <c r="AA1072">
        <v>0</v>
      </c>
      <c r="AB1072">
        <v>1965.5927544548356</v>
      </c>
      <c r="AC1072">
        <v>0</v>
      </c>
      <c r="AD1072">
        <v>27.721775310421044</v>
      </c>
      <c r="AE1072">
        <v>6637.2617895355779</v>
      </c>
    </row>
    <row r="1073" spans="1:31" x14ac:dyDescent="0.25">
      <c r="A1073">
        <v>2358236</v>
      </c>
      <c r="B1073">
        <v>1</v>
      </c>
      <c r="C1073" t="s">
        <v>80</v>
      </c>
      <c r="D1073" t="s">
        <v>96</v>
      </c>
      <c r="E1073" t="s">
        <v>154</v>
      </c>
      <c r="F1073" t="s">
        <v>3325</v>
      </c>
      <c r="G1073" t="s">
        <v>156</v>
      </c>
      <c r="H1073" t="s">
        <v>151</v>
      </c>
      <c r="I1073" t="s">
        <v>136</v>
      </c>
      <c r="J1073" t="s">
        <v>137</v>
      </c>
      <c r="K1073" t="s">
        <v>138</v>
      </c>
      <c r="L1073" t="s">
        <v>3326</v>
      </c>
      <c r="M1073" t="s">
        <v>3327</v>
      </c>
      <c r="N1073">
        <v>0.2225</v>
      </c>
      <c r="O1073">
        <v>0</v>
      </c>
      <c r="P1073">
        <v>64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4.6620054684726009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4.6620054684726009</v>
      </c>
    </row>
    <row r="1074" spans="1:31" x14ac:dyDescent="0.25">
      <c r="A1074">
        <v>2358528</v>
      </c>
      <c r="B1074">
        <v>1</v>
      </c>
      <c r="C1074" t="s">
        <v>81</v>
      </c>
      <c r="D1074" t="s">
        <v>127</v>
      </c>
      <c r="E1074" t="s">
        <v>132</v>
      </c>
      <c r="F1074" t="s">
        <v>3328</v>
      </c>
      <c r="G1074" t="s">
        <v>134</v>
      </c>
      <c r="H1074" t="s">
        <v>135</v>
      </c>
      <c r="I1074" t="s">
        <v>136</v>
      </c>
      <c r="J1074" t="s">
        <v>137</v>
      </c>
      <c r="K1074" t="s">
        <v>138</v>
      </c>
      <c r="L1074" t="s">
        <v>3329</v>
      </c>
      <c r="M1074" t="s">
        <v>3330</v>
      </c>
      <c r="N1074">
        <v>3.0055555549999999</v>
      </c>
      <c r="O1074">
        <v>0</v>
      </c>
      <c r="P1074">
        <v>118</v>
      </c>
      <c r="Q1074">
        <v>10</v>
      </c>
      <c r="R1074">
        <v>19</v>
      </c>
      <c r="S1074">
        <v>0</v>
      </c>
      <c r="T1074">
        <v>22</v>
      </c>
      <c r="U1074">
        <v>0</v>
      </c>
      <c r="V1074">
        <v>0</v>
      </c>
      <c r="W1074">
        <v>0</v>
      </c>
      <c r="X1074">
        <v>96.676615339741474</v>
      </c>
      <c r="Y1074">
        <v>174.23693519532634</v>
      </c>
      <c r="Z1074">
        <v>139.71186328303526</v>
      </c>
      <c r="AA1074">
        <v>0</v>
      </c>
      <c r="AB1074">
        <v>66.730234915919851</v>
      </c>
      <c r="AC1074">
        <v>0</v>
      </c>
      <c r="AD1074">
        <v>0</v>
      </c>
      <c r="AE1074">
        <v>477.35564873402291</v>
      </c>
    </row>
    <row r="1075" spans="1:31" x14ac:dyDescent="0.25">
      <c r="A1075">
        <v>2358720</v>
      </c>
      <c r="B1075">
        <v>1</v>
      </c>
      <c r="C1075" t="s">
        <v>80</v>
      </c>
      <c r="D1075" t="s">
        <v>109</v>
      </c>
      <c r="E1075" t="s">
        <v>225</v>
      </c>
      <c r="F1075" t="s">
        <v>3331</v>
      </c>
      <c r="G1075" t="s">
        <v>901</v>
      </c>
      <c r="H1075" t="s">
        <v>151</v>
      </c>
      <c r="I1075" t="s">
        <v>136</v>
      </c>
      <c r="J1075" t="s">
        <v>137</v>
      </c>
      <c r="K1075" t="s">
        <v>138</v>
      </c>
      <c r="L1075" t="s">
        <v>3332</v>
      </c>
      <c r="M1075" t="s">
        <v>3333</v>
      </c>
      <c r="N1075">
        <v>1.1983333329999999</v>
      </c>
      <c r="O1075">
        <v>0</v>
      </c>
      <c r="P1075">
        <v>13</v>
      </c>
      <c r="Q1075">
        <v>0</v>
      </c>
      <c r="R1075">
        <v>5</v>
      </c>
      <c r="S1075">
        <v>0</v>
      </c>
      <c r="T1075">
        <v>8</v>
      </c>
      <c r="U1075">
        <v>0</v>
      </c>
      <c r="V1075">
        <v>0</v>
      </c>
      <c r="W1075">
        <v>0</v>
      </c>
      <c r="X1075">
        <v>7.0424416732162349</v>
      </c>
      <c r="Y1075">
        <v>0</v>
      </c>
      <c r="Z1075">
        <v>21.417615539143473</v>
      </c>
      <c r="AA1075">
        <v>0</v>
      </c>
      <c r="AB1075">
        <v>5.7024607094328772</v>
      </c>
      <c r="AC1075">
        <v>0</v>
      </c>
      <c r="AD1075">
        <v>0</v>
      </c>
      <c r="AE1075">
        <v>34.162517921792585</v>
      </c>
    </row>
    <row r="1076" spans="1:31" x14ac:dyDescent="0.25">
      <c r="A1076">
        <v>2358222</v>
      </c>
      <c r="B1076">
        <v>1</v>
      </c>
      <c r="C1076" t="s">
        <v>80</v>
      </c>
      <c r="D1076" t="s">
        <v>85</v>
      </c>
      <c r="E1076" t="s">
        <v>154</v>
      </c>
      <c r="F1076" t="s">
        <v>3334</v>
      </c>
      <c r="G1076" t="s">
        <v>2040</v>
      </c>
      <c r="H1076" t="s">
        <v>151</v>
      </c>
      <c r="I1076" t="s">
        <v>136</v>
      </c>
      <c r="J1076" t="s">
        <v>137</v>
      </c>
      <c r="K1076" t="s">
        <v>138</v>
      </c>
      <c r="L1076" t="s">
        <v>3335</v>
      </c>
      <c r="M1076" t="s">
        <v>3336</v>
      </c>
      <c r="N1076">
        <v>0.40888888800000001</v>
      </c>
      <c r="O1076">
        <v>0</v>
      </c>
      <c r="P1076">
        <v>148</v>
      </c>
      <c r="Q1076">
        <v>0</v>
      </c>
      <c r="R1076">
        <v>0</v>
      </c>
      <c r="S1076">
        <v>0</v>
      </c>
      <c r="T1076">
        <v>10</v>
      </c>
      <c r="U1076">
        <v>0</v>
      </c>
      <c r="V1076">
        <v>0</v>
      </c>
      <c r="W1076">
        <v>0</v>
      </c>
      <c r="X1076">
        <v>19.738967975656799</v>
      </c>
      <c r="Y1076">
        <v>0</v>
      </c>
      <c r="Z1076">
        <v>0</v>
      </c>
      <c r="AA1076">
        <v>0</v>
      </c>
      <c r="AB1076">
        <v>2.2969272542329784</v>
      </c>
      <c r="AC1076">
        <v>0</v>
      </c>
      <c r="AD1076">
        <v>0</v>
      </c>
      <c r="AE1076">
        <v>22.035895229889778</v>
      </c>
    </row>
    <row r="1077" spans="1:31" x14ac:dyDescent="0.25">
      <c r="A1077">
        <v>2358714</v>
      </c>
      <c r="B1077">
        <v>1</v>
      </c>
      <c r="C1077" t="s">
        <v>80</v>
      </c>
      <c r="D1077" t="s">
        <v>96</v>
      </c>
      <c r="E1077" t="s">
        <v>154</v>
      </c>
      <c r="F1077" t="s">
        <v>3337</v>
      </c>
      <c r="G1077" t="s">
        <v>299</v>
      </c>
      <c r="H1077" t="s">
        <v>151</v>
      </c>
      <c r="I1077" t="s">
        <v>136</v>
      </c>
      <c r="J1077" t="s">
        <v>137</v>
      </c>
      <c r="K1077" t="s">
        <v>138</v>
      </c>
      <c r="L1077" t="s">
        <v>3338</v>
      </c>
      <c r="M1077" t="s">
        <v>3339</v>
      </c>
      <c r="N1077">
        <v>0.84194444400000001</v>
      </c>
      <c r="O1077">
        <v>0</v>
      </c>
      <c r="P1077">
        <v>284</v>
      </c>
      <c r="Q1077">
        <v>0</v>
      </c>
      <c r="R1077">
        <v>1</v>
      </c>
      <c r="S1077">
        <v>0</v>
      </c>
      <c r="T1077">
        <v>111</v>
      </c>
      <c r="U1077">
        <v>0</v>
      </c>
      <c r="V1077">
        <v>0</v>
      </c>
      <c r="W1077">
        <v>0</v>
      </c>
      <c r="X1077">
        <v>245.5859229971019</v>
      </c>
      <c r="Y1077">
        <v>0</v>
      </c>
      <c r="Z1077">
        <v>6.4316829926233332E-2</v>
      </c>
      <c r="AA1077">
        <v>0</v>
      </c>
      <c r="AB1077">
        <v>544.0646978116996</v>
      </c>
      <c r="AC1077">
        <v>0</v>
      </c>
      <c r="AD1077">
        <v>0</v>
      </c>
      <c r="AE1077">
        <v>789.71493763872775</v>
      </c>
    </row>
    <row r="1078" spans="1:31" x14ac:dyDescent="0.25">
      <c r="A1078">
        <v>2358737</v>
      </c>
      <c r="B1078">
        <v>1</v>
      </c>
      <c r="C1078" t="s">
        <v>80</v>
      </c>
      <c r="D1078" t="s">
        <v>106</v>
      </c>
      <c r="E1078" t="s">
        <v>171</v>
      </c>
      <c r="F1078" t="s">
        <v>3340</v>
      </c>
      <c r="G1078" t="s">
        <v>168</v>
      </c>
      <c r="H1078" t="s">
        <v>135</v>
      </c>
      <c r="I1078" t="s">
        <v>136</v>
      </c>
      <c r="J1078" t="s">
        <v>137</v>
      </c>
      <c r="K1078" t="s">
        <v>138</v>
      </c>
      <c r="L1078" t="s">
        <v>3341</v>
      </c>
      <c r="M1078" t="s">
        <v>3342</v>
      </c>
      <c r="N1078">
        <v>1.768333333</v>
      </c>
      <c r="O1078">
        <v>0</v>
      </c>
      <c r="P1078">
        <v>354</v>
      </c>
      <c r="Q1078">
        <v>0</v>
      </c>
      <c r="R1078">
        <v>25</v>
      </c>
      <c r="S1078">
        <v>4</v>
      </c>
      <c r="T1078">
        <v>69</v>
      </c>
      <c r="U1078">
        <v>0</v>
      </c>
      <c r="V1078">
        <v>0</v>
      </c>
      <c r="W1078">
        <v>0</v>
      </c>
      <c r="X1078">
        <v>159.74429169985513</v>
      </c>
      <c r="Y1078">
        <v>0</v>
      </c>
      <c r="Z1078">
        <v>50.273004917649907</v>
      </c>
      <c r="AA1078">
        <v>28.810077988585896</v>
      </c>
      <c r="AB1078">
        <v>74.768957913925348</v>
      </c>
      <c r="AC1078">
        <v>0</v>
      </c>
      <c r="AD1078">
        <v>0</v>
      </c>
      <c r="AE1078">
        <v>313.59633252001629</v>
      </c>
    </row>
    <row r="1079" spans="1:31" x14ac:dyDescent="0.25">
      <c r="A1079">
        <v>2358594</v>
      </c>
      <c r="B1079">
        <v>1</v>
      </c>
      <c r="C1079" t="s">
        <v>81</v>
      </c>
      <c r="D1079" t="s">
        <v>126</v>
      </c>
      <c r="E1079" t="s">
        <v>171</v>
      </c>
      <c r="F1079" t="s">
        <v>3343</v>
      </c>
      <c r="G1079" t="s">
        <v>168</v>
      </c>
      <c r="H1079" t="s">
        <v>135</v>
      </c>
      <c r="I1079" t="s">
        <v>653</v>
      </c>
      <c r="J1079" t="s">
        <v>137</v>
      </c>
      <c r="K1079" t="s">
        <v>138</v>
      </c>
      <c r="L1079" t="s">
        <v>3344</v>
      </c>
      <c r="M1079" t="s">
        <v>3345</v>
      </c>
      <c r="N1079">
        <v>1.6388888000000001E-2</v>
      </c>
      <c r="O1079">
        <v>3</v>
      </c>
      <c r="P1079">
        <v>7044</v>
      </c>
      <c r="Q1079">
        <v>176</v>
      </c>
      <c r="R1079">
        <v>1171</v>
      </c>
      <c r="S1079">
        <v>66</v>
      </c>
      <c r="T1079">
        <v>896</v>
      </c>
      <c r="U1079">
        <v>6</v>
      </c>
      <c r="V1079">
        <v>8</v>
      </c>
      <c r="W1079">
        <v>1.1455464007034446E-2</v>
      </c>
      <c r="X1079">
        <v>18.722182671835068</v>
      </c>
      <c r="Y1079">
        <v>32.884415635788571</v>
      </c>
      <c r="Z1079">
        <v>19.496182994347937</v>
      </c>
      <c r="AA1079">
        <v>5.5574898687673038</v>
      </c>
      <c r="AB1079">
        <v>19.698699074068568</v>
      </c>
      <c r="AC1079">
        <v>7.8507608406029998</v>
      </c>
      <c r="AD1079">
        <v>20.623397962388662</v>
      </c>
      <c r="AE1079">
        <v>124.84458451180615</v>
      </c>
    </row>
    <row r="1080" spans="1:31" x14ac:dyDescent="0.25">
      <c r="A1080">
        <v>2358700</v>
      </c>
      <c r="B1080">
        <v>1</v>
      </c>
      <c r="C1080" t="s">
        <v>81</v>
      </c>
      <c r="D1080" t="s">
        <v>128</v>
      </c>
      <c r="E1080" t="s">
        <v>175</v>
      </c>
      <c r="F1080" t="s">
        <v>3346</v>
      </c>
      <c r="G1080" t="s">
        <v>219</v>
      </c>
      <c r="H1080" t="s">
        <v>151</v>
      </c>
      <c r="I1080" t="s">
        <v>136</v>
      </c>
      <c r="J1080" t="s">
        <v>137</v>
      </c>
      <c r="K1080" t="s">
        <v>138</v>
      </c>
      <c r="L1080" t="s">
        <v>3347</v>
      </c>
      <c r="M1080" t="s">
        <v>3348</v>
      </c>
      <c r="N1080">
        <v>0.84499999999999997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45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50.941650918806161</v>
      </c>
      <c r="AC1080">
        <v>0</v>
      </c>
      <c r="AD1080">
        <v>0</v>
      </c>
      <c r="AE1080">
        <v>50.941650918806161</v>
      </c>
    </row>
    <row r="1081" spans="1:31" x14ac:dyDescent="0.25">
      <c r="A1081">
        <v>2358843</v>
      </c>
      <c r="B1081">
        <v>1</v>
      </c>
      <c r="C1081" t="s">
        <v>80</v>
      </c>
      <c r="D1081" t="s">
        <v>100</v>
      </c>
      <c r="E1081" t="s">
        <v>132</v>
      </c>
      <c r="F1081" t="s">
        <v>3349</v>
      </c>
      <c r="G1081" t="s">
        <v>134</v>
      </c>
      <c r="H1081" t="s">
        <v>135</v>
      </c>
      <c r="I1081" t="s">
        <v>136</v>
      </c>
      <c r="J1081" t="s">
        <v>137</v>
      </c>
      <c r="K1081" t="s">
        <v>138</v>
      </c>
      <c r="L1081" t="s">
        <v>3350</v>
      </c>
      <c r="M1081" t="s">
        <v>3351</v>
      </c>
      <c r="N1081">
        <v>1.1611111110000001</v>
      </c>
      <c r="O1081">
        <v>0</v>
      </c>
      <c r="P1081">
        <v>90</v>
      </c>
      <c r="Q1081">
        <v>0</v>
      </c>
      <c r="R1081">
        <v>48</v>
      </c>
      <c r="S1081">
        <v>0</v>
      </c>
      <c r="T1081">
        <v>38</v>
      </c>
      <c r="U1081">
        <v>0</v>
      </c>
      <c r="V1081">
        <v>0</v>
      </c>
      <c r="W1081">
        <v>0</v>
      </c>
      <c r="X1081">
        <v>35.867290283918152</v>
      </c>
      <c r="Y1081">
        <v>0</v>
      </c>
      <c r="Z1081">
        <v>69.144056197007203</v>
      </c>
      <c r="AA1081">
        <v>0</v>
      </c>
      <c r="AB1081">
        <v>28.868185515385992</v>
      </c>
      <c r="AC1081">
        <v>0</v>
      </c>
      <c r="AD1081">
        <v>0</v>
      </c>
      <c r="AE1081">
        <v>133.87953199631136</v>
      </c>
    </row>
    <row r="1082" spans="1:31" x14ac:dyDescent="0.25">
      <c r="A1082">
        <v>2358757</v>
      </c>
      <c r="B1082">
        <v>1</v>
      </c>
      <c r="C1082" t="s">
        <v>80</v>
      </c>
      <c r="D1082" t="s">
        <v>101</v>
      </c>
      <c r="E1082" t="s">
        <v>171</v>
      </c>
      <c r="F1082" t="s">
        <v>3352</v>
      </c>
      <c r="G1082" t="s">
        <v>489</v>
      </c>
      <c r="H1082" t="s">
        <v>135</v>
      </c>
      <c r="I1082" t="s">
        <v>136</v>
      </c>
      <c r="J1082" t="s">
        <v>137</v>
      </c>
      <c r="K1082" t="s">
        <v>138</v>
      </c>
      <c r="L1082" t="s">
        <v>3321</v>
      </c>
      <c r="M1082" t="s">
        <v>3118</v>
      </c>
      <c r="N1082">
        <v>1.339722222</v>
      </c>
      <c r="O1082">
        <v>0</v>
      </c>
      <c r="P1082">
        <v>66</v>
      </c>
      <c r="Q1082">
        <v>1</v>
      </c>
      <c r="R1082">
        <v>2</v>
      </c>
      <c r="S1082">
        <v>0</v>
      </c>
      <c r="T1082">
        <v>12</v>
      </c>
      <c r="U1082">
        <v>1</v>
      </c>
      <c r="V1082">
        <v>0</v>
      </c>
      <c r="W1082">
        <v>0</v>
      </c>
      <c r="X1082">
        <v>46.489437802470285</v>
      </c>
      <c r="Y1082">
        <v>3.7562440034297779</v>
      </c>
      <c r="Z1082">
        <v>18.077054065773179</v>
      </c>
      <c r="AA1082">
        <v>0</v>
      </c>
      <c r="AB1082">
        <v>20.334949204090954</v>
      </c>
      <c r="AC1082">
        <v>1.7406934191651042</v>
      </c>
      <c r="AD1082">
        <v>0</v>
      </c>
      <c r="AE1082">
        <v>90.39837849492929</v>
      </c>
    </row>
    <row r="1083" spans="1:31" x14ac:dyDescent="0.25">
      <c r="A1083">
        <v>2358451</v>
      </c>
      <c r="B1083">
        <v>1</v>
      </c>
      <c r="C1083" t="s">
        <v>80</v>
      </c>
      <c r="D1083" t="s">
        <v>90</v>
      </c>
      <c r="E1083" t="s">
        <v>225</v>
      </c>
      <c r="F1083" t="s">
        <v>2313</v>
      </c>
      <c r="G1083" t="s">
        <v>219</v>
      </c>
      <c r="H1083" t="s">
        <v>151</v>
      </c>
      <c r="I1083" t="s">
        <v>136</v>
      </c>
      <c r="J1083" t="s">
        <v>137</v>
      </c>
      <c r="K1083" t="s">
        <v>138</v>
      </c>
      <c r="L1083" t="s">
        <v>3353</v>
      </c>
      <c r="M1083" t="s">
        <v>3354</v>
      </c>
      <c r="N1083">
        <v>1.169444444</v>
      </c>
      <c r="O1083">
        <v>0</v>
      </c>
      <c r="P1083">
        <v>119</v>
      </c>
      <c r="Q1083">
        <v>0</v>
      </c>
      <c r="R1083">
        <v>0</v>
      </c>
      <c r="S1083">
        <v>0</v>
      </c>
      <c r="T1083">
        <v>11</v>
      </c>
      <c r="U1083">
        <v>0</v>
      </c>
      <c r="V1083">
        <v>0</v>
      </c>
      <c r="W1083">
        <v>0</v>
      </c>
      <c r="X1083">
        <v>48.893903358669682</v>
      </c>
      <c r="Y1083">
        <v>0</v>
      </c>
      <c r="Z1083">
        <v>0</v>
      </c>
      <c r="AA1083">
        <v>0</v>
      </c>
      <c r="AB1083">
        <v>10.28827100399999</v>
      </c>
      <c r="AC1083">
        <v>0</v>
      </c>
      <c r="AD1083">
        <v>0</v>
      </c>
      <c r="AE1083">
        <v>59.18217436266967</v>
      </c>
    </row>
    <row r="1084" spans="1:31" x14ac:dyDescent="0.25">
      <c r="A1084">
        <v>2358508</v>
      </c>
      <c r="B1084">
        <v>1</v>
      </c>
      <c r="C1084" t="s">
        <v>80</v>
      </c>
      <c r="D1084" t="s">
        <v>97</v>
      </c>
      <c r="E1084" t="s">
        <v>225</v>
      </c>
      <c r="F1084" t="s">
        <v>3355</v>
      </c>
      <c r="G1084" t="s">
        <v>219</v>
      </c>
      <c r="H1084" t="s">
        <v>151</v>
      </c>
      <c r="I1084" t="s">
        <v>136</v>
      </c>
      <c r="J1084" t="s">
        <v>137</v>
      </c>
      <c r="K1084" t="s">
        <v>138</v>
      </c>
      <c r="L1084" t="s">
        <v>3356</v>
      </c>
      <c r="M1084" t="s">
        <v>3357</v>
      </c>
      <c r="N1084">
        <v>2.2858333329999998</v>
      </c>
      <c r="O1084">
        <v>0</v>
      </c>
      <c r="P1084">
        <v>36</v>
      </c>
      <c r="Q1084">
        <v>0</v>
      </c>
      <c r="R1084">
        <v>1</v>
      </c>
      <c r="S1084">
        <v>0</v>
      </c>
      <c r="T1084">
        <v>10</v>
      </c>
      <c r="U1084">
        <v>0</v>
      </c>
      <c r="V1084">
        <v>0</v>
      </c>
      <c r="W1084">
        <v>0</v>
      </c>
      <c r="X1084">
        <v>36.280782502882623</v>
      </c>
      <c r="Y1084">
        <v>0</v>
      </c>
      <c r="Z1084">
        <v>0.51174714653122422</v>
      </c>
      <c r="AA1084">
        <v>0</v>
      </c>
      <c r="AB1084">
        <v>21.700818891451078</v>
      </c>
      <c r="AC1084">
        <v>0</v>
      </c>
      <c r="AD1084">
        <v>0</v>
      </c>
      <c r="AE1084">
        <v>58.493348540864929</v>
      </c>
    </row>
    <row r="1085" spans="1:31" x14ac:dyDescent="0.25">
      <c r="A1085">
        <v>2358634</v>
      </c>
      <c r="B1085">
        <v>1</v>
      </c>
      <c r="C1085" t="s">
        <v>80</v>
      </c>
      <c r="D1085" t="s">
        <v>82</v>
      </c>
      <c r="E1085" t="s">
        <v>225</v>
      </c>
      <c r="F1085" t="s">
        <v>3358</v>
      </c>
      <c r="G1085" t="s">
        <v>464</v>
      </c>
      <c r="H1085" t="s">
        <v>151</v>
      </c>
      <c r="I1085" t="s">
        <v>136</v>
      </c>
      <c r="J1085" t="s">
        <v>137</v>
      </c>
      <c r="K1085" t="s">
        <v>138</v>
      </c>
      <c r="L1085" t="s">
        <v>3359</v>
      </c>
      <c r="M1085" t="s">
        <v>3360</v>
      </c>
      <c r="N1085">
        <v>1.0008333330000001</v>
      </c>
      <c r="O1085">
        <v>0</v>
      </c>
      <c r="P1085">
        <v>78</v>
      </c>
      <c r="Q1085">
        <v>0</v>
      </c>
      <c r="R1085">
        <v>0</v>
      </c>
      <c r="S1085">
        <v>0</v>
      </c>
      <c r="T1085">
        <v>1</v>
      </c>
      <c r="U1085">
        <v>0</v>
      </c>
      <c r="V1085">
        <v>0</v>
      </c>
      <c r="W1085">
        <v>0</v>
      </c>
      <c r="X1085">
        <v>21.715679631641468</v>
      </c>
      <c r="Y1085">
        <v>0</v>
      </c>
      <c r="Z1085">
        <v>0</v>
      </c>
      <c r="AA1085">
        <v>0</v>
      </c>
      <c r="AB1085">
        <v>1.5547041169669444E-3</v>
      </c>
      <c r="AC1085">
        <v>0</v>
      </c>
      <c r="AD1085">
        <v>0</v>
      </c>
      <c r="AE1085">
        <v>21.717234335758434</v>
      </c>
    </row>
    <row r="1086" spans="1:31" x14ac:dyDescent="0.25">
      <c r="A1086">
        <v>2358325</v>
      </c>
      <c r="B1086">
        <v>1</v>
      </c>
      <c r="C1086" t="s">
        <v>80</v>
      </c>
      <c r="D1086" t="s">
        <v>93</v>
      </c>
      <c r="E1086" t="s">
        <v>166</v>
      </c>
      <c r="F1086" t="s">
        <v>3361</v>
      </c>
      <c r="G1086" t="s">
        <v>244</v>
      </c>
      <c r="H1086" t="s">
        <v>135</v>
      </c>
      <c r="I1086" t="s">
        <v>136</v>
      </c>
      <c r="J1086" t="s">
        <v>137</v>
      </c>
      <c r="K1086" t="s">
        <v>245</v>
      </c>
      <c r="L1086" t="s">
        <v>3362</v>
      </c>
      <c r="M1086" t="s">
        <v>3363</v>
      </c>
      <c r="N1086">
        <v>8.8686111109999999</v>
      </c>
      <c r="O1086">
        <v>0</v>
      </c>
      <c r="P1086">
        <v>6552</v>
      </c>
      <c r="Q1086">
        <v>0</v>
      </c>
      <c r="R1086">
        <v>1</v>
      </c>
      <c r="S1086">
        <v>4</v>
      </c>
      <c r="T1086">
        <v>449</v>
      </c>
      <c r="U1086">
        <v>0</v>
      </c>
      <c r="V1086">
        <v>0</v>
      </c>
      <c r="W1086">
        <v>0</v>
      </c>
      <c r="X1086">
        <v>17732.949832629551</v>
      </c>
      <c r="Y1086">
        <v>0</v>
      </c>
      <c r="Z1086">
        <v>107.5011399095029</v>
      </c>
      <c r="AA1086">
        <v>562.53683678323523</v>
      </c>
      <c r="AB1086">
        <v>7907.1740697897267</v>
      </c>
      <c r="AC1086">
        <v>0</v>
      </c>
      <c r="AD1086">
        <v>0</v>
      </c>
      <c r="AE1086">
        <v>26310.161879112013</v>
      </c>
    </row>
    <row r="1087" spans="1:31" x14ac:dyDescent="0.25">
      <c r="A1087">
        <v>2358657</v>
      </c>
      <c r="B1087">
        <v>1</v>
      </c>
      <c r="C1087" t="s">
        <v>81</v>
      </c>
      <c r="D1087" t="s">
        <v>118</v>
      </c>
      <c r="E1087" t="s">
        <v>132</v>
      </c>
      <c r="F1087" t="s">
        <v>3364</v>
      </c>
      <c r="G1087" t="s">
        <v>168</v>
      </c>
      <c r="H1087" t="s">
        <v>135</v>
      </c>
      <c r="I1087" t="s">
        <v>653</v>
      </c>
      <c r="J1087" t="s">
        <v>137</v>
      </c>
      <c r="K1087" t="s">
        <v>138</v>
      </c>
      <c r="L1087" t="s">
        <v>3365</v>
      </c>
      <c r="M1087" t="s">
        <v>3366</v>
      </c>
      <c r="N1087">
        <v>2.2222222E-2</v>
      </c>
      <c r="O1087">
        <v>3</v>
      </c>
      <c r="P1087">
        <v>258</v>
      </c>
      <c r="Q1087">
        <v>84</v>
      </c>
      <c r="R1087">
        <v>110</v>
      </c>
      <c r="S1087">
        <v>6</v>
      </c>
      <c r="T1087">
        <v>20</v>
      </c>
      <c r="U1087">
        <v>2</v>
      </c>
      <c r="V1087">
        <v>0</v>
      </c>
      <c r="W1087">
        <v>3.8398392978000011E-3</v>
      </c>
      <c r="X1087">
        <v>1.1307655665912886</v>
      </c>
      <c r="Y1087">
        <v>14.584196086799695</v>
      </c>
      <c r="Z1087">
        <v>8.1993831695701349</v>
      </c>
      <c r="AA1087">
        <v>0.47974153841262224</v>
      </c>
      <c r="AB1087">
        <v>0.40525277265877763</v>
      </c>
      <c r="AC1087">
        <v>1.1852099769757776</v>
      </c>
      <c r="AD1087">
        <v>0</v>
      </c>
      <c r="AE1087">
        <v>25.988388950306092</v>
      </c>
    </row>
    <row r="1088" spans="1:31" x14ac:dyDescent="0.25">
      <c r="A1088">
        <v>2358256</v>
      </c>
      <c r="B1088">
        <v>1</v>
      </c>
      <c r="C1088" t="s">
        <v>80</v>
      </c>
      <c r="D1088" t="s">
        <v>85</v>
      </c>
      <c r="E1088" t="s">
        <v>175</v>
      </c>
      <c r="F1088" t="s">
        <v>3367</v>
      </c>
      <c r="G1088" t="s">
        <v>219</v>
      </c>
      <c r="H1088" t="s">
        <v>151</v>
      </c>
      <c r="I1088" t="s">
        <v>136</v>
      </c>
      <c r="J1088" t="s">
        <v>137</v>
      </c>
      <c r="K1088" t="s">
        <v>138</v>
      </c>
      <c r="L1088" t="s">
        <v>3368</v>
      </c>
      <c r="M1088" t="s">
        <v>3369</v>
      </c>
      <c r="N1088">
        <v>2.9624999999999999</v>
      </c>
      <c r="O1088">
        <v>0</v>
      </c>
      <c r="P1088">
        <v>71</v>
      </c>
      <c r="Q1088">
        <v>0</v>
      </c>
      <c r="R1088">
        <v>0</v>
      </c>
      <c r="S1088">
        <v>0</v>
      </c>
      <c r="T1088">
        <v>25</v>
      </c>
      <c r="U1088">
        <v>0</v>
      </c>
      <c r="V1088">
        <v>0</v>
      </c>
      <c r="W1088">
        <v>0</v>
      </c>
      <c r="X1088">
        <v>77.623960850940776</v>
      </c>
      <c r="Y1088">
        <v>0</v>
      </c>
      <c r="Z1088">
        <v>0</v>
      </c>
      <c r="AA1088">
        <v>0</v>
      </c>
      <c r="AB1088">
        <v>144.68908665943485</v>
      </c>
      <c r="AC1088">
        <v>0</v>
      </c>
      <c r="AD1088">
        <v>0</v>
      </c>
      <c r="AE1088">
        <v>222.31304751037561</v>
      </c>
    </row>
    <row r="1089" spans="1:31" x14ac:dyDescent="0.25">
      <c r="A1089">
        <v>2358611</v>
      </c>
      <c r="B1089">
        <v>1</v>
      </c>
      <c r="C1089" t="s">
        <v>80</v>
      </c>
      <c r="D1089" t="s">
        <v>87</v>
      </c>
      <c r="E1089" t="s">
        <v>154</v>
      </c>
      <c r="F1089" t="s">
        <v>3370</v>
      </c>
      <c r="G1089" t="s">
        <v>2040</v>
      </c>
      <c r="H1089" t="s">
        <v>151</v>
      </c>
      <c r="I1089" t="s">
        <v>136</v>
      </c>
      <c r="J1089" t="s">
        <v>137</v>
      </c>
      <c r="K1089" t="s">
        <v>138</v>
      </c>
      <c r="L1089" t="s">
        <v>3371</v>
      </c>
      <c r="M1089" t="s">
        <v>3372</v>
      </c>
      <c r="N1089">
        <v>0.89</v>
      </c>
      <c r="O1089">
        <v>0</v>
      </c>
      <c r="P1089">
        <v>105</v>
      </c>
      <c r="Q1089">
        <v>0</v>
      </c>
      <c r="R1089">
        <v>0</v>
      </c>
      <c r="S1089">
        <v>0</v>
      </c>
      <c r="T1089">
        <v>32</v>
      </c>
      <c r="U1089">
        <v>0</v>
      </c>
      <c r="V1089">
        <v>4</v>
      </c>
      <c r="W1089">
        <v>0</v>
      </c>
      <c r="X1089">
        <v>38.522163326867528</v>
      </c>
      <c r="Y1089">
        <v>0</v>
      </c>
      <c r="Z1089">
        <v>0</v>
      </c>
      <c r="AA1089">
        <v>0</v>
      </c>
      <c r="AB1089">
        <v>71.661755257344709</v>
      </c>
      <c r="AC1089">
        <v>0</v>
      </c>
      <c r="AD1089">
        <v>353.84826722197306</v>
      </c>
      <c r="AE1089">
        <v>464.03218580618528</v>
      </c>
    </row>
    <row r="1090" spans="1:31" x14ac:dyDescent="0.25">
      <c r="A1090">
        <v>2358465</v>
      </c>
      <c r="B1090">
        <v>1</v>
      </c>
      <c r="C1090" t="s">
        <v>81</v>
      </c>
      <c r="D1090" t="s">
        <v>118</v>
      </c>
      <c r="E1090" t="s">
        <v>148</v>
      </c>
      <c r="F1090" t="s">
        <v>3373</v>
      </c>
      <c r="G1090" t="s">
        <v>156</v>
      </c>
      <c r="H1090" t="s">
        <v>151</v>
      </c>
      <c r="I1090" t="s">
        <v>136</v>
      </c>
      <c r="J1090" t="s">
        <v>137</v>
      </c>
      <c r="K1090" t="s">
        <v>138</v>
      </c>
      <c r="L1090" t="s">
        <v>3374</v>
      </c>
      <c r="M1090" t="s">
        <v>3375</v>
      </c>
      <c r="N1090">
        <v>1.971944444</v>
      </c>
      <c r="O1090">
        <v>0</v>
      </c>
      <c r="P1090">
        <v>1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0.41277976669462113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0.41277976669462113</v>
      </c>
    </row>
    <row r="1091" spans="1:31" x14ac:dyDescent="0.25">
      <c r="A1091">
        <v>2358342</v>
      </c>
      <c r="B1091">
        <v>1</v>
      </c>
      <c r="C1091" t="s">
        <v>80</v>
      </c>
      <c r="D1091" t="s">
        <v>110</v>
      </c>
      <c r="E1091" t="s">
        <v>225</v>
      </c>
      <c r="F1091" t="s">
        <v>3376</v>
      </c>
      <c r="G1091" t="s">
        <v>244</v>
      </c>
      <c r="H1091" t="s">
        <v>151</v>
      </c>
      <c r="I1091" t="s">
        <v>136</v>
      </c>
      <c r="J1091" t="s">
        <v>137</v>
      </c>
      <c r="K1091" t="s">
        <v>245</v>
      </c>
      <c r="L1091" t="s">
        <v>3377</v>
      </c>
      <c r="M1091" t="s">
        <v>3378</v>
      </c>
      <c r="N1091">
        <v>0.686111111</v>
      </c>
      <c r="O1091">
        <v>0</v>
      </c>
      <c r="P1091">
        <v>85</v>
      </c>
      <c r="Q1091">
        <v>0</v>
      </c>
      <c r="R1091">
        <v>0</v>
      </c>
      <c r="S1091">
        <v>0</v>
      </c>
      <c r="T1091">
        <v>12</v>
      </c>
      <c r="U1091">
        <v>0</v>
      </c>
      <c r="V1091">
        <v>0</v>
      </c>
      <c r="W1091">
        <v>0</v>
      </c>
      <c r="X1091">
        <v>16.792950033391353</v>
      </c>
      <c r="Y1091">
        <v>0</v>
      </c>
      <c r="Z1091">
        <v>0</v>
      </c>
      <c r="AA1091">
        <v>0</v>
      </c>
      <c r="AB1091">
        <v>7.9607162443369166</v>
      </c>
      <c r="AC1091">
        <v>0</v>
      </c>
      <c r="AD1091">
        <v>0</v>
      </c>
      <c r="AE1091">
        <v>24.753666277728271</v>
      </c>
    </row>
    <row r="1092" spans="1:31" x14ac:dyDescent="0.25">
      <c r="A1092">
        <v>2358674</v>
      </c>
      <c r="B1092">
        <v>1</v>
      </c>
      <c r="C1092" t="s">
        <v>81</v>
      </c>
      <c r="D1092" t="s">
        <v>121</v>
      </c>
      <c r="E1092" t="s">
        <v>225</v>
      </c>
      <c r="F1092" t="s">
        <v>3379</v>
      </c>
      <c r="G1092" t="s">
        <v>219</v>
      </c>
      <c r="H1092" t="s">
        <v>151</v>
      </c>
      <c r="I1092" t="s">
        <v>136</v>
      </c>
      <c r="J1092" t="s">
        <v>137</v>
      </c>
      <c r="K1092" t="s">
        <v>138</v>
      </c>
      <c r="L1092" t="s">
        <v>3380</v>
      </c>
      <c r="M1092" t="s">
        <v>3381</v>
      </c>
      <c r="N1092">
        <v>2.1644444439999999</v>
      </c>
      <c r="O1092">
        <v>0</v>
      </c>
      <c r="P1092">
        <v>3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0.63638082245482497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0.63638082245482497</v>
      </c>
    </row>
    <row r="1093" spans="1:31" x14ac:dyDescent="0.25">
      <c r="A1093">
        <v>2358488</v>
      </c>
      <c r="B1093">
        <v>1</v>
      </c>
      <c r="C1093" t="s">
        <v>81</v>
      </c>
      <c r="D1093" t="s">
        <v>113</v>
      </c>
      <c r="E1093" t="s">
        <v>166</v>
      </c>
      <c r="F1093" t="s">
        <v>3382</v>
      </c>
      <c r="G1093" t="s">
        <v>168</v>
      </c>
      <c r="H1093" t="s">
        <v>135</v>
      </c>
      <c r="I1093" t="s">
        <v>136</v>
      </c>
      <c r="J1093" t="s">
        <v>137</v>
      </c>
      <c r="K1093" t="s">
        <v>138</v>
      </c>
      <c r="L1093" t="s">
        <v>3383</v>
      </c>
      <c r="M1093" t="s">
        <v>3384</v>
      </c>
      <c r="N1093">
        <v>0.74972222200000005</v>
      </c>
      <c r="O1093">
        <v>0</v>
      </c>
      <c r="P1093">
        <v>1418</v>
      </c>
      <c r="Q1093">
        <v>3</v>
      </c>
      <c r="R1093">
        <v>15</v>
      </c>
      <c r="S1093">
        <v>1</v>
      </c>
      <c r="T1093">
        <v>55</v>
      </c>
      <c r="U1093">
        <v>0</v>
      </c>
      <c r="V1093">
        <v>1</v>
      </c>
      <c r="W1093">
        <v>0</v>
      </c>
      <c r="X1093">
        <v>267.40022335324994</v>
      </c>
      <c r="Y1093">
        <v>2.8172212320724004</v>
      </c>
      <c r="Z1093">
        <v>15.949202042099055</v>
      </c>
      <c r="AA1093">
        <v>1.7845810691570692</v>
      </c>
      <c r="AB1093">
        <v>50.542012802366813</v>
      </c>
      <c r="AC1093">
        <v>0</v>
      </c>
      <c r="AD1093">
        <v>2.2855976758385479</v>
      </c>
      <c r="AE1093">
        <v>340.77883817478386</v>
      </c>
    </row>
    <row r="1094" spans="1:31" x14ac:dyDescent="0.25">
      <c r="A1094">
        <v>2358820</v>
      </c>
      <c r="B1094">
        <v>1</v>
      </c>
      <c r="C1094" t="s">
        <v>81</v>
      </c>
      <c r="D1094" t="s">
        <v>115</v>
      </c>
      <c r="E1094" t="s">
        <v>225</v>
      </c>
      <c r="F1094" t="s">
        <v>3385</v>
      </c>
      <c r="G1094" t="s">
        <v>219</v>
      </c>
      <c r="H1094" t="s">
        <v>151</v>
      </c>
      <c r="I1094" t="s">
        <v>136</v>
      </c>
      <c r="J1094" t="s">
        <v>137</v>
      </c>
      <c r="K1094" t="s">
        <v>138</v>
      </c>
      <c r="L1094" t="s">
        <v>3386</v>
      </c>
      <c r="M1094" t="s">
        <v>3387</v>
      </c>
      <c r="N1094">
        <v>0.82222222199999995</v>
      </c>
      <c r="O1094">
        <v>0</v>
      </c>
      <c r="P1094">
        <v>12</v>
      </c>
      <c r="Q1094">
        <v>0</v>
      </c>
      <c r="R1094">
        <v>1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1.1733086493097671</v>
      </c>
      <c r="Y1094">
        <v>0</v>
      </c>
      <c r="Z1094">
        <v>2.1899752305259446</v>
      </c>
      <c r="AA1094">
        <v>0</v>
      </c>
      <c r="AB1094">
        <v>0</v>
      </c>
      <c r="AC1094">
        <v>0</v>
      </c>
      <c r="AD1094">
        <v>0</v>
      </c>
      <c r="AE1094">
        <v>3.3632838798357119</v>
      </c>
    </row>
    <row r="1095" spans="1:31" x14ac:dyDescent="0.25">
      <c r="A1095">
        <v>2358780</v>
      </c>
      <c r="B1095">
        <v>1</v>
      </c>
      <c r="C1095" t="s">
        <v>80</v>
      </c>
      <c r="D1095" t="s">
        <v>93</v>
      </c>
      <c r="E1095" t="s">
        <v>166</v>
      </c>
      <c r="F1095" t="s">
        <v>3146</v>
      </c>
      <c r="G1095" t="s">
        <v>168</v>
      </c>
      <c r="H1095" t="s">
        <v>135</v>
      </c>
      <c r="I1095" t="s">
        <v>136</v>
      </c>
      <c r="J1095" t="s">
        <v>137</v>
      </c>
      <c r="K1095" t="s">
        <v>138</v>
      </c>
      <c r="L1095" t="s">
        <v>3388</v>
      </c>
      <c r="M1095" t="s">
        <v>3389</v>
      </c>
      <c r="N1095">
        <v>0.15555555500000001</v>
      </c>
      <c r="O1095">
        <v>0</v>
      </c>
      <c r="P1095">
        <v>420</v>
      </c>
      <c r="Q1095">
        <v>48</v>
      </c>
      <c r="R1095">
        <v>341</v>
      </c>
      <c r="S1095">
        <v>14</v>
      </c>
      <c r="T1095">
        <v>232</v>
      </c>
      <c r="U1095">
        <v>0</v>
      </c>
      <c r="V1095">
        <v>1</v>
      </c>
      <c r="W1095">
        <v>0</v>
      </c>
      <c r="X1095">
        <v>23.152407157207517</v>
      </c>
      <c r="Y1095">
        <v>36.224937743472339</v>
      </c>
      <c r="Z1095">
        <v>160.03956716755587</v>
      </c>
      <c r="AA1095">
        <v>16.375858377741956</v>
      </c>
      <c r="AB1095">
        <v>66.253081666640583</v>
      </c>
      <c r="AC1095">
        <v>0</v>
      </c>
      <c r="AD1095">
        <v>13.086436673734667</v>
      </c>
      <c r="AE1095">
        <v>315.13228878635294</v>
      </c>
    </row>
    <row r="1096" spans="1:31" x14ac:dyDescent="0.25">
      <c r="A1096">
        <v>2358717</v>
      </c>
      <c r="B1096">
        <v>1</v>
      </c>
      <c r="C1096" t="s">
        <v>80</v>
      </c>
      <c r="D1096" t="s">
        <v>93</v>
      </c>
      <c r="E1096" t="s">
        <v>148</v>
      </c>
      <c r="F1096" t="s">
        <v>3390</v>
      </c>
      <c r="G1096" t="s">
        <v>240</v>
      </c>
      <c r="H1096" t="s">
        <v>151</v>
      </c>
      <c r="I1096" t="s">
        <v>136</v>
      </c>
      <c r="J1096" t="s">
        <v>137</v>
      </c>
      <c r="K1096" t="s">
        <v>138</v>
      </c>
      <c r="L1096" t="s">
        <v>3391</v>
      </c>
      <c r="M1096" t="s">
        <v>3392</v>
      </c>
      <c r="N1096">
        <v>0.87694444400000005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1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</row>
    <row r="1097" spans="1:31" x14ac:dyDescent="0.25">
      <c r="A1097">
        <v>2358362</v>
      </c>
      <c r="B1097">
        <v>1</v>
      </c>
      <c r="C1097" t="s">
        <v>80</v>
      </c>
      <c r="D1097" t="s">
        <v>94</v>
      </c>
      <c r="E1097" t="s">
        <v>132</v>
      </c>
      <c r="F1097" t="s">
        <v>1315</v>
      </c>
      <c r="G1097" t="s">
        <v>244</v>
      </c>
      <c r="H1097" t="s">
        <v>135</v>
      </c>
      <c r="I1097" t="s">
        <v>136</v>
      </c>
      <c r="J1097" t="s">
        <v>137</v>
      </c>
      <c r="K1097" t="s">
        <v>245</v>
      </c>
      <c r="L1097" t="s">
        <v>3393</v>
      </c>
      <c r="M1097" t="s">
        <v>3394</v>
      </c>
      <c r="N1097">
        <v>7.8913888879999998</v>
      </c>
      <c r="O1097">
        <v>0</v>
      </c>
      <c r="P1097">
        <v>0</v>
      </c>
      <c r="Q1097">
        <v>0</v>
      </c>
      <c r="R1097">
        <v>0</v>
      </c>
      <c r="S1097">
        <v>7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112.06521624343655</v>
      </c>
      <c r="AB1097">
        <v>0</v>
      </c>
      <c r="AC1097">
        <v>0</v>
      </c>
      <c r="AD1097">
        <v>0</v>
      </c>
      <c r="AE1097">
        <v>112.06521624343655</v>
      </c>
    </row>
    <row r="1098" spans="1:31" x14ac:dyDescent="0.25">
      <c r="A1098">
        <v>2358199</v>
      </c>
      <c r="B1098">
        <v>1</v>
      </c>
      <c r="C1098" t="s">
        <v>80</v>
      </c>
      <c r="D1098" t="s">
        <v>98</v>
      </c>
      <c r="E1098" t="s">
        <v>154</v>
      </c>
      <c r="F1098" t="s">
        <v>3395</v>
      </c>
      <c r="G1098" t="s">
        <v>299</v>
      </c>
      <c r="H1098" t="s">
        <v>151</v>
      </c>
      <c r="I1098" t="s">
        <v>136</v>
      </c>
      <c r="J1098" t="s">
        <v>137</v>
      </c>
      <c r="K1098" t="s">
        <v>138</v>
      </c>
      <c r="L1098" t="s">
        <v>3396</v>
      </c>
      <c r="M1098" t="s">
        <v>3397</v>
      </c>
      <c r="N1098">
        <v>0.96194444400000001</v>
      </c>
      <c r="O1098">
        <v>0</v>
      </c>
      <c r="P1098">
        <v>28</v>
      </c>
      <c r="Q1098">
        <v>0</v>
      </c>
      <c r="R1098">
        <v>37</v>
      </c>
      <c r="S1098">
        <v>0</v>
      </c>
      <c r="T1098">
        <v>9</v>
      </c>
      <c r="U1098">
        <v>0</v>
      </c>
      <c r="V1098">
        <v>0</v>
      </c>
      <c r="W1098">
        <v>0</v>
      </c>
      <c r="X1098">
        <v>8.0921245765733438</v>
      </c>
      <c r="Y1098">
        <v>0</v>
      </c>
      <c r="Z1098">
        <v>68.432230703182697</v>
      </c>
      <c r="AA1098">
        <v>0</v>
      </c>
      <c r="AB1098">
        <v>7.4174556977822874</v>
      </c>
      <c r="AC1098">
        <v>0</v>
      </c>
      <c r="AD1098">
        <v>0</v>
      </c>
      <c r="AE1098">
        <v>83.941810977538324</v>
      </c>
    </row>
    <row r="1099" spans="1:31" x14ac:dyDescent="0.25">
      <c r="A1099">
        <v>2358740</v>
      </c>
      <c r="B1099">
        <v>1</v>
      </c>
      <c r="C1099" t="s">
        <v>80</v>
      </c>
      <c r="D1099" t="s">
        <v>93</v>
      </c>
      <c r="E1099" t="s">
        <v>320</v>
      </c>
      <c r="F1099" t="s">
        <v>3398</v>
      </c>
      <c r="G1099" t="s">
        <v>168</v>
      </c>
      <c r="H1099" t="s">
        <v>135</v>
      </c>
      <c r="I1099" t="s">
        <v>136</v>
      </c>
      <c r="J1099" t="s">
        <v>137</v>
      </c>
      <c r="K1099" t="s">
        <v>138</v>
      </c>
      <c r="L1099" t="s">
        <v>3399</v>
      </c>
      <c r="M1099" t="s">
        <v>3400</v>
      </c>
      <c r="N1099">
        <v>0.115</v>
      </c>
      <c r="O1099">
        <v>1</v>
      </c>
      <c r="P1099">
        <v>10852</v>
      </c>
      <c r="Q1099">
        <v>70</v>
      </c>
      <c r="R1099">
        <v>2584</v>
      </c>
      <c r="S1099">
        <v>99</v>
      </c>
      <c r="T1099">
        <v>2102</v>
      </c>
      <c r="U1099">
        <v>2</v>
      </c>
      <c r="V1099">
        <v>1</v>
      </c>
      <c r="W1099">
        <v>5.8659108249780018E-2</v>
      </c>
      <c r="X1099">
        <v>294.94733763670422</v>
      </c>
      <c r="Y1099">
        <v>48.085020691037286</v>
      </c>
      <c r="Z1099">
        <v>670.61086788549824</v>
      </c>
      <c r="AA1099">
        <v>66.33717579800809</v>
      </c>
      <c r="AB1099">
        <v>296.7296743566169</v>
      </c>
      <c r="AC1099">
        <v>4.2811169068435504</v>
      </c>
      <c r="AD1099">
        <v>10.667620399317002</v>
      </c>
      <c r="AE1099">
        <v>1391.7174727822751</v>
      </c>
    </row>
    <row r="1100" spans="1:31" x14ac:dyDescent="0.25">
      <c r="A1100">
        <v>2358760</v>
      </c>
      <c r="B1100">
        <v>1</v>
      </c>
      <c r="C1100" t="s">
        <v>80</v>
      </c>
      <c r="D1100" t="s">
        <v>109</v>
      </c>
      <c r="E1100" t="s">
        <v>225</v>
      </c>
      <c r="F1100" t="s">
        <v>3401</v>
      </c>
      <c r="G1100" t="s">
        <v>219</v>
      </c>
      <c r="H1100" t="s">
        <v>151</v>
      </c>
      <c r="I1100" t="s">
        <v>136</v>
      </c>
      <c r="J1100" t="s">
        <v>137</v>
      </c>
      <c r="K1100" t="s">
        <v>138</v>
      </c>
      <c r="L1100" t="s">
        <v>3402</v>
      </c>
      <c r="M1100" t="s">
        <v>3403</v>
      </c>
      <c r="N1100">
        <v>1.341111111</v>
      </c>
      <c r="O1100">
        <v>0</v>
      </c>
      <c r="P1100">
        <v>15</v>
      </c>
      <c r="Q1100">
        <v>0</v>
      </c>
      <c r="R1100">
        <v>3</v>
      </c>
      <c r="S1100">
        <v>0</v>
      </c>
      <c r="T1100">
        <v>1</v>
      </c>
      <c r="U1100">
        <v>0</v>
      </c>
      <c r="V1100">
        <v>0</v>
      </c>
      <c r="W1100">
        <v>0</v>
      </c>
      <c r="X1100">
        <v>4.4561228694608062</v>
      </c>
      <c r="Y1100">
        <v>0</v>
      </c>
      <c r="Z1100">
        <v>4.3472681330648166</v>
      </c>
      <c r="AA1100">
        <v>0</v>
      </c>
      <c r="AB1100">
        <v>2.0981635973383334E-3</v>
      </c>
      <c r="AC1100">
        <v>0</v>
      </c>
      <c r="AD1100">
        <v>0</v>
      </c>
      <c r="AE1100">
        <v>8.8054891661229604</v>
      </c>
    </row>
    <row r="1101" spans="1:31" x14ac:dyDescent="0.25">
      <c r="A1101">
        <v>2358697</v>
      </c>
      <c r="B1101">
        <v>1</v>
      </c>
      <c r="C1101" t="s">
        <v>81</v>
      </c>
      <c r="D1101" t="s">
        <v>121</v>
      </c>
      <c r="E1101" t="s">
        <v>225</v>
      </c>
      <c r="F1101" t="s">
        <v>3404</v>
      </c>
      <c r="G1101" t="s">
        <v>219</v>
      </c>
      <c r="H1101" t="s">
        <v>151</v>
      </c>
      <c r="I1101" t="s">
        <v>136</v>
      </c>
      <c r="J1101" t="s">
        <v>137</v>
      </c>
      <c r="K1101" t="s">
        <v>138</v>
      </c>
      <c r="L1101" t="s">
        <v>3405</v>
      </c>
      <c r="M1101" t="s">
        <v>3406</v>
      </c>
      <c r="N1101">
        <v>2.2508333330000001</v>
      </c>
      <c r="O1101">
        <v>0</v>
      </c>
      <c r="P1101">
        <v>7</v>
      </c>
      <c r="Q1101">
        <v>0</v>
      </c>
      <c r="R1101">
        <v>0</v>
      </c>
      <c r="S1101">
        <v>0</v>
      </c>
      <c r="T1101">
        <v>2</v>
      </c>
      <c r="U1101">
        <v>0</v>
      </c>
      <c r="V1101">
        <v>0</v>
      </c>
      <c r="W1101">
        <v>0</v>
      </c>
      <c r="X1101">
        <v>2.7480300800542361</v>
      </c>
      <c r="Y1101">
        <v>0</v>
      </c>
      <c r="Z1101">
        <v>0</v>
      </c>
      <c r="AA1101">
        <v>0</v>
      </c>
      <c r="AB1101">
        <v>8.8700832381979442</v>
      </c>
      <c r="AC1101">
        <v>0</v>
      </c>
      <c r="AD1101">
        <v>0</v>
      </c>
      <c r="AE1101">
        <v>11.618113318252181</v>
      </c>
    </row>
    <row r="1102" spans="1:31" x14ac:dyDescent="0.25">
      <c r="A1102">
        <v>2358305</v>
      </c>
      <c r="B1102">
        <v>1</v>
      </c>
      <c r="C1102" t="s">
        <v>81</v>
      </c>
      <c r="D1102" t="s">
        <v>116</v>
      </c>
      <c r="E1102" t="s">
        <v>166</v>
      </c>
      <c r="F1102" t="s">
        <v>1326</v>
      </c>
      <c r="G1102" t="s">
        <v>168</v>
      </c>
      <c r="H1102" t="s">
        <v>135</v>
      </c>
      <c r="I1102" t="s">
        <v>136</v>
      </c>
      <c r="J1102" t="s">
        <v>137</v>
      </c>
      <c r="K1102" t="s">
        <v>138</v>
      </c>
      <c r="L1102" t="s">
        <v>3407</v>
      </c>
      <c r="M1102" t="s">
        <v>3408</v>
      </c>
      <c r="N1102">
        <v>0.23749999999999999</v>
      </c>
      <c r="O1102">
        <v>9</v>
      </c>
      <c r="P1102">
        <v>2975</v>
      </c>
      <c r="Q1102">
        <v>247</v>
      </c>
      <c r="R1102">
        <v>237</v>
      </c>
      <c r="S1102">
        <v>12</v>
      </c>
      <c r="T1102">
        <v>416</v>
      </c>
      <c r="U1102">
        <v>2</v>
      </c>
      <c r="V1102">
        <v>0</v>
      </c>
      <c r="W1102">
        <v>1.4269816854879549</v>
      </c>
      <c r="X1102">
        <v>127.62869119286559</v>
      </c>
      <c r="Y1102">
        <v>206.39031286910375</v>
      </c>
      <c r="Z1102">
        <v>69.243265052345748</v>
      </c>
      <c r="AA1102">
        <v>29.336079947985866</v>
      </c>
      <c r="AB1102">
        <v>48.946931269352064</v>
      </c>
      <c r="AC1102">
        <v>63.854443034918553</v>
      </c>
      <c r="AD1102">
        <v>0</v>
      </c>
      <c r="AE1102">
        <v>546.82670505205942</v>
      </c>
    </row>
    <row r="1103" spans="1:31" x14ac:dyDescent="0.25">
      <c r="A1103">
        <v>2358554</v>
      </c>
      <c r="B1103">
        <v>1</v>
      </c>
      <c r="C1103" t="s">
        <v>80</v>
      </c>
      <c r="D1103" t="s">
        <v>86</v>
      </c>
      <c r="E1103" t="s">
        <v>132</v>
      </c>
      <c r="F1103" t="s">
        <v>3409</v>
      </c>
      <c r="G1103" t="s">
        <v>2879</v>
      </c>
      <c r="H1103" t="s">
        <v>135</v>
      </c>
      <c r="I1103" t="s">
        <v>136</v>
      </c>
      <c r="J1103" t="s">
        <v>137</v>
      </c>
      <c r="K1103" t="s">
        <v>138</v>
      </c>
      <c r="L1103" t="s">
        <v>3410</v>
      </c>
      <c r="M1103" t="s">
        <v>3411</v>
      </c>
      <c r="N1103">
        <v>0.26500000000000001</v>
      </c>
      <c r="O1103">
        <v>0</v>
      </c>
      <c r="P1103">
        <v>396</v>
      </c>
      <c r="Q1103">
        <v>0</v>
      </c>
      <c r="R1103">
        <v>0</v>
      </c>
      <c r="S1103">
        <v>0</v>
      </c>
      <c r="T1103">
        <v>12</v>
      </c>
      <c r="U1103">
        <v>0</v>
      </c>
      <c r="V1103">
        <v>0</v>
      </c>
      <c r="W1103">
        <v>0</v>
      </c>
      <c r="X1103">
        <v>34.591189685037953</v>
      </c>
      <c r="Y1103">
        <v>0</v>
      </c>
      <c r="Z1103">
        <v>0</v>
      </c>
      <c r="AA1103">
        <v>0</v>
      </c>
      <c r="AB1103">
        <v>2.7429944921887466</v>
      </c>
      <c r="AC1103">
        <v>0</v>
      </c>
      <c r="AD1103">
        <v>0</v>
      </c>
      <c r="AE1103">
        <v>37.334184177226703</v>
      </c>
    </row>
    <row r="1104" spans="1:31" x14ac:dyDescent="0.25">
      <c r="A1104">
        <v>2358262</v>
      </c>
      <c r="B1104">
        <v>1</v>
      </c>
      <c r="C1104" t="s">
        <v>81</v>
      </c>
      <c r="D1104" t="s">
        <v>113</v>
      </c>
      <c r="E1104" t="s">
        <v>225</v>
      </c>
      <c r="F1104" t="s">
        <v>3412</v>
      </c>
      <c r="G1104" t="s">
        <v>219</v>
      </c>
      <c r="H1104" t="s">
        <v>151</v>
      </c>
      <c r="I1104" t="s">
        <v>136</v>
      </c>
      <c r="J1104" t="s">
        <v>137</v>
      </c>
      <c r="K1104" t="s">
        <v>138</v>
      </c>
      <c r="L1104" t="s">
        <v>3413</v>
      </c>
      <c r="M1104" t="s">
        <v>3414</v>
      </c>
      <c r="N1104">
        <v>3.7119444439999998</v>
      </c>
      <c r="O1104">
        <v>0</v>
      </c>
      <c r="P1104">
        <v>26</v>
      </c>
      <c r="Q1104">
        <v>0</v>
      </c>
      <c r="R1104">
        <v>2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36.404420461577928</v>
      </c>
      <c r="Y1104">
        <v>0</v>
      </c>
      <c r="Z1104">
        <v>27.400422230973227</v>
      </c>
      <c r="AA1104">
        <v>0</v>
      </c>
      <c r="AB1104">
        <v>0</v>
      </c>
      <c r="AC1104">
        <v>0</v>
      </c>
      <c r="AD1104">
        <v>0</v>
      </c>
      <c r="AE1104">
        <v>63.804842692551155</v>
      </c>
    </row>
    <row r="1105" spans="1:31" x14ac:dyDescent="0.25">
      <c r="A1105">
        <v>2358654</v>
      </c>
      <c r="B1105">
        <v>1</v>
      </c>
      <c r="C1105" t="s">
        <v>81</v>
      </c>
      <c r="D1105" t="s">
        <v>121</v>
      </c>
      <c r="E1105" t="s">
        <v>148</v>
      </c>
      <c r="F1105" t="s">
        <v>3415</v>
      </c>
      <c r="G1105" t="s">
        <v>160</v>
      </c>
      <c r="H1105" t="s">
        <v>151</v>
      </c>
      <c r="I1105" t="s">
        <v>136</v>
      </c>
      <c r="J1105" t="s">
        <v>137</v>
      </c>
      <c r="K1105" t="s">
        <v>138</v>
      </c>
      <c r="L1105" t="s">
        <v>3416</v>
      </c>
      <c r="M1105" t="s">
        <v>3417</v>
      </c>
      <c r="N1105">
        <v>2.2027777770000001</v>
      </c>
      <c r="O1105">
        <v>0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0.11785154097639168</v>
      </c>
      <c r="AA1105">
        <v>0</v>
      </c>
      <c r="AB1105">
        <v>0</v>
      </c>
      <c r="AC1105">
        <v>0</v>
      </c>
      <c r="AD1105">
        <v>0</v>
      </c>
      <c r="AE1105">
        <v>0.11785154097639168</v>
      </c>
    </row>
    <row r="1106" spans="1:31" x14ac:dyDescent="0.25">
      <c r="A1106">
        <v>2358729</v>
      </c>
      <c r="B1106">
        <v>1</v>
      </c>
      <c r="C1106" t="s">
        <v>81</v>
      </c>
      <c r="D1106" t="s">
        <v>117</v>
      </c>
      <c r="E1106" t="s">
        <v>166</v>
      </c>
      <c r="F1106" t="s">
        <v>692</v>
      </c>
      <c r="G1106" t="s">
        <v>168</v>
      </c>
      <c r="H1106" t="s">
        <v>135</v>
      </c>
      <c r="I1106" t="s">
        <v>653</v>
      </c>
      <c r="J1106" t="s">
        <v>137</v>
      </c>
      <c r="K1106" t="s">
        <v>138</v>
      </c>
      <c r="L1106" t="s">
        <v>3418</v>
      </c>
      <c r="M1106" t="s">
        <v>3419</v>
      </c>
      <c r="N1106">
        <v>4.7222222000000001E-2</v>
      </c>
      <c r="O1106">
        <v>1</v>
      </c>
      <c r="P1106">
        <v>2403</v>
      </c>
      <c r="Q1106">
        <v>38</v>
      </c>
      <c r="R1106">
        <v>83</v>
      </c>
      <c r="S1106">
        <v>19</v>
      </c>
      <c r="T1106">
        <v>231</v>
      </c>
      <c r="U1106">
        <v>8</v>
      </c>
      <c r="V1106">
        <v>1</v>
      </c>
      <c r="W1106">
        <v>1.7159575900333335E-2</v>
      </c>
      <c r="X1106">
        <v>18.465713872969619</v>
      </c>
      <c r="Y1106">
        <v>16.970392019083516</v>
      </c>
      <c r="Z1106">
        <v>3.528201375977698</v>
      </c>
      <c r="AA1106">
        <v>3.6871241527897918</v>
      </c>
      <c r="AB1106">
        <v>6.1658305907734317</v>
      </c>
      <c r="AC1106">
        <v>25.017628206769505</v>
      </c>
      <c r="AD1106">
        <v>8.9884405387999994E-2</v>
      </c>
      <c r="AE1106">
        <v>73.941934199651911</v>
      </c>
    </row>
    <row r="1107" spans="1:31" x14ac:dyDescent="0.25">
      <c r="A1107">
        <v>2358683</v>
      </c>
      <c r="B1107">
        <v>1</v>
      </c>
      <c r="C1107" t="s">
        <v>80</v>
      </c>
      <c r="D1107" t="s">
        <v>96</v>
      </c>
      <c r="E1107" t="s">
        <v>225</v>
      </c>
      <c r="F1107" t="s">
        <v>2442</v>
      </c>
      <c r="G1107" t="s">
        <v>219</v>
      </c>
      <c r="H1107" t="s">
        <v>151</v>
      </c>
      <c r="I1107" t="s">
        <v>136</v>
      </c>
      <c r="J1107" t="s">
        <v>137</v>
      </c>
      <c r="K1107" t="s">
        <v>138</v>
      </c>
      <c r="L1107" t="s">
        <v>3420</v>
      </c>
      <c r="M1107" t="s">
        <v>3421</v>
      </c>
      <c r="N1107">
        <v>0.93472222199999999</v>
      </c>
      <c r="O1107">
        <v>0</v>
      </c>
      <c r="P1107">
        <v>94</v>
      </c>
      <c r="Q1107">
        <v>0</v>
      </c>
      <c r="R1107">
        <v>1</v>
      </c>
      <c r="S1107">
        <v>0</v>
      </c>
      <c r="T1107">
        <v>10</v>
      </c>
      <c r="U1107">
        <v>0</v>
      </c>
      <c r="V1107">
        <v>0</v>
      </c>
      <c r="W1107">
        <v>0</v>
      </c>
      <c r="X1107">
        <v>80.83396046495595</v>
      </c>
      <c r="Y1107">
        <v>0</v>
      </c>
      <c r="Z1107">
        <v>1.1691095125081583</v>
      </c>
      <c r="AA1107">
        <v>0</v>
      </c>
      <c r="AB1107">
        <v>38.296525527668713</v>
      </c>
      <c r="AC1107">
        <v>0</v>
      </c>
      <c r="AD1107">
        <v>0</v>
      </c>
      <c r="AE1107">
        <v>120.29959550513283</v>
      </c>
    </row>
    <row r="1108" spans="1:31" x14ac:dyDescent="0.25">
      <c r="A1108">
        <v>2358351</v>
      </c>
      <c r="B1108">
        <v>1</v>
      </c>
      <c r="C1108" t="s">
        <v>81</v>
      </c>
      <c r="D1108" t="s">
        <v>118</v>
      </c>
      <c r="E1108" t="s">
        <v>154</v>
      </c>
      <c r="F1108" t="s">
        <v>3422</v>
      </c>
      <c r="G1108" t="s">
        <v>299</v>
      </c>
      <c r="H1108" t="s">
        <v>151</v>
      </c>
      <c r="I1108" t="s">
        <v>136</v>
      </c>
      <c r="J1108" t="s">
        <v>137</v>
      </c>
      <c r="K1108" t="s">
        <v>138</v>
      </c>
      <c r="L1108" t="s">
        <v>3423</v>
      </c>
      <c r="M1108" t="s">
        <v>3424</v>
      </c>
      <c r="N1108">
        <v>3.7086111110000002</v>
      </c>
      <c r="O1108">
        <v>0</v>
      </c>
      <c r="P1108">
        <v>0</v>
      </c>
      <c r="Q1108">
        <v>0</v>
      </c>
      <c r="R1108">
        <v>6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188.33960439349968</v>
      </c>
      <c r="AA1108">
        <v>0</v>
      </c>
      <c r="AB1108">
        <v>0</v>
      </c>
      <c r="AC1108">
        <v>0</v>
      </c>
      <c r="AD1108">
        <v>0</v>
      </c>
      <c r="AE1108">
        <v>188.33960439349968</v>
      </c>
    </row>
    <row r="1109" spans="1:31" x14ac:dyDescent="0.25">
      <c r="A1109">
        <v>2358660</v>
      </c>
      <c r="B1109">
        <v>1</v>
      </c>
      <c r="C1109" t="s">
        <v>80</v>
      </c>
      <c r="D1109" t="s">
        <v>82</v>
      </c>
      <c r="E1109" t="s">
        <v>175</v>
      </c>
      <c r="F1109" t="s">
        <v>3425</v>
      </c>
      <c r="G1109" t="s">
        <v>219</v>
      </c>
      <c r="H1109" t="s">
        <v>151</v>
      </c>
      <c r="I1109" t="s">
        <v>136</v>
      </c>
      <c r="J1109" t="s">
        <v>137</v>
      </c>
      <c r="K1109" t="s">
        <v>138</v>
      </c>
      <c r="L1109" t="s">
        <v>3426</v>
      </c>
      <c r="M1109" t="s">
        <v>3427</v>
      </c>
      <c r="N1109">
        <v>2.4077777770000002</v>
      </c>
      <c r="O1109">
        <v>0</v>
      </c>
      <c r="P1109">
        <v>96</v>
      </c>
      <c r="Q1109">
        <v>0</v>
      </c>
      <c r="R1109">
        <v>0</v>
      </c>
      <c r="S1109">
        <v>0</v>
      </c>
      <c r="T1109">
        <v>46</v>
      </c>
      <c r="U1109">
        <v>0</v>
      </c>
      <c r="V1109">
        <v>0</v>
      </c>
      <c r="W1109">
        <v>0</v>
      </c>
      <c r="X1109">
        <v>94.963804661238953</v>
      </c>
      <c r="Y1109">
        <v>0</v>
      </c>
      <c r="Z1109">
        <v>0</v>
      </c>
      <c r="AA1109">
        <v>0</v>
      </c>
      <c r="AB1109">
        <v>233.93442477575994</v>
      </c>
      <c r="AC1109">
        <v>0</v>
      </c>
      <c r="AD1109">
        <v>0</v>
      </c>
      <c r="AE1109">
        <v>328.89822943699892</v>
      </c>
    </row>
    <row r="1110" spans="1:31" x14ac:dyDescent="0.25">
      <c r="A1110">
        <v>2358537</v>
      </c>
      <c r="B1110">
        <v>1</v>
      </c>
      <c r="C1110" t="s">
        <v>80</v>
      </c>
      <c r="D1110" t="s">
        <v>106</v>
      </c>
      <c r="E1110" t="s">
        <v>166</v>
      </c>
      <c r="F1110" t="s">
        <v>3428</v>
      </c>
      <c r="G1110" t="s">
        <v>643</v>
      </c>
      <c r="H1110" t="s">
        <v>135</v>
      </c>
      <c r="I1110" t="s">
        <v>136</v>
      </c>
      <c r="J1110" t="s">
        <v>137</v>
      </c>
      <c r="K1110" t="s">
        <v>138</v>
      </c>
      <c r="L1110" t="s">
        <v>3429</v>
      </c>
      <c r="M1110" t="s">
        <v>3430</v>
      </c>
      <c r="N1110">
        <v>4.7227777770000001</v>
      </c>
      <c r="O1110">
        <v>0</v>
      </c>
      <c r="P1110">
        <v>6019</v>
      </c>
      <c r="Q1110">
        <v>0</v>
      </c>
      <c r="R1110">
        <v>19</v>
      </c>
      <c r="S1110">
        <v>2</v>
      </c>
      <c r="T1110">
        <v>847</v>
      </c>
      <c r="U1110">
        <v>0</v>
      </c>
      <c r="V1110">
        <v>6</v>
      </c>
      <c r="W1110">
        <v>0</v>
      </c>
      <c r="X1110">
        <v>7602.6833896284643</v>
      </c>
      <c r="Y1110">
        <v>0</v>
      </c>
      <c r="Z1110">
        <v>105.84090243603102</v>
      </c>
      <c r="AA1110">
        <v>13.9373994856268</v>
      </c>
      <c r="AB1110">
        <v>4343.4243008065496</v>
      </c>
      <c r="AC1110">
        <v>0</v>
      </c>
      <c r="AD1110">
        <v>820.81789049051577</v>
      </c>
      <c r="AE1110">
        <v>12886.703882847187</v>
      </c>
    </row>
    <row r="1111" spans="1:31" x14ac:dyDescent="0.25">
      <c r="A1111">
        <v>2358328</v>
      </c>
      <c r="B1111">
        <v>1</v>
      </c>
      <c r="C1111" t="s">
        <v>80</v>
      </c>
      <c r="D1111" t="s">
        <v>94</v>
      </c>
      <c r="E1111" t="s">
        <v>132</v>
      </c>
      <c r="F1111" t="s">
        <v>3431</v>
      </c>
      <c r="G1111" t="s">
        <v>2879</v>
      </c>
      <c r="H1111" t="s">
        <v>135</v>
      </c>
      <c r="I1111" t="s">
        <v>136</v>
      </c>
      <c r="J1111" t="s">
        <v>137</v>
      </c>
      <c r="K1111" t="s">
        <v>138</v>
      </c>
      <c r="L1111" t="s">
        <v>3432</v>
      </c>
      <c r="M1111" t="s">
        <v>3433</v>
      </c>
      <c r="N1111">
        <v>4.8741666659999998</v>
      </c>
      <c r="O1111">
        <v>0</v>
      </c>
      <c r="P1111">
        <v>12</v>
      </c>
      <c r="Q1111">
        <v>0</v>
      </c>
      <c r="R1111">
        <v>12</v>
      </c>
      <c r="S1111">
        <v>0</v>
      </c>
      <c r="T1111">
        <v>8</v>
      </c>
      <c r="U1111">
        <v>0</v>
      </c>
      <c r="V1111">
        <v>0</v>
      </c>
      <c r="W1111">
        <v>0</v>
      </c>
      <c r="X1111">
        <v>18.427755905160495</v>
      </c>
      <c r="Y1111">
        <v>0</v>
      </c>
      <c r="Z1111">
        <v>52.537078851142994</v>
      </c>
      <c r="AA1111">
        <v>0</v>
      </c>
      <c r="AB1111">
        <v>70.812591546752486</v>
      </c>
      <c r="AC1111">
        <v>0</v>
      </c>
      <c r="AD1111">
        <v>0</v>
      </c>
      <c r="AE1111">
        <v>141.77742630305596</v>
      </c>
    </row>
    <row r="1112" spans="1:31" x14ac:dyDescent="0.25">
      <c r="A1112">
        <v>2358228</v>
      </c>
      <c r="B1112">
        <v>1</v>
      </c>
      <c r="C1112" t="s">
        <v>81</v>
      </c>
      <c r="D1112" t="s">
        <v>119</v>
      </c>
      <c r="E1112" t="s">
        <v>171</v>
      </c>
      <c r="F1112" t="s">
        <v>3434</v>
      </c>
      <c r="G1112" t="s">
        <v>168</v>
      </c>
      <c r="H1112" t="s">
        <v>135</v>
      </c>
      <c r="I1112" t="s">
        <v>136</v>
      </c>
      <c r="J1112" t="s">
        <v>137</v>
      </c>
      <c r="K1112" t="s">
        <v>138</v>
      </c>
      <c r="L1112" t="s">
        <v>3435</v>
      </c>
      <c r="M1112" t="s">
        <v>3436</v>
      </c>
      <c r="N1112">
        <v>0.74638888800000003</v>
      </c>
      <c r="O1112">
        <v>0</v>
      </c>
      <c r="P1112">
        <v>604</v>
      </c>
      <c r="Q1112">
        <v>0</v>
      </c>
      <c r="R1112">
        <v>46</v>
      </c>
      <c r="S1112">
        <v>1</v>
      </c>
      <c r="T1112">
        <v>46</v>
      </c>
      <c r="U1112">
        <v>0</v>
      </c>
      <c r="V1112">
        <v>0</v>
      </c>
      <c r="W1112">
        <v>0</v>
      </c>
      <c r="X1112">
        <v>98.202114953596109</v>
      </c>
      <c r="Y1112">
        <v>0</v>
      </c>
      <c r="Z1112">
        <v>175.02280394075032</v>
      </c>
      <c r="AA1112">
        <v>0.97015463183218043</v>
      </c>
      <c r="AB1112">
        <v>18.180754048977189</v>
      </c>
      <c r="AC1112">
        <v>0</v>
      </c>
      <c r="AD1112">
        <v>0</v>
      </c>
      <c r="AE1112">
        <v>292.37582757515582</v>
      </c>
    </row>
    <row r="1113" spans="1:31" x14ac:dyDescent="0.25">
      <c r="A1113">
        <v>2358829</v>
      </c>
      <c r="B1113">
        <v>1</v>
      </c>
      <c r="C1113" t="s">
        <v>81</v>
      </c>
      <c r="D1113" t="s">
        <v>121</v>
      </c>
      <c r="E1113" t="s">
        <v>225</v>
      </c>
      <c r="F1113" t="s">
        <v>3437</v>
      </c>
      <c r="G1113" t="s">
        <v>219</v>
      </c>
      <c r="H1113" t="s">
        <v>151</v>
      </c>
      <c r="I1113" t="s">
        <v>136</v>
      </c>
      <c r="J1113" t="s">
        <v>137</v>
      </c>
      <c r="K1113" t="s">
        <v>138</v>
      </c>
      <c r="L1113" t="s">
        <v>3438</v>
      </c>
      <c r="M1113" t="s">
        <v>3439</v>
      </c>
      <c r="N1113">
        <v>1.3063888880000001</v>
      </c>
      <c r="O1113">
        <v>0</v>
      </c>
      <c r="P1113">
        <v>4</v>
      </c>
      <c r="Q1113">
        <v>0</v>
      </c>
      <c r="R1113">
        <v>31</v>
      </c>
      <c r="S1113">
        <v>0</v>
      </c>
      <c r="T1113">
        <v>2</v>
      </c>
      <c r="U1113">
        <v>0</v>
      </c>
      <c r="V1113">
        <v>0</v>
      </c>
      <c r="W1113">
        <v>0</v>
      </c>
      <c r="X1113">
        <v>1.4663787532921799</v>
      </c>
      <c r="Y1113">
        <v>0</v>
      </c>
      <c r="Z1113">
        <v>15.456981510614554</v>
      </c>
      <c r="AA1113">
        <v>0</v>
      </c>
      <c r="AB1113">
        <v>1.8054199543735137</v>
      </c>
      <c r="AC1113">
        <v>0</v>
      </c>
      <c r="AD1113">
        <v>0</v>
      </c>
      <c r="AE1113">
        <v>18.728780218280246</v>
      </c>
    </row>
    <row r="1114" spans="1:31" x14ac:dyDescent="0.25">
      <c r="A1114">
        <v>2358265</v>
      </c>
      <c r="B1114">
        <v>1</v>
      </c>
      <c r="C1114" t="s">
        <v>80</v>
      </c>
      <c r="D1114" t="s">
        <v>93</v>
      </c>
      <c r="E1114" t="s">
        <v>171</v>
      </c>
      <c r="F1114" t="s">
        <v>3440</v>
      </c>
      <c r="G1114" t="s">
        <v>168</v>
      </c>
      <c r="H1114" t="s">
        <v>135</v>
      </c>
      <c r="I1114" t="s">
        <v>136</v>
      </c>
      <c r="J1114" t="s">
        <v>137</v>
      </c>
      <c r="K1114" t="s">
        <v>138</v>
      </c>
      <c r="L1114" t="s">
        <v>3441</v>
      </c>
      <c r="M1114" t="s">
        <v>3442</v>
      </c>
      <c r="N1114">
        <v>0.84666666599999996</v>
      </c>
      <c r="O1114">
        <v>0</v>
      </c>
      <c r="P1114">
        <v>0</v>
      </c>
      <c r="Q1114">
        <v>31</v>
      </c>
      <c r="R1114">
        <v>0</v>
      </c>
      <c r="S1114">
        <v>4</v>
      </c>
      <c r="T1114">
        <v>1</v>
      </c>
      <c r="U1114">
        <v>0</v>
      </c>
      <c r="V1114">
        <v>0</v>
      </c>
      <c r="W1114">
        <v>0</v>
      </c>
      <c r="X1114">
        <v>0</v>
      </c>
      <c r="Y1114">
        <v>301.17623594401505</v>
      </c>
      <c r="Z1114">
        <v>0</v>
      </c>
      <c r="AA1114">
        <v>5.8268027033109835</v>
      </c>
      <c r="AB1114">
        <v>5.4193667321683501</v>
      </c>
      <c r="AC1114">
        <v>0</v>
      </c>
      <c r="AD1114">
        <v>0</v>
      </c>
      <c r="AE1114">
        <v>312.42240537949436</v>
      </c>
    </row>
    <row r="1115" spans="1:31" x14ac:dyDescent="0.25">
      <c r="A1115">
        <v>2358600</v>
      </c>
      <c r="B1115">
        <v>1</v>
      </c>
      <c r="C1115" t="s">
        <v>81</v>
      </c>
      <c r="D1115" t="s">
        <v>113</v>
      </c>
      <c r="E1115" t="s">
        <v>148</v>
      </c>
      <c r="F1115" t="s">
        <v>3443</v>
      </c>
      <c r="G1115" t="s">
        <v>160</v>
      </c>
      <c r="H1115" t="s">
        <v>151</v>
      </c>
      <c r="I1115" t="s">
        <v>136</v>
      </c>
      <c r="J1115" t="s">
        <v>137</v>
      </c>
      <c r="K1115" t="s">
        <v>138</v>
      </c>
      <c r="L1115" t="s">
        <v>3444</v>
      </c>
      <c r="M1115" t="s">
        <v>3445</v>
      </c>
      <c r="N1115">
        <v>1.8533333329999999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1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4.746276837790222</v>
      </c>
      <c r="AC1115">
        <v>0</v>
      </c>
      <c r="AD1115">
        <v>0</v>
      </c>
      <c r="AE1115">
        <v>4.746276837790222</v>
      </c>
    </row>
    <row r="1116" spans="1:31" x14ac:dyDescent="0.25">
      <c r="A1116">
        <v>2358245</v>
      </c>
      <c r="B1116">
        <v>1</v>
      </c>
      <c r="C1116" t="s">
        <v>81</v>
      </c>
      <c r="D1116" t="s">
        <v>128</v>
      </c>
      <c r="E1116" t="s">
        <v>166</v>
      </c>
      <c r="F1116" t="s">
        <v>167</v>
      </c>
      <c r="G1116" t="s">
        <v>168</v>
      </c>
      <c r="H1116" t="s">
        <v>135</v>
      </c>
      <c r="I1116" t="s">
        <v>136</v>
      </c>
      <c r="J1116" t="s">
        <v>137</v>
      </c>
      <c r="K1116" t="s">
        <v>138</v>
      </c>
      <c r="L1116" t="s">
        <v>3446</v>
      </c>
      <c r="M1116" t="s">
        <v>3447</v>
      </c>
      <c r="N1116">
        <v>0.28833333300000002</v>
      </c>
      <c r="O1116">
        <v>10</v>
      </c>
      <c r="P1116">
        <v>1550</v>
      </c>
      <c r="Q1116">
        <v>66</v>
      </c>
      <c r="R1116">
        <v>101</v>
      </c>
      <c r="S1116">
        <v>15</v>
      </c>
      <c r="T1116">
        <v>131</v>
      </c>
      <c r="U1116">
        <v>3</v>
      </c>
      <c r="V1116">
        <v>1</v>
      </c>
      <c r="W1116">
        <v>1.1824530400706674</v>
      </c>
      <c r="X1116">
        <v>69.830527195098355</v>
      </c>
      <c r="Y1116">
        <v>44.248997188330023</v>
      </c>
      <c r="Z1116">
        <v>31.438291622822202</v>
      </c>
      <c r="AA1116">
        <v>70.401617138634663</v>
      </c>
      <c r="AB1116">
        <v>19.144221331053537</v>
      </c>
      <c r="AC1116">
        <v>0.99178031977622694</v>
      </c>
      <c r="AD1116">
        <v>27.793372371451753</v>
      </c>
      <c r="AE1116">
        <v>265.03126020723744</v>
      </c>
    </row>
    <row r="1117" spans="1:31" x14ac:dyDescent="0.25">
      <c r="A1117">
        <v>2358806</v>
      </c>
      <c r="B1117">
        <v>1</v>
      </c>
      <c r="C1117" t="s">
        <v>81</v>
      </c>
      <c r="D1117" t="s">
        <v>122</v>
      </c>
      <c r="E1117" t="s">
        <v>225</v>
      </c>
      <c r="F1117" t="s">
        <v>3448</v>
      </c>
      <c r="G1117" t="s">
        <v>219</v>
      </c>
      <c r="H1117" t="s">
        <v>151</v>
      </c>
      <c r="I1117" t="s">
        <v>136</v>
      </c>
      <c r="J1117" t="s">
        <v>137</v>
      </c>
      <c r="K1117" t="s">
        <v>138</v>
      </c>
      <c r="L1117" t="s">
        <v>3449</v>
      </c>
      <c r="M1117" t="s">
        <v>3450</v>
      </c>
      <c r="N1117">
        <v>1.3774999999999999</v>
      </c>
      <c r="O1117">
        <v>0</v>
      </c>
      <c r="P1117">
        <v>165</v>
      </c>
      <c r="Q1117">
        <v>0</v>
      </c>
      <c r="R1117">
        <v>0</v>
      </c>
      <c r="S1117">
        <v>0</v>
      </c>
      <c r="T1117">
        <v>9</v>
      </c>
      <c r="U1117">
        <v>0</v>
      </c>
      <c r="V1117">
        <v>0</v>
      </c>
      <c r="W1117">
        <v>0</v>
      </c>
      <c r="X1117">
        <v>37.764985563793196</v>
      </c>
      <c r="Y1117">
        <v>0</v>
      </c>
      <c r="Z1117">
        <v>0</v>
      </c>
      <c r="AA1117">
        <v>0</v>
      </c>
      <c r="AB1117">
        <v>2.738787227182566</v>
      </c>
      <c r="AC1117">
        <v>0</v>
      </c>
      <c r="AD1117">
        <v>0</v>
      </c>
      <c r="AE1117">
        <v>40.503772790975759</v>
      </c>
    </row>
    <row r="1118" spans="1:31" x14ac:dyDescent="0.25">
      <c r="A1118">
        <v>2358308</v>
      </c>
      <c r="B1118">
        <v>1</v>
      </c>
      <c r="C1118" t="s">
        <v>80</v>
      </c>
      <c r="D1118" t="s">
        <v>104</v>
      </c>
      <c r="E1118" t="s">
        <v>148</v>
      </c>
      <c r="F1118" t="s">
        <v>3451</v>
      </c>
      <c r="G1118" t="s">
        <v>181</v>
      </c>
      <c r="H1118" t="s">
        <v>151</v>
      </c>
      <c r="I1118" t="s">
        <v>136</v>
      </c>
      <c r="J1118" t="s">
        <v>137</v>
      </c>
      <c r="K1118" t="s">
        <v>138</v>
      </c>
      <c r="L1118" t="s">
        <v>3452</v>
      </c>
      <c r="M1118" t="s">
        <v>3453</v>
      </c>
      <c r="N1118">
        <v>5.7527777770000004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1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6.899229142595055E-2</v>
      </c>
      <c r="AC1118">
        <v>0</v>
      </c>
      <c r="AD1118">
        <v>0</v>
      </c>
      <c r="AE1118">
        <v>6.899229142595055E-2</v>
      </c>
    </row>
    <row r="1119" spans="1:31" x14ac:dyDescent="0.25">
      <c r="A1119">
        <v>2358202</v>
      </c>
      <c r="B1119">
        <v>1</v>
      </c>
      <c r="C1119" t="s">
        <v>80</v>
      </c>
      <c r="D1119" t="s">
        <v>107</v>
      </c>
      <c r="E1119" t="s">
        <v>175</v>
      </c>
      <c r="F1119" t="s">
        <v>2448</v>
      </c>
      <c r="G1119" t="s">
        <v>219</v>
      </c>
      <c r="H1119" t="s">
        <v>151</v>
      </c>
      <c r="I1119" t="s">
        <v>136</v>
      </c>
      <c r="J1119" t="s">
        <v>137</v>
      </c>
      <c r="K1119" t="s">
        <v>138</v>
      </c>
      <c r="L1119" t="s">
        <v>3454</v>
      </c>
      <c r="M1119" t="s">
        <v>3455</v>
      </c>
      <c r="N1119">
        <v>1.6363888879999999</v>
      </c>
      <c r="O1119">
        <v>0</v>
      </c>
      <c r="P1119">
        <v>22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14.846962143849611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14.846962143849611</v>
      </c>
    </row>
    <row r="1120" spans="1:31" x14ac:dyDescent="0.25">
      <c r="A1120">
        <v>2358749</v>
      </c>
      <c r="B1120">
        <v>1</v>
      </c>
      <c r="C1120" t="s">
        <v>80</v>
      </c>
      <c r="D1120" t="s">
        <v>109</v>
      </c>
      <c r="E1120" t="s">
        <v>132</v>
      </c>
      <c r="F1120" t="s">
        <v>3456</v>
      </c>
      <c r="G1120" t="s">
        <v>134</v>
      </c>
      <c r="H1120" t="s">
        <v>135</v>
      </c>
      <c r="I1120" t="s">
        <v>136</v>
      </c>
      <c r="J1120" t="s">
        <v>137</v>
      </c>
      <c r="K1120" t="s">
        <v>138</v>
      </c>
      <c r="L1120" t="s">
        <v>3457</v>
      </c>
      <c r="M1120" t="s">
        <v>3458</v>
      </c>
      <c r="N1120">
        <v>1.02</v>
      </c>
      <c r="O1120">
        <v>0</v>
      </c>
      <c r="P1120">
        <v>56</v>
      </c>
      <c r="Q1120">
        <v>0</v>
      </c>
      <c r="R1120">
        <v>17</v>
      </c>
      <c r="S1120">
        <v>0</v>
      </c>
      <c r="T1120">
        <v>14</v>
      </c>
      <c r="U1120">
        <v>0</v>
      </c>
      <c r="V1120">
        <v>0</v>
      </c>
      <c r="W1120">
        <v>0</v>
      </c>
      <c r="X1120">
        <v>23.942540786501493</v>
      </c>
      <c r="Y1120">
        <v>0</v>
      </c>
      <c r="Z1120">
        <v>14.78605842280014</v>
      </c>
      <c r="AA1120">
        <v>0</v>
      </c>
      <c r="AB1120">
        <v>1.6752641907665067</v>
      </c>
      <c r="AC1120">
        <v>0</v>
      </c>
      <c r="AD1120">
        <v>0</v>
      </c>
      <c r="AE1120">
        <v>40.40386340006814</v>
      </c>
    </row>
    <row r="1121" spans="1:31" x14ac:dyDescent="0.25">
      <c r="A1121">
        <v>2358417</v>
      </c>
      <c r="B1121">
        <v>1</v>
      </c>
      <c r="C1121" t="s">
        <v>81</v>
      </c>
      <c r="D1121" t="s">
        <v>116</v>
      </c>
      <c r="E1121" t="s">
        <v>148</v>
      </c>
      <c r="F1121" t="s">
        <v>3459</v>
      </c>
      <c r="G1121" t="s">
        <v>160</v>
      </c>
      <c r="H1121" t="s">
        <v>151</v>
      </c>
      <c r="I1121" t="s">
        <v>136</v>
      </c>
      <c r="J1121" t="s">
        <v>137</v>
      </c>
      <c r="K1121" t="s">
        <v>138</v>
      </c>
      <c r="L1121" t="s">
        <v>3460</v>
      </c>
      <c r="M1121" t="s">
        <v>3461</v>
      </c>
      <c r="N1121">
        <v>2.1008333330000002</v>
      </c>
      <c r="O1121">
        <v>0</v>
      </c>
      <c r="P1121">
        <v>1</v>
      </c>
      <c r="Q1121">
        <v>0</v>
      </c>
      <c r="R1121">
        <v>0</v>
      </c>
      <c r="S1121">
        <v>0</v>
      </c>
      <c r="T1121">
        <v>1</v>
      </c>
      <c r="U1121">
        <v>0</v>
      </c>
      <c r="V1121">
        <v>0</v>
      </c>
      <c r="W1121">
        <v>0</v>
      </c>
      <c r="X1121">
        <v>0.66271591280503617</v>
      </c>
      <c r="Y1121">
        <v>0</v>
      </c>
      <c r="Z1121">
        <v>0</v>
      </c>
      <c r="AA1121">
        <v>0</v>
      </c>
      <c r="AB1121">
        <v>5.192115529564111</v>
      </c>
      <c r="AC1121">
        <v>0</v>
      </c>
      <c r="AD1121">
        <v>0</v>
      </c>
      <c r="AE1121">
        <v>5.8548314423691474</v>
      </c>
    </row>
    <row r="1122" spans="1:31" x14ac:dyDescent="0.25">
      <c r="A1122">
        <v>2358494</v>
      </c>
      <c r="B1122">
        <v>1</v>
      </c>
      <c r="C1122" t="s">
        <v>81</v>
      </c>
      <c r="D1122" t="s">
        <v>118</v>
      </c>
      <c r="E1122" t="s">
        <v>148</v>
      </c>
      <c r="F1122" t="s">
        <v>3462</v>
      </c>
      <c r="G1122" t="s">
        <v>240</v>
      </c>
      <c r="H1122" t="s">
        <v>151</v>
      </c>
      <c r="I1122" t="s">
        <v>136</v>
      </c>
      <c r="J1122" t="s">
        <v>137</v>
      </c>
      <c r="K1122" t="s">
        <v>138</v>
      </c>
      <c r="L1122" t="s">
        <v>3463</v>
      </c>
      <c r="M1122" t="s">
        <v>3464</v>
      </c>
      <c r="N1122">
        <v>3.7030555550000002</v>
      </c>
      <c r="O1122">
        <v>0</v>
      </c>
      <c r="P1122">
        <v>4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2.8556169967223584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2.8556169967223584</v>
      </c>
    </row>
    <row r="1123" spans="1:31" x14ac:dyDescent="0.25">
      <c r="A1123">
        <v>2358371</v>
      </c>
      <c r="B1123">
        <v>1</v>
      </c>
      <c r="C1123" t="s">
        <v>81</v>
      </c>
      <c r="D1123" t="s">
        <v>118</v>
      </c>
      <c r="E1123" t="s">
        <v>148</v>
      </c>
      <c r="F1123" t="s">
        <v>3465</v>
      </c>
      <c r="G1123" t="s">
        <v>156</v>
      </c>
      <c r="H1123" t="s">
        <v>151</v>
      </c>
      <c r="I1123" t="s">
        <v>136</v>
      </c>
      <c r="J1123" t="s">
        <v>137</v>
      </c>
      <c r="K1123" t="s">
        <v>138</v>
      </c>
      <c r="L1123" t="s">
        <v>3466</v>
      </c>
      <c r="M1123" t="s">
        <v>3467</v>
      </c>
      <c r="N1123">
        <v>1.8786111109999999</v>
      </c>
      <c r="O1123">
        <v>0</v>
      </c>
      <c r="P1123">
        <v>3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5.8593034551250014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5.8593034551250014</v>
      </c>
    </row>
    <row r="1124" spans="1:31" x14ac:dyDescent="0.25">
      <c r="A1124">
        <v>2358640</v>
      </c>
      <c r="B1124">
        <v>1</v>
      </c>
      <c r="C1124" t="s">
        <v>80</v>
      </c>
      <c r="D1124" t="s">
        <v>83</v>
      </c>
      <c r="E1124" t="s">
        <v>132</v>
      </c>
      <c r="F1124" t="s">
        <v>3468</v>
      </c>
      <c r="G1124" t="s">
        <v>185</v>
      </c>
      <c r="H1124" t="s">
        <v>135</v>
      </c>
      <c r="I1124" t="s">
        <v>136</v>
      </c>
      <c r="J1124" t="s">
        <v>137</v>
      </c>
      <c r="K1124" t="s">
        <v>138</v>
      </c>
      <c r="L1124" t="s">
        <v>3469</v>
      </c>
      <c r="M1124" t="s">
        <v>3470</v>
      </c>
      <c r="N1124">
        <v>0.56583333300000005</v>
      </c>
      <c r="O1124">
        <v>0</v>
      </c>
      <c r="P1124">
        <v>2411</v>
      </c>
      <c r="Q1124">
        <v>0</v>
      </c>
      <c r="R1124">
        <v>0</v>
      </c>
      <c r="S1124">
        <v>18</v>
      </c>
      <c r="T1124">
        <v>369</v>
      </c>
      <c r="U1124">
        <v>21</v>
      </c>
      <c r="V1124">
        <v>5</v>
      </c>
      <c r="W1124">
        <v>0</v>
      </c>
      <c r="X1124">
        <v>500.96587504404113</v>
      </c>
      <c r="Y1124">
        <v>0</v>
      </c>
      <c r="Z1124">
        <v>0</v>
      </c>
      <c r="AA1124">
        <v>276.99992925101571</v>
      </c>
      <c r="AB1124">
        <v>452.68782563611569</v>
      </c>
      <c r="AC1124">
        <v>4875.3698034855588</v>
      </c>
      <c r="AD1124">
        <v>147.49337238081293</v>
      </c>
      <c r="AE1124">
        <v>6253.5168057975434</v>
      </c>
    </row>
    <row r="1125" spans="1:31" x14ac:dyDescent="0.25">
      <c r="A1125">
        <v>2358331</v>
      </c>
      <c r="B1125">
        <v>1</v>
      </c>
      <c r="C1125" t="s">
        <v>81</v>
      </c>
      <c r="D1125" t="s">
        <v>120</v>
      </c>
      <c r="E1125" t="s">
        <v>148</v>
      </c>
      <c r="F1125" t="s">
        <v>3471</v>
      </c>
      <c r="G1125" t="s">
        <v>181</v>
      </c>
      <c r="H1125" t="s">
        <v>151</v>
      </c>
      <c r="I1125" t="s">
        <v>136</v>
      </c>
      <c r="J1125" t="s">
        <v>137</v>
      </c>
      <c r="K1125" t="s">
        <v>138</v>
      </c>
      <c r="L1125" t="s">
        <v>3472</v>
      </c>
      <c r="M1125" t="s">
        <v>3473</v>
      </c>
      <c r="N1125">
        <v>1.195277777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2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</row>
    <row r="1126" spans="1:31" x14ac:dyDescent="0.25">
      <c r="A1126">
        <v>2358686</v>
      </c>
      <c r="B1126">
        <v>1</v>
      </c>
      <c r="C1126" t="s">
        <v>80</v>
      </c>
      <c r="D1126" t="s">
        <v>101</v>
      </c>
      <c r="E1126" t="s">
        <v>225</v>
      </c>
      <c r="F1126" t="s">
        <v>3474</v>
      </c>
      <c r="G1126" t="s">
        <v>156</v>
      </c>
      <c r="H1126" t="s">
        <v>151</v>
      </c>
      <c r="I1126" t="s">
        <v>136</v>
      </c>
      <c r="J1126" t="s">
        <v>137</v>
      </c>
      <c r="K1126" t="s">
        <v>138</v>
      </c>
      <c r="L1126" t="s">
        <v>3475</v>
      </c>
      <c r="M1126" t="s">
        <v>3476</v>
      </c>
      <c r="N1126">
        <v>0.29527777700000002</v>
      </c>
      <c r="O1126">
        <v>0</v>
      </c>
      <c r="P1126">
        <v>116</v>
      </c>
      <c r="Q1126">
        <v>0</v>
      </c>
      <c r="R1126">
        <v>0</v>
      </c>
      <c r="S1126">
        <v>0</v>
      </c>
      <c r="T1126">
        <v>1</v>
      </c>
      <c r="U1126">
        <v>0</v>
      </c>
      <c r="V1126">
        <v>0</v>
      </c>
      <c r="W1126">
        <v>0</v>
      </c>
      <c r="X1126">
        <v>10.977620869766378</v>
      </c>
      <c r="Y1126">
        <v>0</v>
      </c>
      <c r="Z1126">
        <v>0</v>
      </c>
      <c r="AA1126">
        <v>0</v>
      </c>
      <c r="AB1126">
        <v>0.18236346704781331</v>
      </c>
      <c r="AC1126">
        <v>0</v>
      </c>
      <c r="AD1126">
        <v>0</v>
      </c>
      <c r="AE1126">
        <v>11.15998433681419</v>
      </c>
    </row>
    <row r="1127" spans="1:31" x14ac:dyDescent="0.25">
      <c r="A1127">
        <v>2358832</v>
      </c>
      <c r="B1127">
        <v>1</v>
      </c>
      <c r="C1127" t="s">
        <v>81</v>
      </c>
      <c r="D1127" t="s">
        <v>117</v>
      </c>
      <c r="E1127" t="s">
        <v>166</v>
      </c>
      <c r="F1127" t="s">
        <v>692</v>
      </c>
      <c r="G1127" t="s">
        <v>168</v>
      </c>
      <c r="H1127" t="s">
        <v>135</v>
      </c>
      <c r="I1127" t="s">
        <v>653</v>
      </c>
      <c r="J1127" t="s">
        <v>137</v>
      </c>
      <c r="K1127" t="s">
        <v>138</v>
      </c>
      <c r="L1127" t="s">
        <v>3477</v>
      </c>
      <c r="M1127" t="s">
        <v>3478</v>
      </c>
      <c r="N1127">
        <v>4.4444439999999997E-3</v>
      </c>
      <c r="O1127">
        <v>1</v>
      </c>
      <c r="P1127">
        <v>2403</v>
      </c>
      <c r="Q1127">
        <v>38</v>
      </c>
      <c r="R1127">
        <v>83</v>
      </c>
      <c r="S1127">
        <v>19</v>
      </c>
      <c r="T1127">
        <v>231</v>
      </c>
      <c r="U1127">
        <v>8</v>
      </c>
      <c r="V1127">
        <v>1</v>
      </c>
      <c r="W1127">
        <v>1.4549903344000003E-3</v>
      </c>
      <c r="X1127">
        <v>1.6482441895844109</v>
      </c>
      <c r="Y1127">
        <v>1.421816429733004</v>
      </c>
      <c r="Z1127">
        <v>0.29398965878765326</v>
      </c>
      <c r="AA1127">
        <v>0.27983825440900006</v>
      </c>
      <c r="AB1127">
        <v>0.39535905200733346</v>
      </c>
      <c r="AC1127">
        <v>2.1714032836574217</v>
      </c>
      <c r="AD1127">
        <v>6.3623694489599999E-3</v>
      </c>
      <c r="AE1127">
        <v>6.218468227962183</v>
      </c>
    </row>
    <row r="1128" spans="1:31" x14ac:dyDescent="0.25">
      <c r="A1128">
        <v>2358726</v>
      </c>
      <c r="B1128">
        <v>1</v>
      </c>
      <c r="C1128" t="s">
        <v>80</v>
      </c>
      <c r="D1128" t="s">
        <v>97</v>
      </c>
      <c r="E1128" t="s">
        <v>132</v>
      </c>
      <c r="F1128" t="s">
        <v>3479</v>
      </c>
      <c r="G1128" t="s">
        <v>134</v>
      </c>
      <c r="H1128" t="s">
        <v>135</v>
      </c>
      <c r="I1128" t="s">
        <v>136</v>
      </c>
      <c r="J1128" t="s">
        <v>137</v>
      </c>
      <c r="K1128" t="s">
        <v>138</v>
      </c>
      <c r="L1128" t="s">
        <v>3480</v>
      </c>
      <c r="M1128" t="s">
        <v>3481</v>
      </c>
      <c r="N1128">
        <v>0.98833333300000004</v>
      </c>
      <c r="O1128">
        <v>0</v>
      </c>
      <c r="P1128">
        <v>159</v>
      </c>
      <c r="Q1128">
        <v>0</v>
      </c>
      <c r="R1128">
        <v>11</v>
      </c>
      <c r="S1128">
        <v>0</v>
      </c>
      <c r="T1128">
        <v>20</v>
      </c>
      <c r="U1128">
        <v>0</v>
      </c>
      <c r="V1128">
        <v>0</v>
      </c>
      <c r="W1128">
        <v>0</v>
      </c>
      <c r="X1128">
        <v>57.253649604493503</v>
      </c>
      <c r="Y1128">
        <v>0</v>
      </c>
      <c r="Z1128">
        <v>5.409240187537951</v>
      </c>
      <c r="AA1128">
        <v>0</v>
      </c>
      <c r="AB1128">
        <v>13.39438628257361</v>
      </c>
      <c r="AC1128">
        <v>0</v>
      </c>
      <c r="AD1128">
        <v>0</v>
      </c>
      <c r="AE1128">
        <v>76.05727607460507</v>
      </c>
    </row>
    <row r="1129" spans="1:31" x14ac:dyDescent="0.25">
      <c r="A1129">
        <v>2358434</v>
      </c>
      <c r="B1129">
        <v>1</v>
      </c>
      <c r="C1129" t="s">
        <v>81</v>
      </c>
      <c r="D1129" t="s">
        <v>122</v>
      </c>
      <c r="E1129" t="s">
        <v>166</v>
      </c>
      <c r="F1129" t="s">
        <v>3482</v>
      </c>
      <c r="G1129" t="s">
        <v>328</v>
      </c>
      <c r="H1129" t="s">
        <v>135</v>
      </c>
      <c r="I1129" t="s">
        <v>136</v>
      </c>
      <c r="J1129" t="s">
        <v>137</v>
      </c>
      <c r="K1129" t="s">
        <v>138</v>
      </c>
      <c r="L1129" t="s">
        <v>3483</v>
      </c>
      <c r="M1129" t="s">
        <v>3484</v>
      </c>
      <c r="N1129">
        <v>0.224722222</v>
      </c>
      <c r="O1129">
        <v>24</v>
      </c>
      <c r="P1129">
        <v>840</v>
      </c>
      <c r="Q1129">
        <v>69</v>
      </c>
      <c r="R1129">
        <v>36</v>
      </c>
      <c r="S1129">
        <v>23</v>
      </c>
      <c r="T1129">
        <v>54</v>
      </c>
      <c r="U1129">
        <v>0</v>
      </c>
      <c r="V1129">
        <v>2</v>
      </c>
      <c r="W1129">
        <v>1.7283754781465166</v>
      </c>
      <c r="X1129">
        <v>34.256169642445052</v>
      </c>
      <c r="Y1129">
        <v>20.298927885745073</v>
      </c>
      <c r="Z1129">
        <v>6.0600439447147787</v>
      </c>
      <c r="AA1129">
        <v>23.395817149267565</v>
      </c>
      <c r="AB1129">
        <v>10.557725301457287</v>
      </c>
      <c r="AC1129">
        <v>0</v>
      </c>
      <c r="AD1129">
        <v>42.09579619502189</v>
      </c>
      <c r="AE1129">
        <v>138.39285559679814</v>
      </c>
    </row>
    <row r="1130" spans="1:31" x14ac:dyDescent="0.25">
      <c r="A1130">
        <v>2358431</v>
      </c>
      <c r="B1130">
        <v>1</v>
      </c>
      <c r="C1130" t="s">
        <v>80</v>
      </c>
      <c r="D1130" t="s">
        <v>83</v>
      </c>
      <c r="E1130" t="s">
        <v>148</v>
      </c>
      <c r="F1130" t="s">
        <v>3485</v>
      </c>
      <c r="G1130" t="s">
        <v>240</v>
      </c>
      <c r="H1130" t="s">
        <v>151</v>
      </c>
      <c r="I1130" t="s">
        <v>136</v>
      </c>
      <c r="J1130" t="s">
        <v>137</v>
      </c>
      <c r="K1130" t="s">
        <v>138</v>
      </c>
      <c r="L1130" t="s">
        <v>3486</v>
      </c>
      <c r="M1130" t="s">
        <v>3487</v>
      </c>
      <c r="N1130">
        <v>1.4025000000000001</v>
      </c>
      <c r="O1130">
        <v>0</v>
      </c>
      <c r="P1130">
        <v>11</v>
      </c>
      <c r="Q1130">
        <v>0</v>
      </c>
      <c r="R1130">
        <v>0</v>
      </c>
      <c r="S1130">
        <v>0</v>
      </c>
      <c r="T1130">
        <v>1</v>
      </c>
      <c r="U1130">
        <v>0</v>
      </c>
      <c r="V1130">
        <v>0</v>
      </c>
      <c r="W1130">
        <v>0</v>
      </c>
      <c r="X1130">
        <v>4.3910207824903402</v>
      </c>
      <c r="Y1130">
        <v>0</v>
      </c>
      <c r="Z1130">
        <v>0</v>
      </c>
      <c r="AA1130">
        <v>0</v>
      </c>
      <c r="AB1130">
        <v>7.4620677424755</v>
      </c>
      <c r="AC1130">
        <v>0</v>
      </c>
      <c r="AD1130">
        <v>0</v>
      </c>
      <c r="AE1130">
        <v>11.853088524965841</v>
      </c>
    </row>
    <row r="1131" spans="1:31" x14ac:dyDescent="0.25">
      <c r="A1131">
        <v>2358646</v>
      </c>
      <c r="B1131">
        <v>1</v>
      </c>
      <c r="C1131" t="s">
        <v>81</v>
      </c>
      <c r="D1131" t="s">
        <v>123</v>
      </c>
      <c r="E1131" t="s">
        <v>148</v>
      </c>
      <c r="F1131" t="s">
        <v>3488</v>
      </c>
      <c r="G1131" t="s">
        <v>150</v>
      </c>
      <c r="H1131" t="s">
        <v>151</v>
      </c>
      <c r="I1131" t="s">
        <v>136</v>
      </c>
      <c r="J1131" t="s">
        <v>137</v>
      </c>
      <c r="K1131" t="s">
        <v>138</v>
      </c>
      <c r="L1131" t="s">
        <v>3489</v>
      </c>
      <c r="M1131" t="s">
        <v>3490</v>
      </c>
      <c r="N1131">
        <v>1.1569444440000001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1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0.39709569867272887</v>
      </c>
      <c r="AC1131">
        <v>0</v>
      </c>
      <c r="AD1131">
        <v>0</v>
      </c>
      <c r="AE1131">
        <v>0.39709569867272887</v>
      </c>
    </row>
    <row r="1132" spans="1:31" x14ac:dyDescent="0.25">
      <c r="A1132">
        <v>2358597</v>
      </c>
      <c r="B1132">
        <v>1</v>
      </c>
      <c r="C1132" t="s">
        <v>80</v>
      </c>
      <c r="D1132" t="s">
        <v>105</v>
      </c>
      <c r="E1132" t="s">
        <v>132</v>
      </c>
      <c r="F1132" t="s">
        <v>3065</v>
      </c>
      <c r="G1132" t="s">
        <v>134</v>
      </c>
      <c r="H1132" t="s">
        <v>135</v>
      </c>
      <c r="I1132" t="s">
        <v>136</v>
      </c>
      <c r="J1132" t="s">
        <v>137</v>
      </c>
      <c r="K1132" t="s">
        <v>138</v>
      </c>
      <c r="L1132" t="s">
        <v>3491</v>
      </c>
      <c r="M1132" t="s">
        <v>3492</v>
      </c>
      <c r="N1132">
        <v>2.56</v>
      </c>
      <c r="O1132">
        <v>3</v>
      </c>
      <c r="P1132">
        <v>0</v>
      </c>
      <c r="Q1132">
        <v>12</v>
      </c>
      <c r="R1132">
        <v>0</v>
      </c>
      <c r="S1132">
        <v>3</v>
      </c>
      <c r="T1132">
        <v>0</v>
      </c>
      <c r="U1132">
        <v>0</v>
      </c>
      <c r="V1132">
        <v>0</v>
      </c>
      <c r="W1132">
        <v>11.035487064568251</v>
      </c>
      <c r="X1132">
        <v>0</v>
      </c>
      <c r="Y1132">
        <v>37.028621769789197</v>
      </c>
      <c r="Z1132">
        <v>0</v>
      </c>
      <c r="AA1132">
        <v>77.556215849205103</v>
      </c>
      <c r="AB1132">
        <v>0</v>
      </c>
      <c r="AC1132">
        <v>0</v>
      </c>
      <c r="AD1132">
        <v>0</v>
      </c>
      <c r="AE1132">
        <v>125.62032468356256</v>
      </c>
    </row>
    <row r="1133" spans="1:31" x14ac:dyDescent="0.25">
      <c r="A1133">
        <v>2358291</v>
      </c>
      <c r="B1133">
        <v>1</v>
      </c>
      <c r="C1133" t="s">
        <v>80</v>
      </c>
      <c r="D1133" t="s">
        <v>89</v>
      </c>
      <c r="E1133" t="s">
        <v>225</v>
      </c>
      <c r="F1133" t="s">
        <v>1538</v>
      </c>
      <c r="G1133" t="s">
        <v>252</v>
      </c>
      <c r="H1133" t="s">
        <v>151</v>
      </c>
      <c r="I1133" t="s">
        <v>136</v>
      </c>
      <c r="J1133" t="s">
        <v>137</v>
      </c>
      <c r="K1133" t="s">
        <v>245</v>
      </c>
      <c r="L1133" t="s">
        <v>3493</v>
      </c>
      <c r="M1133" t="s">
        <v>3494</v>
      </c>
      <c r="N1133">
        <v>8.2349999999999994</v>
      </c>
      <c r="O1133">
        <v>0</v>
      </c>
      <c r="P1133">
        <v>166</v>
      </c>
      <c r="Q1133">
        <v>0</v>
      </c>
      <c r="R1133">
        <v>0</v>
      </c>
      <c r="S1133">
        <v>0</v>
      </c>
      <c r="T1133">
        <v>9</v>
      </c>
      <c r="U1133">
        <v>0</v>
      </c>
      <c r="V1133">
        <v>0</v>
      </c>
      <c r="W1133">
        <v>0</v>
      </c>
      <c r="X1133">
        <v>484.94985989811312</v>
      </c>
      <c r="Y1133">
        <v>0</v>
      </c>
      <c r="Z1133">
        <v>0</v>
      </c>
      <c r="AA1133">
        <v>0</v>
      </c>
      <c r="AB1133">
        <v>84.40241106389098</v>
      </c>
      <c r="AC1133">
        <v>0</v>
      </c>
      <c r="AD1133">
        <v>0</v>
      </c>
      <c r="AE1133">
        <v>569.35227096200413</v>
      </c>
    </row>
    <row r="1134" spans="1:31" x14ac:dyDescent="0.25">
      <c r="A1134">
        <v>2358623</v>
      </c>
      <c r="B1134">
        <v>1</v>
      </c>
      <c r="C1134" t="s">
        <v>80</v>
      </c>
      <c r="D1134" t="s">
        <v>97</v>
      </c>
      <c r="E1134" t="s">
        <v>148</v>
      </c>
      <c r="F1134" t="s">
        <v>3495</v>
      </c>
      <c r="G1134" t="s">
        <v>240</v>
      </c>
      <c r="H1134" t="s">
        <v>151</v>
      </c>
      <c r="I1134" t="s">
        <v>136</v>
      </c>
      <c r="J1134" t="s">
        <v>137</v>
      </c>
      <c r="K1134" t="s">
        <v>138</v>
      </c>
      <c r="L1134" t="s">
        <v>3496</v>
      </c>
      <c r="M1134" t="s">
        <v>3497</v>
      </c>
      <c r="N1134">
        <v>2.9586111110000002</v>
      </c>
      <c r="O1134">
        <v>0</v>
      </c>
      <c r="P1134">
        <v>1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1.0055857654004383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1.0055857654004383</v>
      </c>
    </row>
    <row r="1135" spans="1:31" x14ac:dyDescent="0.25">
      <c r="A1135">
        <v>2358809</v>
      </c>
      <c r="B1135">
        <v>1</v>
      </c>
      <c r="C1135" t="s">
        <v>80</v>
      </c>
      <c r="D1135" t="s">
        <v>90</v>
      </c>
      <c r="E1135" t="s">
        <v>148</v>
      </c>
      <c r="F1135" t="s">
        <v>3498</v>
      </c>
      <c r="G1135" t="s">
        <v>160</v>
      </c>
      <c r="H1135" t="s">
        <v>151</v>
      </c>
      <c r="I1135" t="s">
        <v>136</v>
      </c>
      <c r="J1135" t="s">
        <v>137</v>
      </c>
      <c r="K1135" t="s">
        <v>138</v>
      </c>
      <c r="L1135" t="s">
        <v>3499</v>
      </c>
      <c r="M1135" t="s">
        <v>3500</v>
      </c>
      <c r="N1135">
        <v>3.051388888</v>
      </c>
      <c r="O1135">
        <v>0</v>
      </c>
      <c r="P1135">
        <v>3</v>
      </c>
      <c r="Q1135">
        <v>0</v>
      </c>
      <c r="R1135">
        <v>0</v>
      </c>
      <c r="S1135">
        <v>0</v>
      </c>
      <c r="T1135">
        <v>3</v>
      </c>
      <c r="U1135">
        <v>0</v>
      </c>
      <c r="V1135">
        <v>0</v>
      </c>
      <c r="W1135">
        <v>0</v>
      </c>
      <c r="X1135">
        <v>4.9941804191655983</v>
      </c>
      <c r="Y1135">
        <v>0</v>
      </c>
      <c r="Z1135">
        <v>0</v>
      </c>
      <c r="AA1135">
        <v>0</v>
      </c>
      <c r="AB1135">
        <v>21.023005037372055</v>
      </c>
      <c r="AC1135">
        <v>0</v>
      </c>
      <c r="AD1135">
        <v>0</v>
      </c>
      <c r="AE1135">
        <v>26.017185456537653</v>
      </c>
    </row>
    <row r="1136" spans="1:31" x14ac:dyDescent="0.25">
      <c r="A1136">
        <v>2358766</v>
      </c>
      <c r="B1136">
        <v>1</v>
      </c>
      <c r="C1136" t="s">
        <v>80</v>
      </c>
      <c r="D1136" t="s">
        <v>109</v>
      </c>
      <c r="E1136" t="s">
        <v>148</v>
      </c>
      <c r="F1136" t="s">
        <v>3501</v>
      </c>
      <c r="G1136" t="s">
        <v>150</v>
      </c>
      <c r="H1136" t="s">
        <v>151</v>
      </c>
      <c r="I1136" t="s">
        <v>136</v>
      </c>
      <c r="J1136" t="s">
        <v>137</v>
      </c>
      <c r="K1136" t="s">
        <v>138</v>
      </c>
      <c r="L1136" t="s">
        <v>3502</v>
      </c>
      <c r="M1136" t="s">
        <v>3503</v>
      </c>
      <c r="N1136">
        <v>2.9761111109999998</v>
      </c>
      <c r="O1136">
        <v>0</v>
      </c>
      <c r="P1136">
        <v>2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1.2427038695321619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1.2427038695321619</v>
      </c>
    </row>
    <row r="1137" spans="1:31" x14ac:dyDescent="0.25">
      <c r="A1137">
        <v>2358248</v>
      </c>
      <c r="B1137">
        <v>1</v>
      </c>
      <c r="C1137" t="s">
        <v>81</v>
      </c>
      <c r="D1137" t="s">
        <v>117</v>
      </c>
      <c r="E1137" t="s">
        <v>225</v>
      </c>
      <c r="F1137" t="s">
        <v>3504</v>
      </c>
      <c r="G1137" t="s">
        <v>219</v>
      </c>
      <c r="H1137" t="s">
        <v>151</v>
      </c>
      <c r="I1137" t="s">
        <v>136</v>
      </c>
      <c r="J1137" t="s">
        <v>137</v>
      </c>
      <c r="K1137" t="s">
        <v>138</v>
      </c>
      <c r="L1137" t="s">
        <v>3505</v>
      </c>
      <c r="M1137" t="s">
        <v>3506</v>
      </c>
      <c r="N1137">
        <v>2.5547222220000001</v>
      </c>
      <c r="O1137">
        <v>0</v>
      </c>
      <c r="P1137">
        <v>7</v>
      </c>
      <c r="Q1137">
        <v>0</v>
      </c>
      <c r="R1137">
        <v>2</v>
      </c>
      <c r="S1137">
        <v>0</v>
      </c>
      <c r="T1137">
        <v>1</v>
      </c>
      <c r="U1137">
        <v>0</v>
      </c>
      <c r="V1137">
        <v>0</v>
      </c>
      <c r="W1137">
        <v>0</v>
      </c>
      <c r="X1137">
        <v>4.0498458204394874</v>
      </c>
      <c r="Y1137">
        <v>0</v>
      </c>
      <c r="Z1137">
        <v>1.032724064179021</v>
      </c>
      <c r="AA1137">
        <v>0</v>
      </c>
      <c r="AB1137">
        <v>5.2736013518348335</v>
      </c>
      <c r="AC1137">
        <v>0</v>
      </c>
      <c r="AD1137">
        <v>0</v>
      </c>
      <c r="AE1137">
        <v>10.356171236453342</v>
      </c>
    </row>
    <row r="1138" spans="1:31" x14ac:dyDescent="0.25">
      <c r="A1138">
        <v>2358746</v>
      </c>
      <c r="B1138">
        <v>1</v>
      </c>
      <c r="C1138" t="s">
        <v>81</v>
      </c>
      <c r="D1138" t="s">
        <v>113</v>
      </c>
      <c r="E1138" t="s">
        <v>225</v>
      </c>
      <c r="F1138" t="s">
        <v>3507</v>
      </c>
      <c r="G1138" t="s">
        <v>219</v>
      </c>
      <c r="H1138" t="s">
        <v>151</v>
      </c>
      <c r="I1138" t="s">
        <v>136</v>
      </c>
      <c r="J1138" t="s">
        <v>137</v>
      </c>
      <c r="K1138" t="s">
        <v>138</v>
      </c>
      <c r="L1138" t="s">
        <v>3508</v>
      </c>
      <c r="M1138" t="s">
        <v>3509</v>
      </c>
      <c r="N1138">
        <v>2.210555555</v>
      </c>
      <c r="O1138">
        <v>0</v>
      </c>
      <c r="P1138">
        <v>15</v>
      </c>
      <c r="Q1138">
        <v>0</v>
      </c>
      <c r="R1138">
        <v>4</v>
      </c>
      <c r="S1138">
        <v>0</v>
      </c>
      <c r="T1138">
        <v>2</v>
      </c>
      <c r="U1138">
        <v>0</v>
      </c>
      <c r="V1138">
        <v>0</v>
      </c>
      <c r="W1138">
        <v>0</v>
      </c>
      <c r="X1138">
        <v>6.7806906341335429</v>
      </c>
      <c r="Y1138">
        <v>0</v>
      </c>
      <c r="Z1138">
        <v>11.758101886175828</v>
      </c>
      <c r="AA1138">
        <v>0</v>
      </c>
      <c r="AB1138">
        <v>1.3140834614020869</v>
      </c>
      <c r="AC1138">
        <v>0</v>
      </c>
      <c r="AD1138">
        <v>0</v>
      </c>
      <c r="AE1138">
        <v>19.85287598171146</v>
      </c>
    </row>
    <row r="1139" spans="1:31" x14ac:dyDescent="0.25">
      <c r="A1139">
        <v>2358311</v>
      </c>
      <c r="B1139">
        <v>1</v>
      </c>
      <c r="C1139" t="s">
        <v>80</v>
      </c>
      <c r="D1139" t="s">
        <v>83</v>
      </c>
      <c r="E1139" t="s">
        <v>132</v>
      </c>
      <c r="F1139" t="s">
        <v>3510</v>
      </c>
      <c r="G1139" t="s">
        <v>134</v>
      </c>
      <c r="H1139" t="s">
        <v>135</v>
      </c>
      <c r="I1139" t="s">
        <v>136</v>
      </c>
      <c r="J1139" t="s">
        <v>137</v>
      </c>
      <c r="K1139" t="s">
        <v>138</v>
      </c>
      <c r="L1139" t="s">
        <v>3511</v>
      </c>
      <c r="M1139" t="s">
        <v>3512</v>
      </c>
      <c r="N1139">
        <v>1.589444444</v>
      </c>
      <c r="O1139">
        <v>0</v>
      </c>
      <c r="P1139">
        <v>2</v>
      </c>
      <c r="Q1139">
        <v>1</v>
      </c>
      <c r="R1139">
        <v>0</v>
      </c>
      <c r="S1139">
        <v>7</v>
      </c>
      <c r="T1139">
        <v>42</v>
      </c>
      <c r="U1139">
        <v>9</v>
      </c>
      <c r="V1139">
        <v>11</v>
      </c>
      <c r="W1139">
        <v>0</v>
      </c>
      <c r="X1139">
        <v>0.89428470625334444</v>
      </c>
      <c r="Y1139">
        <v>1.4190755804558068</v>
      </c>
      <c r="Z1139">
        <v>0</v>
      </c>
      <c r="AA1139">
        <v>34.176710363184668</v>
      </c>
      <c r="AB1139">
        <v>337.88341995345883</v>
      </c>
      <c r="AC1139">
        <v>1214.8231687431664</v>
      </c>
      <c r="AD1139">
        <v>453.93338070540761</v>
      </c>
      <c r="AE1139">
        <v>2043.1300400519267</v>
      </c>
    </row>
    <row r="1140" spans="1:31" x14ac:dyDescent="0.25">
      <c r="A1140">
        <v>2358454</v>
      </c>
      <c r="B1140">
        <v>1</v>
      </c>
      <c r="C1140" t="s">
        <v>80</v>
      </c>
      <c r="D1140" t="s">
        <v>93</v>
      </c>
      <c r="E1140" t="s">
        <v>225</v>
      </c>
      <c r="F1140" t="s">
        <v>3513</v>
      </c>
      <c r="G1140" t="s">
        <v>227</v>
      </c>
      <c r="H1140" t="s">
        <v>151</v>
      </c>
      <c r="I1140" t="s">
        <v>136</v>
      </c>
      <c r="J1140" t="s">
        <v>137</v>
      </c>
      <c r="K1140" t="s">
        <v>138</v>
      </c>
      <c r="L1140" t="s">
        <v>3514</v>
      </c>
      <c r="M1140" t="s">
        <v>3515</v>
      </c>
      <c r="N1140">
        <v>1.4502777769999999</v>
      </c>
      <c r="O1140">
        <v>0</v>
      </c>
      <c r="P1140">
        <v>20</v>
      </c>
      <c r="Q1140">
        <v>0</v>
      </c>
      <c r="R1140">
        <v>10</v>
      </c>
      <c r="S1140">
        <v>0</v>
      </c>
      <c r="T1140">
        <v>3</v>
      </c>
      <c r="U1140">
        <v>0</v>
      </c>
      <c r="V1140">
        <v>0</v>
      </c>
      <c r="W1140">
        <v>0</v>
      </c>
      <c r="X1140">
        <v>17.613851467558625</v>
      </c>
      <c r="Y1140">
        <v>0</v>
      </c>
      <c r="Z1140">
        <v>45.413532849801925</v>
      </c>
      <c r="AA1140">
        <v>0</v>
      </c>
      <c r="AB1140">
        <v>8.3737881817196449</v>
      </c>
      <c r="AC1140">
        <v>0</v>
      </c>
      <c r="AD1140">
        <v>0</v>
      </c>
      <c r="AE1140">
        <v>71.401172499080189</v>
      </c>
    </row>
    <row r="1141" spans="1:31" x14ac:dyDescent="0.25">
      <c r="A1141">
        <v>2358603</v>
      </c>
      <c r="B1141">
        <v>1</v>
      </c>
      <c r="C1141" t="s">
        <v>80</v>
      </c>
      <c r="D1141" t="s">
        <v>83</v>
      </c>
      <c r="E1141" t="s">
        <v>154</v>
      </c>
      <c r="F1141" t="s">
        <v>3516</v>
      </c>
      <c r="G1141" t="s">
        <v>464</v>
      </c>
      <c r="H1141" t="s">
        <v>151</v>
      </c>
      <c r="I1141" t="s">
        <v>136</v>
      </c>
      <c r="J1141" t="s">
        <v>137</v>
      </c>
      <c r="K1141" t="s">
        <v>138</v>
      </c>
      <c r="L1141" t="s">
        <v>3517</v>
      </c>
      <c r="M1141" t="s">
        <v>3518</v>
      </c>
      <c r="N1141">
        <v>1.1530555549999999</v>
      </c>
      <c r="O1141">
        <v>0</v>
      </c>
      <c r="P1141">
        <v>1</v>
      </c>
      <c r="Q1141">
        <v>0</v>
      </c>
      <c r="R1141">
        <v>0</v>
      </c>
      <c r="S1141">
        <v>0</v>
      </c>
      <c r="T1141">
        <v>56</v>
      </c>
      <c r="U1141">
        <v>0</v>
      </c>
      <c r="V1141">
        <v>0</v>
      </c>
      <c r="W1141">
        <v>0</v>
      </c>
      <c r="X1141">
        <v>0.17908669811089165</v>
      </c>
      <c r="Y1141">
        <v>0</v>
      </c>
      <c r="Z1141">
        <v>0</v>
      </c>
      <c r="AA1141">
        <v>0</v>
      </c>
      <c r="AB1141">
        <v>53.340642790781963</v>
      </c>
      <c r="AC1141">
        <v>0</v>
      </c>
      <c r="AD1141">
        <v>0</v>
      </c>
      <c r="AE1141">
        <v>53.519729488892857</v>
      </c>
    </row>
    <row r="1142" spans="1:31" x14ac:dyDescent="0.25">
      <c r="A1142">
        <v>2358703</v>
      </c>
      <c r="B1142">
        <v>1</v>
      </c>
      <c r="C1142" t="s">
        <v>80</v>
      </c>
      <c r="D1142" t="s">
        <v>93</v>
      </c>
      <c r="E1142" t="s">
        <v>225</v>
      </c>
      <c r="F1142" t="s">
        <v>3519</v>
      </c>
      <c r="G1142" t="s">
        <v>227</v>
      </c>
      <c r="H1142" t="s">
        <v>151</v>
      </c>
      <c r="I1142" t="s">
        <v>136</v>
      </c>
      <c r="J1142" t="s">
        <v>137</v>
      </c>
      <c r="K1142" t="s">
        <v>138</v>
      </c>
      <c r="L1142" t="s">
        <v>3520</v>
      </c>
      <c r="M1142" t="s">
        <v>3521</v>
      </c>
      <c r="N1142">
        <v>8.9272222219999993</v>
      </c>
      <c r="O1142">
        <v>0</v>
      </c>
      <c r="P1142">
        <v>1</v>
      </c>
      <c r="Q1142">
        <v>0</v>
      </c>
      <c r="R1142">
        <v>9</v>
      </c>
      <c r="S1142">
        <v>0</v>
      </c>
      <c r="T1142">
        <v>3</v>
      </c>
      <c r="U1142">
        <v>0</v>
      </c>
      <c r="V1142">
        <v>0</v>
      </c>
      <c r="W1142">
        <v>0</v>
      </c>
      <c r="X1142">
        <v>1.4326870833360803</v>
      </c>
      <c r="Y1142">
        <v>0</v>
      </c>
      <c r="Z1142">
        <v>320.4574198150533</v>
      </c>
      <c r="AA1142">
        <v>0</v>
      </c>
      <c r="AB1142">
        <v>32.9540644898211</v>
      </c>
      <c r="AC1142">
        <v>0</v>
      </c>
      <c r="AD1142">
        <v>0</v>
      </c>
      <c r="AE1142">
        <v>354.8441713882105</v>
      </c>
    </row>
    <row r="1143" spans="1:31" x14ac:dyDescent="0.25">
      <c r="A1143">
        <v>2358612</v>
      </c>
      <c r="B1143">
        <v>1</v>
      </c>
      <c r="C1143" t="s">
        <v>81</v>
      </c>
      <c r="D1143" t="s">
        <v>126</v>
      </c>
      <c r="E1143" t="s">
        <v>225</v>
      </c>
      <c r="F1143" t="s">
        <v>3522</v>
      </c>
      <c r="G1143" t="s">
        <v>219</v>
      </c>
      <c r="H1143" t="s">
        <v>151</v>
      </c>
      <c r="I1143" t="s">
        <v>136</v>
      </c>
      <c r="J1143" t="s">
        <v>137</v>
      </c>
      <c r="K1143" t="s">
        <v>138</v>
      </c>
      <c r="L1143" t="s">
        <v>3523</v>
      </c>
      <c r="M1143" t="s">
        <v>3524</v>
      </c>
      <c r="N1143">
        <v>1.1430555549999999</v>
      </c>
      <c r="O1143">
        <v>0</v>
      </c>
      <c r="P1143">
        <v>2</v>
      </c>
      <c r="Q1143">
        <v>0</v>
      </c>
      <c r="R1143">
        <v>21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0.31116344288368614</v>
      </c>
      <c r="Y1143">
        <v>0</v>
      </c>
      <c r="Z1143">
        <v>3.3684043651066471</v>
      </c>
      <c r="AA1143">
        <v>0</v>
      </c>
      <c r="AB1143">
        <v>0</v>
      </c>
      <c r="AC1143">
        <v>0</v>
      </c>
      <c r="AD1143">
        <v>0</v>
      </c>
      <c r="AE1143">
        <v>3.6795678079903333</v>
      </c>
    </row>
    <row r="1144" spans="1:31" x14ac:dyDescent="0.25">
      <c r="A1144">
        <v>2358251</v>
      </c>
      <c r="B1144">
        <v>1</v>
      </c>
      <c r="C1144" t="s">
        <v>80</v>
      </c>
      <c r="D1144" t="s">
        <v>94</v>
      </c>
      <c r="E1144" t="s">
        <v>148</v>
      </c>
      <c r="F1144" t="s">
        <v>3525</v>
      </c>
      <c r="G1144" t="s">
        <v>160</v>
      </c>
      <c r="H1144" t="s">
        <v>151</v>
      </c>
      <c r="I1144" t="s">
        <v>136</v>
      </c>
      <c r="J1144" t="s">
        <v>137</v>
      </c>
      <c r="K1144" t="s">
        <v>138</v>
      </c>
      <c r="L1144" t="s">
        <v>3526</v>
      </c>
      <c r="M1144" t="s">
        <v>3527</v>
      </c>
      <c r="N1144">
        <v>7.8941666660000003</v>
      </c>
      <c r="O1144">
        <v>0</v>
      </c>
      <c r="P1144">
        <v>1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0.8299270008587285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0.8299270008587285</v>
      </c>
    </row>
    <row r="1145" spans="1:31" x14ac:dyDescent="0.25">
      <c r="A1145">
        <v>2358589</v>
      </c>
      <c r="B1145">
        <v>1</v>
      </c>
      <c r="C1145" t="s">
        <v>80</v>
      </c>
      <c r="D1145" t="s">
        <v>83</v>
      </c>
      <c r="E1145" t="s">
        <v>132</v>
      </c>
      <c r="F1145" t="s">
        <v>3528</v>
      </c>
      <c r="G1145" t="s">
        <v>2141</v>
      </c>
      <c r="H1145" t="s">
        <v>135</v>
      </c>
      <c r="I1145" t="s">
        <v>136</v>
      </c>
      <c r="J1145" t="s">
        <v>137</v>
      </c>
      <c r="K1145" t="s">
        <v>138</v>
      </c>
      <c r="L1145" t="s">
        <v>3529</v>
      </c>
      <c r="M1145" t="s">
        <v>3530</v>
      </c>
      <c r="N1145">
        <v>0.60416666600000002</v>
      </c>
      <c r="O1145">
        <v>0</v>
      </c>
      <c r="P1145">
        <v>624</v>
      </c>
      <c r="Q1145">
        <v>0</v>
      </c>
      <c r="R1145">
        <v>0</v>
      </c>
      <c r="S1145">
        <v>0</v>
      </c>
      <c r="T1145">
        <v>37</v>
      </c>
      <c r="U1145">
        <v>0</v>
      </c>
      <c r="V1145">
        <v>0</v>
      </c>
      <c r="W1145">
        <v>0</v>
      </c>
      <c r="X1145">
        <v>125.12475640668018</v>
      </c>
      <c r="Y1145">
        <v>0</v>
      </c>
      <c r="Z1145">
        <v>0</v>
      </c>
      <c r="AA1145">
        <v>0</v>
      </c>
      <c r="AB1145">
        <v>38.433663361018702</v>
      </c>
      <c r="AC1145">
        <v>0</v>
      </c>
      <c r="AD1145">
        <v>0</v>
      </c>
      <c r="AE1145">
        <v>163.55841976769887</v>
      </c>
    </row>
    <row r="1146" spans="1:31" x14ac:dyDescent="0.25">
      <c r="A1146">
        <v>2358443</v>
      </c>
      <c r="B1146">
        <v>1</v>
      </c>
      <c r="C1146" t="s">
        <v>80</v>
      </c>
      <c r="D1146" t="s">
        <v>83</v>
      </c>
      <c r="E1146" t="s">
        <v>154</v>
      </c>
      <c r="F1146" t="s">
        <v>3531</v>
      </c>
      <c r="G1146" t="s">
        <v>156</v>
      </c>
      <c r="H1146" t="s">
        <v>151</v>
      </c>
      <c r="I1146" t="s">
        <v>136</v>
      </c>
      <c r="J1146" t="s">
        <v>137</v>
      </c>
      <c r="K1146" t="s">
        <v>138</v>
      </c>
      <c r="L1146" t="s">
        <v>3532</v>
      </c>
      <c r="M1146" t="s">
        <v>3533</v>
      </c>
      <c r="N1146">
        <v>0.38750000000000001</v>
      </c>
      <c r="O1146">
        <v>0</v>
      </c>
      <c r="P1146">
        <v>136</v>
      </c>
      <c r="Q1146">
        <v>0</v>
      </c>
      <c r="R1146">
        <v>0</v>
      </c>
      <c r="S1146">
        <v>0</v>
      </c>
      <c r="T1146">
        <v>332</v>
      </c>
      <c r="U1146">
        <v>0</v>
      </c>
      <c r="V1146">
        <v>1</v>
      </c>
      <c r="W1146">
        <v>0</v>
      </c>
      <c r="X1146">
        <v>17.963940819533178</v>
      </c>
      <c r="Y1146">
        <v>0</v>
      </c>
      <c r="Z1146">
        <v>0</v>
      </c>
      <c r="AA1146">
        <v>0</v>
      </c>
      <c r="AB1146">
        <v>109.89400703999392</v>
      </c>
      <c r="AC1146">
        <v>0</v>
      </c>
      <c r="AD1146">
        <v>4.0781285519148618</v>
      </c>
      <c r="AE1146">
        <v>131.93607641144197</v>
      </c>
    </row>
    <row r="1147" spans="1:31" x14ac:dyDescent="0.25">
      <c r="A1147">
        <v>2358297</v>
      </c>
      <c r="B1147">
        <v>1</v>
      </c>
      <c r="C1147" t="s">
        <v>80</v>
      </c>
      <c r="D1147" t="s">
        <v>89</v>
      </c>
      <c r="E1147" t="s">
        <v>166</v>
      </c>
      <c r="F1147" t="s">
        <v>1225</v>
      </c>
      <c r="G1147" t="s">
        <v>168</v>
      </c>
      <c r="H1147" t="s">
        <v>135</v>
      </c>
      <c r="I1147" t="s">
        <v>136</v>
      </c>
      <c r="J1147" t="s">
        <v>137</v>
      </c>
      <c r="K1147" t="s">
        <v>138</v>
      </c>
      <c r="L1147" t="s">
        <v>3534</v>
      </c>
      <c r="M1147" t="s">
        <v>3535</v>
      </c>
      <c r="N1147">
        <v>0.245277777</v>
      </c>
      <c r="O1147">
        <v>1</v>
      </c>
      <c r="P1147">
        <v>288</v>
      </c>
      <c r="Q1147">
        <v>1</v>
      </c>
      <c r="R1147">
        <v>57</v>
      </c>
      <c r="S1147">
        <v>2</v>
      </c>
      <c r="T1147">
        <v>170</v>
      </c>
      <c r="U1147">
        <v>0</v>
      </c>
      <c r="V1147">
        <v>0</v>
      </c>
      <c r="W1147">
        <v>2.1514319454884268</v>
      </c>
      <c r="X1147">
        <v>31.137629036441876</v>
      </c>
      <c r="Y1147">
        <v>2.5283447963451207</v>
      </c>
      <c r="Z1147">
        <v>6.8287157649427517</v>
      </c>
      <c r="AA1147">
        <v>1.3207949609631888</v>
      </c>
      <c r="AB1147">
        <v>40.940756516156966</v>
      </c>
      <c r="AC1147">
        <v>0</v>
      </c>
      <c r="AD1147">
        <v>0</v>
      </c>
      <c r="AE1147">
        <v>84.907673020338336</v>
      </c>
    </row>
    <row r="1148" spans="1:31" x14ac:dyDescent="0.25">
      <c r="A1148">
        <v>2358420</v>
      </c>
      <c r="B1148">
        <v>1</v>
      </c>
      <c r="C1148" t="s">
        <v>81</v>
      </c>
      <c r="D1148" t="s">
        <v>122</v>
      </c>
      <c r="E1148" t="s">
        <v>132</v>
      </c>
      <c r="F1148" t="s">
        <v>3536</v>
      </c>
      <c r="G1148" t="s">
        <v>134</v>
      </c>
      <c r="H1148" t="s">
        <v>135</v>
      </c>
      <c r="I1148" t="s">
        <v>136</v>
      </c>
      <c r="J1148" t="s">
        <v>137</v>
      </c>
      <c r="K1148" t="s">
        <v>138</v>
      </c>
      <c r="L1148" t="s">
        <v>3537</v>
      </c>
      <c r="M1148" t="s">
        <v>3538</v>
      </c>
      <c r="N1148">
        <v>0.33555555500000001</v>
      </c>
      <c r="O1148">
        <v>0</v>
      </c>
      <c r="P1148">
        <v>123</v>
      </c>
      <c r="Q1148">
        <v>0</v>
      </c>
      <c r="R1148">
        <v>0</v>
      </c>
      <c r="S1148">
        <v>6</v>
      </c>
      <c r="T1148">
        <v>13</v>
      </c>
      <c r="U1148">
        <v>5</v>
      </c>
      <c r="V1148">
        <v>0</v>
      </c>
      <c r="W1148">
        <v>0</v>
      </c>
      <c r="X1148">
        <v>8.4308506839877158</v>
      </c>
      <c r="Y1148">
        <v>0</v>
      </c>
      <c r="Z1148">
        <v>0</v>
      </c>
      <c r="AA1148">
        <v>14.058337344514454</v>
      </c>
      <c r="AB1148">
        <v>8.1970243603802793</v>
      </c>
      <c r="AC1148">
        <v>68.299466972644183</v>
      </c>
      <c r="AD1148">
        <v>0</v>
      </c>
      <c r="AE1148">
        <v>98.985679361526635</v>
      </c>
    </row>
    <row r="1149" spans="1:31" x14ac:dyDescent="0.25">
      <c r="A1149">
        <v>2358234</v>
      </c>
      <c r="B1149">
        <v>1</v>
      </c>
      <c r="C1149" t="s">
        <v>80</v>
      </c>
      <c r="D1149" t="s">
        <v>108</v>
      </c>
      <c r="E1149" t="s">
        <v>154</v>
      </c>
      <c r="F1149" t="s">
        <v>3539</v>
      </c>
      <c r="G1149" t="s">
        <v>1041</v>
      </c>
      <c r="H1149" t="s">
        <v>151</v>
      </c>
      <c r="I1149" t="s">
        <v>136</v>
      </c>
      <c r="J1149" t="s">
        <v>137</v>
      </c>
      <c r="K1149" t="s">
        <v>138</v>
      </c>
      <c r="L1149" t="s">
        <v>3540</v>
      </c>
      <c r="M1149" t="s">
        <v>3541</v>
      </c>
      <c r="N1149">
        <v>5.9238888879999996</v>
      </c>
      <c r="O1149">
        <v>0</v>
      </c>
      <c r="P1149">
        <v>3</v>
      </c>
      <c r="Q1149">
        <v>0</v>
      </c>
      <c r="R1149">
        <v>22</v>
      </c>
      <c r="S1149">
        <v>0</v>
      </c>
      <c r="T1149">
        <v>7</v>
      </c>
      <c r="U1149">
        <v>0</v>
      </c>
      <c r="V1149">
        <v>0</v>
      </c>
      <c r="W1149">
        <v>0</v>
      </c>
      <c r="X1149">
        <v>1.9979552648350725</v>
      </c>
      <c r="Y1149">
        <v>0</v>
      </c>
      <c r="Z1149">
        <v>406.55732704123614</v>
      </c>
      <c r="AA1149">
        <v>0</v>
      </c>
      <c r="AB1149">
        <v>86.386384877559536</v>
      </c>
      <c r="AC1149">
        <v>0</v>
      </c>
      <c r="AD1149">
        <v>0</v>
      </c>
      <c r="AE1149">
        <v>494.94166718363073</v>
      </c>
    </row>
    <row r="1150" spans="1:31" x14ac:dyDescent="0.25">
      <c r="A1150">
        <v>2358529</v>
      </c>
      <c r="B1150">
        <v>1</v>
      </c>
      <c r="C1150" t="s">
        <v>81</v>
      </c>
      <c r="D1150" t="s">
        <v>114</v>
      </c>
      <c r="E1150" t="s">
        <v>132</v>
      </c>
      <c r="F1150" t="s">
        <v>3542</v>
      </c>
      <c r="G1150" t="s">
        <v>168</v>
      </c>
      <c r="H1150" t="s">
        <v>135</v>
      </c>
      <c r="I1150" t="s">
        <v>653</v>
      </c>
      <c r="J1150" t="s">
        <v>137</v>
      </c>
      <c r="K1150" t="s">
        <v>138</v>
      </c>
      <c r="L1150" t="s">
        <v>3543</v>
      </c>
      <c r="M1150" t="s">
        <v>3544</v>
      </c>
      <c r="N1150">
        <v>1.1111111E-2</v>
      </c>
      <c r="O1150">
        <v>0</v>
      </c>
      <c r="P1150">
        <v>499</v>
      </c>
      <c r="Q1150">
        <v>1</v>
      </c>
      <c r="R1150">
        <v>12</v>
      </c>
      <c r="S1150">
        <v>6</v>
      </c>
      <c r="T1150">
        <v>49</v>
      </c>
      <c r="U1150">
        <v>1</v>
      </c>
      <c r="V1150">
        <v>0</v>
      </c>
      <c r="W1150">
        <v>0</v>
      </c>
      <c r="X1150">
        <v>0.7484616555580117</v>
      </c>
      <c r="Y1150">
        <v>9.2353313650000001E-3</v>
      </c>
      <c r="Z1150">
        <v>6.2991223694388893E-2</v>
      </c>
      <c r="AA1150">
        <v>0.141915939928</v>
      </c>
      <c r="AB1150">
        <v>0.33918161762348892</v>
      </c>
      <c r="AC1150">
        <v>1.7596078271053333</v>
      </c>
      <c r="AD1150">
        <v>0</v>
      </c>
      <c r="AE1150">
        <v>3.0613935952742226</v>
      </c>
    </row>
    <row r="1151" spans="1:31" x14ac:dyDescent="0.25">
      <c r="A1151">
        <v>2358775</v>
      </c>
      <c r="B1151">
        <v>1</v>
      </c>
      <c r="C1151" t="s">
        <v>80</v>
      </c>
      <c r="D1151" t="s">
        <v>89</v>
      </c>
      <c r="E1151" t="s">
        <v>148</v>
      </c>
      <c r="F1151" t="s">
        <v>3545</v>
      </c>
      <c r="G1151" t="s">
        <v>160</v>
      </c>
      <c r="H1151" t="s">
        <v>151</v>
      </c>
      <c r="I1151" t="s">
        <v>136</v>
      </c>
      <c r="J1151" t="s">
        <v>137</v>
      </c>
      <c r="K1151" t="s">
        <v>138</v>
      </c>
      <c r="L1151" t="s">
        <v>3546</v>
      </c>
      <c r="M1151" t="s">
        <v>3547</v>
      </c>
      <c r="N1151">
        <v>1.4211111110000001</v>
      </c>
      <c r="O1151">
        <v>0</v>
      </c>
      <c r="P1151">
        <v>1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1.1554526934034604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1.1554526934034604</v>
      </c>
    </row>
    <row r="1152" spans="1:31" x14ac:dyDescent="0.25">
      <c r="A1152">
        <v>2358334</v>
      </c>
      <c r="B1152">
        <v>1</v>
      </c>
      <c r="C1152" t="s">
        <v>80</v>
      </c>
      <c r="D1152" t="s">
        <v>105</v>
      </c>
      <c r="E1152" t="s">
        <v>171</v>
      </c>
      <c r="F1152" t="s">
        <v>3548</v>
      </c>
      <c r="G1152" t="s">
        <v>244</v>
      </c>
      <c r="H1152" t="s">
        <v>135</v>
      </c>
      <c r="I1152" t="s">
        <v>136</v>
      </c>
      <c r="J1152" t="s">
        <v>137</v>
      </c>
      <c r="K1152" t="s">
        <v>245</v>
      </c>
      <c r="L1152" t="s">
        <v>3549</v>
      </c>
      <c r="M1152" t="s">
        <v>3550</v>
      </c>
      <c r="N1152">
        <v>6.369444444</v>
      </c>
      <c r="O1152">
        <v>1</v>
      </c>
      <c r="P1152">
        <v>98</v>
      </c>
      <c r="Q1152">
        <v>6</v>
      </c>
      <c r="R1152">
        <v>7</v>
      </c>
      <c r="S1152">
        <v>17</v>
      </c>
      <c r="T1152">
        <v>9</v>
      </c>
      <c r="U1152">
        <v>2</v>
      </c>
      <c r="V1152">
        <v>0</v>
      </c>
      <c r="W1152">
        <v>5.6956118573099852</v>
      </c>
      <c r="X1152">
        <v>226.67010813091107</v>
      </c>
      <c r="Y1152">
        <v>55.900374069646674</v>
      </c>
      <c r="Z1152">
        <v>27.092928337870578</v>
      </c>
      <c r="AA1152">
        <v>2017.8930344482847</v>
      </c>
      <c r="AB1152">
        <v>250.43491098469997</v>
      </c>
      <c r="AC1152">
        <v>3056.6681505496617</v>
      </c>
      <c r="AD1152">
        <v>0</v>
      </c>
      <c r="AE1152">
        <v>5640.3551183783848</v>
      </c>
    </row>
    <row r="1153" spans="1:31" x14ac:dyDescent="0.25">
      <c r="A1153">
        <v>2358629</v>
      </c>
      <c r="B1153">
        <v>1</v>
      </c>
      <c r="C1153" t="s">
        <v>80</v>
      </c>
      <c r="D1153" t="s">
        <v>93</v>
      </c>
      <c r="E1153" t="s">
        <v>132</v>
      </c>
      <c r="F1153" t="s">
        <v>3551</v>
      </c>
      <c r="G1153" t="s">
        <v>134</v>
      </c>
      <c r="H1153" t="s">
        <v>135</v>
      </c>
      <c r="I1153" t="s">
        <v>136</v>
      </c>
      <c r="J1153" t="s">
        <v>137</v>
      </c>
      <c r="K1153" t="s">
        <v>138</v>
      </c>
      <c r="L1153" t="s">
        <v>3552</v>
      </c>
      <c r="M1153" t="s">
        <v>3553</v>
      </c>
      <c r="N1153">
        <v>1.3338888879999999</v>
      </c>
      <c r="O1153">
        <v>0</v>
      </c>
      <c r="P1153">
        <v>4</v>
      </c>
      <c r="Q1153">
        <v>0</v>
      </c>
      <c r="R1153">
        <v>11</v>
      </c>
      <c r="S1153">
        <v>0</v>
      </c>
      <c r="T1153">
        <v>6</v>
      </c>
      <c r="U1153">
        <v>0</v>
      </c>
      <c r="V1153">
        <v>0</v>
      </c>
      <c r="W1153">
        <v>0</v>
      </c>
      <c r="X1153">
        <v>5.7144427312100134</v>
      </c>
      <c r="Y1153">
        <v>0</v>
      </c>
      <c r="Z1153">
        <v>40.883663914963087</v>
      </c>
      <c r="AA1153">
        <v>0</v>
      </c>
      <c r="AB1153">
        <v>21.553126414305218</v>
      </c>
      <c r="AC1153">
        <v>0</v>
      </c>
      <c r="AD1153">
        <v>0</v>
      </c>
      <c r="AE1153">
        <v>68.151233060478319</v>
      </c>
    </row>
    <row r="1154" spans="1:31" x14ac:dyDescent="0.25">
      <c r="A1154">
        <v>2358835</v>
      </c>
      <c r="B1154">
        <v>1</v>
      </c>
      <c r="C1154" t="s">
        <v>80</v>
      </c>
      <c r="D1154" t="s">
        <v>106</v>
      </c>
      <c r="E1154" t="s">
        <v>225</v>
      </c>
      <c r="F1154" t="s">
        <v>3554</v>
      </c>
      <c r="G1154" t="s">
        <v>219</v>
      </c>
      <c r="H1154" t="s">
        <v>151</v>
      </c>
      <c r="I1154" t="s">
        <v>136</v>
      </c>
      <c r="J1154" t="s">
        <v>137</v>
      </c>
      <c r="K1154" t="s">
        <v>138</v>
      </c>
      <c r="L1154" t="s">
        <v>3555</v>
      </c>
      <c r="M1154" t="s">
        <v>3556</v>
      </c>
      <c r="N1154">
        <v>2.7680555550000001</v>
      </c>
      <c r="O1154">
        <v>0</v>
      </c>
      <c r="P1154">
        <v>2</v>
      </c>
      <c r="Q1154">
        <v>0</v>
      </c>
      <c r="R1154">
        <v>2</v>
      </c>
      <c r="S1154">
        <v>0</v>
      </c>
      <c r="T1154">
        <v>2</v>
      </c>
      <c r="U1154">
        <v>0</v>
      </c>
      <c r="V1154">
        <v>0</v>
      </c>
      <c r="W1154">
        <v>0</v>
      </c>
      <c r="X1154">
        <v>1.3043202362643067</v>
      </c>
      <c r="Y1154">
        <v>0</v>
      </c>
      <c r="Z1154">
        <v>16.882183331619313</v>
      </c>
      <c r="AA1154">
        <v>0</v>
      </c>
      <c r="AB1154">
        <v>0.54613901997115499</v>
      </c>
      <c r="AC1154">
        <v>0</v>
      </c>
      <c r="AD1154">
        <v>0</v>
      </c>
      <c r="AE1154">
        <v>18.732642587854773</v>
      </c>
    </row>
    <row r="1155" spans="1:31" x14ac:dyDescent="0.25">
      <c r="A1155">
        <v>2358337</v>
      </c>
      <c r="B1155">
        <v>1</v>
      </c>
      <c r="C1155" t="s">
        <v>80</v>
      </c>
      <c r="D1155" t="s">
        <v>93</v>
      </c>
      <c r="E1155" t="s">
        <v>166</v>
      </c>
      <c r="F1155" t="s">
        <v>3557</v>
      </c>
      <c r="G1155" t="s">
        <v>168</v>
      </c>
      <c r="H1155" t="s">
        <v>135</v>
      </c>
      <c r="I1155" t="s">
        <v>136</v>
      </c>
      <c r="J1155" t="s">
        <v>137</v>
      </c>
      <c r="K1155" t="s">
        <v>138</v>
      </c>
      <c r="L1155" t="s">
        <v>3558</v>
      </c>
      <c r="M1155" t="s">
        <v>3559</v>
      </c>
      <c r="N1155">
        <v>0.16527777699999999</v>
      </c>
      <c r="O1155">
        <v>3</v>
      </c>
      <c r="P1155">
        <v>4</v>
      </c>
      <c r="Q1155">
        <v>38</v>
      </c>
      <c r="R1155">
        <v>1</v>
      </c>
      <c r="S1155">
        <v>10</v>
      </c>
      <c r="T1155">
        <v>12</v>
      </c>
      <c r="U1155">
        <v>1</v>
      </c>
      <c r="V1155">
        <v>0</v>
      </c>
      <c r="W1155">
        <v>1.1687980963707221</v>
      </c>
      <c r="X1155">
        <v>1.3598546672417775</v>
      </c>
      <c r="Y1155">
        <v>56.804395111582835</v>
      </c>
      <c r="Z1155">
        <v>0.41831979139368058</v>
      </c>
      <c r="AA1155">
        <v>11.072604572809666</v>
      </c>
      <c r="AB1155">
        <v>4.1227720822417497</v>
      </c>
      <c r="AC1155">
        <v>4.8707869038232641</v>
      </c>
      <c r="AD1155">
        <v>0</v>
      </c>
      <c r="AE1155">
        <v>79.817531225463682</v>
      </c>
    </row>
    <row r="1156" spans="1:31" x14ac:dyDescent="0.25">
      <c r="A1156">
        <v>2358526</v>
      </c>
      <c r="B1156">
        <v>1</v>
      </c>
      <c r="C1156" t="s">
        <v>81</v>
      </c>
      <c r="D1156" t="s">
        <v>117</v>
      </c>
      <c r="E1156" t="s">
        <v>225</v>
      </c>
      <c r="F1156" t="s">
        <v>3560</v>
      </c>
      <c r="G1156" t="s">
        <v>2703</v>
      </c>
      <c r="H1156" t="s">
        <v>151</v>
      </c>
      <c r="I1156" t="s">
        <v>136</v>
      </c>
      <c r="J1156" t="s">
        <v>137</v>
      </c>
      <c r="K1156" t="s">
        <v>138</v>
      </c>
      <c r="L1156" t="s">
        <v>3561</v>
      </c>
      <c r="M1156" t="s">
        <v>3562</v>
      </c>
      <c r="N1156">
        <v>3.2977777769999999</v>
      </c>
      <c r="O1156">
        <v>0</v>
      </c>
      <c r="P1156">
        <v>24</v>
      </c>
      <c r="Q1156">
        <v>0</v>
      </c>
      <c r="R1156">
        <v>8</v>
      </c>
      <c r="S1156">
        <v>0</v>
      </c>
      <c r="T1156">
        <v>3</v>
      </c>
      <c r="U1156">
        <v>0</v>
      </c>
      <c r="V1156">
        <v>0</v>
      </c>
      <c r="W1156">
        <v>0</v>
      </c>
      <c r="X1156">
        <v>10.984204332148108</v>
      </c>
      <c r="Y1156">
        <v>0</v>
      </c>
      <c r="Z1156">
        <v>0.38008522550586221</v>
      </c>
      <c r="AA1156">
        <v>0</v>
      </c>
      <c r="AB1156">
        <v>0.40477238787440001</v>
      </c>
      <c r="AC1156">
        <v>0</v>
      </c>
      <c r="AD1156">
        <v>0</v>
      </c>
      <c r="AE1156">
        <v>11.769061945528371</v>
      </c>
    </row>
    <row r="1157" spans="1:31" x14ac:dyDescent="0.25">
      <c r="A1157">
        <v>2358549</v>
      </c>
      <c r="B1157">
        <v>1</v>
      </c>
      <c r="C1157" t="s">
        <v>81</v>
      </c>
      <c r="D1157" t="s">
        <v>114</v>
      </c>
      <c r="E1157" t="s">
        <v>171</v>
      </c>
      <c r="F1157" t="s">
        <v>3563</v>
      </c>
      <c r="G1157" t="s">
        <v>168</v>
      </c>
      <c r="H1157" t="s">
        <v>135</v>
      </c>
      <c r="I1157" t="s">
        <v>136</v>
      </c>
      <c r="J1157" t="s">
        <v>137</v>
      </c>
      <c r="K1157" t="s">
        <v>138</v>
      </c>
      <c r="L1157" t="s">
        <v>3564</v>
      </c>
      <c r="M1157" t="s">
        <v>3565</v>
      </c>
      <c r="N1157">
        <v>0.67444444400000003</v>
      </c>
      <c r="O1157">
        <v>0</v>
      </c>
      <c r="P1157">
        <v>537</v>
      </c>
      <c r="Q1157">
        <v>2</v>
      </c>
      <c r="R1157">
        <v>1</v>
      </c>
      <c r="S1157">
        <v>6</v>
      </c>
      <c r="T1157">
        <v>39</v>
      </c>
      <c r="U1157">
        <v>0</v>
      </c>
      <c r="V1157">
        <v>0</v>
      </c>
      <c r="W1157">
        <v>0</v>
      </c>
      <c r="X1157">
        <v>51.168277141773459</v>
      </c>
      <c r="Y1157">
        <v>2.0129494265410668</v>
      </c>
      <c r="Z1157">
        <v>0.37470973228073334</v>
      </c>
      <c r="AA1157">
        <v>17.813525359064585</v>
      </c>
      <c r="AB1157">
        <v>13.830712955771263</v>
      </c>
      <c r="AC1157">
        <v>0</v>
      </c>
      <c r="AD1157">
        <v>0</v>
      </c>
      <c r="AE1157">
        <v>85.200174615431109</v>
      </c>
    </row>
    <row r="1158" spans="1:31" x14ac:dyDescent="0.25">
      <c r="A1158">
        <v>2358792</v>
      </c>
      <c r="B1158">
        <v>1</v>
      </c>
      <c r="C1158" t="s">
        <v>81</v>
      </c>
      <c r="D1158" t="s">
        <v>118</v>
      </c>
      <c r="E1158" t="s">
        <v>132</v>
      </c>
      <c r="F1158" t="s">
        <v>3566</v>
      </c>
      <c r="G1158" t="s">
        <v>134</v>
      </c>
      <c r="H1158" t="s">
        <v>135</v>
      </c>
      <c r="I1158" t="s">
        <v>136</v>
      </c>
      <c r="J1158" t="s">
        <v>137</v>
      </c>
      <c r="K1158" t="s">
        <v>138</v>
      </c>
      <c r="L1158" t="s">
        <v>3567</v>
      </c>
      <c r="M1158" t="s">
        <v>3568</v>
      </c>
      <c r="N1158">
        <v>3.165277777</v>
      </c>
      <c r="O1158">
        <v>0</v>
      </c>
      <c r="P1158">
        <v>26</v>
      </c>
      <c r="Q1158">
        <v>0</v>
      </c>
      <c r="R1158">
        <v>3</v>
      </c>
      <c r="S1158">
        <v>0</v>
      </c>
      <c r="T1158">
        <v>1</v>
      </c>
      <c r="U1158">
        <v>0</v>
      </c>
      <c r="V1158">
        <v>0</v>
      </c>
      <c r="W1158">
        <v>0</v>
      </c>
      <c r="X1158">
        <v>31.398887847403152</v>
      </c>
      <c r="Y1158">
        <v>0</v>
      </c>
      <c r="Z1158">
        <v>17.510351904869829</v>
      </c>
      <c r="AA1158">
        <v>0</v>
      </c>
      <c r="AB1158">
        <v>4.9522697625627359</v>
      </c>
      <c r="AC1158">
        <v>0</v>
      </c>
      <c r="AD1158">
        <v>0</v>
      </c>
      <c r="AE1158">
        <v>53.861509514835717</v>
      </c>
    </row>
    <row r="1159" spans="1:31" x14ac:dyDescent="0.25">
      <c r="A1159">
        <v>2358692</v>
      </c>
      <c r="B1159">
        <v>1</v>
      </c>
      <c r="C1159" t="s">
        <v>80</v>
      </c>
      <c r="D1159" t="s">
        <v>109</v>
      </c>
      <c r="E1159" t="s">
        <v>225</v>
      </c>
      <c r="F1159" t="s">
        <v>3569</v>
      </c>
      <c r="G1159" t="s">
        <v>219</v>
      </c>
      <c r="H1159" t="s">
        <v>151</v>
      </c>
      <c r="I1159" t="s">
        <v>136</v>
      </c>
      <c r="J1159" t="s">
        <v>137</v>
      </c>
      <c r="K1159" t="s">
        <v>138</v>
      </c>
      <c r="L1159" t="s">
        <v>3570</v>
      </c>
      <c r="M1159" t="s">
        <v>3571</v>
      </c>
      <c r="N1159">
        <v>4.0244444440000002</v>
      </c>
      <c r="O1159">
        <v>0</v>
      </c>
      <c r="P1159">
        <v>7</v>
      </c>
      <c r="Q1159">
        <v>0</v>
      </c>
      <c r="R1159">
        <v>2</v>
      </c>
      <c r="S1159">
        <v>0</v>
      </c>
      <c r="T1159">
        <v>2</v>
      </c>
      <c r="U1159">
        <v>0</v>
      </c>
      <c r="V1159">
        <v>0</v>
      </c>
      <c r="W1159">
        <v>0</v>
      </c>
      <c r="X1159">
        <v>7.9324870871123716</v>
      </c>
      <c r="Y1159">
        <v>0</v>
      </c>
      <c r="Z1159">
        <v>5.5777648553968131</v>
      </c>
      <c r="AA1159">
        <v>0</v>
      </c>
      <c r="AB1159">
        <v>8.3576564559542472</v>
      </c>
      <c r="AC1159">
        <v>0</v>
      </c>
      <c r="AD1159">
        <v>0</v>
      </c>
      <c r="AE1159">
        <v>21.867908398463435</v>
      </c>
    </row>
    <row r="1160" spans="1:31" x14ac:dyDescent="0.25">
      <c r="A1160">
        <v>2358320</v>
      </c>
      <c r="B1160">
        <v>1</v>
      </c>
      <c r="C1160" t="s">
        <v>81</v>
      </c>
      <c r="D1160" t="s">
        <v>128</v>
      </c>
      <c r="E1160" t="s">
        <v>166</v>
      </c>
      <c r="F1160" t="s">
        <v>3572</v>
      </c>
      <c r="G1160" t="s">
        <v>244</v>
      </c>
      <c r="H1160" t="s">
        <v>135</v>
      </c>
      <c r="I1160" t="s">
        <v>136</v>
      </c>
      <c r="J1160" t="s">
        <v>137</v>
      </c>
      <c r="K1160" t="s">
        <v>245</v>
      </c>
      <c r="L1160" t="s">
        <v>3573</v>
      </c>
      <c r="M1160" t="s">
        <v>3574</v>
      </c>
      <c r="N1160">
        <v>4.4577777770000004</v>
      </c>
      <c r="O1160">
        <v>0</v>
      </c>
      <c r="P1160">
        <v>1861</v>
      </c>
      <c r="Q1160">
        <v>0</v>
      </c>
      <c r="R1160">
        <v>0</v>
      </c>
      <c r="S1160">
        <v>0</v>
      </c>
      <c r="T1160">
        <v>19</v>
      </c>
      <c r="U1160">
        <v>0</v>
      </c>
      <c r="V1160">
        <v>0</v>
      </c>
      <c r="W1160">
        <v>0</v>
      </c>
      <c r="X1160">
        <v>1900.2794745230092</v>
      </c>
      <c r="Y1160">
        <v>0</v>
      </c>
      <c r="Z1160">
        <v>0</v>
      </c>
      <c r="AA1160">
        <v>0</v>
      </c>
      <c r="AB1160">
        <v>250.56830001449603</v>
      </c>
      <c r="AC1160">
        <v>0</v>
      </c>
      <c r="AD1160">
        <v>0</v>
      </c>
      <c r="AE1160">
        <v>2150.8477745375053</v>
      </c>
    </row>
    <row r="1161" spans="1:31" x14ac:dyDescent="0.25">
      <c r="A1161">
        <v>2358214</v>
      </c>
      <c r="B1161">
        <v>1</v>
      </c>
      <c r="C1161" t="s">
        <v>80</v>
      </c>
      <c r="D1161" t="s">
        <v>93</v>
      </c>
      <c r="E1161" t="s">
        <v>166</v>
      </c>
      <c r="F1161" t="s">
        <v>3575</v>
      </c>
      <c r="G1161" t="s">
        <v>168</v>
      </c>
      <c r="H1161" t="s">
        <v>135</v>
      </c>
      <c r="I1161" t="s">
        <v>136</v>
      </c>
      <c r="J1161" t="s">
        <v>137</v>
      </c>
      <c r="K1161" t="s">
        <v>138</v>
      </c>
      <c r="L1161" t="s">
        <v>3576</v>
      </c>
      <c r="M1161" t="s">
        <v>3577</v>
      </c>
      <c r="N1161">
        <v>0.55111111099999999</v>
      </c>
      <c r="O1161">
        <v>1</v>
      </c>
      <c r="P1161">
        <v>99</v>
      </c>
      <c r="Q1161">
        <v>10</v>
      </c>
      <c r="R1161">
        <v>149</v>
      </c>
      <c r="S1161">
        <v>2</v>
      </c>
      <c r="T1161">
        <v>64</v>
      </c>
      <c r="U1161">
        <v>3</v>
      </c>
      <c r="V1161">
        <v>0</v>
      </c>
      <c r="W1161">
        <v>0.26857437069568002</v>
      </c>
      <c r="X1161">
        <v>25.317016086846031</v>
      </c>
      <c r="Y1161">
        <v>13.138800793455385</v>
      </c>
      <c r="Z1161">
        <v>87.91795601675156</v>
      </c>
      <c r="AA1161">
        <v>2.3317309413128582</v>
      </c>
      <c r="AB1161">
        <v>19.914054861557812</v>
      </c>
      <c r="AC1161">
        <v>47.219116711109194</v>
      </c>
      <c r="AD1161">
        <v>0</v>
      </c>
      <c r="AE1161">
        <v>196.10724978172854</v>
      </c>
    </row>
    <row r="1162" spans="1:31" x14ac:dyDescent="0.25">
      <c r="A1162">
        <v>2358712</v>
      </c>
      <c r="B1162">
        <v>1</v>
      </c>
      <c r="C1162" t="s">
        <v>80</v>
      </c>
      <c r="D1162" t="s">
        <v>100</v>
      </c>
      <c r="E1162" t="s">
        <v>148</v>
      </c>
      <c r="F1162" t="s">
        <v>3578</v>
      </c>
      <c r="G1162" t="s">
        <v>160</v>
      </c>
      <c r="H1162" t="s">
        <v>151</v>
      </c>
      <c r="I1162" t="s">
        <v>136</v>
      </c>
      <c r="J1162" t="s">
        <v>137</v>
      </c>
      <c r="K1162" t="s">
        <v>138</v>
      </c>
      <c r="L1162" t="s">
        <v>3579</v>
      </c>
      <c r="M1162" t="s">
        <v>3580</v>
      </c>
      <c r="N1162">
        <v>1.7980555549999999</v>
      </c>
      <c r="O1162">
        <v>0</v>
      </c>
      <c r="P1162">
        <v>1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3.0561330129000005E-4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3.0561330129000005E-4</v>
      </c>
    </row>
    <row r="1163" spans="1:31" x14ac:dyDescent="0.25">
      <c r="A1163">
        <v>2358649</v>
      </c>
      <c r="B1163">
        <v>1</v>
      </c>
      <c r="C1163" t="s">
        <v>80</v>
      </c>
      <c r="D1163" t="s">
        <v>107</v>
      </c>
      <c r="E1163" t="s">
        <v>132</v>
      </c>
      <c r="F1163" t="s">
        <v>3581</v>
      </c>
      <c r="G1163" t="s">
        <v>244</v>
      </c>
      <c r="H1163" t="s">
        <v>135</v>
      </c>
      <c r="I1163" t="s">
        <v>136</v>
      </c>
      <c r="J1163" t="s">
        <v>137</v>
      </c>
      <c r="K1163" t="s">
        <v>245</v>
      </c>
      <c r="L1163" t="s">
        <v>3582</v>
      </c>
      <c r="M1163" t="s">
        <v>3583</v>
      </c>
      <c r="N1163">
        <v>1.5377777770000001</v>
      </c>
      <c r="O1163">
        <v>0</v>
      </c>
      <c r="P1163">
        <v>199</v>
      </c>
      <c r="Q1163">
        <v>0</v>
      </c>
      <c r="R1163">
        <v>1</v>
      </c>
      <c r="S1163">
        <v>0</v>
      </c>
      <c r="T1163">
        <v>8</v>
      </c>
      <c r="U1163">
        <v>0</v>
      </c>
      <c r="V1163">
        <v>0</v>
      </c>
      <c r="W1163">
        <v>0</v>
      </c>
      <c r="X1163">
        <v>104.57931053548083</v>
      </c>
      <c r="Y1163">
        <v>0</v>
      </c>
      <c r="Z1163">
        <v>0.62303390770735989</v>
      </c>
      <c r="AA1163">
        <v>0</v>
      </c>
      <c r="AB1163">
        <v>24.347109340896964</v>
      </c>
      <c r="AC1163">
        <v>0</v>
      </c>
      <c r="AD1163">
        <v>0</v>
      </c>
      <c r="AE1163">
        <v>129.54945378408516</v>
      </c>
    </row>
    <row r="1164" spans="1:31" x14ac:dyDescent="0.25">
      <c r="A1164">
        <v>2358755</v>
      </c>
      <c r="B1164">
        <v>1</v>
      </c>
      <c r="C1164" t="s">
        <v>81</v>
      </c>
      <c r="D1164" t="s">
        <v>113</v>
      </c>
      <c r="E1164" t="s">
        <v>320</v>
      </c>
      <c r="F1164" t="s">
        <v>3584</v>
      </c>
      <c r="G1164" t="s">
        <v>168</v>
      </c>
      <c r="H1164" t="s">
        <v>135</v>
      </c>
      <c r="I1164" t="s">
        <v>136</v>
      </c>
      <c r="J1164" t="s">
        <v>137</v>
      </c>
      <c r="K1164" t="s">
        <v>138</v>
      </c>
      <c r="L1164" t="s">
        <v>3585</v>
      </c>
      <c r="M1164" t="s">
        <v>3586</v>
      </c>
      <c r="N1164">
        <v>0.57777777699999999</v>
      </c>
      <c r="O1164">
        <v>23</v>
      </c>
      <c r="P1164">
        <v>3886</v>
      </c>
      <c r="Q1164">
        <v>283</v>
      </c>
      <c r="R1164">
        <v>1193</v>
      </c>
      <c r="S1164">
        <v>55</v>
      </c>
      <c r="T1164">
        <v>322</v>
      </c>
      <c r="U1164">
        <v>2</v>
      </c>
      <c r="V1164">
        <v>0</v>
      </c>
      <c r="W1164">
        <v>11.456604840320175</v>
      </c>
      <c r="X1164">
        <v>607.77886011663122</v>
      </c>
      <c r="Y1164">
        <v>725.12315172834565</v>
      </c>
      <c r="Z1164">
        <v>1512.3066870753703</v>
      </c>
      <c r="AA1164">
        <v>176.65743894078855</v>
      </c>
      <c r="AB1164">
        <v>156.47128975426551</v>
      </c>
      <c r="AC1164">
        <v>137.22704264908887</v>
      </c>
      <c r="AD1164">
        <v>0</v>
      </c>
      <c r="AE1164">
        <v>3327.0210751048107</v>
      </c>
    </row>
    <row r="1165" spans="1:31" x14ac:dyDescent="0.25">
      <c r="A1165">
        <v>2358257</v>
      </c>
      <c r="B1165">
        <v>1</v>
      </c>
      <c r="C1165" t="s">
        <v>80</v>
      </c>
      <c r="D1165" t="s">
        <v>108</v>
      </c>
      <c r="E1165" t="s">
        <v>225</v>
      </c>
      <c r="F1165" t="s">
        <v>3587</v>
      </c>
      <c r="G1165" t="s">
        <v>219</v>
      </c>
      <c r="H1165" t="s">
        <v>151</v>
      </c>
      <c r="I1165" t="s">
        <v>136</v>
      </c>
      <c r="J1165" t="s">
        <v>137</v>
      </c>
      <c r="K1165" t="s">
        <v>138</v>
      </c>
      <c r="L1165" t="s">
        <v>3588</v>
      </c>
      <c r="M1165" t="s">
        <v>3589</v>
      </c>
      <c r="N1165">
        <v>7.0522222220000002</v>
      </c>
      <c r="O1165">
        <v>0</v>
      </c>
      <c r="P1165">
        <v>0</v>
      </c>
      <c r="Q1165">
        <v>0</v>
      </c>
      <c r="R1165">
        <v>8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246.00240168157268</v>
      </c>
      <c r="AA1165">
        <v>0</v>
      </c>
      <c r="AB1165">
        <v>0</v>
      </c>
      <c r="AC1165">
        <v>0</v>
      </c>
      <c r="AD1165">
        <v>0</v>
      </c>
      <c r="AE1165">
        <v>246.00240168157268</v>
      </c>
    </row>
    <row r="1166" spans="1:31" x14ac:dyDescent="0.25">
      <c r="A1166">
        <v>2358357</v>
      </c>
      <c r="B1166">
        <v>1</v>
      </c>
      <c r="C1166" t="s">
        <v>81</v>
      </c>
      <c r="D1166" t="s">
        <v>120</v>
      </c>
      <c r="E1166" t="s">
        <v>225</v>
      </c>
      <c r="F1166" t="s">
        <v>3590</v>
      </c>
      <c r="G1166" t="s">
        <v>219</v>
      </c>
      <c r="H1166" t="s">
        <v>151</v>
      </c>
      <c r="I1166" t="s">
        <v>136</v>
      </c>
      <c r="J1166" t="s">
        <v>137</v>
      </c>
      <c r="K1166" t="s">
        <v>138</v>
      </c>
      <c r="L1166" t="s">
        <v>3591</v>
      </c>
      <c r="M1166" t="s">
        <v>3592</v>
      </c>
      <c r="N1166">
        <v>2.525555555</v>
      </c>
      <c r="O1166">
        <v>0</v>
      </c>
      <c r="P1166">
        <v>28</v>
      </c>
      <c r="Q1166">
        <v>0</v>
      </c>
      <c r="R1166">
        <v>0</v>
      </c>
      <c r="S1166">
        <v>0</v>
      </c>
      <c r="T1166">
        <v>15</v>
      </c>
      <c r="U1166">
        <v>0</v>
      </c>
      <c r="V1166">
        <v>1</v>
      </c>
      <c r="W1166">
        <v>0</v>
      </c>
      <c r="X1166">
        <v>16.969390134616031</v>
      </c>
      <c r="Y1166">
        <v>0</v>
      </c>
      <c r="Z1166">
        <v>0</v>
      </c>
      <c r="AA1166">
        <v>0</v>
      </c>
      <c r="AB1166">
        <v>12.396992881662813</v>
      </c>
      <c r="AC1166">
        <v>0</v>
      </c>
      <c r="AD1166">
        <v>1.9838543449736721</v>
      </c>
      <c r="AE1166">
        <v>31.350237361252518</v>
      </c>
    </row>
    <row r="1167" spans="1:31" x14ac:dyDescent="0.25">
      <c r="A1167">
        <v>2358609</v>
      </c>
      <c r="B1167">
        <v>1</v>
      </c>
      <c r="C1167" t="s">
        <v>81</v>
      </c>
      <c r="D1167" t="s">
        <v>115</v>
      </c>
      <c r="E1167" t="s">
        <v>166</v>
      </c>
      <c r="F1167" t="s">
        <v>3593</v>
      </c>
      <c r="G1167" t="s">
        <v>168</v>
      </c>
      <c r="H1167" t="s">
        <v>135</v>
      </c>
      <c r="I1167" t="s">
        <v>136</v>
      </c>
      <c r="J1167" t="s">
        <v>137</v>
      </c>
      <c r="K1167" t="s">
        <v>138</v>
      </c>
      <c r="L1167" t="s">
        <v>3594</v>
      </c>
      <c r="M1167" t="s">
        <v>3595</v>
      </c>
      <c r="N1167">
        <v>9.2499999999999999E-2</v>
      </c>
      <c r="O1167">
        <v>1</v>
      </c>
      <c r="P1167">
        <v>670</v>
      </c>
      <c r="Q1167">
        <v>17</v>
      </c>
      <c r="R1167">
        <v>224</v>
      </c>
      <c r="S1167">
        <v>3</v>
      </c>
      <c r="T1167">
        <v>50</v>
      </c>
      <c r="U1167">
        <v>1</v>
      </c>
      <c r="V1167">
        <v>0</v>
      </c>
      <c r="W1167">
        <v>9.0860965915500001E-3</v>
      </c>
      <c r="X1167">
        <v>16.92821022106709</v>
      </c>
      <c r="Y1167">
        <v>13.965623869459197</v>
      </c>
      <c r="Z1167">
        <v>38.336116946967515</v>
      </c>
      <c r="AA1167">
        <v>1.1714794612971449</v>
      </c>
      <c r="AB1167">
        <v>6.0752558302625692</v>
      </c>
      <c r="AC1167">
        <v>3.0598660053471995</v>
      </c>
      <c r="AD1167">
        <v>0</v>
      </c>
      <c r="AE1167">
        <v>79.545638430992256</v>
      </c>
    </row>
    <row r="1168" spans="1:31" x14ac:dyDescent="0.25">
      <c r="A1168">
        <v>2358254</v>
      </c>
      <c r="B1168">
        <v>1</v>
      </c>
      <c r="C1168" t="s">
        <v>80</v>
      </c>
      <c r="D1168" t="s">
        <v>107</v>
      </c>
      <c r="E1168" t="s">
        <v>166</v>
      </c>
      <c r="F1168" t="s">
        <v>3596</v>
      </c>
      <c r="G1168" t="s">
        <v>168</v>
      </c>
      <c r="H1168" t="s">
        <v>135</v>
      </c>
      <c r="I1168" t="s">
        <v>136</v>
      </c>
      <c r="J1168" t="s">
        <v>137</v>
      </c>
      <c r="K1168" t="s">
        <v>138</v>
      </c>
      <c r="L1168" t="s">
        <v>3597</v>
      </c>
      <c r="M1168" t="s">
        <v>3598</v>
      </c>
      <c r="N1168">
        <v>0.55944444400000004</v>
      </c>
      <c r="O1168">
        <v>0</v>
      </c>
      <c r="P1168">
        <v>8980</v>
      </c>
      <c r="Q1168">
        <v>2</v>
      </c>
      <c r="R1168">
        <v>13</v>
      </c>
      <c r="S1168">
        <v>1</v>
      </c>
      <c r="T1168">
        <v>344</v>
      </c>
      <c r="U1168">
        <v>0</v>
      </c>
      <c r="V1168">
        <v>0</v>
      </c>
      <c r="W1168">
        <v>0</v>
      </c>
      <c r="X1168">
        <v>1099.1088465612627</v>
      </c>
      <c r="Y1168">
        <v>0.43347363919395998</v>
      </c>
      <c r="Z1168">
        <v>7.6785022841286663</v>
      </c>
      <c r="AA1168">
        <v>0.83012628721536108</v>
      </c>
      <c r="AB1168">
        <v>220.13286389625591</v>
      </c>
      <c r="AC1168">
        <v>0</v>
      </c>
      <c r="AD1168">
        <v>0</v>
      </c>
      <c r="AE1168">
        <v>1328.1838126680566</v>
      </c>
    </row>
    <row r="1169" spans="1:31" x14ac:dyDescent="0.25">
      <c r="A1169">
        <v>2358586</v>
      </c>
      <c r="B1169">
        <v>1</v>
      </c>
      <c r="C1169" t="s">
        <v>80</v>
      </c>
      <c r="D1169" t="s">
        <v>111</v>
      </c>
      <c r="E1169" t="s">
        <v>148</v>
      </c>
      <c r="F1169" t="s">
        <v>3047</v>
      </c>
      <c r="G1169" t="s">
        <v>150</v>
      </c>
      <c r="H1169" t="s">
        <v>151</v>
      </c>
      <c r="I1169" t="s">
        <v>136</v>
      </c>
      <c r="J1169" t="s">
        <v>137</v>
      </c>
      <c r="K1169" t="s">
        <v>138</v>
      </c>
      <c r="L1169" t="s">
        <v>3599</v>
      </c>
      <c r="M1169" t="s">
        <v>3600</v>
      </c>
      <c r="N1169">
        <v>1.31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1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3.4801267790625832</v>
      </c>
      <c r="AC1169">
        <v>0</v>
      </c>
      <c r="AD1169">
        <v>0</v>
      </c>
      <c r="AE1169">
        <v>3.4801267790625832</v>
      </c>
    </row>
    <row r="1170" spans="1:31" x14ac:dyDescent="0.25">
      <c r="A1170">
        <v>2358300</v>
      </c>
      <c r="B1170">
        <v>1</v>
      </c>
      <c r="C1170" t="s">
        <v>80</v>
      </c>
      <c r="D1170" t="s">
        <v>95</v>
      </c>
      <c r="E1170" t="s">
        <v>166</v>
      </c>
      <c r="F1170" t="s">
        <v>3601</v>
      </c>
      <c r="G1170" t="s">
        <v>244</v>
      </c>
      <c r="H1170" t="s">
        <v>135</v>
      </c>
      <c r="I1170" t="s">
        <v>136</v>
      </c>
      <c r="J1170" t="s">
        <v>137</v>
      </c>
      <c r="K1170" t="s">
        <v>245</v>
      </c>
      <c r="L1170" t="s">
        <v>3602</v>
      </c>
      <c r="M1170" t="s">
        <v>3603</v>
      </c>
      <c r="N1170">
        <v>7.2</v>
      </c>
      <c r="O1170">
        <v>0</v>
      </c>
      <c r="P1170">
        <v>1158</v>
      </c>
      <c r="Q1170">
        <v>0</v>
      </c>
      <c r="R1170">
        <v>0</v>
      </c>
      <c r="S1170">
        <v>1</v>
      </c>
      <c r="T1170">
        <v>610</v>
      </c>
      <c r="U1170">
        <v>0</v>
      </c>
      <c r="V1170">
        <v>0</v>
      </c>
      <c r="W1170">
        <v>0</v>
      </c>
      <c r="X1170">
        <v>2334.5200676747331</v>
      </c>
      <c r="Y1170">
        <v>0</v>
      </c>
      <c r="Z1170">
        <v>0</v>
      </c>
      <c r="AA1170">
        <v>16.615020509975942</v>
      </c>
      <c r="AB1170">
        <v>6639.8345676433028</v>
      </c>
      <c r="AC1170">
        <v>0</v>
      </c>
      <c r="AD1170">
        <v>0</v>
      </c>
      <c r="AE1170">
        <v>8990.969655828012</v>
      </c>
    </row>
    <row r="1171" spans="1:31" x14ac:dyDescent="0.25">
      <c r="A1171">
        <v>2358423</v>
      </c>
      <c r="B1171">
        <v>1</v>
      </c>
      <c r="C1171" t="s">
        <v>81</v>
      </c>
      <c r="D1171" t="s">
        <v>112</v>
      </c>
      <c r="E1171" t="s">
        <v>148</v>
      </c>
      <c r="F1171" t="s">
        <v>3604</v>
      </c>
      <c r="G1171" t="s">
        <v>150</v>
      </c>
      <c r="H1171" t="s">
        <v>151</v>
      </c>
      <c r="I1171" t="s">
        <v>136</v>
      </c>
      <c r="J1171" t="s">
        <v>137</v>
      </c>
      <c r="K1171" t="s">
        <v>138</v>
      </c>
      <c r="L1171" t="s">
        <v>3605</v>
      </c>
      <c r="M1171" t="s">
        <v>3606</v>
      </c>
      <c r="N1171">
        <v>4.3600000000000003</v>
      </c>
      <c r="O1171">
        <v>0</v>
      </c>
      <c r="P1171">
        <v>4</v>
      </c>
      <c r="Q1171">
        <v>0</v>
      </c>
      <c r="R1171">
        <v>0</v>
      </c>
      <c r="S1171">
        <v>0</v>
      </c>
      <c r="T1171">
        <v>1</v>
      </c>
      <c r="U1171">
        <v>0</v>
      </c>
      <c r="V1171">
        <v>0</v>
      </c>
      <c r="W1171">
        <v>0</v>
      </c>
      <c r="X1171">
        <v>4.0707237783706205</v>
      </c>
      <c r="Y1171">
        <v>0</v>
      </c>
      <c r="Z1171">
        <v>0</v>
      </c>
      <c r="AA1171">
        <v>0</v>
      </c>
      <c r="AB1171">
        <v>1.0097469981323202</v>
      </c>
      <c r="AC1171">
        <v>0</v>
      </c>
      <c r="AD1171">
        <v>0</v>
      </c>
      <c r="AE1171">
        <v>5.0804707765029402</v>
      </c>
    </row>
    <row r="1172" spans="1:31" x14ac:dyDescent="0.25">
      <c r="A1172">
        <v>2358818</v>
      </c>
      <c r="B1172">
        <v>1</v>
      </c>
      <c r="C1172" t="s">
        <v>81</v>
      </c>
      <c r="D1172" t="s">
        <v>113</v>
      </c>
      <c r="E1172" t="s">
        <v>225</v>
      </c>
      <c r="F1172" t="s">
        <v>3607</v>
      </c>
      <c r="G1172" t="s">
        <v>219</v>
      </c>
      <c r="H1172" t="s">
        <v>151</v>
      </c>
      <c r="I1172" t="s">
        <v>136</v>
      </c>
      <c r="J1172" t="s">
        <v>137</v>
      </c>
      <c r="K1172" t="s">
        <v>138</v>
      </c>
      <c r="L1172" t="s">
        <v>3608</v>
      </c>
      <c r="M1172" t="s">
        <v>3609</v>
      </c>
      <c r="N1172">
        <v>3.551666666</v>
      </c>
      <c r="O1172">
        <v>0</v>
      </c>
      <c r="P1172">
        <v>1</v>
      </c>
      <c r="Q1172">
        <v>0</v>
      </c>
      <c r="R1172">
        <v>1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1.2259695336489049</v>
      </c>
      <c r="Y1172">
        <v>0</v>
      </c>
      <c r="Z1172">
        <v>8.8929700594545835</v>
      </c>
      <c r="AA1172">
        <v>0</v>
      </c>
      <c r="AB1172">
        <v>0</v>
      </c>
      <c r="AC1172">
        <v>0</v>
      </c>
      <c r="AD1172">
        <v>0</v>
      </c>
      <c r="AE1172">
        <v>10.118939593103489</v>
      </c>
    </row>
    <row r="1173" spans="1:31" x14ac:dyDescent="0.25">
      <c r="A1173">
        <v>2358237</v>
      </c>
      <c r="B1173">
        <v>1</v>
      </c>
      <c r="C1173" t="s">
        <v>80</v>
      </c>
      <c r="D1173" t="s">
        <v>88</v>
      </c>
      <c r="E1173" t="s">
        <v>175</v>
      </c>
      <c r="F1173" t="s">
        <v>3610</v>
      </c>
      <c r="G1173" t="s">
        <v>1306</v>
      </c>
      <c r="H1173" t="s">
        <v>151</v>
      </c>
      <c r="I1173" t="s">
        <v>136</v>
      </c>
      <c r="J1173" t="s">
        <v>137</v>
      </c>
      <c r="K1173" t="s">
        <v>138</v>
      </c>
      <c r="L1173" t="s">
        <v>3611</v>
      </c>
      <c r="M1173" t="s">
        <v>3612</v>
      </c>
      <c r="N1173">
        <v>4.7433333329999998</v>
      </c>
      <c r="O1173">
        <v>0</v>
      </c>
      <c r="P1173">
        <v>2</v>
      </c>
      <c r="Q1173">
        <v>0</v>
      </c>
      <c r="R1173">
        <v>0</v>
      </c>
      <c r="S1173">
        <v>0</v>
      </c>
      <c r="T1173">
        <v>45</v>
      </c>
      <c r="U1173">
        <v>0</v>
      </c>
      <c r="V1173">
        <v>0</v>
      </c>
      <c r="W1173">
        <v>0</v>
      </c>
      <c r="X1173">
        <v>19.127652997790566</v>
      </c>
      <c r="Y1173">
        <v>0</v>
      </c>
      <c r="Z1173">
        <v>0</v>
      </c>
      <c r="AA1173">
        <v>0</v>
      </c>
      <c r="AB1173">
        <v>220.65932677501712</v>
      </c>
      <c r="AC1173">
        <v>0</v>
      </c>
      <c r="AD1173">
        <v>0</v>
      </c>
      <c r="AE1173">
        <v>239.78697977280768</v>
      </c>
    </row>
    <row r="1174" spans="1:31" x14ac:dyDescent="0.25">
      <c r="A1174">
        <v>2358440</v>
      </c>
      <c r="B1174">
        <v>1</v>
      </c>
      <c r="C1174" t="s">
        <v>81</v>
      </c>
      <c r="D1174" t="s">
        <v>126</v>
      </c>
      <c r="E1174" t="s">
        <v>154</v>
      </c>
      <c r="F1174" t="s">
        <v>3613</v>
      </c>
      <c r="G1174" t="s">
        <v>489</v>
      </c>
      <c r="H1174" t="s">
        <v>151</v>
      </c>
      <c r="I1174" t="s">
        <v>136</v>
      </c>
      <c r="J1174" t="s">
        <v>137</v>
      </c>
      <c r="K1174" t="s">
        <v>138</v>
      </c>
      <c r="L1174" t="s">
        <v>3614</v>
      </c>
      <c r="M1174" t="s">
        <v>3615</v>
      </c>
      <c r="N1174">
        <v>0.320833333</v>
      </c>
      <c r="O1174">
        <v>0</v>
      </c>
      <c r="P1174">
        <v>2</v>
      </c>
      <c r="Q1174">
        <v>0</v>
      </c>
      <c r="R1174">
        <v>2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4.9468453494075006E-2</v>
      </c>
      <c r="Y1174">
        <v>0</v>
      </c>
      <c r="Z1174">
        <v>3.7497485087514377</v>
      </c>
      <c r="AA1174">
        <v>0</v>
      </c>
      <c r="AB1174">
        <v>0</v>
      </c>
      <c r="AC1174">
        <v>0</v>
      </c>
      <c r="AD1174">
        <v>0</v>
      </c>
      <c r="AE1174">
        <v>3.7992169622455125</v>
      </c>
    </row>
    <row r="1175" spans="1:31" x14ac:dyDescent="0.25">
      <c r="A1175">
        <v>2358626</v>
      </c>
      <c r="B1175">
        <v>1</v>
      </c>
      <c r="C1175" t="s">
        <v>80</v>
      </c>
      <c r="D1175" t="s">
        <v>83</v>
      </c>
      <c r="E1175" t="s">
        <v>320</v>
      </c>
      <c r="F1175" t="s">
        <v>3616</v>
      </c>
      <c r="G1175" t="s">
        <v>168</v>
      </c>
      <c r="H1175" t="s">
        <v>135</v>
      </c>
      <c r="I1175" t="s">
        <v>136</v>
      </c>
      <c r="J1175" t="s">
        <v>137</v>
      </c>
      <c r="K1175" t="s">
        <v>138</v>
      </c>
      <c r="L1175" t="s">
        <v>3617</v>
      </c>
      <c r="M1175" t="s">
        <v>3469</v>
      </c>
      <c r="N1175">
        <v>0.97777777700000001</v>
      </c>
      <c r="O1175">
        <v>0</v>
      </c>
      <c r="P1175">
        <v>3728</v>
      </c>
      <c r="Q1175">
        <v>0</v>
      </c>
      <c r="R1175">
        <v>0</v>
      </c>
      <c r="S1175">
        <v>18</v>
      </c>
      <c r="T1175">
        <v>488</v>
      </c>
      <c r="U1175">
        <v>22</v>
      </c>
      <c r="V1175">
        <v>5</v>
      </c>
      <c r="W1175">
        <v>0</v>
      </c>
      <c r="X1175">
        <v>1330.796979359523</v>
      </c>
      <c r="Y1175">
        <v>0</v>
      </c>
      <c r="Z1175">
        <v>0</v>
      </c>
      <c r="AA1175">
        <v>519.1662995279903</v>
      </c>
      <c r="AB1175">
        <v>1083.6042564333995</v>
      </c>
      <c r="AC1175">
        <v>8377.2288926253659</v>
      </c>
      <c r="AD1175">
        <v>276.77487355992321</v>
      </c>
      <c r="AE1175">
        <v>11587.571301506203</v>
      </c>
    </row>
    <row r="1176" spans="1:31" x14ac:dyDescent="0.25">
      <c r="A1176">
        <v>2358632</v>
      </c>
      <c r="B1176">
        <v>1</v>
      </c>
      <c r="C1176" t="s">
        <v>80</v>
      </c>
      <c r="D1176" t="s">
        <v>85</v>
      </c>
      <c r="E1176" t="s">
        <v>175</v>
      </c>
      <c r="F1176" t="s">
        <v>3618</v>
      </c>
      <c r="G1176" t="s">
        <v>284</v>
      </c>
      <c r="H1176" t="s">
        <v>151</v>
      </c>
      <c r="I1176" t="s">
        <v>136</v>
      </c>
      <c r="J1176" t="s">
        <v>137</v>
      </c>
      <c r="K1176" t="s">
        <v>138</v>
      </c>
      <c r="L1176" t="s">
        <v>3619</v>
      </c>
      <c r="M1176" t="s">
        <v>3620</v>
      </c>
      <c r="N1176">
        <v>1.396111111</v>
      </c>
      <c r="O1176">
        <v>0</v>
      </c>
      <c r="P1176">
        <v>64</v>
      </c>
      <c r="Q1176">
        <v>0</v>
      </c>
      <c r="R1176">
        <v>0</v>
      </c>
      <c r="S1176">
        <v>0</v>
      </c>
      <c r="T1176">
        <v>18</v>
      </c>
      <c r="U1176">
        <v>0</v>
      </c>
      <c r="V1176">
        <v>0</v>
      </c>
      <c r="W1176">
        <v>0</v>
      </c>
      <c r="X1176">
        <v>38.162020169705691</v>
      </c>
      <c r="Y1176">
        <v>0</v>
      </c>
      <c r="Z1176">
        <v>0</v>
      </c>
      <c r="AA1176">
        <v>0</v>
      </c>
      <c r="AB1176">
        <v>122.49048067734786</v>
      </c>
      <c r="AC1176">
        <v>0</v>
      </c>
      <c r="AD1176">
        <v>0</v>
      </c>
      <c r="AE1176">
        <v>160.65250084705355</v>
      </c>
    </row>
    <row r="1177" spans="1:31" x14ac:dyDescent="0.25">
      <c r="A1177">
        <v>2358778</v>
      </c>
      <c r="B1177">
        <v>1</v>
      </c>
      <c r="C1177" t="s">
        <v>81</v>
      </c>
      <c r="D1177" t="s">
        <v>118</v>
      </c>
      <c r="E1177" t="s">
        <v>132</v>
      </c>
      <c r="F1177" t="s">
        <v>3621</v>
      </c>
      <c r="G1177" t="s">
        <v>142</v>
      </c>
      <c r="H1177" t="s">
        <v>135</v>
      </c>
      <c r="I1177" t="s">
        <v>136</v>
      </c>
      <c r="J1177" t="s">
        <v>137</v>
      </c>
      <c r="K1177" t="s">
        <v>138</v>
      </c>
      <c r="L1177" t="s">
        <v>3622</v>
      </c>
      <c r="M1177" t="s">
        <v>3623</v>
      </c>
      <c r="N1177">
        <v>1.6655555550000001</v>
      </c>
      <c r="O1177">
        <v>0</v>
      </c>
      <c r="P1177">
        <v>364</v>
      </c>
      <c r="Q1177">
        <v>0</v>
      </c>
      <c r="R1177">
        <v>7</v>
      </c>
      <c r="S1177">
        <v>0</v>
      </c>
      <c r="T1177">
        <v>41</v>
      </c>
      <c r="U1177">
        <v>0</v>
      </c>
      <c r="V1177">
        <v>0</v>
      </c>
      <c r="W1177">
        <v>0</v>
      </c>
      <c r="X1177">
        <v>167.87727959188763</v>
      </c>
      <c r="Y1177">
        <v>0</v>
      </c>
      <c r="Z1177">
        <v>17.534811021028609</v>
      </c>
      <c r="AA1177">
        <v>0</v>
      </c>
      <c r="AB1177">
        <v>29.67060717574179</v>
      </c>
      <c r="AC1177">
        <v>0</v>
      </c>
      <c r="AD1177">
        <v>0</v>
      </c>
      <c r="AE1177">
        <v>215.08269778865804</v>
      </c>
    </row>
    <row r="1178" spans="1:31" x14ac:dyDescent="0.25">
      <c r="A1178">
        <v>2358480</v>
      </c>
      <c r="B1178">
        <v>1</v>
      </c>
      <c r="C1178" t="s">
        <v>80</v>
      </c>
      <c r="D1178" t="s">
        <v>82</v>
      </c>
      <c r="E1178" t="s">
        <v>154</v>
      </c>
      <c r="F1178" t="s">
        <v>3624</v>
      </c>
      <c r="G1178" t="s">
        <v>299</v>
      </c>
      <c r="H1178" t="s">
        <v>151</v>
      </c>
      <c r="I1178" t="s">
        <v>136</v>
      </c>
      <c r="J1178" t="s">
        <v>137</v>
      </c>
      <c r="K1178" t="s">
        <v>138</v>
      </c>
      <c r="L1178" t="s">
        <v>3625</v>
      </c>
      <c r="M1178" t="s">
        <v>3626</v>
      </c>
      <c r="N1178">
        <v>1.079722222</v>
      </c>
      <c r="O1178">
        <v>0</v>
      </c>
      <c r="P1178">
        <v>1</v>
      </c>
      <c r="Q1178">
        <v>0</v>
      </c>
      <c r="R1178">
        <v>0</v>
      </c>
      <c r="S1178">
        <v>0</v>
      </c>
      <c r="T1178">
        <v>25</v>
      </c>
      <c r="U1178">
        <v>0</v>
      </c>
      <c r="V1178">
        <v>1</v>
      </c>
      <c r="W1178">
        <v>0</v>
      </c>
      <c r="X1178">
        <v>0.4455774545772006</v>
      </c>
      <c r="Y1178">
        <v>0</v>
      </c>
      <c r="Z1178">
        <v>0</v>
      </c>
      <c r="AA1178">
        <v>0</v>
      </c>
      <c r="AB1178">
        <v>56.003827444217457</v>
      </c>
      <c r="AC1178">
        <v>0</v>
      </c>
      <c r="AD1178">
        <v>21.354267689041201</v>
      </c>
      <c r="AE1178">
        <v>77.803672587835848</v>
      </c>
    </row>
    <row r="1179" spans="1:31" x14ac:dyDescent="0.25">
      <c r="A1179">
        <v>2358340</v>
      </c>
      <c r="B1179">
        <v>1</v>
      </c>
      <c r="C1179" t="s">
        <v>81</v>
      </c>
      <c r="D1179" t="s">
        <v>117</v>
      </c>
      <c r="E1179" t="s">
        <v>225</v>
      </c>
      <c r="F1179" t="s">
        <v>3627</v>
      </c>
      <c r="G1179" t="s">
        <v>219</v>
      </c>
      <c r="H1179" t="s">
        <v>151</v>
      </c>
      <c r="I1179" t="s">
        <v>136</v>
      </c>
      <c r="J1179" t="s">
        <v>137</v>
      </c>
      <c r="K1179" t="s">
        <v>138</v>
      </c>
      <c r="L1179" t="s">
        <v>3628</v>
      </c>
      <c r="M1179" t="s">
        <v>3629</v>
      </c>
      <c r="N1179">
        <v>1.971666666</v>
      </c>
      <c r="O1179">
        <v>0</v>
      </c>
      <c r="P1179">
        <v>10</v>
      </c>
      <c r="Q1179">
        <v>0</v>
      </c>
      <c r="R1179">
        <v>0</v>
      </c>
      <c r="S1179">
        <v>0</v>
      </c>
      <c r="T1179">
        <v>1</v>
      </c>
      <c r="U1179">
        <v>0</v>
      </c>
      <c r="V1179">
        <v>0</v>
      </c>
      <c r="W1179">
        <v>0</v>
      </c>
      <c r="X1179">
        <v>19.828405350822305</v>
      </c>
      <c r="Y1179">
        <v>0</v>
      </c>
      <c r="Z1179">
        <v>0</v>
      </c>
      <c r="AA1179">
        <v>0</v>
      </c>
      <c r="AB1179">
        <v>1.1415415708716889</v>
      </c>
      <c r="AC1179">
        <v>0</v>
      </c>
      <c r="AD1179">
        <v>0</v>
      </c>
      <c r="AE1179">
        <v>20.969946921693992</v>
      </c>
    </row>
    <row r="1180" spans="1:31" x14ac:dyDescent="0.25">
      <c r="A1180">
        <v>2358317</v>
      </c>
      <c r="B1180">
        <v>1</v>
      </c>
      <c r="C1180" t="s">
        <v>80</v>
      </c>
      <c r="D1180" t="s">
        <v>93</v>
      </c>
      <c r="E1180" t="s">
        <v>166</v>
      </c>
      <c r="F1180" t="s">
        <v>3630</v>
      </c>
      <c r="G1180" t="s">
        <v>244</v>
      </c>
      <c r="H1180" t="s">
        <v>135</v>
      </c>
      <c r="I1180" t="s">
        <v>136</v>
      </c>
      <c r="J1180" t="s">
        <v>137</v>
      </c>
      <c r="K1180" t="s">
        <v>245</v>
      </c>
      <c r="L1180" t="s">
        <v>3631</v>
      </c>
      <c r="M1180" t="s">
        <v>3632</v>
      </c>
      <c r="N1180">
        <v>8.2358333330000004</v>
      </c>
      <c r="O1180">
        <v>0</v>
      </c>
      <c r="P1180">
        <v>4023</v>
      </c>
      <c r="Q1180">
        <v>0</v>
      </c>
      <c r="R1180">
        <v>0</v>
      </c>
      <c r="S1180">
        <v>0</v>
      </c>
      <c r="T1180">
        <v>1237</v>
      </c>
      <c r="U1180">
        <v>0</v>
      </c>
      <c r="V1180">
        <v>0</v>
      </c>
      <c r="W1180">
        <v>0</v>
      </c>
      <c r="X1180">
        <v>9908.3666801285399</v>
      </c>
      <c r="Y1180">
        <v>0</v>
      </c>
      <c r="Z1180">
        <v>0</v>
      </c>
      <c r="AA1180">
        <v>0</v>
      </c>
      <c r="AB1180">
        <v>15364.98821345416</v>
      </c>
      <c r="AC1180">
        <v>0</v>
      </c>
      <c r="AD1180">
        <v>0</v>
      </c>
      <c r="AE1180">
        <v>25273.354893582698</v>
      </c>
    </row>
    <row r="1181" spans="1:31" x14ac:dyDescent="0.25">
      <c r="A1181">
        <v>2358689</v>
      </c>
      <c r="B1181">
        <v>1</v>
      </c>
      <c r="C1181" t="s">
        <v>81</v>
      </c>
      <c r="D1181" t="s">
        <v>114</v>
      </c>
      <c r="E1181" t="s">
        <v>132</v>
      </c>
      <c r="F1181" t="s">
        <v>3633</v>
      </c>
      <c r="G1181" t="s">
        <v>134</v>
      </c>
      <c r="H1181" t="s">
        <v>135</v>
      </c>
      <c r="I1181" t="s">
        <v>136</v>
      </c>
      <c r="J1181" t="s">
        <v>137</v>
      </c>
      <c r="K1181" t="s">
        <v>138</v>
      </c>
      <c r="L1181" t="s">
        <v>3634</v>
      </c>
      <c r="M1181" t="s">
        <v>3635</v>
      </c>
      <c r="N1181">
        <v>2.1236111110000002</v>
      </c>
      <c r="O1181">
        <v>0</v>
      </c>
      <c r="P1181">
        <v>308</v>
      </c>
      <c r="Q1181">
        <v>0</v>
      </c>
      <c r="R1181">
        <v>0</v>
      </c>
      <c r="S1181">
        <v>2</v>
      </c>
      <c r="T1181">
        <v>15</v>
      </c>
      <c r="U1181">
        <v>0</v>
      </c>
      <c r="V1181">
        <v>0</v>
      </c>
      <c r="W1181">
        <v>0</v>
      </c>
      <c r="X1181">
        <v>90.562666814419032</v>
      </c>
      <c r="Y1181">
        <v>0</v>
      </c>
      <c r="Z1181">
        <v>0</v>
      </c>
      <c r="AA1181">
        <v>8.1757117972942233</v>
      </c>
      <c r="AB1181">
        <v>11.546025559433994</v>
      </c>
      <c r="AC1181">
        <v>0</v>
      </c>
      <c r="AD1181">
        <v>0</v>
      </c>
      <c r="AE1181">
        <v>110.28440417114726</v>
      </c>
    </row>
    <row r="1182" spans="1:31" x14ac:dyDescent="0.25">
      <c r="A1182">
        <v>2358715</v>
      </c>
      <c r="B1182">
        <v>1</v>
      </c>
      <c r="C1182" t="s">
        <v>81</v>
      </c>
      <c r="D1182" t="s">
        <v>121</v>
      </c>
      <c r="E1182" t="s">
        <v>154</v>
      </c>
      <c r="F1182" t="s">
        <v>3636</v>
      </c>
      <c r="G1182" t="s">
        <v>299</v>
      </c>
      <c r="H1182" t="s">
        <v>151</v>
      </c>
      <c r="I1182" t="s">
        <v>136</v>
      </c>
      <c r="J1182" t="s">
        <v>137</v>
      </c>
      <c r="K1182" t="s">
        <v>138</v>
      </c>
      <c r="L1182" t="s">
        <v>3637</v>
      </c>
      <c r="M1182" t="s">
        <v>3638</v>
      </c>
      <c r="N1182">
        <v>1.7211111109999999</v>
      </c>
      <c r="O1182">
        <v>0</v>
      </c>
      <c r="P1182">
        <v>20</v>
      </c>
      <c r="Q1182">
        <v>0</v>
      </c>
      <c r="R1182">
        <v>1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4.5435440124592308</v>
      </c>
      <c r="Y1182">
        <v>0</v>
      </c>
      <c r="Z1182">
        <v>0.10606324885590057</v>
      </c>
      <c r="AA1182">
        <v>0</v>
      </c>
      <c r="AB1182">
        <v>0</v>
      </c>
      <c r="AC1182">
        <v>0</v>
      </c>
      <c r="AD1182">
        <v>0</v>
      </c>
      <c r="AE1182">
        <v>4.6496072613151309</v>
      </c>
    </row>
    <row r="1183" spans="1:31" x14ac:dyDescent="0.25">
      <c r="A1183">
        <v>2358403</v>
      </c>
      <c r="B1183">
        <v>1</v>
      </c>
      <c r="C1183" t="s">
        <v>80</v>
      </c>
      <c r="D1183" t="s">
        <v>96</v>
      </c>
      <c r="E1183" t="s">
        <v>154</v>
      </c>
      <c r="F1183" t="s">
        <v>3639</v>
      </c>
      <c r="G1183" t="s">
        <v>252</v>
      </c>
      <c r="H1183" t="s">
        <v>151</v>
      </c>
      <c r="I1183" t="s">
        <v>136</v>
      </c>
      <c r="J1183" t="s">
        <v>137</v>
      </c>
      <c r="K1183" t="s">
        <v>245</v>
      </c>
      <c r="L1183" t="s">
        <v>3640</v>
      </c>
      <c r="M1183" t="s">
        <v>3641</v>
      </c>
      <c r="N1183">
        <v>0.85555555500000002</v>
      </c>
      <c r="O1183">
        <v>0</v>
      </c>
      <c r="P1183">
        <v>16</v>
      </c>
      <c r="Q1183">
        <v>0</v>
      </c>
      <c r="R1183">
        <v>0</v>
      </c>
      <c r="S1183">
        <v>0</v>
      </c>
      <c r="T1183">
        <v>8</v>
      </c>
      <c r="U1183">
        <v>0</v>
      </c>
      <c r="V1183">
        <v>0</v>
      </c>
      <c r="W1183">
        <v>0</v>
      </c>
      <c r="X1183">
        <v>21.861717488012275</v>
      </c>
      <c r="Y1183">
        <v>0</v>
      </c>
      <c r="Z1183">
        <v>0</v>
      </c>
      <c r="AA1183">
        <v>0</v>
      </c>
      <c r="AB1183">
        <v>67.646106434758138</v>
      </c>
      <c r="AC1183">
        <v>0</v>
      </c>
      <c r="AD1183">
        <v>0</v>
      </c>
      <c r="AE1183">
        <v>89.507823922770413</v>
      </c>
    </row>
    <row r="1184" spans="1:31" x14ac:dyDescent="0.25">
      <c r="A1184">
        <v>2358652</v>
      </c>
      <c r="B1184">
        <v>1</v>
      </c>
      <c r="C1184" t="s">
        <v>81</v>
      </c>
      <c r="D1184" t="s">
        <v>114</v>
      </c>
      <c r="E1184" t="s">
        <v>132</v>
      </c>
      <c r="F1184" t="s">
        <v>3642</v>
      </c>
      <c r="G1184" t="s">
        <v>134</v>
      </c>
      <c r="H1184" t="s">
        <v>135</v>
      </c>
      <c r="I1184" t="s">
        <v>136</v>
      </c>
      <c r="J1184" t="s">
        <v>137</v>
      </c>
      <c r="K1184" t="s">
        <v>138</v>
      </c>
      <c r="L1184" t="s">
        <v>3643</v>
      </c>
      <c r="M1184" t="s">
        <v>3644</v>
      </c>
      <c r="N1184">
        <v>2.088055555</v>
      </c>
      <c r="O1184">
        <v>0</v>
      </c>
      <c r="P1184">
        <v>30</v>
      </c>
      <c r="Q1184">
        <v>0</v>
      </c>
      <c r="R1184">
        <v>0</v>
      </c>
      <c r="S1184">
        <v>0</v>
      </c>
      <c r="T1184">
        <v>2</v>
      </c>
      <c r="U1184">
        <v>0</v>
      </c>
      <c r="V1184">
        <v>0</v>
      </c>
      <c r="W1184">
        <v>0</v>
      </c>
      <c r="X1184">
        <v>5.6303332685085605</v>
      </c>
      <c r="Y1184">
        <v>0</v>
      </c>
      <c r="Z1184">
        <v>0</v>
      </c>
      <c r="AA1184">
        <v>0</v>
      </c>
      <c r="AB1184">
        <v>5.4105480825822054</v>
      </c>
      <c r="AC1184">
        <v>0</v>
      </c>
      <c r="AD1184">
        <v>0</v>
      </c>
      <c r="AE1184">
        <v>11.040881351090766</v>
      </c>
    </row>
    <row r="1185" spans="1:31" x14ac:dyDescent="0.25">
      <c r="A1185">
        <v>2358709</v>
      </c>
      <c r="B1185">
        <v>1</v>
      </c>
      <c r="C1185" t="s">
        <v>80</v>
      </c>
      <c r="D1185" t="s">
        <v>109</v>
      </c>
      <c r="E1185" t="s">
        <v>225</v>
      </c>
      <c r="F1185" t="s">
        <v>3645</v>
      </c>
      <c r="G1185" t="s">
        <v>219</v>
      </c>
      <c r="H1185" t="s">
        <v>151</v>
      </c>
      <c r="I1185" t="s">
        <v>136</v>
      </c>
      <c r="J1185" t="s">
        <v>137</v>
      </c>
      <c r="K1185" t="s">
        <v>138</v>
      </c>
      <c r="L1185" t="s">
        <v>3646</v>
      </c>
      <c r="M1185" t="s">
        <v>3647</v>
      </c>
      <c r="N1185">
        <v>4.6169444439999996</v>
      </c>
      <c r="O1185">
        <v>0</v>
      </c>
      <c r="P1185">
        <v>2</v>
      </c>
      <c r="Q1185">
        <v>0</v>
      </c>
      <c r="R1185">
        <v>0</v>
      </c>
      <c r="S1185">
        <v>0</v>
      </c>
      <c r="T1185">
        <v>1</v>
      </c>
      <c r="U1185">
        <v>0</v>
      </c>
      <c r="V1185">
        <v>0</v>
      </c>
      <c r="W1185">
        <v>0</v>
      </c>
      <c r="X1185">
        <v>1.5765990329668187</v>
      </c>
      <c r="Y1185">
        <v>0</v>
      </c>
      <c r="Z1185">
        <v>0</v>
      </c>
      <c r="AA1185">
        <v>0</v>
      </c>
      <c r="AB1185">
        <v>0.63977858549281508</v>
      </c>
      <c r="AC1185">
        <v>0</v>
      </c>
      <c r="AD1185">
        <v>0</v>
      </c>
      <c r="AE1185">
        <v>2.2163776184596338</v>
      </c>
    </row>
    <row r="1186" spans="1:31" x14ac:dyDescent="0.25">
      <c r="A1186">
        <v>2358758</v>
      </c>
      <c r="B1186">
        <v>1</v>
      </c>
      <c r="C1186" t="s">
        <v>80</v>
      </c>
      <c r="D1186" t="s">
        <v>93</v>
      </c>
      <c r="E1186" t="s">
        <v>225</v>
      </c>
      <c r="F1186" t="s">
        <v>3648</v>
      </c>
      <c r="G1186" t="s">
        <v>219</v>
      </c>
      <c r="H1186" t="s">
        <v>151</v>
      </c>
      <c r="I1186" t="s">
        <v>136</v>
      </c>
      <c r="J1186" t="s">
        <v>137</v>
      </c>
      <c r="K1186" t="s">
        <v>138</v>
      </c>
      <c r="L1186" t="s">
        <v>3649</v>
      </c>
      <c r="M1186" t="s">
        <v>3650</v>
      </c>
      <c r="N1186">
        <v>9.0933333330000004</v>
      </c>
      <c r="O1186">
        <v>0</v>
      </c>
      <c r="P1186">
        <v>8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13.414307641395725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13.414307641395725</v>
      </c>
    </row>
    <row r="1187" spans="1:31" x14ac:dyDescent="0.25">
      <c r="A1187">
        <v>2358460</v>
      </c>
      <c r="B1187">
        <v>1</v>
      </c>
      <c r="C1187" t="s">
        <v>80</v>
      </c>
      <c r="D1187" t="s">
        <v>89</v>
      </c>
      <c r="E1187" t="s">
        <v>148</v>
      </c>
      <c r="F1187" t="s">
        <v>3651</v>
      </c>
      <c r="G1187" t="s">
        <v>240</v>
      </c>
      <c r="H1187" t="s">
        <v>151</v>
      </c>
      <c r="I1187" t="s">
        <v>136</v>
      </c>
      <c r="J1187" t="s">
        <v>137</v>
      </c>
      <c r="K1187" t="s">
        <v>138</v>
      </c>
      <c r="L1187" t="s">
        <v>3652</v>
      </c>
      <c r="M1187" t="s">
        <v>3653</v>
      </c>
      <c r="N1187">
        <v>1.8019444440000001</v>
      </c>
      <c r="O1187">
        <v>0</v>
      </c>
      <c r="P1187">
        <v>2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1.1874270344944724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1.1874270344944724</v>
      </c>
    </row>
    <row r="1188" spans="1:31" x14ac:dyDescent="0.25">
      <c r="A1188">
        <v>2358752</v>
      </c>
      <c r="B1188">
        <v>1</v>
      </c>
      <c r="C1188" t="s">
        <v>80</v>
      </c>
      <c r="D1188" t="s">
        <v>106</v>
      </c>
      <c r="E1188" t="s">
        <v>225</v>
      </c>
      <c r="F1188" t="s">
        <v>3654</v>
      </c>
      <c r="G1188" t="s">
        <v>219</v>
      </c>
      <c r="H1188" t="s">
        <v>151</v>
      </c>
      <c r="I1188" t="s">
        <v>136</v>
      </c>
      <c r="J1188" t="s">
        <v>137</v>
      </c>
      <c r="K1188" t="s">
        <v>138</v>
      </c>
      <c r="L1188" t="s">
        <v>3655</v>
      </c>
      <c r="M1188" t="s">
        <v>3656</v>
      </c>
      <c r="N1188">
        <v>1.8533333329999999</v>
      </c>
      <c r="O1188">
        <v>0</v>
      </c>
      <c r="P1188">
        <v>0</v>
      </c>
      <c r="Q1188">
        <v>0</v>
      </c>
      <c r="R1188">
        <v>5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47.889977627622265</v>
      </c>
      <c r="AA1188">
        <v>0</v>
      </c>
      <c r="AB1188">
        <v>0</v>
      </c>
      <c r="AC1188">
        <v>0</v>
      </c>
      <c r="AD1188">
        <v>0</v>
      </c>
      <c r="AE1188">
        <v>47.889977627622265</v>
      </c>
    </row>
    <row r="1189" spans="1:31" x14ac:dyDescent="0.25">
      <c r="A1189">
        <v>2358211</v>
      </c>
      <c r="B1189">
        <v>1</v>
      </c>
      <c r="C1189" t="s">
        <v>80</v>
      </c>
      <c r="D1189" t="s">
        <v>82</v>
      </c>
      <c r="E1189" t="s">
        <v>148</v>
      </c>
      <c r="F1189" t="s">
        <v>2800</v>
      </c>
      <c r="G1189" t="s">
        <v>240</v>
      </c>
      <c r="H1189" t="s">
        <v>151</v>
      </c>
      <c r="I1189" t="s">
        <v>136</v>
      </c>
      <c r="J1189" t="s">
        <v>137</v>
      </c>
      <c r="K1189" t="s">
        <v>138</v>
      </c>
      <c r="L1189" t="s">
        <v>3657</v>
      </c>
      <c r="M1189" t="s">
        <v>3658</v>
      </c>
      <c r="N1189">
        <v>2.8772222219999999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1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0.21364290291456445</v>
      </c>
      <c r="AC1189">
        <v>0</v>
      </c>
      <c r="AD1189">
        <v>0</v>
      </c>
      <c r="AE1189">
        <v>0.21364290291456445</v>
      </c>
    </row>
    <row r="1190" spans="1:31" x14ac:dyDescent="0.25">
      <c r="A1190">
        <v>2359345</v>
      </c>
      <c r="B1190">
        <v>1</v>
      </c>
      <c r="C1190" t="s">
        <v>81</v>
      </c>
      <c r="D1190" t="s">
        <v>112</v>
      </c>
      <c r="E1190" t="s">
        <v>225</v>
      </c>
      <c r="F1190" t="s">
        <v>3659</v>
      </c>
      <c r="G1190" t="s">
        <v>227</v>
      </c>
      <c r="H1190" t="s">
        <v>151</v>
      </c>
      <c r="I1190" t="s">
        <v>136</v>
      </c>
      <c r="J1190" t="s">
        <v>137</v>
      </c>
      <c r="K1190" t="s">
        <v>138</v>
      </c>
      <c r="L1190" t="s">
        <v>3660</v>
      </c>
      <c r="M1190" t="s">
        <v>3661</v>
      </c>
      <c r="N1190">
        <v>1.7280555550000001</v>
      </c>
      <c r="O1190">
        <v>0</v>
      </c>
      <c r="P1190">
        <v>30</v>
      </c>
      <c r="Q1190">
        <v>0</v>
      </c>
      <c r="R1190">
        <v>22</v>
      </c>
      <c r="S1190">
        <v>0</v>
      </c>
      <c r="T1190">
        <v>2</v>
      </c>
      <c r="U1190">
        <v>0</v>
      </c>
      <c r="V1190">
        <v>0</v>
      </c>
      <c r="W1190">
        <v>0</v>
      </c>
      <c r="X1190">
        <v>19.233622753975975</v>
      </c>
      <c r="Y1190">
        <v>0</v>
      </c>
      <c r="Z1190">
        <v>22.604439012087877</v>
      </c>
      <c r="AA1190">
        <v>0</v>
      </c>
      <c r="AB1190">
        <v>6.9414614897008056</v>
      </c>
      <c r="AC1190">
        <v>0</v>
      </c>
      <c r="AD1190">
        <v>0</v>
      </c>
      <c r="AE1190">
        <v>48.779523255764659</v>
      </c>
    </row>
    <row r="1191" spans="1:31" x14ac:dyDescent="0.25">
      <c r="A1191">
        <v>2358990</v>
      </c>
      <c r="B1191">
        <v>1</v>
      </c>
      <c r="C1191" t="s">
        <v>80</v>
      </c>
      <c r="D1191" t="s">
        <v>96</v>
      </c>
      <c r="E1191" t="s">
        <v>171</v>
      </c>
      <c r="F1191" t="s">
        <v>3662</v>
      </c>
      <c r="G1191" t="s">
        <v>168</v>
      </c>
      <c r="H1191" t="s">
        <v>135</v>
      </c>
      <c r="I1191" t="s">
        <v>136</v>
      </c>
      <c r="J1191" t="s">
        <v>137</v>
      </c>
      <c r="K1191" t="s">
        <v>138</v>
      </c>
      <c r="L1191" t="s">
        <v>3663</v>
      </c>
      <c r="M1191" t="s">
        <v>3664</v>
      </c>
      <c r="N1191">
        <v>0.9325</v>
      </c>
      <c r="O1191">
        <v>1</v>
      </c>
      <c r="P1191">
        <v>1152</v>
      </c>
      <c r="Q1191">
        <v>0</v>
      </c>
      <c r="R1191">
        <v>15</v>
      </c>
      <c r="S1191">
        <v>3</v>
      </c>
      <c r="T1191">
        <v>127</v>
      </c>
      <c r="U1191">
        <v>0</v>
      </c>
      <c r="V1191">
        <v>0</v>
      </c>
      <c r="W1191">
        <v>3.6973720709834432</v>
      </c>
      <c r="X1191">
        <v>427.20220082542835</v>
      </c>
      <c r="Y1191">
        <v>0</v>
      </c>
      <c r="Z1191">
        <v>7.0963313474680314</v>
      </c>
      <c r="AA1191">
        <v>24.450067778966549</v>
      </c>
      <c r="AB1191">
        <v>170.39257579804385</v>
      </c>
      <c r="AC1191">
        <v>0</v>
      </c>
      <c r="AD1191">
        <v>0</v>
      </c>
      <c r="AE1191">
        <v>632.8385478208902</v>
      </c>
    </row>
    <row r="1192" spans="1:31" x14ac:dyDescent="0.25">
      <c r="A1192">
        <v>2359322</v>
      </c>
      <c r="B1192">
        <v>1</v>
      </c>
      <c r="C1192" t="s">
        <v>81</v>
      </c>
      <c r="D1192" t="s">
        <v>117</v>
      </c>
      <c r="E1192" t="s">
        <v>148</v>
      </c>
      <c r="F1192" t="s">
        <v>3665</v>
      </c>
      <c r="G1192" t="s">
        <v>150</v>
      </c>
      <c r="H1192" t="s">
        <v>151</v>
      </c>
      <c r="I1192" t="s">
        <v>136</v>
      </c>
      <c r="J1192" t="s">
        <v>137</v>
      </c>
      <c r="K1192" t="s">
        <v>138</v>
      </c>
      <c r="L1192" t="s">
        <v>3666</v>
      </c>
      <c r="M1192" t="s">
        <v>3667</v>
      </c>
      <c r="N1192">
        <v>1.5916666660000001</v>
      </c>
      <c r="O1192">
        <v>0</v>
      </c>
      <c r="P1192">
        <v>4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1.065628804721364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1.065628804721364</v>
      </c>
    </row>
    <row r="1193" spans="1:31" x14ac:dyDescent="0.25">
      <c r="A1193">
        <v>2358967</v>
      </c>
      <c r="B1193">
        <v>1</v>
      </c>
      <c r="C1193" t="s">
        <v>80</v>
      </c>
      <c r="D1193" t="s">
        <v>93</v>
      </c>
      <c r="E1193" t="s">
        <v>166</v>
      </c>
      <c r="F1193" t="s">
        <v>3668</v>
      </c>
      <c r="G1193" t="s">
        <v>168</v>
      </c>
      <c r="H1193" t="s">
        <v>135</v>
      </c>
      <c r="I1193" t="s">
        <v>136</v>
      </c>
      <c r="J1193" t="s">
        <v>137</v>
      </c>
      <c r="K1193" t="s">
        <v>138</v>
      </c>
      <c r="L1193" t="s">
        <v>3669</v>
      </c>
      <c r="M1193" t="s">
        <v>3670</v>
      </c>
      <c r="N1193">
        <v>2.4288888879999999</v>
      </c>
      <c r="O1193">
        <v>0</v>
      </c>
      <c r="P1193">
        <v>0</v>
      </c>
      <c r="Q1193">
        <v>6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492.35279836506209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492.35279836506209</v>
      </c>
    </row>
    <row r="1194" spans="1:31" x14ac:dyDescent="0.25">
      <c r="A1194">
        <v>2358844</v>
      </c>
      <c r="B1194">
        <v>1</v>
      </c>
      <c r="C1194" t="s">
        <v>80</v>
      </c>
      <c r="D1194" t="s">
        <v>93</v>
      </c>
      <c r="E1194" t="s">
        <v>225</v>
      </c>
      <c r="F1194" t="s">
        <v>3671</v>
      </c>
      <c r="G1194" t="s">
        <v>464</v>
      </c>
      <c r="H1194" t="s">
        <v>151</v>
      </c>
      <c r="I1194" t="s">
        <v>136</v>
      </c>
      <c r="J1194" t="s">
        <v>137</v>
      </c>
      <c r="K1194" t="s">
        <v>138</v>
      </c>
      <c r="L1194" t="s">
        <v>3672</v>
      </c>
      <c r="M1194" t="s">
        <v>3673</v>
      </c>
      <c r="N1194">
        <v>6.8555555549999996</v>
      </c>
      <c r="O1194">
        <v>0</v>
      </c>
      <c r="P1194">
        <v>4</v>
      </c>
      <c r="Q1194">
        <v>0</v>
      </c>
      <c r="R1194">
        <v>16</v>
      </c>
      <c r="S1194">
        <v>0</v>
      </c>
      <c r="T1194">
        <v>2</v>
      </c>
      <c r="U1194">
        <v>0</v>
      </c>
      <c r="V1194">
        <v>0</v>
      </c>
      <c r="W1194">
        <v>0</v>
      </c>
      <c r="X1194">
        <v>1.7268675715675024</v>
      </c>
      <c r="Y1194">
        <v>0</v>
      </c>
      <c r="Z1194">
        <v>195.51331417264635</v>
      </c>
      <c r="AA1194">
        <v>0</v>
      </c>
      <c r="AB1194">
        <v>9.4222571741335965</v>
      </c>
      <c r="AC1194">
        <v>0</v>
      </c>
      <c r="AD1194">
        <v>0</v>
      </c>
      <c r="AE1194">
        <v>206.66243891834745</v>
      </c>
    </row>
    <row r="1195" spans="1:31" x14ac:dyDescent="0.25">
      <c r="A1195">
        <v>2359136</v>
      </c>
      <c r="B1195">
        <v>1</v>
      </c>
      <c r="C1195" t="s">
        <v>80</v>
      </c>
      <c r="D1195" t="s">
        <v>97</v>
      </c>
      <c r="E1195" t="s">
        <v>154</v>
      </c>
      <c r="F1195" t="s">
        <v>3674</v>
      </c>
      <c r="G1195" t="s">
        <v>156</v>
      </c>
      <c r="H1195" t="s">
        <v>151</v>
      </c>
      <c r="I1195" t="s">
        <v>136</v>
      </c>
      <c r="J1195" t="s">
        <v>137</v>
      </c>
      <c r="K1195" t="s">
        <v>138</v>
      </c>
      <c r="L1195" t="s">
        <v>3675</v>
      </c>
      <c r="M1195" t="s">
        <v>3676</v>
      </c>
      <c r="N1195">
        <v>1.166666666</v>
      </c>
      <c r="O1195">
        <v>0</v>
      </c>
      <c r="P1195">
        <v>81</v>
      </c>
      <c r="Q1195">
        <v>0</v>
      </c>
      <c r="R1195">
        <v>1</v>
      </c>
      <c r="S1195">
        <v>0</v>
      </c>
      <c r="T1195">
        <v>4</v>
      </c>
      <c r="U1195">
        <v>0</v>
      </c>
      <c r="V1195">
        <v>0</v>
      </c>
      <c r="W1195">
        <v>0</v>
      </c>
      <c r="X1195">
        <v>42.781793572429471</v>
      </c>
      <c r="Y1195">
        <v>0</v>
      </c>
      <c r="Z1195">
        <v>2.6314932910460751</v>
      </c>
      <c r="AA1195">
        <v>0</v>
      </c>
      <c r="AB1195">
        <v>12.817963168334739</v>
      </c>
      <c r="AC1195">
        <v>0</v>
      </c>
      <c r="AD1195">
        <v>0</v>
      </c>
      <c r="AE1195">
        <v>58.231250031810291</v>
      </c>
    </row>
    <row r="1196" spans="1:31" x14ac:dyDescent="0.25">
      <c r="A1196">
        <v>2358890</v>
      </c>
      <c r="B1196">
        <v>1</v>
      </c>
      <c r="C1196" t="s">
        <v>81</v>
      </c>
      <c r="D1196" t="s">
        <v>128</v>
      </c>
      <c r="E1196" t="s">
        <v>171</v>
      </c>
      <c r="F1196" t="s">
        <v>1882</v>
      </c>
      <c r="G1196" t="s">
        <v>168</v>
      </c>
      <c r="H1196" t="s">
        <v>135</v>
      </c>
      <c r="I1196" t="s">
        <v>136</v>
      </c>
      <c r="J1196" t="s">
        <v>137</v>
      </c>
      <c r="K1196" t="s">
        <v>138</v>
      </c>
      <c r="L1196" t="s">
        <v>3677</v>
      </c>
      <c r="M1196" t="s">
        <v>3678</v>
      </c>
      <c r="N1196">
        <v>0.59222222199999996</v>
      </c>
      <c r="O1196">
        <v>7</v>
      </c>
      <c r="P1196">
        <v>1325</v>
      </c>
      <c r="Q1196">
        <v>25</v>
      </c>
      <c r="R1196">
        <v>19</v>
      </c>
      <c r="S1196">
        <v>22</v>
      </c>
      <c r="T1196">
        <v>113</v>
      </c>
      <c r="U1196">
        <v>1</v>
      </c>
      <c r="V1196">
        <v>0</v>
      </c>
      <c r="W1196">
        <v>1.2055565527653125</v>
      </c>
      <c r="X1196">
        <v>93.394928402352932</v>
      </c>
      <c r="Y1196">
        <v>99.950964014551289</v>
      </c>
      <c r="Z1196">
        <v>11.799090776980801</v>
      </c>
      <c r="AA1196">
        <v>46.829305618343682</v>
      </c>
      <c r="AB1196">
        <v>23.056763240304768</v>
      </c>
      <c r="AC1196">
        <v>43.242026091938421</v>
      </c>
      <c r="AD1196">
        <v>0</v>
      </c>
      <c r="AE1196">
        <v>319.47863469723723</v>
      </c>
    </row>
    <row r="1197" spans="1:31" x14ac:dyDescent="0.25">
      <c r="A1197">
        <v>2359176</v>
      </c>
      <c r="B1197">
        <v>1</v>
      </c>
      <c r="C1197" t="s">
        <v>80</v>
      </c>
      <c r="D1197" t="s">
        <v>103</v>
      </c>
      <c r="E1197" t="s">
        <v>148</v>
      </c>
      <c r="F1197" t="s">
        <v>3679</v>
      </c>
      <c r="G1197" t="s">
        <v>160</v>
      </c>
      <c r="H1197" t="s">
        <v>151</v>
      </c>
      <c r="I1197" t="s">
        <v>136</v>
      </c>
      <c r="J1197" t="s">
        <v>137</v>
      </c>
      <c r="K1197" t="s">
        <v>138</v>
      </c>
      <c r="L1197" t="s">
        <v>3680</v>
      </c>
      <c r="M1197" t="s">
        <v>3681</v>
      </c>
      <c r="N1197">
        <v>2.4680555549999998</v>
      </c>
      <c r="O1197">
        <v>0</v>
      </c>
      <c r="P1197">
        <v>1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0.27199325535842056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0.27199325535842056</v>
      </c>
    </row>
    <row r="1198" spans="1:31" x14ac:dyDescent="0.25">
      <c r="A1198">
        <v>2358973</v>
      </c>
      <c r="B1198">
        <v>1</v>
      </c>
      <c r="C1198" t="s">
        <v>80</v>
      </c>
      <c r="D1198" t="s">
        <v>90</v>
      </c>
      <c r="E1198" t="s">
        <v>148</v>
      </c>
      <c r="F1198" t="s">
        <v>3682</v>
      </c>
      <c r="G1198" t="s">
        <v>240</v>
      </c>
      <c r="H1198" t="s">
        <v>151</v>
      </c>
      <c r="I1198" t="s">
        <v>136</v>
      </c>
      <c r="J1198" t="s">
        <v>137</v>
      </c>
      <c r="K1198" t="s">
        <v>138</v>
      </c>
      <c r="L1198" t="s">
        <v>3683</v>
      </c>
      <c r="M1198" t="s">
        <v>3684</v>
      </c>
      <c r="N1198">
        <v>1.7752777769999999</v>
      </c>
      <c r="O1198">
        <v>0</v>
      </c>
      <c r="P1198">
        <v>13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6.3525636363609381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6.3525636363609381</v>
      </c>
    </row>
    <row r="1199" spans="1:31" x14ac:dyDescent="0.25">
      <c r="A1199">
        <v>2359222</v>
      </c>
      <c r="B1199">
        <v>1</v>
      </c>
      <c r="C1199" t="s">
        <v>80</v>
      </c>
      <c r="D1199" t="s">
        <v>98</v>
      </c>
      <c r="E1199" t="s">
        <v>148</v>
      </c>
      <c r="F1199" t="s">
        <v>3685</v>
      </c>
      <c r="G1199" t="s">
        <v>160</v>
      </c>
      <c r="H1199" t="s">
        <v>151</v>
      </c>
      <c r="I1199" t="s">
        <v>136</v>
      </c>
      <c r="J1199" t="s">
        <v>137</v>
      </c>
      <c r="K1199" t="s">
        <v>138</v>
      </c>
      <c r="L1199" t="s">
        <v>3686</v>
      </c>
      <c r="M1199" t="s">
        <v>3687</v>
      </c>
      <c r="N1199">
        <v>2.0808333330000002</v>
      </c>
      <c r="O1199">
        <v>0</v>
      </c>
      <c r="P1199">
        <v>1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0.44963361264649576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0.44963361264649576</v>
      </c>
    </row>
    <row r="1200" spans="1:31" x14ac:dyDescent="0.25">
      <c r="A1200">
        <v>2359425</v>
      </c>
      <c r="B1200">
        <v>1</v>
      </c>
      <c r="C1200" t="s">
        <v>81</v>
      </c>
      <c r="D1200" t="s">
        <v>114</v>
      </c>
      <c r="E1200" t="s">
        <v>132</v>
      </c>
      <c r="F1200" t="s">
        <v>3688</v>
      </c>
      <c r="G1200" t="s">
        <v>168</v>
      </c>
      <c r="H1200" t="s">
        <v>135</v>
      </c>
      <c r="I1200" t="s">
        <v>136</v>
      </c>
      <c r="J1200" t="s">
        <v>137</v>
      </c>
      <c r="K1200" t="s">
        <v>138</v>
      </c>
      <c r="L1200" t="s">
        <v>3689</v>
      </c>
      <c r="M1200" t="s">
        <v>3690</v>
      </c>
      <c r="N1200">
        <v>5.8888888E-2</v>
      </c>
      <c r="O1200">
        <v>0</v>
      </c>
      <c r="P1200">
        <v>288</v>
      </c>
      <c r="Q1200">
        <v>0</v>
      </c>
      <c r="R1200">
        <v>0</v>
      </c>
      <c r="S1200">
        <v>0</v>
      </c>
      <c r="T1200">
        <v>19</v>
      </c>
      <c r="U1200">
        <v>0</v>
      </c>
      <c r="V1200">
        <v>0</v>
      </c>
      <c r="W1200">
        <v>0</v>
      </c>
      <c r="X1200">
        <v>2.0406937060486525</v>
      </c>
      <c r="Y1200">
        <v>0</v>
      </c>
      <c r="Z1200">
        <v>0</v>
      </c>
      <c r="AA1200">
        <v>0</v>
      </c>
      <c r="AB1200">
        <v>0.56841713033168773</v>
      </c>
      <c r="AC1200">
        <v>0</v>
      </c>
      <c r="AD1200">
        <v>0</v>
      </c>
      <c r="AE1200">
        <v>2.6091108363803404</v>
      </c>
    </row>
    <row r="1201" spans="1:31" x14ac:dyDescent="0.25">
      <c r="A1201">
        <v>2359259</v>
      </c>
      <c r="B1201">
        <v>1</v>
      </c>
      <c r="C1201" t="s">
        <v>81</v>
      </c>
      <c r="D1201" t="s">
        <v>120</v>
      </c>
      <c r="E1201" t="s">
        <v>175</v>
      </c>
      <c r="F1201" t="s">
        <v>3691</v>
      </c>
      <c r="G1201" t="s">
        <v>219</v>
      </c>
      <c r="H1201" t="s">
        <v>151</v>
      </c>
      <c r="I1201" t="s">
        <v>136</v>
      </c>
      <c r="J1201" t="s">
        <v>137</v>
      </c>
      <c r="K1201" t="s">
        <v>138</v>
      </c>
      <c r="L1201" t="s">
        <v>3692</v>
      </c>
      <c r="M1201" t="s">
        <v>3693</v>
      </c>
      <c r="N1201">
        <v>0.75805555499999999</v>
      </c>
      <c r="O1201">
        <v>0</v>
      </c>
      <c r="P1201">
        <v>10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2.269529388088587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2.269529388088587</v>
      </c>
    </row>
    <row r="1202" spans="1:31" x14ac:dyDescent="0.25">
      <c r="A1202">
        <v>2358910</v>
      </c>
      <c r="B1202">
        <v>1</v>
      </c>
      <c r="C1202" t="s">
        <v>80</v>
      </c>
      <c r="D1202" t="s">
        <v>101</v>
      </c>
      <c r="E1202" t="s">
        <v>166</v>
      </c>
      <c r="F1202" t="s">
        <v>3694</v>
      </c>
      <c r="G1202" t="s">
        <v>168</v>
      </c>
      <c r="H1202" t="s">
        <v>135</v>
      </c>
      <c r="I1202" t="s">
        <v>136</v>
      </c>
      <c r="J1202" t="s">
        <v>137</v>
      </c>
      <c r="K1202" t="s">
        <v>138</v>
      </c>
      <c r="L1202" t="s">
        <v>3695</v>
      </c>
      <c r="M1202" t="s">
        <v>3696</v>
      </c>
      <c r="N1202">
        <v>1.305555555</v>
      </c>
      <c r="O1202">
        <v>4</v>
      </c>
      <c r="P1202">
        <v>0</v>
      </c>
      <c r="Q1202">
        <v>2</v>
      </c>
      <c r="R1202">
        <v>0</v>
      </c>
      <c r="S1202">
        <v>15</v>
      </c>
      <c r="T1202">
        <v>0</v>
      </c>
      <c r="U1202">
        <v>0</v>
      </c>
      <c r="V1202">
        <v>0</v>
      </c>
      <c r="W1202">
        <v>13.952389865088058</v>
      </c>
      <c r="X1202">
        <v>0</v>
      </c>
      <c r="Y1202">
        <v>19.619488495763182</v>
      </c>
      <c r="Z1202">
        <v>0</v>
      </c>
      <c r="AA1202">
        <v>513.38279341852433</v>
      </c>
      <c r="AB1202">
        <v>0</v>
      </c>
      <c r="AC1202">
        <v>0</v>
      </c>
      <c r="AD1202">
        <v>0</v>
      </c>
      <c r="AE1202">
        <v>546.95467177937553</v>
      </c>
    </row>
    <row r="1203" spans="1:31" x14ac:dyDescent="0.25">
      <c r="A1203">
        <v>2359282</v>
      </c>
      <c r="B1203">
        <v>1</v>
      </c>
      <c r="C1203" t="s">
        <v>80</v>
      </c>
      <c r="D1203" t="s">
        <v>109</v>
      </c>
      <c r="E1203" t="s">
        <v>225</v>
      </c>
      <c r="F1203" t="s">
        <v>3697</v>
      </c>
      <c r="G1203" t="s">
        <v>219</v>
      </c>
      <c r="H1203" t="s">
        <v>151</v>
      </c>
      <c r="I1203" t="s">
        <v>136</v>
      </c>
      <c r="J1203" t="s">
        <v>137</v>
      </c>
      <c r="K1203" t="s">
        <v>138</v>
      </c>
      <c r="L1203" t="s">
        <v>3698</v>
      </c>
      <c r="M1203" t="s">
        <v>3699</v>
      </c>
      <c r="N1203">
        <v>1.5275000000000001</v>
      </c>
      <c r="O1203">
        <v>0</v>
      </c>
      <c r="P1203">
        <v>21</v>
      </c>
      <c r="Q1203">
        <v>0</v>
      </c>
      <c r="R1203">
        <v>10</v>
      </c>
      <c r="S1203">
        <v>0</v>
      </c>
      <c r="T1203">
        <v>7</v>
      </c>
      <c r="U1203">
        <v>0</v>
      </c>
      <c r="V1203">
        <v>0</v>
      </c>
      <c r="W1203">
        <v>0</v>
      </c>
      <c r="X1203">
        <v>6.0892831556286646</v>
      </c>
      <c r="Y1203">
        <v>0</v>
      </c>
      <c r="Z1203">
        <v>29.956584313194988</v>
      </c>
      <c r="AA1203">
        <v>0</v>
      </c>
      <c r="AB1203">
        <v>13.181979836502245</v>
      </c>
      <c r="AC1203">
        <v>0</v>
      </c>
      <c r="AD1203">
        <v>0</v>
      </c>
      <c r="AE1203">
        <v>49.227847305325895</v>
      </c>
    </row>
    <row r="1204" spans="1:31" x14ac:dyDescent="0.25">
      <c r="A1204">
        <v>2358945</v>
      </c>
      <c r="B1204">
        <v>1</v>
      </c>
      <c r="C1204" t="s">
        <v>81</v>
      </c>
      <c r="D1204" t="s">
        <v>120</v>
      </c>
      <c r="E1204" t="s">
        <v>154</v>
      </c>
      <c r="F1204" t="s">
        <v>2687</v>
      </c>
      <c r="G1204" t="s">
        <v>299</v>
      </c>
      <c r="H1204" t="s">
        <v>151</v>
      </c>
      <c r="I1204" t="s">
        <v>136</v>
      </c>
      <c r="J1204" t="s">
        <v>137</v>
      </c>
      <c r="K1204" t="s">
        <v>138</v>
      </c>
      <c r="L1204" t="s">
        <v>3700</v>
      </c>
      <c r="M1204" t="s">
        <v>3701</v>
      </c>
      <c r="N1204">
        <v>3.0869444439999998</v>
      </c>
      <c r="O1204">
        <v>0</v>
      </c>
      <c r="P1204">
        <v>140</v>
      </c>
      <c r="Q1204">
        <v>0</v>
      </c>
      <c r="R1204">
        <v>1</v>
      </c>
      <c r="S1204">
        <v>0</v>
      </c>
      <c r="T1204">
        <v>15</v>
      </c>
      <c r="U1204">
        <v>0</v>
      </c>
      <c r="V1204">
        <v>0</v>
      </c>
      <c r="W1204">
        <v>0</v>
      </c>
      <c r="X1204">
        <v>93.976500243591218</v>
      </c>
      <c r="Y1204">
        <v>0</v>
      </c>
      <c r="Z1204">
        <v>0.46257853673222638</v>
      </c>
      <c r="AA1204">
        <v>0</v>
      </c>
      <c r="AB1204">
        <v>27.876805622191096</v>
      </c>
      <c r="AC1204">
        <v>0</v>
      </c>
      <c r="AD1204">
        <v>0</v>
      </c>
      <c r="AE1204">
        <v>122.31588440251454</v>
      </c>
    </row>
    <row r="1205" spans="1:31" x14ac:dyDescent="0.25">
      <c r="A1205">
        <v>2359045</v>
      </c>
      <c r="B1205">
        <v>1</v>
      </c>
      <c r="C1205" t="s">
        <v>80</v>
      </c>
      <c r="D1205" t="s">
        <v>106</v>
      </c>
      <c r="E1205" t="s">
        <v>171</v>
      </c>
      <c r="F1205" t="s">
        <v>3702</v>
      </c>
      <c r="G1205" t="s">
        <v>168</v>
      </c>
      <c r="H1205" t="s">
        <v>135</v>
      </c>
      <c r="I1205" t="s">
        <v>136</v>
      </c>
      <c r="J1205" t="s">
        <v>137</v>
      </c>
      <c r="K1205" t="s">
        <v>138</v>
      </c>
      <c r="L1205" t="s">
        <v>3703</v>
      </c>
      <c r="M1205" t="s">
        <v>3704</v>
      </c>
      <c r="N1205">
        <v>3.3138888880000001</v>
      </c>
      <c r="O1205">
        <v>0</v>
      </c>
      <c r="P1205">
        <v>6</v>
      </c>
      <c r="Q1205">
        <v>47</v>
      </c>
      <c r="R1205">
        <v>9</v>
      </c>
      <c r="S1205">
        <v>13</v>
      </c>
      <c r="T1205">
        <v>8</v>
      </c>
      <c r="U1205">
        <v>1</v>
      </c>
      <c r="V1205">
        <v>0</v>
      </c>
      <c r="W1205">
        <v>0</v>
      </c>
      <c r="X1205">
        <v>9.3722875853292429</v>
      </c>
      <c r="Y1205">
        <v>1143.6605078535986</v>
      </c>
      <c r="Z1205">
        <v>68.671616779487991</v>
      </c>
      <c r="AA1205">
        <v>257.11407867498315</v>
      </c>
      <c r="AB1205">
        <v>35.706870279057782</v>
      </c>
      <c r="AC1205">
        <v>409.86442636125162</v>
      </c>
      <c r="AD1205">
        <v>0</v>
      </c>
      <c r="AE1205">
        <v>1924.3897875337084</v>
      </c>
    </row>
    <row r="1206" spans="1:31" x14ac:dyDescent="0.25">
      <c r="A1206">
        <v>2359051</v>
      </c>
      <c r="B1206">
        <v>1</v>
      </c>
      <c r="C1206" t="s">
        <v>81</v>
      </c>
      <c r="D1206" t="s">
        <v>118</v>
      </c>
      <c r="E1206" t="s">
        <v>132</v>
      </c>
      <c r="F1206" t="s">
        <v>3705</v>
      </c>
      <c r="G1206" t="s">
        <v>134</v>
      </c>
      <c r="H1206" t="s">
        <v>135</v>
      </c>
      <c r="I1206" t="s">
        <v>136</v>
      </c>
      <c r="J1206" t="s">
        <v>137</v>
      </c>
      <c r="K1206" t="s">
        <v>138</v>
      </c>
      <c r="L1206" t="s">
        <v>3706</v>
      </c>
      <c r="M1206" t="s">
        <v>3707</v>
      </c>
      <c r="N1206">
        <v>0.97916666600000002</v>
      </c>
      <c r="O1206">
        <v>0</v>
      </c>
      <c r="P1206">
        <v>1</v>
      </c>
      <c r="Q1206">
        <v>19</v>
      </c>
      <c r="R1206">
        <v>1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2.3518329344371041</v>
      </c>
      <c r="Y1206">
        <v>16.839327044455288</v>
      </c>
      <c r="Z1206">
        <v>0.42483979836729313</v>
      </c>
      <c r="AA1206">
        <v>0</v>
      </c>
      <c r="AB1206">
        <v>0</v>
      </c>
      <c r="AC1206">
        <v>0</v>
      </c>
      <c r="AD1206">
        <v>0</v>
      </c>
      <c r="AE1206">
        <v>19.615999777259688</v>
      </c>
    </row>
    <row r="1207" spans="1:31" x14ac:dyDescent="0.25">
      <c r="A1207">
        <v>2359463</v>
      </c>
      <c r="B1207">
        <v>1</v>
      </c>
      <c r="C1207" t="s">
        <v>80</v>
      </c>
      <c r="D1207" t="s">
        <v>106</v>
      </c>
      <c r="E1207" t="s">
        <v>148</v>
      </c>
      <c r="F1207" t="s">
        <v>3708</v>
      </c>
      <c r="G1207" t="s">
        <v>160</v>
      </c>
      <c r="H1207" t="s">
        <v>151</v>
      </c>
      <c r="I1207" t="s">
        <v>136</v>
      </c>
      <c r="J1207" t="s">
        <v>137</v>
      </c>
      <c r="K1207" t="s">
        <v>138</v>
      </c>
      <c r="L1207" t="s">
        <v>3709</v>
      </c>
      <c r="M1207" t="s">
        <v>3710</v>
      </c>
      <c r="N1207">
        <v>2.122222222</v>
      </c>
      <c r="O1207">
        <v>0</v>
      </c>
      <c r="P1207">
        <v>1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0.71667281014046669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0.71667281014046669</v>
      </c>
    </row>
    <row r="1208" spans="1:31" x14ac:dyDescent="0.25">
      <c r="A1208">
        <v>2359486</v>
      </c>
      <c r="B1208">
        <v>1</v>
      </c>
      <c r="C1208" t="s">
        <v>80</v>
      </c>
      <c r="D1208" t="s">
        <v>93</v>
      </c>
      <c r="E1208" t="s">
        <v>175</v>
      </c>
      <c r="F1208" t="s">
        <v>3711</v>
      </c>
      <c r="G1208" t="s">
        <v>219</v>
      </c>
      <c r="H1208" t="s">
        <v>151</v>
      </c>
      <c r="I1208" t="s">
        <v>136</v>
      </c>
      <c r="J1208" t="s">
        <v>137</v>
      </c>
      <c r="K1208" t="s">
        <v>138</v>
      </c>
      <c r="L1208" t="s">
        <v>3712</v>
      </c>
      <c r="M1208" t="s">
        <v>3713</v>
      </c>
      <c r="N1208">
        <v>4.33</v>
      </c>
      <c r="O1208">
        <v>0</v>
      </c>
      <c r="P1208">
        <v>60</v>
      </c>
      <c r="Q1208">
        <v>0</v>
      </c>
      <c r="R1208">
        <v>0</v>
      </c>
      <c r="S1208">
        <v>0</v>
      </c>
      <c r="T1208">
        <v>25</v>
      </c>
      <c r="U1208">
        <v>0</v>
      </c>
      <c r="V1208">
        <v>0</v>
      </c>
      <c r="W1208">
        <v>0</v>
      </c>
      <c r="X1208">
        <v>91.357681758979169</v>
      </c>
      <c r="Y1208">
        <v>0</v>
      </c>
      <c r="Z1208">
        <v>0</v>
      </c>
      <c r="AA1208">
        <v>0</v>
      </c>
      <c r="AB1208">
        <v>185.53142015418226</v>
      </c>
      <c r="AC1208">
        <v>0</v>
      </c>
      <c r="AD1208">
        <v>0</v>
      </c>
      <c r="AE1208">
        <v>276.88910191316143</v>
      </c>
    </row>
    <row r="1209" spans="1:31" x14ac:dyDescent="0.25">
      <c r="A1209">
        <v>2359154</v>
      </c>
      <c r="B1209">
        <v>1</v>
      </c>
      <c r="C1209" t="s">
        <v>80</v>
      </c>
      <c r="D1209" t="s">
        <v>105</v>
      </c>
      <c r="E1209" t="s">
        <v>154</v>
      </c>
      <c r="F1209" t="s">
        <v>3714</v>
      </c>
      <c r="G1209" t="s">
        <v>252</v>
      </c>
      <c r="H1209" t="s">
        <v>151</v>
      </c>
      <c r="I1209" t="s">
        <v>136</v>
      </c>
      <c r="J1209" t="s">
        <v>137</v>
      </c>
      <c r="K1209" t="s">
        <v>245</v>
      </c>
      <c r="L1209" t="s">
        <v>3715</v>
      </c>
      <c r="M1209" t="s">
        <v>3716</v>
      </c>
      <c r="N1209">
        <v>4.3941666660000003</v>
      </c>
      <c r="O1209">
        <v>0</v>
      </c>
      <c r="P1209">
        <v>10</v>
      </c>
      <c r="Q1209">
        <v>0</v>
      </c>
      <c r="R1209">
        <v>14</v>
      </c>
      <c r="S1209">
        <v>0</v>
      </c>
      <c r="T1209">
        <v>75</v>
      </c>
      <c r="U1209">
        <v>0</v>
      </c>
      <c r="V1209">
        <v>0</v>
      </c>
      <c r="W1209">
        <v>0</v>
      </c>
      <c r="X1209">
        <v>24.222437058754885</v>
      </c>
      <c r="Y1209">
        <v>0</v>
      </c>
      <c r="Z1209">
        <v>13.327942437605534</v>
      </c>
      <c r="AA1209">
        <v>0</v>
      </c>
      <c r="AB1209">
        <v>264.92497677448819</v>
      </c>
      <c r="AC1209">
        <v>0</v>
      </c>
      <c r="AD1209">
        <v>0</v>
      </c>
      <c r="AE1209">
        <v>302.47535627084858</v>
      </c>
    </row>
    <row r="1210" spans="1:31" x14ac:dyDescent="0.25">
      <c r="A1210">
        <v>2359300</v>
      </c>
      <c r="B1210">
        <v>1</v>
      </c>
      <c r="C1210" t="s">
        <v>80</v>
      </c>
      <c r="D1210" t="s">
        <v>110</v>
      </c>
      <c r="E1210" t="s">
        <v>166</v>
      </c>
      <c r="F1210" t="s">
        <v>3717</v>
      </c>
      <c r="G1210" t="s">
        <v>185</v>
      </c>
      <c r="H1210" t="s">
        <v>135</v>
      </c>
      <c r="I1210" t="s">
        <v>136</v>
      </c>
      <c r="J1210" t="s">
        <v>137</v>
      </c>
      <c r="K1210" t="s">
        <v>138</v>
      </c>
      <c r="L1210" t="s">
        <v>3718</v>
      </c>
      <c r="M1210" t="s">
        <v>3719</v>
      </c>
      <c r="N1210">
        <v>1.150555555</v>
      </c>
      <c r="O1210">
        <v>0</v>
      </c>
      <c r="P1210">
        <v>4756</v>
      </c>
      <c r="Q1210">
        <v>0</v>
      </c>
      <c r="R1210">
        <v>0</v>
      </c>
      <c r="S1210">
        <v>1</v>
      </c>
      <c r="T1210">
        <v>430</v>
      </c>
      <c r="U1210">
        <v>0</v>
      </c>
      <c r="V1210">
        <v>0</v>
      </c>
      <c r="W1210">
        <v>0</v>
      </c>
      <c r="X1210">
        <v>2420.3523513464397</v>
      </c>
      <c r="Y1210">
        <v>0</v>
      </c>
      <c r="Z1210">
        <v>0</v>
      </c>
      <c r="AA1210">
        <v>2.524436969080833</v>
      </c>
      <c r="AB1210">
        <v>683.12324965734126</v>
      </c>
      <c r="AC1210">
        <v>0</v>
      </c>
      <c r="AD1210">
        <v>0</v>
      </c>
      <c r="AE1210">
        <v>3106.0000379728617</v>
      </c>
    </row>
    <row r="1211" spans="1:31" x14ac:dyDescent="0.25">
      <c r="A1211">
        <v>2359254</v>
      </c>
      <c r="B1211">
        <v>1</v>
      </c>
      <c r="C1211" t="s">
        <v>80</v>
      </c>
      <c r="D1211" t="s">
        <v>93</v>
      </c>
      <c r="E1211" t="s">
        <v>175</v>
      </c>
      <c r="F1211" t="s">
        <v>3720</v>
      </c>
      <c r="G1211" t="s">
        <v>219</v>
      </c>
      <c r="H1211" t="s">
        <v>151</v>
      </c>
      <c r="I1211" t="s">
        <v>136</v>
      </c>
      <c r="J1211" t="s">
        <v>137</v>
      </c>
      <c r="K1211" t="s">
        <v>138</v>
      </c>
      <c r="L1211" t="s">
        <v>3721</v>
      </c>
      <c r="M1211" t="s">
        <v>3722</v>
      </c>
      <c r="N1211">
        <v>6.318333333</v>
      </c>
      <c r="O1211">
        <v>0</v>
      </c>
      <c r="P1211">
        <v>38</v>
      </c>
      <c r="Q1211">
        <v>0</v>
      </c>
      <c r="R1211">
        <v>0</v>
      </c>
      <c r="S1211">
        <v>0</v>
      </c>
      <c r="T1211">
        <v>56</v>
      </c>
      <c r="U1211">
        <v>0</v>
      </c>
      <c r="V1211">
        <v>0</v>
      </c>
      <c r="W1211">
        <v>0</v>
      </c>
      <c r="X1211">
        <v>75.394809867559033</v>
      </c>
      <c r="Y1211">
        <v>0</v>
      </c>
      <c r="Z1211">
        <v>0</v>
      </c>
      <c r="AA1211">
        <v>0</v>
      </c>
      <c r="AB1211">
        <v>209.72886172877404</v>
      </c>
      <c r="AC1211">
        <v>0</v>
      </c>
      <c r="AD1211">
        <v>0</v>
      </c>
      <c r="AE1211">
        <v>285.12367159633305</v>
      </c>
    </row>
    <row r="1212" spans="1:31" x14ac:dyDescent="0.25">
      <c r="A1212">
        <v>2358985</v>
      </c>
      <c r="B1212">
        <v>1</v>
      </c>
      <c r="C1212" t="s">
        <v>81</v>
      </c>
      <c r="D1212" t="s">
        <v>123</v>
      </c>
      <c r="E1212" t="s">
        <v>148</v>
      </c>
      <c r="F1212" t="s">
        <v>3723</v>
      </c>
      <c r="G1212" t="s">
        <v>160</v>
      </c>
      <c r="H1212" t="s">
        <v>151</v>
      </c>
      <c r="I1212" t="s">
        <v>136</v>
      </c>
      <c r="J1212" t="s">
        <v>137</v>
      </c>
      <c r="K1212" t="s">
        <v>138</v>
      </c>
      <c r="L1212" t="s">
        <v>3724</v>
      </c>
      <c r="M1212" t="s">
        <v>3725</v>
      </c>
      <c r="N1212">
        <v>0.59861111099999997</v>
      </c>
      <c r="O1212">
        <v>0</v>
      </c>
      <c r="P1212">
        <v>1</v>
      </c>
      <c r="Q1212">
        <v>0</v>
      </c>
      <c r="R1212">
        <v>0</v>
      </c>
      <c r="S1212">
        <v>0</v>
      </c>
      <c r="T1212">
        <v>1</v>
      </c>
      <c r="U1212">
        <v>0</v>
      </c>
      <c r="V1212">
        <v>0</v>
      </c>
      <c r="W1212">
        <v>0</v>
      </c>
      <c r="X1212">
        <v>0.1831381205958611</v>
      </c>
      <c r="Y1212">
        <v>0</v>
      </c>
      <c r="Z1212">
        <v>0</v>
      </c>
      <c r="AA1212">
        <v>0</v>
      </c>
      <c r="AB1212">
        <v>5.3128348821158328E-2</v>
      </c>
      <c r="AC1212">
        <v>0</v>
      </c>
      <c r="AD1212">
        <v>0</v>
      </c>
      <c r="AE1212">
        <v>0.23626646941701943</v>
      </c>
    </row>
    <row r="1213" spans="1:31" x14ac:dyDescent="0.25">
      <c r="A1213">
        <v>2358962</v>
      </c>
      <c r="B1213">
        <v>1</v>
      </c>
      <c r="C1213" t="s">
        <v>81</v>
      </c>
      <c r="D1213" t="s">
        <v>128</v>
      </c>
      <c r="E1213" t="s">
        <v>148</v>
      </c>
      <c r="F1213" t="s">
        <v>3726</v>
      </c>
      <c r="G1213" t="s">
        <v>160</v>
      </c>
      <c r="H1213" t="s">
        <v>151</v>
      </c>
      <c r="I1213" t="s">
        <v>136</v>
      </c>
      <c r="J1213" t="s">
        <v>137</v>
      </c>
      <c r="K1213" t="s">
        <v>138</v>
      </c>
      <c r="L1213" t="s">
        <v>3727</v>
      </c>
      <c r="M1213" t="s">
        <v>3728</v>
      </c>
      <c r="N1213">
        <v>1.760555555</v>
      </c>
      <c r="O1213">
        <v>0</v>
      </c>
      <c r="P1213">
        <v>1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0.54765664524428337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0.54765664524428337</v>
      </c>
    </row>
    <row r="1214" spans="1:31" x14ac:dyDescent="0.25">
      <c r="A1214">
        <v>2359363</v>
      </c>
      <c r="B1214">
        <v>1</v>
      </c>
      <c r="C1214" t="s">
        <v>81</v>
      </c>
      <c r="D1214" t="s">
        <v>125</v>
      </c>
      <c r="E1214" t="s">
        <v>148</v>
      </c>
      <c r="F1214" t="s">
        <v>3729</v>
      </c>
      <c r="G1214" t="s">
        <v>150</v>
      </c>
      <c r="H1214" t="s">
        <v>151</v>
      </c>
      <c r="I1214" t="s">
        <v>136</v>
      </c>
      <c r="J1214" t="s">
        <v>137</v>
      </c>
      <c r="K1214" t="s">
        <v>138</v>
      </c>
      <c r="L1214" t="s">
        <v>3730</v>
      </c>
      <c r="M1214" t="s">
        <v>3731</v>
      </c>
      <c r="N1214">
        <v>3.9536111109999998</v>
      </c>
      <c r="O1214">
        <v>0</v>
      </c>
      <c r="P1214">
        <v>0</v>
      </c>
      <c r="Q1214">
        <v>0</v>
      </c>
      <c r="R1214">
        <v>4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27.173995361334164</v>
      </c>
      <c r="AA1214">
        <v>0</v>
      </c>
      <c r="AB1214">
        <v>0</v>
      </c>
      <c r="AC1214">
        <v>0</v>
      </c>
      <c r="AD1214">
        <v>0</v>
      </c>
      <c r="AE1214">
        <v>27.173995361334164</v>
      </c>
    </row>
    <row r="1215" spans="1:31" x14ac:dyDescent="0.25">
      <c r="A1215">
        <v>2359423</v>
      </c>
      <c r="B1215">
        <v>1</v>
      </c>
      <c r="C1215" t="s">
        <v>80</v>
      </c>
      <c r="D1215" t="s">
        <v>100</v>
      </c>
      <c r="E1215" t="s">
        <v>148</v>
      </c>
      <c r="F1215" t="s">
        <v>3732</v>
      </c>
      <c r="G1215" t="s">
        <v>150</v>
      </c>
      <c r="H1215" t="s">
        <v>151</v>
      </c>
      <c r="I1215" t="s">
        <v>136</v>
      </c>
      <c r="J1215" t="s">
        <v>137</v>
      </c>
      <c r="K1215" t="s">
        <v>138</v>
      </c>
      <c r="L1215" t="s">
        <v>3733</v>
      </c>
      <c r="M1215" t="s">
        <v>3734</v>
      </c>
      <c r="N1215">
        <v>1.7766666659999999</v>
      </c>
      <c r="O1215">
        <v>0</v>
      </c>
      <c r="P1215">
        <v>13</v>
      </c>
      <c r="Q1215">
        <v>0</v>
      </c>
      <c r="R1215">
        <v>0</v>
      </c>
      <c r="S1215">
        <v>0</v>
      </c>
      <c r="T1215">
        <v>4</v>
      </c>
      <c r="U1215">
        <v>0</v>
      </c>
      <c r="V1215">
        <v>0</v>
      </c>
      <c r="W1215">
        <v>0</v>
      </c>
      <c r="X1215">
        <v>6.9150885883425</v>
      </c>
      <c r="Y1215">
        <v>0</v>
      </c>
      <c r="Z1215">
        <v>0</v>
      </c>
      <c r="AA1215">
        <v>0</v>
      </c>
      <c r="AB1215">
        <v>13.066729185794877</v>
      </c>
      <c r="AC1215">
        <v>0</v>
      </c>
      <c r="AD1215">
        <v>0</v>
      </c>
      <c r="AE1215">
        <v>19.981817774137376</v>
      </c>
    </row>
    <row r="1216" spans="1:31" x14ac:dyDescent="0.25">
      <c r="A1216">
        <v>2359217</v>
      </c>
      <c r="B1216">
        <v>1</v>
      </c>
      <c r="C1216" t="s">
        <v>81</v>
      </c>
      <c r="D1216" t="s">
        <v>118</v>
      </c>
      <c r="E1216" t="s">
        <v>225</v>
      </c>
      <c r="F1216" t="s">
        <v>3735</v>
      </c>
      <c r="G1216" t="s">
        <v>219</v>
      </c>
      <c r="H1216" t="s">
        <v>151</v>
      </c>
      <c r="I1216" t="s">
        <v>136</v>
      </c>
      <c r="J1216" t="s">
        <v>137</v>
      </c>
      <c r="K1216" t="s">
        <v>138</v>
      </c>
      <c r="L1216" t="s">
        <v>3736</v>
      </c>
      <c r="M1216" t="s">
        <v>3737</v>
      </c>
      <c r="N1216">
        <v>3.7733333330000001</v>
      </c>
      <c r="O1216">
        <v>0</v>
      </c>
      <c r="P1216">
        <v>87</v>
      </c>
      <c r="Q1216">
        <v>0</v>
      </c>
      <c r="R1216">
        <v>0</v>
      </c>
      <c r="S1216">
        <v>0</v>
      </c>
      <c r="T1216">
        <v>51</v>
      </c>
      <c r="U1216">
        <v>0</v>
      </c>
      <c r="V1216">
        <v>0</v>
      </c>
      <c r="W1216">
        <v>0</v>
      </c>
      <c r="X1216">
        <v>149.04271349400048</v>
      </c>
      <c r="Y1216">
        <v>0</v>
      </c>
      <c r="Z1216">
        <v>0</v>
      </c>
      <c r="AA1216">
        <v>0</v>
      </c>
      <c r="AB1216">
        <v>299.82507716481723</v>
      </c>
      <c r="AC1216">
        <v>0</v>
      </c>
      <c r="AD1216">
        <v>0</v>
      </c>
      <c r="AE1216">
        <v>448.86779065881774</v>
      </c>
    </row>
    <row r="1217" spans="1:31" x14ac:dyDescent="0.25">
      <c r="A1217">
        <v>2359191</v>
      </c>
      <c r="B1217">
        <v>1</v>
      </c>
      <c r="C1217" t="s">
        <v>80</v>
      </c>
      <c r="D1217" t="s">
        <v>83</v>
      </c>
      <c r="E1217" t="s">
        <v>132</v>
      </c>
      <c r="F1217" t="s">
        <v>3738</v>
      </c>
      <c r="G1217" t="s">
        <v>168</v>
      </c>
      <c r="H1217" t="s">
        <v>135</v>
      </c>
      <c r="I1217" t="s">
        <v>136</v>
      </c>
      <c r="J1217" t="s">
        <v>137</v>
      </c>
      <c r="K1217" t="s">
        <v>138</v>
      </c>
      <c r="L1217" t="s">
        <v>3739</v>
      </c>
      <c r="M1217" t="s">
        <v>3740</v>
      </c>
      <c r="N1217">
        <v>0.71361111099999996</v>
      </c>
      <c r="O1217">
        <v>0</v>
      </c>
      <c r="P1217">
        <v>3107</v>
      </c>
      <c r="Q1217">
        <v>1</v>
      </c>
      <c r="R1217">
        <v>3</v>
      </c>
      <c r="S1217">
        <v>11</v>
      </c>
      <c r="T1217">
        <v>1353</v>
      </c>
      <c r="U1217">
        <v>8</v>
      </c>
      <c r="V1217">
        <v>52</v>
      </c>
      <c r="W1217">
        <v>0</v>
      </c>
      <c r="X1217">
        <v>849.91812980077509</v>
      </c>
      <c r="Y1217">
        <v>169.4529723784548</v>
      </c>
      <c r="Z1217">
        <v>1.3832699142547329</v>
      </c>
      <c r="AA1217">
        <v>111.07842082789189</v>
      </c>
      <c r="AB1217">
        <v>1407.4171336284428</v>
      </c>
      <c r="AC1217">
        <v>264.17963081286342</v>
      </c>
      <c r="AD1217">
        <v>1751.6847297896329</v>
      </c>
      <c r="AE1217">
        <v>4555.1142871523152</v>
      </c>
    </row>
    <row r="1218" spans="1:31" x14ac:dyDescent="0.25">
      <c r="A1218">
        <v>2358905</v>
      </c>
      <c r="B1218">
        <v>1</v>
      </c>
      <c r="C1218" t="s">
        <v>80</v>
      </c>
      <c r="D1218" t="s">
        <v>93</v>
      </c>
      <c r="E1218" t="s">
        <v>225</v>
      </c>
      <c r="F1218" t="s">
        <v>3741</v>
      </c>
      <c r="G1218" t="s">
        <v>219</v>
      </c>
      <c r="H1218" t="s">
        <v>151</v>
      </c>
      <c r="I1218" t="s">
        <v>136</v>
      </c>
      <c r="J1218" t="s">
        <v>137</v>
      </c>
      <c r="K1218" t="s">
        <v>138</v>
      </c>
      <c r="L1218" t="s">
        <v>3742</v>
      </c>
      <c r="M1218" t="s">
        <v>3743</v>
      </c>
      <c r="N1218">
        <v>3.6555555549999998</v>
      </c>
      <c r="O1218">
        <v>0</v>
      </c>
      <c r="P1218">
        <v>11</v>
      </c>
      <c r="Q1218">
        <v>0</v>
      </c>
      <c r="R1218">
        <v>3</v>
      </c>
      <c r="S1218">
        <v>0</v>
      </c>
      <c r="T1218">
        <v>8</v>
      </c>
      <c r="U1218">
        <v>0</v>
      </c>
      <c r="V1218">
        <v>0</v>
      </c>
      <c r="W1218">
        <v>0</v>
      </c>
      <c r="X1218">
        <v>19.348382681404846</v>
      </c>
      <c r="Y1218">
        <v>0</v>
      </c>
      <c r="Z1218">
        <v>23.906498635045722</v>
      </c>
      <c r="AA1218">
        <v>0</v>
      </c>
      <c r="AB1218">
        <v>10.055332218433335</v>
      </c>
      <c r="AC1218">
        <v>0</v>
      </c>
      <c r="AD1218">
        <v>0</v>
      </c>
      <c r="AE1218">
        <v>53.3102135348839</v>
      </c>
    </row>
    <row r="1219" spans="1:31" x14ac:dyDescent="0.25">
      <c r="A1219">
        <v>2359360</v>
      </c>
      <c r="B1219">
        <v>1</v>
      </c>
      <c r="C1219" t="s">
        <v>81</v>
      </c>
      <c r="D1219" t="s">
        <v>124</v>
      </c>
      <c r="E1219" t="s">
        <v>225</v>
      </c>
      <c r="F1219" t="s">
        <v>3744</v>
      </c>
      <c r="G1219" t="s">
        <v>219</v>
      </c>
      <c r="H1219" t="s">
        <v>151</v>
      </c>
      <c r="I1219" t="s">
        <v>136</v>
      </c>
      <c r="J1219" t="s">
        <v>137</v>
      </c>
      <c r="K1219" t="s">
        <v>138</v>
      </c>
      <c r="L1219" t="s">
        <v>3745</v>
      </c>
      <c r="M1219" t="s">
        <v>3746</v>
      </c>
      <c r="N1219">
        <v>1.256388888</v>
      </c>
      <c r="O1219">
        <v>0</v>
      </c>
      <c r="P1219">
        <v>11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4.2395094966574165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4.2395094966574165</v>
      </c>
    </row>
    <row r="1220" spans="1:31" x14ac:dyDescent="0.25">
      <c r="A1220">
        <v>2359503</v>
      </c>
      <c r="B1220">
        <v>1</v>
      </c>
      <c r="C1220" t="s">
        <v>80</v>
      </c>
      <c r="D1220" t="s">
        <v>102</v>
      </c>
      <c r="E1220" t="s">
        <v>225</v>
      </c>
      <c r="F1220" t="s">
        <v>3747</v>
      </c>
      <c r="G1220" t="s">
        <v>219</v>
      </c>
      <c r="H1220" t="s">
        <v>151</v>
      </c>
      <c r="I1220" t="s">
        <v>136</v>
      </c>
      <c r="J1220" t="s">
        <v>137</v>
      </c>
      <c r="K1220" t="s">
        <v>138</v>
      </c>
      <c r="L1220" t="s">
        <v>3748</v>
      </c>
      <c r="M1220" t="s">
        <v>3749</v>
      </c>
      <c r="N1220">
        <v>1.2894444439999999</v>
      </c>
      <c r="O1220">
        <v>0</v>
      </c>
      <c r="P1220">
        <v>3</v>
      </c>
      <c r="Q1220">
        <v>0</v>
      </c>
      <c r="R1220">
        <v>10</v>
      </c>
      <c r="S1220">
        <v>0</v>
      </c>
      <c r="T1220">
        <v>4</v>
      </c>
      <c r="U1220">
        <v>0</v>
      </c>
      <c r="V1220">
        <v>0</v>
      </c>
      <c r="W1220">
        <v>0</v>
      </c>
      <c r="X1220">
        <v>0.2823418162172367</v>
      </c>
      <c r="Y1220">
        <v>0</v>
      </c>
      <c r="Z1220">
        <v>27.596541253376181</v>
      </c>
      <c r="AA1220">
        <v>0</v>
      </c>
      <c r="AB1220">
        <v>27.175710939439195</v>
      </c>
      <c r="AC1220">
        <v>0</v>
      </c>
      <c r="AD1220">
        <v>0</v>
      </c>
      <c r="AE1220">
        <v>55.054594009032613</v>
      </c>
    </row>
    <row r="1221" spans="1:31" x14ac:dyDescent="0.25">
      <c r="A1221">
        <v>2359197</v>
      </c>
      <c r="B1221">
        <v>1</v>
      </c>
      <c r="C1221" t="s">
        <v>80</v>
      </c>
      <c r="D1221" t="s">
        <v>96</v>
      </c>
      <c r="E1221" t="s">
        <v>148</v>
      </c>
      <c r="F1221" t="s">
        <v>3750</v>
      </c>
      <c r="G1221" t="s">
        <v>160</v>
      </c>
      <c r="H1221" t="s">
        <v>151</v>
      </c>
      <c r="I1221" t="s">
        <v>136</v>
      </c>
      <c r="J1221" t="s">
        <v>137</v>
      </c>
      <c r="K1221" t="s">
        <v>138</v>
      </c>
      <c r="L1221" t="s">
        <v>3751</v>
      </c>
      <c r="M1221" t="s">
        <v>3752</v>
      </c>
      <c r="N1221">
        <v>7.0788888879999998</v>
      </c>
      <c r="O1221">
        <v>0</v>
      </c>
      <c r="P1221">
        <v>1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1.6017705349457478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1.6017705349457478</v>
      </c>
    </row>
    <row r="1222" spans="1:31" x14ac:dyDescent="0.25">
      <c r="A1222">
        <v>2359340</v>
      </c>
      <c r="B1222">
        <v>1</v>
      </c>
      <c r="C1222" t="s">
        <v>80</v>
      </c>
      <c r="D1222" t="s">
        <v>93</v>
      </c>
      <c r="E1222" t="s">
        <v>166</v>
      </c>
      <c r="F1222" t="s">
        <v>2842</v>
      </c>
      <c r="G1222" t="s">
        <v>328</v>
      </c>
      <c r="H1222" t="s">
        <v>135</v>
      </c>
      <c r="I1222" t="s">
        <v>136</v>
      </c>
      <c r="J1222" t="s">
        <v>137</v>
      </c>
      <c r="K1222" t="s">
        <v>138</v>
      </c>
      <c r="L1222" t="s">
        <v>3753</v>
      </c>
      <c r="M1222" t="s">
        <v>3754</v>
      </c>
      <c r="N1222">
        <v>0.82972222200000001</v>
      </c>
      <c r="O1222">
        <v>0</v>
      </c>
      <c r="P1222">
        <v>191</v>
      </c>
      <c r="Q1222">
        <v>37</v>
      </c>
      <c r="R1222">
        <v>280</v>
      </c>
      <c r="S1222">
        <v>4</v>
      </c>
      <c r="T1222">
        <v>110</v>
      </c>
      <c r="U1222">
        <v>0</v>
      </c>
      <c r="V1222">
        <v>0</v>
      </c>
      <c r="W1222">
        <v>0</v>
      </c>
      <c r="X1222">
        <v>112.15283918003182</v>
      </c>
      <c r="Y1222">
        <v>299.95591729654063</v>
      </c>
      <c r="Z1222">
        <v>761.66638498468535</v>
      </c>
      <c r="AA1222">
        <v>25.866133211397461</v>
      </c>
      <c r="AB1222">
        <v>268.07581066622379</v>
      </c>
      <c r="AC1222">
        <v>0</v>
      </c>
      <c r="AD1222">
        <v>0</v>
      </c>
      <c r="AE1222">
        <v>1467.7170853388791</v>
      </c>
    </row>
    <row r="1223" spans="1:31" x14ac:dyDescent="0.25">
      <c r="A1223">
        <v>2359483</v>
      </c>
      <c r="B1223">
        <v>1</v>
      </c>
      <c r="C1223" t="s">
        <v>80</v>
      </c>
      <c r="D1223" t="s">
        <v>84</v>
      </c>
      <c r="E1223" t="s">
        <v>148</v>
      </c>
      <c r="F1223" t="s">
        <v>3755</v>
      </c>
      <c r="G1223" t="s">
        <v>240</v>
      </c>
      <c r="H1223" t="s">
        <v>151</v>
      </c>
      <c r="I1223" t="s">
        <v>136</v>
      </c>
      <c r="J1223" t="s">
        <v>137</v>
      </c>
      <c r="K1223" t="s">
        <v>138</v>
      </c>
      <c r="L1223" t="s">
        <v>3756</v>
      </c>
      <c r="M1223" t="s">
        <v>3757</v>
      </c>
      <c r="N1223">
        <v>8.4452777769999994</v>
      </c>
      <c r="O1223">
        <v>0</v>
      </c>
      <c r="P1223">
        <v>1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3.4520893311742604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3.4520893311742604</v>
      </c>
    </row>
    <row r="1224" spans="1:31" x14ac:dyDescent="0.25">
      <c r="A1224">
        <v>2358899</v>
      </c>
      <c r="B1224">
        <v>1</v>
      </c>
      <c r="C1224" t="s">
        <v>81</v>
      </c>
      <c r="D1224" t="s">
        <v>128</v>
      </c>
      <c r="E1224" t="s">
        <v>132</v>
      </c>
      <c r="F1224" t="s">
        <v>3758</v>
      </c>
      <c r="G1224" t="s">
        <v>168</v>
      </c>
      <c r="H1224" t="s">
        <v>135</v>
      </c>
      <c r="I1224" t="s">
        <v>136</v>
      </c>
      <c r="J1224" t="s">
        <v>137</v>
      </c>
      <c r="K1224" t="s">
        <v>138</v>
      </c>
      <c r="L1224" t="s">
        <v>3759</v>
      </c>
      <c r="M1224" t="s">
        <v>3760</v>
      </c>
      <c r="N1224">
        <v>0.65277777699999995</v>
      </c>
      <c r="O1224">
        <v>1</v>
      </c>
      <c r="P1224">
        <v>606</v>
      </c>
      <c r="Q1224">
        <v>4</v>
      </c>
      <c r="R1224">
        <v>60</v>
      </c>
      <c r="S1224">
        <v>0</v>
      </c>
      <c r="T1224">
        <v>24</v>
      </c>
      <c r="U1224">
        <v>1</v>
      </c>
      <c r="V1224">
        <v>0</v>
      </c>
      <c r="W1224">
        <v>7.3909805027277786E-2</v>
      </c>
      <c r="X1224">
        <v>99.561440966033786</v>
      </c>
      <c r="Y1224">
        <v>9.1463874765548887</v>
      </c>
      <c r="Z1224">
        <v>25.788233784963104</v>
      </c>
      <c r="AA1224">
        <v>0</v>
      </c>
      <c r="AB1224">
        <v>17.466954444135595</v>
      </c>
      <c r="AC1224">
        <v>5.1586569042106012</v>
      </c>
      <c r="AD1224">
        <v>0</v>
      </c>
      <c r="AE1224">
        <v>157.19558338092526</v>
      </c>
    </row>
    <row r="1225" spans="1:31" x14ac:dyDescent="0.25">
      <c r="A1225">
        <v>2359048</v>
      </c>
      <c r="B1225">
        <v>1</v>
      </c>
      <c r="C1225" t="s">
        <v>80</v>
      </c>
      <c r="D1225" t="s">
        <v>89</v>
      </c>
      <c r="E1225" t="s">
        <v>148</v>
      </c>
      <c r="F1225" t="s">
        <v>3761</v>
      </c>
      <c r="G1225" t="s">
        <v>240</v>
      </c>
      <c r="H1225" t="s">
        <v>151</v>
      </c>
      <c r="I1225" t="s">
        <v>136</v>
      </c>
      <c r="J1225" t="s">
        <v>137</v>
      </c>
      <c r="K1225" t="s">
        <v>138</v>
      </c>
      <c r="L1225" t="s">
        <v>3762</v>
      </c>
      <c r="M1225" t="s">
        <v>3763</v>
      </c>
      <c r="N1225">
        <v>1.6102777770000001</v>
      </c>
      <c r="O1225">
        <v>0</v>
      </c>
      <c r="P1225">
        <v>1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1.1193978231703778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1.1193978231703778</v>
      </c>
    </row>
    <row r="1226" spans="1:31" x14ac:dyDescent="0.25">
      <c r="A1226">
        <v>2359180</v>
      </c>
      <c r="B1226">
        <v>1</v>
      </c>
      <c r="C1226" t="s">
        <v>80</v>
      </c>
      <c r="D1226" t="s">
        <v>84</v>
      </c>
      <c r="E1226" t="s">
        <v>148</v>
      </c>
      <c r="F1226" t="s">
        <v>3764</v>
      </c>
      <c r="G1226" t="s">
        <v>150</v>
      </c>
      <c r="H1226" t="s">
        <v>151</v>
      </c>
      <c r="I1226" t="s">
        <v>136</v>
      </c>
      <c r="J1226" t="s">
        <v>137</v>
      </c>
      <c r="K1226" t="s">
        <v>138</v>
      </c>
      <c r="L1226" t="s">
        <v>3765</v>
      </c>
      <c r="M1226" t="s">
        <v>3766</v>
      </c>
      <c r="N1226">
        <v>4.1455555549999996</v>
      </c>
      <c r="O1226">
        <v>0</v>
      </c>
      <c r="P1226">
        <v>1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0.74780965433213009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0.74780965433213009</v>
      </c>
    </row>
    <row r="1227" spans="1:31" x14ac:dyDescent="0.25">
      <c r="A1227">
        <v>2359226</v>
      </c>
      <c r="B1227">
        <v>1</v>
      </c>
      <c r="C1227" t="s">
        <v>80</v>
      </c>
      <c r="D1227" t="s">
        <v>96</v>
      </c>
      <c r="E1227" t="s">
        <v>132</v>
      </c>
      <c r="F1227" t="s">
        <v>3767</v>
      </c>
      <c r="G1227" t="s">
        <v>168</v>
      </c>
      <c r="H1227" t="s">
        <v>135</v>
      </c>
      <c r="I1227" t="s">
        <v>136</v>
      </c>
      <c r="J1227" t="s">
        <v>137</v>
      </c>
      <c r="K1227" t="s">
        <v>138</v>
      </c>
      <c r="L1227" t="s">
        <v>3768</v>
      </c>
      <c r="M1227" t="s">
        <v>3769</v>
      </c>
      <c r="N1227">
        <v>3.9588888880000002</v>
      </c>
      <c r="O1227">
        <v>0</v>
      </c>
      <c r="P1227">
        <v>190</v>
      </c>
      <c r="Q1227">
        <v>0</v>
      </c>
      <c r="R1227">
        <v>0</v>
      </c>
      <c r="S1227">
        <v>0</v>
      </c>
      <c r="T1227">
        <v>5</v>
      </c>
      <c r="U1227">
        <v>0</v>
      </c>
      <c r="V1227">
        <v>0</v>
      </c>
      <c r="W1227">
        <v>0</v>
      </c>
      <c r="X1227">
        <v>272.91754449520897</v>
      </c>
      <c r="Y1227">
        <v>0</v>
      </c>
      <c r="Z1227">
        <v>0</v>
      </c>
      <c r="AA1227">
        <v>0</v>
      </c>
      <c r="AB1227">
        <v>98.861186392719674</v>
      </c>
      <c r="AC1227">
        <v>0</v>
      </c>
      <c r="AD1227">
        <v>0</v>
      </c>
      <c r="AE1227">
        <v>371.77873088792865</v>
      </c>
    </row>
    <row r="1228" spans="1:31" x14ac:dyDescent="0.25">
      <c r="A1228">
        <v>2359057</v>
      </c>
      <c r="B1228">
        <v>1</v>
      </c>
      <c r="C1228" t="s">
        <v>80</v>
      </c>
      <c r="D1228" t="s">
        <v>95</v>
      </c>
      <c r="E1228" t="s">
        <v>148</v>
      </c>
      <c r="F1228" t="s">
        <v>3770</v>
      </c>
      <c r="G1228" t="s">
        <v>240</v>
      </c>
      <c r="H1228" t="s">
        <v>151</v>
      </c>
      <c r="I1228" t="s">
        <v>136</v>
      </c>
      <c r="J1228" t="s">
        <v>137</v>
      </c>
      <c r="K1228" t="s">
        <v>138</v>
      </c>
      <c r="L1228" t="s">
        <v>3771</v>
      </c>
      <c r="M1228" t="s">
        <v>3772</v>
      </c>
      <c r="N1228">
        <v>2.7222222220000001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8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6.9019893875972498</v>
      </c>
      <c r="AC1228">
        <v>0</v>
      </c>
      <c r="AD1228">
        <v>0</v>
      </c>
      <c r="AE1228">
        <v>6.9019893875972498</v>
      </c>
    </row>
    <row r="1229" spans="1:31" x14ac:dyDescent="0.25">
      <c r="A1229">
        <v>2359157</v>
      </c>
      <c r="B1229">
        <v>1</v>
      </c>
      <c r="C1229" t="s">
        <v>80</v>
      </c>
      <c r="D1229" t="s">
        <v>93</v>
      </c>
      <c r="E1229" t="s">
        <v>154</v>
      </c>
      <c r="F1229" t="s">
        <v>3773</v>
      </c>
      <c r="G1229" t="s">
        <v>244</v>
      </c>
      <c r="H1229" t="s">
        <v>151</v>
      </c>
      <c r="I1229" t="s">
        <v>136</v>
      </c>
      <c r="J1229" t="s">
        <v>137</v>
      </c>
      <c r="K1229" t="s">
        <v>245</v>
      </c>
      <c r="L1229" t="s">
        <v>3774</v>
      </c>
      <c r="M1229" t="s">
        <v>3775</v>
      </c>
      <c r="N1229">
        <v>5.1722222220000003</v>
      </c>
      <c r="O1229">
        <v>0</v>
      </c>
      <c r="P1229">
        <v>99</v>
      </c>
      <c r="Q1229">
        <v>0</v>
      </c>
      <c r="R1229">
        <v>0</v>
      </c>
      <c r="S1229">
        <v>0</v>
      </c>
      <c r="T1229">
        <v>14</v>
      </c>
      <c r="U1229">
        <v>0</v>
      </c>
      <c r="V1229">
        <v>0</v>
      </c>
      <c r="W1229">
        <v>0</v>
      </c>
      <c r="X1229">
        <v>137.05930668710923</v>
      </c>
      <c r="Y1229">
        <v>0</v>
      </c>
      <c r="Z1229">
        <v>0</v>
      </c>
      <c r="AA1229">
        <v>0</v>
      </c>
      <c r="AB1229">
        <v>94.817717099612381</v>
      </c>
      <c r="AC1229">
        <v>0</v>
      </c>
      <c r="AD1229">
        <v>0</v>
      </c>
      <c r="AE1229">
        <v>231.87702378672162</v>
      </c>
    </row>
    <row r="1230" spans="1:31" x14ac:dyDescent="0.25">
      <c r="A1230">
        <v>2359011</v>
      </c>
      <c r="B1230">
        <v>1</v>
      </c>
      <c r="C1230" t="s">
        <v>80</v>
      </c>
      <c r="D1230" t="s">
        <v>107</v>
      </c>
      <c r="E1230" t="s">
        <v>166</v>
      </c>
      <c r="F1230" t="s">
        <v>3776</v>
      </c>
      <c r="G1230" t="s">
        <v>244</v>
      </c>
      <c r="H1230" t="s">
        <v>135</v>
      </c>
      <c r="I1230" t="s">
        <v>136</v>
      </c>
      <c r="J1230" t="s">
        <v>137</v>
      </c>
      <c r="K1230" t="s">
        <v>245</v>
      </c>
      <c r="L1230" t="s">
        <v>3777</v>
      </c>
      <c r="M1230" t="s">
        <v>3778</v>
      </c>
      <c r="N1230">
        <v>7.3313888880000002</v>
      </c>
      <c r="O1230">
        <v>0</v>
      </c>
      <c r="P1230">
        <v>524</v>
      </c>
      <c r="Q1230">
        <v>0</v>
      </c>
      <c r="R1230">
        <v>0</v>
      </c>
      <c r="S1230">
        <v>0</v>
      </c>
      <c r="T1230">
        <v>32</v>
      </c>
      <c r="U1230">
        <v>0</v>
      </c>
      <c r="V1230">
        <v>0</v>
      </c>
      <c r="W1230">
        <v>0</v>
      </c>
      <c r="X1230">
        <v>1122.3454681824076</v>
      </c>
      <c r="Y1230">
        <v>0</v>
      </c>
      <c r="Z1230">
        <v>0</v>
      </c>
      <c r="AA1230">
        <v>0</v>
      </c>
      <c r="AB1230">
        <v>257.15468385972974</v>
      </c>
      <c r="AC1230">
        <v>0</v>
      </c>
      <c r="AD1230">
        <v>0</v>
      </c>
      <c r="AE1230">
        <v>1379.5001520421374</v>
      </c>
    </row>
    <row r="1231" spans="1:31" x14ac:dyDescent="0.25">
      <c r="A1231">
        <v>2358865</v>
      </c>
      <c r="B1231">
        <v>1</v>
      </c>
      <c r="C1231" t="s">
        <v>80</v>
      </c>
      <c r="D1231" t="s">
        <v>85</v>
      </c>
      <c r="E1231" t="s">
        <v>148</v>
      </c>
      <c r="F1231" t="s">
        <v>3779</v>
      </c>
      <c r="G1231" t="s">
        <v>292</v>
      </c>
      <c r="H1231" t="s">
        <v>151</v>
      </c>
      <c r="I1231" t="s">
        <v>136</v>
      </c>
      <c r="J1231" t="s">
        <v>137</v>
      </c>
      <c r="K1231" t="s">
        <v>138</v>
      </c>
      <c r="L1231" t="s">
        <v>3780</v>
      </c>
      <c r="M1231" t="s">
        <v>3781</v>
      </c>
      <c r="N1231">
        <v>8.7797222220000002</v>
      </c>
      <c r="O1231">
        <v>0</v>
      </c>
      <c r="P1231">
        <v>19</v>
      </c>
      <c r="Q1231">
        <v>0</v>
      </c>
      <c r="R1231">
        <v>0</v>
      </c>
      <c r="S1231">
        <v>0</v>
      </c>
      <c r="T1231">
        <v>1</v>
      </c>
      <c r="U1231">
        <v>0</v>
      </c>
      <c r="V1231">
        <v>0</v>
      </c>
      <c r="W1231">
        <v>0</v>
      </c>
      <c r="X1231">
        <v>78.038061771721814</v>
      </c>
      <c r="Y1231">
        <v>0</v>
      </c>
      <c r="Z1231">
        <v>0</v>
      </c>
      <c r="AA1231">
        <v>0</v>
      </c>
      <c r="AB1231">
        <v>151.27649623183407</v>
      </c>
      <c r="AC1231">
        <v>0</v>
      </c>
      <c r="AD1231">
        <v>0</v>
      </c>
      <c r="AE1231">
        <v>229.31455800355587</v>
      </c>
    </row>
    <row r="1232" spans="1:31" x14ac:dyDescent="0.25">
      <c r="A1232">
        <v>2358971</v>
      </c>
      <c r="B1232">
        <v>1</v>
      </c>
      <c r="C1232" t="s">
        <v>80</v>
      </c>
      <c r="D1232" t="s">
        <v>93</v>
      </c>
      <c r="E1232" t="s">
        <v>225</v>
      </c>
      <c r="F1232" t="s">
        <v>3782</v>
      </c>
      <c r="G1232" t="s">
        <v>219</v>
      </c>
      <c r="H1232" t="s">
        <v>151</v>
      </c>
      <c r="I1232" t="s">
        <v>136</v>
      </c>
      <c r="J1232" t="s">
        <v>137</v>
      </c>
      <c r="K1232" t="s">
        <v>138</v>
      </c>
      <c r="L1232" t="s">
        <v>3783</v>
      </c>
      <c r="M1232" t="s">
        <v>3784</v>
      </c>
      <c r="N1232">
        <v>3.0550000000000002</v>
      </c>
      <c r="O1232">
        <v>0</v>
      </c>
      <c r="P1232">
        <v>0</v>
      </c>
      <c r="Q1232">
        <v>0</v>
      </c>
      <c r="R1232">
        <v>3</v>
      </c>
      <c r="S1232">
        <v>0</v>
      </c>
      <c r="T1232">
        <v>2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31.764861859148642</v>
      </c>
      <c r="AA1232">
        <v>0</v>
      </c>
      <c r="AB1232">
        <v>14.926180846553583</v>
      </c>
      <c r="AC1232">
        <v>0</v>
      </c>
      <c r="AD1232">
        <v>0</v>
      </c>
      <c r="AE1232">
        <v>46.691042705702223</v>
      </c>
    </row>
    <row r="1233" spans="1:31" x14ac:dyDescent="0.25">
      <c r="A1233">
        <v>2359163</v>
      </c>
      <c r="B1233">
        <v>1</v>
      </c>
      <c r="C1233" t="s">
        <v>80</v>
      </c>
      <c r="D1233" t="s">
        <v>105</v>
      </c>
      <c r="E1233" t="s">
        <v>166</v>
      </c>
      <c r="F1233" t="s">
        <v>3785</v>
      </c>
      <c r="G1233" t="s">
        <v>244</v>
      </c>
      <c r="H1233" t="s">
        <v>135</v>
      </c>
      <c r="I1233" t="s">
        <v>136</v>
      </c>
      <c r="J1233" t="s">
        <v>137</v>
      </c>
      <c r="K1233" t="s">
        <v>245</v>
      </c>
      <c r="L1233" t="s">
        <v>3786</v>
      </c>
      <c r="M1233" t="s">
        <v>3787</v>
      </c>
      <c r="N1233">
        <v>2.5049999999999999</v>
      </c>
      <c r="O1233">
        <v>11</v>
      </c>
      <c r="P1233">
        <v>1107</v>
      </c>
      <c r="Q1233">
        <v>18</v>
      </c>
      <c r="R1233">
        <v>657</v>
      </c>
      <c r="S1233">
        <v>17</v>
      </c>
      <c r="T1233">
        <v>167</v>
      </c>
      <c r="U1233">
        <v>0</v>
      </c>
      <c r="V1233">
        <v>1</v>
      </c>
      <c r="W1233">
        <v>12.472101716879475</v>
      </c>
      <c r="X1233">
        <v>898.51090362368586</v>
      </c>
      <c r="Y1233">
        <v>111.10973836364187</v>
      </c>
      <c r="Z1233">
        <v>943.0360327850176</v>
      </c>
      <c r="AA1233">
        <v>133.7568205722184</v>
      </c>
      <c r="AB1233">
        <v>709.09630341658385</v>
      </c>
      <c r="AC1233">
        <v>0</v>
      </c>
      <c r="AD1233">
        <v>29.537830927810269</v>
      </c>
      <c r="AE1233">
        <v>2837.5197314058373</v>
      </c>
    </row>
    <row r="1234" spans="1:31" x14ac:dyDescent="0.25">
      <c r="A1234">
        <v>2359412</v>
      </c>
      <c r="B1234">
        <v>1</v>
      </c>
      <c r="C1234" t="s">
        <v>81</v>
      </c>
      <c r="D1234" t="s">
        <v>128</v>
      </c>
      <c r="E1234" t="s">
        <v>225</v>
      </c>
      <c r="F1234" t="s">
        <v>3788</v>
      </c>
      <c r="G1234" t="s">
        <v>219</v>
      </c>
      <c r="H1234" t="s">
        <v>151</v>
      </c>
      <c r="I1234" t="s">
        <v>136</v>
      </c>
      <c r="J1234" t="s">
        <v>137</v>
      </c>
      <c r="K1234" t="s">
        <v>138</v>
      </c>
      <c r="L1234" t="s">
        <v>3789</v>
      </c>
      <c r="M1234" t="s">
        <v>3790</v>
      </c>
      <c r="N1234">
        <v>2.440555555</v>
      </c>
      <c r="O1234">
        <v>0</v>
      </c>
      <c r="P1234">
        <v>16</v>
      </c>
      <c r="Q1234">
        <v>0</v>
      </c>
      <c r="R1234">
        <v>0</v>
      </c>
      <c r="S1234">
        <v>0</v>
      </c>
      <c r="T1234">
        <v>2</v>
      </c>
      <c r="U1234">
        <v>0</v>
      </c>
      <c r="V1234">
        <v>0</v>
      </c>
      <c r="W1234">
        <v>0</v>
      </c>
      <c r="X1234">
        <v>6.6537743730442811</v>
      </c>
      <c r="Y1234">
        <v>0</v>
      </c>
      <c r="Z1234">
        <v>0</v>
      </c>
      <c r="AA1234">
        <v>0</v>
      </c>
      <c r="AB1234">
        <v>4.8652296474353758</v>
      </c>
      <c r="AC1234">
        <v>0</v>
      </c>
      <c r="AD1234">
        <v>0</v>
      </c>
      <c r="AE1234">
        <v>11.519004020479656</v>
      </c>
    </row>
    <row r="1235" spans="1:31" x14ac:dyDescent="0.25">
      <c r="A1235">
        <v>2359080</v>
      </c>
      <c r="B1235">
        <v>1</v>
      </c>
      <c r="C1235" t="s">
        <v>80</v>
      </c>
      <c r="D1235" t="s">
        <v>107</v>
      </c>
      <c r="E1235" t="s">
        <v>132</v>
      </c>
      <c r="F1235" t="s">
        <v>3791</v>
      </c>
      <c r="G1235" t="s">
        <v>244</v>
      </c>
      <c r="H1235" t="s">
        <v>135</v>
      </c>
      <c r="I1235" t="s">
        <v>136</v>
      </c>
      <c r="J1235" t="s">
        <v>137</v>
      </c>
      <c r="K1235" t="s">
        <v>245</v>
      </c>
      <c r="L1235" t="s">
        <v>3792</v>
      </c>
      <c r="M1235" t="s">
        <v>3793</v>
      </c>
      <c r="N1235">
        <v>5.8091666660000003</v>
      </c>
      <c r="O1235">
        <v>0</v>
      </c>
      <c r="P1235">
        <v>146</v>
      </c>
      <c r="Q1235">
        <v>0</v>
      </c>
      <c r="R1235">
        <v>0</v>
      </c>
      <c r="S1235">
        <v>0</v>
      </c>
      <c r="T1235">
        <v>14</v>
      </c>
      <c r="U1235">
        <v>0</v>
      </c>
      <c r="V1235">
        <v>1</v>
      </c>
      <c r="W1235">
        <v>0</v>
      </c>
      <c r="X1235">
        <v>333.08230684171195</v>
      </c>
      <c r="Y1235">
        <v>0</v>
      </c>
      <c r="Z1235">
        <v>0</v>
      </c>
      <c r="AA1235">
        <v>0</v>
      </c>
      <c r="AB1235">
        <v>807.64685827961489</v>
      </c>
      <c r="AC1235">
        <v>0</v>
      </c>
      <c r="AD1235">
        <v>1034.5381522406012</v>
      </c>
      <c r="AE1235">
        <v>2175.2673173619278</v>
      </c>
    </row>
    <row r="1236" spans="1:31" x14ac:dyDescent="0.25">
      <c r="A1236">
        <v>2359017</v>
      </c>
      <c r="B1236">
        <v>1</v>
      </c>
      <c r="C1236" t="s">
        <v>80</v>
      </c>
      <c r="D1236" t="s">
        <v>108</v>
      </c>
      <c r="E1236" t="s">
        <v>154</v>
      </c>
      <c r="F1236" t="s">
        <v>3794</v>
      </c>
      <c r="G1236" t="s">
        <v>244</v>
      </c>
      <c r="H1236" t="s">
        <v>151</v>
      </c>
      <c r="I1236" t="s">
        <v>136</v>
      </c>
      <c r="J1236" t="s">
        <v>137</v>
      </c>
      <c r="K1236" t="s">
        <v>245</v>
      </c>
      <c r="L1236" t="s">
        <v>3795</v>
      </c>
      <c r="M1236" t="s">
        <v>3796</v>
      </c>
      <c r="N1236">
        <v>8.2697222220000004</v>
      </c>
      <c r="O1236">
        <v>0</v>
      </c>
      <c r="P1236">
        <v>14</v>
      </c>
      <c r="Q1236">
        <v>0</v>
      </c>
      <c r="R1236">
        <v>5</v>
      </c>
      <c r="S1236">
        <v>0</v>
      </c>
      <c r="T1236">
        <v>4</v>
      </c>
      <c r="U1236">
        <v>0</v>
      </c>
      <c r="V1236">
        <v>0</v>
      </c>
      <c r="W1236">
        <v>0</v>
      </c>
      <c r="X1236">
        <v>28.743592863382908</v>
      </c>
      <c r="Y1236">
        <v>0</v>
      </c>
      <c r="Z1236">
        <v>36.834632076137765</v>
      </c>
      <c r="AA1236">
        <v>0</v>
      </c>
      <c r="AB1236">
        <v>43.970244039790693</v>
      </c>
      <c r="AC1236">
        <v>0</v>
      </c>
      <c r="AD1236">
        <v>0</v>
      </c>
      <c r="AE1236">
        <v>109.54846897931137</v>
      </c>
    </row>
    <row r="1237" spans="1:31" x14ac:dyDescent="0.25">
      <c r="A1237">
        <v>2359366</v>
      </c>
      <c r="B1237">
        <v>1</v>
      </c>
      <c r="C1237" t="s">
        <v>81</v>
      </c>
      <c r="D1237" t="s">
        <v>121</v>
      </c>
      <c r="E1237" t="s">
        <v>171</v>
      </c>
      <c r="F1237" t="s">
        <v>3797</v>
      </c>
      <c r="G1237" t="s">
        <v>168</v>
      </c>
      <c r="H1237" t="s">
        <v>135</v>
      </c>
      <c r="I1237" t="s">
        <v>136</v>
      </c>
      <c r="J1237" t="s">
        <v>137</v>
      </c>
      <c r="K1237" t="s">
        <v>138</v>
      </c>
      <c r="L1237" t="s">
        <v>3798</v>
      </c>
      <c r="M1237" t="s">
        <v>3799</v>
      </c>
      <c r="N1237">
        <v>1.4424999999999999</v>
      </c>
      <c r="O1237">
        <v>0</v>
      </c>
      <c r="P1237">
        <v>509</v>
      </c>
      <c r="Q1237">
        <v>0</v>
      </c>
      <c r="R1237">
        <v>0</v>
      </c>
      <c r="S1237">
        <v>2</v>
      </c>
      <c r="T1237">
        <v>32</v>
      </c>
      <c r="U1237">
        <v>0</v>
      </c>
      <c r="V1237">
        <v>0</v>
      </c>
      <c r="W1237">
        <v>0</v>
      </c>
      <c r="X1237">
        <v>91.2633171342232</v>
      </c>
      <c r="Y1237">
        <v>0</v>
      </c>
      <c r="Z1237">
        <v>0</v>
      </c>
      <c r="AA1237">
        <v>3.5822656639629167</v>
      </c>
      <c r="AB1237">
        <v>10.915119763417181</v>
      </c>
      <c r="AC1237">
        <v>0</v>
      </c>
      <c r="AD1237">
        <v>0</v>
      </c>
      <c r="AE1237">
        <v>105.7607025616033</v>
      </c>
    </row>
    <row r="1238" spans="1:31" x14ac:dyDescent="0.25">
      <c r="A1238">
        <v>2359266</v>
      </c>
      <c r="B1238">
        <v>1</v>
      </c>
      <c r="C1238" t="s">
        <v>80</v>
      </c>
      <c r="D1238" t="s">
        <v>93</v>
      </c>
      <c r="E1238" t="s">
        <v>154</v>
      </c>
      <c r="F1238" t="s">
        <v>3800</v>
      </c>
      <c r="G1238" t="s">
        <v>219</v>
      </c>
      <c r="H1238" t="s">
        <v>151</v>
      </c>
      <c r="I1238" t="s">
        <v>136</v>
      </c>
      <c r="J1238" t="s">
        <v>137</v>
      </c>
      <c r="K1238" t="s">
        <v>138</v>
      </c>
      <c r="L1238" t="s">
        <v>3801</v>
      </c>
      <c r="M1238" t="s">
        <v>3802</v>
      </c>
      <c r="N1238">
        <v>3.9211111110000001</v>
      </c>
      <c r="O1238">
        <v>0</v>
      </c>
      <c r="P1238">
        <v>184</v>
      </c>
      <c r="Q1238">
        <v>0</v>
      </c>
      <c r="R1238">
        <v>11</v>
      </c>
      <c r="S1238">
        <v>0</v>
      </c>
      <c r="T1238">
        <v>15</v>
      </c>
      <c r="U1238">
        <v>0</v>
      </c>
      <c r="V1238">
        <v>0</v>
      </c>
      <c r="W1238">
        <v>0</v>
      </c>
      <c r="X1238">
        <v>285.99877184149045</v>
      </c>
      <c r="Y1238">
        <v>0</v>
      </c>
      <c r="Z1238">
        <v>142.92748689617281</v>
      </c>
      <c r="AA1238">
        <v>0</v>
      </c>
      <c r="AB1238">
        <v>35.75613722098128</v>
      </c>
      <c r="AC1238">
        <v>0</v>
      </c>
      <c r="AD1238">
        <v>0</v>
      </c>
      <c r="AE1238">
        <v>464.68239595864452</v>
      </c>
    </row>
    <row r="1239" spans="1:31" x14ac:dyDescent="0.25">
      <c r="A1239">
        <v>2359220</v>
      </c>
      <c r="B1239">
        <v>1</v>
      </c>
      <c r="C1239" t="s">
        <v>80</v>
      </c>
      <c r="D1239" t="s">
        <v>84</v>
      </c>
      <c r="E1239" t="s">
        <v>148</v>
      </c>
      <c r="F1239" t="s">
        <v>3803</v>
      </c>
      <c r="G1239" t="s">
        <v>160</v>
      </c>
      <c r="H1239" t="s">
        <v>151</v>
      </c>
      <c r="I1239" t="s">
        <v>136</v>
      </c>
      <c r="J1239" t="s">
        <v>137</v>
      </c>
      <c r="K1239" t="s">
        <v>138</v>
      </c>
      <c r="L1239" t="s">
        <v>3804</v>
      </c>
      <c r="M1239" t="s">
        <v>3805</v>
      </c>
      <c r="N1239">
        <v>1.5194444439999999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4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3.4229127001682289</v>
      </c>
      <c r="AC1239">
        <v>0</v>
      </c>
      <c r="AD1239">
        <v>0</v>
      </c>
      <c r="AE1239">
        <v>3.4229127001682289</v>
      </c>
    </row>
    <row r="1240" spans="1:31" x14ac:dyDescent="0.25">
      <c r="A1240">
        <v>2359286</v>
      </c>
      <c r="B1240">
        <v>1</v>
      </c>
      <c r="C1240" t="s">
        <v>80</v>
      </c>
      <c r="D1240" t="s">
        <v>110</v>
      </c>
      <c r="E1240" t="s">
        <v>154</v>
      </c>
      <c r="F1240" t="s">
        <v>3806</v>
      </c>
      <c r="G1240" t="s">
        <v>156</v>
      </c>
      <c r="H1240" t="s">
        <v>151</v>
      </c>
      <c r="I1240" t="s">
        <v>136</v>
      </c>
      <c r="J1240" t="s">
        <v>137</v>
      </c>
      <c r="K1240" t="s">
        <v>138</v>
      </c>
      <c r="L1240" t="s">
        <v>3807</v>
      </c>
      <c r="M1240" t="s">
        <v>3808</v>
      </c>
      <c r="N1240">
        <v>0.24833333299999999</v>
      </c>
      <c r="O1240">
        <v>0</v>
      </c>
      <c r="P1240">
        <v>614</v>
      </c>
      <c r="Q1240">
        <v>0</v>
      </c>
      <c r="R1240">
        <v>0</v>
      </c>
      <c r="S1240">
        <v>0</v>
      </c>
      <c r="T1240">
        <v>33</v>
      </c>
      <c r="U1240">
        <v>0</v>
      </c>
      <c r="V1240">
        <v>0</v>
      </c>
      <c r="W1240">
        <v>0</v>
      </c>
      <c r="X1240">
        <v>56.712463239109304</v>
      </c>
      <c r="Y1240">
        <v>0</v>
      </c>
      <c r="Z1240">
        <v>0</v>
      </c>
      <c r="AA1240">
        <v>0</v>
      </c>
      <c r="AB1240">
        <v>7.0343563338836494</v>
      </c>
      <c r="AC1240">
        <v>0</v>
      </c>
      <c r="AD1240">
        <v>0</v>
      </c>
      <c r="AE1240">
        <v>63.746819572992955</v>
      </c>
    </row>
    <row r="1241" spans="1:31" x14ac:dyDescent="0.25">
      <c r="A1241">
        <v>2358908</v>
      </c>
      <c r="B1241">
        <v>1</v>
      </c>
      <c r="C1241" t="s">
        <v>81</v>
      </c>
      <c r="D1241" t="s">
        <v>128</v>
      </c>
      <c r="E1241" t="s">
        <v>171</v>
      </c>
      <c r="F1241" t="s">
        <v>3809</v>
      </c>
      <c r="G1241" t="s">
        <v>168</v>
      </c>
      <c r="H1241" t="s">
        <v>135</v>
      </c>
      <c r="I1241" t="s">
        <v>136</v>
      </c>
      <c r="J1241" t="s">
        <v>137</v>
      </c>
      <c r="K1241" t="s">
        <v>138</v>
      </c>
      <c r="L1241" t="s">
        <v>3810</v>
      </c>
      <c r="M1241" t="s">
        <v>3811</v>
      </c>
      <c r="N1241">
        <v>2.1913888880000001</v>
      </c>
      <c r="O1241">
        <v>0</v>
      </c>
      <c r="P1241">
        <v>0</v>
      </c>
      <c r="Q1241">
        <v>0</v>
      </c>
      <c r="R1241">
        <v>0</v>
      </c>
      <c r="S1241">
        <v>18</v>
      </c>
      <c r="T1241">
        <v>0</v>
      </c>
      <c r="U1241">
        <v>13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657.0604660138971</v>
      </c>
      <c r="AB1241">
        <v>0</v>
      </c>
      <c r="AC1241">
        <v>4790.0095461154278</v>
      </c>
      <c r="AD1241">
        <v>0</v>
      </c>
      <c r="AE1241">
        <v>5447.0700121293248</v>
      </c>
    </row>
    <row r="1242" spans="1:31" x14ac:dyDescent="0.25">
      <c r="A1242">
        <v>2359263</v>
      </c>
      <c r="B1242">
        <v>1</v>
      </c>
      <c r="C1242" t="s">
        <v>80</v>
      </c>
      <c r="D1242" t="s">
        <v>96</v>
      </c>
      <c r="E1242" t="s">
        <v>154</v>
      </c>
      <c r="F1242" t="s">
        <v>3110</v>
      </c>
      <c r="G1242" t="s">
        <v>299</v>
      </c>
      <c r="H1242" t="s">
        <v>151</v>
      </c>
      <c r="I1242" t="s">
        <v>136</v>
      </c>
      <c r="J1242" t="s">
        <v>137</v>
      </c>
      <c r="K1242" t="s">
        <v>138</v>
      </c>
      <c r="L1242" t="s">
        <v>3812</v>
      </c>
      <c r="M1242" t="s">
        <v>3813</v>
      </c>
      <c r="N1242">
        <v>2.639444444</v>
      </c>
      <c r="O1242">
        <v>0</v>
      </c>
      <c r="P1242">
        <v>150</v>
      </c>
      <c r="Q1242">
        <v>0</v>
      </c>
      <c r="R1242">
        <v>0</v>
      </c>
      <c r="S1242">
        <v>0</v>
      </c>
      <c r="T1242">
        <v>101</v>
      </c>
      <c r="U1242">
        <v>0</v>
      </c>
      <c r="V1242">
        <v>0</v>
      </c>
      <c r="W1242">
        <v>0</v>
      </c>
      <c r="X1242">
        <v>247.31748888050262</v>
      </c>
      <c r="Y1242">
        <v>0</v>
      </c>
      <c r="Z1242">
        <v>0</v>
      </c>
      <c r="AA1242">
        <v>0</v>
      </c>
      <c r="AB1242">
        <v>959.03633633537265</v>
      </c>
      <c r="AC1242">
        <v>0</v>
      </c>
      <c r="AD1242">
        <v>0</v>
      </c>
      <c r="AE1242">
        <v>1206.3538252158753</v>
      </c>
    </row>
    <row r="1243" spans="1:31" x14ac:dyDescent="0.25">
      <c r="A1243">
        <v>2358931</v>
      </c>
      <c r="B1243">
        <v>1</v>
      </c>
      <c r="C1243" t="s">
        <v>80</v>
      </c>
      <c r="D1243" t="s">
        <v>99</v>
      </c>
      <c r="E1243" t="s">
        <v>148</v>
      </c>
      <c r="F1243" t="s">
        <v>3814</v>
      </c>
      <c r="G1243" t="s">
        <v>150</v>
      </c>
      <c r="H1243" t="s">
        <v>151</v>
      </c>
      <c r="I1243" t="s">
        <v>136</v>
      </c>
      <c r="J1243" t="s">
        <v>137</v>
      </c>
      <c r="K1243" t="s">
        <v>138</v>
      </c>
      <c r="L1243" t="s">
        <v>3815</v>
      </c>
      <c r="M1243" t="s">
        <v>3816</v>
      </c>
      <c r="N1243">
        <v>2.0161111109999998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1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4.3002844502647495</v>
      </c>
      <c r="AC1243">
        <v>0</v>
      </c>
      <c r="AD1243">
        <v>0</v>
      </c>
      <c r="AE1243">
        <v>4.3002844502647495</v>
      </c>
    </row>
    <row r="1244" spans="1:31" x14ac:dyDescent="0.25">
      <c r="A1244">
        <v>2359455</v>
      </c>
      <c r="B1244">
        <v>1</v>
      </c>
      <c r="C1244" t="s">
        <v>80</v>
      </c>
      <c r="D1244" t="s">
        <v>98</v>
      </c>
      <c r="E1244" t="s">
        <v>225</v>
      </c>
      <c r="F1244" t="s">
        <v>3817</v>
      </c>
      <c r="G1244" t="s">
        <v>219</v>
      </c>
      <c r="H1244" t="s">
        <v>151</v>
      </c>
      <c r="I1244" t="s">
        <v>136</v>
      </c>
      <c r="J1244" t="s">
        <v>137</v>
      </c>
      <c r="K1244" t="s">
        <v>138</v>
      </c>
      <c r="L1244" t="s">
        <v>3818</v>
      </c>
      <c r="M1244" t="s">
        <v>3819</v>
      </c>
      <c r="N1244">
        <v>1.2175</v>
      </c>
      <c r="O1244">
        <v>0</v>
      </c>
      <c r="P1244">
        <v>10</v>
      </c>
      <c r="Q1244">
        <v>0</v>
      </c>
      <c r="R1244">
        <v>11</v>
      </c>
      <c r="S1244">
        <v>0</v>
      </c>
      <c r="T1244">
        <v>6</v>
      </c>
      <c r="U1244">
        <v>0</v>
      </c>
      <c r="V1244">
        <v>0</v>
      </c>
      <c r="W1244">
        <v>0</v>
      </c>
      <c r="X1244">
        <v>2.7683755540709276</v>
      </c>
      <c r="Y1244">
        <v>0</v>
      </c>
      <c r="Z1244">
        <v>19.801695632258348</v>
      </c>
      <c r="AA1244">
        <v>0</v>
      </c>
      <c r="AB1244">
        <v>9.6515987822771141</v>
      </c>
      <c r="AC1244">
        <v>0</v>
      </c>
      <c r="AD1244">
        <v>0</v>
      </c>
      <c r="AE1244">
        <v>32.221669968606392</v>
      </c>
    </row>
    <row r="1245" spans="1:31" x14ac:dyDescent="0.25">
      <c r="A1245">
        <v>2359429</v>
      </c>
      <c r="B1245">
        <v>1</v>
      </c>
      <c r="C1245" t="s">
        <v>81</v>
      </c>
      <c r="D1245" t="s">
        <v>116</v>
      </c>
      <c r="E1245" t="s">
        <v>225</v>
      </c>
      <c r="F1245" t="s">
        <v>3820</v>
      </c>
      <c r="G1245" t="s">
        <v>3821</v>
      </c>
      <c r="H1245" t="s">
        <v>151</v>
      </c>
      <c r="I1245" t="s">
        <v>136</v>
      </c>
      <c r="J1245" t="s">
        <v>137</v>
      </c>
      <c r="K1245" t="s">
        <v>138</v>
      </c>
      <c r="L1245" t="s">
        <v>3822</v>
      </c>
      <c r="M1245" t="s">
        <v>3823</v>
      </c>
      <c r="N1245">
        <v>0.33444444400000001</v>
      </c>
      <c r="O1245">
        <v>0</v>
      </c>
      <c r="P1245">
        <v>4</v>
      </c>
      <c r="Q1245">
        <v>0</v>
      </c>
      <c r="R1245">
        <v>6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0.75684220605105779</v>
      </c>
      <c r="Y1245">
        <v>0</v>
      </c>
      <c r="Z1245">
        <v>3.8967182494170389</v>
      </c>
      <c r="AA1245">
        <v>0</v>
      </c>
      <c r="AB1245">
        <v>0</v>
      </c>
      <c r="AC1245">
        <v>0</v>
      </c>
      <c r="AD1245">
        <v>0</v>
      </c>
      <c r="AE1245">
        <v>4.6535604554680967</v>
      </c>
    </row>
    <row r="1246" spans="1:31" x14ac:dyDescent="0.25">
      <c r="A1246">
        <v>2359306</v>
      </c>
      <c r="B1246">
        <v>1</v>
      </c>
      <c r="C1246" t="s">
        <v>81</v>
      </c>
      <c r="D1246" t="s">
        <v>120</v>
      </c>
      <c r="E1246" t="s">
        <v>175</v>
      </c>
      <c r="F1246" t="s">
        <v>3691</v>
      </c>
      <c r="G1246" t="s">
        <v>219</v>
      </c>
      <c r="H1246" t="s">
        <v>151</v>
      </c>
      <c r="I1246" t="s">
        <v>136</v>
      </c>
      <c r="J1246" t="s">
        <v>137</v>
      </c>
      <c r="K1246" t="s">
        <v>138</v>
      </c>
      <c r="L1246" t="s">
        <v>3824</v>
      </c>
      <c r="M1246" t="s">
        <v>3825</v>
      </c>
      <c r="N1246">
        <v>0.68166666600000003</v>
      </c>
      <c r="O1246">
        <v>0</v>
      </c>
      <c r="P1246">
        <v>10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2.0069264376863103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2.0069264376863103</v>
      </c>
    </row>
    <row r="1247" spans="1:31" x14ac:dyDescent="0.25">
      <c r="A1247">
        <v>2359137</v>
      </c>
      <c r="B1247">
        <v>1</v>
      </c>
      <c r="C1247" t="s">
        <v>80</v>
      </c>
      <c r="D1247" t="s">
        <v>88</v>
      </c>
      <c r="E1247" t="s">
        <v>132</v>
      </c>
      <c r="F1247" t="s">
        <v>3826</v>
      </c>
      <c r="G1247" t="s">
        <v>168</v>
      </c>
      <c r="H1247" t="s">
        <v>135</v>
      </c>
      <c r="I1247" t="s">
        <v>136</v>
      </c>
      <c r="J1247" t="s">
        <v>137</v>
      </c>
      <c r="K1247" t="s">
        <v>138</v>
      </c>
      <c r="L1247" t="s">
        <v>3827</v>
      </c>
      <c r="M1247" t="s">
        <v>3828</v>
      </c>
      <c r="N1247">
        <v>0.18222222199999999</v>
      </c>
      <c r="O1247">
        <v>0</v>
      </c>
      <c r="P1247">
        <v>0</v>
      </c>
      <c r="Q1247">
        <v>0</v>
      </c>
      <c r="R1247">
        <v>0</v>
      </c>
      <c r="S1247">
        <v>1</v>
      </c>
      <c r="T1247">
        <v>2</v>
      </c>
      <c r="U1247">
        <v>2</v>
      </c>
      <c r="V1247">
        <v>1</v>
      </c>
      <c r="W1247">
        <v>0</v>
      </c>
      <c r="X1247">
        <v>0</v>
      </c>
      <c r="Y1247">
        <v>0</v>
      </c>
      <c r="Z1247">
        <v>0</v>
      </c>
      <c r="AA1247">
        <v>0.42726458479399998</v>
      </c>
      <c r="AB1247">
        <v>0.48887315203850668</v>
      </c>
      <c r="AC1247">
        <v>75.617504562927607</v>
      </c>
      <c r="AD1247">
        <v>3.1233454981304534</v>
      </c>
      <c r="AE1247">
        <v>79.656987797890565</v>
      </c>
    </row>
    <row r="1248" spans="1:31" x14ac:dyDescent="0.25">
      <c r="A1248">
        <v>2359386</v>
      </c>
      <c r="B1248">
        <v>1</v>
      </c>
      <c r="C1248" t="s">
        <v>80</v>
      </c>
      <c r="D1248" t="s">
        <v>84</v>
      </c>
      <c r="E1248" t="s">
        <v>148</v>
      </c>
      <c r="F1248" t="s">
        <v>3829</v>
      </c>
      <c r="G1248" t="s">
        <v>150</v>
      </c>
      <c r="H1248" t="s">
        <v>151</v>
      </c>
      <c r="I1248" t="s">
        <v>136</v>
      </c>
      <c r="J1248" t="s">
        <v>137</v>
      </c>
      <c r="K1248" t="s">
        <v>138</v>
      </c>
      <c r="L1248" t="s">
        <v>3830</v>
      </c>
      <c r="M1248" t="s">
        <v>3831</v>
      </c>
      <c r="N1248">
        <v>6.4883333329999999</v>
      </c>
      <c r="O1248">
        <v>0</v>
      </c>
      <c r="P1248">
        <v>11</v>
      </c>
      <c r="Q1248">
        <v>0</v>
      </c>
      <c r="R1248">
        <v>0</v>
      </c>
      <c r="S1248">
        <v>0</v>
      </c>
      <c r="T1248">
        <v>3</v>
      </c>
      <c r="U1248">
        <v>0</v>
      </c>
      <c r="V1248">
        <v>0</v>
      </c>
      <c r="W1248">
        <v>0</v>
      </c>
      <c r="X1248">
        <v>21.054315247190768</v>
      </c>
      <c r="Y1248">
        <v>0</v>
      </c>
      <c r="Z1248">
        <v>0</v>
      </c>
      <c r="AA1248">
        <v>0</v>
      </c>
      <c r="AB1248">
        <v>110.1120632238856</v>
      </c>
      <c r="AC1248">
        <v>0</v>
      </c>
      <c r="AD1248">
        <v>0</v>
      </c>
      <c r="AE1248">
        <v>131.16637847107637</v>
      </c>
    </row>
    <row r="1249" spans="1:31" x14ac:dyDescent="0.25">
      <c r="A1249">
        <v>2358951</v>
      </c>
      <c r="B1249">
        <v>1</v>
      </c>
      <c r="C1249" t="s">
        <v>80</v>
      </c>
      <c r="D1249" t="s">
        <v>93</v>
      </c>
      <c r="E1249" t="s">
        <v>154</v>
      </c>
      <c r="F1249" t="s">
        <v>3832</v>
      </c>
      <c r="G1249" t="s">
        <v>227</v>
      </c>
      <c r="H1249" t="s">
        <v>151</v>
      </c>
      <c r="I1249" t="s">
        <v>136</v>
      </c>
      <c r="J1249" t="s">
        <v>137</v>
      </c>
      <c r="K1249" t="s">
        <v>138</v>
      </c>
      <c r="L1249" t="s">
        <v>3833</v>
      </c>
      <c r="M1249" t="s">
        <v>3834</v>
      </c>
      <c r="N1249">
        <v>6.1722222220000003</v>
      </c>
      <c r="O1249">
        <v>0</v>
      </c>
      <c r="P1249">
        <v>13</v>
      </c>
      <c r="Q1249">
        <v>0</v>
      </c>
      <c r="R1249">
        <v>22</v>
      </c>
      <c r="S1249">
        <v>0</v>
      </c>
      <c r="T1249">
        <v>4</v>
      </c>
      <c r="U1249">
        <v>0</v>
      </c>
      <c r="V1249">
        <v>0</v>
      </c>
      <c r="W1249">
        <v>0</v>
      </c>
      <c r="X1249">
        <v>35.641336391157076</v>
      </c>
      <c r="Y1249">
        <v>0</v>
      </c>
      <c r="Z1249">
        <v>387.34322282991718</v>
      </c>
      <c r="AA1249">
        <v>0</v>
      </c>
      <c r="AB1249">
        <v>44.568252014277462</v>
      </c>
      <c r="AC1249">
        <v>0</v>
      </c>
      <c r="AD1249">
        <v>0</v>
      </c>
      <c r="AE1249">
        <v>467.55281123535173</v>
      </c>
    </row>
    <row r="1250" spans="1:31" x14ac:dyDescent="0.25">
      <c r="A1250">
        <v>2359037</v>
      </c>
      <c r="B1250">
        <v>1</v>
      </c>
      <c r="C1250" t="s">
        <v>80</v>
      </c>
      <c r="D1250" t="s">
        <v>96</v>
      </c>
      <c r="E1250" t="s">
        <v>148</v>
      </c>
      <c r="F1250" t="s">
        <v>3835</v>
      </c>
      <c r="G1250" t="s">
        <v>160</v>
      </c>
      <c r="H1250" t="s">
        <v>151</v>
      </c>
      <c r="I1250" t="s">
        <v>136</v>
      </c>
      <c r="J1250" t="s">
        <v>137</v>
      </c>
      <c r="K1250" t="s">
        <v>138</v>
      </c>
      <c r="L1250" t="s">
        <v>3836</v>
      </c>
      <c r="M1250" t="s">
        <v>3837</v>
      </c>
      <c r="N1250">
        <v>1.4172222219999999</v>
      </c>
      <c r="O1250">
        <v>0</v>
      </c>
      <c r="P1250">
        <v>1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0.41893166600183673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0.41893166600183673</v>
      </c>
    </row>
    <row r="1251" spans="1:31" x14ac:dyDescent="0.25">
      <c r="A1251">
        <v>2358991</v>
      </c>
      <c r="B1251">
        <v>1</v>
      </c>
      <c r="C1251" t="s">
        <v>81</v>
      </c>
      <c r="D1251" t="s">
        <v>127</v>
      </c>
      <c r="E1251" t="s">
        <v>171</v>
      </c>
      <c r="F1251" t="s">
        <v>3838</v>
      </c>
      <c r="G1251" t="s">
        <v>168</v>
      </c>
      <c r="H1251" t="s">
        <v>135</v>
      </c>
      <c r="I1251" t="s">
        <v>136</v>
      </c>
      <c r="J1251" t="s">
        <v>137</v>
      </c>
      <c r="K1251" t="s">
        <v>138</v>
      </c>
      <c r="L1251" t="s">
        <v>3839</v>
      </c>
      <c r="M1251" t="s">
        <v>3840</v>
      </c>
      <c r="N1251">
        <v>2.9733333329999998</v>
      </c>
      <c r="O1251">
        <v>3</v>
      </c>
      <c r="P1251">
        <v>4</v>
      </c>
      <c r="Q1251">
        <v>42</v>
      </c>
      <c r="R1251">
        <v>19</v>
      </c>
      <c r="S1251">
        <v>2</v>
      </c>
      <c r="T1251">
        <v>2</v>
      </c>
      <c r="U1251">
        <v>0</v>
      </c>
      <c r="V1251">
        <v>0</v>
      </c>
      <c r="W1251">
        <v>5.2609043282261343</v>
      </c>
      <c r="X1251">
        <v>6.1967466455639606</v>
      </c>
      <c r="Y1251">
        <v>331.73759036562274</v>
      </c>
      <c r="Z1251">
        <v>442.12325322050793</v>
      </c>
      <c r="AA1251">
        <v>20.633152222593193</v>
      </c>
      <c r="AB1251">
        <v>7.3642824601685835</v>
      </c>
      <c r="AC1251">
        <v>0</v>
      </c>
      <c r="AD1251">
        <v>0</v>
      </c>
      <c r="AE1251">
        <v>813.3159292426825</v>
      </c>
    </row>
    <row r="1252" spans="1:31" x14ac:dyDescent="0.25">
      <c r="A1252">
        <v>2359323</v>
      </c>
      <c r="B1252">
        <v>1</v>
      </c>
      <c r="C1252" t="s">
        <v>80</v>
      </c>
      <c r="D1252" t="s">
        <v>99</v>
      </c>
      <c r="E1252" t="s">
        <v>148</v>
      </c>
      <c r="F1252" t="s">
        <v>3841</v>
      </c>
      <c r="G1252" t="s">
        <v>160</v>
      </c>
      <c r="H1252" t="s">
        <v>151</v>
      </c>
      <c r="I1252" t="s">
        <v>136</v>
      </c>
      <c r="J1252" t="s">
        <v>137</v>
      </c>
      <c r="K1252" t="s">
        <v>138</v>
      </c>
      <c r="L1252" t="s">
        <v>3842</v>
      </c>
      <c r="M1252" t="s">
        <v>3843</v>
      </c>
      <c r="N1252">
        <v>4.1988888879999999</v>
      </c>
      <c r="O1252">
        <v>0</v>
      </c>
      <c r="P1252">
        <v>4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4.8633319413724445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4.8633319413724445</v>
      </c>
    </row>
    <row r="1253" spans="1:31" x14ac:dyDescent="0.25">
      <c r="A1253">
        <v>2358845</v>
      </c>
      <c r="B1253">
        <v>1</v>
      </c>
      <c r="C1253" t="s">
        <v>81</v>
      </c>
      <c r="D1253" t="s">
        <v>117</v>
      </c>
      <c r="E1253" t="s">
        <v>166</v>
      </c>
      <c r="F1253" t="s">
        <v>692</v>
      </c>
      <c r="G1253" t="s">
        <v>168</v>
      </c>
      <c r="H1253" t="s">
        <v>135</v>
      </c>
      <c r="I1253" t="s">
        <v>653</v>
      </c>
      <c r="J1253" t="s">
        <v>137</v>
      </c>
      <c r="K1253" t="s">
        <v>138</v>
      </c>
      <c r="L1253" t="s">
        <v>3844</v>
      </c>
      <c r="M1253" t="s">
        <v>3845</v>
      </c>
      <c r="N1253">
        <v>3.1111111E-2</v>
      </c>
      <c r="O1253">
        <v>1</v>
      </c>
      <c r="P1253">
        <v>2403</v>
      </c>
      <c r="Q1253">
        <v>38</v>
      </c>
      <c r="R1253">
        <v>83</v>
      </c>
      <c r="S1253">
        <v>19</v>
      </c>
      <c r="T1253">
        <v>231</v>
      </c>
      <c r="U1253">
        <v>8</v>
      </c>
      <c r="V1253">
        <v>1</v>
      </c>
      <c r="W1253">
        <v>9.000309643111111E-3</v>
      </c>
      <c r="X1253">
        <v>10.630345237751673</v>
      </c>
      <c r="Y1253">
        <v>9.2694452115640349</v>
      </c>
      <c r="Z1253">
        <v>1.9110925811258408</v>
      </c>
      <c r="AA1253">
        <v>1.8259926150761561</v>
      </c>
      <c r="AB1253">
        <v>2.5297252329126074</v>
      </c>
      <c r="AC1253">
        <v>13.7442758741932</v>
      </c>
      <c r="AD1253">
        <v>4.078982602016E-2</v>
      </c>
      <c r="AE1253">
        <v>39.960666888286781</v>
      </c>
    </row>
    <row r="1254" spans="1:31" x14ac:dyDescent="0.25">
      <c r="A1254">
        <v>2359177</v>
      </c>
      <c r="B1254">
        <v>1</v>
      </c>
      <c r="C1254" t="s">
        <v>80</v>
      </c>
      <c r="D1254" t="s">
        <v>93</v>
      </c>
      <c r="E1254" t="s">
        <v>225</v>
      </c>
      <c r="F1254" t="s">
        <v>3846</v>
      </c>
      <c r="G1254" t="s">
        <v>219</v>
      </c>
      <c r="H1254" t="s">
        <v>151</v>
      </c>
      <c r="I1254" t="s">
        <v>136</v>
      </c>
      <c r="J1254" t="s">
        <v>137</v>
      </c>
      <c r="K1254" t="s">
        <v>138</v>
      </c>
      <c r="L1254" t="s">
        <v>3847</v>
      </c>
      <c r="M1254" t="s">
        <v>3848</v>
      </c>
      <c r="N1254">
        <v>0.35833333299999998</v>
      </c>
      <c r="O1254">
        <v>0</v>
      </c>
      <c r="P1254">
        <v>0</v>
      </c>
      <c r="Q1254">
        <v>0</v>
      </c>
      <c r="R1254">
        <v>1</v>
      </c>
      <c r="S1254">
        <v>0</v>
      </c>
      <c r="T1254">
        <v>3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7.5499853650000002E-4</v>
      </c>
      <c r="AA1254">
        <v>0</v>
      </c>
      <c r="AB1254">
        <v>3.0589216884062669</v>
      </c>
      <c r="AC1254">
        <v>0</v>
      </c>
      <c r="AD1254">
        <v>0</v>
      </c>
      <c r="AE1254">
        <v>3.0596766869427667</v>
      </c>
    </row>
    <row r="1255" spans="1:31" x14ac:dyDescent="0.25">
      <c r="A1255">
        <v>2359160</v>
      </c>
      <c r="B1255">
        <v>1</v>
      </c>
      <c r="C1255" t="s">
        <v>81</v>
      </c>
      <c r="D1255" t="s">
        <v>122</v>
      </c>
      <c r="E1255" t="s">
        <v>154</v>
      </c>
      <c r="F1255" t="s">
        <v>3849</v>
      </c>
      <c r="G1255" t="s">
        <v>227</v>
      </c>
      <c r="H1255" t="s">
        <v>151</v>
      </c>
      <c r="I1255" t="s">
        <v>136</v>
      </c>
      <c r="J1255" t="s">
        <v>137</v>
      </c>
      <c r="K1255" t="s">
        <v>138</v>
      </c>
      <c r="L1255" t="s">
        <v>3850</v>
      </c>
      <c r="M1255" t="s">
        <v>3851</v>
      </c>
      <c r="N1255">
        <v>1.3108333329999999</v>
      </c>
      <c r="O1255">
        <v>0</v>
      </c>
      <c r="P1255">
        <v>330</v>
      </c>
      <c r="Q1255">
        <v>0</v>
      </c>
      <c r="R1255">
        <v>1</v>
      </c>
      <c r="S1255">
        <v>0</v>
      </c>
      <c r="T1255">
        <v>40</v>
      </c>
      <c r="U1255">
        <v>0</v>
      </c>
      <c r="V1255">
        <v>0</v>
      </c>
      <c r="W1255">
        <v>0</v>
      </c>
      <c r="X1255">
        <v>78.041443750953661</v>
      </c>
      <c r="Y1255">
        <v>0</v>
      </c>
      <c r="Z1255">
        <v>3.5552026721824941</v>
      </c>
      <c r="AA1255">
        <v>0</v>
      </c>
      <c r="AB1255">
        <v>50.009653081629139</v>
      </c>
      <c r="AC1255">
        <v>0</v>
      </c>
      <c r="AD1255">
        <v>0</v>
      </c>
      <c r="AE1255">
        <v>131.60629950476527</v>
      </c>
    </row>
    <row r="1256" spans="1:31" x14ac:dyDescent="0.25">
      <c r="A1256">
        <v>2358914</v>
      </c>
      <c r="B1256">
        <v>1</v>
      </c>
      <c r="C1256" t="s">
        <v>81</v>
      </c>
      <c r="D1256" t="s">
        <v>113</v>
      </c>
      <c r="E1256" t="s">
        <v>154</v>
      </c>
      <c r="F1256" t="s">
        <v>3852</v>
      </c>
      <c r="G1256" t="s">
        <v>2703</v>
      </c>
      <c r="H1256" t="s">
        <v>151</v>
      </c>
      <c r="I1256" t="s">
        <v>136</v>
      </c>
      <c r="J1256" t="s">
        <v>137</v>
      </c>
      <c r="K1256" t="s">
        <v>138</v>
      </c>
      <c r="L1256" t="s">
        <v>3853</v>
      </c>
      <c r="M1256" t="s">
        <v>3854</v>
      </c>
      <c r="N1256">
        <v>4.6158333330000003</v>
      </c>
      <c r="O1256">
        <v>0</v>
      </c>
      <c r="P1256">
        <v>50</v>
      </c>
      <c r="Q1256">
        <v>0</v>
      </c>
      <c r="R1256">
        <v>17</v>
      </c>
      <c r="S1256">
        <v>0</v>
      </c>
      <c r="T1256">
        <v>1</v>
      </c>
      <c r="U1256">
        <v>0</v>
      </c>
      <c r="V1256">
        <v>0</v>
      </c>
      <c r="W1256">
        <v>0</v>
      </c>
      <c r="X1256">
        <v>40.780294999762944</v>
      </c>
      <c r="Y1256">
        <v>0</v>
      </c>
      <c r="Z1256">
        <v>218.95556430453897</v>
      </c>
      <c r="AA1256">
        <v>0</v>
      </c>
      <c r="AB1256">
        <v>0.8807049751917444</v>
      </c>
      <c r="AC1256">
        <v>0</v>
      </c>
      <c r="AD1256">
        <v>0</v>
      </c>
      <c r="AE1256">
        <v>260.61656427949367</v>
      </c>
    </row>
    <row r="1257" spans="1:31" x14ac:dyDescent="0.25">
      <c r="A1257">
        <v>2359183</v>
      </c>
      <c r="B1257">
        <v>1</v>
      </c>
      <c r="C1257" t="s">
        <v>80</v>
      </c>
      <c r="D1257" t="s">
        <v>93</v>
      </c>
      <c r="E1257" t="s">
        <v>154</v>
      </c>
      <c r="F1257" t="s">
        <v>3855</v>
      </c>
      <c r="G1257" t="s">
        <v>244</v>
      </c>
      <c r="H1257" t="s">
        <v>151</v>
      </c>
      <c r="I1257" t="s">
        <v>136</v>
      </c>
      <c r="J1257" t="s">
        <v>137</v>
      </c>
      <c r="K1257" t="s">
        <v>245</v>
      </c>
      <c r="L1257" t="s">
        <v>3856</v>
      </c>
      <c r="M1257" t="s">
        <v>3857</v>
      </c>
      <c r="N1257">
        <v>4.5866666660000002</v>
      </c>
      <c r="O1257">
        <v>0</v>
      </c>
      <c r="P1257">
        <v>182</v>
      </c>
      <c r="Q1257">
        <v>0</v>
      </c>
      <c r="R1257">
        <v>1</v>
      </c>
      <c r="S1257">
        <v>0</v>
      </c>
      <c r="T1257">
        <v>27</v>
      </c>
      <c r="U1257">
        <v>0</v>
      </c>
      <c r="V1257">
        <v>0</v>
      </c>
      <c r="W1257">
        <v>0</v>
      </c>
      <c r="X1257">
        <v>214.08264217579836</v>
      </c>
      <c r="Y1257">
        <v>0</v>
      </c>
      <c r="Z1257">
        <v>12.886671644077209</v>
      </c>
      <c r="AA1257">
        <v>0</v>
      </c>
      <c r="AB1257">
        <v>178.99842727068494</v>
      </c>
      <c r="AC1257">
        <v>0</v>
      </c>
      <c r="AD1257">
        <v>0</v>
      </c>
      <c r="AE1257">
        <v>405.96774109056048</v>
      </c>
    </row>
    <row r="1258" spans="1:31" x14ac:dyDescent="0.25">
      <c r="A1258">
        <v>2359409</v>
      </c>
      <c r="B1258">
        <v>1</v>
      </c>
      <c r="C1258" t="s">
        <v>81</v>
      </c>
      <c r="D1258" t="s">
        <v>118</v>
      </c>
      <c r="E1258" t="s">
        <v>154</v>
      </c>
      <c r="F1258" t="s">
        <v>3858</v>
      </c>
      <c r="G1258" t="s">
        <v>299</v>
      </c>
      <c r="H1258" t="s">
        <v>151</v>
      </c>
      <c r="I1258" t="s">
        <v>136</v>
      </c>
      <c r="J1258" t="s">
        <v>137</v>
      </c>
      <c r="K1258" t="s">
        <v>138</v>
      </c>
      <c r="L1258" t="s">
        <v>3859</v>
      </c>
      <c r="M1258" t="s">
        <v>3860</v>
      </c>
      <c r="N1258">
        <v>6.4655555549999999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1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30.628180434999145</v>
      </c>
      <c r="AC1258">
        <v>0</v>
      </c>
      <c r="AD1258">
        <v>0</v>
      </c>
      <c r="AE1258">
        <v>30.628180434999145</v>
      </c>
    </row>
    <row r="1259" spans="1:31" x14ac:dyDescent="0.25">
      <c r="A1259">
        <v>2359223</v>
      </c>
      <c r="B1259">
        <v>1</v>
      </c>
      <c r="C1259" t="s">
        <v>81</v>
      </c>
      <c r="D1259" t="s">
        <v>114</v>
      </c>
      <c r="E1259" t="s">
        <v>148</v>
      </c>
      <c r="F1259" t="s">
        <v>3861</v>
      </c>
      <c r="G1259" t="s">
        <v>156</v>
      </c>
      <c r="H1259" t="s">
        <v>151</v>
      </c>
      <c r="I1259" t="s">
        <v>136</v>
      </c>
      <c r="J1259" t="s">
        <v>137</v>
      </c>
      <c r="K1259" t="s">
        <v>138</v>
      </c>
      <c r="L1259" t="s">
        <v>3862</v>
      </c>
      <c r="M1259" t="s">
        <v>3863</v>
      </c>
      <c r="N1259">
        <v>3.3997222219999998</v>
      </c>
      <c r="O1259">
        <v>0</v>
      </c>
      <c r="P1259">
        <v>2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0.85923984767950778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0.85923984767950778</v>
      </c>
    </row>
    <row r="1260" spans="1:31" x14ac:dyDescent="0.25">
      <c r="A1260">
        <v>2358974</v>
      </c>
      <c r="B1260">
        <v>1</v>
      </c>
      <c r="C1260" t="s">
        <v>80</v>
      </c>
      <c r="D1260" t="s">
        <v>90</v>
      </c>
      <c r="E1260" t="s">
        <v>154</v>
      </c>
      <c r="F1260" t="s">
        <v>3864</v>
      </c>
      <c r="G1260" t="s">
        <v>244</v>
      </c>
      <c r="H1260" t="s">
        <v>151</v>
      </c>
      <c r="I1260" t="s">
        <v>136</v>
      </c>
      <c r="J1260" t="s">
        <v>137</v>
      </c>
      <c r="K1260" t="s">
        <v>245</v>
      </c>
      <c r="L1260" t="s">
        <v>3865</v>
      </c>
      <c r="M1260" t="s">
        <v>3866</v>
      </c>
      <c r="N1260">
        <v>2.236111111</v>
      </c>
      <c r="O1260">
        <v>0</v>
      </c>
      <c r="P1260">
        <v>303</v>
      </c>
      <c r="Q1260">
        <v>0</v>
      </c>
      <c r="R1260">
        <v>0</v>
      </c>
      <c r="S1260">
        <v>0</v>
      </c>
      <c r="T1260">
        <v>20</v>
      </c>
      <c r="U1260">
        <v>0</v>
      </c>
      <c r="V1260">
        <v>0</v>
      </c>
      <c r="W1260">
        <v>0</v>
      </c>
      <c r="X1260">
        <v>207.44504897036165</v>
      </c>
      <c r="Y1260">
        <v>0</v>
      </c>
      <c r="Z1260">
        <v>0</v>
      </c>
      <c r="AA1260">
        <v>0</v>
      </c>
      <c r="AB1260">
        <v>64.237757974346579</v>
      </c>
      <c r="AC1260">
        <v>0</v>
      </c>
      <c r="AD1260">
        <v>0</v>
      </c>
      <c r="AE1260">
        <v>271.6828069447082</v>
      </c>
    </row>
    <row r="1261" spans="1:31" x14ac:dyDescent="0.25">
      <c r="A1261">
        <v>2359452</v>
      </c>
      <c r="B1261">
        <v>1</v>
      </c>
      <c r="C1261" t="s">
        <v>80</v>
      </c>
      <c r="D1261" t="s">
        <v>85</v>
      </c>
      <c r="E1261" t="s">
        <v>175</v>
      </c>
      <c r="F1261" t="s">
        <v>3867</v>
      </c>
      <c r="G1261" t="s">
        <v>1306</v>
      </c>
      <c r="H1261" t="s">
        <v>151</v>
      </c>
      <c r="I1261" t="s">
        <v>136</v>
      </c>
      <c r="J1261" t="s">
        <v>137</v>
      </c>
      <c r="K1261" t="s">
        <v>138</v>
      </c>
      <c r="L1261" t="s">
        <v>3868</v>
      </c>
      <c r="M1261" t="s">
        <v>3869</v>
      </c>
      <c r="N1261">
        <v>4.4863888879999996</v>
      </c>
      <c r="O1261">
        <v>0</v>
      </c>
      <c r="P1261">
        <v>18</v>
      </c>
      <c r="Q1261">
        <v>0</v>
      </c>
      <c r="R1261">
        <v>0</v>
      </c>
      <c r="S1261">
        <v>0</v>
      </c>
      <c r="T1261">
        <v>6</v>
      </c>
      <c r="U1261">
        <v>0</v>
      </c>
      <c r="V1261">
        <v>0</v>
      </c>
      <c r="W1261">
        <v>0</v>
      </c>
      <c r="X1261">
        <v>35.949241093441167</v>
      </c>
      <c r="Y1261">
        <v>0</v>
      </c>
      <c r="Z1261">
        <v>0</v>
      </c>
      <c r="AA1261">
        <v>0</v>
      </c>
      <c r="AB1261">
        <v>13.50983856433346</v>
      </c>
      <c r="AC1261">
        <v>0</v>
      </c>
      <c r="AD1261">
        <v>0</v>
      </c>
      <c r="AE1261">
        <v>49.459079657774623</v>
      </c>
    </row>
    <row r="1262" spans="1:31" x14ac:dyDescent="0.25">
      <c r="A1262">
        <v>2359240</v>
      </c>
      <c r="B1262">
        <v>1</v>
      </c>
      <c r="C1262" t="s">
        <v>80</v>
      </c>
      <c r="D1262" t="s">
        <v>97</v>
      </c>
      <c r="E1262" t="s">
        <v>148</v>
      </c>
      <c r="F1262" t="s">
        <v>3870</v>
      </c>
      <c r="G1262" t="s">
        <v>240</v>
      </c>
      <c r="H1262" t="s">
        <v>151</v>
      </c>
      <c r="I1262" t="s">
        <v>136</v>
      </c>
      <c r="J1262" t="s">
        <v>137</v>
      </c>
      <c r="K1262" t="s">
        <v>138</v>
      </c>
      <c r="L1262" t="s">
        <v>3871</v>
      </c>
      <c r="M1262" t="s">
        <v>3872</v>
      </c>
      <c r="N1262">
        <v>3.065555555</v>
      </c>
      <c r="O1262">
        <v>0</v>
      </c>
      <c r="P1262">
        <v>1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0.75427737580562781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0.75427737580562781</v>
      </c>
    </row>
    <row r="1263" spans="1:31" x14ac:dyDescent="0.25">
      <c r="A1263">
        <v>2359283</v>
      </c>
      <c r="B1263">
        <v>1</v>
      </c>
      <c r="C1263" t="s">
        <v>80</v>
      </c>
      <c r="D1263" t="s">
        <v>96</v>
      </c>
      <c r="E1263" t="s">
        <v>225</v>
      </c>
      <c r="F1263" t="s">
        <v>454</v>
      </c>
      <c r="G1263" t="s">
        <v>219</v>
      </c>
      <c r="H1263" t="s">
        <v>151</v>
      </c>
      <c r="I1263" t="s">
        <v>136</v>
      </c>
      <c r="J1263" t="s">
        <v>137</v>
      </c>
      <c r="K1263" t="s">
        <v>138</v>
      </c>
      <c r="L1263" t="s">
        <v>3873</v>
      </c>
      <c r="M1263" t="s">
        <v>3874</v>
      </c>
      <c r="N1263">
        <v>3.8791666660000002</v>
      </c>
      <c r="O1263">
        <v>0</v>
      </c>
      <c r="P1263">
        <v>35</v>
      </c>
      <c r="Q1263">
        <v>0</v>
      </c>
      <c r="R1263">
        <v>0</v>
      </c>
      <c r="S1263">
        <v>0</v>
      </c>
      <c r="T1263">
        <v>14</v>
      </c>
      <c r="U1263">
        <v>0</v>
      </c>
      <c r="V1263">
        <v>0</v>
      </c>
      <c r="W1263">
        <v>0</v>
      </c>
      <c r="X1263">
        <v>45.819006930061398</v>
      </c>
      <c r="Y1263">
        <v>0</v>
      </c>
      <c r="Z1263">
        <v>0</v>
      </c>
      <c r="AA1263">
        <v>0</v>
      </c>
      <c r="AB1263">
        <v>355.7339524981258</v>
      </c>
      <c r="AC1263">
        <v>0</v>
      </c>
      <c r="AD1263">
        <v>0</v>
      </c>
      <c r="AE1263">
        <v>401.55295942818719</v>
      </c>
    </row>
    <row r="1264" spans="1:31" x14ac:dyDescent="0.25">
      <c r="A1264">
        <v>2359432</v>
      </c>
      <c r="B1264">
        <v>1</v>
      </c>
      <c r="C1264" t="s">
        <v>80</v>
      </c>
      <c r="D1264" t="s">
        <v>103</v>
      </c>
      <c r="E1264" t="s">
        <v>154</v>
      </c>
      <c r="F1264" t="s">
        <v>3875</v>
      </c>
      <c r="G1264" t="s">
        <v>299</v>
      </c>
      <c r="H1264" t="s">
        <v>151</v>
      </c>
      <c r="I1264" t="s">
        <v>136</v>
      </c>
      <c r="J1264" t="s">
        <v>137</v>
      </c>
      <c r="K1264" t="s">
        <v>138</v>
      </c>
      <c r="L1264" t="s">
        <v>3876</v>
      </c>
      <c r="M1264" t="s">
        <v>3877</v>
      </c>
      <c r="N1264">
        <v>0.98138888800000001</v>
      </c>
      <c r="O1264">
        <v>0</v>
      </c>
      <c r="P1264">
        <v>98</v>
      </c>
      <c r="Q1264">
        <v>0</v>
      </c>
      <c r="R1264">
        <v>15</v>
      </c>
      <c r="S1264">
        <v>0</v>
      </c>
      <c r="T1264">
        <v>23</v>
      </c>
      <c r="U1264">
        <v>0</v>
      </c>
      <c r="V1264">
        <v>0</v>
      </c>
      <c r="W1264">
        <v>0</v>
      </c>
      <c r="X1264">
        <v>32.985556258731307</v>
      </c>
      <c r="Y1264">
        <v>0</v>
      </c>
      <c r="Z1264">
        <v>7.4184181537526568</v>
      </c>
      <c r="AA1264">
        <v>0</v>
      </c>
      <c r="AB1264">
        <v>15.862300348453299</v>
      </c>
      <c r="AC1264">
        <v>0</v>
      </c>
      <c r="AD1264">
        <v>0</v>
      </c>
      <c r="AE1264">
        <v>56.266274760937264</v>
      </c>
    </row>
    <row r="1265" spans="1:31" x14ac:dyDescent="0.25">
      <c r="A1265">
        <v>2358948</v>
      </c>
      <c r="B1265">
        <v>1</v>
      </c>
      <c r="C1265" t="s">
        <v>81</v>
      </c>
      <c r="D1265" t="s">
        <v>123</v>
      </c>
      <c r="E1265" t="s">
        <v>132</v>
      </c>
      <c r="F1265" t="s">
        <v>3878</v>
      </c>
      <c r="G1265" t="s">
        <v>168</v>
      </c>
      <c r="H1265" t="s">
        <v>135</v>
      </c>
      <c r="I1265" t="s">
        <v>136</v>
      </c>
      <c r="J1265" t="s">
        <v>137</v>
      </c>
      <c r="K1265" t="s">
        <v>138</v>
      </c>
      <c r="L1265" t="s">
        <v>3879</v>
      </c>
      <c r="M1265" t="s">
        <v>3880</v>
      </c>
      <c r="N1265">
        <v>2.267222222</v>
      </c>
      <c r="O1265">
        <v>9</v>
      </c>
      <c r="P1265">
        <v>12</v>
      </c>
      <c r="Q1265">
        <v>188</v>
      </c>
      <c r="R1265">
        <v>145</v>
      </c>
      <c r="S1265">
        <v>45</v>
      </c>
      <c r="T1265">
        <v>23</v>
      </c>
      <c r="U1265">
        <v>0</v>
      </c>
      <c r="V1265">
        <v>0</v>
      </c>
      <c r="W1265">
        <v>23.42758915101253</v>
      </c>
      <c r="X1265">
        <v>32.330090361481616</v>
      </c>
      <c r="Y1265">
        <v>652.77637686398134</v>
      </c>
      <c r="Z1265">
        <v>634.50957088427674</v>
      </c>
      <c r="AA1265">
        <v>187.55270638485982</v>
      </c>
      <c r="AB1265">
        <v>115.75307992638382</v>
      </c>
      <c r="AC1265">
        <v>0</v>
      </c>
      <c r="AD1265">
        <v>0</v>
      </c>
      <c r="AE1265">
        <v>1646.3494135719959</v>
      </c>
    </row>
    <row r="1266" spans="1:31" x14ac:dyDescent="0.25">
      <c r="A1266">
        <v>2359303</v>
      </c>
      <c r="B1266">
        <v>1</v>
      </c>
      <c r="C1266" t="s">
        <v>80</v>
      </c>
      <c r="D1266" t="s">
        <v>107</v>
      </c>
      <c r="E1266" t="s">
        <v>148</v>
      </c>
      <c r="F1266" t="s">
        <v>3881</v>
      </c>
      <c r="G1266" t="s">
        <v>160</v>
      </c>
      <c r="H1266" t="s">
        <v>151</v>
      </c>
      <c r="I1266" t="s">
        <v>136</v>
      </c>
      <c r="J1266" t="s">
        <v>137</v>
      </c>
      <c r="K1266" t="s">
        <v>138</v>
      </c>
      <c r="L1266" t="s">
        <v>3882</v>
      </c>
      <c r="M1266" t="s">
        <v>3883</v>
      </c>
      <c r="N1266">
        <v>0.69361111099999995</v>
      </c>
      <c r="O1266">
        <v>0</v>
      </c>
      <c r="P1266">
        <v>2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0.29348601703267163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0.29348601703267163</v>
      </c>
    </row>
    <row r="1267" spans="1:31" x14ac:dyDescent="0.25">
      <c r="A1267">
        <v>2359495</v>
      </c>
      <c r="B1267">
        <v>1</v>
      </c>
      <c r="C1267" t="s">
        <v>80</v>
      </c>
      <c r="D1267" t="s">
        <v>93</v>
      </c>
      <c r="E1267" t="s">
        <v>148</v>
      </c>
      <c r="F1267" t="s">
        <v>3884</v>
      </c>
      <c r="G1267" t="s">
        <v>160</v>
      </c>
      <c r="H1267" t="s">
        <v>151</v>
      </c>
      <c r="I1267" t="s">
        <v>136</v>
      </c>
      <c r="J1267" t="s">
        <v>137</v>
      </c>
      <c r="K1267" t="s">
        <v>138</v>
      </c>
      <c r="L1267" t="s">
        <v>3885</v>
      </c>
      <c r="M1267" t="s">
        <v>3886</v>
      </c>
      <c r="N1267">
        <v>3.4638888880000001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1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4.351082632775972</v>
      </c>
      <c r="AC1267">
        <v>0</v>
      </c>
      <c r="AD1267">
        <v>0</v>
      </c>
      <c r="AE1267">
        <v>4.351082632775972</v>
      </c>
    </row>
    <row r="1268" spans="1:31" x14ac:dyDescent="0.25">
      <c r="A1268">
        <v>2359140</v>
      </c>
      <c r="B1268">
        <v>1</v>
      </c>
      <c r="C1268" t="s">
        <v>81</v>
      </c>
      <c r="D1268" t="s">
        <v>112</v>
      </c>
      <c r="E1268" t="s">
        <v>175</v>
      </c>
      <c r="F1268" t="s">
        <v>3887</v>
      </c>
      <c r="G1268" t="s">
        <v>181</v>
      </c>
      <c r="H1268" t="s">
        <v>151</v>
      </c>
      <c r="I1268" t="s">
        <v>136</v>
      </c>
      <c r="J1268" t="s">
        <v>137</v>
      </c>
      <c r="K1268" t="s">
        <v>138</v>
      </c>
      <c r="L1268" t="s">
        <v>3888</v>
      </c>
      <c r="M1268" t="s">
        <v>3889</v>
      </c>
      <c r="N1268">
        <v>3.182222222</v>
      </c>
      <c r="O1268">
        <v>0</v>
      </c>
      <c r="P1268">
        <v>89</v>
      </c>
      <c r="Q1268">
        <v>0</v>
      </c>
      <c r="R1268">
        <v>0</v>
      </c>
      <c r="S1268">
        <v>0</v>
      </c>
      <c r="T1268">
        <v>30</v>
      </c>
      <c r="U1268">
        <v>0</v>
      </c>
      <c r="V1268">
        <v>0</v>
      </c>
      <c r="W1268">
        <v>0</v>
      </c>
      <c r="X1268">
        <v>78.173575630680247</v>
      </c>
      <c r="Y1268">
        <v>0</v>
      </c>
      <c r="Z1268">
        <v>0</v>
      </c>
      <c r="AA1268">
        <v>0</v>
      </c>
      <c r="AB1268">
        <v>115.78521910955318</v>
      </c>
      <c r="AC1268">
        <v>0</v>
      </c>
      <c r="AD1268">
        <v>0</v>
      </c>
      <c r="AE1268">
        <v>193.95879474023343</v>
      </c>
    </row>
    <row r="1269" spans="1:31" x14ac:dyDescent="0.25">
      <c r="A1269">
        <v>2359489</v>
      </c>
      <c r="B1269">
        <v>1</v>
      </c>
      <c r="C1269" t="s">
        <v>80</v>
      </c>
      <c r="D1269" t="s">
        <v>96</v>
      </c>
      <c r="E1269" t="s">
        <v>175</v>
      </c>
      <c r="F1269" t="s">
        <v>3890</v>
      </c>
      <c r="G1269" t="s">
        <v>284</v>
      </c>
      <c r="H1269" t="s">
        <v>151</v>
      </c>
      <c r="I1269" t="s">
        <v>136</v>
      </c>
      <c r="J1269" t="s">
        <v>137</v>
      </c>
      <c r="K1269" t="s">
        <v>138</v>
      </c>
      <c r="L1269" t="s">
        <v>3891</v>
      </c>
      <c r="M1269" t="s">
        <v>3892</v>
      </c>
      <c r="N1269">
        <v>1.403333333</v>
      </c>
      <c r="O1269">
        <v>0</v>
      </c>
      <c r="P1269">
        <v>34</v>
      </c>
      <c r="Q1269">
        <v>0</v>
      </c>
      <c r="R1269">
        <v>0</v>
      </c>
      <c r="S1269">
        <v>0</v>
      </c>
      <c r="T1269">
        <v>73</v>
      </c>
      <c r="U1269">
        <v>0</v>
      </c>
      <c r="V1269">
        <v>0</v>
      </c>
      <c r="W1269">
        <v>0</v>
      </c>
      <c r="X1269">
        <v>12.966992990735628</v>
      </c>
      <c r="Y1269">
        <v>0</v>
      </c>
      <c r="Z1269">
        <v>0</v>
      </c>
      <c r="AA1269">
        <v>0</v>
      </c>
      <c r="AB1269">
        <v>233.95514438340857</v>
      </c>
      <c r="AC1269">
        <v>0</v>
      </c>
      <c r="AD1269">
        <v>0</v>
      </c>
      <c r="AE1269">
        <v>246.9221373741442</v>
      </c>
    </row>
    <row r="1270" spans="1:31" x14ac:dyDescent="0.25">
      <c r="A1270">
        <v>2358917</v>
      </c>
      <c r="B1270">
        <v>1</v>
      </c>
      <c r="C1270" t="s">
        <v>80</v>
      </c>
      <c r="D1270" t="s">
        <v>97</v>
      </c>
      <c r="E1270" t="s">
        <v>225</v>
      </c>
      <c r="F1270" t="s">
        <v>3893</v>
      </c>
      <c r="G1270" t="s">
        <v>177</v>
      </c>
      <c r="H1270" t="s">
        <v>151</v>
      </c>
      <c r="I1270" t="s">
        <v>136</v>
      </c>
      <c r="J1270" t="s">
        <v>137</v>
      </c>
      <c r="K1270" t="s">
        <v>138</v>
      </c>
      <c r="L1270" t="s">
        <v>3894</v>
      </c>
      <c r="M1270" t="s">
        <v>3895</v>
      </c>
      <c r="N1270">
        <v>7.7486111109999998</v>
      </c>
      <c r="O1270">
        <v>0</v>
      </c>
      <c r="P1270">
        <v>56</v>
      </c>
      <c r="Q1270">
        <v>0</v>
      </c>
      <c r="R1270">
        <v>1</v>
      </c>
      <c r="S1270">
        <v>0</v>
      </c>
      <c r="T1270">
        <v>3</v>
      </c>
      <c r="U1270">
        <v>0</v>
      </c>
      <c r="V1270">
        <v>0</v>
      </c>
      <c r="W1270">
        <v>0</v>
      </c>
      <c r="X1270">
        <v>165.97170323233055</v>
      </c>
      <c r="Y1270">
        <v>0</v>
      </c>
      <c r="Z1270">
        <v>17.16011064857528</v>
      </c>
      <c r="AA1270">
        <v>0</v>
      </c>
      <c r="AB1270">
        <v>18.972718858459054</v>
      </c>
      <c r="AC1270">
        <v>0</v>
      </c>
      <c r="AD1270">
        <v>0</v>
      </c>
      <c r="AE1270">
        <v>202.10453273936488</v>
      </c>
    </row>
    <row r="1271" spans="1:31" x14ac:dyDescent="0.25">
      <c r="A1271">
        <v>2358894</v>
      </c>
      <c r="B1271">
        <v>1</v>
      </c>
      <c r="C1271" t="s">
        <v>80</v>
      </c>
      <c r="D1271" t="s">
        <v>101</v>
      </c>
      <c r="E1271" t="s">
        <v>166</v>
      </c>
      <c r="F1271" t="s">
        <v>3896</v>
      </c>
      <c r="G1271" t="s">
        <v>1077</v>
      </c>
      <c r="H1271" t="s">
        <v>135</v>
      </c>
      <c r="I1271" t="s">
        <v>136</v>
      </c>
      <c r="J1271" t="s">
        <v>137</v>
      </c>
      <c r="K1271" t="s">
        <v>138</v>
      </c>
      <c r="L1271" t="s">
        <v>3897</v>
      </c>
      <c r="M1271" t="s">
        <v>3898</v>
      </c>
      <c r="N1271">
        <v>2.875</v>
      </c>
      <c r="O1271">
        <v>0</v>
      </c>
      <c r="P1271">
        <v>262</v>
      </c>
      <c r="Q1271">
        <v>0</v>
      </c>
      <c r="R1271">
        <v>0</v>
      </c>
      <c r="S1271">
        <v>2</v>
      </c>
      <c r="T1271">
        <v>104</v>
      </c>
      <c r="U1271">
        <v>0</v>
      </c>
      <c r="V1271">
        <v>0</v>
      </c>
      <c r="W1271">
        <v>0</v>
      </c>
      <c r="X1271">
        <v>160.04644402605865</v>
      </c>
      <c r="Y1271">
        <v>0</v>
      </c>
      <c r="Z1271">
        <v>0</v>
      </c>
      <c r="AA1271">
        <v>20.884373460571862</v>
      </c>
      <c r="AB1271">
        <v>137.66869386326306</v>
      </c>
      <c r="AC1271">
        <v>0</v>
      </c>
      <c r="AD1271">
        <v>0</v>
      </c>
      <c r="AE1271">
        <v>318.59951134989353</v>
      </c>
    </row>
    <row r="1272" spans="1:31" x14ac:dyDescent="0.25">
      <c r="A1272">
        <v>2359040</v>
      </c>
      <c r="B1272">
        <v>1</v>
      </c>
      <c r="C1272" t="s">
        <v>81</v>
      </c>
      <c r="D1272" t="s">
        <v>119</v>
      </c>
      <c r="E1272" t="s">
        <v>225</v>
      </c>
      <c r="F1272" t="s">
        <v>3899</v>
      </c>
      <c r="G1272" t="s">
        <v>219</v>
      </c>
      <c r="H1272" t="s">
        <v>151</v>
      </c>
      <c r="I1272" t="s">
        <v>136</v>
      </c>
      <c r="J1272" t="s">
        <v>137</v>
      </c>
      <c r="K1272" t="s">
        <v>138</v>
      </c>
      <c r="L1272" t="s">
        <v>3900</v>
      </c>
      <c r="M1272" t="s">
        <v>3901</v>
      </c>
      <c r="N1272">
        <v>1.393333333</v>
      </c>
      <c r="O1272">
        <v>0</v>
      </c>
      <c r="P1272">
        <v>58</v>
      </c>
      <c r="Q1272">
        <v>0</v>
      </c>
      <c r="R1272">
        <v>2</v>
      </c>
      <c r="S1272">
        <v>0</v>
      </c>
      <c r="T1272">
        <v>6</v>
      </c>
      <c r="U1272">
        <v>0</v>
      </c>
      <c r="V1272">
        <v>0</v>
      </c>
      <c r="W1272">
        <v>0</v>
      </c>
      <c r="X1272">
        <v>22.815928294791117</v>
      </c>
      <c r="Y1272">
        <v>0</v>
      </c>
      <c r="Z1272">
        <v>1.4536785614774792</v>
      </c>
      <c r="AA1272">
        <v>0</v>
      </c>
      <c r="AB1272">
        <v>2.3616923855087508</v>
      </c>
      <c r="AC1272">
        <v>0</v>
      </c>
      <c r="AD1272">
        <v>0</v>
      </c>
      <c r="AE1272">
        <v>26.631299241777345</v>
      </c>
    </row>
    <row r="1273" spans="1:31" x14ac:dyDescent="0.25">
      <c r="A1273">
        <v>2359063</v>
      </c>
      <c r="B1273">
        <v>1</v>
      </c>
      <c r="C1273" t="s">
        <v>80</v>
      </c>
      <c r="D1273" t="s">
        <v>93</v>
      </c>
      <c r="E1273" t="s">
        <v>148</v>
      </c>
      <c r="F1273" t="s">
        <v>3902</v>
      </c>
      <c r="G1273" t="s">
        <v>150</v>
      </c>
      <c r="H1273" t="s">
        <v>151</v>
      </c>
      <c r="I1273" t="s">
        <v>136</v>
      </c>
      <c r="J1273" t="s">
        <v>137</v>
      </c>
      <c r="K1273" t="s">
        <v>138</v>
      </c>
      <c r="L1273" t="s">
        <v>3903</v>
      </c>
      <c r="M1273" t="s">
        <v>3904</v>
      </c>
      <c r="N1273">
        <v>10.096111111000001</v>
      </c>
      <c r="O1273">
        <v>0</v>
      </c>
      <c r="P1273">
        <v>1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1.9696675156800987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1.9696675156800987</v>
      </c>
    </row>
    <row r="1274" spans="1:31" x14ac:dyDescent="0.25">
      <c r="A1274">
        <v>2359232</v>
      </c>
      <c r="B1274">
        <v>1</v>
      </c>
      <c r="C1274" t="s">
        <v>80</v>
      </c>
      <c r="D1274" t="s">
        <v>98</v>
      </c>
      <c r="E1274" t="s">
        <v>166</v>
      </c>
      <c r="F1274" t="s">
        <v>3905</v>
      </c>
      <c r="G1274" t="s">
        <v>168</v>
      </c>
      <c r="H1274" t="s">
        <v>135</v>
      </c>
      <c r="I1274" t="s">
        <v>136</v>
      </c>
      <c r="J1274" t="s">
        <v>137</v>
      </c>
      <c r="K1274" t="s">
        <v>138</v>
      </c>
      <c r="L1274" t="s">
        <v>3906</v>
      </c>
      <c r="M1274" t="s">
        <v>3907</v>
      </c>
      <c r="N1274">
        <v>0.92777777699999997</v>
      </c>
      <c r="O1274">
        <v>0</v>
      </c>
      <c r="P1274">
        <v>21</v>
      </c>
      <c r="Q1274">
        <v>29</v>
      </c>
      <c r="R1274">
        <v>188</v>
      </c>
      <c r="S1274">
        <v>11</v>
      </c>
      <c r="T1274">
        <v>66</v>
      </c>
      <c r="U1274">
        <v>2</v>
      </c>
      <c r="V1274">
        <v>0</v>
      </c>
      <c r="W1274">
        <v>0</v>
      </c>
      <c r="X1274">
        <v>16.643914706035645</v>
      </c>
      <c r="Y1274">
        <v>334.94784817657592</v>
      </c>
      <c r="Z1274">
        <v>1048.0668513982969</v>
      </c>
      <c r="AA1274">
        <v>149.88333080776778</v>
      </c>
      <c r="AB1274">
        <v>326.77730658175562</v>
      </c>
      <c r="AC1274">
        <v>221.48474607543972</v>
      </c>
      <c r="AD1274">
        <v>0</v>
      </c>
      <c r="AE1274">
        <v>2097.8039977458711</v>
      </c>
    </row>
    <row r="1275" spans="1:31" x14ac:dyDescent="0.25">
      <c r="A1275">
        <v>2359109</v>
      </c>
      <c r="B1275">
        <v>1</v>
      </c>
      <c r="C1275" t="s">
        <v>81</v>
      </c>
      <c r="D1275" t="s">
        <v>112</v>
      </c>
      <c r="E1275" t="s">
        <v>148</v>
      </c>
      <c r="F1275" t="s">
        <v>3908</v>
      </c>
      <c r="G1275" t="s">
        <v>160</v>
      </c>
      <c r="H1275" t="s">
        <v>151</v>
      </c>
      <c r="I1275" t="s">
        <v>136</v>
      </c>
      <c r="J1275" t="s">
        <v>137</v>
      </c>
      <c r="K1275" t="s">
        <v>138</v>
      </c>
      <c r="L1275" t="s">
        <v>3909</v>
      </c>
      <c r="M1275" t="s">
        <v>3910</v>
      </c>
      <c r="N1275">
        <v>0.84055555500000001</v>
      </c>
      <c r="O1275">
        <v>0</v>
      </c>
      <c r="P1275">
        <v>1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0.19485313693357331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0.19485313693357331</v>
      </c>
    </row>
    <row r="1276" spans="1:31" x14ac:dyDescent="0.25">
      <c r="A1276">
        <v>2358877</v>
      </c>
      <c r="B1276">
        <v>1</v>
      </c>
      <c r="C1276" t="s">
        <v>81</v>
      </c>
      <c r="D1276" t="s">
        <v>117</v>
      </c>
      <c r="E1276" t="s">
        <v>166</v>
      </c>
      <c r="F1276" t="s">
        <v>692</v>
      </c>
      <c r="G1276" t="s">
        <v>168</v>
      </c>
      <c r="H1276" t="s">
        <v>135</v>
      </c>
      <c r="I1276" t="s">
        <v>653</v>
      </c>
      <c r="J1276" t="s">
        <v>137</v>
      </c>
      <c r="K1276" t="s">
        <v>138</v>
      </c>
      <c r="L1276" t="s">
        <v>3911</v>
      </c>
      <c r="M1276" t="s">
        <v>3912</v>
      </c>
      <c r="N1276">
        <v>2.7777777E-2</v>
      </c>
      <c r="O1276">
        <v>1</v>
      </c>
      <c r="P1276">
        <v>2403</v>
      </c>
      <c r="Q1276">
        <v>38</v>
      </c>
      <c r="R1276">
        <v>83</v>
      </c>
      <c r="S1276">
        <v>19</v>
      </c>
      <c r="T1276">
        <v>231</v>
      </c>
      <c r="U1276">
        <v>8</v>
      </c>
      <c r="V1276">
        <v>1</v>
      </c>
      <c r="W1276">
        <v>5.8333769066666666E-3</v>
      </c>
      <c r="X1276">
        <v>8.3781831426313413</v>
      </c>
      <c r="Y1276">
        <v>7.3876982410726075</v>
      </c>
      <c r="Z1276">
        <v>1.5677182773846667</v>
      </c>
      <c r="AA1276">
        <v>1.4421133395959724</v>
      </c>
      <c r="AB1276">
        <v>2.0084044105249728</v>
      </c>
      <c r="AC1276">
        <v>11.308977990624721</v>
      </c>
      <c r="AD1276">
        <v>3.6039174620000003E-2</v>
      </c>
      <c r="AE1276">
        <v>32.134967953360949</v>
      </c>
    </row>
    <row r="1277" spans="1:31" x14ac:dyDescent="0.25">
      <c r="A1277">
        <v>2359209</v>
      </c>
      <c r="B1277">
        <v>1</v>
      </c>
      <c r="C1277" t="s">
        <v>81</v>
      </c>
      <c r="D1277" t="s">
        <v>124</v>
      </c>
      <c r="E1277" t="s">
        <v>148</v>
      </c>
      <c r="F1277" t="s">
        <v>3913</v>
      </c>
      <c r="G1277" t="s">
        <v>160</v>
      </c>
      <c r="H1277" t="s">
        <v>151</v>
      </c>
      <c r="I1277" t="s">
        <v>136</v>
      </c>
      <c r="J1277" t="s">
        <v>137</v>
      </c>
      <c r="K1277" t="s">
        <v>138</v>
      </c>
      <c r="L1277" t="s">
        <v>3914</v>
      </c>
      <c r="M1277" t="s">
        <v>3915</v>
      </c>
      <c r="N1277">
        <v>0.73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1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1.2738369630933453</v>
      </c>
      <c r="AC1277">
        <v>0</v>
      </c>
      <c r="AD1277">
        <v>0</v>
      </c>
      <c r="AE1277">
        <v>1.2738369630933453</v>
      </c>
    </row>
    <row r="1278" spans="1:31" x14ac:dyDescent="0.25">
      <c r="A1278">
        <v>2359458</v>
      </c>
      <c r="B1278">
        <v>1</v>
      </c>
      <c r="C1278" t="s">
        <v>80</v>
      </c>
      <c r="D1278" t="s">
        <v>97</v>
      </c>
      <c r="E1278" t="s">
        <v>148</v>
      </c>
      <c r="F1278" t="s">
        <v>3916</v>
      </c>
      <c r="G1278" t="s">
        <v>150</v>
      </c>
      <c r="H1278" t="s">
        <v>151</v>
      </c>
      <c r="I1278" t="s">
        <v>136</v>
      </c>
      <c r="J1278" t="s">
        <v>137</v>
      </c>
      <c r="K1278" t="s">
        <v>138</v>
      </c>
      <c r="L1278" t="s">
        <v>3818</v>
      </c>
      <c r="M1278" t="s">
        <v>3917</v>
      </c>
      <c r="N1278">
        <v>1.8325</v>
      </c>
      <c r="O1278">
        <v>0</v>
      </c>
      <c r="P1278">
        <v>2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1.3109471881417738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1.3109471881417738</v>
      </c>
    </row>
    <row r="1279" spans="1:31" x14ac:dyDescent="0.25">
      <c r="A1279">
        <v>2359372</v>
      </c>
      <c r="B1279">
        <v>1</v>
      </c>
      <c r="C1279" t="s">
        <v>81</v>
      </c>
      <c r="D1279" t="s">
        <v>126</v>
      </c>
      <c r="E1279" t="s">
        <v>225</v>
      </c>
      <c r="F1279" t="s">
        <v>3918</v>
      </c>
      <c r="G1279" t="s">
        <v>219</v>
      </c>
      <c r="H1279" t="s">
        <v>151</v>
      </c>
      <c r="I1279" t="s">
        <v>136</v>
      </c>
      <c r="J1279" t="s">
        <v>137</v>
      </c>
      <c r="K1279" t="s">
        <v>138</v>
      </c>
      <c r="L1279" t="s">
        <v>3919</v>
      </c>
      <c r="M1279" t="s">
        <v>3920</v>
      </c>
      <c r="N1279">
        <v>1.007222222</v>
      </c>
      <c r="O1279">
        <v>0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2.8761419983661942</v>
      </c>
      <c r="AA1279">
        <v>0</v>
      </c>
      <c r="AB1279">
        <v>0</v>
      </c>
      <c r="AC1279">
        <v>0</v>
      </c>
      <c r="AD1279">
        <v>0</v>
      </c>
      <c r="AE1279">
        <v>2.8761419983661942</v>
      </c>
    </row>
    <row r="1280" spans="1:31" x14ac:dyDescent="0.25">
      <c r="A1280">
        <v>2359272</v>
      </c>
      <c r="B1280">
        <v>1</v>
      </c>
      <c r="C1280" t="s">
        <v>81</v>
      </c>
      <c r="D1280" t="s">
        <v>128</v>
      </c>
      <c r="E1280" t="s">
        <v>148</v>
      </c>
      <c r="F1280" t="s">
        <v>3921</v>
      </c>
      <c r="G1280" t="s">
        <v>160</v>
      </c>
      <c r="H1280" t="s">
        <v>151</v>
      </c>
      <c r="I1280" t="s">
        <v>136</v>
      </c>
      <c r="J1280" t="s">
        <v>137</v>
      </c>
      <c r="K1280" t="s">
        <v>138</v>
      </c>
      <c r="L1280" t="s">
        <v>3922</v>
      </c>
      <c r="M1280" t="s">
        <v>3923</v>
      </c>
      <c r="N1280">
        <v>1.416666666</v>
      </c>
      <c r="O1280">
        <v>0</v>
      </c>
      <c r="P1280">
        <v>9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4.4881893441281617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4.4881893441281617</v>
      </c>
    </row>
    <row r="1281" spans="1:31" x14ac:dyDescent="0.25">
      <c r="A1281">
        <v>2359192</v>
      </c>
      <c r="B1281">
        <v>1</v>
      </c>
      <c r="C1281" t="s">
        <v>80</v>
      </c>
      <c r="D1281" t="s">
        <v>93</v>
      </c>
      <c r="E1281" t="s">
        <v>154</v>
      </c>
      <c r="F1281" t="s">
        <v>3924</v>
      </c>
      <c r="G1281" t="s">
        <v>244</v>
      </c>
      <c r="H1281" t="s">
        <v>151</v>
      </c>
      <c r="I1281" t="s">
        <v>136</v>
      </c>
      <c r="J1281" t="s">
        <v>137</v>
      </c>
      <c r="K1281" t="s">
        <v>245</v>
      </c>
      <c r="L1281" t="s">
        <v>3925</v>
      </c>
      <c r="M1281" t="s">
        <v>3926</v>
      </c>
      <c r="N1281">
        <v>4.4141666659999999</v>
      </c>
      <c r="O1281">
        <v>0</v>
      </c>
      <c r="P1281">
        <v>86</v>
      </c>
      <c r="Q1281">
        <v>0</v>
      </c>
      <c r="R1281">
        <v>2</v>
      </c>
      <c r="S1281">
        <v>0</v>
      </c>
      <c r="T1281">
        <v>24</v>
      </c>
      <c r="U1281">
        <v>0</v>
      </c>
      <c r="V1281">
        <v>0</v>
      </c>
      <c r="W1281">
        <v>0</v>
      </c>
      <c r="X1281">
        <v>79.119024563880529</v>
      </c>
      <c r="Y1281">
        <v>0</v>
      </c>
      <c r="Z1281">
        <v>6.4713075623703826</v>
      </c>
      <c r="AA1281">
        <v>0</v>
      </c>
      <c r="AB1281">
        <v>124.74798527176694</v>
      </c>
      <c r="AC1281">
        <v>0</v>
      </c>
      <c r="AD1281">
        <v>0</v>
      </c>
      <c r="AE1281">
        <v>210.33831739801786</v>
      </c>
    </row>
    <row r="1282" spans="1:31" x14ac:dyDescent="0.25">
      <c r="A1282">
        <v>2359498</v>
      </c>
      <c r="B1282">
        <v>1</v>
      </c>
      <c r="C1282" t="s">
        <v>81</v>
      </c>
      <c r="D1282" t="s">
        <v>118</v>
      </c>
      <c r="E1282" t="s">
        <v>171</v>
      </c>
      <c r="F1282" t="s">
        <v>3927</v>
      </c>
      <c r="G1282" t="s">
        <v>168</v>
      </c>
      <c r="H1282" t="s">
        <v>135</v>
      </c>
      <c r="I1282" t="s">
        <v>136</v>
      </c>
      <c r="J1282" t="s">
        <v>137</v>
      </c>
      <c r="K1282" t="s">
        <v>138</v>
      </c>
      <c r="L1282" t="s">
        <v>3928</v>
      </c>
      <c r="M1282" t="s">
        <v>3929</v>
      </c>
      <c r="N1282">
        <v>1.7002777769999999</v>
      </c>
      <c r="O1282">
        <v>1</v>
      </c>
      <c r="P1282">
        <v>581</v>
      </c>
      <c r="Q1282">
        <v>14</v>
      </c>
      <c r="R1282">
        <v>25</v>
      </c>
      <c r="S1282">
        <v>9</v>
      </c>
      <c r="T1282">
        <v>81</v>
      </c>
      <c r="U1282">
        <v>3</v>
      </c>
      <c r="V1282">
        <v>0</v>
      </c>
      <c r="W1282">
        <v>4.1065305642552001</v>
      </c>
      <c r="X1282">
        <v>275.26156034628031</v>
      </c>
      <c r="Y1282">
        <v>70.35565384389173</v>
      </c>
      <c r="Z1282">
        <v>78.448999880477899</v>
      </c>
      <c r="AA1282">
        <v>295.7807009429448</v>
      </c>
      <c r="AB1282">
        <v>73.693203622774789</v>
      </c>
      <c r="AC1282">
        <v>896.99157272388061</v>
      </c>
      <c r="AD1282">
        <v>0</v>
      </c>
      <c r="AE1282">
        <v>1694.6382219245054</v>
      </c>
    </row>
    <row r="1283" spans="1:31" x14ac:dyDescent="0.25">
      <c r="A1283">
        <v>2359312</v>
      </c>
      <c r="B1283">
        <v>1</v>
      </c>
      <c r="C1283" t="s">
        <v>80</v>
      </c>
      <c r="D1283" t="s">
        <v>105</v>
      </c>
      <c r="E1283" t="s">
        <v>175</v>
      </c>
      <c r="F1283" t="s">
        <v>3930</v>
      </c>
      <c r="G1283" t="s">
        <v>219</v>
      </c>
      <c r="H1283" t="s">
        <v>151</v>
      </c>
      <c r="I1283" t="s">
        <v>136</v>
      </c>
      <c r="J1283" t="s">
        <v>137</v>
      </c>
      <c r="K1283" t="s">
        <v>138</v>
      </c>
      <c r="L1283" t="s">
        <v>3931</v>
      </c>
      <c r="M1283" t="s">
        <v>3932</v>
      </c>
      <c r="N1283">
        <v>2.6155555549999998</v>
      </c>
      <c r="O1283">
        <v>0</v>
      </c>
      <c r="P1283">
        <v>60</v>
      </c>
      <c r="Q1283">
        <v>0</v>
      </c>
      <c r="R1283">
        <v>0</v>
      </c>
      <c r="S1283">
        <v>0</v>
      </c>
      <c r="T1283">
        <v>4</v>
      </c>
      <c r="U1283">
        <v>0</v>
      </c>
      <c r="V1283">
        <v>0</v>
      </c>
      <c r="W1283">
        <v>0</v>
      </c>
      <c r="X1283">
        <v>47.885549005239064</v>
      </c>
      <c r="Y1283">
        <v>0</v>
      </c>
      <c r="Z1283">
        <v>0</v>
      </c>
      <c r="AA1283">
        <v>0</v>
      </c>
      <c r="AB1283">
        <v>6.0726606379937831</v>
      </c>
      <c r="AC1283">
        <v>0</v>
      </c>
      <c r="AD1283">
        <v>0</v>
      </c>
      <c r="AE1283">
        <v>53.958209643232848</v>
      </c>
    </row>
    <row r="1284" spans="1:31" x14ac:dyDescent="0.25">
      <c r="A1284">
        <v>2358980</v>
      </c>
      <c r="B1284">
        <v>1</v>
      </c>
      <c r="C1284" t="s">
        <v>80</v>
      </c>
      <c r="D1284" t="s">
        <v>96</v>
      </c>
      <c r="E1284" t="s">
        <v>148</v>
      </c>
      <c r="F1284" t="s">
        <v>3933</v>
      </c>
      <c r="G1284" t="s">
        <v>240</v>
      </c>
      <c r="H1284" t="s">
        <v>151</v>
      </c>
      <c r="I1284" t="s">
        <v>136</v>
      </c>
      <c r="J1284" t="s">
        <v>137</v>
      </c>
      <c r="K1284" t="s">
        <v>138</v>
      </c>
      <c r="L1284" t="s">
        <v>3934</v>
      </c>
      <c r="M1284" t="s">
        <v>3935</v>
      </c>
      <c r="N1284">
        <v>4.2175000000000002</v>
      </c>
      <c r="O1284">
        <v>0</v>
      </c>
      <c r="P1284">
        <v>1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7.7267034932227796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7.7267034932227796</v>
      </c>
    </row>
    <row r="1285" spans="1:31" x14ac:dyDescent="0.25">
      <c r="A1285">
        <v>2359478</v>
      </c>
      <c r="B1285">
        <v>1</v>
      </c>
      <c r="C1285" t="s">
        <v>80</v>
      </c>
      <c r="D1285" t="s">
        <v>105</v>
      </c>
      <c r="E1285" t="s">
        <v>225</v>
      </c>
      <c r="F1285" t="s">
        <v>3936</v>
      </c>
      <c r="G1285" t="s">
        <v>177</v>
      </c>
      <c r="H1285" t="s">
        <v>151</v>
      </c>
      <c r="I1285" t="s">
        <v>136</v>
      </c>
      <c r="J1285" t="s">
        <v>137</v>
      </c>
      <c r="K1285" t="s">
        <v>138</v>
      </c>
      <c r="L1285" t="s">
        <v>3937</v>
      </c>
      <c r="M1285" t="s">
        <v>3938</v>
      </c>
      <c r="N1285">
        <v>1.873611111</v>
      </c>
      <c r="O1285">
        <v>0</v>
      </c>
      <c r="P1285">
        <v>216</v>
      </c>
      <c r="Q1285">
        <v>0</v>
      </c>
      <c r="R1285">
        <v>0</v>
      </c>
      <c r="S1285">
        <v>0</v>
      </c>
      <c r="T1285">
        <v>11</v>
      </c>
      <c r="U1285">
        <v>0</v>
      </c>
      <c r="V1285">
        <v>0</v>
      </c>
      <c r="W1285">
        <v>0</v>
      </c>
      <c r="X1285">
        <v>151.56637869954699</v>
      </c>
      <c r="Y1285">
        <v>0</v>
      </c>
      <c r="Z1285">
        <v>0</v>
      </c>
      <c r="AA1285">
        <v>0</v>
      </c>
      <c r="AB1285">
        <v>21.798210691571079</v>
      </c>
      <c r="AC1285">
        <v>0</v>
      </c>
      <c r="AD1285">
        <v>0</v>
      </c>
      <c r="AE1285">
        <v>173.36458939111807</v>
      </c>
    </row>
    <row r="1286" spans="1:31" x14ac:dyDescent="0.25">
      <c r="A1286">
        <v>2359043</v>
      </c>
      <c r="B1286">
        <v>1</v>
      </c>
      <c r="C1286" t="s">
        <v>80</v>
      </c>
      <c r="D1286" t="s">
        <v>96</v>
      </c>
      <c r="E1286" t="s">
        <v>175</v>
      </c>
      <c r="F1286" t="s">
        <v>2779</v>
      </c>
      <c r="G1286" t="s">
        <v>177</v>
      </c>
      <c r="H1286" t="s">
        <v>151</v>
      </c>
      <c r="I1286" t="s">
        <v>136</v>
      </c>
      <c r="J1286" t="s">
        <v>137</v>
      </c>
      <c r="K1286" t="s">
        <v>138</v>
      </c>
      <c r="L1286" t="s">
        <v>3939</v>
      </c>
      <c r="M1286" t="s">
        <v>3940</v>
      </c>
      <c r="N1286">
        <v>3.45</v>
      </c>
      <c r="O1286">
        <v>0</v>
      </c>
      <c r="P1286">
        <v>11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10.372390451733351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10.372390451733351</v>
      </c>
    </row>
    <row r="1287" spans="1:31" x14ac:dyDescent="0.25">
      <c r="A1287">
        <v>2358900</v>
      </c>
      <c r="B1287">
        <v>1</v>
      </c>
      <c r="C1287" t="s">
        <v>80</v>
      </c>
      <c r="D1287" t="s">
        <v>101</v>
      </c>
      <c r="E1287" t="s">
        <v>132</v>
      </c>
      <c r="F1287" t="s">
        <v>3941</v>
      </c>
      <c r="G1287" t="s">
        <v>168</v>
      </c>
      <c r="H1287" t="s">
        <v>135</v>
      </c>
      <c r="I1287" t="s">
        <v>136</v>
      </c>
      <c r="J1287" t="s">
        <v>137</v>
      </c>
      <c r="K1287" t="s">
        <v>138</v>
      </c>
      <c r="L1287" t="s">
        <v>3942</v>
      </c>
      <c r="M1287" t="s">
        <v>3943</v>
      </c>
      <c r="N1287">
        <v>1.5733333329999999</v>
      </c>
      <c r="O1287">
        <v>0</v>
      </c>
      <c r="P1287">
        <v>979</v>
      </c>
      <c r="Q1287">
        <v>0</v>
      </c>
      <c r="R1287">
        <v>1</v>
      </c>
      <c r="S1287">
        <v>0</v>
      </c>
      <c r="T1287">
        <v>95</v>
      </c>
      <c r="U1287">
        <v>0</v>
      </c>
      <c r="V1287">
        <v>0</v>
      </c>
      <c r="W1287">
        <v>0</v>
      </c>
      <c r="X1287">
        <v>356.28456122211719</v>
      </c>
      <c r="Y1287">
        <v>0</v>
      </c>
      <c r="Z1287">
        <v>0.32676916775464449</v>
      </c>
      <c r="AA1287">
        <v>0</v>
      </c>
      <c r="AB1287">
        <v>255.55612044399146</v>
      </c>
      <c r="AC1287">
        <v>0</v>
      </c>
      <c r="AD1287">
        <v>0</v>
      </c>
      <c r="AE1287">
        <v>612.16745083386331</v>
      </c>
    </row>
    <row r="1288" spans="1:31" x14ac:dyDescent="0.25">
      <c r="A1288">
        <v>2359441</v>
      </c>
      <c r="B1288">
        <v>1</v>
      </c>
      <c r="C1288" t="s">
        <v>81</v>
      </c>
      <c r="D1288" t="s">
        <v>115</v>
      </c>
      <c r="E1288" t="s">
        <v>225</v>
      </c>
      <c r="F1288" t="s">
        <v>3944</v>
      </c>
      <c r="G1288" t="s">
        <v>219</v>
      </c>
      <c r="H1288" t="s">
        <v>151</v>
      </c>
      <c r="I1288" t="s">
        <v>136</v>
      </c>
      <c r="J1288" t="s">
        <v>137</v>
      </c>
      <c r="K1288" t="s">
        <v>138</v>
      </c>
      <c r="L1288" t="s">
        <v>3945</v>
      </c>
      <c r="M1288" t="s">
        <v>3946</v>
      </c>
      <c r="N1288">
        <v>0.67027777700000002</v>
      </c>
      <c r="O1288">
        <v>0</v>
      </c>
      <c r="P1288">
        <v>1</v>
      </c>
      <c r="Q1288">
        <v>0</v>
      </c>
      <c r="R1288">
        <v>5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0.13426215345378667</v>
      </c>
      <c r="Y1288">
        <v>0</v>
      </c>
      <c r="Z1288">
        <v>6.1618733864806448</v>
      </c>
      <c r="AA1288">
        <v>0</v>
      </c>
      <c r="AB1288">
        <v>0</v>
      </c>
      <c r="AC1288">
        <v>0</v>
      </c>
      <c r="AD1288">
        <v>0</v>
      </c>
      <c r="AE1288">
        <v>6.296135539934431</v>
      </c>
    </row>
    <row r="1289" spans="1:31" x14ac:dyDescent="0.25">
      <c r="A1289">
        <v>2359275</v>
      </c>
      <c r="B1289">
        <v>1</v>
      </c>
      <c r="C1289" t="s">
        <v>80</v>
      </c>
      <c r="D1289" t="s">
        <v>87</v>
      </c>
      <c r="E1289" t="s">
        <v>154</v>
      </c>
      <c r="F1289" t="s">
        <v>3947</v>
      </c>
      <c r="G1289" t="s">
        <v>1306</v>
      </c>
      <c r="H1289" t="s">
        <v>151</v>
      </c>
      <c r="I1289" t="s">
        <v>136</v>
      </c>
      <c r="J1289" t="s">
        <v>137</v>
      </c>
      <c r="K1289" t="s">
        <v>138</v>
      </c>
      <c r="L1289" t="s">
        <v>3948</v>
      </c>
      <c r="M1289" t="s">
        <v>3949</v>
      </c>
      <c r="N1289">
        <v>0.96388888800000005</v>
      </c>
      <c r="O1289">
        <v>0</v>
      </c>
      <c r="P1289">
        <v>164</v>
      </c>
      <c r="Q1289">
        <v>0</v>
      </c>
      <c r="R1289">
        <v>0</v>
      </c>
      <c r="S1289">
        <v>0</v>
      </c>
      <c r="T1289">
        <v>27</v>
      </c>
      <c r="U1289">
        <v>0</v>
      </c>
      <c r="V1289">
        <v>0</v>
      </c>
      <c r="W1289">
        <v>0</v>
      </c>
      <c r="X1289">
        <v>53.783288415140227</v>
      </c>
      <c r="Y1289">
        <v>0</v>
      </c>
      <c r="Z1289">
        <v>0</v>
      </c>
      <c r="AA1289">
        <v>0</v>
      </c>
      <c r="AB1289">
        <v>104.97621596617732</v>
      </c>
      <c r="AC1289">
        <v>0</v>
      </c>
      <c r="AD1289">
        <v>0</v>
      </c>
      <c r="AE1289">
        <v>158.75950438131756</v>
      </c>
    </row>
    <row r="1290" spans="1:31" x14ac:dyDescent="0.25">
      <c r="A1290">
        <v>2359129</v>
      </c>
      <c r="B1290">
        <v>1</v>
      </c>
      <c r="C1290" t="s">
        <v>81</v>
      </c>
      <c r="D1290" t="s">
        <v>120</v>
      </c>
      <c r="E1290" t="s">
        <v>154</v>
      </c>
      <c r="F1290" t="s">
        <v>3950</v>
      </c>
      <c r="G1290" t="s">
        <v>299</v>
      </c>
      <c r="H1290" t="s">
        <v>151</v>
      </c>
      <c r="I1290" t="s">
        <v>136</v>
      </c>
      <c r="J1290" t="s">
        <v>137</v>
      </c>
      <c r="K1290" t="s">
        <v>138</v>
      </c>
      <c r="L1290" t="s">
        <v>3951</v>
      </c>
      <c r="M1290" t="s">
        <v>3952</v>
      </c>
      <c r="N1290">
        <v>1.6913888880000001</v>
      </c>
      <c r="O1290">
        <v>0</v>
      </c>
      <c r="P1290">
        <v>113</v>
      </c>
      <c r="Q1290">
        <v>0</v>
      </c>
      <c r="R1290">
        <v>9</v>
      </c>
      <c r="S1290">
        <v>0</v>
      </c>
      <c r="T1290">
        <v>15</v>
      </c>
      <c r="U1290">
        <v>0</v>
      </c>
      <c r="V1290">
        <v>0</v>
      </c>
      <c r="W1290">
        <v>0</v>
      </c>
      <c r="X1290">
        <v>44.812409456476352</v>
      </c>
      <c r="Y1290">
        <v>0</v>
      </c>
      <c r="Z1290">
        <v>82.083556712188155</v>
      </c>
      <c r="AA1290">
        <v>0</v>
      </c>
      <c r="AB1290">
        <v>16.153838239263397</v>
      </c>
      <c r="AC1290">
        <v>0</v>
      </c>
      <c r="AD1290">
        <v>0</v>
      </c>
      <c r="AE1290">
        <v>143.04980440792789</v>
      </c>
    </row>
    <row r="1291" spans="1:31" x14ac:dyDescent="0.25">
      <c r="A1291">
        <v>2359106</v>
      </c>
      <c r="B1291">
        <v>1</v>
      </c>
      <c r="C1291" t="s">
        <v>81</v>
      </c>
      <c r="D1291" t="s">
        <v>116</v>
      </c>
      <c r="E1291" t="s">
        <v>225</v>
      </c>
      <c r="F1291" t="s">
        <v>3820</v>
      </c>
      <c r="G1291" t="s">
        <v>219</v>
      </c>
      <c r="H1291" t="s">
        <v>151</v>
      </c>
      <c r="I1291" t="s">
        <v>136</v>
      </c>
      <c r="J1291" t="s">
        <v>137</v>
      </c>
      <c r="K1291" t="s">
        <v>138</v>
      </c>
      <c r="L1291" t="s">
        <v>3953</v>
      </c>
      <c r="M1291" t="s">
        <v>3954</v>
      </c>
      <c r="N1291">
        <v>1.361388888</v>
      </c>
      <c r="O1291">
        <v>0</v>
      </c>
      <c r="P1291">
        <v>4</v>
      </c>
      <c r="Q1291">
        <v>0</v>
      </c>
      <c r="R1291">
        <v>6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2.9016053532200861</v>
      </c>
      <c r="Y1291">
        <v>0</v>
      </c>
      <c r="Z1291">
        <v>15.875289170920068</v>
      </c>
      <c r="AA1291">
        <v>0</v>
      </c>
      <c r="AB1291">
        <v>0</v>
      </c>
      <c r="AC1291">
        <v>0</v>
      </c>
      <c r="AD1291">
        <v>0</v>
      </c>
      <c r="AE1291">
        <v>18.776894524140154</v>
      </c>
    </row>
    <row r="1292" spans="1:31" x14ac:dyDescent="0.25">
      <c r="A1292">
        <v>2359083</v>
      </c>
      <c r="B1292">
        <v>1</v>
      </c>
      <c r="C1292" t="s">
        <v>80</v>
      </c>
      <c r="D1292" t="s">
        <v>84</v>
      </c>
      <c r="E1292" t="s">
        <v>148</v>
      </c>
      <c r="F1292" t="s">
        <v>3955</v>
      </c>
      <c r="G1292" t="s">
        <v>160</v>
      </c>
      <c r="H1292" t="s">
        <v>151</v>
      </c>
      <c r="I1292" t="s">
        <v>136</v>
      </c>
      <c r="J1292" t="s">
        <v>137</v>
      </c>
      <c r="K1292" t="s">
        <v>138</v>
      </c>
      <c r="L1292" t="s">
        <v>3956</v>
      </c>
      <c r="M1292" t="s">
        <v>3957</v>
      </c>
      <c r="N1292">
        <v>0.92777777699999997</v>
      </c>
      <c r="O1292">
        <v>0</v>
      </c>
      <c r="P1292">
        <v>4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1.4883669153712502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1.4883669153712502</v>
      </c>
    </row>
    <row r="1293" spans="1:31" x14ac:dyDescent="0.25">
      <c r="A1293">
        <v>2358937</v>
      </c>
      <c r="B1293">
        <v>1</v>
      </c>
      <c r="C1293" t="s">
        <v>80</v>
      </c>
      <c r="D1293" t="s">
        <v>98</v>
      </c>
      <c r="E1293" t="s">
        <v>225</v>
      </c>
      <c r="F1293" t="s">
        <v>3958</v>
      </c>
      <c r="G1293" t="s">
        <v>3821</v>
      </c>
      <c r="H1293" t="s">
        <v>151</v>
      </c>
      <c r="I1293" t="s">
        <v>136</v>
      </c>
      <c r="J1293" t="s">
        <v>137</v>
      </c>
      <c r="K1293" t="s">
        <v>138</v>
      </c>
      <c r="L1293" t="s">
        <v>3959</v>
      </c>
      <c r="M1293" t="s">
        <v>3960</v>
      </c>
      <c r="N1293">
        <v>1.936111111</v>
      </c>
      <c r="O1293">
        <v>0</v>
      </c>
      <c r="P1293">
        <v>4</v>
      </c>
      <c r="Q1293">
        <v>0</v>
      </c>
      <c r="R1293">
        <v>12</v>
      </c>
      <c r="S1293">
        <v>0</v>
      </c>
      <c r="T1293">
        <v>3</v>
      </c>
      <c r="U1293">
        <v>0</v>
      </c>
      <c r="V1293">
        <v>0</v>
      </c>
      <c r="W1293">
        <v>0</v>
      </c>
      <c r="X1293">
        <v>6.2231458063687199</v>
      </c>
      <c r="Y1293">
        <v>0</v>
      </c>
      <c r="Z1293">
        <v>98.538563333244724</v>
      </c>
      <c r="AA1293">
        <v>0</v>
      </c>
      <c r="AB1293">
        <v>17.140631186928232</v>
      </c>
      <c r="AC1293">
        <v>0</v>
      </c>
      <c r="AD1293">
        <v>0</v>
      </c>
      <c r="AE1293">
        <v>121.90234032654168</v>
      </c>
    </row>
    <row r="1294" spans="1:31" x14ac:dyDescent="0.25">
      <c r="A1294">
        <v>2359020</v>
      </c>
      <c r="B1294">
        <v>1</v>
      </c>
      <c r="C1294" t="s">
        <v>80</v>
      </c>
      <c r="D1294" t="s">
        <v>90</v>
      </c>
      <c r="E1294" t="s">
        <v>225</v>
      </c>
      <c r="F1294" t="s">
        <v>3961</v>
      </c>
      <c r="G1294" t="s">
        <v>219</v>
      </c>
      <c r="H1294" t="s">
        <v>151</v>
      </c>
      <c r="I1294" t="s">
        <v>136</v>
      </c>
      <c r="J1294" t="s">
        <v>137</v>
      </c>
      <c r="K1294" t="s">
        <v>138</v>
      </c>
      <c r="L1294" t="s">
        <v>3962</v>
      </c>
      <c r="M1294" t="s">
        <v>3963</v>
      </c>
      <c r="N1294">
        <v>0.56361111100000005</v>
      </c>
      <c r="O1294">
        <v>0</v>
      </c>
      <c r="P1294">
        <v>134</v>
      </c>
      <c r="Q1294">
        <v>0</v>
      </c>
      <c r="R1294">
        <v>0</v>
      </c>
      <c r="S1294">
        <v>0</v>
      </c>
      <c r="T1294">
        <v>72</v>
      </c>
      <c r="U1294">
        <v>0</v>
      </c>
      <c r="V1294">
        <v>0</v>
      </c>
      <c r="W1294">
        <v>0</v>
      </c>
      <c r="X1294">
        <v>26.93280921279198</v>
      </c>
      <c r="Y1294">
        <v>0</v>
      </c>
      <c r="Z1294">
        <v>0</v>
      </c>
      <c r="AA1294">
        <v>0</v>
      </c>
      <c r="AB1294">
        <v>85.887424145450709</v>
      </c>
      <c r="AC1294">
        <v>0</v>
      </c>
      <c r="AD1294">
        <v>0</v>
      </c>
      <c r="AE1294">
        <v>112.82023335824269</v>
      </c>
    </row>
    <row r="1295" spans="1:31" x14ac:dyDescent="0.25">
      <c r="A1295">
        <v>2358983</v>
      </c>
      <c r="B1295">
        <v>1</v>
      </c>
      <c r="C1295" t="s">
        <v>81</v>
      </c>
      <c r="D1295" t="s">
        <v>118</v>
      </c>
      <c r="E1295" t="s">
        <v>154</v>
      </c>
      <c r="F1295" t="s">
        <v>3964</v>
      </c>
      <c r="G1295" t="s">
        <v>244</v>
      </c>
      <c r="H1295" t="s">
        <v>151</v>
      </c>
      <c r="I1295" t="s">
        <v>136</v>
      </c>
      <c r="J1295" t="s">
        <v>137</v>
      </c>
      <c r="K1295" t="s">
        <v>245</v>
      </c>
      <c r="L1295" t="s">
        <v>3965</v>
      </c>
      <c r="M1295" t="s">
        <v>3966</v>
      </c>
      <c r="N1295">
        <v>2.9936111109999999</v>
      </c>
      <c r="O1295">
        <v>0</v>
      </c>
      <c r="P1295">
        <v>63</v>
      </c>
      <c r="Q1295">
        <v>0</v>
      </c>
      <c r="R1295">
        <v>5</v>
      </c>
      <c r="S1295">
        <v>0</v>
      </c>
      <c r="T1295">
        <v>4</v>
      </c>
      <c r="U1295">
        <v>0</v>
      </c>
      <c r="V1295">
        <v>0</v>
      </c>
      <c r="W1295">
        <v>0</v>
      </c>
      <c r="X1295">
        <v>33.011450773596366</v>
      </c>
      <c r="Y1295">
        <v>0</v>
      </c>
      <c r="Z1295">
        <v>100.9081214790334</v>
      </c>
      <c r="AA1295">
        <v>0</v>
      </c>
      <c r="AB1295">
        <v>8.6975352910522705</v>
      </c>
      <c r="AC1295">
        <v>0</v>
      </c>
      <c r="AD1295">
        <v>0</v>
      </c>
      <c r="AE1295">
        <v>142.61710754368204</v>
      </c>
    </row>
    <row r="1296" spans="1:31" x14ac:dyDescent="0.25">
      <c r="A1296">
        <v>2359066</v>
      </c>
      <c r="B1296">
        <v>1</v>
      </c>
      <c r="C1296" t="s">
        <v>80</v>
      </c>
      <c r="D1296" t="s">
        <v>82</v>
      </c>
      <c r="E1296" t="s">
        <v>148</v>
      </c>
      <c r="F1296" t="s">
        <v>3967</v>
      </c>
      <c r="G1296" t="s">
        <v>150</v>
      </c>
      <c r="H1296" t="s">
        <v>151</v>
      </c>
      <c r="I1296" t="s">
        <v>136</v>
      </c>
      <c r="J1296" t="s">
        <v>137</v>
      </c>
      <c r="K1296" t="s">
        <v>138</v>
      </c>
      <c r="L1296" t="s">
        <v>3968</v>
      </c>
      <c r="M1296" t="s">
        <v>3969</v>
      </c>
      <c r="N1296">
        <v>1.635555555</v>
      </c>
      <c r="O1296">
        <v>0</v>
      </c>
      <c r="P1296">
        <v>2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</row>
    <row r="1297" spans="1:31" x14ac:dyDescent="0.25">
      <c r="A1297">
        <v>2359461</v>
      </c>
      <c r="B1297">
        <v>1</v>
      </c>
      <c r="C1297" t="s">
        <v>80</v>
      </c>
      <c r="D1297" t="s">
        <v>82</v>
      </c>
      <c r="E1297" t="s">
        <v>225</v>
      </c>
      <c r="F1297" t="s">
        <v>3970</v>
      </c>
      <c r="G1297" t="s">
        <v>156</v>
      </c>
      <c r="H1297" t="s">
        <v>151</v>
      </c>
      <c r="I1297" t="s">
        <v>136</v>
      </c>
      <c r="J1297" t="s">
        <v>137</v>
      </c>
      <c r="K1297" t="s">
        <v>138</v>
      </c>
      <c r="L1297" t="s">
        <v>3971</v>
      </c>
      <c r="M1297" t="s">
        <v>3972</v>
      </c>
      <c r="N1297">
        <v>0.87694444400000005</v>
      </c>
      <c r="O1297">
        <v>0</v>
      </c>
      <c r="P1297">
        <v>223</v>
      </c>
      <c r="Q1297">
        <v>0</v>
      </c>
      <c r="R1297">
        <v>0</v>
      </c>
      <c r="S1297">
        <v>0</v>
      </c>
      <c r="T1297">
        <v>8</v>
      </c>
      <c r="U1297">
        <v>0</v>
      </c>
      <c r="V1297">
        <v>0</v>
      </c>
      <c r="W1297">
        <v>0</v>
      </c>
      <c r="X1297">
        <v>64.773594543013161</v>
      </c>
      <c r="Y1297">
        <v>0</v>
      </c>
      <c r="Z1297">
        <v>0</v>
      </c>
      <c r="AA1297">
        <v>0</v>
      </c>
      <c r="AB1297">
        <v>3.2019145854082116</v>
      </c>
      <c r="AC1297">
        <v>0</v>
      </c>
      <c r="AD1297">
        <v>0</v>
      </c>
      <c r="AE1297">
        <v>67.975509128421379</v>
      </c>
    </row>
    <row r="1298" spans="1:31" x14ac:dyDescent="0.25">
      <c r="A1298">
        <v>2358874</v>
      </c>
      <c r="B1298">
        <v>1</v>
      </c>
      <c r="C1298" t="s">
        <v>81</v>
      </c>
      <c r="D1298" t="s">
        <v>118</v>
      </c>
      <c r="E1298" t="s">
        <v>171</v>
      </c>
      <c r="F1298" t="s">
        <v>3973</v>
      </c>
      <c r="G1298" t="s">
        <v>168</v>
      </c>
      <c r="H1298" t="s">
        <v>135</v>
      </c>
      <c r="I1298" t="s">
        <v>136</v>
      </c>
      <c r="J1298" t="s">
        <v>137</v>
      </c>
      <c r="K1298" t="s">
        <v>138</v>
      </c>
      <c r="L1298" t="s">
        <v>3974</v>
      </c>
      <c r="M1298" t="s">
        <v>3975</v>
      </c>
      <c r="N1298">
        <v>0.882222222</v>
      </c>
      <c r="O1298">
        <v>0</v>
      </c>
      <c r="P1298">
        <v>553</v>
      </c>
      <c r="Q1298">
        <v>39</v>
      </c>
      <c r="R1298">
        <v>15</v>
      </c>
      <c r="S1298">
        <v>1</v>
      </c>
      <c r="T1298">
        <v>55</v>
      </c>
      <c r="U1298">
        <v>0</v>
      </c>
      <c r="V1298">
        <v>0</v>
      </c>
      <c r="W1298">
        <v>0</v>
      </c>
      <c r="X1298">
        <v>104.96796178121974</v>
      </c>
      <c r="Y1298">
        <v>76.787882728149981</v>
      </c>
      <c r="Z1298">
        <v>17.193923657903113</v>
      </c>
      <c r="AA1298">
        <v>1.1236689202144721</v>
      </c>
      <c r="AB1298">
        <v>12.738895417849177</v>
      </c>
      <c r="AC1298">
        <v>0</v>
      </c>
      <c r="AD1298">
        <v>0</v>
      </c>
      <c r="AE1298">
        <v>212.81233250533649</v>
      </c>
    </row>
    <row r="1299" spans="1:31" x14ac:dyDescent="0.25">
      <c r="A1299">
        <v>2359415</v>
      </c>
      <c r="B1299">
        <v>1</v>
      </c>
      <c r="C1299" t="s">
        <v>80</v>
      </c>
      <c r="D1299" t="s">
        <v>98</v>
      </c>
      <c r="E1299" t="s">
        <v>154</v>
      </c>
      <c r="F1299" t="s">
        <v>3976</v>
      </c>
      <c r="G1299" t="s">
        <v>299</v>
      </c>
      <c r="H1299" t="s">
        <v>151</v>
      </c>
      <c r="I1299" t="s">
        <v>136</v>
      </c>
      <c r="J1299" t="s">
        <v>137</v>
      </c>
      <c r="K1299" t="s">
        <v>138</v>
      </c>
      <c r="L1299" t="s">
        <v>3977</v>
      </c>
      <c r="M1299" t="s">
        <v>3978</v>
      </c>
      <c r="N1299">
        <v>1.8038888879999999</v>
      </c>
      <c r="O1299">
        <v>0</v>
      </c>
      <c r="P1299">
        <v>124</v>
      </c>
      <c r="Q1299">
        <v>0</v>
      </c>
      <c r="R1299">
        <v>11</v>
      </c>
      <c r="S1299">
        <v>0</v>
      </c>
      <c r="T1299">
        <v>41</v>
      </c>
      <c r="U1299">
        <v>0</v>
      </c>
      <c r="V1299">
        <v>0</v>
      </c>
      <c r="W1299">
        <v>0</v>
      </c>
      <c r="X1299">
        <v>97.363007857793775</v>
      </c>
      <c r="Y1299">
        <v>0</v>
      </c>
      <c r="Z1299">
        <v>75.895302581615113</v>
      </c>
      <c r="AA1299">
        <v>0</v>
      </c>
      <c r="AB1299">
        <v>93.100554052599577</v>
      </c>
      <c r="AC1299">
        <v>0</v>
      </c>
      <c r="AD1299">
        <v>0</v>
      </c>
      <c r="AE1299">
        <v>266.35886449200848</v>
      </c>
    </row>
    <row r="1300" spans="1:31" x14ac:dyDescent="0.25">
      <c r="A1300">
        <v>2358977</v>
      </c>
      <c r="B1300">
        <v>1</v>
      </c>
      <c r="C1300" t="s">
        <v>80</v>
      </c>
      <c r="D1300" t="s">
        <v>82</v>
      </c>
      <c r="E1300" t="s">
        <v>175</v>
      </c>
      <c r="F1300" t="s">
        <v>3979</v>
      </c>
      <c r="G1300" t="s">
        <v>156</v>
      </c>
      <c r="H1300" t="s">
        <v>151</v>
      </c>
      <c r="I1300" t="s">
        <v>136</v>
      </c>
      <c r="J1300" t="s">
        <v>137</v>
      </c>
      <c r="K1300" t="s">
        <v>138</v>
      </c>
      <c r="L1300" t="s">
        <v>3980</v>
      </c>
      <c r="M1300" t="s">
        <v>3981</v>
      </c>
      <c r="N1300">
        <v>0.26388888799999999</v>
      </c>
      <c r="O1300">
        <v>0</v>
      </c>
      <c r="P1300">
        <v>159</v>
      </c>
      <c r="Q1300">
        <v>0</v>
      </c>
      <c r="R1300">
        <v>0</v>
      </c>
      <c r="S1300">
        <v>0</v>
      </c>
      <c r="T1300">
        <v>23</v>
      </c>
      <c r="U1300">
        <v>0</v>
      </c>
      <c r="V1300">
        <v>0</v>
      </c>
      <c r="W1300">
        <v>0</v>
      </c>
      <c r="X1300">
        <v>13.482609307032083</v>
      </c>
      <c r="Y1300">
        <v>0</v>
      </c>
      <c r="Z1300">
        <v>0</v>
      </c>
      <c r="AA1300">
        <v>0</v>
      </c>
      <c r="AB1300">
        <v>5.7428385526009587</v>
      </c>
      <c r="AC1300">
        <v>0</v>
      </c>
      <c r="AD1300">
        <v>0</v>
      </c>
      <c r="AE1300">
        <v>19.225447859633043</v>
      </c>
    </row>
    <row r="1301" spans="1:31" x14ac:dyDescent="0.25">
      <c r="A1301">
        <v>2359189</v>
      </c>
      <c r="B1301">
        <v>1</v>
      </c>
      <c r="C1301" t="s">
        <v>81</v>
      </c>
      <c r="D1301" t="s">
        <v>128</v>
      </c>
      <c r="E1301" t="s">
        <v>154</v>
      </c>
      <c r="F1301" t="s">
        <v>3982</v>
      </c>
      <c r="G1301" t="s">
        <v>156</v>
      </c>
      <c r="H1301" t="s">
        <v>151</v>
      </c>
      <c r="I1301" t="s">
        <v>136</v>
      </c>
      <c r="J1301" t="s">
        <v>137</v>
      </c>
      <c r="K1301" t="s">
        <v>138</v>
      </c>
      <c r="L1301" t="s">
        <v>3983</v>
      </c>
      <c r="M1301" t="s">
        <v>3984</v>
      </c>
      <c r="N1301">
        <v>0.74305555499999998</v>
      </c>
      <c r="O1301">
        <v>0</v>
      </c>
      <c r="P1301">
        <v>146</v>
      </c>
      <c r="Q1301">
        <v>0</v>
      </c>
      <c r="R1301">
        <v>2</v>
      </c>
      <c r="S1301">
        <v>0</v>
      </c>
      <c r="T1301">
        <v>17</v>
      </c>
      <c r="U1301">
        <v>0</v>
      </c>
      <c r="V1301">
        <v>0</v>
      </c>
      <c r="W1301">
        <v>0</v>
      </c>
      <c r="X1301">
        <v>35.312075449024853</v>
      </c>
      <c r="Y1301">
        <v>0</v>
      </c>
      <c r="Z1301">
        <v>2.2528919474955234</v>
      </c>
      <c r="AA1301">
        <v>0</v>
      </c>
      <c r="AB1301">
        <v>9.923072452425048</v>
      </c>
      <c r="AC1301">
        <v>0</v>
      </c>
      <c r="AD1301">
        <v>0</v>
      </c>
      <c r="AE1301">
        <v>47.488039848945419</v>
      </c>
    </row>
    <row r="1302" spans="1:31" x14ac:dyDescent="0.25">
      <c r="A1302">
        <v>2359481</v>
      </c>
      <c r="B1302">
        <v>1</v>
      </c>
      <c r="C1302" t="s">
        <v>80</v>
      </c>
      <c r="D1302" t="s">
        <v>82</v>
      </c>
      <c r="E1302" t="s">
        <v>148</v>
      </c>
      <c r="F1302" t="s">
        <v>3985</v>
      </c>
      <c r="G1302" t="s">
        <v>150</v>
      </c>
      <c r="H1302" t="s">
        <v>151</v>
      </c>
      <c r="I1302" t="s">
        <v>136</v>
      </c>
      <c r="J1302" t="s">
        <v>137</v>
      </c>
      <c r="K1302" t="s">
        <v>138</v>
      </c>
      <c r="L1302" t="s">
        <v>3986</v>
      </c>
      <c r="M1302" t="s">
        <v>3987</v>
      </c>
      <c r="N1302">
        <v>3.0205555550000001</v>
      </c>
      <c r="O1302">
        <v>0</v>
      </c>
      <c r="P1302">
        <v>5</v>
      </c>
      <c r="Q1302">
        <v>0</v>
      </c>
      <c r="R1302">
        <v>0</v>
      </c>
      <c r="S1302">
        <v>0</v>
      </c>
      <c r="T1302">
        <v>4</v>
      </c>
      <c r="U1302">
        <v>0</v>
      </c>
      <c r="V1302">
        <v>0</v>
      </c>
      <c r="W1302">
        <v>0</v>
      </c>
      <c r="X1302">
        <v>2.8095608423849092</v>
      </c>
      <c r="Y1302">
        <v>0</v>
      </c>
      <c r="Z1302">
        <v>0</v>
      </c>
      <c r="AA1302">
        <v>0</v>
      </c>
      <c r="AB1302">
        <v>27.306144930133826</v>
      </c>
      <c r="AC1302">
        <v>0</v>
      </c>
      <c r="AD1302">
        <v>0</v>
      </c>
      <c r="AE1302">
        <v>30.115705772518734</v>
      </c>
    </row>
    <row r="1303" spans="1:31" x14ac:dyDescent="0.25">
      <c r="A1303">
        <v>2359338</v>
      </c>
      <c r="B1303">
        <v>1</v>
      </c>
      <c r="C1303" t="s">
        <v>80</v>
      </c>
      <c r="D1303" t="s">
        <v>98</v>
      </c>
      <c r="E1303" t="s">
        <v>166</v>
      </c>
      <c r="F1303" t="s">
        <v>3905</v>
      </c>
      <c r="G1303" t="s">
        <v>328</v>
      </c>
      <c r="H1303" t="s">
        <v>135</v>
      </c>
      <c r="I1303" t="s">
        <v>136</v>
      </c>
      <c r="J1303" t="s">
        <v>137</v>
      </c>
      <c r="K1303" t="s">
        <v>138</v>
      </c>
      <c r="L1303" t="s">
        <v>3988</v>
      </c>
      <c r="M1303" t="s">
        <v>3989</v>
      </c>
      <c r="N1303">
        <v>0.29333333299999997</v>
      </c>
      <c r="O1303">
        <v>0</v>
      </c>
      <c r="P1303">
        <v>21</v>
      </c>
      <c r="Q1303">
        <v>29</v>
      </c>
      <c r="R1303">
        <v>188</v>
      </c>
      <c r="S1303">
        <v>11</v>
      </c>
      <c r="T1303">
        <v>66</v>
      </c>
      <c r="U1303">
        <v>2</v>
      </c>
      <c r="V1303">
        <v>0</v>
      </c>
      <c r="W1303">
        <v>0</v>
      </c>
      <c r="X1303">
        <v>5.2729196627923196</v>
      </c>
      <c r="Y1303">
        <v>107.2557378565992</v>
      </c>
      <c r="Z1303">
        <v>332.49891884800672</v>
      </c>
      <c r="AA1303">
        <v>38.763637703128794</v>
      </c>
      <c r="AB1303">
        <v>82.247444830108535</v>
      </c>
      <c r="AC1303">
        <v>48.397562961921068</v>
      </c>
      <c r="AD1303">
        <v>0</v>
      </c>
      <c r="AE1303">
        <v>614.43622186255664</v>
      </c>
    </row>
    <row r="1304" spans="1:31" x14ac:dyDescent="0.25">
      <c r="A1304">
        <v>2359103</v>
      </c>
      <c r="B1304">
        <v>1</v>
      </c>
      <c r="C1304" t="s">
        <v>80</v>
      </c>
      <c r="D1304" t="s">
        <v>98</v>
      </c>
      <c r="E1304" t="s">
        <v>166</v>
      </c>
      <c r="F1304" t="s">
        <v>3990</v>
      </c>
      <c r="G1304" t="s">
        <v>168</v>
      </c>
      <c r="H1304" t="s">
        <v>135</v>
      </c>
      <c r="I1304" t="s">
        <v>136</v>
      </c>
      <c r="J1304" t="s">
        <v>137</v>
      </c>
      <c r="K1304" t="s">
        <v>138</v>
      </c>
      <c r="L1304" t="s">
        <v>3991</v>
      </c>
      <c r="M1304" t="s">
        <v>3992</v>
      </c>
      <c r="N1304">
        <v>0.23527777699999999</v>
      </c>
      <c r="O1304">
        <v>0</v>
      </c>
      <c r="P1304">
        <v>0</v>
      </c>
      <c r="Q1304">
        <v>10</v>
      </c>
      <c r="R1304">
        <v>96</v>
      </c>
      <c r="S1304">
        <v>4</v>
      </c>
      <c r="T1304">
        <v>25</v>
      </c>
      <c r="U1304">
        <v>1</v>
      </c>
      <c r="V1304">
        <v>0</v>
      </c>
      <c r="W1304">
        <v>0</v>
      </c>
      <c r="X1304">
        <v>0</v>
      </c>
      <c r="Y1304">
        <v>33.753239673661191</v>
      </c>
      <c r="Z1304">
        <v>122.38817387373018</v>
      </c>
      <c r="AA1304">
        <v>1.6849390864479248</v>
      </c>
      <c r="AB1304">
        <v>18.673475558197293</v>
      </c>
      <c r="AC1304">
        <v>21.269979978572898</v>
      </c>
      <c r="AD1304">
        <v>0</v>
      </c>
      <c r="AE1304">
        <v>197.76980817060948</v>
      </c>
    </row>
    <row r="1305" spans="1:31" x14ac:dyDescent="0.25">
      <c r="A1305">
        <v>2359295</v>
      </c>
      <c r="B1305">
        <v>1</v>
      </c>
      <c r="C1305" t="s">
        <v>80</v>
      </c>
      <c r="D1305" t="s">
        <v>85</v>
      </c>
      <c r="E1305" t="s">
        <v>148</v>
      </c>
      <c r="F1305" t="s">
        <v>3993</v>
      </c>
      <c r="G1305" t="s">
        <v>160</v>
      </c>
      <c r="H1305" t="s">
        <v>151</v>
      </c>
      <c r="I1305" t="s">
        <v>136</v>
      </c>
      <c r="J1305" t="s">
        <v>137</v>
      </c>
      <c r="K1305" t="s">
        <v>138</v>
      </c>
      <c r="L1305" t="s">
        <v>3994</v>
      </c>
      <c r="M1305" t="s">
        <v>3995</v>
      </c>
      <c r="N1305">
        <v>4.7249999999999996</v>
      </c>
      <c r="O1305">
        <v>0</v>
      </c>
      <c r="P1305">
        <v>5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8.0947508515940836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8.0947508515940836</v>
      </c>
    </row>
    <row r="1306" spans="1:31" x14ac:dyDescent="0.25">
      <c r="A1306">
        <v>2359438</v>
      </c>
      <c r="B1306">
        <v>1</v>
      </c>
      <c r="C1306" t="s">
        <v>80</v>
      </c>
      <c r="D1306" t="s">
        <v>90</v>
      </c>
      <c r="E1306" t="s">
        <v>148</v>
      </c>
      <c r="F1306" t="s">
        <v>3996</v>
      </c>
      <c r="G1306" t="s">
        <v>240</v>
      </c>
      <c r="H1306" t="s">
        <v>151</v>
      </c>
      <c r="I1306" t="s">
        <v>136</v>
      </c>
      <c r="J1306" t="s">
        <v>137</v>
      </c>
      <c r="K1306" t="s">
        <v>138</v>
      </c>
      <c r="L1306" t="s">
        <v>3997</v>
      </c>
      <c r="M1306" t="s">
        <v>3998</v>
      </c>
      <c r="N1306">
        <v>5.1969444439999997</v>
      </c>
      <c r="O1306">
        <v>0</v>
      </c>
      <c r="P1306">
        <v>3</v>
      </c>
      <c r="Q1306">
        <v>0</v>
      </c>
      <c r="R1306">
        <v>0</v>
      </c>
      <c r="S1306">
        <v>0</v>
      </c>
      <c r="T1306">
        <v>1</v>
      </c>
      <c r="U1306">
        <v>0</v>
      </c>
      <c r="V1306">
        <v>0</v>
      </c>
      <c r="W1306">
        <v>0</v>
      </c>
      <c r="X1306">
        <v>2.7134605367233253</v>
      </c>
      <c r="Y1306">
        <v>0</v>
      </c>
      <c r="Z1306">
        <v>0</v>
      </c>
      <c r="AA1306">
        <v>0</v>
      </c>
      <c r="AB1306">
        <v>0.28876052782702227</v>
      </c>
      <c r="AC1306">
        <v>0</v>
      </c>
      <c r="AD1306">
        <v>0</v>
      </c>
      <c r="AE1306">
        <v>3.0022210645503478</v>
      </c>
    </row>
    <row r="1307" spans="1:31" x14ac:dyDescent="0.25">
      <c r="A1307">
        <v>2358897</v>
      </c>
      <c r="B1307">
        <v>1</v>
      </c>
      <c r="C1307" t="s">
        <v>80</v>
      </c>
      <c r="D1307" t="s">
        <v>109</v>
      </c>
      <c r="E1307" t="s">
        <v>148</v>
      </c>
      <c r="F1307" t="s">
        <v>3999</v>
      </c>
      <c r="G1307" t="s">
        <v>160</v>
      </c>
      <c r="H1307" t="s">
        <v>151</v>
      </c>
      <c r="I1307" t="s">
        <v>136</v>
      </c>
      <c r="J1307" t="s">
        <v>137</v>
      </c>
      <c r="K1307" t="s">
        <v>138</v>
      </c>
      <c r="L1307" t="s">
        <v>4000</v>
      </c>
      <c r="M1307" t="s">
        <v>4001</v>
      </c>
      <c r="N1307">
        <v>3.5780555550000002</v>
      </c>
      <c r="O1307">
        <v>0</v>
      </c>
      <c r="P1307">
        <v>1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0.98629155475706676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0.98629155475706676</v>
      </c>
    </row>
    <row r="1308" spans="1:31" x14ac:dyDescent="0.25">
      <c r="A1308">
        <v>2359464</v>
      </c>
      <c r="B1308">
        <v>1</v>
      </c>
      <c r="C1308" t="s">
        <v>81</v>
      </c>
      <c r="D1308" t="s">
        <v>113</v>
      </c>
      <c r="E1308" t="s">
        <v>225</v>
      </c>
      <c r="F1308" t="s">
        <v>4002</v>
      </c>
      <c r="G1308" t="s">
        <v>219</v>
      </c>
      <c r="H1308" t="s">
        <v>151</v>
      </c>
      <c r="I1308" t="s">
        <v>136</v>
      </c>
      <c r="J1308" t="s">
        <v>137</v>
      </c>
      <c r="K1308" t="s">
        <v>138</v>
      </c>
      <c r="L1308" t="s">
        <v>4003</v>
      </c>
      <c r="M1308" t="s">
        <v>4004</v>
      </c>
      <c r="N1308">
        <v>0.49888888799999997</v>
      </c>
      <c r="O1308">
        <v>0</v>
      </c>
      <c r="P1308">
        <v>42</v>
      </c>
      <c r="Q1308">
        <v>0</v>
      </c>
      <c r="R1308">
        <v>2</v>
      </c>
      <c r="S1308">
        <v>0</v>
      </c>
      <c r="T1308">
        <v>3</v>
      </c>
      <c r="U1308">
        <v>0</v>
      </c>
      <c r="V1308">
        <v>0</v>
      </c>
      <c r="W1308">
        <v>0</v>
      </c>
      <c r="X1308">
        <v>5.902237364101186</v>
      </c>
      <c r="Y1308">
        <v>0</v>
      </c>
      <c r="Z1308">
        <v>1.4148096739660401</v>
      </c>
      <c r="AA1308">
        <v>0</v>
      </c>
      <c r="AB1308">
        <v>0.65448319660934673</v>
      </c>
      <c r="AC1308">
        <v>0</v>
      </c>
      <c r="AD1308">
        <v>0</v>
      </c>
      <c r="AE1308">
        <v>7.9715302346765728</v>
      </c>
    </row>
    <row r="1309" spans="1:31" x14ac:dyDescent="0.25">
      <c r="A1309">
        <v>2359487</v>
      </c>
      <c r="B1309">
        <v>1</v>
      </c>
      <c r="C1309" t="s">
        <v>81</v>
      </c>
      <c r="D1309" t="s">
        <v>117</v>
      </c>
      <c r="E1309" t="s">
        <v>166</v>
      </c>
      <c r="F1309" t="s">
        <v>3131</v>
      </c>
      <c r="G1309" t="s">
        <v>168</v>
      </c>
      <c r="H1309" t="s">
        <v>135</v>
      </c>
      <c r="I1309" t="s">
        <v>136</v>
      </c>
      <c r="J1309" t="s">
        <v>137</v>
      </c>
      <c r="K1309" t="s">
        <v>138</v>
      </c>
      <c r="L1309" t="s">
        <v>4005</v>
      </c>
      <c r="M1309" t="s">
        <v>4006</v>
      </c>
      <c r="N1309">
        <v>5.0611111109999998</v>
      </c>
      <c r="O1309">
        <v>2</v>
      </c>
      <c r="P1309">
        <v>540</v>
      </c>
      <c r="Q1309">
        <v>12</v>
      </c>
      <c r="R1309">
        <v>41</v>
      </c>
      <c r="S1309">
        <v>13</v>
      </c>
      <c r="T1309">
        <v>23</v>
      </c>
      <c r="U1309">
        <v>1</v>
      </c>
      <c r="V1309">
        <v>0</v>
      </c>
      <c r="W1309">
        <v>9.6104294402337658</v>
      </c>
      <c r="X1309">
        <v>427.31743521260142</v>
      </c>
      <c r="Y1309">
        <v>147.62645766075624</v>
      </c>
      <c r="Z1309">
        <v>165.45371889710458</v>
      </c>
      <c r="AA1309">
        <v>98.136634730841251</v>
      </c>
      <c r="AB1309">
        <v>60.399901889077718</v>
      </c>
      <c r="AC1309">
        <v>444.65709898510949</v>
      </c>
      <c r="AD1309">
        <v>0</v>
      </c>
      <c r="AE1309">
        <v>1353.2016768157246</v>
      </c>
    </row>
    <row r="1310" spans="1:31" x14ac:dyDescent="0.25">
      <c r="A1310">
        <v>2358992</v>
      </c>
      <c r="B1310">
        <v>1</v>
      </c>
      <c r="C1310" t="s">
        <v>80</v>
      </c>
      <c r="D1310" t="s">
        <v>97</v>
      </c>
      <c r="E1310" t="s">
        <v>132</v>
      </c>
      <c r="F1310" t="s">
        <v>4007</v>
      </c>
      <c r="G1310" t="s">
        <v>244</v>
      </c>
      <c r="H1310" t="s">
        <v>135</v>
      </c>
      <c r="I1310" t="s">
        <v>136</v>
      </c>
      <c r="J1310" t="s">
        <v>137</v>
      </c>
      <c r="K1310" t="s">
        <v>245</v>
      </c>
      <c r="L1310" t="s">
        <v>4008</v>
      </c>
      <c r="M1310" t="s">
        <v>4009</v>
      </c>
      <c r="N1310">
        <v>9.0597222219999995</v>
      </c>
      <c r="O1310">
        <v>0</v>
      </c>
      <c r="P1310">
        <v>330</v>
      </c>
      <c r="Q1310">
        <v>0</v>
      </c>
      <c r="R1310">
        <v>4</v>
      </c>
      <c r="S1310">
        <v>0</v>
      </c>
      <c r="T1310">
        <v>18</v>
      </c>
      <c r="U1310">
        <v>0</v>
      </c>
      <c r="V1310">
        <v>0</v>
      </c>
      <c r="W1310">
        <v>0</v>
      </c>
      <c r="X1310">
        <v>1341.8898321551465</v>
      </c>
      <c r="Y1310">
        <v>0</v>
      </c>
      <c r="Z1310">
        <v>12.854024206691848</v>
      </c>
      <c r="AA1310">
        <v>0</v>
      </c>
      <c r="AB1310">
        <v>312.51052374231762</v>
      </c>
      <c r="AC1310">
        <v>0</v>
      </c>
      <c r="AD1310">
        <v>0</v>
      </c>
      <c r="AE1310">
        <v>1667.2543801041559</v>
      </c>
    </row>
    <row r="1311" spans="1:31" x14ac:dyDescent="0.25">
      <c r="A1311">
        <v>2359301</v>
      </c>
      <c r="B1311">
        <v>1</v>
      </c>
      <c r="C1311" t="s">
        <v>81</v>
      </c>
      <c r="D1311" t="s">
        <v>128</v>
      </c>
      <c r="E1311" t="s">
        <v>225</v>
      </c>
      <c r="F1311" t="s">
        <v>4010</v>
      </c>
      <c r="G1311" t="s">
        <v>219</v>
      </c>
      <c r="H1311" t="s">
        <v>151</v>
      </c>
      <c r="I1311" t="s">
        <v>136</v>
      </c>
      <c r="J1311" t="s">
        <v>137</v>
      </c>
      <c r="K1311" t="s">
        <v>138</v>
      </c>
      <c r="L1311" t="s">
        <v>4011</v>
      </c>
      <c r="M1311" t="s">
        <v>4012</v>
      </c>
      <c r="N1311">
        <v>1.498611111</v>
      </c>
      <c r="O1311">
        <v>0</v>
      </c>
      <c r="P1311">
        <v>202</v>
      </c>
      <c r="Q1311">
        <v>0</v>
      </c>
      <c r="R1311">
        <v>0</v>
      </c>
      <c r="S1311">
        <v>0</v>
      </c>
      <c r="T1311">
        <v>22</v>
      </c>
      <c r="U1311">
        <v>0</v>
      </c>
      <c r="V1311">
        <v>0</v>
      </c>
      <c r="W1311">
        <v>0</v>
      </c>
      <c r="X1311">
        <v>89.198940261677407</v>
      </c>
      <c r="Y1311">
        <v>0</v>
      </c>
      <c r="Z1311">
        <v>0</v>
      </c>
      <c r="AA1311">
        <v>0</v>
      </c>
      <c r="AB1311">
        <v>42.5105903035723</v>
      </c>
      <c r="AC1311">
        <v>0</v>
      </c>
      <c r="AD1311">
        <v>0</v>
      </c>
      <c r="AE1311">
        <v>131.70953056524971</v>
      </c>
    </row>
    <row r="1312" spans="1:31" x14ac:dyDescent="0.25">
      <c r="A1312">
        <v>2359278</v>
      </c>
      <c r="B1312">
        <v>1</v>
      </c>
      <c r="C1312" t="s">
        <v>81</v>
      </c>
      <c r="D1312" t="s">
        <v>123</v>
      </c>
      <c r="E1312" t="s">
        <v>225</v>
      </c>
      <c r="F1312" t="s">
        <v>4013</v>
      </c>
      <c r="G1312" t="s">
        <v>219</v>
      </c>
      <c r="H1312" t="s">
        <v>151</v>
      </c>
      <c r="I1312" t="s">
        <v>136</v>
      </c>
      <c r="J1312" t="s">
        <v>137</v>
      </c>
      <c r="K1312" t="s">
        <v>138</v>
      </c>
      <c r="L1312" t="s">
        <v>4014</v>
      </c>
      <c r="M1312" t="s">
        <v>4015</v>
      </c>
      <c r="N1312">
        <v>0.56861111099999995</v>
      </c>
      <c r="O1312">
        <v>0</v>
      </c>
      <c r="P1312">
        <v>519</v>
      </c>
      <c r="Q1312">
        <v>0</v>
      </c>
      <c r="R1312">
        <v>0</v>
      </c>
      <c r="S1312">
        <v>0</v>
      </c>
      <c r="T1312">
        <v>26</v>
      </c>
      <c r="U1312">
        <v>0</v>
      </c>
      <c r="V1312">
        <v>0</v>
      </c>
      <c r="W1312">
        <v>0</v>
      </c>
      <c r="X1312">
        <v>78.222036696163357</v>
      </c>
      <c r="Y1312">
        <v>0</v>
      </c>
      <c r="Z1312">
        <v>0</v>
      </c>
      <c r="AA1312">
        <v>0</v>
      </c>
      <c r="AB1312">
        <v>25.932257229432452</v>
      </c>
      <c r="AC1312">
        <v>0</v>
      </c>
      <c r="AD1312">
        <v>0</v>
      </c>
      <c r="AE1312">
        <v>104.15429392559581</v>
      </c>
    </row>
    <row r="1313" spans="1:31" x14ac:dyDescent="0.25">
      <c r="A1313">
        <v>2359255</v>
      </c>
      <c r="B1313">
        <v>1</v>
      </c>
      <c r="C1313" t="s">
        <v>81</v>
      </c>
      <c r="D1313" t="s">
        <v>117</v>
      </c>
      <c r="E1313" t="s">
        <v>225</v>
      </c>
      <c r="F1313" t="s">
        <v>4016</v>
      </c>
      <c r="G1313" t="s">
        <v>219</v>
      </c>
      <c r="H1313" t="s">
        <v>151</v>
      </c>
      <c r="I1313" t="s">
        <v>136</v>
      </c>
      <c r="J1313" t="s">
        <v>137</v>
      </c>
      <c r="K1313" t="s">
        <v>138</v>
      </c>
      <c r="L1313" t="s">
        <v>4017</v>
      </c>
      <c r="M1313" t="s">
        <v>4018</v>
      </c>
      <c r="N1313">
        <v>2.9902777770000002</v>
      </c>
      <c r="O1313">
        <v>0</v>
      </c>
      <c r="P1313">
        <v>5</v>
      </c>
      <c r="Q1313">
        <v>0</v>
      </c>
      <c r="R1313">
        <v>1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1.8516703159447381</v>
      </c>
      <c r="Y1313">
        <v>0</v>
      </c>
      <c r="Z1313">
        <v>1.5357496548004079</v>
      </c>
      <c r="AA1313">
        <v>0</v>
      </c>
      <c r="AB1313">
        <v>0</v>
      </c>
      <c r="AC1313">
        <v>0</v>
      </c>
      <c r="AD1313">
        <v>0</v>
      </c>
      <c r="AE1313">
        <v>3.387419970745146</v>
      </c>
    </row>
    <row r="1314" spans="1:31" x14ac:dyDescent="0.25">
      <c r="A1314">
        <v>2359470</v>
      </c>
      <c r="B1314">
        <v>1</v>
      </c>
      <c r="C1314" t="s">
        <v>81</v>
      </c>
      <c r="D1314" t="s">
        <v>118</v>
      </c>
      <c r="E1314" t="s">
        <v>225</v>
      </c>
      <c r="F1314" t="s">
        <v>4019</v>
      </c>
      <c r="G1314" t="s">
        <v>219</v>
      </c>
      <c r="H1314" t="s">
        <v>151</v>
      </c>
      <c r="I1314" t="s">
        <v>136</v>
      </c>
      <c r="J1314" t="s">
        <v>137</v>
      </c>
      <c r="K1314" t="s">
        <v>138</v>
      </c>
      <c r="L1314" t="s">
        <v>4020</v>
      </c>
      <c r="M1314" t="s">
        <v>4021</v>
      </c>
      <c r="N1314">
        <v>4.0088888880000004</v>
      </c>
      <c r="O1314">
        <v>0</v>
      </c>
      <c r="P1314">
        <v>1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0.88747462016022238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0.88747462016022238</v>
      </c>
    </row>
    <row r="1315" spans="1:31" x14ac:dyDescent="0.25">
      <c r="A1315">
        <v>2359424</v>
      </c>
      <c r="B1315">
        <v>1</v>
      </c>
      <c r="C1315" t="s">
        <v>80</v>
      </c>
      <c r="D1315" t="s">
        <v>93</v>
      </c>
      <c r="E1315" t="s">
        <v>225</v>
      </c>
      <c r="F1315" t="s">
        <v>4022</v>
      </c>
      <c r="G1315" t="s">
        <v>219</v>
      </c>
      <c r="H1315" t="s">
        <v>151</v>
      </c>
      <c r="I1315" t="s">
        <v>136</v>
      </c>
      <c r="J1315" t="s">
        <v>137</v>
      </c>
      <c r="K1315" t="s">
        <v>138</v>
      </c>
      <c r="L1315" t="s">
        <v>4023</v>
      </c>
      <c r="M1315" t="s">
        <v>4024</v>
      </c>
      <c r="N1315">
        <v>1.626944444</v>
      </c>
      <c r="O1315">
        <v>0</v>
      </c>
      <c r="P1315">
        <v>1</v>
      </c>
      <c r="Q1315">
        <v>0</v>
      </c>
      <c r="R1315">
        <v>1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0.12155602948353779</v>
      </c>
      <c r="Y1315">
        <v>0</v>
      </c>
      <c r="Z1315">
        <v>4.577928521248305</v>
      </c>
      <c r="AA1315">
        <v>0</v>
      </c>
      <c r="AB1315">
        <v>0</v>
      </c>
      <c r="AC1315">
        <v>0</v>
      </c>
      <c r="AD1315">
        <v>0</v>
      </c>
      <c r="AE1315">
        <v>4.6994845507318423</v>
      </c>
    </row>
    <row r="1316" spans="1:31" x14ac:dyDescent="0.25">
      <c r="A1316">
        <v>2358969</v>
      </c>
      <c r="B1316">
        <v>1</v>
      </c>
      <c r="C1316" t="s">
        <v>80</v>
      </c>
      <c r="D1316" t="s">
        <v>105</v>
      </c>
      <c r="E1316" t="s">
        <v>171</v>
      </c>
      <c r="F1316" t="s">
        <v>4025</v>
      </c>
      <c r="G1316" t="s">
        <v>244</v>
      </c>
      <c r="H1316" t="s">
        <v>135</v>
      </c>
      <c r="I1316" t="s">
        <v>136</v>
      </c>
      <c r="J1316" t="s">
        <v>137</v>
      </c>
      <c r="K1316" t="s">
        <v>245</v>
      </c>
      <c r="L1316" t="s">
        <v>4026</v>
      </c>
      <c r="M1316" t="s">
        <v>4027</v>
      </c>
      <c r="N1316">
        <v>2.696388888</v>
      </c>
      <c r="O1316">
        <v>1</v>
      </c>
      <c r="P1316">
        <v>284</v>
      </c>
      <c r="Q1316">
        <v>2</v>
      </c>
      <c r="R1316">
        <v>2</v>
      </c>
      <c r="S1316">
        <v>4</v>
      </c>
      <c r="T1316">
        <v>24</v>
      </c>
      <c r="U1316">
        <v>0</v>
      </c>
      <c r="V1316">
        <v>0</v>
      </c>
      <c r="W1316">
        <v>2.5013435884544704</v>
      </c>
      <c r="X1316">
        <v>161.01882866871549</v>
      </c>
      <c r="Y1316">
        <v>8.5405081702101242</v>
      </c>
      <c r="Z1316">
        <v>7.7412593649845434</v>
      </c>
      <c r="AA1316">
        <v>40.092684836567322</v>
      </c>
      <c r="AB1316">
        <v>25.541656185438942</v>
      </c>
      <c r="AC1316">
        <v>0</v>
      </c>
      <c r="AD1316">
        <v>0</v>
      </c>
      <c r="AE1316">
        <v>245.43628081437089</v>
      </c>
    </row>
    <row r="1317" spans="1:31" x14ac:dyDescent="0.25">
      <c r="A1317">
        <v>2359069</v>
      </c>
      <c r="B1317">
        <v>1</v>
      </c>
      <c r="C1317" t="s">
        <v>80</v>
      </c>
      <c r="D1317" t="s">
        <v>96</v>
      </c>
      <c r="E1317" t="s">
        <v>175</v>
      </c>
      <c r="F1317" t="s">
        <v>2353</v>
      </c>
      <c r="G1317" t="s">
        <v>219</v>
      </c>
      <c r="H1317" t="s">
        <v>151</v>
      </c>
      <c r="I1317" t="s">
        <v>136</v>
      </c>
      <c r="J1317" t="s">
        <v>137</v>
      </c>
      <c r="K1317" t="s">
        <v>138</v>
      </c>
      <c r="L1317" t="s">
        <v>4028</v>
      </c>
      <c r="M1317" t="s">
        <v>4029</v>
      </c>
      <c r="N1317">
        <v>1.5147222220000001</v>
      </c>
      <c r="O1317">
        <v>0</v>
      </c>
      <c r="P1317">
        <v>81</v>
      </c>
      <c r="Q1317">
        <v>0</v>
      </c>
      <c r="R1317">
        <v>0</v>
      </c>
      <c r="S1317">
        <v>0</v>
      </c>
      <c r="T1317">
        <v>71</v>
      </c>
      <c r="U1317">
        <v>0</v>
      </c>
      <c r="V1317">
        <v>0</v>
      </c>
      <c r="W1317">
        <v>0</v>
      </c>
      <c r="X1317">
        <v>67.47458598636311</v>
      </c>
      <c r="Y1317">
        <v>0</v>
      </c>
      <c r="Z1317">
        <v>0</v>
      </c>
      <c r="AA1317">
        <v>0</v>
      </c>
      <c r="AB1317">
        <v>213.49448481402717</v>
      </c>
      <c r="AC1317">
        <v>0</v>
      </c>
      <c r="AD1317">
        <v>0</v>
      </c>
      <c r="AE1317">
        <v>280.96907080039028</v>
      </c>
    </row>
    <row r="1318" spans="1:31" x14ac:dyDescent="0.25">
      <c r="A1318">
        <v>2359049</v>
      </c>
      <c r="B1318">
        <v>1</v>
      </c>
      <c r="C1318" t="s">
        <v>80</v>
      </c>
      <c r="D1318" t="s">
        <v>83</v>
      </c>
      <c r="E1318" t="s">
        <v>148</v>
      </c>
      <c r="F1318" t="s">
        <v>4030</v>
      </c>
      <c r="G1318" t="s">
        <v>150</v>
      </c>
      <c r="H1318" t="s">
        <v>151</v>
      </c>
      <c r="I1318" t="s">
        <v>136</v>
      </c>
      <c r="J1318" t="s">
        <v>137</v>
      </c>
      <c r="K1318" t="s">
        <v>138</v>
      </c>
      <c r="L1318" t="s">
        <v>4031</v>
      </c>
      <c r="M1318" t="s">
        <v>4032</v>
      </c>
      <c r="N1318">
        <v>2.6552777769999998</v>
      </c>
      <c r="O1318">
        <v>0</v>
      </c>
      <c r="P1318">
        <v>0</v>
      </c>
      <c r="Q1318">
        <v>0</v>
      </c>
      <c r="R1318">
        <v>1</v>
      </c>
      <c r="S1318">
        <v>0</v>
      </c>
      <c r="T1318">
        <v>33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1.4327610330059</v>
      </c>
      <c r="AA1318">
        <v>0</v>
      </c>
      <c r="AB1318">
        <v>50.821456312104019</v>
      </c>
      <c r="AC1318">
        <v>0</v>
      </c>
      <c r="AD1318">
        <v>0</v>
      </c>
      <c r="AE1318">
        <v>52.254217345109922</v>
      </c>
    </row>
    <row r="1319" spans="1:31" x14ac:dyDescent="0.25">
      <c r="A1319">
        <v>2359261</v>
      </c>
      <c r="B1319">
        <v>1</v>
      </c>
      <c r="C1319" t="s">
        <v>80</v>
      </c>
      <c r="D1319" t="s">
        <v>96</v>
      </c>
      <c r="E1319" t="s">
        <v>175</v>
      </c>
      <c r="F1319" t="s">
        <v>4033</v>
      </c>
      <c r="G1319" t="s">
        <v>219</v>
      </c>
      <c r="H1319" t="s">
        <v>151</v>
      </c>
      <c r="I1319" t="s">
        <v>136</v>
      </c>
      <c r="J1319" t="s">
        <v>137</v>
      </c>
      <c r="K1319" t="s">
        <v>138</v>
      </c>
      <c r="L1319" t="s">
        <v>4034</v>
      </c>
      <c r="M1319" t="s">
        <v>4035</v>
      </c>
      <c r="N1319">
        <v>6.2522222220000003</v>
      </c>
      <c r="O1319">
        <v>0</v>
      </c>
      <c r="P1319">
        <v>14</v>
      </c>
      <c r="Q1319">
        <v>0</v>
      </c>
      <c r="R1319">
        <v>0</v>
      </c>
      <c r="S1319">
        <v>0</v>
      </c>
      <c r="T1319">
        <v>1</v>
      </c>
      <c r="U1319">
        <v>0</v>
      </c>
      <c r="V1319">
        <v>0</v>
      </c>
      <c r="W1319">
        <v>0</v>
      </c>
      <c r="X1319">
        <v>46.437246312136949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46.437246312136949</v>
      </c>
    </row>
    <row r="1320" spans="1:31" x14ac:dyDescent="0.25">
      <c r="A1320">
        <v>2358906</v>
      </c>
      <c r="B1320">
        <v>1</v>
      </c>
      <c r="C1320" t="s">
        <v>81</v>
      </c>
      <c r="D1320" t="s">
        <v>113</v>
      </c>
      <c r="E1320" t="s">
        <v>225</v>
      </c>
      <c r="F1320" t="s">
        <v>4036</v>
      </c>
      <c r="G1320" t="s">
        <v>227</v>
      </c>
      <c r="H1320" t="s">
        <v>151</v>
      </c>
      <c r="I1320" t="s">
        <v>136</v>
      </c>
      <c r="J1320" t="s">
        <v>137</v>
      </c>
      <c r="K1320" t="s">
        <v>138</v>
      </c>
      <c r="L1320" t="s">
        <v>4037</v>
      </c>
      <c r="M1320" t="s">
        <v>4038</v>
      </c>
      <c r="N1320">
        <v>3.1663888880000002</v>
      </c>
      <c r="O1320">
        <v>0</v>
      </c>
      <c r="P1320">
        <v>24</v>
      </c>
      <c r="Q1320">
        <v>0</v>
      </c>
      <c r="R1320">
        <v>37</v>
      </c>
      <c r="S1320">
        <v>0</v>
      </c>
      <c r="T1320">
        <v>2</v>
      </c>
      <c r="U1320">
        <v>0</v>
      </c>
      <c r="V1320">
        <v>0</v>
      </c>
      <c r="W1320">
        <v>0</v>
      </c>
      <c r="X1320">
        <v>15.167467721360861</v>
      </c>
      <c r="Y1320">
        <v>0</v>
      </c>
      <c r="Z1320">
        <v>114.11880413229635</v>
      </c>
      <c r="AA1320">
        <v>0</v>
      </c>
      <c r="AB1320">
        <v>12.005504319589971</v>
      </c>
      <c r="AC1320">
        <v>0</v>
      </c>
      <c r="AD1320">
        <v>0</v>
      </c>
      <c r="AE1320">
        <v>141.29177617324717</v>
      </c>
    </row>
    <row r="1321" spans="1:31" x14ac:dyDescent="0.25">
      <c r="A1321">
        <v>2358886</v>
      </c>
      <c r="B1321">
        <v>1</v>
      </c>
      <c r="C1321" t="s">
        <v>80</v>
      </c>
      <c r="D1321" t="s">
        <v>93</v>
      </c>
      <c r="E1321" t="s">
        <v>148</v>
      </c>
      <c r="F1321" t="s">
        <v>4039</v>
      </c>
      <c r="G1321" t="s">
        <v>150</v>
      </c>
      <c r="H1321" t="s">
        <v>151</v>
      </c>
      <c r="I1321" t="s">
        <v>136</v>
      </c>
      <c r="J1321" t="s">
        <v>137</v>
      </c>
      <c r="K1321" t="s">
        <v>138</v>
      </c>
      <c r="L1321" t="s">
        <v>4040</v>
      </c>
      <c r="M1321" t="s">
        <v>4041</v>
      </c>
      <c r="N1321">
        <v>8.1672222219999995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1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16.536117923697056</v>
      </c>
      <c r="AC1321">
        <v>0</v>
      </c>
      <c r="AD1321">
        <v>0</v>
      </c>
      <c r="AE1321">
        <v>16.536117923697056</v>
      </c>
    </row>
    <row r="1322" spans="1:31" x14ac:dyDescent="0.25">
      <c r="A1322">
        <v>2359384</v>
      </c>
      <c r="B1322">
        <v>1</v>
      </c>
      <c r="C1322" t="s">
        <v>80</v>
      </c>
      <c r="D1322" t="s">
        <v>103</v>
      </c>
      <c r="E1322" t="s">
        <v>225</v>
      </c>
      <c r="F1322" t="s">
        <v>4042</v>
      </c>
      <c r="G1322" t="s">
        <v>219</v>
      </c>
      <c r="H1322" t="s">
        <v>151</v>
      </c>
      <c r="I1322" t="s">
        <v>136</v>
      </c>
      <c r="J1322" t="s">
        <v>137</v>
      </c>
      <c r="K1322" t="s">
        <v>138</v>
      </c>
      <c r="L1322" t="s">
        <v>4043</v>
      </c>
      <c r="M1322" t="s">
        <v>4044</v>
      </c>
      <c r="N1322">
        <v>4.0416666660000002</v>
      </c>
      <c r="O1322">
        <v>0</v>
      </c>
      <c r="P1322">
        <v>0</v>
      </c>
      <c r="Q1322">
        <v>0</v>
      </c>
      <c r="R1322">
        <v>7</v>
      </c>
      <c r="S1322">
        <v>0</v>
      </c>
      <c r="T1322">
        <v>1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94.419026747809426</v>
      </c>
      <c r="AA1322">
        <v>0</v>
      </c>
      <c r="AB1322">
        <v>7.3943903153276809</v>
      </c>
      <c r="AC1322">
        <v>0</v>
      </c>
      <c r="AD1322">
        <v>0</v>
      </c>
      <c r="AE1322">
        <v>101.81341706313711</v>
      </c>
    </row>
    <row r="1323" spans="1:31" x14ac:dyDescent="0.25">
      <c r="A1323">
        <v>2359235</v>
      </c>
      <c r="B1323">
        <v>1</v>
      </c>
      <c r="C1323" t="s">
        <v>81</v>
      </c>
      <c r="D1323" t="s">
        <v>123</v>
      </c>
      <c r="E1323" t="s">
        <v>132</v>
      </c>
      <c r="F1323" t="s">
        <v>4045</v>
      </c>
      <c r="G1323" t="s">
        <v>168</v>
      </c>
      <c r="H1323" t="s">
        <v>135</v>
      </c>
      <c r="I1323" t="s">
        <v>136</v>
      </c>
      <c r="J1323" t="s">
        <v>137</v>
      </c>
      <c r="K1323" t="s">
        <v>138</v>
      </c>
      <c r="L1323" t="s">
        <v>4046</v>
      </c>
      <c r="M1323" t="s">
        <v>4047</v>
      </c>
      <c r="N1323">
        <v>1.096944444</v>
      </c>
      <c r="O1323">
        <v>0</v>
      </c>
      <c r="P1323">
        <v>522</v>
      </c>
      <c r="Q1323">
        <v>0</v>
      </c>
      <c r="R1323">
        <v>1</v>
      </c>
      <c r="S1323">
        <v>0</v>
      </c>
      <c r="T1323">
        <v>42</v>
      </c>
      <c r="U1323">
        <v>0</v>
      </c>
      <c r="V1323">
        <v>0</v>
      </c>
      <c r="W1323">
        <v>0</v>
      </c>
      <c r="X1323">
        <v>168.68262128421784</v>
      </c>
      <c r="Y1323">
        <v>0</v>
      </c>
      <c r="Z1323">
        <v>0.9526791573621427</v>
      </c>
      <c r="AA1323">
        <v>0</v>
      </c>
      <c r="AB1323">
        <v>65.765637402029739</v>
      </c>
      <c r="AC1323">
        <v>0</v>
      </c>
      <c r="AD1323">
        <v>0</v>
      </c>
      <c r="AE1323">
        <v>235.40093784360974</v>
      </c>
    </row>
    <row r="1324" spans="1:31" x14ac:dyDescent="0.25">
      <c r="A1324">
        <v>2359427</v>
      </c>
      <c r="B1324">
        <v>1</v>
      </c>
      <c r="C1324" t="s">
        <v>81</v>
      </c>
      <c r="D1324" t="s">
        <v>121</v>
      </c>
      <c r="E1324" t="s">
        <v>132</v>
      </c>
      <c r="F1324" t="s">
        <v>4048</v>
      </c>
      <c r="G1324" t="s">
        <v>168</v>
      </c>
      <c r="H1324" t="s">
        <v>135</v>
      </c>
      <c r="I1324" t="s">
        <v>136</v>
      </c>
      <c r="J1324" t="s">
        <v>137</v>
      </c>
      <c r="K1324" t="s">
        <v>138</v>
      </c>
      <c r="L1324" t="s">
        <v>4049</v>
      </c>
      <c r="M1324" t="s">
        <v>4050</v>
      </c>
      <c r="N1324">
        <v>0.85916666600000002</v>
      </c>
      <c r="O1324">
        <v>0</v>
      </c>
      <c r="P1324">
        <v>890</v>
      </c>
      <c r="Q1324">
        <v>0</v>
      </c>
      <c r="R1324">
        <v>14</v>
      </c>
      <c r="S1324">
        <v>5</v>
      </c>
      <c r="T1324">
        <v>227</v>
      </c>
      <c r="U1324">
        <v>0</v>
      </c>
      <c r="V1324">
        <v>1</v>
      </c>
      <c r="W1324">
        <v>0</v>
      </c>
      <c r="X1324">
        <v>143.3034377593188</v>
      </c>
      <c r="Y1324">
        <v>0</v>
      </c>
      <c r="Z1324">
        <v>8.0821445968197203</v>
      </c>
      <c r="AA1324">
        <v>120.28575715092721</v>
      </c>
      <c r="AB1324">
        <v>68.973492655445057</v>
      </c>
      <c r="AC1324">
        <v>0</v>
      </c>
      <c r="AD1324">
        <v>70.184472179321858</v>
      </c>
      <c r="AE1324">
        <v>410.82930434183265</v>
      </c>
    </row>
    <row r="1325" spans="1:31" x14ac:dyDescent="0.25">
      <c r="A1325">
        <v>2359404</v>
      </c>
      <c r="B1325">
        <v>1</v>
      </c>
      <c r="C1325" t="s">
        <v>80</v>
      </c>
      <c r="D1325" t="s">
        <v>94</v>
      </c>
      <c r="E1325" t="s">
        <v>148</v>
      </c>
      <c r="F1325" t="s">
        <v>4051</v>
      </c>
      <c r="G1325" t="s">
        <v>156</v>
      </c>
      <c r="H1325" t="s">
        <v>151</v>
      </c>
      <c r="I1325" t="s">
        <v>136</v>
      </c>
      <c r="J1325" t="s">
        <v>137</v>
      </c>
      <c r="K1325" t="s">
        <v>138</v>
      </c>
      <c r="L1325" t="s">
        <v>4052</v>
      </c>
      <c r="M1325" t="s">
        <v>4053</v>
      </c>
      <c r="N1325">
        <v>0.60277777700000001</v>
      </c>
      <c r="O1325">
        <v>0</v>
      </c>
      <c r="P1325">
        <v>1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0.30635640104035555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0.30635640104035555</v>
      </c>
    </row>
    <row r="1326" spans="1:31" x14ac:dyDescent="0.25">
      <c r="A1326">
        <v>2359304</v>
      </c>
      <c r="B1326">
        <v>1</v>
      </c>
      <c r="C1326" t="s">
        <v>80</v>
      </c>
      <c r="D1326" t="s">
        <v>84</v>
      </c>
      <c r="E1326" t="s">
        <v>148</v>
      </c>
      <c r="F1326" t="s">
        <v>4054</v>
      </c>
      <c r="G1326" t="s">
        <v>160</v>
      </c>
      <c r="H1326" t="s">
        <v>151</v>
      </c>
      <c r="I1326" t="s">
        <v>136</v>
      </c>
      <c r="J1326" t="s">
        <v>137</v>
      </c>
      <c r="K1326" t="s">
        <v>138</v>
      </c>
      <c r="L1326" t="s">
        <v>4055</v>
      </c>
      <c r="M1326" t="s">
        <v>4056</v>
      </c>
      <c r="N1326">
        <v>2.395</v>
      </c>
      <c r="O1326">
        <v>0</v>
      </c>
      <c r="P1326">
        <v>2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1.6374885340982002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1.6374885340982002</v>
      </c>
    </row>
    <row r="1327" spans="1:31" x14ac:dyDescent="0.25">
      <c r="A1327">
        <v>2359092</v>
      </c>
      <c r="B1327">
        <v>1</v>
      </c>
      <c r="C1327" t="s">
        <v>80</v>
      </c>
      <c r="D1327" t="s">
        <v>108</v>
      </c>
      <c r="E1327" t="s">
        <v>154</v>
      </c>
      <c r="F1327" t="s">
        <v>4057</v>
      </c>
      <c r="G1327" t="s">
        <v>288</v>
      </c>
      <c r="H1327" t="s">
        <v>151</v>
      </c>
      <c r="I1327" t="s">
        <v>136</v>
      </c>
      <c r="J1327" t="s">
        <v>137</v>
      </c>
      <c r="K1327" t="s">
        <v>138</v>
      </c>
      <c r="L1327" t="s">
        <v>4058</v>
      </c>
      <c r="M1327" t="s">
        <v>4059</v>
      </c>
      <c r="N1327">
        <v>1.0352777769999999</v>
      </c>
      <c r="O1327">
        <v>0</v>
      </c>
      <c r="P1327">
        <v>43</v>
      </c>
      <c r="Q1327">
        <v>0</v>
      </c>
      <c r="R1327">
        <v>17</v>
      </c>
      <c r="S1327">
        <v>0</v>
      </c>
      <c r="T1327">
        <v>7</v>
      </c>
      <c r="U1327">
        <v>0</v>
      </c>
      <c r="V1327">
        <v>0</v>
      </c>
      <c r="W1327">
        <v>0</v>
      </c>
      <c r="X1327">
        <v>21.005439244713081</v>
      </c>
      <c r="Y1327">
        <v>0</v>
      </c>
      <c r="Z1327">
        <v>29.164578148712273</v>
      </c>
      <c r="AA1327">
        <v>0</v>
      </c>
      <c r="AB1327">
        <v>14.490828584888499</v>
      </c>
      <c r="AC1327">
        <v>0</v>
      </c>
      <c r="AD1327">
        <v>0</v>
      </c>
      <c r="AE1327">
        <v>64.660845978313858</v>
      </c>
    </row>
    <row r="1328" spans="1:31" x14ac:dyDescent="0.25">
      <c r="A1328">
        <v>2359006</v>
      </c>
      <c r="B1328">
        <v>1</v>
      </c>
      <c r="C1328" t="s">
        <v>80</v>
      </c>
      <c r="D1328" t="s">
        <v>109</v>
      </c>
      <c r="E1328" t="s">
        <v>225</v>
      </c>
      <c r="F1328" t="s">
        <v>4060</v>
      </c>
      <c r="G1328" t="s">
        <v>219</v>
      </c>
      <c r="H1328" t="s">
        <v>151</v>
      </c>
      <c r="I1328" t="s">
        <v>136</v>
      </c>
      <c r="J1328" t="s">
        <v>137</v>
      </c>
      <c r="K1328" t="s">
        <v>138</v>
      </c>
      <c r="L1328" t="s">
        <v>4061</v>
      </c>
      <c r="M1328" t="s">
        <v>4062</v>
      </c>
      <c r="N1328">
        <v>1.5844444440000001</v>
      </c>
      <c r="O1328">
        <v>0</v>
      </c>
      <c r="P1328">
        <v>7</v>
      </c>
      <c r="Q1328">
        <v>0</v>
      </c>
      <c r="R1328">
        <v>7</v>
      </c>
      <c r="S1328">
        <v>0</v>
      </c>
      <c r="T1328">
        <v>10</v>
      </c>
      <c r="U1328">
        <v>0</v>
      </c>
      <c r="V1328">
        <v>0</v>
      </c>
      <c r="W1328">
        <v>0</v>
      </c>
      <c r="X1328">
        <v>3.4247563256445104</v>
      </c>
      <c r="Y1328">
        <v>0</v>
      </c>
      <c r="Z1328">
        <v>45.900613446283714</v>
      </c>
      <c r="AA1328">
        <v>0</v>
      </c>
      <c r="AB1328">
        <v>52.66369315426482</v>
      </c>
      <c r="AC1328">
        <v>0</v>
      </c>
      <c r="AD1328">
        <v>0</v>
      </c>
      <c r="AE1328">
        <v>101.98906292619304</v>
      </c>
    </row>
    <row r="1329" spans="1:31" x14ac:dyDescent="0.25">
      <c r="A1329">
        <v>2359321</v>
      </c>
      <c r="B1329">
        <v>1</v>
      </c>
      <c r="C1329" t="s">
        <v>80</v>
      </c>
      <c r="D1329" t="s">
        <v>93</v>
      </c>
      <c r="E1329" t="s">
        <v>225</v>
      </c>
      <c r="F1329" t="s">
        <v>4063</v>
      </c>
      <c r="G1329" t="s">
        <v>219</v>
      </c>
      <c r="H1329" t="s">
        <v>151</v>
      </c>
      <c r="I1329" t="s">
        <v>136</v>
      </c>
      <c r="J1329" t="s">
        <v>137</v>
      </c>
      <c r="K1329" t="s">
        <v>138</v>
      </c>
      <c r="L1329" t="s">
        <v>4064</v>
      </c>
      <c r="M1329" t="s">
        <v>4065</v>
      </c>
      <c r="N1329">
        <v>4.0577777770000001</v>
      </c>
      <c r="O1329">
        <v>0</v>
      </c>
      <c r="P1329">
        <v>4</v>
      </c>
      <c r="Q1329">
        <v>0</v>
      </c>
      <c r="R1329">
        <v>2</v>
      </c>
      <c r="S1329">
        <v>0</v>
      </c>
      <c r="T1329">
        <v>2</v>
      </c>
      <c r="U1329">
        <v>0</v>
      </c>
      <c r="V1329">
        <v>0</v>
      </c>
      <c r="W1329">
        <v>0</v>
      </c>
      <c r="X1329">
        <v>8.4904168481775759</v>
      </c>
      <c r="Y1329">
        <v>0</v>
      </c>
      <c r="Z1329">
        <v>42.954542639916291</v>
      </c>
      <c r="AA1329">
        <v>0</v>
      </c>
      <c r="AB1329">
        <v>8.6709177164721396</v>
      </c>
      <c r="AC1329">
        <v>0</v>
      </c>
      <c r="AD1329">
        <v>0</v>
      </c>
      <c r="AE1329">
        <v>60.115877204566004</v>
      </c>
    </row>
    <row r="1330" spans="1:31" x14ac:dyDescent="0.25">
      <c r="A1330">
        <v>2359158</v>
      </c>
      <c r="B1330">
        <v>1</v>
      </c>
      <c r="C1330" t="s">
        <v>80</v>
      </c>
      <c r="D1330" t="s">
        <v>105</v>
      </c>
      <c r="E1330" t="s">
        <v>171</v>
      </c>
      <c r="F1330" t="s">
        <v>4066</v>
      </c>
      <c r="G1330" t="s">
        <v>168</v>
      </c>
      <c r="H1330" t="s">
        <v>135</v>
      </c>
      <c r="I1330" t="s">
        <v>136</v>
      </c>
      <c r="J1330" t="s">
        <v>137</v>
      </c>
      <c r="K1330" t="s">
        <v>138</v>
      </c>
      <c r="L1330" t="s">
        <v>4067</v>
      </c>
      <c r="M1330" t="s">
        <v>4068</v>
      </c>
      <c r="N1330">
        <v>0.38250000000000001</v>
      </c>
      <c r="O1330">
        <v>1</v>
      </c>
      <c r="P1330">
        <v>961</v>
      </c>
      <c r="Q1330">
        <v>4</v>
      </c>
      <c r="R1330">
        <v>103</v>
      </c>
      <c r="S1330">
        <v>16</v>
      </c>
      <c r="T1330">
        <v>87</v>
      </c>
      <c r="U1330">
        <v>3</v>
      </c>
      <c r="V1330">
        <v>0</v>
      </c>
      <c r="W1330">
        <v>0.37346683567054506</v>
      </c>
      <c r="X1330">
        <v>111.12994257794156</v>
      </c>
      <c r="Y1330">
        <v>2.9475713377214099</v>
      </c>
      <c r="Z1330">
        <v>25.393573306250602</v>
      </c>
      <c r="AA1330">
        <v>38.797640250818446</v>
      </c>
      <c r="AB1330">
        <v>33.802407036782355</v>
      </c>
      <c r="AC1330">
        <v>218.44591566481216</v>
      </c>
      <c r="AD1330">
        <v>0</v>
      </c>
      <c r="AE1330">
        <v>430.8905170099971</v>
      </c>
    </row>
    <row r="1331" spans="1:31" x14ac:dyDescent="0.25">
      <c r="A1331">
        <v>2359221</v>
      </c>
      <c r="B1331">
        <v>1</v>
      </c>
      <c r="C1331" t="s">
        <v>80</v>
      </c>
      <c r="D1331" t="s">
        <v>93</v>
      </c>
      <c r="E1331" t="s">
        <v>148</v>
      </c>
      <c r="F1331" t="s">
        <v>4069</v>
      </c>
      <c r="G1331" t="s">
        <v>160</v>
      </c>
      <c r="H1331" t="s">
        <v>151</v>
      </c>
      <c r="I1331" t="s">
        <v>136</v>
      </c>
      <c r="J1331" t="s">
        <v>137</v>
      </c>
      <c r="K1331" t="s">
        <v>138</v>
      </c>
      <c r="L1331" t="s">
        <v>4070</v>
      </c>
      <c r="M1331" t="s">
        <v>4071</v>
      </c>
      <c r="N1331">
        <v>8.3438888880000004</v>
      </c>
      <c r="O1331">
        <v>0</v>
      </c>
      <c r="P1331">
        <v>1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2.5560961448647248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2.5560961448647248</v>
      </c>
    </row>
    <row r="1332" spans="1:31" x14ac:dyDescent="0.25">
      <c r="A1332">
        <v>2358866</v>
      </c>
      <c r="B1332">
        <v>1</v>
      </c>
      <c r="C1332" t="s">
        <v>80</v>
      </c>
      <c r="D1332" t="s">
        <v>93</v>
      </c>
      <c r="E1332" t="s">
        <v>148</v>
      </c>
      <c r="F1332" t="s">
        <v>4072</v>
      </c>
      <c r="G1332" t="s">
        <v>160</v>
      </c>
      <c r="H1332" t="s">
        <v>151</v>
      </c>
      <c r="I1332" t="s">
        <v>136</v>
      </c>
      <c r="J1332" t="s">
        <v>137</v>
      </c>
      <c r="K1332" t="s">
        <v>138</v>
      </c>
      <c r="L1332" t="s">
        <v>4073</v>
      </c>
      <c r="M1332" t="s">
        <v>4074</v>
      </c>
      <c r="N1332">
        <v>0.73027777699999996</v>
      </c>
      <c r="O1332">
        <v>0</v>
      </c>
      <c r="P1332">
        <v>0</v>
      </c>
      <c r="Q1332">
        <v>0</v>
      </c>
      <c r="R1332">
        <v>2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11.355444372665893</v>
      </c>
      <c r="AA1332">
        <v>0</v>
      </c>
      <c r="AB1332">
        <v>0</v>
      </c>
      <c r="AC1332">
        <v>0</v>
      </c>
      <c r="AD1332">
        <v>0</v>
      </c>
      <c r="AE1332">
        <v>11.355444372665893</v>
      </c>
    </row>
    <row r="1333" spans="1:31" x14ac:dyDescent="0.25">
      <c r="A1333">
        <v>2359507</v>
      </c>
      <c r="B1333">
        <v>1</v>
      </c>
      <c r="C1333" t="s">
        <v>81</v>
      </c>
      <c r="D1333" t="s">
        <v>118</v>
      </c>
      <c r="E1333" t="s">
        <v>154</v>
      </c>
      <c r="F1333" t="s">
        <v>4075</v>
      </c>
      <c r="G1333" t="s">
        <v>299</v>
      </c>
      <c r="H1333" t="s">
        <v>151</v>
      </c>
      <c r="I1333" t="s">
        <v>136</v>
      </c>
      <c r="J1333" t="s">
        <v>137</v>
      </c>
      <c r="K1333" t="s">
        <v>138</v>
      </c>
      <c r="L1333" t="s">
        <v>4076</v>
      </c>
      <c r="M1333" t="s">
        <v>4077</v>
      </c>
      <c r="N1333">
        <v>4.3144444440000003</v>
      </c>
      <c r="O1333">
        <v>0</v>
      </c>
      <c r="P1333">
        <v>16</v>
      </c>
      <c r="Q1333">
        <v>0</v>
      </c>
      <c r="R1333">
        <v>3</v>
      </c>
      <c r="S1333">
        <v>0</v>
      </c>
      <c r="T1333">
        <v>1</v>
      </c>
      <c r="U1333">
        <v>0</v>
      </c>
      <c r="V1333">
        <v>0</v>
      </c>
      <c r="W1333">
        <v>0</v>
      </c>
      <c r="X1333">
        <v>11.261044383343513</v>
      </c>
      <c r="Y1333">
        <v>0</v>
      </c>
      <c r="Z1333">
        <v>59.586221187044139</v>
      </c>
      <c r="AA1333">
        <v>0</v>
      </c>
      <c r="AB1333">
        <v>4.2377809758525942</v>
      </c>
      <c r="AC1333">
        <v>0</v>
      </c>
      <c r="AD1333">
        <v>0</v>
      </c>
      <c r="AE1333">
        <v>75.08504654624025</v>
      </c>
    </row>
    <row r="1334" spans="1:31" x14ac:dyDescent="0.25">
      <c r="A1334">
        <v>2359029</v>
      </c>
      <c r="B1334">
        <v>1</v>
      </c>
      <c r="C1334" t="s">
        <v>81</v>
      </c>
      <c r="D1334" t="s">
        <v>117</v>
      </c>
      <c r="E1334" t="s">
        <v>166</v>
      </c>
      <c r="F1334" t="s">
        <v>4078</v>
      </c>
      <c r="G1334" t="s">
        <v>244</v>
      </c>
      <c r="H1334" t="s">
        <v>135</v>
      </c>
      <c r="I1334" t="s">
        <v>136</v>
      </c>
      <c r="J1334" t="s">
        <v>137</v>
      </c>
      <c r="K1334" t="s">
        <v>245</v>
      </c>
      <c r="L1334" t="s">
        <v>4079</v>
      </c>
      <c r="M1334" t="s">
        <v>4080</v>
      </c>
      <c r="N1334">
        <v>6.687777777</v>
      </c>
      <c r="O1334">
        <v>5</v>
      </c>
      <c r="P1334">
        <v>2886</v>
      </c>
      <c r="Q1334">
        <v>104</v>
      </c>
      <c r="R1334">
        <v>360</v>
      </c>
      <c r="S1334">
        <v>30</v>
      </c>
      <c r="T1334">
        <v>552</v>
      </c>
      <c r="U1334">
        <v>7</v>
      </c>
      <c r="V1334">
        <v>11</v>
      </c>
      <c r="W1334">
        <v>28.39506369952279</v>
      </c>
      <c r="X1334">
        <v>4272.0370045097634</v>
      </c>
      <c r="Y1334">
        <v>5272.3039036007076</v>
      </c>
      <c r="Z1334">
        <v>6263.3367522210674</v>
      </c>
      <c r="AA1334">
        <v>1849.1577853471279</v>
      </c>
      <c r="AB1334">
        <v>5190.9333674250893</v>
      </c>
      <c r="AC1334">
        <v>5091.5845392638439</v>
      </c>
      <c r="AD1334">
        <v>2217.0676628135416</v>
      </c>
      <c r="AE1334">
        <v>30184.816078880664</v>
      </c>
    </row>
    <row r="1335" spans="1:31" x14ac:dyDescent="0.25">
      <c r="A1335">
        <v>2359467</v>
      </c>
      <c r="B1335">
        <v>1</v>
      </c>
      <c r="C1335" t="s">
        <v>80</v>
      </c>
      <c r="D1335" t="s">
        <v>92</v>
      </c>
      <c r="E1335" t="s">
        <v>175</v>
      </c>
      <c r="F1335" t="s">
        <v>4081</v>
      </c>
      <c r="G1335" t="s">
        <v>284</v>
      </c>
      <c r="H1335" t="s">
        <v>151</v>
      </c>
      <c r="I1335" t="s">
        <v>136</v>
      </c>
      <c r="J1335" t="s">
        <v>137</v>
      </c>
      <c r="K1335" t="s">
        <v>138</v>
      </c>
      <c r="L1335" t="s">
        <v>4082</v>
      </c>
      <c r="M1335" t="s">
        <v>4083</v>
      </c>
      <c r="N1335">
        <v>0.51277777700000005</v>
      </c>
      <c r="O1335">
        <v>0</v>
      </c>
      <c r="P1335">
        <v>61</v>
      </c>
      <c r="Q1335">
        <v>0</v>
      </c>
      <c r="R1335">
        <v>0</v>
      </c>
      <c r="S1335">
        <v>0</v>
      </c>
      <c r="T1335">
        <v>15</v>
      </c>
      <c r="U1335">
        <v>0</v>
      </c>
      <c r="V1335">
        <v>0</v>
      </c>
      <c r="W1335">
        <v>0</v>
      </c>
      <c r="X1335">
        <v>30.422443443581347</v>
      </c>
      <c r="Y1335">
        <v>0</v>
      </c>
      <c r="Z1335">
        <v>0</v>
      </c>
      <c r="AA1335">
        <v>0</v>
      </c>
      <c r="AB1335">
        <v>14.665462821050427</v>
      </c>
      <c r="AC1335">
        <v>0</v>
      </c>
      <c r="AD1335">
        <v>0</v>
      </c>
      <c r="AE1335">
        <v>45.087906264631776</v>
      </c>
    </row>
    <row r="1336" spans="1:31" x14ac:dyDescent="0.25">
      <c r="A1336">
        <v>2359072</v>
      </c>
      <c r="B1336">
        <v>1</v>
      </c>
      <c r="C1336" t="s">
        <v>80</v>
      </c>
      <c r="D1336" t="s">
        <v>99</v>
      </c>
      <c r="E1336" t="s">
        <v>148</v>
      </c>
      <c r="F1336" t="s">
        <v>4084</v>
      </c>
      <c r="G1336" t="s">
        <v>240</v>
      </c>
      <c r="H1336" t="s">
        <v>151</v>
      </c>
      <c r="I1336" t="s">
        <v>136</v>
      </c>
      <c r="J1336" t="s">
        <v>137</v>
      </c>
      <c r="K1336" t="s">
        <v>138</v>
      </c>
      <c r="L1336" t="s">
        <v>4085</v>
      </c>
      <c r="M1336" t="s">
        <v>4086</v>
      </c>
      <c r="N1336">
        <v>4.5411111110000002</v>
      </c>
      <c r="O1336">
        <v>0</v>
      </c>
      <c r="P1336">
        <v>1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1.2550133619641777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1.2550133619641777</v>
      </c>
    </row>
    <row r="1337" spans="1:31" x14ac:dyDescent="0.25">
      <c r="A1337">
        <v>2359238</v>
      </c>
      <c r="B1337">
        <v>1</v>
      </c>
      <c r="C1337" t="s">
        <v>80</v>
      </c>
      <c r="D1337" t="s">
        <v>101</v>
      </c>
      <c r="E1337" t="s">
        <v>132</v>
      </c>
      <c r="F1337" t="s">
        <v>4087</v>
      </c>
      <c r="G1337" t="s">
        <v>168</v>
      </c>
      <c r="H1337" t="s">
        <v>135</v>
      </c>
      <c r="I1337" t="s">
        <v>136</v>
      </c>
      <c r="J1337" t="s">
        <v>137</v>
      </c>
      <c r="K1337" t="s">
        <v>138</v>
      </c>
      <c r="L1337" t="s">
        <v>4088</v>
      </c>
      <c r="M1337" t="s">
        <v>4089</v>
      </c>
      <c r="N1337">
        <v>0.91166666600000001</v>
      </c>
      <c r="O1337">
        <v>0</v>
      </c>
      <c r="P1337">
        <v>984</v>
      </c>
      <c r="Q1337">
        <v>0</v>
      </c>
      <c r="R1337">
        <v>0</v>
      </c>
      <c r="S1337">
        <v>1</v>
      </c>
      <c r="T1337">
        <v>19</v>
      </c>
      <c r="U1337">
        <v>0</v>
      </c>
      <c r="V1337">
        <v>0</v>
      </c>
      <c r="W1337">
        <v>0</v>
      </c>
      <c r="X1337">
        <v>244.78159220811585</v>
      </c>
      <c r="Y1337">
        <v>0</v>
      </c>
      <c r="Z1337">
        <v>0</v>
      </c>
      <c r="AA1337">
        <v>9.8425904482163986</v>
      </c>
      <c r="AB1337">
        <v>46.312277039911294</v>
      </c>
      <c r="AC1337">
        <v>0</v>
      </c>
      <c r="AD1337">
        <v>0</v>
      </c>
      <c r="AE1337">
        <v>300.93645969624356</v>
      </c>
    </row>
    <row r="1338" spans="1:31" x14ac:dyDescent="0.25">
      <c r="A1338">
        <v>2359258</v>
      </c>
      <c r="B1338">
        <v>1</v>
      </c>
      <c r="C1338" t="s">
        <v>80</v>
      </c>
      <c r="D1338" t="s">
        <v>82</v>
      </c>
      <c r="E1338" t="s">
        <v>132</v>
      </c>
      <c r="F1338" t="s">
        <v>4090</v>
      </c>
      <c r="G1338" t="s">
        <v>185</v>
      </c>
      <c r="H1338" t="s">
        <v>135</v>
      </c>
      <c r="I1338" t="s">
        <v>136</v>
      </c>
      <c r="J1338" t="s">
        <v>137</v>
      </c>
      <c r="K1338" t="s">
        <v>138</v>
      </c>
      <c r="L1338" t="s">
        <v>4091</v>
      </c>
      <c r="M1338" t="s">
        <v>4092</v>
      </c>
      <c r="N1338">
        <v>0.34166666600000001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7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0.41789848811194974</v>
      </c>
      <c r="AC1338">
        <v>0</v>
      </c>
      <c r="AD1338">
        <v>0</v>
      </c>
      <c r="AE1338">
        <v>0.41789848811194974</v>
      </c>
    </row>
    <row r="1339" spans="1:31" x14ac:dyDescent="0.25">
      <c r="A1339">
        <v>2359281</v>
      </c>
      <c r="B1339">
        <v>1</v>
      </c>
      <c r="C1339" t="s">
        <v>80</v>
      </c>
      <c r="D1339" t="s">
        <v>103</v>
      </c>
      <c r="E1339" t="s">
        <v>225</v>
      </c>
      <c r="F1339" t="s">
        <v>4093</v>
      </c>
      <c r="G1339" t="s">
        <v>219</v>
      </c>
      <c r="H1339" t="s">
        <v>151</v>
      </c>
      <c r="I1339" t="s">
        <v>136</v>
      </c>
      <c r="J1339" t="s">
        <v>137</v>
      </c>
      <c r="K1339" t="s">
        <v>138</v>
      </c>
      <c r="L1339" t="s">
        <v>4094</v>
      </c>
      <c r="M1339" t="s">
        <v>4095</v>
      </c>
      <c r="N1339">
        <v>3.9794444439999999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1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8.8361500858818882</v>
      </c>
      <c r="AC1339">
        <v>0</v>
      </c>
      <c r="AD1339">
        <v>0</v>
      </c>
      <c r="AE1339">
        <v>8.8361500858818882</v>
      </c>
    </row>
    <row r="1340" spans="1:31" x14ac:dyDescent="0.25">
      <c r="A1340">
        <v>2358903</v>
      </c>
      <c r="B1340">
        <v>1</v>
      </c>
      <c r="C1340" t="s">
        <v>80</v>
      </c>
      <c r="D1340" t="s">
        <v>93</v>
      </c>
      <c r="E1340" t="s">
        <v>225</v>
      </c>
      <c r="F1340" t="s">
        <v>4096</v>
      </c>
      <c r="G1340" t="s">
        <v>2703</v>
      </c>
      <c r="H1340" t="s">
        <v>151</v>
      </c>
      <c r="I1340" t="s">
        <v>136</v>
      </c>
      <c r="J1340" t="s">
        <v>137</v>
      </c>
      <c r="K1340" t="s">
        <v>138</v>
      </c>
      <c r="L1340" t="s">
        <v>4097</v>
      </c>
      <c r="M1340" t="s">
        <v>4098</v>
      </c>
      <c r="N1340">
        <v>9.2533333330000005</v>
      </c>
      <c r="O1340">
        <v>0</v>
      </c>
      <c r="P1340">
        <v>60</v>
      </c>
      <c r="Q1340">
        <v>0</v>
      </c>
      <c r="R1340">
        <v>1</v>
      </c>
      <c r="S1340">
        <v>0</v>
      </c>
      <c r="T1340">
        <v>3</v>
      </c>
      <c r="U1340">
        <v>0</v>
      </c>
      <c r="V1340">
        <v>1</v>
      </c>
      <c r="W1340">
        <v>0</v>
      </c>
      <c r="X1340">
        <v>95.079204154428098</v>
      </c>
      <c r="Y1340">
        <v>0</v>
      </c>
      <c r="Z1340">
        <v>25.499928118257337</v>
      </c>
      <c r="AA1340">
        <v>0</v>
      </c>
      <c r="AB1340">
        <v>106.5753828475054</v>
      </c>
      <c r="AC1340">
        <v>0</v>
      </c>
      <c r="AD1340">
        <v>1512.586051905957</v>
      </c>
      <c r="AE1340">
        <v>1739.7405670261478</v>
      </c>
    </row>
    <row r="1341" spans="1:31" x14ac:dyDescent="0.25">
      <c r="A1341">
        <v>2359370</v>
      </c>
      <c r="B1341">
        <v>1</v>
      </c>
      <c r="C1341" t="s">
        <v>81</v>
      </c>
      <c r="D1341" t="s">
        <v>128</v>
      </c>
      <c r="E1341" t="s">
        <v>148</v>
      </c>
      <c r="F1341" t="s">
        <v>4099</v>
      </c>
      <c r="G1341" t="s">
        <v>240</v>
      </c>
      <c r="H1341" t="s">
        <v>151</v>
      </c>
      <c r="I1341" t="s">
        <v>136</v>
      </c>
      <c r="J1341" t="s">
        <v>137</v>
      </c>
      <c r="K1341" t="s">
        <v>138</v>
      </c>
      <c r="L1341" t="s">
        <v>4100</v>
      </c>
      <c r="M1341" t="s">
        <v>4101</v>
      </c>
      <c r="N1341">
        <v>5.3377777770000003</v>
      </c>
      <c r="O1341">
        <v>0</v>
      </c>
      <c r="P1341">
        <v>16</v>
      </c>
      <c r="Q1341">
        <v>0</v>
      </c>
      <c r="R1341">
        <v>0</v>
      </c>
      <c r="S1341">
        <v>0</v>
      </c>
      <c r="T1341">
        <v>1</v>
      </c>
      <c r="U1341">
        <v>0</v>
      </c>
      <c r="V1341">
        <v>0</v>
      </c>
      <c r="W1341">
        <v>0</v>
      </c>
      <c r="X1341">
        <v>28.980832969624078</v>
      </c>
      <c r="Y1341">
        <v>0</v>
      </c>
      <c r="Z1341">
        <v>0</v>
      </c>
      <c r="AA1341">
        <v>0</v>
      </c>
      <c r="AB1341">
        <v>8.7340089420787912</v>
      </c>
      <c r="AC1341">
        <v>0</v>
      </c>
      <c r="AD1341">
        <v>0</v>
      </c>
      <c r="AE1341">
        <v>37.714841911702869</v>
      </c>
    </row>
    <row r="1342" spans="1:31" x14ac:dyDescent="0.25">
      <c r="A1342">
        <v>2359038</v>
      </c>
      <c r="B1342">
        <v>1</v>
      </c>
      <c r="C1342" t="s">
        <v>80</v>
      </c>
      <c r="D1342" t="s">
        <v>107</v>
      </c>
      <c r="E1342" t="s">
        <v>132</v>
      </c>
      <c r="F1342" t="s">
        <v>4102</v>
      </c>
      <c r="G1342" t="s">
        <v>244</v>
      </c>
      <c r="H1342" t="s">
        <v>135</v>
      </c>
      <c r="I1342" t="s">
        <v>136</v>
      </c>
      <c r="J1342" t="s">
        <v>137</v>
      </c>
      <c r="K1342" t="s">
        <v>245</v>
      </c>
      <c r="L1342" t="s">
        <v>4103</v>
      </c>
      <c r="M1342" t="s">
        <v>4104</v>
      </c>
      <c r="N1342">
        <v>5.6736111109999996</v>
      </c>
      <c r="O1342">
        <v>0</v>
      </c>
      <c r="P1342">
        <v>811</v>
      </c>
      <c r="Q1342">
        <v>0</v>
      </c>
      <c r="R1342">
        <v>0</v>
      </c>
      <c r="S1342">
        <v>0</v>
      </c>
      <c r="T1342">
        <v>44</v>
      </c>
      <c r="U1342">
        <v>0</v>
      </c>
      <c r="V1342">
        <v>0</v>
      </c>
      <c r="W1342">
        <v>0</v>
      </c>
      <c r="X1342">
        <v>1325.8606714302655</v>
      </c>
      <c r="Y1342">
        <v>0</v>
      </c>
      <c r="Z1342">
        <v>0</v>
      </c>
      <c r="AA1342">
        <v>0</v>
      </c>
      <c r="AB1342">
        <v>437.28519202152472</v>
      </c>
      <c r="AC1342">
        <v>0</v>
      </c>
      <c r="AD1342">
        <v>0</v>
      </c>
      <c r="AE1342">
        <v>1763.1458634517903</v>
      </c>
    </row>
    <row r="1343" spans="1:31" x14ac:dyDescent="0.25">
      <c r="A1343">
        <v>2358869</v>
      </c>
      <c r="B1343">
        <v>1</v>
      </c>
      <c r="C1343" t="s">
        <v>81</v>
      </c>
      <c r="D1343" t="s">
        <v>118</v>
      </c>
      <c r="E1343" t="s">
        <v>171</v>
      </c>
      <c r="F1343" t="s">
        <v>4105</v>
      </c>
      <c r="G1343" t="s">
        <v>168</v>
      </c>
      <c r="H1343" t="s">
        <v>135</v>
      </c>
      <c r="I1343" t="s">
        <v>653</v>
      </c>
      <c r="J1343" t="s">
        <v>137</v>
      </c>
      <c r="K1343" t="s">
        <v>138</v>
      </c>
      <c r="L1343" t="s">
        <v>4106</v>
      </c>
      <c r="M1343" t="s">
        <v>4107</v>
      </c>
      <c r="N1343">
        <v>1.1111111E-2</v>
      </c>
      <c r="O1343">
        <v>0</v>
      </c>
      <c r="P1343">
        <v>1843</v>
      </c>
      <c r="Q1343">
        <v>53</v>
      </c>
      <c r="R1343">
        <v>72</v>
      </c>
      <c r="S1343">
        <v>8</v>
      </c>
      <c r="T1343">
        <v>143</v>
      </c>
      <c r="U1343">
        <v>0</v>
      </c>
      <c r="V1343">
        <v>0</v>
      </c>
      <c r="W1343">
        <v>0</v>
      </c>
      <c r="X1343">
        <v>3.8299441588773817</v>
      </c>
      <c r="Y1343">
        <v>1.6166447354725335</v>
      </c>
      <c r="Z1343">
        <v>1.6125831860603559</v>
      </c>
      <c r="AA1343">
        <v>0.12121945420073332</v>
      </c>
      <c r="AB1343">
        <v>0.63227057507664441</v>
      </c>
      <c r="AC1343">
        <v>0</v>
      </c>
      <c r="AD1343">
        <v>0</v>
      </c>
      <c r="AE1343">
        <v>7.8126621096876478</v>
      </c>
    </row>
    <row r="1344" spans="1:31" x14ac:dyDescent="0.25">
      <c r="A1344">
        <v>2359201</v>
      </c>
      <c r="B1344">
        <v>1</v>
      </c>
      <c r="C1344" t="s">
        <v>80</v>
      </c>
      <c r="D1344" t="s">
        <v>108</v>
      </c>
      <c r="E1344" t="s">
        <v>148</v>
      </c>
      <c r="F1344" t="s">
        <v>4108</v>
      </c>
      <c r="G1344" t="s">
        <v>160</v>
      </c>
      <c r="H1344" t="s">
        <v>151</v>
      </c>
      <c r="I1344" t="s">
        <v>136</v>
      </c>
      <c r="J1344" t="s">
        <v>137</v>
      </c>
      <c r="K1344" t="s">
        <v>138</v>
      </c>
      <c r="L1344" t="s">
        <v>4109</v>
      </c>
      <c r="M1344" t="s">
        <v>4110</v>
      </c>
      <c r="N1344">
        <v>6.9277777770000002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1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1.0991725185585168</v>
      </c>
      <c r="AC1344">
        <v>0</v>
      </c>
      <c r="AD1344">
        <v>0</v>
      </c>
      <c r="AE1344">
        <v>1.0991725185585168</v>
      </c>
    </row>
    <row r="1345" spans="1:31" x14ac:dyDescent="0.25">
      <c r="A1345">
        <v>2358892</v>
      </c>
      <c r="B1345">
        <v>1</v>
      </c>
      <c r="C1345" t="s">
        <v>81</v>
      </c>
      <c r="D1345" t="s">
        <v>123</v>
      </c>
      <c r="E1345" t="s">
        <v>132</v>
      </c>
      <c r="F1345" t="s">
        <v>3878</v>
      </c>
      <c r="G1345" t="s">
        <v>168</v>
      </c>
      <c r="H1345" t="s">
        <v>135</v>
      </c>
      <c r="I1345" t="s">
        <v>136</v>
      </c>
      <c r="J1345" t="s">
        <v>137</v>
      </c>
      <c r="K1345" t="s">
        <v>138</v>
      </c>
      <c r="L1345" t="s">
        <v>4111</v>
      </c>
      <c r="M1345" t="s">
        <v>4112</v>
      </c>
      <c r="N1345">
        <v>0.54666666600000002</v>
      </c>
      <c r="O1345">
        <v>9</v>
      </c>
      <c r="P1345">
        <v>12</v>
      </c>
      <c r="Q1345">
        <v>188</v>
      </c>
      <c r="R1345">
        <v>145</v>
      </c>
      <c r="S1345">
        <v>45</v>
      </c>
      <c r="T1345">
        <v>23</v>
      </c>
      <c r="U1345">
        <v>0</v>
      </c>
      <c r="V1345">
        <v>0</v>
      </c>
      <c r="W1345">
        <v>4.0110678621442668</v>
      </c>
      <c r="X1345">
        <v>6.2424267430952005</v>
      </c>
      <c r="Y1345">
        <v>125.13397071370144</v>
      </c>
      <c r="Z1345">
        <v>131.18256452939536</v>
      </c>
      <c r="AA1345">
        <v>26.345750030918797</v>
      </c>
      <c r="AB1345">
        <v>13.747114129192875</v>
      </c>
      <c r="AC1345">
        <v>0</v>
      </c>
      <c r="AD1345">
        <v>0</v>
      </c>
      <c r="AE1345">
        <v>306.66289400844795</v>
      </c>
    </row>
    <row r="1346" spans="1:31" x14ac:dyDescent="0.25">
      <c r="A1346">
        <v>2358975</v>
      </c>
      <c r="B1346">
        <v>1</v>
      </c>
      <c r="C1346" t="s">
        <v>80</v>
      </c>
      <c r="D1346" t="s">
        <v>98</v>
      </c>
      <c r="E1346" t="s">
        <v>154</v>
      </c>
      <c r="F1346" t="s">
        <v>4113</v>
      </c>
      <c r="G1346" t="s">
        <v>244</v>
      </c>
      <c r="H1346" t="s">
        <v>151</v>
      </c>
      <c r="I1346" t="s">
        <v>136</v>
      </c>
      <c r="J1346" t="s">
        <v>137</v>
      </c>
      <c r="K1346" t="s">
        <v>245</v>
      </c>
      <c r="L1346" t="s">
        <v>4114</v>
      </c>
      <c r="M1346" t="s">
        <v>4115</v>
      </c>
      <c r="N1346">
        <v>4.6544444440000001</v>
      </c>
      <c r="O1346">
        <v>0</v>
      </c>
      <c r="P1346">
        <v>6</v>
      </c>
      <c r="Q1346">
        <v>0</v>
      </c>
      <c r="R1346">
        <v>29</v>
      </c>
      <c r="S1346">
        <v>0</v>
      </c>
      <c r="T1346">
        <v>27</v>
      </c>
      <c r="U1346">
        <v>0</v>
      </c>
      <c r="V1346">
        <v>0</v>
      </c>
      <c r="W1346">
        <v>0</v>
      </c>
      <c r="X1346">
        <v>11.466820554795119</v>
      </c>
      <c r="Y1346">
        <v>0</v>
      </c>
      <c r="Z1346">
        <v>211.36228437058378</v>
      </c>
      <c r="AA1346">
        <v>0</v>
      </c>
      <c r="AB1346">
        <v>248.85234238557965</v>
      </c>
      <c r="AC1346">
        <v>0</v>
      </c>
      <c r="AD1346">
        <v>0</v>
      </c>
      <c r="AE1346">
        <v>471.68144731095856</v>
      </c>
    </row>
    <row r="1347" spans="1:31" x14ac:dyDescent="0.25">
      <c r="A1347">
        <v>2359124</v>
      </c>
      <c r="B1347">
        <v>1</v>
      </c>
      <c r="C1347" t="s">
        <v>80</v>
      </c>
      <c r="D1347" t="s">
        <v>97</v>
      </c>
      <c r="E1347" t="s">
        <v>154</v>
      </c>
      <c r="F1347" t="s">
        <v>4116</v>
      </c>
      <c r="G1347" t="s">
        <v>156</v>
      </c>
      <c r="H1347" t="s">
        <v>151</v>
      </c>
      <c r="I1347" t="s">
        <v>136</v>
      </c>
      <c r="J1347" t="s">
        <v>137</v>
      </c>
      <c r="K1347" t="s">
        <v>138</v>
      </c>
      <c r="L1347" t="s">
        <v>4117</v>
      </c>
      <c r="M1347" t="s">
        <v>4118</v>
      </c>
      <c r="N1347">
        <v>1.2269444439999999</v>
      </c>
      <c r="O1347">
        <v>0</v>
      </c>
      <c r="P1347">
        <v>185</v>
      </c>
      <c r="Q1347">
        <v>0</v>
      </c>
      <c r="R1347">
        <v>1</v>
      </c>
      <c r="S1347">
        <v>0</v>
      </c>
      <c r="T1347">
        <v>16</v>
      </c>
      <c r="U1347">
        <v>0</v>
      </c>
      <c r="V1347">
        <v>0</v>
      </c>
      <c r="W1347">
        <v>0</v>
      </c>
      <c r="X1347">
        <v>87.363735237400022</v>
      </c>
      <c r="Y1347">
        <v>0</v>
      </c>
      <c r="Z1347">
        <v>0.28108397851856032</v>
      </c>
      <c r="AA1347">
        <v>0</v>
      </c>
      <c r="AB1347">
        <v>32.621285652347673</v>
      </c>
      <c r="AC1347">
        <v>0</v>
      </c>
      <c r="AD1347">
        <v>0</v>
      </c>
      <c r="AE1347">
        <v>120.26610486826627</v>
      </c>
    </row>
    <row r="1348" spans="1:31" x14ac:dyDescent="0.25">
      <c r="A1348">
        <v>2359270</v>
      </c>
      <c r="B1348">
        <v>1</v>
      </c>
      <c r="C1348" t="s">
        <v>80</v>
      </c>
      <c r="D1348" t="s">
        <v>93</v>
      </c>
      <c r="E1348" t="s">
        <v>225</v>
      </c>
      <c r="F1348" t="s">
        <v>4119</v>
      </c>
      <c r="G1348" t="s">
        <v>219</v>
      </c>
      <c r="H1348" t="s">
        <v>151</v>
      </c>
      <c r="I1348" t="s">
        <v>136</v>
      </c>
      <c r="J1348" t="s">
        <v>137</v>
      </c>
      <c r="K1348" t="s">
        <v>138</v>
      </c>
      <c r="L1348" t="s">
        <v>4120</v>
      </c>
      <c r="M1348" t="s">
        <v>4121</v>
      </c>
      <c r="N1348">
        <v>4.6783333330000003</v>
      </c>
      <c r="O1348">
        <v>0</v>
      </c>
      <c r="P1348">
        <v>18</v>
      </c>
      <c r="Q1348">
        <v>0</v>
      </c>
      <c r="R1348">
        <v>0</v>
      </c>
      <c r="S1348">
        <v>0</v>
      </c>
      <c r="T1348">
        <v>2</v>
      </c>
      <c r="U1348">
        <v>0</v>
      </c>
      <c r="V1348">
        <v>0</v>
      </c>
      <c r="W1348">
        <v>0</v>
      </c>
      <c r="X1348">
        <v>10.015410614045344</v>
      </c>
      <c r="Y1348">
        <v>0</v>
      </c>
      <c r="Z1348">
        <v>0</v>
      </c>
      <c r="AA1348">
        <v>0</v>
      </c>
      <c r="AB1348">
        <v>10.523385906368505</v>
      </c>
      <c r="AC1348">
        <v>0</v>
      </c>
      <c r="AD1348">
        <v>0</v>
      </c>
      <c r="AE1348">
        <v>20.538796520413847</v>
      </c>
    </row>
    <row r="1349" spans="1:31" x14ac:dyDescent="0.25">
      <c r="A1349">
        <v>2359416</v>
      </c>
      <c r="B1349">
        <v>1</v>
      </c>
      <c r="C1349" t="s">
        <v>81</v>
      </c>
      <c r="D1349" t="s">
        <v>120</v>
      </c>
      <c r="E1349" t="s">
        <v>171</v>
      </c>
      <c r="F1349" t="s">
        <v>904</v>
      </c>
      <c r="G1349" t="s">
        <v>168</v>
      </c>
      <c r="H1349" t="s">
        <v>135</v>
      </c>
      <c r="I1349" t="s">
        <v>136</v>
      </c>
      <c r="J1349" t="s">
        <v>137</v>
      </c>
      <c r="K1349" t="s">
        <v>138</v>
      </c>
      <c r="L1349" t="s">
        <v>4122</v>
      </c>
      <c r="M1349" t="s">
        <v>4123</v>
      </c>
      <c r="N1349">
        <v>0.83305555499999995</v>
      </c>
      <c r="O1349">
        <v>0</v>
      </c>
      <c r="P1349">
        <v>0</v>
      </c>
      <c r="Q1349">
        <v>38</v>
      </c>
      <c r="R1349">
        <v>43</v>
      </c>
      <c r="S1349">
        <v>6</v>
      </c>
      <c r="T1349">
        <v>1</v>
      </c>
      <c r="U1349">
        <v>0</v>
      </c>
      <c r="V1349">
        <v>0</v>
      </c>
      <c r="W1349">
        <v>0</v>
      </c>
      <c r="X1349">
        <v>0</v>
      </c>
      <c r="Y1349">
        <v>231.06373786901852</v>
      </c>
      <c r="Z1349">
        <v>207.59872852139912</v>
      </c>
      <c r="AA1349">
        <v>14.788735126637972</v>
      </c>
      <c r="AB1349">
        <v>1.5658074625851806</v>
      </c>
      <c r="AC1349">
        <v>0</v>
      </c>
      <c r="AD1349">
        <v>0</v>
      </c>
      <c r="AE1349">
        <v>455.01700897964076</v>
      </c>
    </row>
    <row r="1350" spans="1:31" x14ac:dyDescent="0.25">
      <c r="A1350">
        <v>2358875</v>
      </c>
      <c r="B1350">
        <v>1</v>
      </c>
      <c r="C1350" t="s">
        <v>80</v>
      </c>
      <c r="D1350" t="s">
        <v>93</v>
      </c>
      <c r="E1350" t="s">
        <v>225</v>
      </c>
      <c r="F1350" t="s">
        <v>4124</v>
      </c>
      <c r="G1350" t="s">
        <v>3821</v>
      </c>
      <c r="H1350" t="s">
        <v>151</v>
      </c>
      <c r="I1350" t="s">
        <v>136</v>
      </c>
      <c r="J1350" t="s">
        <v>137</v>
      </c>
      <c r="K1350" t="s">
        <v>138</v>
      </c>
      <c r="L1350" t="s">
        <v>4125</v>
      </c>
      <c r="M1350" t="s">
        <v>4126</v>
      </c>
      <c r="N1350">
        <v>3.2208333329999999</v>
      </c>
      <c r="O1350">
        <v>0</v>
      </c>
      <c r="P1350">
        <v>1</v>
      </c>
      <c r="Q1350">
        <v>0</v>
      </c>
      <c r="R1350">
        <v>9</v>
      </c>
      <c r="S1350">
        <v>0</v>
      </c>
      <c r="T1350">
        <v>2</v>
      </c>
      <c r="U1350">
        <v>0</v>
      </c>
      <c r="V1350">
        <v>0</v>
      </c>
      <c r="W1350">
        <v>0</v>
      </c>
      <c r="X1350">
        <v>9.7408131094758627E-2</v>
      </c>
      <c r="Y1350">
        <v>0</v>
      </c>
      <c r="Z1350">
        <v>55.771494486746946</v>
      </c>
      <c r="AA1350">
        <v>0</v>
      </c>
      <c r="AB1350">
        <v>3.8830691432303475</v>
      </c>
      <c r="AC1350">
        <v>0</v>
      </c>
      <c r="AD1350">
        <v>0</v>
      </c>
      <c r="AE1350">
        <v>59.751971761072056</v>
      </c>
    </row>
    <row r="1351" spans="1:31" x14ac:dyDescent="0.25">
      <c r="A1351">
        <v>2359476</v>
      </c>
      <c r="B1351">
        <v>1</v>
      </c>
      <c r="C1351" t="s">
        <v>80</v>
      </c>
      <c r="D1351" t="s">
        <v>94</v>
      </c>
      <c r="E1351" t="s">
        <v>225</v>
      </c>
      <c r="F1351" t="s">
        <v>4127</v>
      </c>
      <c r="G1351" t="s">
        <v>156</v>
      </c>
      <c r="H1351" t="s">
        <v>151</v>
      </c>
      <c r="I1351" t="s">
        <v>136</v>
      </c>
      <c r="J1351" t="s">
        <v>137</v>
      </c>
      <c r="K1351" t="s">
        <v>138</v>
      </c>
      <c r="L1351" t="s">
        <v>4128</v>
      </c>
      <c r="M1351" t="s">
        <v>4129</v>
      </c>
      <c r="N1351">
        <v>0.61944444399999998</v>
      </c>
      <c r="O1351">
        <v>0</v>
      </c>
      <c r="P1351">
        <v>9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0.86621543988026684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0.86621543988026684</v>
      </c>
    </row>
    <row r="1352" spans="1:31" x14ac:dyDescent="0.25">
      <c r="A1352">
        <v>2359310</v>
      </c>
      <c r="B1352">
        <v>1</v>
      </c>
      <c r="C1352" t="s">
        <v>81</v>
      </c>
      <c r="D1352" t="s">
        <v>121</v>
      </c>
      <c r="E1352" t="s">
        <v>154</v>
      </c>
      <c r="F1352" t="s">
        <v>4130</v>
      </c>
      <c r="G1352" t="s">
        <v>219</v>
      </c>
      <c r="H1352" t="s">
        <v>151</v>
      </c>
      <c r="I1352" t="s">
        <v>136</v>
      </c>
      <c r="J1352" t="s">
        <v>137</v>
      </c>
      <c r="K1352" t="s">
        <v>138</v>
      </c>
      <c r="L1352" t="s">
        <v>4131</v>
      </c>
      <c r="M1352" t="s">
        <v>4132</v>
      </c>
      <c r="N1352">
        <v>4.585</v>
      </c>
      <c r="O1352">
        <v>0</v>
      </c>
      <c r="P1352">
        <v>26</v>
      </c>
      <c r="Q1352">
        <v>0</v>
      </c>
      <c r="R1352">
        <v>9</v>
      </c>
      <c r="S1352">
        <v>0</v>
      </c>
      <c r="T1352">
        <v>4</v>
      </c>
      <c r="U1352">
        <v>0</v>
      </c>
      <c r="V1352">
        <v>0</v>
      </c>
      <c r="W1352">
        <v>0</v>
      </c>
      <c r="X1352">
        <v>20.642987204137118</v>
      </c>
      <c r="Y1352">
        <v>0</v>
      </c>
      <c r="Z1352">
        <v>9.8610687041758354</v>
      </c>
      <c r="AA1352">
        <v>0</v>
      </c>
      <c r="AB1352">
        <v>30.924011993908113</v>
      </c>
      <c r="AC1352">
        <v>0</v>
      </c>
      <c r="AD1352">
        <v>0</v>
      </c>
      <c r="AE1352">
        <v>61.428067902221066</v>
      </c>
    </row>
    <row r="1353" spans="1:31" x14ac:dyDescent="0.25">
      <c r="A1353">
        <v>2358978</v>
      </c>
      <c r="B1353">
        <v>1</v>
      </c>
      <c r="C1353" t="s">
        <v>80</v>
      </c>
      <c r="D1353" t="s">
        <v>84</v>
      </c>
      <c r="E1353" t="s">
        <v>148</v>
      </c>
      <c r="F1353" t="s">
        <v>4133</v>
      </c>
      <c r="G1353" t="s">
        <v>160</v>
      </c>
      <c r="H1353" t="s">
        <v>151</v>
      </c>
      <c r="I1353" t="s">
        <v>136</v>
      </c>
      <c r="J1353" t="s">
        <v>137</v>
      </c>
      <c r="K1353" t="s">
        <v>138</v>
      </c>
      <c r="L1353" t="s">
        <v>4134</v>
      </c>
      <c r="M1353" t="s">
        <v>4135</v>
      </c>
      <c r="N1353">
        <v>5.483333333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1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</row>
    <row r="1354" spans="1:31" x14ac:dyDescent="0.25">
      <c r="A1354">
        <v>2359284</v>
      </c>
      <c r="B1354">
        <v>1</v>
      </c>
      <c r="C1354" t="s">
        <v>80</v>
      </c>
      <c r="D1354" t="s">
        <v>107</v>
      </c>
      <c r="E1354" t="s">
        <v>148</v>
      </c>
      <c r="F1354" t="s">
        <v>4136</v>
      </c>
      <c r="G1354" t="s">
        <v>240</v>
      </c>
      <c r="H1354" t="s">
        <v>151</v>
      </c>
      <c r="I1354" t="s">
        <v>136</v>
      </c>
      <c r="J1354" t="s">
        <v>137</v>
      </c>
      <c r="K1354" t="s">
        <v>138</v>
      </c>
      <c r="L1354" t="s">
        <v>4137</v>
      </c>
      <c r="M1354" t="s">
        <v>4138</v>
      </c>
      <c r="N1354">
        <v>0.88166666599999999</v>
      </c>
      <c r="O1354">
        <v>0</v>
      </c>
      <c r="P1354">
        <v>2</v>
      </c>
      <c r="Q1354">
        <v>0</v>
      </c>
      <c r="R1354">
        <v>0</v>
      </c>
      <c r="S1354">
        <v>0</v>
      </c>
      <c r="T1354">
        <v>1</v>
      </c>
      <c r="U1354">
        <v>0</v>
      </c>
      <c r="V1354">
        <v>0</v>
      </c>
      <c r="W1354">
        <v>0</v>
      </c>
      <c r="X1354">
        <v>0.87076151119809264</v>
      </c>
      <c r="Y1354">
        <v>0</v>
      </c>
      <c r="Z1354">
        <v>0</v>
      </c>
      <c r="AA1354">
        <v>0</v>
      </c>
      <c r="AB1354">
        <v>0.24695542508835838</v>
      </c>
      <c r="AC1354">
        <v>0</v>
      </c>
      <c r="AD1354">
        <v>0</v>
      </c>
      <c r="AE1354">
        <v>1.117716936286451</v>
      </c>
    </row>
    <row r="1355" spans="1:31" x14ac:dyDescent="0.25">
      <c r="A1355">
        <v>2358935</v>
      </c>
      <c r="B1355">
        <v>1</v>
      </c>
      <c r="C1355" t="s">
        <v>80</v>
      </c>
      <c r="D1355" t="s">
        <v>97</v>
      </c>
      <c r="E1355" t="s">
        <v>148</v>
      </c>
      <c r="F1355" t="s">
        <v>4139</v>
      </c>
      <c r="G1355" t="s">
        <v>160</v>
      </c>
      <c r="H1355" t="s">
        <v>151</v>
      </c>
      <c r="I1355" t="s">
        <v>136</v>
      </c>
      <c r="J1355" t="s">
        <v>137</v>
      </c>
      <c r="K1355" t="s">
        <v>138</v>
      </c>
      <c r="L1355" t="s">
        <v>4140</v>
      </c>
      <c r="M1355" t="s">
        <v>4141</v>
      </c>
      <c r="N1355">
        <v>2.2825000000000002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1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39.646871627338967</v>
      </c>
      <c r="AC1355">
        <v>0</v>
      </c>
      <c r="AD1355">
        <v>0</v>
      </c>
      <c r="AE1355">
        <v>39.646871627338967</v>
      </c>
    </row>
    <row r="1356" spans="1:31" x14ac:dyDescent="0.25">
      <c r="A1356">
        <v>2358912</v>
      </c>
      <c r="B1356">
        <v>1</v>
      </c>
      <c r="C1356" t="s">
        <v>81</v>
      </c>
      <c r="D1356" t="s">
        <v>123</v>
      </c>
      <c r="E1356" t="s">
        <v>132</v>
      </c>
      <c r="F1356" t="s">
        <v>4142</v>
      </c>
      <c r="G1356" t="s">
        <v>168</v>
      </c>
      <c r="H1356" t="s">
        <v>135</v>
      </c>
      <c r="I1356" t="s">
        <v>136</v>
      </c>
      <c r="J1356" t="s">
        <v>137</v>
      </c>
      <c r="K1356" t="s">
        <v>138</v>
      </c>
      <c r="L1356" t="s">
        <v>4143</v>
      </c>
      <c r="M1356" t="s">
        <v>4144</v>
      </c>
      <c r="N1356">
        <v>2.1922222219999998</v>
      </c>
      <c r="O1356">
        <v>2</v>
      </c>
      <c r="P1356">
        <v>0</v>
      </c>
      <c r="Q1356">
        <v>95</v>
      </c>
      <c r="R1356">
        <v>0</v>
      </c>
      <c r="S1356">
        <v>7</v>
      </c>
      <c r="T1356">
        <v>0</v>
      </c>
      <c r="U1356">
        <v>0</v>
      </c>
      <c r="V1356">
        <v>0</v>
      </c>
      <c r="W1356">
        <v>1.1165989948454222</v>
      </c>
      <c r="X1356">
        <v>0</v>
      </c>
      <c r="Y1356">
        <v>319.98068258520868</v>
      </c>
      <c r="Z1356">
        <v>0</v>
      </c>
      <c r="AA1356">
        <v>25.838698032562416</v>
      </c>
      <c r="AB1356">
        <v>0</v>
      </c>
      <c r="AC1356">
        <v>0</v>
      </c>
      <c r="AD1356">
        <v>0</v>
      </c>
      <c r="AE1356">
        <v>346.93597961261656</v>
      </c>
    </row>
    <row r="1357" spans="1:31" x14ac:dyDescent="0.25">
      <c r="A1357">
        <v>2359496</v>
      </c>
      <c r="B1357">
        <v>1</v>
      </c>
      <c r="C1357" t="s">
        <v>81</v>
      </c>
      <c r="D1357" t="s">
        <v>114</v>
      </c>
      <c r="E1357" t="s">
        <v>225</v>
      </c>
      <c r="F1357" t="s">
        <v>4145</v>
      </c>
      <c r="G1357" t="s">
        <v>219</v>
      </c>
      <c r="H1357" t="s">
        <v>151</v>
      </c>
      <c r="I1357" t="s">
        <v>136</v>
      </c>
      <c r="J1357" t="s">
        <v>137</v>
      </c>
      <c r="K1357" t="s">
        <v>138</v>
      </c>
      <c r="L1357" t="s">
        <v>4146</v>
      </c>
      <c r="M1357" t="s">
        <v>4147</v>
      </c>
      <c r="N1357">
        <v>2.1230555550000001</v>
      </c>
      <c r="O1357">
        <v>0</v>
      </c>
      <c r="P1357">
        <v>13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3.546015269416249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3.546015269416249</v>
      </c>
    </row>
    <row r="1358" spans="1:31" x14ac:dyDescent="0.25">
      <c r="A1358">
        <v>2359141</v>
      </c>
      <c r="B1358">
        <v>1</v>
      </c>
      <c r="C1358" t="s">
        <v>81</v>
      </c>
      <c r="D1358" t="s">
        <v>113</v>
      </c>
      <c r="E1358" t="s">
        <v>225</v>
      </c>
      <c r="F1358" t="s">
        <v>4148</v>
      </c>
      <c r="G1358" t="s">
        <v>219</v>
      </c>
      <c r="H1358" t="s">
        <v>151</v>
      </c>
      <c r="I1358" t="s">
        <v>136</v>
      </c>
      <c r="J1358" t="s">
        <v>137</v>
      </c>
      <c r="K1358" t="s">
        <v>138</v>
      </c>
      <c r="L1358" t="s">
        <v>4149</v>
      </c>
      <c r="M1358" t="s">
        <v>4150</v>
      </c>
      <c r="N1358">
        <v>2.1555555549999998</v>
      </c>
      <c r="O1358">
        <v>0</v>
      </c>
      <c r="P1358">
        <v>1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0.69903710309829614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0.69903710309829614</v>
      </c>
    </row>
    <row r="1359" spans="1:31" x14ac:dyDescent="0.25">
      <c r="A1359">
        <v>2359247</v>
      </c>
      <c r="B1359">
        <v>1</v>
      </c>
      <c r="C1359" t="s">
        <v>80</v>
      </c>
      <c r="D1359" t="s">
        <v>100</v>
      </c>
      <c r="E1359" t="s">
        <v>148</v>
      </c>
      <c r="F1359" t="s">
        <v>4151</v>
      </c>
      <c r="G1359" t="s">
        <v>160</v>
      </c>
      <c r="H1359" t="s">
        <v>151</v>
      </c>
      <c r="I1359" t="s">
        <v>136</v>
      </c>
      <c r="J1359" t="s">
        <v>137</v>
      </c>
      <c r="K1359" t="s">
        <v>138</v>
      </c>
      <c r="L1359" t="s">
        <v>4152</v>
      </c>
      <c r="M1359" t="s">
        <v>4153</v>
      </c>
      <c r="N1359">
        <v>2.5208333330000001</v>
      </c>
      <c r="O1359">
        <v>0</v>
      </c>
      <c r="P1359">
        <v>2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0.65545669279713703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0.65545669279713703</v>
      </c>
    </row>
    <row r="1360" spans="1:31" x14ac:dyDescent="0.25">
      <c r="A1360">
        <v>2358998</v>
      </c>
      <c r="B1360">
        <v>1</v>
      </c>
      <c r="C1360" t="s">
        <v>80</v>
      </c>
      <c r="D1360" t="s">
        <v>97</v>
      </c>
      <c r="E1360" t="s">
        <v>225</v>
      </c>
      <c r="F1360" t="s">
        <v>4154</v>
      </c>
      <c r="G1360" t="s">
        <v>227</v>
      </c>
      <c r="H1360" t="s">
        <v>151</v>
      </c>
      <c r="I1360" t="s">
        <v>136</v>
      </c>
      <c r="J1360" t="s">
        <v>137</v>
      </c>
      <c r="K1360" t="s">
        <v>138</v>
      </c>
      <c r="L1360" t="s">
        <v>4155</v>
      </c>
      <c r="M1360" t="s">
        <v>4156</v>
      </c>
      <c r="N1360">
        <v>1.5422222219999999</v>
      </c>
      <c r="O1360">
        <v>0</v>
      </c>
      <c r="P1360">
        <v>72</v>
      </c>
      <c r="Q1360">
        <v>0</v>
      </c>
      <c r="R1360">
        <v>0</v>
      </c>
      <c r="S1360">
        <v>0</v>
      </c>
      <c r="T1360">
        <v>7</v>
      </c>
      <c r="U1360">
        <v>0</v>
      </c>
      <c r="V1360">
        <v>0</v>
      </c>
      <c r="W1360">
        <v>0</v>
      </c>
      <c r="X1360">
        <v>44.016830800029908</v>
      </c>
      <c r="Y1360">
        <v>0</v>
      </c>
      <c r="Z1360">
        <v>0</v>
      </c>
      <c r="AA1360">
        <v>0</v>
      </c>
      <c r="AB1360">
        <v>11.802141212781804</v>
      </c>
      <c r="AC1360">
        <v>0</v>
      </c>
      <c r="AD1360">
        <v>0</v>
      </c>
      <c r="AE1360">
        <v>55.818972012811713</v>
      </c>
    </row>
    <row r="1361" spans="1:31" x14ac:dyDescent="0.25">
      <c r="A1361">
        <v>2358895</v>
      </c>
      <c r="B1361">
        <v>1</v>
      </c>
      <c r="C1361" t="s">
        <v>80</v>
      </c>
      <c r="D1361" t="s">
        <v>96</v>
      </c>
      <c r="E1361" t="s">
        <v>166</v>
      </c>
      <c r="F1361" t="s">
        <v>4157</v>
      </c>
      <c r="G1361" t="s">
        <v>168</v>
      </c>
      <c r="H1361" t="s">
        <v>135</v>
      </c>
      <c r="I1361" t="s">
        <v>136</v>
      </c>
      <c r="J1361" t="s">
        <v>137</v>
      </c>
      <c r="K1361" t="s">
        <v>138</v>
      </c>
      <c r="L1361" t="s">
        <v>4158</v>
      </c>
      <c r="M1361" t="s">
        <v>4159</v>
      </c>
      <c r="N1361">
        <v>1.000555555</v>
      </c>
      <c r="O1361">
        <v>9</v>
      </c>
      <c r="P1361">
        <v>8425</v>
      </c>
      <c r="Q1361">
        <v>5</v>
      </c>
      <c r="R1361">
        <v>19</v>
      </c>
      <c r="S1361">
        <v>18</v>
      </c>
      <c r="T1361">
        <v>670</v>
      </c>
      <c r="U1361">
        <v>1</v>
      </c>
      <c r="V1361">
        <v>1</v>
      </c>
      <c r="W1361">
        <v>154.86234201937557</v>
      </c>
      <c r="X1361">
        <v>3057.3191544621463</v>
      </c>
      <c r="Y1361">
        <v>5.1702378316742443</v>
      </c>
      <c r="Z1361">
        <v>11.900653952102793</v>
      </c>
      <c r="AA1361">
        <v>352.22152218542556</v>
      </c>
      <c r="AB1361">
        <v>741.30807679408122</v>
      </c>
      <c r="AC1361">
        <v>8.3316035560843105</v>
      </c>
      <c r="AD1361">
        <v>1.8201254948481287</v>
      </c>
      <c r="AE1361">
        <v>4332.9337162957381</v>
      </c>
    </row>
    <row r="1362" spans="1:31" x14ac:dyDescent="0.25">
      <c r="A1362">
        <v>2359204</v>
      </c>
      <c r="B1362">
        <v>1</v>
      </c>
      <c r="C1362" t="s">
        <v>81</v>
      </c>
      <c r="D1362" t="s">
        <v>128</v>
      </c>
      <c r="E1362" t="s">
        <v>166</v>
      </c>
      <c r="F1362" t="s">
        <v>4160</v>
      </c>
      <c r="G1362" t="s">
        <v>168</v>
      </c>
      <c r="H1362" t="s">
        <v>135</v>
      </c>
      <c r="I1362" t="s">
        <v>136</v>
      </c>
      <c r="J1362" t="s">
        <v>137</v>
      </c>
      <c r="K1362" t="s">
        <v>138</v>
      </c>
      <c r="L1362" t="s">
        <v>4161</v>
      </c>
      <c r="M1362" t="s">
        <v>4162</v>
      </c>
      <c r="N1362">
        <v>0.43333333299999999</v>
      </c>
      <c r="O1362">
        <v>0</v>
      </c>
      <c r="P1362">
        <v>6207</v>
      </c>
      <c r="Q1362">
        <v>1</v>
      </c>
      <c r="R1362">
        <v>9</v>
      </c>
      <c r="S1362">
        <v>2</v>
      </c>
      <c r="T1362">
        <v>422</v>
      </c>
      <c r="U1362">
        <v>0</v>
      </c>
      <c r="V1362">
        <v>1</v>
      </c>
      <c r="W1362">
        <v>0</v>
      </c>
      <c r="X1362">
        <v>831.13674322592942</v>
      </c>
      <c r="Y1362">
        <v>9.9375734785591341</v>
      </c>
      <c r="Z1362">
        <v>1.7551583859004003</v>
      </c>
      <c r="AA1362">
        <v>29.552642913376271</v>
      </c>
      <c r="AB1362">
        <v>287.00703931462067</v>
      </c>
      <c r="AC1362">
        <v>0</v>
      </c>
      <c r="AD1362">
        <v>5.6600989020675669</v>
      </c>
      <c r="AE1362">
        <v>1165.0492562204536</v>
      </c>
    </row>
    <row r="1363" spans="1:31" x14ac:dyDescent="0.25">
      <c r="A1363">
        <v>2359058</v>
      </c>
      <c r="B1363">
        <v>1</v>
      </c>
      <c r="C1363" t="s">
        <v>81</v>
      </c>
      <c r="D1363" t="s">
        <v>127</v>
      </c>
      <c r="E1363" t="s">
        <v>148</v>
      </c>
      <c r="F1363" t="s">
        <v>4163</v>
      </c>
      <c r="G1363" t="s">
        <v>150</v>
      </c>
      <c r="H1363" t="s">
        <v>151</v>
      </c>
      <c r="I1363" t="s">
        <v>136</v>
      </c>
      <c r="J1363" t="s">
        <v>137</v>
      </c>
      <c r="K1363" t="s">
        <v>138</v>
      </c>
      <c r="L1363" t="s">
        <v>4164</v>
      </c>
      <c r="M1363" t="s">
        <v>4165</v>
      </c>
      <c r="N1363">
        <v>0.44777777699999999</v>
      </c>
      <c r="O1363">
        <v>0</v>
      </c>
      <c r="P1363">
        <v>5</v>
      </c>
      <c r="Q1363">
        <v>0</v>
      </c>
      <c r="R1363">
        <v>0</v>
      </c>
      <c r="S1363">
        <v>0</v>
      </c>
      <c r="T1363">
        <v>1</v>
      </c>
      <c r="U1363">
        <v>0</v>
      </c>
      <c r="V1363">
        <v>0</v>
      </c>
      <c r="W1363">
        <v>0</v>
      </c>
      <c r="X1363">
        <v>0.55178494707638559</v>
      </c>
      <c r="Y1363">
        <v>0</v>
      </c>
      <c r="Z1363">
        <v>0</v>
      </c>
      <c r="AA1363">
        <v>0</v>
      </c>
      <c r="AB1363">
        <v>0.73754745314072001</v>
      </c>
      <c r="AC1363">
        <v>0</v>
      </c>
      <c r="AD1363">
        <v>0</v>
      </c>
      <c r="AE1363">
        <v>1.2893324002171056</v>
      </c>
    </row>
    <row r="1364" spans="1:31" x14ac:dyDescent="0.25">
      <c r="A1364">
        <v>2359081</v>
      </c>
      <c r="B1364">
        <v>1</v>
      </c>
      <c r="C1364" t="s">
        <v>80</v>
      </c>
      <c r="D1364" t="s">
        <v>101</v>
      </c>
      <c r="E1364" t="s">
        <v>132</v>
      </c>
      <c r="F1364" t="s">
        <v>4166</v>
      </c>
      <c r="G1364" t="s">
        <v>134</v>
      </c>
      <c r="H1364" t="s">
        <v>135</v>
      </c>
      <c r="I1364" t="s">
        <v>136</v>
      </c>
      <c r="J1364" t="s">
        <v>137</v>
      </c>
      <c r="K1364" t="s">
        <v>138</v>
      </c>
      <c r="L1364" t="s">
        <v>4167</v>
      </c>
      <c r="M1364" t="s">
        <v>4168</v>
      </c>
      <c r="N1364">
        <v>0.94444444400000005</v>
      </c>
      <c r="O1364">
        <v>0</v>
      </c>
      <c r="P1364">
        <v>434</v>
      </c>
      <c r="Q1364">
        <v>0</v>
      </c>
      <c r="R1364">
        <v>1</v>
      </c>
      <c r="S1364">
        <v>0</v>
      </c>
      <c r="T1364">
        <v>7</v>
      </c>
      <c r="U1364">
        <v>0</v>
      </c>
      <c r="V1364">
        <v>0</v>
      </c>
      <c r="W1364">
        <v>0</v>
      </c>
      <c r="X1364">
        <v>157.35791454169095</v>
      </c>
      <c r="Y1364">
        <v>0</v>
      </c>
      <c r="Z1364">
        <v>1.9636959100049999E-2</v>
      </c>
      <c r="AA1364">
        <v>0</v>
      </c>
      <c r="AB1364">
        <v>24.145366582405888</v>
      </c>
      <c r="AC1364">
        <v>0</v>
      </c>
      <c r="AD1364">
        <v>0</v>
      </c>
      <c r="AE1364">
        <v>181.52291808319688</v>
      </c>
    </row>
    <row r="1365" spans="1:31" x14ac:dyDescent="0.25">
      <c r="A1365">
        <v>2359035</v>
      </c>
      <c r="B1365">
        <v>1</v>
      </c>
      <c r="C1365" t="s">
        <v>81</v>
      </c>
      <c r="D1365" t="s">
        <v>118</v>
      </c>
      <c r="E1365" t="s">
        <v>166</v>
      </c>
      <c r="F1365" t="s">
        <v>3009</v>
      </c>
      <c r="G1365" t="s">
        <v>168</v>
      </c>
      <c r="H1365" t="s">
        <v>135</v>
      </c>
      <c r="I1365" t="s">
        <v>136</v>
      </c>
      <c r="J1365" t="s">
        <v>137</v>
      </c>
      <c r="K1365" t="s">
        <v>138</v>
      </c>
      <c r="L1365" t="s">
        <v>4169</v>
      </c>
      <c r="M1365" t="s">
        <v>4170</v>
      </c>
      <c r="N1365">
        <v>0.35138888800000001</v>
      </c>
      <c r="O1365">
        <v>19</v>
      </c>
      <c r="P1365">
        <v>1705</v>
      </c>
      <c r="Q1365">
        <v>53</v>
      </c>
      <c r="R1365">
        <v>160</v>
      </c>
      <c r="S1365">
        <v>18</v>
      </c>
      <c r="T1365">
        <v>128</v>
      </c>
      <c r="U1365">
        <v>0</v>
      </c>
      <c r="V1365">
        <v>0</v>
      </c>
      <c r="W1365">
        <v>3.5160278490999741</v>
      </c>
      <c r="X1365">
        <v>98.714766258305247</v>
      </c>
      <c r="Y1365">
        <v>172.29929398268141</v>
      </c>
      <c r="Z1365">
        <v>162.74980640107086</v>
      </c>
      <c r="AA1365">
        <v>23.594812750765655</v>
      </c>
      <c r="AB1365">
        <v>67.770401085375184</v>
      </c>
      <c r="AC1365">
        <v>0</v>
      </c>
      <c r="AD1365">
        <v>0</v>
      </c>
      <c r="AE1365">
        <v>528.64510832729832</v>
      </c>
    </row>
    <row r="1366" spans="1:31" x14ac:dyDescent="0.25">
      <c r="A1366">
        <v>2358972</v>
      </c>
      <c r="B1366">
        <v>1</v>
      </c>
      <c r="C1366" t="s">
        <v>80</v>
      </c>
      <c r="D1366" t="s">
        <v>93</v>
      </c>
      <c r="E1366" t="s">
        <v>166</v>
      </c>
      <c r="F1366" t="s">
        <v>4171</v>
      </c>
      <c r="G1366" t="s">
        <v>244</v>
      </c>
      <c r="H1366" t="s">
        <v>135</v>
      </c>
      <c r="I1366" t="s">
        <v>136</v>
      </c>
      <c r="J1366" t="s">
        <v>137</v>
      </c>
      <c r="K1366" t="s">
        <v>245</v>
      </c>
      <c r="L1366" t="s">
        <v>4172</v>
      </c>
      <c r="M1366" t="s">
        <v>4173</v>
      </c>
      <c r="N1366">
        <v>8.3513888880000007</v>
      </c>
      <c r="O1366">
        <v>0</v>
      </c>
      <c r="P1366">
        <v>4862</v>
      </c>
      <c r="Q1366">
        <v>2</v>
      </c>
      <c r="R1366">
        <v>15</v>
      </c>
      <c r="S1366">
        <v>1</v>
      </c>
      <c r="T1366">
        <v>429</v>
      </c>
      <c r="U1366">
        <v>2</v>
      </c>
      <c r="V1366">
        <v>1</v>
      </c>
      <c r="W1366">
        <v>0</v>
      </c>
      <c r="X1366">
        <v>12072.953067588534</v>
      </c>
      <c r="Y1366">
        <v>154.12382834981793</v>
      </c>
      <c r="Z1366">
        <v>433.45320948911069</v>
      </c>
      <c r="AA1366">
        <v>19.754913527538054</v>
      </c>
      <c r="AB1366">
        <v>5009.9335537406887</v>
      </c>
      <c r="AC1366">
        <v>11974.252859498583</v>
      </c>
      <c r="AD1366">
        <v>384.04126028734862</v>
      </c>
      <c r="AE1366">
        <v>30048.512692481621</v>
      </c>
    </row>
    <row r="1367" spans="1:31" x14ac:dyDescent="0.25">
      <c r="A1367">
        <v>2359018</v>
      </c>
      <c r="B1367">
        <v>1</v>
      </c>
      <c r="C1367" t="s">
        <v>80</v>
      </c>
      <c r="D1367" t="s">
        <v>88</v>
      </c>
      <c r="E1367" t="s">
        <v>148</v>
      </c>
      <c r="F1367" t="s">
        <v>4174</v>
      </c>
      <c r="G1367" t="s">
        <v>156</v>
      </c>
      <c r="H1367" t="s">
        <v>151</v>
      </c>
      <c r="I1367" t="s">
        <v>136</v>
      </c>
      <c r="J1367" t="s">
        <v>137</v>
      </c>
      <c r="K1367" t="s">
        <v>138</v>
      </c>
      <c r="L1367" t="s">
        <v>4175</v>
      </c>
      <c r="M1367" t="s">
        <v>4176</v>
      </c>
      <c r="N1367">
        <v>3.5208333330000001</v>
      </c>
      <c r="O1367">
        <v>0</v>
      </c>
      <c r="P1367">
        <v>1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2.0559872310237002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2.0559872310237002</v>
      </c>
    </row>
    <row r="1368" spans="1:31" x14ac:dyDescent="0.25">
      <c r="A1368">
        <v>2359164</v>
      </c>
      <c r="B1368">
        <v>1</v>
      </c>
      <c r="C1368" t="s">
        <v>80</v>
      </c>
      <c r="D1368" t="s">
        <v>93</v>
      </c>
      <c r="E1368" t="s">
        <v>166</v>
      </c>
      <c r="F1368" t="s">
        <v>4177</v>
      </c>
      <c r="G1368" t="s">
        <v>168</v>
      </c>
      <c r="H1368" t="s">
        <v>135</v>
      </c>
      <c r="I1368" t="s">
        <v>136</v>
      </c>
      <c r="J1368" t="s">
        <v>137</v>
      </c>
      <c r="K1368" t="s">
        <v>138</v>
      </c>
      <c r="L1368" t="s">
        <v>4178</v>
      </c>
      <c r="M1368" t="s">
        <v>4179</v>
      </c>
      <c r="N1368">
        <v>0.92833333299999998</v>
      </c>
      <c r="O1368">
        <v>0</v>
      </c>
      <c r="P1368">
        <v>691</v>
      </c>
      <c r="Q1368">
        <v>16</v>
      </c>
      <c r="R1368">
        <v>196</v>
      </c>
      <c r="S1368">
        <v>8</v>
      </c>
      <c r="T1368">
        <v>200</v>
      </c>
      <c r="U1368">
        <v>0</v>
      </c>
      <c r="V1368">
        <v>0</v>
      </c>
      <c r="W1368">
        <v>0</v>
      </c>
      <c r="X1368">
        <v>323.80434155660242</v>
      </c>
      <c r="Y1368">
        <v>177.46274240455907</v>
      </c>
      <c r="Z1368">
        <v>712.78581320655758</v>
      </c>
      <c r="AA1368">
        <v>119.35131885409005</v>
      </c>
      <c r="AB1368">
        <v>508.79042327378812</v>
      </c>
      <c r="AC1368">
        <v>0</v>
      </c>
      <c r="AD1368">
        <v>0</v>
      </c>
      <c r="AE1368">
        <v>1842.1946392955972</v>
      </c>
    </row>
    <row r="1369" spans="1:31" x14ac:dyDescent="0.25">
      <c r="A1369">
        <v>2359373</v>
      </c>
      <c r="B1369">
        <v>1</v>
      </c>
      <c r="C1369" t="s">
        <v>80</v>
      </c>
      <c r="D1369" t="s">
        <v>95</v>
      </c>
      <c r="E1369" t="s">
        <v>225</v>
      </c>
      <c r="F1369" t="s">
        <v>4180</v>
      </c>
      <c r="G1369" t="s">
        <v>219</v>
      </c>
      <c r="H1369" t="s">
        <v>151</v>
      </c>
      <c r="I1369" t="s">
        <v>136</v>
      </c>
      <c r="J1369" t="s">
        <v>137</v>
      </c>
      <c r="K1369" t="s">
        <v>138</v>
      </c>
      <c r="L1369" t="s">
        <v>4181</v>
      </c>
      <c r="M1369" t="s">
        <v>4182</v>
      </c>
      <c r="N1369">
        <v>0.99944444399999999</v>
      </c>
      <c r="O1369">
        <v>0</v>
      </c>
      <c r="P1369">
        <v>15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3.6883370312640875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3.6883370312640875</v>
      </c>
    </row>
    <row r="1370" spans="1:31" x14ac:dyDescent="0.25">
      <c r="A1370">
        <v>2359413</v>
      </c>
      <c r="B1370">
        <v>1</v>
      </c>
      <c r="C1370" t="s">
        <v>81</v>
      </c>
      <c r="D1370" t="s">
        <v>126</v>
      </c>
      <c r="E1370" t="s">
        <v>225</v>
      </c>
      <c r="F1370" t="s">
        <v>4183</v>
      </c>
      <c r="G1370" t="s">
        <v>4184</v>
      </c>
      <c r="H1370" t="s">
        <v>151</v>
      </c>
      <c r="I1370" t="s">
        <v>136</v>
      </c>
      <c r="J1370" t="s">
        <v>137</v>
      </c>
      <c r="K1370" t="s">
        <v>138</v>
      </c>
      <c r="L1370" t="s">
        <v>4185</v>
      </c>
      <c r="M1370" t="s">
        <v>4186</v>
      </c>
      <c r="N1370">
        <v>1.834166666</v>
      </c>
      <c r="O1370">
        <v>0</v>
      </c>
      <c r="P1370">
        <v>43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8.3778556679475606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8.3778556679475606</v>
      </c>
    </row>
    <row r="1371" spans="1:31" x14ac:dyDescent="0.25">
      <c r="A1371">
        <v>2359267</v>
      </c>
      <c r="B1371">
        <v>1</v>
      </c>
      <c r="C1371" t="s">
        <v>80</v>
      </c>
      <c r="D1371" t="s">
        <v>99</v>
      </c>
      <c r="E1371" t="s">
        <v>148</v>
      </c>
      <c r="F1371" t="s">
        <v>4187</v>
      </c>
      <c r="G1371" t="s">
        <v>160</v>
      </c>
      <c r="H1371" t="s">
        <v>151</v>
      </c>
      <c r="I1371" t="s">
        <v>136</v>
      </c>
      <c r="J1371" t="s">
        <v>137</v>
      </c>
      <c r="K1371" t="s">
        <v>138</v>
      </c>
      <c r="L1371" t="s">
        <v>4188</v>
      </c>
      <c r="M1371" t="s">
        <v>4189</v>
      </c>
      <c r="N1371">
        <v>1.670833333</v>
      </c>
      <c r="O1371">
        <v>0</v>
      </c>
      <c r="P1371">
        <v>1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0.57852461757185836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0.57852461757185836</v>
      </c>
    </row>
    <row r="1372" spans="1:31" x14ac:dyDescent="0.25">
      <c r="A1372">
        <v>2359473</v>
      </c>
      <c r="B1372">
        <v>1</v>
      </c>
      <c r="C1372" t="s">
        <v>81</v>
      </c>
      <c r="D1372" t="s">
        <v>115</v>
      </c>
      <c r="E1372" t="s">
        <v>225</v>
      </c>
      <c r="F1372" t="s">
        <v>4190</v>
      </c>
      <c r="G1372" t="s">
        <v>219</v>
      </c>
      <c r="H1372" t="s">
        <v>151</v>
      </c>
      <c r="I1372" t="s">
        <v>136</v>
      </c>
      <c r="J1372" t="s">
        <v>137</v>
      </c>
      <c r="K1372" t="s">
        <v>138</v>
      </c>
      <c r="L1372" t="s">
        <v>4191</v>
      </c>
      <c r="M1372" t="s">
        <v>4192</v>
      </c>
      <c r="N1372">
        <v>1.1902777769999999</v>
      </c>
      <c r="O1372">
        <v>0</v>
      </c>
      <c r="P1372">
        <v>0</v>
      </c>
      <c r="Q1372">
        <v>0</v>
      </c>
      <c r="R1372">
        <v>2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5.8705375075593746</v>
      </c>
      <c r="AA1372">
        <v>0</v>
      </c>
      <c r="AB1372">
        <v>0</v>
      </c>
      <c r="AC1372">
        <v>0</v>
      </c>
      <c r="AD1372">
        <v>0</v>
      </c>
      <c r="AE1372">
        <v>5.8705375075593746</v>
      </c>
    </row>
    <row r="1373" spans="1:31" x14ac:dyDescent="0.25">
      <c r="A1373">
        <v>2358909</v>
      </c>
      <c r="B1373">
        <v>1</v>
      </c>
      <c r="C1373" t="s">
        <v>80</v>
      </c>
      <c r="D1373" t="s">
        <v>101</v>
      </c>
      <c r="E1373" t="s">
        <v>132</v>
      </c>
      <c r="F1373" t="s">
        <v>4193</v>
      </c>
      <c r="G1373" t="s">
        <v>168</v>
      </c>
      <c r="H1373" t="s">
        <v>135</v>
      </c>
      <c r="I1373" t="s">
        <v>136</v>
      </c>
      <c r="J1373" t="s">
        <v>137</v>
      </c>
      <c r="K1373" t="s">
        <v>138</v>
      </c>
      <c r="L1373" t="s">
        <v>4194</v>
      </c>
      <c r="M1373" t="s">
        <v>4195</v>
      </c>
      <c r="N1373">
        <v>3.1575000000000002</v>
      </c>
      <c r="O1373">
        <v>0</v>
      </c>
      <c r="P1373">
        <v>149</v>
      </c>
      <c r="Q1373">
        <v>2</v>
      </c>
      <c r="R1373">
        <v>8</v>
      </c>
      <c r="S1373">
        <v>3</v>
      </c>
      <c r="T1373">
        <v>22</v>
      </c>
      <c r="U1373">
        <v>2</v>
      </c>
      <c r="V1373">
        <v>0</v>
      </c>
      <c r="W1373">
        <v>0</v>
      </c>
      <c r="X1373">
        <v>214.88412772952108</v>
      </c>
      <c r="Y1373">
        <v>53.795342702534384</v>
      </c>
      <c r="Z1373">
        <v>29.491898009302048</v>
      </c>
      <c r="AA1373">
        <v>24.078449042231995</v>
      </c>
      <c r="AB1373">
        <v>61.902664867552872</v>
      </c>
      <c r="AC1373">
        <v>122.45576954458406</v>
      </c>
      <c r="AD1373">
        <v>0</v>
      </c>
      <c r="AE1373">
        <v>506.60825189572654</v>
      </c>
    </row>
    <row r="1374" spans="1:31" x14ac:dyDescent="0.25">
      <c r="A1374">
        <v>2358889</v>
      </c>
      <c r="B1374">
        <v>1</v>
      </c>
      <c r="C1374" t="s">
        <v>81</v>
      </c>
      <c r="D1374" t="s">
        <v>128</v>
      </c>
      <c r="E1374" t="s">
        <v>166</v>
      </c>
      <c r="F1374" t="s">
        <v>4196</v>
      </c>
      <c r="G1374" t="s">
        <v>168</v>
      </c>
      <c r="H1374" t="s">
        <v>135</v>
      </c>
      <c r="I1374" t="s">
        <v>136</v>
      </c>
      <c r="J1374" t="s">
        <v>137</v>
      </c>
      <c r="K1374" t="s">
        <v>138</v>
      </c>
      <c r="L1374" t="s">
        <v>4197</v>
      </c>
      <c r="M1374" t="s">
        <v>4198</v>
      </c>
      <c r="N1374">
        <v>0.435</v>
      </c>
      <c r="O1374">
        <v>0</v>
      </c>
      <c r="P1374">
        <v>2450</v>
      </c>
      <c r="Q1374">
        <v>7</v>
      </c>
      <c r="R1374">
        <v>24</v>
      </c>
      <c r="S1374">
        <v>11</v>
      </c>
      <c r="T1374">
        <v>152</v>
      </c>
      <c r="U1374">
        <v>0</v>
      </c>
      <c r="V1374">
        <v>0</v>
      </c>
      <c r="W1374">
        <v>0</v>
      </c>
      <c r="X1374">
        <v>266.43221334047422</v>
      </c>
      <c r="Y1374">
        <v>33.982008539635302</v>
      </c>
      <c r="Z1374">
        <v>7.7157193322311137</v>
      </c>
      <c r="AA1374">
        <v>85.791261815983219</v>
      </c>
      <c r="AB1374">
        <v>57.155646376204324</v>
      </c>
      <c r="AC1374">
        <v>0</v>
      </c>
      <c r="AD1374">
        <v>0</v>
      </c>
      <c r="AE1374">
        <v>451.07684940452816</v>
      </c>
    </row>
    <row r="1375" spans="1:31" x14ac:dyDescent="0.25">
      <c r="A1375">
        <v>2358995</v>
      </c>
      <c r="B1375">
        <v>1</v>
      </c>
      <c r="C1375" t="s">
        <v>80</v>
      </c>
      <c r="D1375" t="s">
        <v>108</v>
      </c>
      <c r="E1375" t="s">
        <v>154</v>
      </c>
      <c r="F1375" t="s">
        <v>4199</v>
      </c>
      <c r="G1375" t="s">
        <v>244</v>
      </c>
      <c r="H1375" t="s">
        <v>151</v>
      </c>
      <c r="I1375" t="s">
        <v>136</v>
      </c>
      <c r="J1375" t="s">
        <v>137</v>
      </c>
      <c r="K1375" t="s">
        <v>245</v>
      </c>
      <c r="L1375" t="s">
        <v>4200</v>
      </c>
      <c r="M1375" t="s">
        <v>4201</v>
      </c>
      <c r="N1375">
        <v>8.2580555550000003</v>
      </c>
      <c r="O1375">
        <v>0</v>
      </c>
      <c r="P1375">
        <v>14</v>
      </c>
      <c r="Q1375">
        <v>0</v>
      </c>
      <c r="R1375">
        <v>5</v>
      </c>
      <c r="S1375">
        <v>0</v>
      </c>
      <c r="T1375">
        <v>2</v>
      </c>
      <c r="U1375">
        <v>0</v>
      </c>
      <c r="V1375">
        <v>0</v>
      </c>
      <c r="W1375">
        <v>0</v>
      </c>
      <c r="X1375">
        <v>27.099655697625025</v>
      </c>
      <c r="Y1375">
        <v>0</v>
      </c>
      <c r="Z1375">
        <v>20.980349211397584</v>
      </c>
      <c r="AA1375">
        <v>0</v>
      </c>
      <c r="AB1375">
        <v>9.1665807146803644</v>
      </c>
      <c r="AC1375">
        <v>0</v>
      </c>
      <c r="AD1375">
        <v>0</v>
      </c>
      <c r="AE1375">
        <v>57.24658562370297</v>
      </c>
    </row>
    <row r="1376" spans="1:31" x14ac:dyDescent="0.25">
      <c r="A1376">
        <v>2359101</v>
      </c>
      <c r="B1376">
        <v>1</v>
      </c>
      <c r="C1376" t="s">
        <v>80</v>
      </c>
      <c r="D1376" t="s">
        <v>96</v>
      </c>
      <c r="E1376" t="s">
        <v>148</v>
      </c>
      <c r="F1376" t="s">
        <v>4202</v>
      </c>
      <c r="G1376" t="s">
        <v>181</v>
      </c>
      <c r="H1376" t="s">
        <v>151</v>
      </c>
      <c r="I1376" t="s">
        <v>136</v>
      </c>
      <c r="J1376" t="s">
        <v>137</v>
      </c>
      <c r="K1376" t="s">
        <v>138</v>
      </c>
      <c r="L1376" t="s">
        <v>4203</v>
      </c>
      <c r="M1376" t="s">
        <v>4204</v>
      </c>
      <c r="N1376">
        <v>9.0933333330000004</v>
      </c>
      <c r="O1376">
        <v>0</v>
      </c>
      <c r="P1376">
        <v>1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4.5861282851620002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4.5861282851620002</v>
      </c>
    </row>
    <row r="1377" spans="1:31" x14ac:dyDescent="0.25">
      <c r="A1377">
        <v>2359187</v>
      </c>
      <c r="B1377">
        <v>1</v>
      </c>
      <c r="C1377" t="s">
        <v>80</v>
      </c>
      <c r="D1377" t="s">
        <v>93</v>
      </c>
      <c r="E1377" t="s">
        <v>154</v>
      </c>
      <c r="F1377" t="s">
        <v>4205</v>
      </c>
      <c r="G1377" t="s">
        <v>244</v>
      </c>
      <c r="H1377" t="s">
        <v>151</v>
      </c>
      <c r="I1377" t="s">
        <v>136</v>
      </c>
      <c r="J1377" t="s">
        <v>137</v>
      </c>
      <c r="K1377" t="s">
        <v>245</v>
      </c>
      <c r="L1377" t="s">
        <v>4206</v>
      </c>
      <c r="M1377" t="s">
        <v>4207</v>
      </c>
      <c r="N1377">
        <v>4.4330555550000001</v>
      </c>
      <c r="O1377">
        <v>0</v>
      </c>
      <c r="P1377">
        <v>116</v>
      </c>
      <c r="Q1377">
        <v>0</v>
      </c>
      <c r="R1377">
        <v>4</v>
      </c>
      <c r="S1377">
        <v>0</v>
      </c>
      <c r="T1377">
        <v>24</v>
      </c>
      <c r="U1377">
        <v>0</v>
      </c>
      <c r="V1377">
        <v>0</v>
      </c>
      <c r="W1377">
        <v>0</v>
      </c>
      <c r="X1377">
        <v>178.53150269206552</v>
      </c>
      <c r="Y1377">
        <v>0</v>
      </c>
      <c r="Z1377">
        <v>30.120544409028945</v>
      </c>
      <c r="AA1377">
        <v>0</v>
      </c>
      <c r="AB1377">
        <v>179.9980334166261</v>
      </c>
      <c r="AC1377">
        <v>0</v>
      </c>
      <c r="AD1377">
        <v>0</v>
      </c>
      <c r="AE1377">
        <v>388.65008051772054</v>
      </c>
    </row>
    <row r="1378" spans="1:31" x14ac:dyDescent="0.25">
      <c r="A1378">
        <v>2359244</v>
      </c>
      <c r="B1378">
        <v>1</v>
      </c>
      <c r="C1378" t="s">
        <v>80</v>
      </c>
      <c r="D1378" t="s">
        <v>108</v>
      </c>
      <c r="E1378" t="s">
        <v>148</v>
      </c>
      <c r="F1378" t="s">
        <v>4208</v>
      </c>
      <c r="G1378" t="s">
        <v>160</v>
      </c>
      <c r="H1378" t="s">
        <v>151</v>
      </c>
      <c r="I1378" t="s">
        <v>136</v>
      </c>
      <c r="J1378" t="s">
        <v>137</v>
      </c>
      <c r="K1378" t="s">
        <v>138</v>
      </c>
      <c r="L1378" t="s">
        <v>4209</v>
      </c>
      <c r="M1378" t="s">
        <v>4210</v>
      </c>
      <c r="N1378">
        <v>7.3338888879999997</v>
      </c>
      <c r="O1378">
        <v>0</v>
      </c>
      <c r="P1378">
        <v>1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2.249767682564829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2.249767682564829</v>
      </c>
    </row>
    <row r="1379" spans="1:31" x14ac:dyDescent="0.25">
      <c r="A1379">
        <v>2359230</v>
      </c>
      <c r="B1379">
        <v>1</v>
      </c>
      <c r="C1379" t="s">
        <v>80</v>
      </c>
      <c r="D1379" t="s">
        <v>107</v>
      </c>
      <c r="E1379" t="s">
        <v>148</v>
      </c>
      <c r="F1379" t="s">
        <v>4211</v>
      </c>
      <c r="G1379" t="s">
        <v>240</v>
      </c>
      <c r="H1379" t="s">
        <v>151</v>
      </c>
      <c r="I1379" t="s">
        <v>136</v>
      </c>
      <c r="J1379" t="s">
        <v>137</v>
      </c>
      <c r="K1379" t="s">
        <v>138</v>
      </c>
      <c r="L1379" t="s">
        <v>4212</v>
      </c>
      <c r="M1379" t="s">
        <v>4213</v>
      </c>
      <c r="N1379">
        <v>3.4708333329999999</v>
      </c>
      <c r="O1379">
        <v>0</v>
      </c>
      <c r="P1379">
        <v>1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1.1711901700457761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1.1711901700457761</v>
      </c>
    </row>
    <row r="1380" spans="1:31" x14ac:dyDescent="0.25">
      <c r="A1380">
        <v>2359153</v>
      </c>
      <c r="B1380">
        <v>1</v>
      </c>
      <c r="C1380" t="s">
        <v>80</v>
      </c>
      <c r="D1380" t="s">
        <v>82</v>
      </c>
      <c r="E1380" t="s">
        <v>148</v>
      </c>
      <c r="F1380" t="s">
        <v>4214</v>
      </c>
      <c r="G1380" t="s">
        <v>160</v>
      </c>
      <c r="H1380" t="s">
        <v>151</v>
      </c>
      <c r="I1380" t="s">
        <v>136</v>
      </c>
      <c r="J1380" t="s">
        <v>137</v>
      </c>
      <c r="K1380" t="s">
        <v>138</v>
      </c>
      <c r="L1380" t="s">
        <v>4215</v>
      </c>
      <c r="M1380" t="s">
        <v>4216</v>
      </c>
      <c r="N1380">
        <v>0.99305555499999998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1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3.0733985982882288</v>
      </c>
      <c r="AC1380">
        <v>0</v>
      </c>
      <c r="AD1380">
        <v>0</v>
      </c>
      <c r="AE1380">
        <v>3.0733985982882288</v>
      </c>
    </row>
    <row r="1381" spans="1:31" x14ac:dyDescent="0.25">
      <c r="A1381">
        <v>2359130</v>
      </c>
      <c r="B1381">
        <v>1</v>
      </c>
      <c r="C1381" t="s">
        <v>80</v>
      </c>
      <c r="D1381" t="s">
        <v>90</v>
      </c>
      <c r="E1381" t="s">
        <v>154</v>
      </c>
      <c r="F1381" t="s">
        <v>4217</v>
      </c>
      <c r="G1381" t="s">
        <v>156</v>
      </c>
      <c r="H1381" t="s">
        <v>151</v>
      </c>
      <c r="I1381" t="s">
        <v>136</v>
      </c>
      <c r="J1381" t="s">
        <v>137</v>
      </c>
      <c r="K1381" t="s">
        <v>138</v>
      </c>
      <c r="L1381" t="s">
        <v>4218</v>
      </c>
      <c r="M1381" t="s">
        <v>4219</v>
      </c>
      <c r="N1381">
        <v>2.448611111</v>
      </c>
      <c r="O1381">
        <v>0</v>
      </c>
      <c r="P1381">
        <v>2</v>
      </c>
      <c r="Q1381">
        <v>0</v>
      </c>
      <c r="R1381">
        <v>0</v>
      </c>
      <c r="S1381">
        <v>0</v>
      </c>
      <c r="T1381">
        <v>207</v>
      </c>
      <c r="U1381">
        <v>0</v>
      </c>
      <c r="V1381">
        <v>1</v>
      </c>
      <c r="W1381">
        <v>0</v>
      </c>
      <c r="X1381">
        <v>0.11114846851668</v>
      </c>
      <c r="Y1381">
        <v>0</v>
      </c>
      <c r="Z1381">
        <v>0</v>
      </c>
      <c r="AA1381">
        <v>0</v>
      </c>
      <c r="AB1381">
        <v>698.60791123646948</v>
      </c>
      <c r="AC1381">
        <v>0</v>
      </c>
      <c r="AD1381">
        <v>79.604155180919392</v>
      </c>
      <c r="AE1381">
        <v>778.3232148859056</v>
      </c>
    </row>
    <row r="1382" spans="1:31" x14ac:dyDescent="0.25">
      <c r="A1382">
        <v>2358938</v>
      </c>
      <c r="B1382">
        <v>1</v>
      </c>
      <c r="C1382" t="s">
        <v>80</v>
      </c>
      <c r="D1382" t="s">
        <v>104</v>
      </c>
      <c r="E1382" t="s">
        <v>132</v>
      </c>
      <c r="F1382" t="s">
        <v>4220</v>
      </c>
      <c r="G1382" t="s">
        <v>134</v>
      </c>
      <c r="H1382" t="s">
        <v>135</v>
      </c>
      <c r="I1382" t="s">
        <v>136</v>
      </c>
      <c r="J1382" t="s">
        <v>137</v>
      </c>
      <c r="K1382" t="s">
        <v>138</v>
      </c>
      <c r="L1382" t="s">
        <v>4221</v>
      </c>
      <c r="M1382" t="s">
        <v>4222</v>
      </c>
      <c r="N1382">
        <v>2.773055555</v>
      </c>
      <c r="O1382">
        <v>0</v>
      </c>
      <c r="P1382">
        <v>0</v>
      </c>
      <c r="Q1382">
        <v>1</v>
      </c>
      <c r="R1382">
        <v>0</v>
      </c>
      <c r="S1382">
        <v>1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3.1775148757884182</v>
      </c>
      <c r="Z1382">
        <v>0</v>
      </c>
      <c r="AA1382">
        <v>2.6026931932887316</v>
      </c>
      <c r="AB1382">
        <v>0</v>
      </c>
      <c r="AC1382">
        <v>0</v>
      </c>
      <c r="AD1382">
        <v>0</v>
      </c>
      <c r="AE1382">
        <v>5.7802080690771493</v>
      </c>
    </row>
    <row r="1383" spans="1:31" x14ac:dyDescent="0.25">
      <c r="A1383">
        <v>2358961</v>
      </c>
      <c r="B1383">
        <v>1</v>
      </c>
      <c r="C1383" t="s">
        <v>80</v>
      </c>
      <c r="D1383" t="s">
        <v>82</v>
      </c>
      <c r="E1383" t="s">
        <v>148</v>
      </c>
      <c r="F1383" t="s">
        <v>4223</v>
      </c>
      <c r="G1383" t="s">
        <v>240</v>
      </c>
      <c r="H1383" t="s">
        <v>151</v>
      </c>
      <c r="I1383" t="s">
        <v>136</v>
      </c>
      <c r="J1383" t="s">
        <v>137</v>
      </c>
      <c r="K1383" t="s">
        <v>138</v>
      </c>
      <c r="L1383" t="s">
        <v>4224</v>
      </c>
      <c r="M1383" t="s">
        <v>4225</v>
      </c>
      <c r="N1383">
        <v>8.0694444440000002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1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3.8476162945829158</v>
      </c>
      <c r="AC1383">
        <v>0</v>
      </c>
      <c r="AD1383">
        <v>0</v>
      </c>
      <c r="AE1383">
        <v>3.8476162945829158</v>
      </c>
    </row>
    <row r="1384" spans="1:31" x14ac:dyDescent="0.25">
      <c r="A1384">
        <v>2358984</v>
      </c>
      <c r="B1384">
        <v>1</v>
      </c>
      <c r="C1384" t="s">
        <v>80</v>
      </c>
      <c r="D1384" t="s">
        <v>96</v>
      </c>
      <c r="E1384" t="s">
        <v>166</v>
      </c>
      <c r="F1384" t="s">
        <v>4226</v>
      </c>
      <c r="G1384" t="s">
        <v>168</v>
      </c>
      <c r="H1384" t="s">
        <v>135</v>
      </c>
      <c r="I1384" t="s">
        <v>136</v>
      </c>
      <c r="J1384" t="s">
        <v>137</v>
      </c>
      <c r="K1384" t="s">
        <v>138</v>
      </c>
      <c r="L1384" t="s">
        <v>4227</v>
      </c>
      <c r="M1384" t="s">
        <v>4228</v>
      </c>
      <c r="N1384">
        <v>0.29611111099999998</v>
      </c>
      <c r="O1384">
        <v>0</v>
      </c>
      <c r="P1384">
        <v>0</v>
      </c>
      <c r="Q1384">
        <v>0</v>
      </c>
      <c r="R1384">
        <v>0</v>
      </c>
      <c r="S1384">
        <v>3</v>
      </c>
      <c r="T1384">
        <v>18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373.47450394439483</v>
      </c>
      <c r="AB1384">
        <v>34.944555122057814</v>
      </c>
      <c r="AC1384">
        <v>0</v>
      </c>
      <c r="AD1384">
        <v>0</v>
      </c>
      <c r="AE1384">
        <v>408.41905906645263</v>
      </c>
    </row>
    <row r="1385" spans="1:31" x14ac:dyDescent="0.25">
      <c r="A1385">
        <v>2359316</v>
      </c>
      <c r="B1385">
        <v>1</v>
      </c>
      <c r="C1385" t="s">
        <v>81</v>
      </c>
      <c r="D1385" t="s">
        <v>113</v>
      </c>
      <c r="E1385" t="s">
        <v>148</v>
      </c>
      <c r="F1385" t="s">
        <v>4229</v>
      </c>
      <c r="G1385" t="s">
        <v>160</v>
      </c>
      <c r="H1385" t="s">
        <v>151</v>
      </c>
      <c r="I1385" t="s">
        <v>136</v>
      </c>
      <c r="J1385" t="s">
        <v>137</v>
      </c>
      <c r="K1385" t="s">
        <v>138</v>
      </c>
      <c r="L1385" t="s">
        <v>4230</v>
      </c>
      <c r="M1385" t="s">
        <v>4231</v>
      </c>
      <c r="N1385">
        <v>1.9186111109999999</v>
      </c>
      <c r="O1385">
        <v>0</v>
      </c>
      <c r="P1385">
        <v>1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7.8886443693435835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7.8886443693435835</v>
      </c>
    </row>
    <row r="1386" spans="1:31" x14ac:dyDescent="0.25">
      <c r="A1386">
        <v>2359376</v>
      </c>
      <c r="B1386">
        <v>1</v>
      </c>
      <c r="C1386" t="s">
        <v>80</v>
      </c>
      <c r="D1386" t="s">
        <v>85</v>
      </c>
      <c r="E1386" t="s">
        <v>132</v>
      </c>
      <c r="F1386" t="s">
        <v>4232</v>
      </c>
      <c r="G1386" t="s">
        <v>244</v>
      </c>
      <c r="H1386" t="s">
        <v>135</v>
      </c>
      <c r="I1386" t="s">
        <v>136</v>
      </c>
      <c r="J1386" t="s">
        <v>137</v>
      </c>
      <c r="K1386" t="s">
        <v>245</v>
      </c>
      <c r="L1386" t="s">
        <v>4233</v>
      </c>
      <c r="M1386" t="s">
        <v>4234</v>
      </c>
      <c r="N1386">
        <v>7.05</v>
      </c>
      <c r="O1386">
        <v>0</v>
      </c>
      <c r="P1386">
        <v>3706</v>
      </c>
      <c r="Q1386">
        <v>0</v>
      </c>
      <c r="R1386">
        <v>0</v>
      </c>
      <c r="S1386">
        <v>0</v>
      </c>
      <c r="T1386">
        <v>371</v>
      </c>
      <c r="U1386">
        <v>0</v>
      </c>
      <c r="V1386">
        <v>0</v>
      </c>
      <c r="W1386">
        <v>0</v>
      </c>
      <c r="X1386">
        <v>11046.422120709081</v>
      </c>
      <c r="Y1386">
        <v>0</v>
      </c>
      <c r="Z1386">
        <v>0</v>
      </c>
      <c r="AA1386">
        <v>0</v>
      </c>
      <c r="AB1386">
        <v>4226.6681611250697</v>
      </c>
      <c r="AC1386">
        <v>0</v>
      </c>
      <c r="AD1386">
        <v>0</v>
      </c>
      <c r="AE1386">
        <v>15273.090281834151</v>
      </c>
    </row>
    <row r="1387" spans="1:31" x14ac:dyDescent="0.25">
      <c r="A1387">
        <v>2359333</v>
      </c>
      <c r="B1387">
        <v>1</v>
      </c>
      <c r="C1387" t="s">
        <v>80</v>
      </c>
      <c r="D1387" t="s">
        <v>89</v>
      </c>
      <c r="E1387" t="s">
        <v>132</v>
      </c>
      <c r="F1387" t="s">
        <v>4235</v>
      </c>
      <c r="G1387" t="s">
        <v>134</v>
      </c>
      <c r="H1387" t="s">
        <v>135</v>
      </c>
      <c r="I1387" t="s">
        <v>136</v>
      </c>
      <c r="J1387" t="s">
        <v>137</v>
      </c>
      <c r="K1387" t="s">
        <v>138</v>
      </c>
      <c r="L1387" t="s">
        <v>4236</v>
      </c>
      <c r="M1387" t="s">
        <v>4237</v>
      </c>
      <c r="N1387">
        <v>3.1569444440000001</v>
      </c>
      <c r="O1387">
        <v>4</v>
      </c>
      <c r="P1387">
        <v>270</v>
      </c>
      <c r="Q1387">
        <v>1</v>
      </c>
      <c r="R1387">
        <v>14</v>
      </c>
      <c r="S1387">
        <v>5</v>
      </c>
      <c r="T1387">
        <v>44</v>
      </c>
      <c r="U1387">
        <v>4</v>
      </c>
      <c r="V1387">
        <v>0</v>
      </c>
      <c r="W1387">
        <v>414.16639109533929</v>
      </c>
      <c r="X1387">
        <v>354.80566057222586</v>
      </c>
      <c r="Y1387">
        <v>10.399271187672031</v>
      </c>
      <c r="Z1387">
        <v>46.879208954039022</v>
      </c>
      <c r="AA1387">
        <v>458.85199140713365</v>
      </c>
      <c r="AB1387">
        <v>228.36934911373964</v>
      </c>
      <c r="AC1387">
        <v>679.39596005994952</v>
      </c>
      <c r="AD1387">
        <v>0</v>
      </c>
      <c r="AE1387">
        <v>2192.867832390099</v>
      </c>
    </row>
    <row r="1388" spans="1:31" x14ac:dyDescent="0.25">
      <c r="A1388">
        <v>2359382</v>
      </c>
      <c r="B1388">
        <v>1</v>
      </c>
      <c r="C1388" t="s">
        <v>80</v>
      </c>
      <c r="D1388" t="s">
        <v>109</v>
      </c>
      <c r="E1388" t="s">
        <v>225</v>
      </c>
      <c r="F1388" t="s">
        <v>4238</v>
      </c>
      <c r="G1388" t="s">
        <v>219</v>
      </c>
      <c r="H1388" t="s">
        <v>151</v>
      </c>
      <c r="I1388" t="s">
        <v>136</v>
      </c>
      <c r="J1388" t="s">
        <v>137</v>
      </c>
      <c r="K1388" t="s">
        <v>138</v>
      </c>
      <c r="L1388" t="s">
        <v>4239</v>
      </c>
      <c r="M1388" t="s">
        <v>4240</v>
      </c>
      <c r="N1388">
        <v>2.1344444440000001</v>
      </c>
      <c r="O1388">
        <v>0</v>
      </c>
      <c r="P1388">
        <v>14</v>
      </c>
      <c r="Q1388">
        <v>0</v>
      </c>
      <c r="R1388">
        <v>0</v>
      </c>
      <c r="S1388">
        <v>0</v>
      </c>
      <c r="T1388">
        <v>2</v>
      </c>
      <c r="U1388">
        <v>0</v>
      </c>
      <c r="V1388">
        <v>0</v>
      </c>
      <c r="W1388">
        <v>0</v>
      </c>
      <c r="X1388">
        <v>4.8004707463119907</v>
      </c>
      <c r="Y1388">
        <v>0</v>
      </c>
      <c r="Z1388">
        <v>0</v>
      </c>
      <c r="AA1388">
        <v>0</v>
      </c>
      <c r="AB1388">
        <v>0.42264796912682062</v>
      </c>
      <c r="AC1388">
        <v>0</v>
      </c>
      <c r="AD1388">
        <v>0</v>
      </c>
      <c r="AE1388">
        <v>5.2231187154388117</v>
      </c>
    </row>
    <row r="1389" spans="1:31" x14ac:dyDescent="0.25">
      <c r="A1389">
        <v>2359359</v>
      </c>
      <c r="B1389">
        <v>1</v>
      </c>
      <c r="C1389" t="s">
        <v>81</v>
      </c>
      <c r="D1389" t="s">
        <v>127</v>
      </c>
      <c r="E1389" t="s">
        <v>171</v>
      </c>
      <c r="F1389" t="s">
        <v>3838</v>
      </c>
      <c r="G1389" t="s">
        <v>168</v>
      </c>
      <c r="H1389" t="s">
        <v>135</v>
      </c>
      <c r="I1389" t="s">
        <v>136</v>
      </c>
      <c r="J1389" t="s">
        <v>137</v>
      </c>
      <c r="K1389" t="s">
        <v>138</v>
      </c>
      <c r="L1389" t="s">
        <v>4241</v>
      </c>
      <c r="M1389" t="s">
        <v>4242</v>
      </c>
      <c r="N1389">
        <v>1.7522222220000001</v>
      </c>
      <c r="O1389">
        <v>3</v>
      </c>
      <c r="P1389">
        <v>4</v>
      </c>
      <c r="Q1389">
        <v>42</v>
      </c>
      <c r="R1389">
        <v>19</v>
      </c>
      <c r="S1389">
        <v>2</v>
      </c>
      <c r="T1389">
        <v>2</v>
      </c>
      <c r="U1389">
        <v>0</v>
      </c>
      <c r="V1389">
        <v>0</v>
      </c>
      <c r="W1389">
        <v>3.6737432305301336</v>
      </c>
      <c r="X1389">
        <v>3.8909777952326863</v>
      </c>
      <c r="Y1389">
        <v>203.49925283995583</v>
      </c>
      <c r="Z1389">
        <v>265.40522729955836</v>
      </c>
      <c r="AA1389">
        <v>10.221030586350908</v>
      </c>
      <c r="AB1389">
        <v>3.5046880592165559</v>
      </c>
      <c r="AC1389">
        <v>0</v>
      </c>
      <c r="AD1389">
        <v>0</v>
      </c>
      <c r="AE1389">
        <v>490.19491981084451</v>
      </c>
    </row>
    <row r="1390" spans="1:31" x14ac:dyDescent="0.25">
      <c r="A1390">
        <v>2359502</v>
      </c>
      <c r="B1390">
        <v>1</v>
      </c>
      <c r="C1390" t="s">
        <v>80</v>
      </c>
      <c r="D1390" t="s">
        <v>92</v>
      </c>
      <c r="E1390" t="s">
        <v>154</v>
      </c>
      <c r="F1390" t="s">
        <v>4243</v>
      </c>
      <c r="G1390" t="s">
        <v>2040</v>
      </c>
      <c r="H1390" t="s">
        <v>151</v>
      </c>
      <c r="I1390" t="s">
        <v>136</v>
      </c>
      <c r="J1390" t="s">
        <v>137</v>
      </c>
      <c r="K1390" t="s">
        <v>138</v>
      </c>
      <c r="L1390" t="s">
        <v>4244</v>
      </c>
      <c r="M1390" t="s">
        <v>4245</v>
      </c>
      <c r="N1390">
        <v>0.15444444399999999</v>
      </c>
      <c r="O1390">
        <v>0</v>
      </c>
      <c r="P1390">
        <v>388</v>
      </c>
      <c r="Q1390">
        <v>0</v>
      </c>
      <c r="R1390">
        <v>0</v>
      </c>
      <c r="S1390">
        <v>0</v>
      </c>
      <c r="T1390">
        <v>219</v>
      </c>
      <c r="U1390">
        <v>0</v>
      </c>
      <c r="V1390">
        <v>0</v>
      </c>
      <c r="W1390">
        <v>0</v>
      </c>
      <c r="X1390">
        <v>16.507899323958306</v>
      </c>
      <c r="Y1390">
        <v>0</v>
      </c>
      <c r="Z1390">
        <v>0</v>
      </c>
      <c r="AA1390">
        <v>0</v>
      </c>
      <c r="AB1390">
        <v>41.584895279757099</v>
      </c>
      <c r="AC1390">
        <v>0</v>
      </c>
      <c r="AD1390">
        <v>0</v>
      </c>
      <c r="AE1390">
        <v>58.092794603715404</v>
      </c>
    </row>
    <row r="1391" spans="1:31" x14ac:dyDescent="0.25">
      <c r="A1391">
        <v>2359339</v>
      </c>
      <c r="B1391">
        <v>1</v>
      </c>
      <c r="C1391" t="s">
        <v>81</v>
      </c>
      <c r="D1391" t="s">
        <v>127</v>
      </c>
      <c r="E1391" t="s">
        <v>132</v>
      </c>
      <c r="F1391" t="s">
        <v>4246</v>
      </c>
      <c r="G1391" t="s">
        <v>134</v>
      </c>
      <c r="H1391" t="s">
        <v>135</v>
      </c>
      <c r="I1391" t="s">
        <v>136</v>
      </c>
      <c r="J1391" t="s">
        <v>137</v>
      </c>
      <c r="K1391" t="s">
        <v>138</v>
      </c>
      <c r="L1391" t="s">
        <v>4247</v>
      </c>
      <c r="M1391" t="s">
        <v>4248</v>
      </c>
      <c r="N1391">
        <v>3.9608333330000001</v>
      </c>
      <c r="O1391">
        <v>1</v>
      </c>
      <c r="P1391">
        <v>2</v>
      </c>
      <c r="Q1391">
        <v>46</v>
      </c>
      <c r="R1391">
        <v>32</v>
      </c>
      <c r="S1391">
        <v>2</v>
      </c>
      <c r="T1391">
        <v>1</v>
      </c>
      <c r="U1391">
        <v>0</v>
      </c>
      <c r="V1391">
        <v>0</v>
      </c>
      <c r="W1391">
        <v>16.138830524201651</v>
      </c>
      <c r="X1391">
        <v>0.53562112167051557</v>
      </c>
      <c r="Y1391">
        <v>1805.6176152153751</v>
      </c>
      <c r="Z1391">
        <v>283.34568980864304</v>
      </c>
      <c r="AA1391">
        <v>20.857691764673714</v>
      </c>
      <c r="AB1391">
        <v>5.1132589819905618</v>
      </c>
      <c r="AC1391">
        <v>0</v>
      </c>
      <c r="AD1391">
        <v>0</v>
      </c>
      <c r="AE1391">
        <v>2131.6087074165544</v>
      </c>
    </row>
    <row r="1392" spans="1:31" x14ac:dyDescent="0.25">
      <c r="A1392">
        <v>2358855</v>
      </c>
      <c r="B1392">
        <v>1</v>
      </c>
      <c r="C1392" t="s">
        <v>81</v>
      </c>
      <c r="D1392" t="s">
        <v>125</v>
      </c>
      <c r="E1392" t="s">
        <v>166</v>
      </c>
      <c r="F1392" t="s">
        <v>4249</v>
      </c>
      <c r="G1392" t="s">
        <v>168</v>
      </c>
      <c r="H1392" t="s">
        <v>135</v>
      </c>
      <c r="I1392" t="s">
        <v>136</v>
      </c>
      <c r="J1392" t="s">
        <v>137</v>
      </c>
      <c r="K1392" t="s">
        <v>138</v>
      </c>
      <c r="L1392" t="s">
        <v>4250</v>
      </c>
      <c r="M1392" t="s">
        <v>4251</v>
      </c>
      <c r="N1392">
        <v>1.268333333</v>
      </c>
      <c r="O1392">
        <v>0</v>
      </c>
      <c r="P1392">
        <v>0</v>
      </c>
      <c r="Q1392">
        <v>0</v>
      </c>
      <c r="R1392">
        <v>1</v>
      </c>
      <c r="S1392">
        <v>0</v>
      </c>
      <c r="T1392">
        <v>2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2.6496925651167951</v>
      </c>
      <c r="AA1392">
        <v>0</v>
      </c>
      <c r="AB1392">
        <v>2.5913210753730125</v>
      </c>
      <c r="AC1392">
        <v>0</v>
      </c>
      <c r="AD1392">
        <v>0</v>
      </c>
      <c r="AE1392">
        <v>5.2410136404898076</v>
      </c>
    </row>
    <row r="1393" spans="1:31" x14ac:dyDescent="0.25">
      <c r="A1393">
        <v>2359090</v>
      </c>
      <c r="B1393">
        <v>1</v>
      </c>
      <c r="C1393" t="s">
        <v>80</v>
      </c>
      <c r="D1393" t="s">
        <v>97</v>
      </c>
      <c r="E1393" t="s">
        <v>166</v>
      </c>
      <c r="F1393" t="s">
        <v>4252</v>
      </c>
      <c r="G1393" t="s">
        <v>168</v>
      </c>
      <c r="H1393" t="s">
        <v>135</v>
      </c>
      <c r="I1393" t="s">
        <v>136</v>
      </c>
      <c r="J1393" t="s">
        <v>137</v>
      </c>
      <c r="K1393" t="s">
        <v>138</v>
      </c>
      <c r="L1393" t="s">
        <v>4253</v>
      </c>
      <c r="M1393" t="s">
        <v>4254</v>
      </c>
      <c r="N1393">
        <v>0.22861111100000001</v>
      </c>
      <c r="O1393">
        <v>0</v>
      </c>
      <c r="P1393">
        <v>124</v>
      </c>
      <c r="Q1393">
        <v>0</v>
      </c>
      <c r="R1393">
        <v>256</v>
      </c>
      <c r="S1393">
        <v>2</v>
      </c>
      <c r="T1393">
        <v>69</v>
      </c>
      <c r="U1393">
        <v>0</v>
      </c>
      <c r="V1393">
        <v>0</v>
      </c>
      <c r="W1393">
        <v>0</v>
      </c>
      <c r="X1393">
        <v>22.132276223946452</v>
      </c>
      <c r="Y1393">
        <v>0</v>
      </c>
      <c r="Z1393">
        <v>31.788492815781098</v>
      </c>
      <c r="AA1393">
        <v>1.0873165302411665</v>
      </c>
      <c r="AB1393">
        <v>22.737191142701057</v>
      </c>
      <c r="AC1393">
        <v>0</v>
      </c>
      <c r="AD1393">
        <v>0</v>
      </c>
      <c r="AE1393">
        <v>77.745276712669778</v>
      </c>
    </row>
    <row r="1394" spans="1:31" x14ac:dyDescent="0.25">
      <c r="A1394">
        <v>2359396</v>
      </c>
      <c r="B1394">
        <v>1</v>
      </c>
      <c r="C1394" t="s">
        <v>80</v>
      </c>
      <c r="D1394" t="s">
        <v>85</v>
      </c>
      <c r="E1394" t="s">
        <v>225</v>
      </c>
      <c r="F1394" t="s">
        <v>4255</v>
      </c>
      <c r="G1394" t="s">
        <v>177</v>
      </c>
      <c r="H1394" t="s">
        <v>151</v>
      </c>
      <c r="I1394" t="s">
        <v>136</v>
      </c>
      <c r="J1394" t="s">
        <v>137</v>
      </c>
      <c r="K1394" t="s">
        <v>138</v>
      </c>
      <c r="L1394" t="s">
        <v>4256</v>
      </c>
      <c r="M1394" t="s">
        <v>4257</v>
      </c>
      <c r="N1394">
        <v>5.454722222</v>
      </c>
      <c r="O1394">
        <v>0</v>
      </c>
      <c r="P1394">
        <v>17</v>
      </c>
      <c r="Q1394">
        <v>0</v>
      </c>
      <c r="R1394">
        <v>0</v>
      </c>
      <c r="S1394">
        <v>0</v>
      </c>
      <c r="T1394">
        <v>2</v>
      </c>
      <c r="U1394">
        <v>0</v>
      </c>
      <c r="V1394">
        <v>0</v>
      </c>
      <c r="W1394">
        <v>0</v>
      </c>
      <c r="X1394">
        <v>47.857506829006496</v>
      </c>
      <c r="Y1394">
        <v>0</v>
      </c>
      <c r="Z1394">
        <v>0</v>
      </c>
      <c r="AA1394">
        <v>0</v>
      </c>
      <c r="AB1394">
        <v>55.52717252093953</v>
      </c>
      <c r="AC1394">
        <v>0</v>
      </c>
      <c r="AD1394">
        <v>0</v>
      </c>
      <c r="AE1394">
        <v>103.38467934994603</v>
      </c>
    </row>
    <row r="1395" spans="1:31" x14ac:dyDescent="0.25">
      <c r="A1395">
        <v>2359047</v>
      </c>
      <c r="B1395">
        <v>1</v>
      </c>
      <c r="C1395" t="s">
        <v>80</v>
      </c>
      <c r="D1395" t="s">
        <v>105</v>
      </c>
      <c r="E1395" t="s">
        <v>175</v>
      </c>
      <c r="F1395" t="s">
        <v>4258</v>
      </c>
      <c r="G1395" t="s">
        <v>219</v>
      </c>
      <c r="H1395" t="s">
        <v>151</v>
      </c>
      <c r="I1395" t="s">
        <v>136</v>
      </c>
      <c r="J1395" t="s">
        <v>137</v>
      </c>
      <c r="K1395" t="s">
        <v>138</v>
      </c>
      <c r="L1395" t="s">
        <v>4259</v>
      </c>
      <c r="M1395" t="s">
        <v>4260</v>
      </c>
      <c r="N1395">
        <v>1.401944444</v>
      </c>
      <c r="O1395">
        <v>0</v>
      </c>
      <c r="P1395">
        <v>103</v>
      </c>
      <c r="Q1395">
        <v>0</v>
      </c>
      <c r="R1395">
        <v>0</v>
      </c>
      <c r="S1395">
        <v>0</v>
      </c>
      <c r="T1395">
        <v>7</v>
      </c>
      <c r="U1395">
        <v>0</v>
      </c>
      <c r="V1395">
        <v>0</v>
      </c>
      <c r="W1395">
        <v>0</v>
      </c>
      <c r="X1395">
        <v>49.526523671448913</v>
      </c>
      <c r="Y1395">
        <v>0</v>
      </c>
      <c r="Z1395">
        <v>0</v>
      </c>
      <c r="AA1395">
        <v>0</v>
      </c>
      <c r="AB1395">
        <v>17.928009662097722</v>
      </c>
      <c r="AC1395">
        <v>0</v>
      </c>
      <c r="AD1395">
        <v>0</v>
      </c>
      <c r="AE1395">
        <v>67.454533333546635</v>
      </c>
    </row>
    <row r="1396" spans="1:31" x14ac:dyDescent="0.25">
      <c r="A1396">
        <v>2358918</v>
      </c>
      <c r="B1396">
        <v>1</v>
      </c>
      <c r="C1396" t="s">
        <v>80</v>
      </c>
      <c r="D1396" t="s">
        <v>105</v>
      </c>
      <c r="E1396" t="s">
        <v>148</v>
      </c>
      <c r="F1396" t="s">
        <v>4261</v>
      </c>
      <c r="G1396" t="s">
        <v>1167</v>
      </c>
      <c r="H1396" t="s">
        <v>151</v>
      </c>
      <c r="I1396" t="s">
        <v>136</v>
      </c>
      <c r="J1396" t="s">
        <v>137</v>
      </c>
      <c r="K1396" t="s">
        <v>138</v>
      </c>
      <c r="L1396" t="s">
        <v>4262</v>
      </c>
      <c r="M1396" t="s">
        <v>4263</v>
      </c>
      <c r="N1396">
        <v>1.7413888879999999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1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2.8135616155662402</v>
      </c>
      <c r="AC1396">
        <v>0</v>
      </c>
      <c r="AD1396">
        <v>0</v>
      </c>
      <c r="AE1396">
        <v>2.8135616155662402</v>
      </c>
    </row>
    <row r="1397" spans="1:31" x14ac:dyDescent="0.25">
      <c r="A1397">
        <v>2358964</v>
      </c>
      <c r="B1397">
        <v>1</v>
      </c>
      <c r="C1397" t="s">
        <v>80</v>
      </c>
      <c r="D1397" t="s">
        <v>84</v>
      </c>
      <c r="E1397" t="s">
        <v>148</v>
      </c>
      <c r="F1397" t="s">
        <v>4264</v>
      </c>
      <c r="G1397" t="s">
        <v>240</v>
      </c>
      <c r="H1397" t="s">
        <v>151</v>
      </c>
      <c r="I1397" t="s">
        <v>136</v>
      </c>
      <c r="J1397" t="s">
        <v>137</v>
      </c>
      <c r="K1397" t="s">
        <v>138</v>
      </c>
      <c r="L1397" t="s">
        <v>4265</v>
      </c>
      <c r="M1397" t="s">
        <v>4266</v>
      </c>
      <c r="N1397">
        <v>6.2436111109999999</v>
      </c>
      <c r="O1397">
        <v>0</v>
      </c>
      <c r="P1397">
        <v>11</v>
      </c>
      <c r="Q1397">
        <v>0</v>
      </c>
      <c r="R1397">
        <v>0</v>
      </c>
      <c r="S1397">
        <v>0</v>
      </c>
      <c r="T1397">
        <v>1</v>
      </c>
      <c r="U1397">
        <v>0</v>
      </c>
      <c r="V1397">
        <v>0</v>
      </c>
      <c r="W1397">
        <v>0</v>
      </c>
      <c r="X1397">
        <v>27.333534396991727</v>
      </c>
      <c r="Y1397">
        <v>0</v>
      </c>
      <c r="Z1397">
        <v>0</v>
      </c>
      <c r="AA1397">
        <v>0</v>
      </c>
      <c r="AB1397">
        <v>0.42494577144595147</v>
      </c>
      <c r="AC1397">
        <v>0</v>
      </c>
      <c r="AD1397">
        <v>0</v>
      </c>
      <c r="AE1397">
        <v>27.758480168437679</v>
      </c>
    </row>
    <row r="1398" spans="1:31" x14ac:dyDescent="0.25">
      <c r="A1398">
        <v>2359256</v>
      </c>
      <c r="B1398">
        <v>1</v>
      </c>
      <c r="C1398" t="s">
        <v>81</v>
      </c>
      <c r="D1398" t="s">
        <v>128</v>
      </c>
      <c r="E1398" t="s">
        <v>225</v>
      </c>
      <c r="F1398" t="s">
        <v>4267</v>
      </c>
      <c r="G1398" t="s">
        <v>219</v>
      </c>
      <c r="H1398" t="s">
        <v>151</v>
      </c>
      <c r="I1398" t="s">
        <v>136</v>
      </c>
      <c r="J1398" t="s">
        <v>137</v>
      </c>
      <c r="K1398" t="s">
        <v>138</v>
      </c>
      <c r="L1398" t="s">
        <v>4268</v>
      </c>
      <c r="M1398" t="s">
        <v>4269</v>
      </c>
      <c r="N1398">
        <v>4.1747222219999998</v>
      </c>
      <c r="O1398">
        <v>0</v>
      </c>
      <c r="P1398">
        <v>93</v>
      </c>
      <c r="Q1398">
        <v>0</v>
      </c>
      <c r="R1398">
        <v>0</v>
      </c>
      <c r="S1398">
        <v>0</v>
      </c>
      <c r="T1398">
        <v>27</v>
      </c>
      <c r="U1398">
        <v>0</v>
      </c>
      <c r="V1398">
        <v>0</v>
      </c>
      <c r="W1398">
        <v>0</v>
      </c>
      <c r="X1398">
        <v>61.853169417668354</v>
      </c>
      <c r="Y1398">
        <v>0</v>
      </c>
      <c r="Z1398">
        <v>0</v>
      </c>
      <c r="AA1398">
        <v>0</v>
      </c>
      <c r="AB1398">
        <v>33.374746595937516</v>
      </c>
      <c r="AC1398">
        <v>0</v>
      </c>
      <c r="AD1398">
        <v>0</v>
      </c>
      <c r="AE1398">
        <v>95.227916013605864</v>
      </c>
    </row>
    <row r="1399" spans="1:31" x14ac:dyDescent="0.25">
      <c r="A1399">
        <v>2359210</v>
      </c>
      <c r="B1399">
        <v>1</v>
      </c>
      <c r="C1399" t="s">
        <v>81</v>
      </c>
      <c r="D1399" t="s">
        <v>118</v>
      </c>
      <c r="E1399" t="s">
        <v>171</v>
      </c>
      <c r="F1399" t="s">
        <v>4270</v>
      </c>
      <c r="G1399" t="s">
        <v>816</v>
      </c>
      <c r="H1399" t="s">
        <v>135</v>
      </c>
      <c r="I1399" t="s">
        <v>136</v>
      </c>
      <c r="J1399" t="s">
        <v>137</v>
      </c>
      <c r="K1399" t="s">
        <v>138</v>
      </c>
      <c r="L1399" t="s">
        <v>4271</v>
      </c>
      <c r="M1399" t="s">
        <v>4272</v>
      </c>
      <c r="N1399">
        <v>3.3005555549999999</v>
      </c>
      <c r="O1399">
        <v>1</v>
      </c>
      <c r="P1399">
        <v>171</v>
      </c>
      <c r="Q1399">
        <v>23</v>
      </c>
      <c r="R1399">
        <v>20</v>
      </c>
      <c r="S1399">
        <v>6</v>
      </c>
      <c r="T1399">
        <v>21</v>
      </c>
      <c r="U1399">
        <v>1</v>
      </c>
      <c r="V1399">
        <v>0</v>
      </c>
      <c r="W1399">
        <v>0.92215317239004446</v>
      </c>
      <c r="X1399">
        <v>150.48958908990716</v>
      </c>
      <c r="Y1399">
        <v>34.571484424732319</v>
      </c>
      <c r="Z1399">
        <v>62.702999915392454</v>
      </c>
      <c r="AA1399">
        <v>63.753853519895273</v>
      </c>
      <c r="AB1399">
        <v>86.314749603808451</v>
      </c>
      <c r="AC1399">
        <v>142.42857794017266</v>
      </c>
      <c r="AD1399">
        <v>0</v>
      </c>
      <c r="AE1399">
        <v>541.18340766629831</v>
      </c>
    </row>
    <row r="1400" spans="1:31" x14ac:dyDescent="0.25">
      <c r="A1400">
        <v>2359173</v>
      </c>
      <c r="B1400">
        <v>1</v>
      </c>
      <c r="C1400" t="s">
        <v>80</v>
      </c>
      <c r="D1400" t="s">
        <v>93</v>
      </c>
      <c r="E1400" t="s">
        <v>225</v>
      </c>
      <c r="F1400" t="s">
        <v>4273</v>
      </c>
      <c r="G1400" t="s">
        <v>219</v>
      </c>
      <c r="H1400" t="s">
        <v>151</v>
      </c>
      <c r="I1400" t="s">
        <v>136</v>
      </c>
      <c r="J1400" t="s">
        <v>137</v>
      </c>
      <c r="K1400" t="s">
        <v>138</v>
      </c>
      <c r="L1400" t="s">
        <v>4274</v>
      </c>
      <c r="M1400" t="s">
        <v>4275</v>
      </c>
      <c r="N1400">
        <v>2.5588888879999998</v>
      </c>
      <c r="O1400">
        <v>0</v>
      </c>
      <c r="P1400">
        <v>5</v>
      </c>
      <c r="Q1400">
        <v>0</v>
      </c>
      <c r="R1400">
        <v>5</v>
      </c>
      <c r="S1400">
        <v>0</v>
      </c>
      <c r="T1400">
        <v>1</v>
      </c>
      <c r="U1400">
        <v>0</v>
      </c>
      <c r="V1400">
        <v>0</v>
      </c>
      <c r="W1400">
        <v>0</v>
      </c>
      <c r="X1400">
        <v>2.5842582553928852</v>
      </c>
      <c r="Y1400">
        <v>0</v>
      </c>
      <c r="Z1400">
        <v>8.9373677451395857</v>
      </c>
      <c r="AA1400">
        <v>0</v>
      </c>
      <c r="AB1400">
        <v>0</v>
      </c>
      <c r="AC1400">
        <v>0</v>
      </c>
      <c r="AD1400">
        <v>0</v>
      </c>
      <c r="AE1400">
        <v>11.521626000532471</v>
      </c>
    </row>
    <row r="1401" spans="1:31" x14ac:dyDescent="0.25">
      <c r="A1401">
        <v>2359505</v>
      </c>
      <c r="B1401">
        <v>1</v>
      </c>
      <c r="C1401" t="s">
        <v>80</v>
      </c>
      <c r="D1401" t="s">
        <v>108</v>
      </c>
      <c r="E1401" t="s">
        <v>148</v>
      </c>
      <c r="F1401" t="s">
        <v>4276</v>
      </c>
      <c r="G1401" t="s">
        <v>160</v>
      </c>
      <c r="H1401" t="s">
        <v>151</v>
      </c>
      <c r="I1401" t="s">
        <v>136</v>
      </c>
      <c r="J1401" t="s">
        <v>137</v>
      </c>
      <c r="K1401" t="s">
        <v>138</v>
      </c>
      <c r="L1401" t="s">
        <v>4277</v>
      </c>
      <c r="M1401" t="s">
        <v>4278</v>
      </c>
      <c r="N1401">
        <v>4.5324999999999998</v>
      </c>
      <c r="O1401">
        <v>0</v>
      </c>
      <c r="P1401">
        <v>1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1.3165876223085584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1.3165876223085584</v>
      </c>
    </row>
    <row r="1402" spans="1:31" x14ac:dyDescent="0.25">
      <c r="A1402">
        <v>2359127</v>
      </c>
      <c r="B1402">
        <v>1</v>
      </c>
      <c r="C1402" t="s">
        <v>81</v>
      </c>
      <c r="D1402" t="s">
        <v>128</v>
      </c>
      <c r="E1402" t="s">
        <v>132</v>
      </c>
      <c r="F1402" t="s">
        <v>4279</v>
      </c>
      <c r="G1402" t="s">
        <v>244</v>
      </c>
      <c r="H1402" t="s">
        <v>135</v>
      </c>
      <c r="I1402" t="s">
        <v>136</v>
      </c>
      <c r="J1402" t="s">
        <v>137</v>
      </c>
      <c r="K1402" t="s">
        <v>245</v>
      </c>
      <c r="L1402" t="s">
        <v>4280</v>
      </c>
      <c r="M1402" t="s">
        <v>4281</v>
      </c>
      <c r="N1402">
        <v>4.3077777770000001</v>
      </c>
      <c r="O1402">
        <v>0</v>
      </c>
      <c r="P1402">
        <v>64</v>
      </c>
      <c r="Q1402">
        <v>0</v>
      </c>
      <c r="R1402">
        <v>35</v>
      </c>
      <c r="S1402">
        <v>0</v>
      </c>
      <c r="T1402">
        <v>6</v>
      </c>
      <c r="U1402">
        <v>0</v>
      </c>
      <c r="V1402">
        <v>0</v>
      </c>
      <c r="W1402">
        <v>0</v>
      </c>
      <c r="X1402">
        <v>115.77828479595259</v>
      </c>
      <c r="Y1402">
        <v>0</v>
      </c>
      <c r="Z1402">
        <v>120.82474786547715</v>
      </c>
      <c r="AA1402">
        <v>0</v>
      </c>
      <c r="AB1402">
        <v>22.245073169586412</v>
      </c>
      <c r="AC1402">
        <v>0</v>
      </c>
      <c r="AD1402">
        <v>0</v>
      </c>
      <c r="AE1402">
        <v>258.84810583101614</v>
      </c>
    </row>
    <row r="1403" spans="1:31" x14ac:dyDescent="0.25">
      <c r="A1403">
        <v>2359319</v>
      </c>
      <c r="B1403">
        <v>1</v>
      </c>
      <c r="C1403" t="s">
        <v>81</v>
      </c>
      <c r="D1403" t="s">
        <v>121</v>
      </c>
      <c r="E1403" t="s">
        <v>171</v>
      </c>
      <c r="F1403" t="s">
        <v>2049</v>
      </c>
      <c r="G1403" t="s">
        <v>168</v>
      </c>
      <c r="H1403" t="s">
        <v>135</v>
      </c>
      <c r="I1403" t="s">
        <v>136</v>
      </c>
      <c r="J1403" t="s">
        <v>137</v>
      </c>
      <c r="K1403" t="s">
        <v>138</v>
      </c>
      <c r="L1403" t="s">
        <v>4282</v>
      </c>
      <c r="M1403" t="s">
        <v>4283</v>
      </c>
      <c r="N1403">
        <v>0.86972222200000004</v>
      </c>
      <c r="O1403">
        <v>0</v>
      </c>
      <c r="P1403">
        <v>999</v>
      </c>
      <c r="Q1403">
        <v>1</v>
      </c>
      <c r="R1403">
        <v>48</v>
      </c>
      <c r="S1403">
        <v>6</v>
      </c>
      <c r="T1403">
        <v>75</v>
      </c>
      <c r="U1403">
        <v>0</v>
      </c>
      <c r="V1403">
        <v>0</v>
      </c>
      <c r="W1403">
        <v>0</v>
      </c>
      <c r="X1403">
        <v>122.29161060474422</v>
      </c>
      <c r="Y1403">
        <v>0.99499230494420043</v>
      </c>
      <c r="Z1403">
        <v>16.178828022816838</v>
      </c>
      <c r="AA1403">
        <v>7.8799458647282776</v>
      </c>
      <c r="AB1403">
        <v>43.262844043244485</v>
      </c>
      <c r="AC1403">
        <v>0</v>
      </c>
      <c r="AD1403">
        <v>0</v>
      </c>
      <c r="AE1403">
        <v>190.60822084047803</v>
      </c>
    </row>
    <row r="1404" spans="1:31" x14ac:dyDescent="0.25">
      <c r="A1404">
        <v>2359070</v>
      </c>
      <c r="B1404">
        <v>1</v>
      </c>
      <c r="C1404" t="s">
        <v>80</v>
      </c>
      <c r="D1404" t="s">
        <v>104</v>
      </c>
      <c r="E1404" t="s">
        <v>166</v>
      </c>
      <c r="F1404" t="s">
        <v>4284</v>
      </c>
      <c r="G1404" t="s">
        <v>489</v>
      </c>
      <c r="H1404" t="s">
        <v>135</v>
      </c>
      <c r="I1404" t="s">
        <v>136</v>
      </c>
      <c r="J1404" t="s">
        <v>137</v>
      </c>
      <c r="K1404" t="s">
        <v>138</v>
      </c>
      <c r="L1404" t="s">
        <v>4285</v>
      </c>
      <c r="M1404" t="s">
        <v>4286</v>
      </c>
      <c r="N1404">
        <v>0.66</v>
      </c>
      <c r="O1404">
        <v>9</v>
      </c>
      <c r="P1404">
        <v>0</v>
      </c>
      <c r="Q1404">
        <v>66</v>
      </c>
      <c r="R1404">
        <v>0</v>
      </c>
      <c r="S1404">
        <v>27</v>
      </c>
      <c r="T1404">
        <v>2</v>
      </c>
      <c r="U1404">
        <v>0</v>
      </c>
      <c r="V1404">
        <v>0</v>
      </c>
      <c r="W1404">
        <v>14.862015600068126</v>
      </c>
      <c r="X1404">
        <v>0</v>
      </c>
      <c r="Y1404">
        <v>301.41134876809042</v>
      </c>
      <c r="Z1404">
        <v>0</v>
      </c>
      <c r="AA1404">
        <v>332.54139673199444</v>
      </c>
      <c r="AB1404">
        <v>1.6626952568147084</v>
      </c>
      <c r="AC1404">
        <v>0</v>
      </c>
      <c r="AD1404">
        <v>0</v>
      </c>
      <c r="AE1404">
        <v>650.47745635696765</v>
      </c>
    </row>
    <row r="1405" spans="1:31" x14ac:dyDescent="0.25">
      <c r="A1405">
        <v>2359419</v>
      </c>
      <c r="B1405">
        <v>1</v>
      </c>
      <c r="C1405" t="s">
        <v>80</v>
      </c>
      <c r="D1405" t="s">
        <v>90</v>
      </c>
      <c r="E1405" t="s">
        <v>148</v>
      </c>
      <c r="F1405" t="s">
        <v>4287</v>
      </c>
      <c r="G1405" t="s">
        <v>160</v>
      </c>
      <c r="H1405" t="s">
        <v>151</v>
      </c>
      <c r="I1405" t="s">
        <v>136</v>
      </c>
      <c r="J1405" t="s">
        <v>137</v>
      </c>
      <c r="K1405" t="s">
        <v>138</v>
      </c>
      <c r="L1405" t="s">
        <v>4288</v>
      </c>
      <c r="M1405" t="s">
        <v>4289</v>
      </c>
      <c r="N1405">
        <v>0.75305555499999999</v>
      </c>
      <c r="O1405">
        <v>0</v>
      </c>
      <c r="P1405">
        <v>3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0.60464836217903484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0.60464836217903484</v>
      </c>
    </row>
    <row r="1406" spans="1:31" x14ac:dyDescent="0.25">
      <c r="A1406">
        <v>2359024</v>
      </c>
      <c r="B1406">
        <v>1</v>
      </c>
      <c r="C1406" t="s">
        <v>80</v>
      </c>
      <c r="D1406" t="s">
        <v>100</v>
      </c>
      <c r="E1406" t="s">
        <v>225</v>
      </c>
      <c r="F1406" t="s">
        <v>4290</v>
      </c>
      <c r="G1406" t="s">
        <v>181</v>
      </c>
      <c r="H1406" t="s">
        <v>151</v>
      </c>
      <c r="I1406" t="s">
        <v>136</v>
      </c>
      <c r="J1406" t="s">
        <v>137</v>
      </c>
      <c r="K1406" t="s">
        <v>138</v>
      </c>
      <c r="L1406" t="s">
        <v>4291</v>
      </c>
      <c r="M1406" t="s">
        <v>4292</v>
      </c>
      <c r="N1406">
        <v>2.610833333</v>
      </c>
      <c r="O1406">
        <v>0</v>
      </c>
      <c r="P1406">
        <v>33</v>
      </c>
      <c r="Q1406">
        <v>0</v>
      </c>
      <c r="R1406">
        <v>1</v>
      </c>
      <c r="S1406">
        <v>0</v>
      </c>
      <c r="T1406">
        <v>6</v>
      </c>
      <c r="U1406">
        <v>0</v>
      </c>
      <c r="V1406">
        <v>0</v>
      </c>
      <c r="W1406">
        <v>0</v>
      </c>
      <c r="X1406">
        <v>25.811215868711294</v>
      </c>
      <c r="Y1406">
        <v>0</v>
      </c>
      <c r="Z1406">
        <v>0.48746582409648753</v>
      </c>
      <c r="AA1406">
        <v>0</v>
      </c>
      <c r="AB1406">
        <v>24.274149072352639</v>
      </c>
      <c r="AC1406">
        <v>0</v>
      </c>
      <c r="AD1406">
        <v>0</v>
      </c>
      <c r="AE1406">
        <v>50.572830765160418</v>
      </c>
    </row>
    <row r="1407" spans="1:31" x14ac:dyDescent="0.25">
      <c r="A1407">
        <v>2358924</v>
      </c>
      <c r="B1407">
        <v>1</v>
      </c>
      <c r="C1407" t="s">
        <v>80</v>
      </c>
      <c r="D1407" t="s">
        <v>96</v>
      </c>
      <c r="E1407" t="s">
        <v>171</v>
      </c>
      <c r="F1407" t="s">
        <v>476</v>
      </c>
      <c r="G1407" t="s">
        <v>168</v>
      </c>
      <c r="H1407" t="s">
        <v>135</v>
      </c>
      <c r="I1407" t="s">
        <v>136</v>
      </c>
      <c r="J1407" t="s">
        <v>137</v>
      </c>
      <c r="K1407" t="s">
        <v>138</v>
      </c>
      <c r="L1407" t="s">
        <v>4293</v>
      </c>
      <c r="M1407" t="s">
        <v>4294</v>
      </c>
      <c r="N1407">
        <v>1.928055555</v>
      </c>
      <c r="O1407">
        <v>0</v>
      </c>
      <c r="P1407">
        <v>466</v>
      </c>
      <c r="Q1407">
        <v>4</v>
      </c>
      <c r="R1407">
        <v>0</v>
      </c>
      <c r="S1407">
        <v>3</v>
      </c>
      <c r="T1407">
        <v>12</v>
      </c>
      <c r="U1407">
        <v>0</v>
      </c>
      <c r="V1407">
        <v>0</v>
      </c>
      <c r="W1407">
        <v>0</v>
      </c>
      <c r="X1407">
        <v>394.73364665902676</v>
      </c>
      <c r="Y1407">
        <v>1046.845160278212</v>
      </c>
      <c r="Z1407">
        <v>0</v>
      </c>
      <c r="AA1407">
        <v>10.622141908891209</v>
      </c>
      <c r="AB1407">
        <v>67.556471731641878</v>
      </c>
      <c r="AC1407">
        <v>0</v>
      </c>
      <c r="AD1407">
        <v>0</v>
      </c>
      <c r="AE1407">
        <v>1519.7574205777721</v>
      </c>
    </row>
    <row r="1408" spans="1:31" x14ac:dyDescent="0.25">
      <c r="A1408">
        <v>2359465</v>
      </c>
      <c r="B1408">
        <v>1</v>
      </c>
      <c r="C1408" t="s">
        <v>81</v>
      </c>
      <c r="D1408" t="s">
        <v>113</v>
      </c>
      <c r="E1408" t="s">
        <v>225</v>
      </c>
      <c r="F1408" t="s">
        <v>4295</v>
      </c>
      <c r="G1408" t="s">
        <v>219</v>
      </c>
      <c r="H1408" t="s">
        <v>151</v>
      </c>
      <c r="I1408" t="s">
        <v>136</v>
      </c>
      <c r="J1408" t="s">
        <v>137</v>
      </c>
      <c r="K1408" t="s">
        <v>138</v>
      </c>
      <c r="L1408" t="s">
        <v>4296</v>
      </c>
      <c r="M1408" t="s">
        <v>4297</v>
      </c>
      <c r="N1408">
        <v>0.92249999999999999</v>
      </c>
      <c r="O1408">
        <v>0</v>
      </c>
      <c r="P1408">
        <v>8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1.5758792390222496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1.5758792390222496</v>
      </c>
    </row>
    <row r="1409" spans="1:31" x14ac:dyDescent="0.25">
      <c r="A1409">
        <v>2359001</v>
      </c>
      <c r="B1409">
        <v>1</v>
      </c>
      <c r="C1409" t="s">
        <v>81</v>
      </c>
      <c r="D1409" t="s">
        <v>128</v>
      </c>
      <c r="E1409" t="s">
        <v>171</v>
      </c>
      <c r="F1409" t="s">
        <v>4298</v>
      </c>
      <c r="G1409" t="s">
        <v>185</v>
      </c>
      <c r="H1409" t="s">
        <v>135</v>
      </c>
      <c r="I1409" t="s">
        <v>136</v>
      </c>
      <c r="J1409" t="s">
        <v>137</v>
      </c>
      <c r="K1409" t="s">
        <v>138</v>
      </c>
      <c r="L1409" t="s">
        <v>4299</v>
      </c>
      <c r="M1409" t="s">
        <v>4300</v>
      </c>
      <c r="N1409">
        <v>5.568333333</v>
      </c>
      <c r="O1409">
        <v>0</v>
      </c>
      <c r="P1409">
        <v>0</v>
      </c>
      <c r="Q1409">
        <v>0</v>
      </c>
      <c r="R1409">
        <v>0</v>
      </c>
      <c r="S1409">
        <v>10</v>
      </c>
      <c r="T1409">
        <v>0</v>
      </c>
      <c r="U1409">
        <v>5</v>
      </c>
      <c r="V1409">
        <v>1</v>
      </c>
      <c r="W1409">
        <v>0</v>
      </c>
      <c r="X1409">
        <v>0</v>
      </c>
      <c r="Y1409">
        <v>0</v>
      </c>
      <c r="Z1409">
        <v>0</v>
      </c>
      <c r="AA1409">
        <v>288.97496324092384</v>
      </c>
      <c r="AB1409">
        <v>0</v>
      </c>
      <c r="AC1409">
        <v>2003.6977092455666</v>
      </c>
      <c r="AD1409">
        <v>496.65051698538736</v>
      </c>
      <c r="AE1409">
        <v>2789.3231894718774</v>
      </c>
    </row>
    <row r="1410" spans="1:31" x14ac:dyDescent="0.25">
      <c r="A1410">
        <v>2359213</v>
      </c>
      <c r="B1410">
        <v>1</v>
      </c>
      <c r="C1410" t="s">
        <v>80</v>
      </c>
      <c r="D1410" t="s">
        <v>104</v>
      </c>
      <c r="E1410" t="s">
        <v>171</v>
      </c>
      <c r="F1410" t="s">
        <v>4301</v>
      </c>
      <c r="G1410" t="s">
        <v>489</v>
      </c>
      <c r="H1410" t="s">
        <v>135</v>
      </c>
      <c r="I1410" t="s">
        <v>136</v>
      </c>
      <c r="J1410" t="s">
        <v>137</v>
      </c>
      <c r="K1410" t="s">
        <v>138</v>
      </c>
      <c r="L1410" t="s">
        <v>4302</v>
      </c>
      <c r="M1410" t="s">
        <v>4303</v>
      </c>
      <c r="N1410">
        <v>0.41666666600000002</v>
      </c>
      <c r="O1410">
        <v>12</v>
      </c>
      <c r="P1410">
        <v>221</v>
      </c>
      <c r="Q1410">
        <v>38</v>
      </c>
      <c r="R1410">
        <v>16</v>
      </c>
      <c r="S1410">
        <v>51</v>
      </c>
      <c r="T1410">
        <v>41</v>
      </c>
      <c r="U1410">
        <v>12</v>
      </c>
      <c r="V1410">
        <v>0</v>
      </c>
      <c r="W1410">
        <v>2.8121257696512969</v>
      </c>
      <c r="X1410">
        <v>36.24183678958002</v>
      </c>
      <c r="Y1410">
        <v>27.731437671429457</v>
      </c>
      <c r="Z1410">
        <v>8.7007525448677843</v>
      </c>
      <c r="AA1410">
        <v>248.93344616379579</v>
      </c>
      <c r="AB1410">
        <v>24.321284950899823</v>
      </c>
      <c r="AC1410">
        <v>1233.7390400602551</v>
      </c>
      <c r="AD1410">
        <v>0</v>
      </c>
      <c r="AE1410">
        <v>1582.4799239504794</v>
      </c>
    </row>
    <row r="1411" spans="1:31" x14ac:dyDescent="0.25">
      <c r="A1411">
        <v>2358881</v>
      </c>
      <c r="B1411">
        <v>1</v>
      </c>
      <c r="C1411" t="s">
        <v>80</v>
      </c>
      <c r="D1411" t="s">
        <v>93</v>
      </c>
      <c r="E1411" t="s">
        <v>166</v>
      </c>
      <c r="F1411" t="s">
        <v>4304</v>
      </c>
      <c r="G1411" t="s">
        <v>168</v>
      </c>
      <c r="H1411" t="s">
        <v>135</v>
      </c>
      <c r="I1411" t="s">
        <v>136</v>
      </c>
      <c r="J1411" t="s">
        <v>137</v>
      </c>
      <c r="K1411" t="s">
        <v>138</v>
      </c>
      <c r="L1411" t="s">
        <v>4305</v>
      </c>
      <c r="M1411" t="s">
        <v>4306</v>
      </c>
      <c r="N1411">
        <v>1.053055555</v>
      </c>
      <c r="O1411">
        <v>0</v>
      </c>
      <c r="P1411">
        <v>570</v>
      </c>
      <c r="Q1411">
        <v>2</v>
      </c>
      <c r="R1411">
        <v>111</v>
      </c>
      <c r="S1411">
        <v>6</v>
      </c>
      <c r="T1411">
        <v>101</v>
      </c>
      <c r="U1411">
        <v>1</v>
      </c>
      <c r="V1411">
        <v>0</v>
      </c>
      <c r="W1411">
        <v>0</v>
      </c>
      <c r="X1411">
        <v>96.007893790237674</v>
      </c>
      <c r="Y1411">
        <v>17.785086798022014</v>
      </c>
      <c r="Z1411">
        <v>182.19402520910674</v>
      </c>
      <c r="AA1411">
        <v>9.7376182913368527</v>
      </c>
      <c r="AB1411">
        <v>51.686689320250025</v>
      </c>
      <c r="AC1411">
        <v>5.412373683186452</v>
      </c>
      <c r="AD1411">
        <v>0</v>
      </c>
      <c r="AE1411">
        <v>362.82368709213978</v>
      </c>
    </row>
    <row r="1412" spans="1:31" x14ac:dyDescent="0.25">
      <c r="A1412">
        <v>2359236</v>
      </c>
      <c r="B1412">
        <v>1</v>
      </c>
      <c r="C1412" t="s">
        <v>81</v>
      </c>
      <c r="D1412" t="s">
        <v>128</v>
      </c>
      <c r="E1412" t="s">
        <v>132</v>
      </c>
      <c r="F1412" t="s">
        <v>3758</v>
      </c>
      <c r="G1412" t="s">
        <v>816</v>
      </c>
      <c r="H1412" t="s">
        <v>135</v>
      </c>
      <c r="I1412" t="s">
        <v>136</v>
      </c>
      <c r="J1412" t="s">
        <v>137</v>
      </c>
      <c r="K1412" t="s">
        <v>138</v>
      </c>
      <c r="L1412" t="s">
        <v>4307</v>
      </c>
      <c r="M1412" t="s">
        <v>4308</v>
      </c>
      <c r="N1412">
        <v>1.687777777</v>
      </c>
      <c r="O1412">
        <v>1</v>
      </c>
      <c r="P1412">
        <v>542</v>
      </c>
      <c r="Q1412">
        <v>4</v>
      </c>
      <c r="R1412">
        <v>25</v>
      </c>
      <c r="S1412">
        <v>0</v>
      </c>
      <c r="T1412">
        <v>18</v>
      </c>
      <c r="U1412">
        <v>1</v>
      </c>
      <c r="V1412">
        <v>0</v>
      </c>
      <c r="W1412">
        <v>0.30545901960296945</v>
      </c>
      <c r="X1412">
        <v>315.45240086198845</v>
      </c>
      <c r="Y1412">
        <v>31.189908877844704</v>
      </c>
      <c r="Z1412">
        <v>30.37598961855538</v>
      </c>
      <c r="AA1412">
        <v>0</v>
      </c>
      <c r="AB1412">
        <v>91.920113243286295</v>
      </c>
      <c r="AC1412">
        <v>26.855946204394158</v>
      </c>
      <c r="AD1412">
        <v>0</v>
      </c>
      <c r="AE1412">
        <v>496.09981782567195</v>
      </c>
    </row>
    <row r="1413" spans="1:31" x14ac:dyDescent="0.25">
      <c r="A1413">
        <v>2358981</v>
      </c>
      <c r="B1413">
        <v>1</v>
      </c>
      <c r="C1413" t="s">
        <v>80</v>
      </c>
      <c r="D1413" t="s">
        <v>96</v>
      </c>
      <c r="E1413" t="s">
        <v>166</v>
      </c>
      <c r="F1413" t="s">
        <v>4309</v>
      </c>
      <c r="G1413" t="s">
        <v>1834</v>
      </c>
      <c r="H1413" t="s">
        <v>135</v>
      </c>
      <c r="I1413" t="s">
        <v>136</v>
      </c>
      <c r="J1413" t="s">
        <v>137</v>
      </c>
      <c r="K1413" t="s">
        <v>138</v>
      </c>
      <c r="L1413" t="s">
        <v>4310</v>
      </c>
      <c r="M1413" t="s">
        <v>4311</v>
      </c>
      <c r="N1413">
        <v>7.7727777769999999</v>
      </c>
      <c r="O1413">
        <v>0</v>
      </c>
      <c r="P1413">
        <v>489</v>
      </c>
      <c r="Q1413">
        <v>0</v>
      </c>
      <c r="R1413">
        <v>1</v>
      </c>
      <c r="S1413">
        <v>0</v>
      </c>
      <c r="T1413">
        <v>30</v>
      </c>
      <c r="U1413">
        <v>0</v>
      </c>
      <c r="V1413">
        <v>0</v>
      </c>
      <c r="W1413">
        <v>0</v>
      </c>
      <c r="X1413">
        <v>2019.7090285807196</v>
      </c>
      <c r="Y1413">
        <v>0</v>
      </c>
      <c r="Z1413">
        <v>1.0215432963643916</v>
      </c>
      <c r="AA1413">
        <v>0</v>
      </c>
      <c r="AB1413">
        <v>534.61110999172342</v>
      </c>
      <c r="AC1413">
        <v>0</v>
      </c>
      <c r="AD1413">
        <v>0</v>
      </c>
      <c r="AE1413">
        <v>2555.3416818688074</v>
      </c>
    </row>
    <row r="1414" spans="1:31" x14ac:dyDescent="0.25">
      <c r="A1414">
        <v>2359356</v>
      </c>
      <c r="B1414">
        <v>1</v>
      </c>
      <c r="C1414" t="s">
        <v>80</v>
      </c>
      <c r="D1414" t="s">
        <v>96</v>
      </c>
      <c r="E1414" t="s">
        <v>148</v>
      </c>
      <c r="F1414" t="s">
        <v>4312</v>
      </c>
      <c r="G1414" t="s">
        <v>240</v>
      </c>
      <c r="H1414" t="s">
        <v>151</v>
      </c>
      <c r="I1414" t="s">
        <v>136</v>
      </c>
      <c r="J1414" t="s">
        <v>137</v>
      </c>
      <c r="K1414" t="s">
        <v>138</v>
      </c>
      <c r="L1414" t="s">
        <v>4313</v>
      </c>
      <c r="M1414" t="s">
        <v>4314</v>
      </c>
      <c r="N1414">
        <v>3.105</v>
      </c>
      <c r="O1414">
        <v>0</v>
      </c>
      <c r="P1414">
        <v>1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0.80508694802196934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0.80508694802196934</v>
      </c>
    </row>
    <row r="1415" spans="1:31" x14ac:dyDescent="0.25">
      <c r="A1415">
        <v>2359379</v>
      </c>
      <c r="B1415">
        <v>1</v>
      </c>
      <c r="C1415" t="s">
        <v>80</v>
      </c>
      <c r="D1415" t="s">
        <v>100</v>
      </c>
      <c r="E1415" t="s">
        <v>148</v>
      </c>
      <c r="F1415" t="s">
        <v>4315</v>
      </c>
      <c r="G1415" t="s">
        <v>160</v>
      </c>
      <c r="H1415" t="s">
        <v>151</v>
      </c>
      <c r="I1415" t="s">
        <v>136</v>
      </c>
      <c r="J1415" t="s">
        <v>137</v>
      </c>
      <c r="K1415" t="s">
        <v>138</v>
      </c>
      <c r="L1415" t="s">
        <v>4316</v>
      </c>
      <c r="M1415" t="s">
        <v>4317</v>
      </c>
      <c r="N1415">
        <v>2.0758333329999998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2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3.9369303053635276</v>
      </c>
      <c r="AC1415">
        <v>0</v>
      </c>
      <c r="AD1415">
        <v>0</v>
      </c>
      <c r="AE1415">
        <v>3.9369303053635276</v>
      </c>
    </row>
    <row r="1416" spans="1:31" x14ac:dyDescent="0.25">
      <c r="A1416">
        <v>2358901</v>
      </c>
      <c r="B1416">
        <v>1</v>
      </c>
      <c r="C1416" t="s">
        <v>80</v>
      </c>
      <c r="D1416" t="s">
        <v>96</v>
      </c>
      <c r="E1416" t="s">
        <v>132</v>
      </c>
      <c r="F1416" t="s">
        <v>642</v>
      </c>
      <c r="G1416" t="s">
        <v>168</v>
      </c>
      <c r="H1416" t="s">
        <v>135</v>
      </c>
      <c r="I1416" t="s">
        <v>136</v>
      </c>
      <c r="J1416" t="s">
        <v>137</v>
      </c>
      <c r="K1416" t="s">
        <v>138</v>
      </c>
      <c r="L1416" t="s">
        <v>4318</v>
      </c>
      <c r="M1416" t="s">
        <v>4319</v>
      </c>
      <c r="N1416">
        <v>2.477777777</v>
      </c>
      <c r="O1416">
        <v>0</v>
      </c>
      <c r="P1416">
        <v>489</v>
      </c>
      <c r="Q1416">
        <v>0</v>
      </c>
      <c r="R1416">
        <v>1</v>
      </c>
      <c r="S1416">
        <v>0</v>
      </c>
      <c r="T1416">
        <v>30</v>
      </c>
      <c r="U1416">
        <v>0</v>
      </c>
      <c r="V1416">
        <v>0</v>
      </c>
      <c r="W1416">
        <v>0</v>
      </c>
      <c r="X1416">
        <v>513.33819836052157</v>
      </c>
      <c r="Y1416">
        <v>0</v>
      </c>
      <c r="Z1416">
        <v>0.29876914345654998</v>
      </c>
      <c r="AA1416">
        <v>0</v>
      </c>
      <c r="AB1416">
        <v>104.55338511988174</v>
      </c>
      <c r="AC1416">
        <v>0</v>
      </c>
      <c r="AD1416">
        <v>0</v>
      </c>
      <c r="AE1416">
        <v>618.19035262385978</v>
      </c>
    </row>
    <row r="1417" spans="1:31" x14ac:dyDescent="0.25">
      <c r="A1417">
        <v>2359044</v>
      </c>
      <c r="B1417">
        <v>1</v>
      </c>
      <c r="C1417" t="s">
        <v>80</v>
      </c>
      <c r="D1417" t="s">
        <v>108</v>
      </c>
      <c r="E1417" t="s">
        <v>225</v>
      </c>
      <c r="F1417" t="s">
        <v>4320</v>
      </c>
      <c r="G1417" t="s">
        <v>219</v>
      </c>
      <c r="H1417" t="s">
        <v>151</v>
      </c>
      <c r="I1417" t="s">
        <v>136</v>
      </c>
      <c r="J1417" t="s">
        <v>137</v>
      </c>
      <c r="K1417" t="s">
        <v>138</v>
      </c>
      <c r="L1417" t="s">
        <v>4321</v>
      </c>
      <c r="M1417" t="s">
        <v>4322</v>
      </c>
      <c r="N1417">
        <v>2.6752777769999998</v>
      </c>
      <c r="O1417">
        <v>0</v>
      </c>
      <c r="P1417">
        <v>17</v>
      </c>
      <c r="Q1417">
        <v>0</v>
      </c>
      <c r="R1417">
        <v>1</v>
      </c>
      <c r="S1417">
        <v>0</v>
      </c>
      <c r="T1417">
        <v>1</v>
      </c>
      <c r="U1417">
        <v>0</v>
      </c>
      <c r="V1417">
        <v>0</v>
      </c>
      <c r="W1417">
        <v>0</v>
      </c>
      <c r="X1417">
        <v>17.016827096840437</v>
      </c>
      <c r="Y1417">
        <v>0</v>
      </c>
      <c r="Z1417">
        <v>4.2756320177249993E-2</v>
      </c>
      <c r="AA1417">
        <v>0</v>
      </c>
      <c r="AB1417">
        <v>0.51153979412487249</v>
      </c>
      <c r="AC1417">
        <v>0</v>
      </c>
      <c r="AD1417">
        <v>0</v>
      </c>
      <c r="AE1417">
        <v>17.571123211142559</v>
      </c>
    </row>
    <row r="1418" spans="1:31" x14ac:dyDescent="0.25">
      <c r="A1418">
        <v>2359007</v>
      </c>
      <c r="B1418">
        <v>1</v>
      </c>
      <c r="C1418" t="s">
        <v>81</v>
      </c>
      <c r="D1418" t="s">
        <v>128</v>
      </c>
      <c r="E1418" t="s">
        <v>132</v>
      </c>
      <c r="F1418" t="s">
        <v>4323</v>
      </c>
      <c r="G1418" t="s">
        <v>244</v>
      </c>
      <c r="H1418" t="s">
        <v>135</v>
      </c>
      <c r="I1418" t="s">
        <v>136</v>
      </c>
      <c r="J1418" t="s">
        <v>137</v>
      </c>
      <c r="K1418" t="s">
        <v>245</v>
      </c>
      <c r="L1418" t="s">
        <v>4324</v>
      </c>
      <c r="M1418" t="s">
        <v>4325</v>
      </c>
      <c r="N1418">
        <v>5.6269444440000003</v>
      </c>
      <c r="O1418">
        <v>0</v>
      </c>
      <c r="P1418">
        <v>941</v>
      </c>
      <c r="Q1418">
        <v>0</v>
      </c>
      <c r="R1418">
        <v>0</v>
      </c>
      <c r="S1418">
        <v>0</v>
      </c>
      <c r="T1418">
        <v>10</v>
      </c>
      <c r="U1418">
        <v>0</v>
      </c>
      <c r="V1418">
        <v>0</v>
      </c>
      <c r="W1418">
        <v>0</v>
      </c>
      <c r="X1418">
        <v>1244.6887519556576</v>
      </c>
      <c r="Y1418">
        <v>0</v>
      </c>
      <c r="Z1418">
        <v>0</v>
      </c>
      <c r="AA1418">
        <v>0</v>
      </c>
      <c r="AB1418">
        <v>139.94491366080405</v>
      </c>
      <c r="AC1418">
        <v>0</v>
      </c>
      <c r="AD1418">
        <v>0</v>
      </c>
      <c r="AE1418">
        <v>1384.6336656164617</v>
      </c>
    </row>
    <row r="1419" spans="1:31" x14ac:dyDescent="0.25">
      <c r="A1419">
        <v>2359293</v>
      </c>
      <c r="B1419">
        <v>1</v>
      </c>
      <c r="C1419" t="s">
        <v>81</v>
      </c>
      <c r="D1419" t="s">
        <v>115</v>
      </c>
      <c r="E1419" t="s">
        <v>166</v>
      </c>
      <c r="F1419" t="s">
        <v>4326</v>
      </c>
      <c r="G1419" t="s">
        <v>168</v>
      </c>
      <c r="H1419" t="s">
        <v>135</v>
      </c>
      <c r="I1419" t="s">
        <v>136</v>
      </c>
      <c r="J1419" t="s">
        <v>137</v>
      </c>
      <c r="K1419" t="s">
        <v>138</v>
      </c>
      <c r="L1419" t="s">
        <v>4327</v>
      </c>
      <c r="M1419" t="s">
        <v>4328</v>
      </c>
      <c r="N1419">
        <v>0.27583333300000001</v>
      </c>
      <c r="O1419">
        <v>0</v>
      </c>
      <c r="P1419">
        <v>699</v>
      </c>
      <c r="Q1419">
        <v>4</v>
      </c>
      <c r="R1419">
        <v>79</v>
      </c>
      <c r="S1419">
        <v>4</v>
      </c>
      <c r="T1419">
        <v>33</v>
      </c>
      <c r="U1419">
        <v>0</v>
      </c>
      <c r="V1419">
        <v>0</v>
      </c>
      <c r="W1419">
        <v>0</v>
      </c>
      <c r="X1419">
        <v>26.505120401730299</v>
      </c>
      <c r="Y1419">
        <v>6.9261020517988632</v>
      </c>
      <c r="Z1419">
        <v>43.532204569289839</v>
      </c>
      <c r="AA1419">
        <v>4.9024939538396222</v>
      </c>
      <c r="AB1419">
        <v>10.473909555239016</v>
      </c>
      <c r="AC1419">
        <v>0</v>
      </c>
      <c r="AD1419">
        <v>0</v>
      </c>
      <c r="AE1419">
        <v>92.339830531897633</v>
      </c>
    </row>
    <row r="1420" spans="1:31" x14ac:dyDescent="0.25">
      <c r="A1420">
        <v>2360009</v>
      </c>
      <c r="B1420">
        <v>1</v>
      </c>
      <c r="C1420" t="s">
        <v>81</v>
      </c>
      <c r="D1420" t="s">
        <v>121</v>
      </c>
      <c r="E1420" t="s">
        <v>225</v>
      </c>
      <c r="F1420" t="s">
        <v>4329</v>
      </c>
      <c r="G1420" t="s">
        <v>219</v>
      </c>
      <c r="H1420" t="s">
        <v>151</v>
      </c>
      <c r="I1420" t="s">
        <v>136</v>
      </c>
      <c r="J1420" t="s">
        <v>137</v>
      </c>
      <c r="K1420" t="s">
        <v>138</v>
      </c>
      <c r="L1420" t="s">
        <v>4330</v>
      </c>
      <c r="M1420" t="s">
        <v>4331</v>
      </c>
      <c r="N1420">
        <v>1.7608333329999999</v>
      </c>
      <c r="O1420">
        <v>0</v>
      </c>
      <c r="P1420">
        <v>7</v>
      </c>
      <c r="Q1420">
        <v>0</v>
      </c>
      <c r="R1420">
        <v>2</v>
      </c>
      <c r="S1420">
        <v>0</v>
      </c>
      <c r="T1420">
        <v>1</v>
      </c>
      <c r="U1420">
        <v>0</v>
      </c>
      <c r="V1420">
        <v>0</v>
      </c>
      <c r="W1420">
        <v>0</v>
      </c>
      <c r="X1420">
        <v>1.8113409029755898</v>
      </c>
      <c r="Y1420">
        <v>0</v>
      </c>
      <c r="Z1420">
        <v>0.29639772593856001</v>
      </c>
      <c r="AA1420">
        <v>0</v>
      </c>
      <c r="AB1420">
        <v>0</v>
      </c>
      <c r="AC1420">
        <v>0</v>
      </c>
      <c r="AD1420">
        <v>0</v>
      </c>
      <c r="AE1420">
        <v>2.10773862891415</v>
      </c>
    </row>
    <row r="1421" spans="1:31" x14ac:dyDescent="0.25">
      <c r="A1421">
        <v>2359654</v>
      </c>
      <c r="B1421">
        <v>1</v>
      </c>
      <c r="C1421" t="s">
        <v>80</v>
      </c>
      <c r="D1421" t="s">
        <v>108</v>
      </c>
      <c r="E1421" t="s">
        <v>225</v>
      </c>
      <c r="F1421" t="s">
        <v>4332</v>
      </c>
      <c r="G1421" t="s">
        <v>288</v>
      </c>
      <c r="H1421" t="s">
        <v>151</v>
      </c>
      <c r="I1421" t="s">
        <v>136</v>
      </c>
      <c r="J1421" t="s">
        <v>137</v>
      </c>
      <c r="K1421" t="s">
        <v>138</v>
      </c>
      <c r="L1421" t="s">
        <v>4333</v>
      </c>
      <c r="M1421" t="s">
        <v>4334</v>
      </c>
      <c r="N1421">
        <v>2.3291666659999999</v>
      </c>
      <c r="O1421">
        <v>0</v>
      </c>
      <c r="P1421">
        <v>0</v>
      </c>
      <c r="Q1421">
        <v>0</v>
      </c>
      <c r="R1421">
        <v>2</v>
      </c>
      <c r="S1421">
        <v>0</v>
      </c>
      <c r="T1421">
        <v>1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36.57465903300097</v>
      </c>
      <c r="AA1421">
        <v>0</v>
      </c>
      <c r="AB1421">
        <v>42.726613565190377</v>
      </c>
      <c r="AC1421">
        <v>0</v>
      </c>
      <c r="AD1421">
        <v>0</v>
      </c>
      <c r="AE1421">
        <v>79.301272598191346</v>
      </c>
    </row>
    <row r="1422" spans="1:31" x14ac:dyDescent="0.25">
      <c r="A1422">
        <v>2359846</v>
      </c>
      <c r="B1422">
        <v>1</v>
      </c>
      <c r="C1422" t="s">
        <v>81</v>
      </c>
      <c r="D1422" t="s">
        <v>119</v>
      </c>
      <c r="E1422" t="s">
        <v>225</v>
      </c>
      <c r="F1422" t="s">
        <v>4335</v>
      </c>
      <c r="G1422" t="s">
        <v>219</v>
      </c>
      <c r="H1422" t="s">
        <v>151</v>
      </c>
      <c r="I1422" t="s">
        <v>136</v>
      </c>
      <c r="J1422" t="s">
        <v>137</v>
      </c>
      <c r="K1422" t="s">
        <v>138</v>
      </c>
      <c r="L1422" t="s">
        <v>4336</v>
      </c>
      <c r="M1422" t="s">
        <v>4337</v>
      </c>
      <c r="N1422">
        <v>2.7630555550000002</v>
      </c>
      <c r="O1422">
        <v>0</v>
      </c>
      <c r="P1422">
        <v>27</v>
      </c>
      <c r="Q1422">
        <v>0</v>
      </c>
      <c r="R1422">
        <v>2</v>
      </c>
      <c r="S1422">
        <v>0</v>
      </c>
      <c r="T1422">
        <v>1</v>
      </c>
      <c r="U1422">
        <v>0</v>
      </c>
      <c r="V1422">
        <v>0</v>
      </c>
      <c r="W1422">
        <v>0</v>
      </c>
      <c r="X1422">
        <v>30.535546353091146</v>
      </c>
      <c r="Y1422">
        <v>0</v>
      </c>
      <c r="Z1422">
        <v>44.432101087084888</v>
      </c>
      <c r="AA1422">
        <v>0</v>
      </c>
      <c r="AB1422">
        <v>3.5579390342874833</v>
      </c>
      <c r="AC1422">
        <v>0</v>
      </c>
      <c r="AD1422">
        <v>0</v>
      </c>
      <c r="AE1422">
        <v>78.525586474463523</v>
      </c>
    </row>
    <row r="1423" spans="1:31" x14ac:dyDescent="0.25">
      <c r="A1423">
        <v>2359531</v>
      </c>
      <c r="B1423">
        <v>1</v>
      </c>
      <c r="C1423" t="s">
        <v>80</v>
      </c>
      <c r="D1423" t="s">
        <v>93</v>
      </c>
      <c r="E1423" t="s">
        <v>148</v>
      </c>
      <c r="F1423" t="s">
        <v>4338</v>
      </c>
      <c r="G1423" t="s">
        <v>160</v>
      </c>
      <c r="H1423" t="s">
        <v>151</v>
      </c>
      <c r="I1423" t="s">
        <v>136</v>
      </c>
      <c r="J1423" t="s">
        <v>137</v>
      </c>
      <c r="K1423" t="s">
        <v>138</v>
      </c>
      <c r="L1423" t="s">
        <v>4339</v>
      </c>
      <c r="M1423" t="s">
        <v>4340</v>
      </c>
      <c r="N1423">
        <v>1.4330555549999999</v>
      </c>
      <c r="O1423">
        <v>0</v>
      </c>
      <c r="P1423">
        <v>1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0.14372192052983335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0.14372192052983335</v>
      </c>
    </row>
    <row r="1424" spans="1:31" x14ac:dyDescent="0.25">
      <c r="A1424">
        <v>2359723</v>
      </c>
      <c r="B1424">
        <v>1</v>
      </c>
      <c r="C1424" t="s">
        <v>80</v>
      </c>
      <c r="D1424" t="s">
        <v>104</v>
      </c>
      <c r="E1424" t="s">
        <v>154</v>
      </c>
      <c r="F1424" t="s">
        <v>4341</v>
      </c>
      <c r="G1424" t="s">
        <v>299</v>
      </c>
      <c r="H1424" t="s">
        <v>151</v>
      </c>
      <c r="I1424" t="s">
        <v>136</v>
      </c>
      <c r="J1424" t="s">
        <v>137</v>
      </c>
      <c r="K1424" t="s">
        <v>138</v>
      </c>
      <c r="L1424" t="s">
        <v>4342</v>
      </c>
      <c r="M1424" t="s">
        <v>4343</v>
      </c>
      <c r="N1424">
        <v>0.57666666600000005</v>
      </c>
      <c r="O1424">
        <v>0</v>
      </c>
      <c r="P1424">
        <v>4</v>
      </c>
      <c r="Q1424">
        <v>0</v>
      </c>
      <c r="R1424">
        <v>4</v>
      </c>
      <c r="S1424">
        <v>0</v>
      </c>
      <c r="T1424">
        <v>1</v>
      </c>
      <c r="U1424">
        <v>0</v>
      </c>
      <c r="V1424">
        <v>0</v>
      </c>
      <c r="W1424">
        <v>0</v>
      </c>
      <c r="X1424">
        <v>1.0776831604045252</v>
      </c>
      <c r="Y1424">
        <v>0</v>
      </c>
      <c r="Z1424">
        <v>0.71898115924686679</v>
      </c>
      <c r="AA1424">
        <v>0</v>
      </c>
      <c r="AB1424">
        <v>0</v>
      </c>
      <c r="AC1424">
        <v>0</v>
      </c>
      <c r="AD1424">
        <v>0</v>
      </c>
      <c r="AE1424">
        <v>1.7966643196513918</v>
      </c>
    </row>
    <row r="1425" spans="1:31" x14ac:dyDescent="0.25">
      <c r="A1425">
        <v>2359800</v>
      </c>
      <c r="B1425">
        <v>1</v>
      </c>
      <c r="C1425" t="s">
        <v>80</v>
      </c>
      <c r="D1425" t="s">
        <v>97</v>
      </c>
      <c r="E1425" t="s">
        <v>148</v>
      </c>
      <c r="F1425" t="s">
        <v>4344</v>
      </c>
      <c r="G1425" t="s">
        <v>150</v>
      </c>
      <c r="H1425" t="s">
        <v>151</v>
      </c>
      <c r="I1425" t="s">
        <v>136</v>
      </c>
      <c r="J1425" t="s">
        <v>137</v>
      </c>
      <c r="K1425" t="s">
        <v>138</v>
      </c>
      <c r="L1425" t="s">
        <v>4345</v>
      </c>
      <c r="M1425" t="s">
        <v>4346</v>
      </c>
      <c r="N1425">
        <v>1.7324999999999999</v>
      </c>
      <c r="O1425">
        <v>0</v>
      </c>
      <c r="P1425">
        <v>3</v>
      </c>
      <c r="Q1425">
        <v>0</v>
      </c>
      <c r="R1425">
        <v>0</v>
      </c>
      <c r="S1425">
        <v>0</v>
      </c>
      <c r="T1425">
        <v>1</v>
      </c>
      <c r="U1425">
        <v>0</v>
      </c>
      <c r="V1425">
        <v>0</v>
      </c>
      <c r="W1425">
        <v>0</v>
      </c>
      <c r="X1425">
        <v>0.74893778811284462</v>
      </c>
      <c r="Y1425">
        <v>0</v>
      </c>
      <c r="Z1425">
        <v>0</v>
      </c>
      <c r="AA1425">
        <v>0</v>
      </c>
      <c r="AB1425">
        <v>55.328648940273595</v>
      </c>
      <c r="AC1425">
        <v>0</v>
      </c>
      <c r="AD1425">
        <v>0</v>
      </c>
      <c r="AE1425">
        <v>56.077586728386443</v>
      </c>
    </row>
    <row r="1426" spans="1:31" x14ac:dyDescent="0.25">
      <c r="A1426">
        <v>2359823</v>
      </c>
      <c r="B1426">
        <v>1</v>
      </c>
      <c r="C1426" t="s">
        <v>81</v>
      </c>
      <c r="D1426" t="s">
        <v>123</v>
      </c>
      <c r="E1426" t="s">
        <v>225</v>
      </c>
      <c r="F1426" t="s">
        <v>4347</v>
      </c>
      <c r="G1426" t="s">
        <v>219</v>
      </c>
      <c r="H1426" t="s">
        <v>151</v>
      </c>
      <c r="I1426" t="s">
        <v>136</v>
      </c>
      <c r="J1426" t="s">
        <v>137</v>
      </c>
      <c r="K1426" t="s">
        <v>138</v>
      </c>
      <c r="L1426" t="s">
        <v>4348</v>
      </c>
      <c r="M1426" t="s">
        <v>4349</v>
      </c>
      <c r="N1426">
        <v>3.8152777769999999</v>
      </c>
      <c r="O1426">
        <v>0</v>
      </c>
      <c r="P1426">
        <v>26</v>
      </c>
      <c r="Q1426">
        <v>0</v>
      </c>
      <c r="R1426">
        <v>0</v>
      </c>
      <c r="S1426">
        <v>0</v>
      </c>
      <c r="T1426">
        <v>3</v>
      </c>
      <c r="U1426">
        <v>0</v>
      </c>
      <c r="V1426">
        <v>0</v>
      </c>
      <c r="W1426">
        <v>0</v>
      </c>
      <c r="X1426">
        <v>17.122052586335542</v>
      </c>
      <c r="Y1426">
        <v>0</v>
      </c>
      <c r="Z1426">
        <v>0</v>
      </c>
      <c r="AA1426">
        <v>0</v>
      </c>
      <c r="AB1426">
        <v>4.0115161698420607</v>
      </c>
      <c r="AC1426">
        <v>0</v>
      </c>
      <c r="AD1426">
        <v>0</v>
      </c>
      <c r="AE1426">
        <v>21.133568756177603</v>
      </c>
    </row>
    <row r="1427" spans="1:31" x14ac:dyDescent="0.25">
      <c r="A1427">
        <v>2359577</v>
      </c>
      <c r="B1427">
        <v>1</v>
      </c>
      <c r="C1427" t="s">
        <v>80</v>
      </c>
      <c r="D1427" t="s">
        <v>93</v>
      </c>
      <c r="E1427" t="s">
        <v>148</v>
      </c>
      <c r="F1427" t="s">
        <v>4350</v>
      </c>
      <c r="G1427" t="s">
        <v>160</v>
      </c>
      <c r="H1427" t="s">
        <v>151</v>
      </c>
      <c r="I1427" t="s">
        <v>136</v>
      </c>
      <c r="J1427" t="s">
        <v>137</v>
      </c>
      <c r="K1427" t="s">
        <v>138</v>
      </c>
      <c r="L1427" t="s">
        <v>4351</v>
      </c>
      <c r="M1427" t="s">
        <v>4352</v>
      </c>
      <c r="N1427">
        <v>2.656666666</v>
      </c>
      <c r="O1427">
        <v>0</v>
      </c>
      <c r="P1427">
        <v>1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0.12205431457761669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0.12205431457761669</v>
      </c>
    </row>
    <row r="1428" spans="1:31" x14ac:dyDescent="0.25">
      <c r="A1428">
        <v>2360049</v>
      </c>
      <c r="B1428">
        <v>1</v>
      </c>
      <c r="C1428" t="s">
        <v>81</v>
      </c>
      <c r="D1428" t="s">
        <v>115</v>
      </c>
      <c r="E1428" t="s">
        <v>225</v>
      </c>
      <c r="F1428" t="s">
        <v>4353</v>
      </c>
      <c r="G1428" t="s">
        <v>219</v>
      </c>
      <c r="H1428" t="s">
        <v>151</v>
      </c>
      <c r="I1428" t="s">
        <v>136</v>
      </c>
      <c r="J1428" t="s">
        <v>137</v>
      </c>
      <c r="K1428" t="s">
        <v>138</v>
      </c>
      <c r="L1428" t="s">
        <v>4354</v>
      </c>
      <c r="M1428" t="s">
        <v>4355</v>
      </c>
      <c r="N1428">
        <v>3.3844444440000001</v>
      </c>
      <c r="O1428">
        <v>0</v>
      </c>
      <c r="P1428">
        <v>5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0.17752449822111002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0.17752449822111002</v>
      </c>
    </row>
    <row r="1429" spans="1:31" x14ac:dyDescent="0.25">
      <c r="A1429">
        <v>2359594</v>
      </c>
      <c r="B1429">
        <v>1</v>
      </c>
      <c r="C1429" t="s">
        <v>80</v>
      </c>
      <c r="D1429" t="s">
        <v>89</v>
      </c>
      <c r="E1429" t="s">
        <v>225</v>
      </c>
      <c r="F1429" t="s">
        <v>1538</v>
      </c>
      <c r="G1429" t="s">
        <v>252</v>
      </c>
      <c r="H1429" t="s">
        <v>151</v>
      </c>
      <c r="I1429" t="s">
        <v>136</v>
      </c>
      <c r="J1429" t="s">
        <v>137</v>
      </c>
      <c r="K1429" t="s">
        <v>245</v>
      </c>
      <c r="L1429" t="s">
        <v>4356</v>
      </c>
      <c r="M1429" t="s">
        <v>4357</v>
      </c>
      <c r="N1429">
        <v>7.5263888879999996</v>
      </c>
      <c r="O1429">
        <v>0</v>
      </c>
      <c r="P1429">
        <v>165</v>
      </c>
      <c r="Q1429">
        <v>0</v>
      </c>
      <c r="R1429">
        <v>0</v>
      </c>
      <c r="S1429">
        <v>0</v>
      </c>
      <c r="T1429">
        <v>9</v>
      </c>
      <c r="U1429">
        <v>0</v>
      </c>
      <c r="V1429">
        <v>0</v>
      </c>
      <c r="W1429">
        <v>0</v>
      </c>
      <c r="X1429">
        <v>464.39932641643151</v>
      </c>
      <c r="Y1429">
        <v>0</v>
      </c>
      <c r="Z1429">
        <v>0</v>
      </c>
      <c r="AA1429">
        <v>0</v>
      </c>
      <c r="AB1429">
        <v>80.06535402059427</v>
      </c>
      <c r="AC1429">
        <v>0</v>
      </c>
      <c r="AD1429">
        <v>0</v>
      </c>
      <c r="AE1429">
        <v>544.46468043702578</v>
      </c>
    </row>
    <row r="1430" spans="1:31" x14ac:dyDescent="0.25">
      <c r="A1430">
        <v>2359617</v>
      </c>
      <c r="B1430">
        <v>1</v>
      </c>
      <c r="C1430" t="s">
        <v>80</v>
      </c>
      <c r="D1430" t="s">
        <v>101</v>
      </c>
      <c r="E1430" t="s">
        <v>132</v>
      </c>
      <c r="F1430" t="s">
        <v>4358</v>
      </c>
      <c r="G1430" t="s">
        <v>134</v>
      </c>
      <c r="H1430" t="s">
        <v>135</v>
      </c>
      <c r="I1430" t="s">
        <v>136</v>
      </c>
      <c r="J1430" t="s">
        <v>137</v>
      </c>
      <c r="K1430" t="s">
        <v>138</v>
      </c>
      <c r="L1430" t="s">
        <v>4359</v>
      </c>
      <c r="M1430" t="s">
        <v>4360</v>
      </c>
      <c r="N1430">
        <v>3.2772222219999998</v>
      </c>
      <c r="O1430">
        <v>2</v>
      </c>
      <c r="P1430">
        <v>0</v>
      </c>
      <c r="Q1430">
        <v>2</v>
      </c>
      <c r="R1430">
        <v>0</v>
      </c>
      <c r="S1430">
        <v>8</v>
      </c>
      <c r="T1430">
        <v>0</v>
      </c>
      <c r="U1430">
        <v>1</v>
      </c>
      <c r="V1430">
        <v>0</v>
      </c>
      <c r="W1430">
        <v>2.6879823023238147</v>
      </c>
      <c r="X1430">
        <v>0</v>
      </c>
      <c r="Y1430">
        <v>19.005381784703946</v>
      </c>
      <c r="Z1430">
        <v>0</v>
      </c>
      <c r="AA1430">
        <v>212.95560810866309</v>
      </c>
      <c r="AB1430">
        <v>0</v>
      </c>
      <c r="AC1430">
        <v>206.63931086035373</v>
      </c>
      <c r="AD1430">
        <v>0</v>
      </c>
      <c r="AE1430">
        <v>441.28828305604458</v>
      </c>
    </row>
    <row r="1431" spans="1:31" x14ac:dyDescent="0.25">
      <c r="A1431">
        <v>2359949</v>
      </c>
      <c r="B1431">
        <v>1</v>
      </c>
      <c r="C1431" t="s">
        <v>80</v>
      </c>
      <c r="D1431" t="s">
        <v>105</v>
      </c>
      <c r="E1431" t="s">
        <v>175</v>
      </c>
      <c r="F1431" t="s">
        <v>4361</v>
      </c>
      <c r="G1431" t="s">
        <v>219</v>
      </c>
      <c r="H1431" t="s">
        <v>151</v>
      </c>
      <c r="I1431" t="s">
        <v>136</v>
      </c>
      <c r="J1431" t="s">
        <v>137</v>
      </c>
      <c r="K1431" t="s">
        <v>138</v>
      </c>
      <c r="L1431" t="s">
        <v>4362</v>
      </c>
      <c r="M1431" t="s">
        <v>4363</v>
      </c>
      <c r="N1431">
        <v>1.5127777769999999</v>
      </c>
      <c r="O1431">
        <v>0</v>
      </c>
      <c r="P1431">
        <v>161</v>
      </c>
      <c r="Q1431">
        <v>0</v>
      </c>
      <c r="R1431">
        <v>0</v>
      </c>
      <c r="S1431">
        <v>0</v>
      </c>
      <c r="T1431">
        <v>14</v>
      </c>
      <c r="U1431">
        <v>0</v>
      </c>
      <c r="V1431">
        <v>0</v>
      </c>
      <c r="W1431">
        <v>0</v>
      </c>
      <c r="X1431">
        <v>71.598618860642844</v>
      </c>
      <c r="Y1431">
        <v>0</v>
      </c>
      <c r="Z1431">
        <v>0</v>
      </c>
      <c r="AA1431">
        <v>0</v>
      </c>
      <c r="AB1431">
        <v>38.979003436970906</v>
      </c>
      <c r="AC1431">
        <v>0</v>
      </c>
      <c r="AD1431">
        <v>0</v>
      </c>
      <c r="AE1431">
        <v>110.57762229761374</v>
      </c>
    </row>
    <row r="1432" spans="1:31" x14ac:dyDescent="0.25">
      <c r="A1432">
        <v>2359743</v>
      </c>
      <c r="B1432">
        <v>1</v>
      </c>
      <c r="C1432" t="s">
        <v>80</v>
      </c>
      <c r="D1432" t="s">
        <v>90</v>
      </c>
      <c r="E1432" t="s">
        <v>175</v>
      </c>
      <c r="F1432" t="s">
        <v>4364</v>
      </c>
      <c r="G1432" t="s">
        <v>156</v>
      </c>
      <c r="H1432" t="s">
        <v>151</v>
      </c>
      <c r="I1432" t="s">
        <v>136</v>
      </c>
      <c r="J1432" t="s">
        <v>137</v>
      </c>
      <c r="K1432" t="s">
        <v>138</v>
      </c>
      <c r="L1432" t="s">
        <v>4365</v>
      </c>
      <c r="M1432" t="s">
        <v>4366</v>
      </c>
      <c r="N1432">
        <v>1.1172222220000001</v>
      </c>
      <c r="O1432">
        <v>0</v>
      </c>
      <c r="P1432">
        <v>140</v>
      </c>
      <c r="Q1432">
        <v>0</v>
      </c>
      <c r="R1432">
        <v>0</v>
      </c>
      <c r="S1432">
        <v>0</v>
      </c>
      <c r="T1432">
        <v>22</v>
      </c>
      <c r="U1432">
        <v>0</v>
      </c>
      <c r="V1432">
        <v>0</v>
      </c>
      <c r="W1432">
        <v>0</v>
      </c>
      <c r="X1432">
        <v>44.904213440890466</v>
      </c>
      <c r="Y1432">
        <v>0</v>
      </c>
      <c r="Z1432">
        <v>0</v>
      </c>
      <c r="AA1432">
        <v>0</v>
      </c>
      <c r="AB1432">
        <v>30.265262404776898</v>
      </c>
      <c r="AC1432">
        <v>0</v>
      </c>
      <c r="AD1432">
        <v>0</v>
      </c>
      <c r="AE1432">
        <v>75.169475845667364</v>
      </c>
    </row>
    <row r="1433" spans="1:31" x14ac:dyDescent="0.25">
      <c r="A1433">
        <v>2359780</v>
      </c>
      <c r="B1433">
        <v>1</v>
      </c>
      <c r="C1433" t="s">
        <v>80</v>
      </c>
      <c r="D1433" t="s">
        <v>99</v>
      </c>
      <c r="E1433" t="s">
        <v>148</v>
      </c>
      <c r="F1433" t="s">
        <v>4367</v>
      </c>
      <c r="G1433" t="s">
        <v>240</v>
      </c>
      <c r="H1433" t="s">
        <v>151</v>
      </c>
      <c r="I1433" t="s">
        <v>136</v>
      </c>
      <c r="J1433" t="s">
        <v>137</v>
      </c>
      <c r="K1433" t="s">
        <v>138</v>
      </c>
      <c r="L1433" t="s">
        <v>4368</v>
      </c>
      <c r="M1433" t="s">
        <v>4369</v>
      </c>
      <c r="N1433">
        <v>3.719166666</v>
      </c>
      <c r="O1433">
        <v>0</v>
      </c>
      <c r="P1433">
        <v>2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1.1568950247793375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1.1568950247793375</v>
      </c>
    </row>
    <row r="1434" spans="1:31" x14ac:dyDescent="0.25">
      <c r="A1434">
        <v>2359929</v>
      </c>
      <c r="B1434">
        <v>1</v>
      </c>
      <c r="C1434" t="s">
        <v>80</v>
      </c>
      <c r="D1434" t="s">
        <v>93</v>
      </c>
      <c r="E1434" t="s">
        <v>225</v>
      </c>
      <c r="F1434" t="s">
        <v>4370</v>
      </c>
      <c r="G1434" t="s">
        <v>227</v>
      </c>
      <c r="H1434" t="s">
        <v>151</v>
      </c>
      <c r="I1434" t="s">
        <v>136</v>
      </c>
      <c r="J1434" t="s">
        <v>137</v>
      </c>
      <c r="K1434" t="s">
        <v>138</v>
      </c>
      <c r="L1434" t="s">
        <v>4371</v>
      </c>
      <c r="M1434" t="s">
        <v>4372</v>
      </c>
      <c r="N1434">
        <v>1.5725</v>
      </c>
      <c r="O1434">
        <v>0</v>
      </c>
      <c r="P1434">
        <v>8</v>
      </c>
      <c r="Q1434">
        <v>0</v>
      </c>
      <c r="R1434">
        <v>1</v>
      </c>
      <c r="S1434">
        <v>0</v>
      </c>
      <c r="T1434">
        <v>1</v>
      </c>
      <c r="U1434">
        <v>0</v>
      </c>
      <c r="V1434">
        <v>0</v>
      </c>
      <c r="W1434">
        <v>0</v>
      </c>
      <c r="X1434">
        <v>5.4457852658098798</v>
      </c>
      <c r="Y1434">
        <v>0</v>
      </c>
      <c r="Z1434">
        <v>1.1245166869157672</v>
      </c>
      <c r="AA1434">
        <v>0</v>
      </c>
      <c r="AB1434">
        <v>2.0219184624576876</v>
      </c>
      <c r="AC1434">
        <v>0</v>
      </c>
      <c r="AD1434">
        <v>0</v>
      </c>
      <c r="AE1434">
        <v>8.5922204151833341</v>
      </c>
    </row>
    <row r="1435" spans="1:31" x14ac:dyDescent="0.25">
      <c r="A1435">
        <v>2359843</v>
      </c>
      <c r="B1435">
        <v>1</v>
      </c>
      <c r="C1435" t="s">
        <v>80</v>
      </c>
      <c r="D1435" t="s">
        <v>86</v>
      </c>
      <c r="E1435" t="s">
        <v>148</v>
      </c>
      <c r="F1435" t="s">
        <v>4373</v>
      </c>
      <c r="G1435" t="s">
        <v>160</v>
      </c>
      <c r="H1435" t="s">
        <v>151</v>
      </c>
      <c r="I1435" t="s">
        <v>136</v>
      </c>
      <c r="J1435" t="s">
        <v>137</v>
      </c>
      <c r="K1435" t="s">
        <v>138</v>
      </c>
      <c r="L1435" t="s">
        <v>4374</v>
      </c>
      <c r="M1435" t="s">
        <v>4375</v>
      </c>
      <c r="N1435">
        <v>1.4952777770000001</v>
      </c>
      <c r="O1435">
        <v>0</v>
      </c>
      <c r="P1435">
        <v>1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0.4579242580331333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0.4579242580331333</v>
      </c>
    </row>
    <row r="1436" spans="1:31" x14ac:dyDescent="0.25">
      <c r="A1436">
        <v>2359534</v>
      </c>
      <c r="B1436">
        <v>1</v>
      </c>
      <c r="C1436" t="s">
        <v>80</v>
      </c>
      <c r="D1436" t="s">
        <v>82</v>
      </c>
      <c r="E1436" t="s">
        <v>225</v>
      </c>
      <c r="F1436" t="s">
        <v>4376</v>
      </c>
      <c r="G1436" t="s">
        <v>1306</v>
      </c>
      <c r="H1436" t="s">
        <v>151</v>
      </c>
      <c r="I1436" t="s">
        <v>136</v>
      </c>
      <c r="J1436" t="s">
        <v>137</v>
      </c>
      <c r="K1436" t="s">
        <v>138</v>
      </c>
      <c r="L1436" t="s">
        <v>4377</v>
      </c>
      <c r="M1436" t="s">
        <v>4378</v>
      </c>
      <c r="N1436">
        <v>1.9255555550000001</v>
      </c>
      <c r="O1436">
        <v>0</v>
      </c>
      <c r="P1436">
        <v>146</v>
      </c>
      <c r="Q1436">
        <v>0</v>
      </c>
      <c r="R1436">
        <v>0</v>
      </c>
      <c r="S1436">
        <v>0</v>
      </c>
      <c r="T1436">
        <v>13</v>
      </c>
      <c r="U1436">
        <v>0</v>
      </c>
      <c r="V1436">
        <v>0</v>
      </c>
      <c r="W1436">
        <v>0</v>
      </c>
      <c r="X1436">
        <v>60.786056496011462</v>
      </c>
      <c r="Y1436">
        <v>0</v>
      </c>
      <c r="Z1436">
        <v>0</v>
      </c>
      <c r="AA1436">
        <v>0</v>
      </c>
      <c r="AB1436">
        <v>12.189413106941567</v>
      </c>
      <c r="AC1436">
        <v>0</v>
      </c>
      <c r="AD1436">
        <v>0</v>
      </c>
      <c r="AE1436">
        <v>72.975469602953027</v>
      </c>
    </row>
    <row r="1437" spans="1:31" x14ac:dyDescent="0.25">
      <c r="A1437">
        <v>2359697</v>
      </c>
      <c r="B1437">
        <v>1</v>
      </c>
      <c r="C1437" t="s">
        <v>80</v>
      </c>
      <c r="D1437" t="s">
        <v>93</v>
      </c>
      <c r="E1437" t="s">
        <v>148</v>
      </c>
      <c r="F1437" t="s">
        <v>4379</v>
      </c>
      <c r="G1437" t="s">
        <v>160</v>
      </c>
      <c r="H1437" t="s">
        <v>151</v>
      </c>
      <c r="I1437" t="s">
        <v>136</v>
      </c>
      <c r="J1437" t="s">
        <v>137</v>
      </c>
      <c r="K1437" t="s">
        <v>138</v>
      </c>
      <c r="L1437" t="s">
        <v>4380</v>
      </c>
      <c r="M1437" t="s">
        <v>4381</v>
      </c>
      <c r="N1437">
        <v>1.072777777</v>
      </c>
      <c r="O1437">
        <v>0</v>
      </c>
      <c r="P1437">
        <v>1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0.2801859459355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0.2801859459355</v>
      </c>
    </row>
    <row r="1438" spans="1:31" x14ac:dyDescent="0.25">
      <c r="A1438">
        <v>2359966</v>
      </c>
      <c r="B1438">
        <v>1</v>
      </c>
      <c r="C1438" t="s">
        <v>81</v>
      </c>
      <c r="D1438" t="s">
        <v>122</v>
      </c>
      <c r="E1438" t="s">
        <v>166</v>
      </c>
      <c r="F1438" t="s">
        <v>4382</v>
      </c>
      <c r="G1438" t="s">
        <v>168</v>
      </c>
      <c r="H1438" t="s">
        <v>135</v>
      </c>
      <c r="I1438" t="s">
        <v>136</v>
      </c>
      <c r="J1438" t="s">
        <v>137</v>
      </c>
      <c r="K1438" t="s">
        <v>138</v>
      </c>
      <c r="L1438" t="s">
        <v>4383</v>
      </c>
      <c r="M1438" t="s">
        <v>4384</v>
      </c>
      <c r="N1438">
        <v>0.123888888</v>
      </c>
      <c r="O1438">
        <v>6</v>
      </c>
      <c r="P1438">
        <v>4010</v>
      </c>
      <c r="Q1438">
        <v>91</v>
      </c>
      <c r="R1438">
        <v>151</v>
      </c>
      <c r="S1438">
        <v>51</v>
      </c>
      <c r="T1438">
        <v>387</v>
      </c>
      <c r="U1438">
        <v>5</v>
      </c>
      <c r="V1438">
        <v>1</v>
      </c>
      <c r="W1438">
        <v>0.29429514011661506</v>
      </c>
      <c r="X1438">
        <v>93.360385755734484</v>
      </c>
      <c r="Y1438">
        <v>58.662452902056103</v>
      </c>
      <c r="Z1438">
        <v>27.974465147102801</v>
      </c>
      <c r="AA1438">
        <v>165.17201293709368</v>
      </c>
      <c r="AB1438">
        <v>35.498299809812686</v>
      </c>
      <c r="AC1438">
        <v>50.280078640848046</v>
      </c>
      <c r="AD1438">
        <v>15.612288833837269</v>
      </c>
      <c r="AE1438">
        <v>446.85427916660171</v>
      </c>
    </row>
    <row r="1439" spans="1:31" x14ac:dyDescent="0.25">
      <c r="A1439">
        <v>2359720</v>
      </c>
      <c r="B1439">
        <v>1</v>
      </c>
      <c r="C1439" t="s">
        <v>81</v>
      </c>
      <c r="D1439" t="s">
        <v>119</v>
      </c>
      <c r="E1439" t="s">
        <v>148</v>
      </c>
      <c r="F1439" t="s">
        <v>4385</v>
      </c>
      <c r="G1439" t="s">
        <v>150</v>
      </c>
      <c r="H1439" t="s">
        <v>151</v>
      </c>
      <c r="I1439" t="s">
        <v>136</v>
      </c>
      <c r="J1439" t="s">
        <v>137</v>
      </c>
      <c r="K1439" t="s">
        <v>138</v>
      </c>
      <c r="L1439" t="s">
        <v>4386</v>
      </c>
      <c r="M1439" t="s">
        <v>4387</v>
      </c>
      <c r="N1439">
        <v>4.4388888880000001</v>
      </c>
      <c r="O1439">
        <v>0</v>
      </c>
      <c r="P1439">
        <v>1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0.8967077965364727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0.8967077965364727</v>
      </c>
    </row>
    <row r="1440" spans="1:31" x14ac:dyDescent="0.25">
      <c r="A1440">
        <v>2360052</v>
      </c>
      <c r="B1440">
        <v>1</v>
      </c>
      <c r="C1440" t="s">
        <v>81</v>
      </c>
      <c r="D1440" t="s">
        <v>113</v>
      </c>
      <c r="E1440" t="s">
        <v>225</v>
      </c>
      <c r="F1440" t="s">
        <v>4388</v>
      </c>
      <c r="G1440" t="s">
        <v>219</v>
      </c>
      <c r="H1440" t="s">
        <v>151</v>
      </c>
      <c r="I1440" t="s">
        <v>136</v>
      </c>
      <c r="J1440" t="s">
        <v>137</v>
      </c>
      <c r="K1440" t="s">
        <v>138</v>
      </c>
      <c r="L1440" t="s">
        <v>4389</v>
      </c>
      <c r="M1440" t="s">
        <v>4390</v>
      </c>
      <c r="N1440">
        <v>1.055555555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1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</row>
    <row r="1441" spans="1:31" x14ac:dyDescent="0.25">
      <c r="A1441">
        <v>2359657</v>
      </c>
      <c r="B1441">
        <v>1</v>
      </c>
      <c r="C1441" t="s">
        <v>80</v>
      </c>
      <c r="D1441" t="s">
        <v>83</v>
      </c>
      <c r="E1441" t="s">
        <v>148</v>
      </c>
      <c r="F1441" t="s">
        <v>4391</v>
      </c>
      <c r="G1441" t="s">
        <v>160</v>
      </c>
      <c r="H1441" t="s">
        <v>151</v>
      </c>
      <c r="I1441" t="s">
        <v>136</v>
      </c>
      <c r="J1441" t="s">
        <v>137</v>
      </c>
      <c r="K1441" t="s">
        <v>138</v>
      </c>
      <c r="L1441" t="s">
        <v>4392</v>
      </c>
      <c r="M1441" t="s">
        <v>4393</v>
      </c>
      <c r="N1441">
        <v>1.2575000000000001</v>
      </c>
      <c r="O1441">
        <v>0</v>
      </c>
      <c r="P1441">
        <v>9</v>
      </c>
      <c r="Q1441">
        <v>0</v>
      </c>
      <c r="R1441">
        <v>0</v>
      </c>
      <c r="S1441">
        <v>0</v>
      </c>
      <c r="T1441">
        <v>2</v>
      </c>
      <c r="U1441">
        <v>0</v>
      </c>
      <c r="V1441">
        <v>0</v>
      </c>
      <c r="W1441">
        <v>0</v>
      </c>
      <c r="X1441">
        <v>4.6398900624999699</v>
      </c>
      <c r="Y1441">
        <v>0</v>
      </c>
      <c r="Z1441">
        <v>0</v>
      </c>
      <c r="AA1441">
        <v>0</v>
      </c>
      <c r="AB1441">
        <v>2.3566830756902868</v>
      </c>
      <c r="AC1441">
        <v>0</v>
      </c>
      <c r="AD1441">
        <v>0</v>
      </c>
      <c r="AE1441">
        <v>6.9965731381902572</v>
      </c>
    </row>
    <row r="1442" spans="1:31" x14ac:dyDescent="0.25">
      <c r="A1442">
        <v>2360012</v>
      </c>
      <c r="B1442">
        <v>1</v>
      </c>
      <c r="C1442" t="s">
        <v>81</v>
      </c>
      <c r="D1442" t="s">
        <v>114</v>
      </c>
      <c r="E1442" t="s">
        <v>225</v>
      </c>
      <c r="F1442" t="s">
        <v>4394</v>
      </c>
      <c r="G1442" t="s">
        <v>2703</v>
      </c>
      <c r="H1442" t="s">
        <v>151</v>
      </c>
      <c r="I1442" t="s">
        <v>136</v>
      </c>
      <c r="J1442" t="s">
        <v>137</v>
      </c>
      <c r="K1442" t="s">
        <v>138</v>
      </c>
      <c r="L1442" t="s">
        <v>4395</v>
      </c>
      <c r="M1442" t="s">
        <v>4396</v>
      </c>
      <c r="N1442">
        <v>1.1788888879999999</v>
      </c>
      <c r="O1442">
        <v>0</v>
      </c>
      <c r="P1442">
        <v>37</v>
      </c>
      <c r="Q1442">
        <v>0</v>
      </c>
      <c r="R1442">
        <v>0</v>
      </c>
      <c r="S1442">
        <v>0</v>
      </c>
      <c r="T1442">
        <v>4</v>
      </c>
      <c r="U1442">
        <v>0</v>
      </c>
      <c r="V1442">
        <v>0</v>
      </c>
      <c r="W1442">
        <v>0</v>
      </c>
      <c r="X1442">
        <v>6.6373934477775842</v>
      </c>
      <c r="Y1442">
        <v>0</v>
      </c>
      <c r="Z1442">
        <v>0</v>
      </c>
      <c r="AA1442">
        <v>0</v>
      </c>
      <c r="AB1442">
        <v>0.56016658340041003</v>
      </c>
      <c r="AC1442">
        <v>0</v>
      </c>
      <c r="AD1442">
        <v>0</v>
      </c>
      <c r="AE1442">
        <v>7.1975600311779946</v>
      </c>
    </row>
    <row r="1443" spans="1:31" x14ac:dyDescent="0.25">
      <c r="A1443">
        <v>2359926</v>
      </c>
      <c r="B1443">
        <v>1</v>
      </c>
      <c r="C1443" t="s">
        <v>81</v>
      </c>
      <c r="D1443" t="s">
        <v>118</v>
      </c>
      <c r="E1443" t="s">
        <v>171</v>
      </c>
      <c r="F1443" t="s">
        <v>4397</v>
      </c>
      <c r="G1443" t="s">
        <v>168</v>
      </c>
      <c r="H1443" t="s">
        <v>135</v>
      </c>
      <c r="I1443" t="s">
        <v>136</v>
      </c>
      <c r="J1443" t="s">
        <v>137</v>
      </c>
      <c r="K1443" t="s">
        <v>138</v>
      </c>
      <c r="L1443" t="s">
        <v>4398</v>
      </c>
      <c r="M1443" t="s">
        <v>4399</v>
      </c>
      <c r="N1443">
        <v>2.8119444439999999</v>
      </c>
      <c r="O1443">
        <v>0</v>
      </c>
      <c r="P1443">
        <v>0</v>
      </c>
      <c r="Q1443">
        <v>19</v>
      </c>
      <c r="R1443">
        <v>8</v>
      </c>
      <c r="S1443">
        <v>14</v>
      </c>
      <c r="T1443">
        <v>0</v>
      </c>
      <c r="U1443">
        <v>11</v>
      </c>
      <c r="V1443">
        <v>0</v>
      </c>
      <c r="W1443">
        <v>0</v>
      </c>
      <c r="X1443">
        <v>0</v>
      </c>
      <c r="Y1443">
        <v>233.48844848349106</v>
      </c>
      <c r="Z1443">
        <v>102.57126044540155</v>
      </c>
      <c r="AA1443">
        <v>322.75075836777893</v>
      </c>
      <c r="AB1443">
        <v>0</v>
      </c>
      <c r="AC1443">
        <v>2697.9665161647258</v>
      </c>
      <c r="AD1443">
        <v>0</v>
      </c>
      <c r="AE1443">
        <v>3356.7769834613973</v>
      </c>
    </row>
    <row r="1444" spans="1:31" x14ac:dyDescent="0.25">
      <c r="A1444">
        <v>2359571</v>
      </c>
      <c r="B1444">
        <v>1</v>
      </c>
      <c r="C1444" t="s">
        <v>81</v>
      </c>
      <c r="D1444" t="s">
        <v>119</v>
      </c>
      <c r="E1444" t="s">
        <v>154</v>
      </c>
      <c r="F1444" t="s">
        <v>4400</v>
      </c>
      <c r="G1444" t="s">
        <v>299</v>
      </c>
      <c r="H1444" t="s">
        <v>151</v>
      </c>
      <c r="I1444" t="s">
        <v>136</v>
      </c>
      <c r="J1444" t="s">
        <v>137</v>
      </c>
      <c r="K1444" t="s">
        <v>138</v>
      </c>
      <c r="L1444" t="s">
        <v>4401</v>
      </c>
      <c r="M1444" t="s">
        <v>4402</v>
      </c>
      <c r="N1444">
        <v>2.3275000000000001</v>
      </c>
      <c r="O1444">
        <v>0</v>
      </c>
      <c r="P1444">
        <v>0</v>
      </c>
      <c r="Q1444">
        <v>0</v>
      </c>
      <c r="R1444">
        <v>10</v>
      </c>
      <c r="S1444">
        <v>0</v>
      </c>
      <c r="T1444">
        <v>1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327.99525834724915</v>
      </c>
      <c r="AA1444">
        <v>0</v>
      </c>
      <c r="AB1444">
        <v>5.2163791109382487</v>
      </c>
      <c r="AC1444">
        <v>0</v>
      </c>
      <c r="AD1444">
        <v>0</v>
      </c>
      <c r="AE1444">
        <v>333.2116374581874</v>
      </c>
    </row>
    <row r="1445" spans="1:31" x14ac:dyDescent="0.25">
      <c r="A1445">
        <v>2359903</v>
      </c>
      <c r="B1445">
        <v>1</v>
      </c>
      <c r="C1445" t="s">
        <v>80</v>
      </c>
      <c r="D1445" t="s">
        <v>85</v>
      </c>
      <c r="E1445" t="s">
        <v>175</v>
      </c>
      <c r="F1445" t="s">
        <v>4403</v>
      </c>
      <c r="G1445" t="s">
        <v>219</v>
      </c>
      <c r="H1445" t="s">
        <v>151</v>
      </c>
      <c r="I1445" t="s">
        <v>136</v>
      </c>
      <c r="J1445" t="s">
        <v>137</v>
      </c>
      <c r="K1445" t="s">
        <v>138</v>
      </c>
      <c r="L1445" t="s">
        <v>4404</v>
      </c>
      <c r="M1445" t="s">
        <v>4405</v>
      </c>
      <c r="N1445">
        <v>1.9783333329999999</v>
      </c>
      <c r="O1445">
        <v>0</v>
      </c>
      <c r="P1445">
        <v>111</v>
      </c>
      <c r="Q1445">
        <v>0</v>
      </c>
      <c r="R1445">
        <v>0</v>
      </c>
      <c r="S1445">
        <v>0</v>
      </c>
      <c r="T1445">
        <v>26</v>
      </c>
      <c r="U1445">
        <v>0</v>
      </c>
      <c r="V1445">
        <v>0</v>
      </c>
      <c r="W1445">
        <v>0</v>
      </c>
      <c r="X1445">
        <v>86.262345961580522</v>
      </c>
      <c r="Y1445">
        <v>0</v>
      </c>
      <c r="Z1445">
        <v>0</v>
      </c>
      <c r="AA1445">
        <v>0</v>
      </c>
      <c r="AB1445">
        <v>175.96753297158736</v>
      </c>
      <c r="AC1445">
        <v>0</v>
      </c>
      <c r="AD1445">
        <v>0</v>
      </c>
      <c r="AE1445">
        <v>262.22987893316787</v>
      </c>
    </row>
    <row r="1446" spans="1:31" x14ac:dyDescent="0.25">
      <c r="A1446">
        <v>2359597</v>
      </c>
      <c r="B1446">
        <v>1</v>
      </c>
      <c r="C1446" t="s">
        <v>80</v>
      </c>
      <c r="D1446" t="s">
        <v>97</v>
      </c>
      <c r="E1446" t="s">
        <v>225</v>
      </c>
      <c r="F1446" t="s">
        <v>4406</v>
      </c>
      <c r="G1446" t="s">
        <v>244</v>
      </c>
      <c r="H1446" t="s">
        <v>151</v>
      </c>
      <c r="I1446" t="s">
        <v>136</v>
      </c>
      <c r="J1446" t="s">
        <v>137</v>
      </c>
      <c r="K1446" t="s">
        <v>245</v>
      </c>
      <c r="L1446" t="s">
        <v>4407</v>
      </c>
      <c r="M1446" t="s">
        <v>4408</v>
      </c>
      <c r="N1446">
        <v>5.6497222220000003</v>
      </c>
      <c r="O1446">
        <v>0</v>
      </c>
      <c r="P1446">
        <v>7</v>
      </c>
      <c r="Q1446">
        <v>0</v>
      </c>
      <c r="R1446">
        <v>8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26.46873518703476</v>
      </c>
      <c r="Y1446">
        <v>0</v>
      </c>
      <c r="Z1446">
        <v>32.76157916681953</v>
      </c>
      <c r="AA1446">
        <v>0</v>
      </c>
      <c r="AB1446">
        <v>0</v>
      </c>
      <c r="AC1446">
        <v>0</v>
      </c>
      <c r="AD1446">
        <v>0</v>
      </c>
      <c r="AE1446">
        <v>59.23031435385429</v>
      </c>
    </row>
    <row r="1447" spans="1:31" x14ac:dyDescent="0.25">
      <c r="A1447">
        <v>2359826</v>
      </c>
      <c r="B1447">
        <v>1</v>
      </c>
      <c r="C1447" t="s">
        <v>80</v>
      </c>
      <c r="D1447" t="s">
        <v>106</v>
      </c>
      <c r="E1447" t="s">
        <v>225</v>
      </c>
      <c r="F1447" t="s">
        <v>4409</v>
      </c>
      <c r="G1447" t="s">
        <v>219</v>
      </c>
      <c r="H1447" t="s">
        <v>151</v>
      </c>
      <c r="I1447" t="s">
        <v>136</v>
      </c>
      <c r="J1447" t="s">
        <v>137</v>
      </c>
      <c r="K1447" t="s">
        <v>138</v>
      </c>
      <c r="L1447" t="s">
        <v>4410</v>
      </c>
      <c r="M1447" t="s">
        <v>4411</v>
      </c>
      <c r="N1447">
        <v>2.0874999999999999</v>
      </c>
      <c r="O1447">
        <v>0</v>
      </c>
      <c r="P1447">
        <v>0</v>
      </c>
      <c r="Q1447">
        <v>0</v>
      </c>
      <c r="R1447">
        <v>3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28.694336091737252</v>
      </c>
      <c r="AA1447">
        <v>0</v>
      </c>
      <c r="AB1447">
        <v>0</v>
      </c>
      <c r="AC1447">
        <v>0</v>
      </c>
      <c r="AD1447">
        <v>0</v>
      </c>
      <c r="AE1447">
        <v>28.694336091737252</v>
      </c>
    </row>
    <row r="1448" spans="1:31" x14ac:dyDescent="0.25">
      <c r="A1448">
        <v>2359591</v>
      </c>
      <c r="B1448">
        <v>1</v>
      </c>
      <c r="C1448" t="s">
        <v>80</v>
      </c>
      <c r="D1448" t="s">
        <v>93</v>
      </c>
      <c r="E1448" t="s">
        <v>166</v>
      </c>
      <c r="F1448" t="s">
        <v>3361</v>
      </c>
      <c r="G1448" t="s">
        <v>244</v>
      </c>
      <c r="H1448" t="s">
        <v>135</v>
      </c>
      <c r="I1448" t="s">
        <v>136</v>
      </c>
      <c r="J1448" t="s">
        <v>137</v>
      </c>
      <c r="K1448" t="s">
        <v>245</v>
      </c>
      <c r="L1448" t="s">
        <v>4412</v>
      </c>
      <c r="M1448" t="s">
        <v>4413</v>
      </c>
      <c r="N1448">
        <v>8.244722222</v>
      </c>
      <c r="O1448">
        <v>0</v>
      </c>
      <c r="P1448">
        <v>6540</v>
      </c>
      <c r="Q1448">
        <v>0</v>
      </c>
      <c r="R1448">
        <v>1</v>
      </c>
      <c r="S1448">
        <v>4</v>
      </c>
      <c r="T1448">
        <v>448</v>
      </c>
      <c r="U1448">
        <v>0</v>
      </c>
      <c r="V1448">
        <v>0</v>
      </c>
      <c r="W1448">
        <v>0</v>
      </c>
      <c r="X1448">
        <v>17140.126207323781</v>
      </c>
      <c r="Y1448">
        <v>0</v>
      </c>
      <c r="Z1448">
        <v>104.57302099711828</v>
      </c>
      <c r="AA1448">
        <v>545.58007730914778</v>
      </c>
      <c r="AB1448">
        <v>7616.9147738565525</v>
      </c>
      <c r="AC1448">
        <v>0</v>
      </c>
      <c r="AD1448">
        <v>0</v>
      </c>
      <c r="AE1448">
        <v>25407.194079486599</v>
      </c>
    </row>
    <row r="1449" spans="1:31" x14ac:dyDescent="0.25">
      <c r="A1449">
        <v>2359583</v>
      </c>
      <c r="B1449">
        <v>1</v>
      </c>
      <c r="C1449" t="s">
        <v>80</v>
      </c>
      <c r="D1449" t="s">
        <v>92</v>
      </c>
      <c r="E1449" t="s">
        <v>154</v>
      </c>
      <c r="F1449" t="s">
        <v>4414</v>
      </c>
      <c r="G1449" t="s">
        <v>299</v>
      </c>
      <c r="H1449" t="s">
        <v>151</v>
      </c>
      <c r="I1449" t="s">
        <v>136</v>
      </c>
      <c r="J1449" t="s">
        <v>137</v>
      </c>
      <c r="K1449" t="s">
        <v>138</v>
      </c>
      <c r="L1449" t="s">
        <v>4415</v>
      </c>
      <c r="M1449" t="s">
        <v>4416</v>
      </c>
      <c r="N1449">
        <v>1.146666666</v>
      </c>
      <c r="O1449">
        <v>0</v>
      </c>
      <c r="P1449">
        <v>297</v>
      </c>
      <c r="Q1449">
        <v>0</v>
      </c>
      <c r="R1449">
        <v>0</v>
      </c>
      <c r="S1449">
        <v>0</v>
      </c>
      <c r="T1449">
        <v>19</v>
      </c>
      <c r="U1449">
        <v>0</v>
      </c>
      <c r="V1449">
        <v>0</v>
      </c>
      <c r="W1449">
        <v>0</v>
      </c>
      <c r="X1449">
        <v>98.123460929915979</v>
      </c>
      <c r="Y1449">
        <v>0</v>
      </c>
      <c r="Z1449">
        <v>0</v>
      </c>
      <c r="AA1449">
        <v>0</v>
      </c>
      <c r="AB1449">
        <v>17.302142305777842</v>
      </c>
      <c r="AC1449">
        <v>0</v>
      </c>
      <c r="AD1449">
        <v>0</v>
      </c>
      <c r="AE1449">
        <v>115.42560323569381</v>
      </c>
    </row>
    <row r="1450" spans="1:31" x14ac:dyDescent="0.25">
      <c r="A1450">
        <v>2359915</v>
      </c>
      <c r="B1450">
        <v>1</v>
      </c>
      <c r="C1450" t="s">
        <v>81</v>
      </c>
      <c r="D1450" t="s">
        <v>122</v>
      </c>
      <c r="E1450" t="s">
        <v>166</v>
      </c>
      <c r="F1450" t="s">
        <v>4417</v>
      </c>
      <c r="G1450" t="s">
        <v>328</v>
      </c>
      <c r="H1450" t="s">
        <v>135</v>
      </c>
      <c r="I1450" t="s">
        <v>653</v>
      </c>
      <c r="J1450" t="s">
        <v>137</v>
      </c>
      <c r="K1450" t="s">
        <v>245</v>
      </c>
      <c r="L1450" t="s">
        <v>4418</v>
      </c>
      <c r="M1450" t="s">
        <v>4419</v>
      </c>
      <c r="N1450">
        <v>2.0555555E-2</v>
      </c>
      <c r="O1450">
        <v>0</v>
      </c>
      <c r="P1450">
        <v>8653</v>
      </c>
      <c r="Q1450">
        <v>0</v>
      </c>
      <c r="R1450">
        <v>34</v>
      </c>
      <c r="S1450">
        <v>0</v>
      </c>
      <c r="T1450">
        <v>452</v>
      </c>
      <c r="U1450">
        <v>0</v>
      </c>
      <c r="V1450">
        <v>0</v>
      </c>
      <c r="W1450">
        <v>0</v>
      </c>
      <c r="X1450">
        <v>43.34435868699881</v>
      </c>
      <c r="Y1450">
        <v>0</v>
      </c>
      <c r="Z1450">
        <v>0.59442409437350874</v>
      </c>
      <c r="AA1450">
        <v>0</v>
      </c>
      <c r="AB1450">
        <v>14.455861658948331</v>
      </c>
      <c r="AC1450">
        <v>0</v>
      </c>
      <c r="AD1450">
        <v>0</v>
      </c>
      <c r="AE1450">
        <v>58.394644440320647</v>
      </c>
    </row>
    <row r="1451" spans="1:31" x14ac:dyDescent="0.25">
      <c r="A1451">
        <v>2360015</v>
      </c>
      <c r="B1451">
        <v>1</v>
      </c>
      <c r="C1451" t="s">
        <v>81</v>
      </c>
      <c r="D1451" t="s">
        <v>122</v>
      </c>
      <c r="E1451" t="s">
        <v>171</v>
      </c>
      <c r="F1451" t="s">
        <v>4420</v>
      </c>
      <c r="G1451" t="s">
        <v>168</v>
      </c>
      <c r="H1451" t="s">
        <v>135</v>
      </c>
      <c r="I1451" t="s">
        <v>136</v>
      </c>
      <c r="J1451" t="s">
        <v>137</v>
      </c>
      <c r="K1451" t="s">
        <v>138</v>
      </c>
      <c r="L1451" t="s">
        <v>4421</v>
      </c>
      <c r="M1451" t="s">
        <v>4422</v>
      </c>
      <c r="N1451">
        <v>0.91833333299999997</v>
      </c>
      <c r="O1451">
        <v>0</v>
      </c>
      <c r="P1451">
        <v>2976</v>
      </c>
      <c r="Q1451">
        <v>56</v>
      </c>
      <c r="R1451">
        <v>125</v>
      </c>
      <c r="S1451">
        <v>15</v>
      </c>
      <c r="T1451">
        <v>320</v>
      </c>
      <c r="U1451">
        <v>2</v>
      </c>
      <c r="V1451">
        <v>1</v>
      </c>
      <c r="W1451">
        <v>0</v>
      </c>
      <c r="X1451">
        <v>564.76979943886863</v>
      </c>
      <c r="Y1451">
        <v>234.51215402565509</v>
      </c>
      <c r="Z1451">
        <v>184.2343073933975</v>
      </c>
      <c r="AA1451">
        <v>174.18220201047589</v>
      </c>
      <c r="AB1451">
        <v>215.520265805458</v>
      </c>
      <c r="AC1451">
        <v>68.361931622757481</v>
      </c>
      <c r="AD1451">
        <v>84.042308678369295</v>
      </c>
      <c r="AE1451">
        <v>1525.6229689749821</v>
      </c>
    </row>
    <row r="1452" spans="1:31" x14ac:dyDescent="0.25">
      <c r="A1452">
        <v>2359955</v>
      </c>
      <c r="B1452">
        <v>1</v>
      </c>
      <c r="C1452" t="s">
        <v>80</v>
      </c>
      <c r="D1452" t="s">
        <v>96</v>
      </c>
      <c r="E1452" t="s">
        <v>148</v>
      </c>
      <c r="F1452" t="s">
        <v>4423</v>
      </c>
      <c r="G1452" t="s">
        <v>160</v>
      </c>
      <c r="H1452" t="s">
        <v>151</v>
      </c>
      <c r="I1452" t="s">
        <v>136</v>
      </c>
      <c r="J1452" t="s">
        <v>137</v>
      </c>
      <c r="K1452" t="s">
        <v>138</v>
      </c>
      <c r="L1452" t="s">
        <v>4424</v>
      </c>
      <c r="M1452" t="s">
        <v>4425</v>
      </c>
      <c r="N1452">
        <v>1.5377777770000001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1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3.821579540866034</v>
      </c>
      <c r="AC1452">
        <v>0</v>
      </c>
      <c r="AD1452">
        <v>0</v>
      </c>
      <c r="AE1452">
        <v>3.821579540866034</v>
      </c>
    </row>
    <row r="1453" spans="1:31" x14ac:dyDescent="0.25">
      <c r="A1453">
        <v>2359623</v>
      </c>
      <c r="B1453">
        <v>1</v>
      </c>
      <c r="C1453" t="s">
        <v>80</v>
      </c>
      <c r="D1453" t="s">
        <v>97</v>
      </c>
      <c r="E1453" t="s">
        <v>225</v>
      </c>
      <c r="F1453" t="s">
        <v>4426</v>
      </c>
      <c r="G1453" t="s">
        <v>489</v>
      </c>
      <c r="H1453" t="s">
        <v>151</v>
      </c>
      <c r="I1453" t="s">
        <v>136</v>
      </c>
      <c r="J1453" t="s">
        <v>137</v>
      </c>
      <c r="K1453" t="s">
        <v>138</v>
      </c>
      <c r="L1453" t="s">
        <v>4427</v>
      </c>
      <c r="M1453" t="s">
        <v>4428</v>
      </c>
      <c r="N1453">
        <v>0.24694444400000001</v>
      </c>
      <c r="O1453">
        <v>0</v>
      </c>
      <c r="P1453">
        <v>100</v>
      </c>
      <c r="Q1453">
        <v>0</v>
      </c>
      <c r="R1453">
        <v>0</v>
      </c>
      <c r="S1453">
        <v>0</v>
      </c>
      <c r="T1453">
        <v>2</v>
      </c>
      <c r="U1453">
        <v>0</v>
      </c>
      <c r="V1453">
        <v>0</v>
      </c>
      <c r="W1453">
        <v>0</v>
      </c>
      <c r="X1453">
        <v>9.8083017395668239</v>
      </c>
      <c r="Y1453">
        <v>0</v>
      </c>
      <c r="Z1453">
        <v>0</v>
      </c>
      <c r="AA1453">
        <v>0</v>
      </c>
      <c r="AB1453">
        <v>2.1207935713964995E-2</v>
      </c>
      <c r="AC1453">
        <v>0</v>
      </c>
      <c r="AD1453">
        <v>0</v>
      </c>
      <c r="AE1453">
        <v>9.8295096752807893</v>
      </c>
    </row>
    <row r="1454" spans="1:31" x14ac:dyDescent="0.25">
      <c r="A1454">
        <v>2359520</v>
      </c>
      <c r="B1454">
        <v>1</v>
      </c>
      <c r="C1454" t="s">
        <v>80</v>
      </c>
      <c r="D1454" t="s">
        <v>83</v>
      </c>
      <c r="E1454" t="s">
        <v>154</v>
      </c>
      <c r="F1454" t="s">
        <v>4429</v>
      </c>
      <c r="G1454" t="s">
        <v>156</v>
      </c>
      <c r="H1454" t="s">
        <v>151</v>
      </c>
      <c r="I1454" t="s">
        <v>136</v>
      </c>
      <c r="J1454" t="s">
        <v>137</v>
      </c>
      <c r="K1454" t="s">
        <v>138</v>
      </c>
      <c r="L1454" t="s">
        <v>4430</v>
      </c>
      <c r="M1454" t="s">
        <v>4431</v>
      </c>
      <c r="N1454">
        <v>0.712777777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89</v>
      </c>
      <c r="U1454">
        <v>0</v>
      </c>
      <c r="V1454">
        <v>4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100.51677260449854</v>
      </c>
      <c r="AC1454">
        <v>0</v>
      </c>
      <c r="AD1454">
        <v>15.145850597003282</v>
      </c>
      <c r="AE1454">
        <v>115.66262320150182</v>
      </c>
    </row>
    <row r="1455" spans="1:31" x14ac:dyDescent="0.25">
      <c r="A1455">
        <v>2360101</v>
      </c>
      <c r="B1455">
        <v>1</v>
      </c>
      <c r="C1455" t="s">
        <v>80</v>
      </c>
      <c r="D1455" t="s">
        <v>93</v>
      </c>
      <c r="E1455" t="s">
        <v>148</v>
      </c>
      <c r="F1455" t="s">
        <v>4432</v>
      </c>
      <c r="G1455" t="s">
        <v>160</v>
      </c>
      <c r="H1455" t="s">
        <v>151</v>
      </c>
      <c r="I1455" t="s">
        <v>136</v>
      </c>
      <c r="J1455" t="s">
        <v>137</v>
      </c>
      <c r="K1455" t="s">
        <v>138</v>
      </c>
      <c r="L1455" t="s">
        <v>4433</v>
      </c>
      <c r="M1455" t="s">
        <v>4434</v>
      </c>
      <c r="N1455">
        <v>1.4169444440000001</v>
      </c>
      <c r="O1455">
        <v>0</v>
      </c>
      <c r="P1455">
        <v>1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0.45885308497712496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0.45885308497712496</v>
      </c>
    </row>
    <row r="1456" spans="1:31" x14ac:dyDescent="0.25">
      <c r="A1456">
        <v>2359666</v>
      </c>
      <c r="B1456">
        <v>1</v>
      </c>
      <c r="C1456" t="s">
        <v>80</v>
      </c>
      <c r="D1456" t="s">
        <v>83</v>
      </c>
      <c r="E1456" t="s">
        <v>148</v>
      </c>
      <c r="F1456" t="s">
        <v>4435</v>
      </c>
      <c r="G1456" t="s">
        <v>181</v>
      </c>
      <c r="H1456" t="s">
        <v>151</v>
      </c>
      <c r="I1456" t="s">
        <v>136</v>
      </c>
      <c r="J1456" t="s">
        <v>3</v>
      </c>
      <c r="K1456" t="s">
        <v>138</v>
      </c>
      <c r="L1456" t="s">
        <v>4436</v>
      </c>
      <c r="M1456" t="s">
        <v>4437</v>
      </c>
      <c r="N1456">
        <v>2.8230555549999998</v>
      </c>
      <c r="O1456">
        <v>0</v>
      </c>
      <c r="P1456">
        <v>7</v>
      </c>
      <c r="Q1456">
        <v>0</v>
      </c>
      <c r="R1456">
        <v>0</v>
      </c>
      <c r="S1456">
        <v>0</v>
      </c>
      <c r="T1456">
        <v>2</v>
      </c>
      <c r="U1456">
        <v>0</v>
      </c>
      <c r="V1456">
        <v>0</v>
      </c>
      <c r="W1456">
        <v>0</v>
      </c>
      <c r="X1456">
        <v>7.1218674773926365</v>
      </c>
      <c r="Y1456">
        <v>0</v>
      </c>
      <c r="Z1456">
        <v>0</v>
      </c>
      <c r="AA1456">
        <v>0</v>
      </c>
      <c r="AB1456">
        <v>1.6858717735220452</v>
      </c>
      <c r="AC1456">
        <v>0</v>
      </c>
      <c r="AD1456">
        <v>0</v>
      </c>
      <c r="AE1456">
        <v>8.8077392509146826</v>
      </c>
    </row>
    <row r="1457" spans="1:31" x14ac:dyDescent="0.25">
      <c r="A1457">
        <v>2359537</v>
      </c>
      <c r="B1457">
        <v>1</v>
      </c>
      <c r="C1457" t="s">
        <v>80</v>
      </c>
      <c r="D1457" t="s">
        <v>82</v>
      </c>
      <c r="E1457" t="s">
        <v>132</v>
      </c>
      <c r="F1457" t="s">
        <v>4438</v>
      </c>
      <c r="G1457" t="s">
        <v>134</v>
      </c>
      <c r="H1457" t="s">
        <v>135</v>
      </c>
      <c r="I1457" t="s">
        <v>136</v>
      </c>
      <c r="J1457" t="s">
        <v>137</v>
      </c>
      <c r="K1457" t="s">
        <v>138</v>
      </c>
      <c r="L1457" t="s">
        <v>4439</v>
      </c>
      <c r="M1457" t="s">
        <v>4440</v>
      </c>
      <c r="N1457">
        <v>1.9738888880000001</v>
      </c>
      <c r="O1457">
        <v>0</v>
      </c>
      <c r="P1457">
        <v>1</v>
      </c>
      <c r="Q1457">
        <v>0</v>
      </c>
      <c r="R1457">
        <v>0</v>
      </c>
      <c r="S1457">
        <v>0</v>
      </c>
      <c r="T1457">
        <v>332</v>
      </c>
      <c r="U1457">
        <v>0</v>
      </c>
      <c r="V1457">
        <v>15</v>
      </c>
      <c r="W1457">
        <v>0</v>
      </c>
      <c r="X1457">
        <v>1.2381601964436835</v>
      </c>
      <c r="Y1457">
        <v>0</v>
      </c>
      <c r="Z1457">
        <v>0</v>
      </c>
      <c r="AA1457">
        <v>0</v>
      </c>
      <c r="AB1457">
        <v>508.60953145631913</v>
      </c>
      <c r="AC1457">
        <v>0</v>
      </c>
      <c r="AD1457">
        <v>169.47904770847498</v>
      </c>
      <c r="AE1457">
        <v>679.32673936123774</v>
      </c>
    </row>
    <row r="1458" spans="1:31" x14ac:dyDescent="0.25">
      <c r="A1458">
        <v>2360078</v>
      </c>
      <c r="B1458">
        <v>1</v>
      </c>
      <c r="C1458" t="s">
        <v>81</v>
      </c>
      <c r="D1458" t="s">
        <v>112</v>
      </c>
      <c r="E1458" t="s">
        <v>225</v>
      </c>
      <c r="F1458" t="s">
        <v>4441</v>
      </c>
      <c r="G1458" t="s">
        <v>219</v>
      </c>
      <c r="H1458" t="s">
        <v>151</v>
      </c>
      <c r="I1458" t="s">
        <v>136</v>
      </c>
      <c r="J1458" t="s">
        <v>137</v>
      </c>
      <c r="K1458" t="s">
        <v>138</v>
      </c>
      <c r="L1458" t="s">
        <v>4442</v>
      </c>
      <c r="M1458" t="s">
        <v>4443</v>
      </c>
      <c r="N1458">
        <v>1.5141666659999999</v>
      </c>
      <c r="O1458">
        <v>0</v>
      </c>
      <c r="P1458">
        <v>27</v>
      </c>
      <c r="Q1458">
        <v>0</v>
      </c>
      <c r="R1458">
        <v>0</v>
      </c>
      <c r="S1458">
        <v>0</v>
      </c>
      <c r="T1458">
        <v>3</v>
      </c>
      <c r="U1458">
        <v>0</v>
      </c>
      <c r="V1458">
        <v>0</v>
      </c>
      <c r="W1458">
        <v>0</v>
      </c>
      <c r="X1458">
        <v>3.2585045834112192</v>
      </c>
      <c r="Y1458">
        <v>0</v>
      </c>
      <c r="Z1458">
        <v>0</v>
      </c>
      <c r="AA1458">
        <v>0</v>
      </c>
      <c r="AB1458">
        <v>3.7787636736213277</v>
      </c>
      <c r="AC1458">
        <v>0</v>
      </c>
      <c r="AD1458">
        <v>0</v>
      </c>
      <c r="AE1458">
        <v>7.0372682570325473</v>
      </c>
    </row>
    <row r="1459" spans="1:31" x14ac:dyDescent="0.25">
      <c r="A1459">
        <v>2359543</v>
      </c>
      <c r="B1459">
        <v>1</v>
      </c>
      <c r="C1459" t="s">
        <v>80</v>
      </c>
      <c r="D1459" t="s">
        <v>93</v>
      </c>
      <c r="E1459" t="s">
        <v>166</v>
      </c>
      <c r="F1459" t="s">
        <v>4444</v>
      </c>
      <c r="G1459" t="s">
        <v>168</v>
      </c>
      <c r="H1459" t="s">
        <v>135</v>
      </c>
      <c r="I1459" t="s">
        <v>136</v>
      </c>
      <c r="J1459" t="s">
        <v>137</v>
      </c>
      <c r="K1459" t="s">
        <v>138</v>
      </c>
      <c r="L1459" t="s">
        <v>4445</v>
      </c>
      <c r="M1459" t="s">
        <v>4446</v>
      </c>
      <c r="N1459">
        <v>0.18472222199999999</v>
      </c>
      <c r="O1459">
        <v>2</v>
      </c>
      <c r="P1459">
        <v>311</v>
      </c>
      <c r="Q1459">
        <v>34</v>
      </c>
      <c r="R1459">
        <v>72</v>
      </c>
      <c r="S1459">
        <v>6</v>
      </c>
      <c r="T1459">
        <v>77</v>
      </c>
      <c r="U1459">
        <v>1</v>
      </c>
      <c r="V1459">
        <v>0</v>
      </c>
      <c r="W1459">
        <v>0.22198132962676809</v>
      </c>
      <c r="X1459">
        <v>11.995717010245784</v>
      </c>
      <c r="Y1459">
        <v>67.822133133410404</v>
      </c>
      <c r="Z1459">
        <v>76.989978388803948</v>
      </c>
      <c r="AA1459">
        <v>1.2999511466952112</v>
      </c>
      <c r="AB1459">
        <v>16.795419773796326</v>
      </c>
      <c r="AC1459">
        <v>0.24660095704268892</v>
      </c>
      <c r="AD1459">
        <v>0</v>
      </c>
      <c r="AE1459">
        <v>175.3717817396211</v>
      </c>
    </row>
    <row r="1460" spans="1:31" x14ac:dyDescent="0.25">
      <c r="A1460">
        <v>2359786</v>
      </c>
      <c r="B1460">
        <v>1</v>
      </c>
      <c r="C1460" t="s">
        <v>81</v>
      </c>
      <c r="D1460" t="s">
        <v>127</v>
      </c>
      <c r="E1460" t="s">
        <v>132</v>
      </c>
      <c r="F1460" t="s">
        <v>4447</v>
      </c>
      <c r="G1460" t="s">
        <v>134</v>
      </c>
      <c r="H1460" t="s">
        <v>135</v>
      </c>
      <c r="I1460" t="s">
        <v>136</v>
      </c>
      <c r="J1460" t="s">
        <v>137</v>
      </c>
      <c r="K1460" t="s">
        <v>138</v>
      </c>
      <c r="L1460" t="s">
        <v>4448</v>
      </c>
      <c r="M1460" t="s">
        <v>4449</v>
      </c>
      <c r="N1460">
        <v>1.345277777</v>
      </c>
      <c r="O1460">
        <v>0</v>
      </c>
      <c r="P1460">
        <v>103</v>
      </c>
      <c r="Q1460">
        <v>0</v>
      </c>
      <c r="R1460">
        <v>5</v>
      </c>
      <c r="S1460">
        <v>0</v>
      </c>
      <c r="T1460">
        <v>7</v>
      </c>
      <c r="U1460">
        <v>0</v>
      </c>
      <c r="V1460">
        <v>0</v>
      </c>
      <c r="W1460">
        <v>0</v>
      </c>
      <c r="X1460">
        <v>41.617471905950694</v>
      </c>
      <c r="Y1460">
        <v>0</v>
      </c>
      <c r="Z1460">
        <v>3.6201347541421658</v>
      </c>
      <c r="AA1460">
        <v>0</v>
      </c>
      <c r="AB1460">
        <v>14.323345396136638</v>
      </c>
      <c r="AC1460">
        <v>0</v>
      </c>
      <c r="AD1460">
        <v>0</v>
      </c>
      <c r="AE1460">
        <v>59.560952056229496</v>
      </c>
    </row>
    <row r="1461" spans="1:31" x14ac:dyDescent="0.25">
      <c r="A1461">
        <v>2359557</v>
      </c>
      <c r="B1461">
        <v>1</v>
      </c>
      <c r="C1461" t="s">
        <v>81</v>
      </c>
      <c r="D1461" t="s">
        <v>120</v>
      </c>
      <c r="E1461" t="s">
        <v>171</v>
      </c>
      <c r="F1461" t="s">
        <v>4450</v>
      </c>
      <c r="G1461" t="s">
        <v>168</v>
      </c>
      <c r="H1461" t="s">
        <v>135</v>
      </c>
      <c r="I1461" t="s">
        <v>653</v>
      </c>
      <c r="J1461" t="s">
        <v>137</v>
      </c>
      <c r="K1461" t="s">
        <v>138</v>
      </c>
      <c r="L1461" t="s">
        <v>4451</v>
      </c>
      <c r="M1461" t="s">
        <v>4452</v>
      </c>
      <c r="N1461">
        <v>1.4444444000000001E-2</v>
      </c>
      <c r="O1461">
        <v>0</v>
      </c>
      <c r="P1461">
        <v>285</v>
      </c>
      <c r="Q1461">
        <v>18</v>
      </c>
      <c r="R1461">
        <v>20</v>
      </c>
      <c r="S1461">
        <v>6</v>
      </c>
      <c r="T1461">
        <v>29</v>
      </c>
      <c r="U1461">
        <v>0</v>
      </c>
      <c r="V1461">
        <v>0</v>
      </c>
      <c r="W1461">
        <v>0</v>
      </c>
      <c r="X1461">
        <v>1.3631172299975816</v>
      </c>
      <c r="Y1461">
        <v>1.6891873264444386</v>
      </c>
      <c r="Z1461">
        <v>1.0810034625449512</v>
      </c>
      <c r="AA1461">
        <v>0.60812799922532668</v>
      </c>
      <c r="AB1461">
        <v>0.28829102617429109</v>
      </c>
      <c r="AC1461">
        <v>0</v>
      </c>
      <c r="AD1461">
        <v>0</v>
      </c>
      <c r="AE1461">
        <v>5.0297270443865898</v>
      </c>
    </row>
    <row r="1462" spans="1:31" x14ac:dyDescent="0.25">
      <c r="A1462">
        <v>2359603</v>
      </c>
      <c r="B1462">
        <v>1</v>
      </c>
      <c r="C1462" t="s">
        <v>81</v>
      </c>
      <c r="D1462" t="s">
        <v>121</v>
      </c>
      <c r="E1462" t="s">
        <v>166</v>
      </c>
      <c r="F1462" t="s">
        <v>4453</v>
      </c>
      <c r="G1462" t="s">
        <v>244</v>
      </c>
      <c r="H1462" t="s">
        <v>135</v>
      </c>
      <c r="I1462" t="s">
        <v>136</v>
      </c>
      <c r="J1462" t="s">
        <v>137</v>
      </c>
      <c r="K1462" t="s">
        <v>245</v>
      </c>
      <c r="L1462" t="s">
        <v>4454</v>
      </c>
      <c r="M1462" t="s">
        <v>4455</v>
      </c>
      <c r="N1462">
        <v>7.511111111</v>
      </c>
      <c r="O1462">
        <v>0</v>
      </c>
      <c r="P1462">
        <v>1146</v>
      </c>
      <c r="Q1462">
        <v>0</v>
      </c>
      <c r="R1462">
        <v>188</v>
      </c>
      <c r="S1462">
        <v>1</v>
      </c>
      <c r="T1462">
        <v>328</v>
      </c>
      <c r="U1462">
        <v>1</v>
      </c>
      <c r="V1462">
        <v>1</v>
      </c>
      <c r="W1462">
        <v>0</v>
      </c>
      <c r="X1462">
        <v>1689.652675476972</v>
      </c>
      <c r="Y1462">
        <v>0</v>
      </c>
      <c r="Z1462">
        <v>754.02728993526557</v>
      </c>
      <c r="AA1462">
        <v>18.164261224912082</v>
      </c>
      <c r="AB1462">
        <v>2300.8788223058082</v>
      </c>
      <c r="AC1462">
        <v>1137.740687808629</v>
      </c>
      <c r="AD1462">
        <v>1350.7390851858027</v>
      </c>
      <c r="AE1462">
        <v>7251.2028219373906</v>
      </c>
    </row>
    <row r="1463" spans="1:31" x14ac:dyDescent="0.25">
      <c r="A1463">
        <v>2359703</v>
      </c>
      <c r="B1463">
        <v>1</v>
      </c>
      <c r="C1463" t="s">
        <v>80</v>
      </c>
      <c r="D1463" t="s">
        <v>105</v>
      </c>
      <c r="E1463" t="s">
        <v>171</v>
      </c>
      <c r="F1463" t="s">
        <v>4456</v>
      </c>
      <c r="G1463" t="s">
        <v>489</v>
      </c>
      <c r="H1463" t="s">
        <v>135</v>
      </c>
      <c r="I1463" t="s">
        <v>136</v>
      </c>
      <c r="J1463" t="s">
        <v>137</v>
      </c>
      <c r="K1463" t="s">
        <v>138</v>
      </c>
      <c r="L1463" t="s">
        <v>4457</v>
      </c>
      <c r="M1463" t="s">
        <v>4458</v>
      </c>
      <c r="N1463">
        <v>0.71111111100000002</v>
      </c>
      <c r="O1463">
        <v>4</v>
      </c>
      <c r="P1463">
        <v>45</v>
      </c>
      <c r="Q1463">
        <v>0</v>
      </c>
      <c r="R1463">
        <v>7</v>
      </c>
      <c r="S1463">
        <v>12</v>
      </c>
      <c r="T1463">
        <v>42</v>
      </c>
      <c r="U1463">
        <v>2</v>
      </c>
      <c r="V1463">
        <v>0</v>
      </c>
      <c r="W1463">
        <v>5.0152252223350002</v>
      </c>
      <c r="X1463">
        <v>11.203029301816988</v>
      </c>
      <c r="Y1463">
        <v>0</v>
      </c>
      <c r="Z1463">
        <v>3.7494014470308903</v>
      </c>
      <c r="AA1463">
        <v>132.49833075392246</v>
      </c>
      <c r="AB1463">
        <v>44.791458561711778</v>
      </c>
      <c r="AC1463">
        <v>242.60292580084442</v>
      </c>
      <c r="AD1463">
        <v>0</v>
      </c>
      <c r="AE1463">
        <v>439.86037108766152</v>
      </c>
    </row>
    <row r="1464" spans="1:31" x14ac:dyDescent="0.25">
      <c r="A1464">
        <v>2359580</v>
      </c>
      <c r="B1464">
        <v>1</v>
      </c>
      <c r="C1464" t="s">
        <v>80</v>
      </c>
      <c r="D1464" t="s">
        <v>104</v>
      </c>
      <c r="E1464" t="s">
        <v>225</v>
      </c>
      <c r="F1464" t="s">
        <v>4459</v>
      </c>
      <c r="G1464" t="s">
        <v>219</v>
      </c>
      <c r="H1464" t="s">
        <v>151</v>
      </c>
      <c r="I1464" t="s">
        <v>136</v>
      </c>
      <c r="J1464" t="s">
        <v>137</v>
      </c>
      <c r="K1464" t="s">
        <v>138</v>
      </c>
      <c r="L1464" t="s">
        <v>4460</v>
      </c>
      <c r="M1464" t="s">
        <v>4461</v>
      </c>
      <c r="N1464">
        <v>2.2919444439999999</v>
      </c>
      <c r="O1464">
        <v>0</v>
      </c>
      <c r="P1464">
        <v>2</v>
      </c>
      <c r="Q1464">
        <v>0</v>
      </c>
      <c r="R1464">
        <v>1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3.0395222548632903</v>
      </c>
      <c r="Y1464">
        <v>0</v>
      </c>
      <c r="Z1464">
        <v>1.3770270744780442</v>
      </c>
      <c r="AA1464">
        <v>0</v>
      </c>
      <c r="AB1464">
        <v>0</v>
      </c>
      <c r="AC1464">
        <v>0</v>
      </c>
      <c r="AD1464">
        <v>0</v>
      </c>
      <c r="AE1464">
        <v>4.4165493293413345</v>
      </c>
    </row>
    <row r="1465" spans="1:31" x14ac:dyDescent="0.25">
      <c r="A1465">
        <v>2359918</v>
      </c>
      <c r="B1465">
        <v>1</v>
      </c>
      <c r="C1465" t="s">
        <v>81</v>
      </c>
      <c r="D1465" t="s">
        <v>127</v>
      </c>
      <c r="E1465" t="s">
        <v>148</v>
      </c>
      <c r="F1465" t="s">
        <v>4462</v>
      </c>
      <c r="G1465" t="s">
        <v>160</v>
      </c>
      <c r="H1465" t="s">
        <v>151</v>
      </c>
      <c r="I1465" t="s">
        <v>136</v>
      </c>
      <c r="J1465" t="s">
        <v>137</v>
      </c>
      <c r="K1465" t="s">
        <v>138</v>
      </c>
      <c r="L1465" t="s">
        <v>4463</v>
      </c>
      <c r="M1465" t="s">
        <v>4464</v>
      </c>
      <c r="N1465">
        <v>3.110833333</v>
      </c>
      <c r="O1465">
        <v>0</v>
      </c>
      <c r="P1465">
        <v>1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8.7388149895369999E-2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8.7388149895369999E-2</v>
      </c>
    </row>
    <row r="1466" spans="1:31" x14ac:dyDescent="0.25">
      <c r="A1466">
        <v>2359895</v>
      </c>
      <c r="B1466">
        <v>1</v>
      </c>
      <c r="C1466" t="s">
        <v>80</v>
      </c>
      <c r="D1466" t="s">
        <v>96</v>
      </c>
      <c r="E1466" t="s">
        <v>175</v>
      </c>
      <c r="F1466" t="s">
        <v>4465</v>
      </c>
      <c r="G1466" t="s">
        <v>219</v>
      </c>
      <c r="H1466" t="s">
        <v>151</v>
      </c>
      <c r="I1466" t="s">
        <v>136</v>
      </c>
      <c r="J1466" t="s">
        <v>137</v>
      </c>
      <c r="K1466" t="s">
        <v>138</v>
      </c>
      <c r="L1466" t="s">
        <v>4466</v>
      </c>
      <c r="M1466" t="s">
        <v>4467</v>
      </c>
      <c r="N1466">
        <v>3.2425000000000002</v>
      </c>
      <c r="O1466">
        <v>0</v>
      </c>
      <c r="P1466">
        <v>2</v>
      </c>
      <c r="Q1466">
        <v>0</v>
      </c>
      <c r="R1466">
        <v>0</v>
      </c>
      <c r="S1466">
        <v>0</v>
      </c>
      <c r="T1466">
        <v>4</v>
      </c>
      <c r="U1466">
        <v>0</v>
      </c>
      <c r="V1466">
        <v>0</v>
      </c>
      <c r="W1466">
        <v>0</v>
      </c>
      <c r="X1466">
        <v>2.8613743453163103</v>
      </c>
      <c r="Y1466">
        <v>0</v>
      </c>
      <c r="Z1466">
        <v>0</v>
      </c>
      <c r="AA1466">
        <v>0</v>
      </c>
      <c r="AB1466">
        <v>232.31965227697793</v>
      </c>
      <c r="AC1466">
        <v>0</v>
      </c>
      <c r="AD1466">
        <v>0</v>
      </c>
      <c r="AE1466">
        <v>235.18102662229424</v>
      </c>
    </row>
    <row r="1467" spans="1:31" x14ac:dyDescent="0.25">
      <c r="A1467">
        <v>2359872</v>
      </c>
      <c r="B1467">
        <v>1</v>
      </c>
      <c r="C1467" t="s">
        <v>81</v>
      </c>
      <c r="D1467" t="s">
        <v>127</v>
      </c>
      <c r="E1467" t="s">
        <v>132</v>
      </c>
      <c r="F1467" t="s">
        <v>4468</v>
      </c>
      <c r="G1467" t="s">
        <v>1116</v>
      </c>
      <c r="H1467" t="s">
        <v>135</v>
      </c>
      <c r="I1467" t="s">
        <v>136</v>
      </c>
      <c r="J1467" t="s">
        <v>137</v>
      </c>
      <c r="K1467" t="s">
        <v>138</v>
      </c>
      <c r="L1467" t="s">
        <v>4469</v>
      </c>
      <c r="M1467" t="s">
        <v>4470</v>
      </c>
      <c r="N1467">
        <v>2.4027777769999998</v>
      </c>
      <c r="O1467">
        <v>0</v>
      </c>
      <c r="P1467">
        <v>75</v>
      </c>
      <c r="Q1467">
        <v>0</v>
      </c>
      <c r="R1467">
        <v>24</v>
      </c>
      <c r="S1467">
        <v>0</v>
      </c>
      <c r="T1467">
        <v>13</v>
      </c>
      <c r="U1467">
        <v>0</v>
      </c>
      <c r="V1467">
        <v>1</v>
      </c>
      <c r="W1467">
        <v>0</v>
      </c>
      <c r="X1467">
        <v>53.737662537453076</v>
      </c>
      <c r="Y1467">
        <v>0</v>
      </c>
      <c r="Z1467">
        <v>76.961298297221362</v>
      </c>
      <c r="AA1467">
        <v>0</v>
      </c>
      <c r="AB1467">
        <v>28.450316624565993</v>
      </c>
      <c r="AC1467">
        <v>0</v>
      </c>
      <c r="AD1467">
        <v>2.148343419665625</v>
      </c>
      <c r="AE1467">
        <v>161.29762087890606</v>
      </c>
    </row>
    <row r="1468" spans="1:31" x14ac:dyDescent="0.25">
      <c r="A1468">
        <v>2359626</v>
      </c>
      <c r="B1468">
        <v>1</v>
      </c>
      <c r="C1468" t="s">
        <v>80</v>
      </c>
      <c r="D1468" t="s">
        <v>107</v>
      </c>
      <c r="E1468" t="s">
        <v>148</v>
      </c>
      <c r="F1468" t="s">
        <v>4471</v>
      </c>
      <c r="G1468" t="s">
        <v>150</v>
      </c>
      <c r="H1468" t="s">
        <v>151</v>
      </c>
      <c r="I1468" t="s">
        <v>136</v>
      </c>
      <c r="J1468" t="s">
        <v>137</v>
      </c>
      <c r="K1468" t="s">
        <v>138</v>
      </c>
      <c r="L1468" t="s">
        <v>4472</v>
      </c>
      <c r="M1468" t="s">
        <v>4473</v>
      </c>
      <c r="N1468">
        <v>6.5338888879999999</v>
      </c>
      <c r="O1468">
        <v>0</v>
      </c>
      <c r="P1468">
        <v>2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9.5896132404621195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9.5896132404621195</v>
      </c>
    </row>
    <row r="1469" spans="1:31" x14ac:dyDescent="0.25">
      <c r="A1469">
        <v>2359849</v>
      </c>
      <c r="B1469">
        <v>1</v>
      </c>
      <c r="C1469" t="s">
        <v>80</v>
      </c>
      <c r="D1469" t="s">
        <v>98</v>
      </c>
      <c r="E1469" t="s">
        <v>154</v>
      </c>
      <c r="F1469" t="s">
        <v>4474</v>
      </c>
      <c r="G1469" t="s">
        <v>156</v>
      </c>
      <c r="H1469" t="s">
        <v>151</v>
      </c>
      <c r="I1469" t="s">
        <v>136</v>
      </c>
      <c r="J1469" t="s">
        <v>137</v>
      </c>
      <c r="K1469" t="s">
        <v>138</v>
      </c>
      <c r="L1469" t="s">
        <v>4475</v>
      </c>
      <c r="M1469" t="s">
        <v>4476</v>
      </c>
      <c r="N1469">
        <v>1.4675</v>
      </c>
      <c r="O1469">
        <v>0</v>
      </c>
      <c r="P1469">
        <v>73</v>
      </c>
      <c r="Q1469">
        <v>0</v>
      </c>
      <c r="R1469">
        <v>23</v>
      </c>
      <c r="S1469">
        <v>0</v>
      </c>
      <c r="T1469">
        <v>15</v>
      </c>
      <c r="U1469">
        <v>0</v>
      </c>
      <c r="V1469">
        <v>0</v>
      </c>
      <c r="W1469">
        <v>0</v>
      </c>
      <c r="X1469">
        <v>27.674565852745783</v>
      </c>
      <c r="Y1469">
        <v>0</v>
      </c>
      <c r="Z1469">
        <v>42.186776751174328</v>
      </c>
      <c r="AA1469">
        <v>0</v>
      </c>
      <c r="AB1469">
        <v>41.817073025677182</v>
      </c>
      <c r="AC1469">
        <v>0</v>
      </c>
      <c r="AD1469">
        <v>0</v>
      </c>
      <c r="AE1469">
        <v>111.67841562959728</v>
      </c>
    </row>
    <row r="1470" spans="1:31" x14ac:dyDescent="0.25">
      <c r="A1470">
        <v>2360098</v>
      </c>
      <c r="B1470">
        <v>1</v>
      </c>
      <c r="C1470" t="s">
        <v>80</v>
      </c>
      <c r="D1470" t="s">
        <v>95</v>
      </c>
      <c r="E1470" t="s">
        <v>132</v>
      </c>
      <c r="F1470" t="s">
        <v>4477</v>
      </c>
      <c r="G1470" t="s">
        <v>134</v>
      </c>
      <c r="H1470" t="s">
        <v>135</v>
      </c>
      <c r="I1470" t="s">
        <v>136</v>
      </c>
      <c r="J1470" t="s">
        <v>137</v>
      </c>
      <c r="K1470" t="s">
        <v>138</v>
      </c>
      <c r="L1470" t="s">
        <v>4478</v>
      </c>
      <c r="M1470" t="s">
        <v>4479</v>
      </c>
      <c r="N1470">
        <v>2.386666666</v>
      </c>
      <c r="O1470">
        <v>4</v>
      </c>
      <c r="P1470">
        <v>210</v>
      </c>
      <c r="Q1470">
        <v>5</v>
      </c>
      <c r="R1470">
        <v>23</v>
      </c>
      <c r="S1470">
        <v>8</v>
      </c>
      <c r="T1470">
        <v>24</v>
      </c>
      <c r="U1470">
        <v>0</v>
      </c>
      <c r="V1470">
        <v>0</v>
      </c>
      <c r="W1470">
        <v>14.72236204438374</v>
      </c>
      <c r="X1470">
        <v>145.5543933628762</v>
      </c>
      <c r="Y1470">
        <v>65.917923880088182</v>
      </c>
      <c r="Z1470">
        <v>35.900023801079165</v>
      </c>
      <c r="AA1470">
        <v>102.1378500531515</v>
      </c>
      <c r="AB1470">
        <v>32.449065466980919</v>
      </c>
      <c r="AC1470">
        <v>0</v>
      </c>
      <c r="AD1470">
        <v>0</v>
      </c>
      <c r="AE1470">
        <v>396.68161860855975</v>
      </c>
    </row>
    <row r="1471" spans="1:31" x14ac:dyDescent="0.25">
      <c r="A1471">
        <v>2359912</v>
      </c>
      <c r="B1471">
        <v>1</v>
      </c>
      <c r="C1471" t="s">
        <v>81</v>
      </c>
      <c r="D1471" t="s">
        <v>117</v>
      </c>
      <c r="E1471" t="s">
        <v>132</v>
      </c>
      <c r="F1471" t="s">
        <v>4480</v>
      </c>
      <c r="G1471" t="s">
        <v>134</v>
      </c>
      <c r="H1471" t="s">
        <v>135</v>
      </c>
      <c r="I1471" t="s">
        <v>136</v>
      </c>
      <c r="J1471" t="s">
        <v>137</v>
      </c>
      <c r="K1471" t="s">
        <v>138</v>
      </c>
      <c r="L1471" t="s">
        <v>4481</v>
      </c>
      <c r="M1471" t="s">
        <v>4482</v>
      </c>
      <c r="N1471">
        <v>2.0738888879999999</v>
      </c>
      <c r="O1471">
        <v>0</v>
      </c>
      <c r="P1471">
        <v>0</v>
      </c>
      <c r="Q1471">
        <v>0</v>
      </c>
      <c r="R1471">
        <v>0</v>
      </c>
      <c r="S1471">
        <v>1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4.7342546446350555</v>
      </c>
      <c r="AB1471">
        <v>0</v>
      </c>
      <c r="AC1471">
        <v>0</v>
      </c>
      <c r="AD1471">
        <v>0</v>
      </c>
      <c r="AE1471">
        <v>4.7342546446350555</v>
      </c>
    </row>
    <row r="1472" spans="1:31" x14ac:dyDescent="0.25">
      <c r="A1472">
        <v>2359812</v>
      </c>
      <c r="B1472">
        <v>1</v>
      </c>
      <c r="C1472" t="s">
        <v>80</v>
      </c>
      <c r="D1472" t="s">
        <v>108</v>
      </c>
      <c r="E1472" t="s">
        <v>171</v>
      </c>
      <c r="F1472" t="s">
        <v>659</v>
      </c>
      <c r="G1472" t="s">
        <v>168</v>
      </c>
      <c r="H1472" t="s">
        <v>135</v>
      </c>
      <c r="I1472" t="s">
        <v>653</v>
      </c>
      <c r="J1472" t="s">
        <v>137</v>
      </c>
      <c r="K1472" t="s">
        <v>138</v>
      </c>
      <c r="L1472" t="s">
        <v>4483</v>
      </c>
      <c r="M1472" t="s">
        <v>4484</v>
      </c>
      <c r="N1472">
        <v>8.3333330000000001E-3</v>
      </c>
      <c r="O1472">
        <v>0</v>
      </c>
      <c r="P1472">
        <v>370</v>
      </c>
      <c r="Q1472">
        <v>0</v>
      </c>
      <c r="R1472">
        <v>79</v>
      </c>
      <c r="S1472">
        <v>4</v>
      </c>
      <c r="T1472">
        <v>45</v>
      </c>
      <c r="U1472">
        <v>0</v>
      </c>
      <c r="V1472">
        <v>0</v>
      </c>
      <c r="W1472">
        <v>0</v>
      </c>
      <c r="X1472">
        <v>1.0405880577460915</v>
      </c>
      <c r="Y1472">
        <v>0</v>
      </c>
      <c r="Z1472">
        <v>0.79087480803987509</v>
      </c>
      <c r="AA1472">
        <v>8.2227777819999986E-2</v>
      </c>
      <c r="AB1472">
        <v>0.47827911201899992</v>
      </c>
      <c r="AC1472">
        <v>0</v>
      </c>
      <c r="AD1472">
        <v>0</v>
      </c>
      <c r="AE1472">
        <v>2.3919697556249666</v>
      </c>
    </row>
    <row r="1473" spans="1:31" x14ac:dyDescent="0.25">
      <c r="A1473">
        <v>2359563</v>
      </c>
      <c r="B1473">
        <v>1</v>
      </c>
      <c r="C1473" t="s">
        <v>80</v>
      </c>
      <c r="D1473" t="s">
        <v>101</v>
      </c>
      <c r="E1473" t="s">
        <v>132</v>
      </c>
      <c r="F1473" t="s">
        <v>4485</v>
      </c>
      <c r="G1473" t="s">
        <v>134</v>
      </c>
      <c r="H1473" t="s">
        <v>135</v>
      </c>
      <c r="I1473" t="s">
        <v>136</v>
      </c>
      <c r="J1473" t="s">
        <v>137</v>
      </c>
      <c r="K1473" t="s">
        <v>138</v>
      </c>
      <c r="L1473" t="s">
        <v>4486</v>
      </c>
      <c r="M1473" t="s">
        <v>4487</v>
      </c>
      <c r="N1473">
        <v>1.2808333329999999</v>
      </c>
      <c r="O1473">
        <v>3</v>
      </c>
      <c r="P1473">
        <v>95</v>
      </c>
      <c r="Q1473">
        <v>5</v>
      </c>
      <c r="R1473">
        <v>29</v>
      </c>
      <c r="S1473">
        <v>4</v>
      </c>
      <c r="T1473">
        <v>26</v>
      </c>
      <c r="U1473">
        <v>0</v>
      </c>
      <c r="V1473">
        <v>0</v>
      </c>
      <c r="W1473">
        <v>2.5334480381090576</v>
      </c>
      <c r="X1473">
        <v>30.819020947564638</v>
      </c>
      <c r="Y1473">
        <v>46.289317017446187</v>
      </c>
      <c r="Z1473">
        <v>24.127552202741292</v>
      </c>
      <c r="AA1473">
        <v>13.505861015620123</v>
      </c>
      <c r="AB1473">
        <v>34.027246822179549</v>
      </c>
      <c r="AC1473">
        <v>0</v>
      </c>
      <c r="AD1473">
        <v>0</v>
      </c>
      <c r="AE1473">
        <v>151.30244604366084</v>
      </c>
    </row>
    <row r="1474" spans="1:31" x14ac:dyDescent="0.25">
      <c r="A1474">
        <v>2359663</v>
      </c>
      <c r="B1474">
        <v>1</v>
      </c>
      <c r="C1474" t="s">
        <v>80</v>
      </c>
      <c r="D1474" t="s">
        <v>85</v>
      </c>
      <c r="E1474" t="s">
        <v>148</v>
      </c>
      <c r="F1474" t="s">
        <v>4488</v>
      </c>
      <c r="G1474" t="s">
        <v>150</v>
      </c>
      <c r="H1474" t="s">
        <v>151</v>
      </c>
      <c r="I1474" t="s">
        <v>136</v>
      </c>
      <c r="J1474" t="s">
        <v>137</v>
      </c>
      <c r="K1474" t="s">
        <v>138</v>
      </c>
      <c r="L1474" t="s">
        <v>4489</v>
      </c>
      <c r="M1474" t="s">
        <v>4490</v>
      </c>
      <c r="N1474">
        <v>2.8663888879999999</v>
      </c>
      <c r="O1474">
        <v>0</v>
      </c>
      <c r="P1474">
        <v>11</v>
      </c>
      <c r="Q1474">
        <v>0</v>
      </c>
      <c r="R1474">
        <v>0</v>
      </c>
      <c r="S1474">
        <v>0</v>
      </c>
      <c r="T1474">
        <v>1</v>
      </c>
      <c r="U1474">
        <v>0</v>
      </c>
      <c r="V1474">
        <v>0</v>
      </c>
      <c r="W1474">
        <v>0</v>
      </c>
      <c r="X1474">
        <v>15.745006738853403</v>
      </c>
      <c r="Y1474">
        <v>0</v>
      </c>
      <c r="Z1474">
        <v>0</v>
      </c>
      <c r="AA1474">
        <v>0</v>
      </c>
      <c r="AB1474">
        <v>0.16828325537288613</v>
      </c>
      <c r="AC1474">
        <v>0</v>
      </c>
      <c r="AD1474">
        <v>0</v>
      </c>
      <c r="AE1474">
        <v>15.91328999422629</v>
      </c>
    </row>
    <row r="1475" spans="1:31" x14ac:dyDescent="0.25">
      <c r="A1475">
        <v>2359689</v>
      </c>
      <c r="B1475">
        <v>1</v>
      </c>
      <c r="C1475" t="s">
        <v>80</v>
      </c>
      <c r="D1475" t="s">
        <v>84</v>
      </c>
      <c r="E1475" t="s">
        <v>225</v>
      </c>
      <c r="F1475" t="s">
        <v>4491</v>
      </c>
      <c r="G1475" t="s">
        <v>219</v>
      </c>
      <c r="H1475" t="s">
        <v>151</v>
      </c>
      <c r="I1475" t="s">
        <v>136</v>
      </c>
      <c r="J1475" t="s">
        <v>137</v>
      </c>
      <c r="K1475" t="s">
        <v>138</v>
      </c>
      <c r="L1475" t="s">
        <v>4492</v>
      </c>
      <c r="M1475" t="s">
        <v>4493</v>
      </c>
      <c r="N1475">
        <v>1.5719444440000001</v>
      </c>
      <c r="O1475">
        <v>0</v>
      </c>
      <c r="P1475">
        <v>10</v>
      </c>
      <c r="Q1475">
        <v>0</v>
      </c>
      <c r="R1475">
        <v>0</v>
      </c>
      <c r="S1475">
        <v>0</v>
      </c>
      <c r="T1475">
        <v>43</v>
      </c>
      <c r="U1475">
        <v>0</v>
      </c>
      <c r="V1475">
        <v>1</v>
      </c>
      <c r="W1475">
        <v>0</v>
      </c>
      <c r="X1475">
        <v>4.2454528652267047</v>
      </c>
      <c r="Y1475">
        <v>0</v>
      </c>
      <c r="Z1475">
        <v>0</v>
      </c>
      <c r="AA1475">
        <v>0</v>
      </c>
      <c r="AB1475">
        <v>104.36649815885386</v>
      </c>
      <c r="AC1475">
        <v>0</v>
      </c>
      <c r="AD1475">
        <v>11.306464973074696</v>
      </c>
      <c r="AE1475">
        <v>119.91841599715526</v>
      </c>
    </row>
    <row r="1476" spans="1:31" x14ac:dyDescent="0.25">
      <c r="A1476">
        <v>2359832</v>
      </c>
      <c r="B1476">
        <v>1</v>
      </c>
      <c r="C1476" t="s">
        <v>81</v>
      </c>
      <c r="D1476" t="s">
        <v>115</v>
      </c>
      <c r="E1476" t="s">
        <v>148</v>
      </c>
      <c r="F1476" t="s">
        <v>4494</v>
      </c>
      <c r="G1476" t="s">
        <v>150</v>
      </c>
      <c r="H1476" t="s">
        <v>151</v>
      </c>
      <c r="I1476" t="s">
        <v>136</v>
      </c>
      <c r="J1476" t="s">
        <v>137</v>
      </c>
      <c r="K1476" t="s">
        <v>138</v>
      </c>
      <c r="L1476" t="s">
        <v>4495</v>
      </c>
      <c r="M1476" t="s">
        <v>4496</v>
      </c>
      <c r="N1476">
        <v>2.0616666659999998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1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</row>
    <row r="1477" spans="1:31" x14ac:dyDescent="0.25">
      <c r="A1477">
        <v>2359620</v>
      </c>
      <c r="B1477">
        <v>1</v>
      </c>
      <c r="C1477" t="s">
        <v>80</v>
      </c>
      <c r="D1477" t="s">
        <v>93</v>
      </c>
      <c r="E1477" t="s">
        <v>154</v>
      </c>
      <c r="F1477" t="s">
        <v>4497</v>
      </c>
      <c r="G1477" t="s">
        <v>244</v>
      </c>
      <c r="H1477" t="s">
        <v>151</v>
      </c>
      <c r="I1477" t="s">
        <v>136</v>
      </c>
      <c r="J1477" t="s">
        <v>137</v>
      </c>
      <c r="K1477" t="s">
        <v>245</v>
      </c>
      <c r="L1477" t="s">
        <v>4498</v>
      </c>
      <c r="M1477" t="s">
        <v>4499</v>
      </c>
      <c r="N1477">
        <v>3.2413888879999999</v>
      </c>
      <c r="O1477">
        <v>0</v>
      </c>
      <c r="P1477">
        <v>91</v>
      </c>
      <c r="Q1477">
        <v>0</v>
      </c>
      <c r="R1477">
        <v>4</v>
      </c>
      <c r="S1477">
        <v>0</v>
      </c>
      <c r="T1477">
        <v>15</v>
      </c>
      <c r="U1477">
        <v>0</v>
      </c>
      <c r="V1477">
        <v>0</v>
      </c>
      <c r="W1477">
        <v>0</v>
      </c>
      <c r="X1477">
        <v>83.347679037627913</v>
      </c>
      <c r="Y1477">
        <v>0</v>
      </c>
      <c r="Z1477">
        <v>38.418213447268144</v>
      </c>
      <c r="AA1477">
        <v>0</v>
      </c>
      <c r="AB1477">
        <v>88.64021652029983</v>
      </c>
      <c r="AC1477">
        <v>0</v>
      </c>
      <c r="AD1477">
        <v>0</v>
      </c>
      <c r="AE1477">
        <v>210.4061090051959</v>
      </c>
    </row>
    <row r="1478" spans="1:31" x14ac:dyDescent="0.25">
      <c r="A1478">
        <v>2359852</v>
      </c>
      <c r="B1478">
        <v>1</v>
      </c>
      <c r="C1478" t="s">
        <v>80</v>
      </c>
      <c r="D1478" t="s">
        <v>101</v>
      </c>
      <c r="E1478" t="s">
        <v>132</v>
      </c>
      <c r="F1478" t="s">
        <v>4500</v>
      </c>
      <c r="G1478" t="s">
        <v>168</v>
      </c>
      <c r="H1478" t="s">
        <v>135</v>
      </c>
      <c r="I1478" t="s">
        <v>136</v>
      </c>
      <c r="J1478" t="s">
        <v>137</v>
      </c>
      <c r="K1478" t="s">
        <v>138</v>
      </c>
      <c r="L1478" t="s">
        <v>4501</v>
      </c>
      <c r="M1478" t="s">
        <v>4502</v>
      </c>
      <c r="N1478">
        <v>3.1838888879999998</v>
      </c>
      <c r="O1478">
        <v>0</v>
      </c>
      <c r="P1478">
        <v>54</v>
      </c>
      <c r="Q1478">
        <v>0</v>
      </c>
      <c r="R1478">
        <v>0</v>
      </c>
      <c r="S1478">
        <v>1</v>
      </c>
      <c r="T1478">
        <v>0</v>
      </c>
      <c r="U1478">
        <v>0</v>
      </c>
      <c r="V1478">
        <v>0</v>
      </c>
      <c r="W1478">
        <v>0</v>
      </c>
      <c r="X1478">
        <v>49.672294399950417</v>
      </c>
      <c r="Y1478">
        <v>0</v>
      </c>
      <c r="Z1478">
        <v>0</v>
      </c>
      <c r="AA1478">
        <v>33.956616061577108</v>
      </c>
      <c r="AB1478">
        <v>0</v>
      </c>
      <c r="AC1478">
        <v>0</v>
      </c>
      <c r="AD1478">
        <v>0</v>
      </c>
      <c r="AE1478">
        <v>83.628910461527525</v>
      </c>
    </row>
    <row r="1479" spans="1:31" x14ac:dyDescent="0.25">
      <c r="A1479">
        <v>2359995</v>
      </c>
      <c r="B1479">
        <v>1</v>
      </c>
      <c r="C1479" t="s">
        <v>80</v>
      </c>
      <c r="D1479" t="s">
        <v>93</v>
      </c>
      <c r="E1479" t="s">
        <v>225</v>
      </c>
      <c r="F1479" t="s">
        <v>4503</v>
      </c>
      <c r="G1479" t="s">
        <v>219</v>
      </c>
      <c r="H1479" t="s">
        <v>151</v>
      </c>
      <c r="I1479" t="s">
        <v>136</v>
      </c>
      <c r="J1479" t="s">
        <v>137</v>
      </c>
      <c r="K1479" t="s">
        <v>138</v>
      </c>
      <c r="L1479" t="s">
        <v>4504</v>
      </c>
      <c r="M1479" t="s">
        <v>4505</v>
      </c>
      <c r="N1479">
        <v>0.55194444399999998</v>
      </c>
      <c r="O1479">
        <v>0</v>
      </c>
      <c r="P1479">
        <v>6</v>
      </c>
      <c r="Q1479">
        <v>0</v>
      </c>
      <c r="R1479">
        <v>10</v>
      </c>
      <c r="S1479">
        <v>0</v>
      </c>
      <c r="T1479">
        <v>3</v>
      </c>
      <c r="U1479">
        <v>0</v>
      </c>
      <c r="V1479">
        <v>0</v>
      </c>
      <c r="W1479">
        <v>0</v>
      </c>
      <c r="X1479">
        <v>1.0068803973494778</v>
      </c>
      <c r="Y1479">
        <v>0</v>
      </c>
      <c r="Z1479">
        <v>39.232959799435129</v>
      </c>
      <c r="AA1479">
        <v>0</v>
      </c>
      <c r="AB1479">
        <v>7.7497610228038871</v>
      </c>
      <c r="AC1479">
        <v>0</v>
      </c>
      <c r="AD1479">
        <v>0</v>
      </c>
      <c r="AE1479">
        <v>47.989601219588494</v>
      </c>
    </row>
    <row r="1480" spans="1:31" x14ac:dyDescent="0.25">
      <c r="A1480">
        <v>2359683</v>
      </c>
      <c r="B1480">
        <v>1</v>
      </c>
      <c r="C1480" t="s">
        <v>80</v>
      </c>
      <c r="D1480" t="s">
        <v>97</v>
      </c>
      <c r="E1480" t="s">
        <v>225</v>
      </c>
      <c r="F1480" t="s">
        <v>4506</v>
      </c>
      <c r="G1480" t="s">
        <v>156</v>
      </c>
      <c r="H1480" t="s">
        <v>151</v>
      </c>
      <c r="I1480" t="s">
        <v>136</v>
      </c>
      <c r="J1480" t="s">
        <v>137</v>
      </c>
      <c r="K1480" t="s">
        <v>138</v>
      </c>
      <c r="L1480" t="s">
        <v>4507</v>
      </c>
      <c r="M1480" t="s">
        <v>4508</v>
      </c>
      <c r="N1480">
        <v>0.40805555500000001</v>
      </c>
      <c r="O1480">
        <v>0</v>
      </c>
      <c r="P1480">
        <v>146</v>
      </c>
      <c r="Q1480">
        <v>0</v>
      </c>
      <c r="R1480">
        <v>2</v>
      </c>
      <c r="S1480">
        <v>0</v>
      </c>
      <c r="T1480">
        <v>31</v>
      </c>
      <c r="U1480">
        <v>0</v>
      </c>
      <c r="V1480">
        <v>0</v>
      </c>
      <c r="W1480">
        <v>0</v>
      </c>
      <c r="X1480">
        <v>27.489423748269093</v>
      </c>
      <c r="Y1480">
        <v>0</v>
      </c>
      <c r="Z1480">
        <v>4.8699297314150007E-2</v>
      </c>
      <c r="AA1480">
        <v>0</v>
      </c>
      <c r="AB1480">
        <v>19.200486708795697</v>
      </c>
      <c r="AC1480">
        <v>0</v>
      </c>
      <c r="AD1480">
        <v>0</v>
      </c>
      <c r="AE1480">
        <v>46.738609754378942</v>
      </c>
    </row>
    <row r="1481" spans="1:31" x14ac:dyDescent="0.25">
      <c r="A1481">
        <v>2359789</v>
      </c>
      <c r="B1481">
        <v>1</v>
      </c>
      <c r="C1481" t="s">
        <v>81</v>
      </c>
      <c r="D1481" t="s">
        <v>128</v>
      </c>
      <c r="E1481" t="s">
        <v>148</v>
      </c>
      <c r="F1481" t="s">
        <v>4509</v>
      </c>
      <c r="G1481" t="s">
        <v>240</v>
      </c>
      <c r="H1481" t="s">
        <v>151</v>
      </c>
      <c r="I1481" t="s">
        <v>136</v>
      </c>
      <c r="J1481" t="s">
        <v>137</v>
      </c>
      <c r="K1481" t="s">
        <v>138</v>
      </c>
      <c r="L1481" t="s">
        <v>4510</v>
      </c>
      <c r="M1481" t="s">
        <v>4511</v>
      </c>
      <c r="N1481">
        <v>2.792777777</v>
      </c>
      <c r="O1481">
        <v>0</v>
      </c>
      <c r="P1481">
        <v>7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7.4573116609322332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7.4573116609322332</v>
      </c>
    </row>
    <row r="1482" spans="1:31" x14ac:dyDescent="0.25">
      <c r="A1482">
        <v>2359540</v>
      </c>
      <c r="B1482">
        <v>1</v>
      </c>
      <c r="C1482" t="s">
        <v>80</v>
      </c>
      <c r="D1482" t="s">
        <v>84</v>
      </c>
      <c r="E1482" t="s">
        <v>148</v>
      </c>
      <c r="F1482" t="s">
        <v>4512</v>
      </c>
      <c r="G1482" t="s">
        <v>240</v>
      </c>
      <c r="H1482" t="s">
        <v>151</v>
      </c>
      <c r="I1482" t="s">
        <v>136</v>
      </c>
      <c r="J1482" t="s">
        <v>137</v>
      </c>
      <c r="K1482" t="s">
        <v>138</v>
      </c>
      <c r="L1482" t="s">
        <v>4513</v>
      </c>
      <c r="M1482" t="s">
        <v>4514</v>
      </c>
      <c r="N1482">
        <v>4.3077777770000001</v>
      </c>
      <c r="O1482">
        <v>0</v>
      </c>
      <c r="P1482">
        <v>11</v>
      </c>
      <c r="Q1482">
        <v>0</v>
      </c>
      <c r="R1482">
        <v>0</v>
      </c>
      <c r="S1482">
        <v>0</v>
      </c>
      <c r="T1482">
        <v>4</v>
      </c>
      <c r="U1482">
        <v>0</v>
      </c>
      <c r="V1482">
        <v>0</v>
      </c>
      <c r="W1482">
        <v>0</v>
      </c>
      <c r="X1482">
        <v>18.996197209165548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18.996197209165548</v>
      </c>
    </row>
    <row r="1483" spans="1:31" x14ac:dyDescent="0.25">
      <c r="A1483">
        <v>2359961</v>
      </c>
      <c r="B1483">
        <v>1</v>
      </c>
      <c r="C1483" t="s">
        <v>80</v>
      </c>
      <c r="D1483" t="s">
        <v>83</v>
      </c>
      <c r="E1483" t="s">
        <v>320</v>
      </c>
      <c r="F1483" t="s">
        <v>4515</v>
      </c>
      <c r="G1483" t="s">
        <v>168</v>
      </c>
      <c r="H1483" t="s">
        <v>135</v>
      </c>
      <c r="I1483" t="s">
        <v>136</v>
      </c>
      <c r="J1483" t="s">
        <v>137</v>
      </c>
      <c r="K1483" t="s">
        <v>138</v>
      </c>
      <c r="L1483" t="s">
        <v>4516</v>
      </c>
      <c r="M1483" t="s">
        <v>4517</v>
      </c>
      <c r="N1483">
        <v>2.0113888879999999</v>
      </c>
      <c r="O1483">
        <v>2</v>
      </c>
      <c r="P1483">
        <v>4358</v>
      </c>
      <c r="Q1483">
        <v>0</v>
      </c>
      <c r="R1483">
        <v>40</v>
      </c>
      <c r="S1483">
        <v>59</v>
      </c>
      <c r="T1483">
        <v>816</v>
      </c>
      <c r="U1483">
        <v>19</v>
      </c>
      <c r="V1483">
        <v>20</v>
      </c>
      <c r="W1483">
        <v>1.4653116346528166</v>
      </c>
      <c r="X1483">
        <v>3654.2461227905528</v>
      </c>
      <c r="Y1483">
        <v>0</v>
      </c>
      <c r="Z1483">
        <v>90.553046831547931</v>
      </c>
      <c r="AA1483">
        <v>970.7530204059218</v>
      </c>
      <c r="AB1483">
        <v>2724.3493207491838</v>
      </c>
      <c r="AC1483">
        <v>2483.318287923566</v>
      </c>
      <c r="AD1483">
        <v>850.45748592067594</v>
      </c>
      <c r="AE1483">
        <v>10775.142596256101</v>
      </c>
    </row>
    <row r="1484" spans="1:31" x14ac:dyDescent="0.25">
      <c r="A1484">
        <v>2359629</v>
      </c>
      <c r="B1484">
        <v>1</v>
      </c>
      <c r="C1484" t="s">
        <v>80</v>
      </c>
      <c r="D1484" t="s">
        <v>108</v>
      </c>
      <c r="E1484" t="s">
        <v>148</v>
      </c>
      <c r="F1484" t="s">
        <v>4518</v>
      </c>
      <c r="G1484" t="s">
        <v>160</v>
      </c>
      <c r="H1484" t="s">
        <v>151</v>
      </c>
      <c r="I1484" t="s">
        <v>136</v>
      </c>
      <c r="J1484" t="s">
        <v>137</v>
      </c>
      <c r="K1484" t="s">
        <v>138</v>
      </c>
      <c r="L1484" t="s">
        <v>4519</v>
      </c>
      <c r="M1484" t="s">
        <v>4520</v>
      </c>
      <c r="N1484">
        <v>3.2038888879999998</v>
      </c>
      <c r="O1484">
        <v>0</v>
      </c>
      <c r="P1484">
        <v>1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1.6313931532097876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1.6313931532097876</v>
      </c>
    </row>
    <row r="1485" spans="1:31" x14ac:dyDescent="0.25">
      <c r="A1485">
        <v>2359775</v>
      </c>
      <c r="B1485">
        <v>1</v>
      </c>
      <c r="C1485" t="s">
        <v>80</v>
      </c>
      <c r="D1485" t="s">
        <v>107</v>
      </c>
      <c r="E1485" t="s">
        <v>132</v>
      </c>
      <c r="F1485" t="s">
        <v>4521</v>
      </c>
      <c r="G1485" t="s">
        <v>244</v>
      </c>
      <c r="H1485" t="s">
        <v>135</v>
      </c>
      <c r="I1485" t="s">
        <v>136</v>
      </c>
      <c r="J1485" t="s">
        <v>137</v>
      </c>
      <c r="K1485" t="s">
        <v>245</v>
      </c>
      <c r="L1485" t="s">
        <v>4522</v>
      </c>
      <c r="M1485" t="s">
        <v>4523</v>
      </c>
      <c r="N1485">
        <v>4.6513888879999996</v>
      </c>
      <c r="O1485">
        <v>0</v>
      </c>
      <c r="P1485">
        <v>684</v>
      </c>
      <c r="Q1485">
        <v>0</v>
      </c>
      <c r="R1485">
        <v>0</v>
      </c>
      <c r="S1485">
        <v>0</v>
      </c>
      <c r="T1485">
        <v>162</v>
      </c>
      <c r="U1485">
        <v>0</v>
      </c>
      <c r="V1485">
        <v>0</v>
      </c>
      <c r="W1485">
        <v>0</v>
      </c>
      <c r="X1485">
        <v>1107.7999642329023</v>
      </c>
      <c r="Y1485">
        <v>0</v>
      </c>
      <c r="Z1485">
        <v>0</v>
      </c>
      <c r="AA1485">
        <v>0</v>
      </c>
      <c r="AB1485">
        <v>1261.8689340612193</v>
      </c>
      <c r="AC1485">
        <v>0</v>
      </c>
      <c r="AD1485">
        <v>0</v>
      </c>
      <c r="AE1485">
        <v>2369.6688982941214</v>
      </c>
    </row>
    <row r="1486" spans="1:31" x14ac:dyDescent="0.25">
      <c r="A1486">
        <v>2359652</v>
      </c>
      <c r="B1486">
        <v>1</v>
      </c>
      <c r="C1486" t="s">
        <v>80</v>
      </c>
      <c r="D1486" t="s">
        <v>108</v>
      </c>
      <c r="E1486" t="s">
        <v>154</v>
      </c>
      <c r="F1486" t="s">
        <v>4524</v>
      </c>
      <c r="G1486" t="s">
        <v>244</v>
      </c>
      <c r="H1486" t="s">
        <v>151</v>
      </c>
      <c r="I1486" t="s">
        <v>136</v>
      </c>
      <c r="J1486" t="s">
        <v>137</v>
      </c>
      <c r="K1486" t="s">
        <v>245</v>
      </c>
      <c r="L1486" t="s">
        <v>4525</v>
      </c>
      <c r="M1486" t="s">
        <v>4526</v>
      </c>
      <c r="N1486">
        <v>8.7791666660000001</v>
      </c>
      <c r="O1486">
        <v>0</v>
      </c>
      <c r="P1486">
        <v>21</v>
      </c>
      <c r="Q1486">
        <v>0</v>
      </c>
      <c r="R1486">
        <v>4</v>
      </c>
      <c r="S1486">
        <v>0</v>
      </c>
      <c r="T1486">
        <v>3</v>
      </c>
      <c r="U1486">
        <v>0</v>
      </c>
      <c r="V1486">
        <v>0</v>
      </c>
      <c r="W1486">
        <v>0</v>
      </c>
      <c r="X1486">
        <v>31.797684904526591</v>
      </c>
      <c r="Y1486">
        <v>0</v>
      </c>
      <c r="Z1486">
        <v>2.5353047717320836</v>
      </c>
      <c r="AA1486">
        <v>0</v>
      </c>
      <c r="AB1486">
        <v>3.3273373200398537</v>
      </c>
      <c r="AC1486">
        <v>0</v>
      </c>
      <c r="AD1486">
        <v>0</v>
      </c>
      <c r="AE1486">
        <v>37.660326996298529</v>
      </c>
    </row>
    <row r="1487" spans="1:31" x14ac:dyDescent="0.25">
      <c r="A1487">
        <v>2359821</v>
      </c>
      <c r="B1487">
        <v>1</v>
      </c>
      <c r="C1487" t="s">
        <v>81</v>
      </c>
      <c r="D1487" t="s">
        <v>122</v>
      </c>
      <c r="E1487" t="s">
        <v>148</v>
      </c>
      <c r="F1487" t="s">
        <v>4527</v>
      </c>
      <c r="G1487" t="s">
        <v>240</v>
      </c>
      <c r="H1487" t="s">
        <v>151</v>
      </c>
      <c r="I1487" t="s">
        <v>136</v>
      </c>
      <c r="J1487" t="s">
        <v>137</v>
      </c>
      <c r="K1487" t="s">
        <v>138</v>
      </c>
      <c r="L1487" t="s">
        <v>4528</v>
      </c>
      <c r="M1487" t="s">
        <v>4529</v>
      </c>
      <c r="N1487">
        <v>2.3805555549999999</v>
      </c>
      <c r="O1487">
        <v>0</v>
      </c>
      <c r="P1487">
        <v>2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1.0774545514681568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1.0774545514681568</v>
      </c>
    </row>
    <row r="1488" spans="1:31" x14ac:dyDescent="0.25">
      <c r="A1488">
        <v>2359675</v>
      </c>
      <c r="B1488">
        <v>1</v>
      </c>
      <c r="C1488" t="s">
        <v>80</v>
      </c>
      <c r="D1488" t="s">
        <v>100</v>
      </c>
      <c r="E1488" t="s">
        <v>175</v>
      </c>
      <c r="F1488" t="s">
        <v>4530</v>
      </c>
      <c r="G1488" t="s">
        <v>1306</v>
      </c>
      <c r="H1488" t="s">
        <v>151</v>
      </c>
      <c r="I1488" t="s">
        <v>136</v>
      </c>
      <c r="J1488" t="s">
        <v>137</v>
      </c>
      <c r="K1488" t="s">
        <v>138</v>
      </c>
      <c r="L1488" t="s">
        <v>4531</v>
      </c>
      <c r="M1488" t="s">
        <v>4532</v>
      </c>
      <c r="N1488">
        <v>1.4069444440000001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2</v>
      </c>
      <c r="U1488">
        <v>0</v>
      </c>
      <c r="V1488">
        <v>1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5.6389687028415283</v>
      </c>
      <c r="AC1488">
        <v>0</v>
      </c>
      <c r="AD1488">
        <v>45.871394940299375</v>
      </c>
      <c r="AE1488">
        <v>51.510363643140906</v>
      </c>
    </row>
    <row r="1489" spans="1:31" x14ac:dyDescent="0.25">
      <c r="A1489">
        <v>2359612</v>
      </c>
      <c r="B1489">
        <v>1</v>
      </c>
      <c r="C1489" t="s">
        <v>80</v>
      </c>
      <c r="D1489" t="s">
        <v>107</v>
      </c>
      <c r="E1489" t="s">
        <v>166</v>
      </c>
      <c r="F1489" t="s">
        <v>4533</v>
      </c>
      <c r="G1489" t="s">
        <v>244</v>
      </c>
      <c r="H1489" t="s">
        <v>135</v>
      </c>
      <c r="I1489" t="s">
        <v>136</v>
      </c>
      <c r="J1489" t="s">
        <v>137</v>
      </c>
      <c r="K1489" t="s">
        <v>245</v>
      </c>
      <c r="L1489" t="s">
        <v>4534</v>
      </c>
      <c r="M1489" t="s">
        <v>4535</v>
      </c>
      <c r="N1489">
        <v>3.366944444</v>
      </c>
      <c r="O1489">
        <v>3</v>
      </c>
      <c r="P1489">
        <v>1347</v>
      </c>
      <c r="Q1489">
        <v>5</v>
      </c>
      <c r="R1489">
        <v>111</v>
      </c>
      <c r="S1489">
        <v>18</v>
      </c>
      <c r="T1489">
        <v>200</v>
      </c>
      <c r="U1489">
        <v>0</v>
      </c>
      <c r="V1489">
        <v>4</v>
      </c>
      <c r="W1489">
        <v>9.5640086555347246</v>
      </c>
      <c r="X1489">
        <v>1356.751665098639</v>
      </c>
      <c r="Y1489">
        <v>20.067343973924004</v>
      </c>
      <c r="Z1489">
        <v>187.80035299541561</v>
      </c>
      <c r="AA1489">
        <v>500.2342360506513</v>
      </c>
      <c r="AB1489">
        <v>979.20185556299214</v>
      </c>
      <c r="AC1489">
        <v>0</v>
      </c>
      <c r="AD1489">
        <v>844.23185618347111</v>
      </c>
      <c r="AE1489">
        <v>3897.8513185206275</v>
      </c>
    </row>
    <row r="1490" spans="1:31" x14ac:dyDescent="0.25">
      <c r="A1490">
        <v>2359967</v>
      </c>
      <c r="B1490">
        <v>1</v>
      </c>
      <c r="C1490" t="s">
        <v>80</v>
      </c>
      <c r="D1490" t="s">
        <v>83</v>
      </c>
      <c r="E1490" t="s">
        <v>132</v>
      </c>
      <c r="F1490" t="s">
        <v>4536</v>
      </c>
      <c r="G1490" t="s">
        <v>816</v>
      </c>
      <c r="H1490" t="s">
        <v>135</v>
      </c>
      <c r="I1490" t="s">
        <v>136</v>
      </c>
      <c r="J1490" t="s">
        <v>137</v>
      </c>
      <c r="K1490" t="s">
        <v>138</v>
      </c>
      <c r="L1490" t="s">
        <v>4537</v>
      </c>
      <c r="M1490" t="s">
        <v>4538</v>
      </c>
      <c r="N1490">
        <v>3.6175000000000002</v>
      </c>
      <c r="O1490">
        <v>0</v>
      </c>
      <c r="P1490">
        <v>164</v>
      </c>
      <c r="Q1490">
        <v>0</v>
      </c>
      <c r="R1490">
        <v>0</v>
      </c>
      <c r="S1490">
        <v>4</v>
      </c>
      <c r="T1490">
        <v>51</v>
      </c>
      <c r="U1490">
        <v>1</v>
      </c>
      <c r="V1490">
        <v>1</v>
      </c>
      <c r="W1490">
        <v>0</v>
      </c>
      <c r="X1490">
        <v>276.52648832596248</v>
      </c>
      <c r="Y1490">
        <v>0</v>
      </c>
      <c r="Z1490">
        <v>0</v>
      </c>
      <c r="AA1490">
        <v>28.151937764050007</v>
      </c>
      <c r="AB1490">
        <v>142.17749005602036</v>
      </c>
      <c r="AC1490">
        <v>358.04957430643378</v>
      </c>
      <c r="AD1490">
        <v>84.242613170236808</v>
      </c>
      <c r="AE1490">
        <v>889.1481036227035</v>
      </c>
    </row>
    <row r="1491" spans="1:31" x14ac:dyDescent="0.25">
      <c r="A1491">
        <v>2359669</v>
      </c>
      <c r="B1491">
        <v>1</v>
      </c>
      <c r="C1491" t="s">
        <v>80</v>
      </c>
      <c r="D1491" t="s">
        <v>104</v>
      </c>
      <c r="E1491" t="s">
        <v>148</v>
      </c>
      <c r="F1491" t="s">
        <v>4539</v>
      </c>
      <c r="G1491" t="s">
        <v>160</v>
      </c>
      <c r="H1491" t="s">
        <v>151</v>
      </c>
      <c r="I1491" t="s">
        <v>136</v>
      </c>
      <c r="J1491" t="s">
        <v>137</v>
      </c>
      <c r="K1491" t="s">
        <v>138</v>
      </c>
      <c r="L1491" t="s">
        <v>4540</v>
      </c>
      <c r="M1491" t="s">
        <v>4541</v>
      </c>
      <c r="N1491">
        <v>1.0674999999999999</v>
      </c>
      <c r="O1491">
        <v>0</v>
      </c>
      <c r="P1491">
        <v>1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0.18687368858098752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0.18687368858098752</v>
      </c>
    </row>
    <row r="1492" spans="1:31" x14ac:dyDescent="0.25">
      <c r="A1492">
        <v>2359758</v>
      </c>
      <c r="B1492">
        <v>1</v>
      </c>
      <c r="C1492" t="s">
        <v>81</v>
      </c>
      <c r="D1492" t="s">
        <v>112</v>
      </c>
      <c r="E1492" t="s">
        <v>148</v>
      </c>
      <c r="F1492" t="s">
        <v>4542</v>
      </c>
      <c r="G1492" t="s">
        <v>160</v>
      </c>
      <c r="H1492" t="s">
        <v>151</v>
      </c>
      <c r="I1492" t="s">
        <v>136</v>
      </c>
      <c r="J1492" t="s">
        <v>137</v>
      </c>
      <c r="K1492" t="s">
        <v>138</v>
      </c>
      <c r="L1492" t="s">
        <v>4543</v>
      </c>
      <c r="M1492" t="s">
        <v>4544</v>
      </c>
      <c r="N1492">
        <v>2.4366666659999998</v>
      </c>
      <c r="O1492">
        <v>0</v>
      </c>
      <c r="P1492">
        <v>1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0.9093952915045167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0.9093952915045167</v>
      </c>
    </row>
    <row r="1493" spans="1:31" x14ac:dyDescent="0.25">
      <c r="A1493">
        <v>2359715</v>
      </c>
      <c r="B1493">
        <v>1</v>
      </c>
      <c r="C1493" t="s">
        <v>80</v>
      </c>
      <c r="D1493" t="s">
        <v>97</v>
      </c>
      <c r="E1493" t="s">
        <v>148</v>
      </c>
      <c r="F1493" t="s">
        <v>4545</v>
      </c>
      <c r="G1493" t="s">
        <v>240</v>
      </c>
      <c r="H1493" t="s">
        <v>151</v>
      </c>
      <c r="I1493" t="s">
        <v>136</v>
      </c>
      <c r="J1493" t="s">
        <v>137</v>
      </c>
      <c r="K1493" t="s">
        <v>138</v>
      </c>
      <c r="L1493" t="s">
        <v>4546</v>
      </c>
      <c r="M1493" t="s">
        <v>4547</v>
      </c>
      <c r="N1493">
        <v>4.1566666659999996</v>
      </c>
      <c r="O1493">
        <v>0</v>
      </c>
      <c r="P1493">
        <v>1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0.17381591796648474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0.17381591796648474</v>
      </c>
    </row>
    <row r="1494" spans="1:31" x14ac:dyDescent="0.25">
      <c r="A1494">
        <v>2360007</v>
      </c>
      <c r="B1494">
        <v>1</v>
      </c>
      <c r="C1494" t="s">
        <v>80</v>
      </c>
      <c r="D1494" t="s">
        <v>96</v>
      </c>
      <c r="E1494" t="s">
        <v>175</v>
      </c>
      <c r="F1494" t="s">
        <v>3890</v>
      </c>
      <c r="G1494" t="s">
        <v>284</v>
      </c>
      <c r="H1494" t="s">
        <v>151</v>
      </c>
      <c r="I1494" t="s">
        <v>136</v>
      </c>
      <c r="J1494" t="s">
        <v>137</v>
      </c>
      <c r="K1494" t="s">
        <v>138</v>
      </c>
      <c r="L1494" t="s">
        <v>4548</v>
      </c>
      <c r="M1494" t="s">
        <v>4549</v>
      </c>
      <c r="N1494">
        <v>2.7269444439999999</v>
      </c>
      <c r="O1494">
        <v>0</v>
      </c>
      <c r="P1494">
        <v>34</v>
      </c>
      <c r="Q1494">
        <v>0</v>
      </c>
      <c r="R1494">
        <v>0</v>
      </c>
      <c r="S1494">
        <v>0</v>
      </c>
      <c r="T1494">
        <v>73</v>
      </c>
      <c r="U1494">
        <v>0</v>
      </c>
      <c r="V1494">
        <v>0</v>
      </c>
      <c r="W1494">
        <v>0</v>
      </c>
      <c r="X1494">
        <v>26.900214682868725</v>
      </c>
      <c r="Y1494">
        <v>0</v>
      </c>
      <c r="Z1494">
        <v>0</v>
      </c>
      <c r="AA1494">
        <v>0</v>
      </c>
      <c r="AB1494">
        <v>611.15092086969184</v>
      </c>
      <c r="AC1494">
        <v>0</v>
      </c>
      <c r="AD1494">
        <v>0</v>
      </c>
      <c r="AE1494">
        <v>638.05113555256059</v>
      </c>
    </row>
    <row r="1495" spans="1:31" x14ac:dyDescent="0.25">
      <c r="A1495">
        <v>2359712</v>
      </c>
      <c r="B1495">
        <v>1</v>
      </c>
      <c r="C1495" t="s">
        <v>81</v>
      </c>
      <c r="D1495" t="s">
        <v>112</v>
      </c>
      <c r="E1495" t="s">
        <v>225</v>
      </c>
      <c r="F1495" t="s">
        <v>4550</v>
      </c>
      <c r="G1495" t="s">
        <v>219</v>
      </c>
      <c r="H1495" t="s">
        <v>151</v>
      </c>
      <c r="I1495" t="s">
        <v>136</v>
      </c>
      <c r="J1495" t="s">
        <v>137</v>
      </c>
      <c r="K1495" t="s">
        <v>138</v>
      </c>
      <c r="L1495" t="s">
        <v>4551</v>
      </c>
      <c r="M1495" t="s">
        <v>4552</v>
      </c>
      <c r="N1495">
        <v>1.274444444</v>
      </c>
      <c r="O1495">
        <v>0</v>
      </c>
      <c r="P1495">
        <v>4</v>
      </c>
      <c r="Q1495">
        <v>0</v>
      </c>
      <c r="R1495">
        <v>16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1.51000146947939</v>
      </c>
      <c r="Y1495">
        <v>0</v>
      </c>
      <c r="Z1495">
        <v>10.754829762941103</v>
      </c>
      <c r="AA1495">
        <v>0</v>
      </c>
      <c r="AB1495">
        <v>0</v>
      </c>
      <c r="AC1495">
        <v>0</v>
      </c>
      <c r="AD1495">
        <v>0</v>
      </c>
      <c r="AE1495">
        <v>12.264831232420493</v>
      </c>
    </row>
    <row r="1496" spans="1:31" x14ac:dyDescent="0.25">
      <c r="A1496">
        <v>2359523</v>
      </c>
      <c r="B1496">
        <v>1</v>
      </c>
      <c r="C1496" t="s">
        <v>81</v>
      </c>
      <c r="D1496" t="s">
        <v>121</v>
      </c>
      <c r="E1496" t="s">
        <v>132</v>
      </c>
      <c r="F1496" t="s">
        <v>4553</v>
      </c>
      <c r="G1496" t="s">
        <v>1116</v>
      </c>
      <c r="H1496" t="s">
        <v>135</v>
      </c>
      <c r="I1496" t="s">
        <v>136</v>
      </c>
      <c r="J1496" t="s">
        <v>137</v>
      </c>
      <c r="K1496" t="s">
        <v>138</v>
      </c>
      <c r="L1496" t="s">
        <v>4554</v>
      </c>
      <c r="M1496" t="s">
        <v>4555</v>
      </c>
      <c r="N1496">
        <v>1.394722222</v>
      </c>
      <c r="O1496">
        <v>0</v>
      </c>
      <c r="P1496">
        <v>13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2.8236455148650537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2.8236455148650537</v>
      </c>
    </row>
    <row r="1497" spans="1:31" x14ac:dyDescent="0.25">
      <c r="A1497">
        <v>2359572</v>
      </c>
      <c r="B1497">
        <v>1</v>
      </c>
      <c r="C1497" t="s">
        <v>81</v>
      </c>
      <c r="D1497" t="s">
        <v>116</v>
      </c>
      <c r="E1497" t="s">
        <v>132</v>
      </c>
      <c r="F1497" t="s">
        <v>4556</v>
      </c>
      <c r="G1497" t="s">
        <v>134</v>
      </c>
      <c r="H1497" t="s">
        <v>135</v>
      </c>
      <c r="I1497" t="s">
        <v>136</v>
      </c>
      <c r="J1497" t="s">
        <v>137</v>
      </c>
      <c r="K1497" t="s">
        <v>138</v>
      </c>
      <c r="L1497" t="s">
        <v>4557</v>
      </c>
      <c r="M1497" t="s">
        <v>4558</v>
      </c>
      <c r="N1497">
        <v>1.476111111</v>
      </c>
      <c r="O1497">
        <v>0</v>
      </c>
      <c r="P1497">
        <v>74</v>
      </c>
      <c r="Q1497">
        <v>0</v>
      </c>
      <c r="R1497">
        <v>0</v>
      </c>
      <c r="S1497">
        <v>1</v>
      </c>
      <c r="T1497">
        <v>7</v>
      </c>
      <c r="U1497">
        <v>0</v>
      </c>
      <c r="V1497">
        <v>0</v>
      </c>
      <c r="W1497">
        <v>0</v>
      </c>
      <c r="X1497">
        <v>14.806845350602336</v>
      </c>
      <c r="Y1497">
        <v>0</v>
      </c>
      <c r="Z1497">
        <v>0</v>
      </c>
      <c r="AA1497">
        <v>3.0611160805524027</v>
      </c>
      <c r="AB1497">
        <v>3.6844181786080914</v>
      </c>
      <c r="AC1497">
        <v>0</v>
      </c>
      <c r="AD1497">
        <v>0</v>
      </c>
      <c r="AE1497">
        <v>21.552379609762831</v>
      </c>
    </row>
    <row r="1498" spans="1:31" x14ac:dyDescent="0.25">
      <c r="A1498">
        <v>2359904</v>
      </c>
      <c r="B1498">
        <v>1</v>
      </c>
      <c r="C1498" t="s">
        <v>80</v>
      </c>
      <c r="D1498" t="s">
        <v>86</v>
      </c>
      <c r="E1498" t="s">
        <v>148</v>
      </c>
      <c r="F1498" t="s">
        <v>4559</v>
      </c>
      <c r="G1498" t="s">
        <v>181</v>
      </c>
      <c r="H1498" t="s">
        <v>151</v>
      </c>
      <c r="I1498" t="s">
        <v>136</v>
      </c>
      <c r="J1498" t="s">
        <v>3</v>
      </c>
      <c r="K1498" t="s">
        <v>138</v>
      </c>
      <c r="L1498" t="s">
        <v>4560</v>
      </c>
      <c r="M1498" t="s">
        <v>4561</v>
      </c>
      <c r="N1498">
        <v>2.7394444440000001</v>
      </c>
      <c r="O1498">
        <v>0</v>
      </c>
      <c r="P1498">
        <v>11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8.7508677937956794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8.7508677937956794</v>
      </c>
    </row>
    <row r="1499" spans="1:31" x14ac:dyDescent="0.25">
      <c r="A1499">
        <v>2360113</v>
      </c>
      <c r="B1499">
        <v>1</v>
      </c>
      <c r="C1499" t="s">
        <v>80</v>
      </c>
      <c r="D1499" t="s">
        <v>84</v>
      </c>
      <c r="E1499" t="s">
        <v>148</v>
      </c>
      <c r="F1499" t="s">
        <v>4562</v>
      </c>
      <c r="G1499" t="s">
        <v>160</v>
      </c>
      <c r="H1499" t="s">
        <v>151</v>
      </c>
      <c r="I1499" t="s">
        <v>136</v>
      </c>
      <c r="J1499" t="s">
        <v>137</v>
      </c>
      <c r="K1499" t="s">
        <v>138</v>
      </c>
      <c r="L1499" t="s">
        <v>4563</v>
      </c>
      <c r="M1499" t="s">
        <v>4564</v>
      </c>
      <c r="N1499">
        <v>1.092777777</v>
      </c>
      <c r="O1499">
        <v>0</v>
      </c>
      <c r="P1499">
        <v>4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0.69042473648759839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0.69042473648759839</v>
      </c>
    </row>
    <row r="1500" spans="1:31" x14ac:dyDescent="0.25">
      <c r="A1500">
        <v>2359549</v>
      </c>
      <c r="B1500">
        <v>1</v>
      </c>
      <c r="C1500" t="s">
        <v>80</v>
      </c>
      <c r="D1500" t="s">
        <v>97</v>
      </c>
      <c r="E1500" t="s">
        <v>225</v>
      </c>
      <c r="F1500" t="s">
        <v>4565</v>
      </c>
      <c r="G1500" t="s">
        <v>219</v>
      </c>
      <c r="H1500" t="s">
        <v>151</v>
      </c>
      <c r="I1500" t="s">
        <v>136</v>
      </c>
      <c r="J1500" t="s">
        <v>137</v>
      </c>
      <c r="K1500" t="s">
        <v>138</v>
      </c>
      <c r="L1500" t="s">
        <v>4566</v>
      </c>
      <c r="M1500" t="s">
        <v>4567</v>
      </c>
      <c r="N1500">
        <v>1.216111111</v>
      </c>
      <c r="O1500">
        <v>0</v>
      </c>
      <c r="P1500">
        <v>10</v>
      </c>
      <c r="Q1500">
        <v>0</v>
      </c>
      <c r="R1500">
        <v>0</v>
      </c>
      <c r="S1500">
        <v>0</v>
      </c>
      <c r="T1500">
        <v>3</v>
      </c>
      <c r="U1500">
        <v>0</v>
      </c>
      <c r="V1500">
        <v>0</v>
      </c>
      <c r="W1500">
        <v>0</v>
      </c>
      <c r="X1500">
        <v>2.8649237011501563</v>
      </c>
      <c r="Y1500">
        <v>0</v>
      </c>
      <c r="Z1500">
        <v>0</v>
      </c>
      <c r="AA1500">
        <v>0</v>
      </c>
      <c r="AB1500">
        <v>7.1567051193242497</v>
      </c>
      <c r="AC1500">
        <v>0</v>
      </c>
      <c r="AD1500">
        <v>0</v>
      </c>
      <c r="AE1500">
        <v>10.021628820474406</v>
      </c>
    </row>
    <row r="1501" spans="1:31" x14ac:dyDescent="0.25">
      <c r="A1501">
        <v>2360047</v>
      </c>
      <c r="B1501">
        <v>1</v>
      </c>
      <c r="C1501" t="s">
        <v>81</v>
      </c>
      <c r="D1501" t="s">
        <v>115</v>
      </c>
      <c r="E1501" t="s">
        <v>225</v>
      </c>
      <c r="F1501" t="s">
        <v>4568</v>
      </c>
      <c r="G1501" t="s">
        <v>219</v>
      </c>
      <c r="H1501" t="s">
        <v>151</v>
      </c>
      <c r="I1501" t="s">
        <v>136</v>
      </c>
      <c r="J1501" t="s">
        <v>137</v>
      </c>
      <c r="K1501" t="s">
        <v>138</v>
      </c>
      <c r="L1501" t="s">
        <v>4569</v>
      </c>
      <c r="M1501" t="s">
        <v>4570</v>
      </c>
      <c r="N1501">
        <v>1.768888888</v>
      </c>
      <c r="O1501">
        <v>0</v>
      </c>
      <c r="P1501">
        <v>9</v>
      </c>
      <c r="Q1501">
        <v>0</v>
      </c>
      <c r="R1501">
        <v>3</v>
      </c>
      <c r="S1501">
        <v>0</v>
      </c>
      <c r="T1501">
        <v>1</v>
      </c>
      <c r="U1501">
        <v>0</v>
      </c>
      <c r="V1501">
        <v>0</v>
      </c>
      <c r="W1501">
        <v>0</v>
      </c>
      <c r="X1501">
        <v>3.909278926212636</v>
      </c>
      <c r="Y1501">
        <v>0</v>
      </c>
      <c r="Z1501">
        <v>3.505439599493815</v>
      </c>
      <c r="AA1501">
        <v>0</v>
      </c>
      <c r="AB1501">
        <v>0.44259190078723581</v>
      </c>
      <c r="AC1501">
        <v>0</v>
      </c>
      <c r="AD1501">
        <v>0</v>
      </c>
      <c r="AE1501">
        <v>7.8573104264936875</v>
      </c>
    </row>
    <row r="1502" spans="1:31" x14ac:dyDescent="0.25">
      <c r="A1502">
        <v>2360090</v>
      </c>
      <c r="B1502">
        <v>1</v>
      </c>
      <c r="C1502" t="s">
        <v>81</v>
      </c>
      <c r="D1502" t="s">
        <v>127</v>
      </c>
      <c r="E1502" t="s">
        <v>154</v>
      </c>
      <c r="F1502" t="s">
        <v>4571</v>
      </c>
      <c r="G1502" t="s">
        <v>299</v>
      </c>
      <c r="H1502" t="s">
        <v>151</v>
      </c>
      <c r="I1502" t="s">
        <v>136</v>
      </c>
      <c r="J1502" t="s">
        <v>137</v>
      </c>
      <c r="K1502" t="s">
        <v>138</v>
      </c>
      <c r="L1502" t="s">
        <v>4572</v>
      </c>
      <c r="M1502" t="s">
        <v>4573</v>
      </c>
      <c r="N1502">
        <v>1.571388888</v>
      </c>
      <c r="O1502">
        <v>0</v>
      </c>
      <c r="P1502">
        <v>0</v>
      </c>
      <c r="Q1502">
        <v>0</v>
      </c>
      <c r="R1502">
        <v>6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9.0312353501219906</v>
      </c>
      <c r="AA1502">
        <v>0</v>
      </c>
      <c r="AB1502">
        <v>0</v>
      </c>
      <c r="AC1502">
        <v>0</v>
      </c>
      <c r="AD1502">
        <v>0</v>
      </c>
      <c r="AE1502">
        <v>9.0312353501219906</v>
      </c>
    </row>
    <row r="1503" spans="1:31" x14ac:dyDescent="0.25">
      <c r="A1503">
        <v>2359898</v>
      </c>
      <c r="B1503">
        <v>1</v>
      </c>
      <c r="C1503" t="s">
        <v>80</v>
      </c>
      <c r="D1503" t="s">
        <v>95</v>
      </c>
      <c r="E1503" t="s">
        <v>225</v>
      </c>
      <c r="F1503" t="s">
        <v>4574</v>
      </c>
      <c r="G1503" t="s">
        <v>156</v>
      </c>
      <c r="H1503" t="s">
        <v>151</v>
      </c>
      <c r="I1503" t="s">
        <v>136</v>
      </c>
      <c r="J1503" t="s">
        <v>137</v>
      </c>
      <c r="K1503" t="s">
        <v>138</v>
      </c>
      <c r="L1503" t="s">
        <v>4575</v>
      </c>
      <c r="M1503" t="s">
        <v>4576</v>
      </c>
      <c r="N1503">
        <v>0.43916666599999998</v>
      </c>
      <c r="O1503">
        <v>0</v>
      </c>
      <c r="P1503">
        <v>5</v>
      </c>
      <c r="Q1503">
        <v>0</v>
      </c>
      <c r="R1503">
        <v>0</v>
      </c>
      <c r="S1503">
        <v>0</v>
      </c>
      <c r="T1503">
        <v>4</v>
      </c>
      <c r="U1503">
        <v>0</v>
      </c>
      <c r="V1503">
        <v>0</v>
      </c>
      <c r="W1503">
        <v>0</v>
      </c>
      <c r="X1503">
        <v>0.4432273317822778</v>
      </c>
      <c r="Y1503">
        <v>0</v>
      </c>
      <c r="Z1503">
        <v>0</v>
      </c>
      <c r="AA1503">
        <v>0</v>
      </c>
      <c r="AB1503">
        <v>3.1438373887650091</v>
      </c>
      <c r="AC1503">
        <v>0</v>
      </c>
      <c r="AD1503">
        <v>0</v>
      </c>
      <c r="AE1503">
        <v>3.587064720547287</v>
      </c>
    </row>
    <row r="1504" spans="1:31" x14ac:dyDescent="0.25">
      <c r="A1504">
        <v>2359529</v>
      </c>
      <c r="B1504">
        <v>1</v>
      </c>
      <c r="C1504" t="s">
        <v>80</v>
      </c>
      <c r="D1504" t="s">
        <v>82</v>
      </c>
      <c r="E1504" t="s">
        <v>148</v>
      </c>
      <c r="F1504" t="s">
        <v>4577</v>
      </c>
      <c r="G1504" t="s">
        <v>150</v>
      </c>
      <c r="H1504" t="s">
        <v>151</v>
      </c>
      <c r="I1504" t="s">
        <v>136</v>
      </c>
      <c r="J1504" t="s">
        <v>137</v>
      </c>
      <c r="K1504" t="s">
        <v>138</v>
      </c>
      <c r="L1504" t="s">
        <v>4578</v>
      </c>
      <c r="M1504" t="s">
        <v>4579</v>
      </c>
      <c r="N1504">
        <v>1.125277777</v>
      </c>
      <c r="O1504">
        <v>0</v>
      </c>
      <c r="P1504">
        <v>8</v>
      </c>
      <c r="Q1504">
        <v>0</v>
      </c>
      <c r="R1504">
        <v>0</v>
      </c>
      <c r="S1504">
        <v>0</v>
      </c>
      <c r="T1504">
        <v>2</v>
      </c>
      <c r="U1504">
        <v>0</v>
      </c>
      <c r="V1504">
        <v>0</v>
      </c>
      <c r="W1504">
        <v>0</v>
      </c>
      <c r="X1504">
        <v>3.6065086150186016</v>
      </c>
      <c r="Y1504">
        <v>0</v>
      </c>
      <c r="Z1504">
        <v>0</v>
      </c>
      <c r="AA1504">
        <v>0</v>
      </c>
      <c r="AB1504">
        <v>6.9148007016336397</v>
      </c>
      <c r="AC1504">
        <v>0</v>
      </c>
      <c r="AD1504">
        <v>0</v>
      </c>
      <c r="AE1504">
        <v>10.521309316652241</v>
      </c>
    </row>
    <row r="1505" spans="1:31" x14ac:dyDescent="0.25">
      <c r="A1505">
        <v>2359592</v>
      </c>
      <c r="B1505">
        <v>1</v>
      </c>
      <c r="C1505" t="s">
        <v>80</v>
      </c>
      <c r="D1505" t="s">
        <v>106</v>
      </c>
      <c r="E1505" t="s">
        <v>225</v>
      </c>
      <c r="F1505" t="s">
        <v>4580</v>
      </c>
      <c r="G1505" t="s">
        <v>502</v>
      </c>
      <c r="H1505" t="s">
        <v>151</v>
      </c>
      <c r="I1505" t="s">
        <v>136</v>
      </c>
      <c r="J1505" t="s">
        <v>137</v>
      </c>
      <c r="K1505" t="s">
        <v>138</v>
      </c>
      <c r="L1505" t="s">
        <v>4581</v>
      </c>
      <c r="M1505" t="s">
        <v>4582</v>
      </c>
      <c r="N1505">
        <v>3.0550000000000002</v>
      </c>
      <c r="O1505">
        <v>0</v>
      </c>
      <c r="P1505">
        <v>255</v>
      </c>
      <c r="Q1505">
        <v>0</v>
      </c>
      <c r="R1505">
        <v>0</v>
      </c>
      <c r="S1505">
        <v>0</v>
      </c>
      <c r="T1505">
        <v>15</v>
      </c>
      <c r="U1505">
        <v>0</v>
      </c>
      <c r="V1505">
        <v>0</v>
      </c>
      <c r="W1505">
        <v>0</v>
      </c>
      <c r="X1505">
        <v>207.99787626248605</v>
      </c>
      <c r="Y1505">
        <v>0</v>
      </c>
      <c r="Z1505">
        <v>0</v>
      </c>
      <c r="AA1505">
        <v>0</v>
      </c>
      <c r="AB1505">
        <v>67.131827413199005</v>
      </c>
      <c r="AC1505">
        <v>0</v>
      </c>
      <c r="AD1505">
        <v>0</v>
      </c>
      <c r="AE1505">
        <v>275.12970367568505</v>
      </c>
    </row>
    <row r="1506" spans="1:31" x14ac:dyDescent="0.25">
      <c r="A1506">
        <v>2359586</v>
      </c>
      <c r="B1506">
        <v>1</v>
      </c>
      <c r="C1506" t="s">
        <v>81</v>
      </c>
      <c r="D1506" t="s">
        <v>113</v>
      </c>
      <c r="E1506" t="s">
        <v>225</v>
      </c>
      <c r="F1506" t="s">
        <v>4583</v>
      </c>
      <c r="G1506" t="s">
        <v>219</v>
      </c>
      <c r="H1506" t="s">
        <v>151</v>
      </c>
      <c r="I1506" t="s">
        <v>136</v>
      </c>
      <c r="J1506" t="s">
        <v>137</v>
      </c>
      <c r="K1506" t="s">
        <v>138</v>
      </c>
      <c r="L1506" t="s">
        <v>4584</v>
      </c>
      <c r="M1506" t="s">
        <v>4585</v>
      </c>
      <c r="N1506">
        <v>1.2138888880000001</v>
      </c>
      <c r="O1506">
        <v>0</v>
      </c>
      <c r="P1506">
        <v>7</v>
      </c>
      <c r="Q1506">
        <v>0</v>
      </c>
      <c r="R1506">
        <v>2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2.7563675069958093</v>
      </c>
      <c r="Y1506">
        <v>0</v>
      </c>
      <c r="Z1506">
        <v>6.9597113981970278</v>
      </c>
      <c r="AA1506">
        <v>0</v>
      </c>
      <c r="AB1506">
        <v>0</v>
      </c>
      <c r="AC1506">
        <v>0</v>
      </c>
      <c r="AD1506">
        <v>0</v>
      </c>
      <c r="AE1506">
        <v>9.7160789051928376</v>
      </c>
    </row>
    <row r="1507" spans="1:31" x14ac:dyDescent="0.25">
      <c r="A1507">
        <v>2359735</v>
      </c>
      <c r="B1507">
        <v>1</v>
      </c>
      <c r="C1507" t="s">
        <v>80</v>
      </c>
      <c r="D1507" t="s">
        <v>94</v>
      </c>
      <c r="E1507" t="s">
        <v>148</v>
      </c>
      <c r="F1507" t="s">
        <v>4586</v>
      </c>
      <c r="G1507" t="s">
        <v>150</v>
      </c>
      <c r="H1507" t="s">
        <v>151</v>
      </c>
      <c r="I1507" t="s">
        <v>136</v>
      </c>
      <c r="J1507" t="s">
        <v>137</v>
      </c>
      <c r="K1507" t="s">
        <v>138</v>
      </c>
      <c r="L1507" t="s">
        <v>4587</v>
      </c>
      <c r="M1507" t="s">
        <v>4588</v>
      </c>
      <c r="N1507">
        <v>2.0208333330000001</v>
      </c>
      <c r="O1507">
        <v>0</v>
      </c>
      <c r="P1507">
        <v>1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</row>
    <row r="1508" spans="1:31" x14ac:dyDescent="0.25">
      <c r="A1508">
        <v>2359795</v>
      </c>
      <c r="B1508">
        <v>1</v>
      </c>
      <c r="C1508" t="s">
        <v>81</v>
      </c>
      <c r="D1508" t="s">
        <v>114</v>
      </c>
      <c r="E1508" t="s">
        <v>148</v>
      </c>
      <c r="F1508" t="s">
        <v>4589</v>
      </c>
      <c r="G1508" t="s">
        <v>160</v>
      </c>
      <c r="H1508" t="s">
        <v>151</v>
      </c>
      <c r="I1508" t="s">
        <v>136</v>
      </c>
      <c r="J1508" t="s">
        <v>137</v>
      </c>
      <c r="K1508" t="s">
        <v>138</v>
      </c>
      <c r="L1508" t="s">
        <v>4590</v>
      </c>
      <c r="M1508" t="s">
        <v>4591</v>
      </c>
      <c r="N1508">
        <v>2.4388888880000001</v>
      </c>
      <c r="O1508">
        <v>0</v>
      </c>
      <c r="P1508">
        <v>1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0.29520841092863997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0.29520841092863997</v>
      </c>
    </row>
    <row r="1509" spans="1:31" x14ac:dyDescent="0.25">
      <c r="A1509">
        <v>2359818</v>
      </c>
      <c r="B1509">
        <v>1</v>
      </c>
      <c r="C1509" t="s">
        <v>80</v>
      </c>
      <c r="D1509" t="s">
        <v>82</v>
      </c>
      <c r="E1509" t="s">
        <v>175</v>
      </c>
      <c r="F1509" t="s">
        <v>4592</v>
      </c>
      <c r="G1509" t="s">
        <v>284</v>
      </c>
      <c r="H1509" t="s">
        <v>151</v>
      </c>
      <c r="I1509" t="s">
        <v>136</v>
      </c>
      <c r="J1509" t="s">
        <v>137</v>
      </c>
      <c r="K1509" t="s">
        <v>138</v>
      </c>
      <c r="L1509" t="s">
        <v>4593</v>
      </c>
      <c r="M1509" t="s">
        <v>4594</v>
      </c>
      <c r="N1509">
        <v>1.4675</v>
      </c>
      <c r="O1509">
        <v>0</v>
      </c>
      <c r="P1509">
        <v>1</v>
      </c>
      <c r="Q1509">
        <v>0</v>
      </c>
      <c r="R1509">
        <v>0</v>
      </c>
      <c r="S1509">
        <v>0</v>
      </c>
      <c r="T1509">
        <v>4</v>
      </c>
      <c r="U1509">
        <v>0</v>
      </c>
      <c r="V1509">
        <v>0</v>
      </c>
      <c r="W1509">
        <v>0</v>
      </c>
      <c r="X1509">
        <v>0.18676812567508339</v>
      </c>
      <c r="Y1509">
        <v>0</v>
      </c>
      <c r="Z1509">
        <v>0</v>
      </c>
      <c r="AA1509">
        <v>0</v>
      </c>
      <c r="AB1509">
        <v>9.9459377480865925</v>
      </c>
      <c r="AC1509">
        <v>0</v>
      </c>
      <c r="AD1509">
        <v>0</v>
      </c>
      <c r="AE1509">
        <v>10.132705873761676</v>
      </c>
    </row>
    <row r="1510" spans="1:31" x14ac:dyDescent="0.25">
      <c r="A1510">
        <v>2359632</v>
      </c>
      <c r="B1510">
        <v>1</v>
      </c>
      <c r="C1510" t="s">
        <v>80</v>
      </c>
      <c r="D1510" t="s">
        <v>93</v>
      </c>
      <c r="E1510" t="s">
        <v>154</v>
      </c>
      <c r="F1510" t="s">
        <v>4595</v>
      </c>
      <c r="G1510" t="s">
        <v>244</v>
      </c>
      <c r="H1510" t="s">
        <v>151</v>
      </c>
      <c r="I1510" t="s">
        <v>136</v>
      </c>
      <c r="J1510" t="s">
        <v>137</v>
      </c>
      <c r="K1510" t="s">
        <v>245</v>
      </c>
      <c r="L1510" t="s">
        <v>4596</v>
      </c>
      <c r="M1510" t="s">
        <v>4597</v>
      </c>
      <c r="N1510">
        <v>2.9905555549999998</v>
      </c>
      <c r="O1510">
        <v>0</v>
      </c>
      <c r="P1510">
        <v>0</v>
      </c>
      <c r="Q1510">
        <v>0</v>
      </c>
      <c r="R1510">
        <v>18</v>
      </c>
      <c r="S1510">
        <v>0</v>
      </c>
      <c r="T1510">
        <v>2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179.58862331292056</v>
      </c>
      <c r="AA1510">
        <v>0</v>
      </c>
      <c r="AB1510">
        <v>24.170942547770636</v>
      </c>
      <c r="AC1510">
        <v>0</v>
      </c>
      <c r="AD1510">
        <v>0</v>
      </c>
      <c r="AE1510">
        <v>203.7595658606912</v>
      </c>
    </row>
    <row r="1511" spans="1:31" x14ac:dyDescent="0.25">
      <c r="A1511">
        <v>2359964</v>
      </c>
      <c r="B1511">
        <v>1</v>
      </c>
      <c r="C1511" t="s">
        <v>80</v>
      </c>
      <c r="D1511" t="s">
        <v>99</v>
      </c>
      <c r="E1511" t="s">
        <v>148</v>
      </c>
      <c r="F1511" t="s">
        <v>4598</v>
      </c>
      <c r="G1511" t="s">
        <v>160</v>
      </c>
      <c r="H1511" t="s">
        <v>151</v>
      </c>
      <c r="I1511" t="s">
        <v>136</v>
      </c>
      <c r="J1511" t="s">
        <v>137</v>
      </c>
      <c r="K1511" t="s">
        <v>138</v>
      </c>
      <c r="L1511" t="s">
        <v>4599</v>
      </c>
      <c r="M1511" t="s">
        <v>4600</v>
      </c>
      <c r="N1511">
        <v>2.2991666660000001</v>
      </c>
      <c r="O1511">
        <v>0</v>
      </c>
      <c r="P1511">
        <v>5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3.2409210885569122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3.2409210885569122</v>
      </c>
    </row>
    <row r="1512" spans="1:31" x14ac:dyDescent="0.25">
      <c r="A1512">
        <v>2359841</v>
      </c>
      <c r="B1512">
        <v>1</v>
      </c>
      <c r="C1512" t="s">
        <v>80</v>
      </c>
      <c r="D1512" t="s">
        <v>90</v>
      </c>
      <c r="E1512" t="s">
        <v>148</v>
      </c>
      <c r="F1512" t="s">
        <v>4601</v>
      </c>
      <c r="G1512" t="s">
        <v>156</v>
      </c>
      <c r="H1512" t="s">
        <v>151</v>
      </c>
      <c r="I1512" t="s">
        <v>136</v>
      </c>
      <c r="J1512" t="s">
        <v>137</v>
      </c>
      <c r="K1512" t="s">
        <v>138</v>
      </c>
      <c r="L1512" t="s">
        <v>4602</v>
      </c>
      <c r="M1512" t="s">
        <v>4603</v>
      </c>
      <c r="N1512">
        <v>4.4116666660000003</v>
      </c>
      <c r="O1512">
        <v>0</v>
      </c>
      <c r="P1512">
        <v>6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3.071465880001734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3.071465880001734</v>
      </c>
    </row>
    <row r="1513" spans="1:31" x14ac:dyDescent="0.25">
      <c r="A1513">
        <v>2359941</v>
      </c>
      <c r="B1513">
        <v>1</v>
      </c>
      <c r="C1513" t="s">
        <v>80</v>
      </c>
      <c r="D1513" t="s">
        <v>90</v>
      </c>
      <c r="E1513" t="s">
        <v>225</v>
      </c>
      <c r="F1513" t="s">
        <v>2313</v>
      </c>
      <c r="G1513" t="s">
        <v>227</v>
      </c>
      <c r="H1513" t="s">
        <v>151</v>
      </c>
      <c r="I1513" t="s">
        <v>136</v>
      </c>
      <c r="J1513" t="s">
        <v>137</v>
      </c>
      <c r="K1513" t="s">
        <v>138</v>
      </c>
      <c r="L1513" t="s">
        <v>4604</v>
      </c>
      <c r="M1513" t="s">
        <v>4605</v>
      </c>
      <c r="N1513">
        <v>2.0447222219999999</v>
      </c>
      <c r="O1513">
        <v>0</v>
      </c>
      <c r="P1513">
        <v>119</v>
      </c>
      <c r="Q1513">
        <v>0</v>
      </c>
      <c r="R1513">
        <v>0</v>
      </c>
      <c r="S1513">
        <v>0</v>
      </c>
      <c r="T1513">
        <v>11</v>
      </c>
      <c r="U1513">
        <v>0</v>
      </c>
      <c r="V1513">
        <v>0</v>
      </c>
      <c r="W1513">
        <v>0</v>
      </c>
      <c r="X1513">
        <v>95.520245901294231</v>
      </c>
      <c r="Y1513">
        <v>0</v>
      </c>
      <c r="Z1513">
        <v>0</v>
      </c>
      <c r="AA1513">
        <v>0</v>
      </c>
      <c r="AB1513">
        <v>16.414319146628308</v>
      </c>
      <c r="AC1513">
        <v>0</v>
      </c>
      <c r="AD1513">
        <v>0</v>
      </c>
      <c r="AE1513">
        <v>111.93456504792255</v>
      </c>
    </row>
    <row r="1514" spans="1:31" x14ac:dyDescent="0.25">
      <c r="A1514">
        <v>2359649</v>
      </c>
      <c r="B1514">
        <v>1</v>
      </c>
      <c r="C1514" t="s">
        <v>80</v>
      </c>
      <c r="D1514" t="s">
        <v>97</v>
      </c>
      <c r="E1514" t="s">
        <v>148</v>
      </c>
      <c r="F1514" t="s">
        <v>4606</v>
      </c>
      <c r="G1514" t="s">
        <v>181</v>
      </c>
      <c r="H1514" t="s">
        <v>151</v>
      </c>
      <c r="I1514" t="s">
        <v>136</v>
      </c>
      <c r="J1514" t="s">
        <v>137</v>
      </c>
      <c r="K1514" t="s">
        <v>138</v>
      </c>
      <c r="L1514" t="s">
        <v>4607</v>
      </c>
      <c r="M1514" t="s">
        <v>4608</v>
      </c>
      <c r="N1514">
        <v>1.285555555</v>
      </c>
      <c r="O1514">
        <v>0</v>
      </c>
      <c r="P1514">
        <v>1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0.59474858851058443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0.59474858851058443</v>
      </c>
    </row>
    <row r="1515" spans="1:31" x14ac:dyDescent="0.25">
      <c r="A1515">
        <v>2359672</v>
      </c>
      <c r="B1515">
        <v>1</v>
      </c>
      <c r="C1515" t="s">
        <v>80</v>
      </c>
      <c r="D1515" t="s">
        <v>107</v>
      </c>
      <c r="E1515" t="s">
        <v>132</v>
      </c>
      <c r="F1515" t="s">
        <v>4609</v>
      </c>
      <c r="G1515" t="s">
        <v>244</v>
      </c>
      <c r="H1515" t="s">
        <v>135</v>
      </c>
      <c r="I1515" t="s">
        <v>136</v>
      </c>
      <c r="J1515" t="s">
        <v>137</v>
      </c>
      <c r="K1515" t="s">
        <v>245</v>
      </c>
      <c r="L1515" t="s">
        <v>4610</v>
      </c>
      <c r="M1515" t="s">
        <v>4611</v>
      </c>
      <c r="N1515">
        <v>4.0036111109999997</v>
      </c>
      <c r="O1515">
        <v>0</v>
      </c>
      <c r="P1515">
        <v>351</v>
      </c>
      <c r="Q1515">
        <v>0</v>
      </c>
      <c r="R1515">
        <v>0</v>
      </c>
      <c r="S1515">
        <v>0</v>
      </c>
      <c r="T1515">
        <v>187</v>
      </c>
      <c r="U1515">
        <v>0</v>
      </c>
      <c r="V1515">
        <v>1</v>
      </c>
      <c r="W1515">
        <v>0</v>
      </c>
      <c r="X1515">
        <v>435.51796954027634</v>
      </c>
      <c r="Y1515">
        <v>0</v>
      </c>
      <c r="Z1515">
        <v>0</v>
      </c>
      <c r="AA1515">
        <v>0</v>
      </c>
      <c r="AB1515">
        <v>1029.1782686889239</v>
      </c>
      <c r="AC1515">
        <v>0</v>
      </c>
      <c r="AD1515">
        <v>48.26925091391518</v>
      </c>
      <c r="AE1515">
        <v>1512.9654891431155</v>
      </c>
    </row>
    <row r="1516" spans="1:31" x14ac:dyDescent="0.25">
      <c r="A1516">
        <v>2360050</v>
      </c>
      <c r="B1516">
        <v>1</v>
      </c>
      <c r="C1516" t="s">
        <v>80</v>
      </c>
      <c r="D1516" t="s">
        <v>83</v>
      </c>
      <c r="E1516" t="s">
        <v>132</v>
      </c>
      <c r="F1516" t="s">
        <v>4612</v>
      </c>
      <c r="G1516" t="s">
        <v>185</v>
      </c>
      <c r="H1516" t="s">
        <v>135</v>
      </c>
      <c r="I1516" t="s">
        <v>136</v>
      </c>
      <c r="J1516" t="s">
        <v>137</v>
      </c>
      <c r="K1516" t="s">
        <v>138</v>
      </c>
      <c r="L1516" t="s">
        <v>4613</v>
      </c>
      <c r="M1516" t="s">
        <v>4614</v>
      </c>
      <c r="N1516">
        <v>5.2249999999999996</v>
      </c>
      <c r="O1516">
        <v>0</v>
      </c>
      <c r="P1516">
        <v>330</v>
      </c>
      <c r="Q1516">
        <v>0</v>
      </c>
      <c r="R1516">
        <v>0</v>
      </c>
      <c r="S1516">
        <v>0</v>
      </c>
      <c r="T1516">
        <v>34</v>
      </c>
      <c r="U1516">
        <v>0</v>
      </c>
      <c r="V1516">
        <v>0</v>
      </c>
      <c r="W1516">
        <v>0</v>
      </c>
      <c r="X1516">
        <v>627.17324239852917</v>
      </c>
      <c r="Y1516">
        <v>0</v>
      </c>
      <c r="Z1516">
        <v>0</v>
      </c>
      <c r="AA1516">
        <v>0</v>
      </c>
      <c r="AB1516">
        <v>160.9059366197246</v>
      </c>
      <c r="AC1516">
        <v>0</v>
      </c>
      <c r="AD1516">
        <v>0</v>
      </c>
      <c r="AE1516">
        <v>788.07917901825374</v>
      </c>
    </row>
    <row r="1517" spans="1:31" x14ac:dyDescent="0.25">
      <c r="A1517">
        <v>2359755</v>
      </c>
      <c r="B1517">
        <v>1</v>
      </c>
      <c r="C1517" t="s">
        <v>81</v>
      </c>
      <c r="D1517" t="s">
        <v>114</v>
      </c>
      <c r="E1517" t="s">
        <v>154</v>
      </c>
      <c r="F1517" t="s">
        <v>4615</v>
      </c>
      <c r="G1517" t="s">
        <v>219</v>
      </c>
      <c r="H1517" t="s">
        <v>151</v>
      </c>
      <c r="I1517" t="s">
        <v>136</v>
      </c>
      <c r="J1517" t="s">
        <v>137</v>
      </c>
      <c r="K1517" t="s">
        <v>138</v>
      </c>
      <c r="L1517" t="s">
        <v>4616</v>
      </c>
      <c r="M1517" t="s">
        <v>4617</v>
      </c>
      <c r="N1517">
        <v>1.9697222219999999</v>
      </c>
      <c r="O1517">
        <v>0</v>
      </c>
      <c r="P1517">
        <v>30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3.3252097793652444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3.3252097793652444</v>
      </c>
    </row>
    <row r="1518" spans="1:31" x14ac:dyDescent="0.25">
      <c r="A1518">
        <v>2359569</v>
      </c>
      <c r="B1518">
        <v>1</v>
      </c>
      <c r="C1518" t="s">
        <v>81</v>
      </c>
      <c r="D1518" t="s">
        <v>120</v>
      </c>
      <c r="E1518" t="s">
        <v>171</v>
      </c>
      <c r="F1518" t="s">
        <v>4618</v>
      </c>
      <c r="G1518" t="s">
        <v>168</v>
      </c>
      <c r="H1518" t="s">
        <v>135</v>
      </c>
      <c r="I1518" t="s">
        <v>136</v>
      </c>
      <c r="J1518" t="s">
        <v>137</v>
      </c>
      <c r="K1518" t="s">
        <v>138</v>
      </c>
      <c r="L1518" t="s">
        <v>4619</v>
      </c>
      <c r="M1518" t="s">
        <v>4620</v>
      </c>
      <c r="N1518">
        <v>0.53722222200000003</v>
      </c>
      <c r="O1518">
        <v>1</v>
      </c>
      <c r="P1518">
        <v>362</v>
      </c>
      <c r="Q1518">
        <v>31</v>
      </c>
      <c r="R1518">
        <v>40</v>
      </c>
      <c r="S1518">
        <v>7</v>
      </c>
      <c r="T1518">
        <v>24</v>
      </c>
      <c r="U1518">
        <v>1</v>
      </c>
      <c r="V1518">
        <v>0</v>
      </c>
      <c r="W1518">
        <v>0</v>
      </c>
      <c r="X1518">
        <v>34.816392459139493</v>
      </c>
      <c r="Y1518">
        <v>31.725372996860219</v>
      </c>
      <c r="Z1518">
        <v>21.721441008828897</v>
      </c>
      <c r="AA1518">
        <v>10.691458804509189</v>
      </c>
      <c r="AB1518">
        <v>6.7614663868832645</v>
      </c>
      <c r="AC1518">
        <v>21.611869457426284</v>
      </c>
      <c r="AD1518">
        <v>0</v>
      </c>
      <c r="AE1518">
        <v>127.32800111364735</v>
      </c>
    </row>
    <row r="1519" spans="1:31" x14ac:dyDescent="0.25">
      <c r="A1519">
        <v>2360024</v>
      </c>
      <c r="B1519">
        <v>1</v>
      </c>
      <c r="C1519" t="s">
        <v>80</v>
      </c>
      <c r="D1519" t="s">
        <v>83</v>
      </c>
      <c r="E1519" t="s">
        <v>132</v>
      </c>
      <c r="F1519" t="s">
        <v>4621</v>
      </c>
      <c r="G1519" t="s">
        <v>168</v>
      </c>
      <c r="H1519" t="s">
        <v>135</v>
      </c>
      <c r="I1519" t="s">
        <v>136</v>
      </c>
      <c r="J1519" t="s">
        <v>137</v>
      </c>
      <c r="K1519" t="s">
        <v>138</v>
      </c>
      <c r="L1519" t="s">
        <v>4622</v>
      </c>
      <c r="M1519" t="s">
        <v>4613</v>
      </c>
      <c r="N1519">
        <v>0.884444444</v>
      </c>
      <c r="O1519">
        <v>2</v>
      </c>
      <c r="P1519">
        <v>4869</v>
      </c>
      <c r="Q1519">
        <v>0</v>
      </c>
      <c r="R1519">
        <v>40</v>
      </c>
      <c r="S1519">
        <v>59</v>
      </c>
      <c r="T1519">
        <v>845</v>
      </c>
      <c r="U1519">
        <v>21</v>
      </c>
      <c r="V1519">
        <v>20</v>
      </c>
      <c r="W1519">
        <v>0.67883977295999998</v>
      </c>
      <c r="X1519">
        <v>1809.2208278802946</v>
      </c>
      <c r="Y1519">
        <v>0</v>
      </c>
      <c r="Z1519">
        <v>39.598418981197661</v>
      </c>
      <c r="AA1519">
        <v>412.04904691174136</v>
      </c>
      <c r="AB1519">
        <v>1120.2204902821313</v>
      </c>
      <c r="AC1519">
        <v>1181.2253837069893</v>
      </c>
      <c r="AD1519">
        <v>285.00720524577224</v>
      </c>
      <c r="AE1519">
        <v>4848.0002127810867</v>
      </c>
    </row>
    <row r="1520" spans="1:31" x14ac:dyDescent="0.25">
      <c r="A1520">
        <v>2359526</v>
      </c>
      <c r="B1520">
        <v>1</v>
      </c>
      <c r="C1520" t="s">
        <v>81</v>
      </c>
      <c r="D1520" t="s">
        <v>120</v>
      </c>
      <c r="E1520" t="s">
        <v>154</v>
      </c>
      <c r="F1520" t="s">
        <v>4623</v>
      </c>
      <c r="G1520" t="s">
        <v>464</v>
      </c>
      <c r="H1520" t="s">
        <v>151</v>
      </c>
      <c r="I1520" t="s">
        <v>136</v>
      </c>
      <c r="J1520" t="s">
        <v>137</v>
      </c>
      <c r="K1520" t="s">
        <v>138</v>
      </c>
      <c r="L1520" t="s">
        <v>4624</v>
      </c>
      <c r="M1520" t="s">
        <v>4625</v>
      </c>
      <c r="N1520">
        <v>0.72972222200000003</v>
      </c>
      <c r="O1520">
        <v>0</v>
      </c>
      <c r="P1520">
        <v>240</v>
      </c>
      <c r="Q1520">
        <v>0</v>
      </c>
      <c r="R1520">
        <v>9</v>
      </c>
      <c r="S1520">
        <v>0</v>
      </c>
      <c r="T1520">
        <v>30</v>
      </c>
      <c r="U1520">
        <v>0</v>
      </c>
      <c r="V1520">
        <v>0</v>
      </c>
      <c r="W1520">
        <v>0</v>
      </c>
      <c r="X1520">
        <v>39.328508627054184</v>
      </c>
      <c r="Y1520">
        <v>0</v>
      </c>
      <c r="Z1520">
        <v>9.2238678968226893</v>
      </c>
      <c r="AA1520">
        <v>0</v>
      </c>
      <c r="AB1520">
        <v>8.0140175369265112</v>
      </c>
      <c r="AC1520">
        <v>0</v>
      </c>
      <c r="AD1520">
        <v>0</v>
      </c>
      <c r="AE1520">
        <v>56.566394060803383</v>
      </c>
    </row>
    <row r="1521" spans="1:31" x14ac:dyDescent="0.25">
      <c r="A1521">
        <v>2359924</v>
      </c>
      <c r="B1521">
        <v>1</v>
      </c>
      <c r="C1521" t="s">
        <v>81</v>
      </c>
      <c r="D1521" t="s">
        <v>123</v>
      </c>
      <c r="E1521" t="s">
        <v>225</v>
      </c>
      <c r="F1521" t="s">
        <v>4626</v>
      </c>
      <c r="G1521" t="s">
        <v>219</v>
      </c>
      <c r="H1521" t="s">
        <v>151</v>
      </c>
      <c r="I1521" t="s">
        <v>136</v>
      </c>
      <c r="J1521" t="s">
        <v>137</v>
      </c>
      <c r="K1521" t="s">
        <v>138</v>
      </c>
      <c r="L1521" t="s">
        <v>4627</v>
      </c>
      <c r="M1521" t="s">
        <v>4628</v>
      </c>
      <c r="N1521">
        <v>2.1372222220000001</v>
      </c>
      <c r="O1521">
        <v>0</v>
      </c>
      <c r="P1521">
        <v>40</v>
      </c>
      <c r="Q1521">
        <v>0</v>
      </c>
      <c r="R1521">
        <v>0</v>
      </c>
      <c r="S1521">
        <v>0</v>
      </c>
      <c r="T1521">
        <v>2</v>
      </c>
      <c r="U1521">
        <v>0</v>
      </c>
      <c r="V1521">
        <v>0</v>
      </c>
      <c r="W1521">
        <v>0</v>
      </c>
      <c r="X1521">
        <v>26.328051859033156</v>
      </c>
      <c r="Y1521">
        <v>0</v>
      </c>
      <c r="Z1521">
        <v>0</v>
      </c>
      <c r="AA1521">
        <v>0</v>
      </c>
      <c r="AB1521">
        <v>2.0231711601569997</v>
      </c>
      <c r="AC1521">
        <v>0</v>
      </c>
      <c r="AD1521">
        <v>0</v>
      </c>
      <c r="AE1521">
        <v>28.351223019190154</v>
      </c>
    </row>
    <row r="1522" spans="1:31" x14ac:dyDescent="0.25">
      <c r="A1522">
        <v>2359695</v>
      </c>
      <c r="B1522">
        <v>1</v>
      </c>
      <c r="C1522" t="s">
        <v>81</v>
      </c>
      <c r="D1522" t="s">
        <v>120</v>
      </c>
      <c r="E1522" t="s">
        <v>166</v>
      </c>
      <c r="F1522" t="s">
        <v>4629</v>
      </c>
      <c r="G1522" t="s">
        <v>168</v>
      </c>
      <c r="H1522" t="s">
        <v>135</v>
      </c>
      <c r="I1522" t="s">
        <v>136</v>
      </c>
      <c r="J1522" t="s">
        <v>137</v>
      </c>
      <c r="K1522" t="s">
        <v>138</v>
      </c>
      <c r="L1522" t="s">
        <v>4630</v>
      </c>
      <c r="M1522" t="s">
        <v>4631</v>
      </c>
      <c r="N1522">
        <v>0.91916666599999997</v>
      </c>
      <c r="O1522">
        <v>1</v>
      </c>
      <c r="P1522">
        <v>1695</v>
      </c>
      <c r="Q1522">
        <v>119</v>
      </c>
      <c r="R1522">
        <v>74</v>
      </c>
      <c r="S1522">
        <v>29</v>
      </c>
      <c r="T1522">
        <v>125</v>
      </c>
      <c r="U1522">
        <v>2</v>
      </c>
      <c r="V1522">
        <v>1</v>
      </c>
      <c r="W1522">
        <v>1.180716391229327</v>
      </c>
      <c r="X1522">
        <v>418.75511501466605</v>
      </c>
      <c r="Y1522">
        <v>680.17789180666625</v>
      </c>
      <c r="Z1522">
        <v>219.0343345471878</v>
      </c>
      <c r="AA1522">
        <v>147.09382425114686</v>
      </c>
      <c r="AB1522">
        <v>131.65619124173921</v>
      </c>
      <c r="AC1522">
        <v>61.079461612632613</v>
      </c>
      <c r="AD1522">
        <v>7.5399314683061887</v>
      </c>
      <c r="AE1522">
        <v>1666.5174663335742</v>
      </c>
    </row>
    <row r="1523" spans="1:31" x14ac:dyDescent="0.25">
      <c r="A1523">
        <v>2359944</v>
      </c>
      <c r="B1523">
        <v>1</v>
      </c>
      <c r="C1523" t="s">
        <v>80</v>
      </c>
      <c r="D1523" t="s">
        <v>108</v>
      </c>
      <c r="E1523" t="s">
        <v>225</v>
      </c>
      <c r="F1523" t="s">
        <v>4632</v>
      </c>
      <c r="G1523" t="s">
        <v>219</v>
      </c>
      <c r="H1523" t="s">
        <v>151</v>
      </c>
      <c r="I1523" t="s">
        <v>136</v>
      </c>
      <c r="J1523" t="s">
        <v>137</v>
      </c>
      <c r="K1523" t="s">
        <v>138</v>
      </c>
      <c r="L1523" t="s">
        <v>4633</v>
      </c>
      <c r="M1523" t="s">
        <v>4634</v>
      </c>
      <c r="N1523">
        <v>4.6347222219999997</v>
      </c>
      <c r="O1523">
        <v>0</v>
      </c>
      <c r="P1523">
        <v>25</v>
      </c>
      <c r="Q1523">
        <v>0</v>
      </c>
      <c r="R1523">
        <v>1</v>
      </c>
      <c r="S1523">
        <v>0</v>
      </c>
      <c r="T1523">
        <v>4</v>
      </c>
      <c r="U1523">
        <v>0</v>
      </c>
      <c r="V1523">
        <v>0</v>
      </c>
      <c r="W1523">
        <v>0</v>
      </c>
      <c r="X1523">
        <v>43.295273589445749</v>
      </c>
      <c r="Y1523">
        <v>0</v>
      </c>
      <c r="Z1523">
        <v>7.0734326599348991</v>
      </c>
      <c r="AA1523">
        <v>0</v>
      </c>
      <c r="AB1523">
        <v>15.713241517203857</v>
      </c>
      <c r="AC1523">
        <v>0</v>
      </c>
      <c r="AD1523">
        <v>0</v>
      </c>
      <c r="AE1523">
        <v>66.081947766584506</v>
      </c>
    </row>
    <row r="1524" spans="1:31" x14ac:dyDescent="0.25">
      <c r="A1524">
        <v>2359732</v>
      </c>
      <c r="B1524">
        <v>1</v>
      </c>
      <c r="C1524" t="s">
        <v>80</v>
      </c>
      <c r="D1524" t="s">
        <v>97</v>
      </c>
      <c r="E1524" t="s">
        <v>148</v>
      </c>
      <c r="F1524" t="s">
        <v>4635</v>
      </c>
      <c r="G1524" t="s">
        <v>150</v>
      </c>
      <c r="H1524" t="s">
        <v>151</v>
      </c>
      <c r="I1524" t="s">
        <v>136</v>
      </c>
      <c r="J1524" t="s">
        <v>137</v>
      </c>
      <c r="K1524" t="s">
        <v>138</v>
      </c>
      <c r="L1524" t="s">
        <v>4636</v>
      </c>
      <c r="M1524" t="s">
        <v>4637</v>
      </c>
      <c r="N1524">
        <v>2.4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1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6.323937887873889</v>
      </c>
      <c r="AC1524">
        <v>0</v>
      </c>
      <c r="AD1524">
        <v>0</v>
      </c>
      <c r="AE1524">
        <v>6.323937887873889</v>
      </c>
    </row>
    <row r="1525" spans="1:31" x14ac:dyDescent="0.25">
      <c r="A1525">
        <v>2360087</v>
      </c>
      <c r="B1525">
        <v>1</v>
      </c>
      <c r="C1525" t="s">
        <v>81</v>
      </c>
      <c r="D1525" t="s">
        <v>123</v>
      </c>
      <c r="E1525" t="s">
        <v>148</v>
      </c>
      <c r="F1525" t="s">
        <v>4638</v>
      </c>
      <c r="G1525" t="s">
        <v>150</v>
      </c>
      <c r="H1525" t="s">
        <v>151</v>
      </c>
      <c r="I1525" t="s">
        <v>136</v>
      </c>
      <c r="J1525" t="s">
        <v>137</v>
      </c>
      <c r="K1525" t="s">
        <v>138</v>
      </c>
      <c r="L1525" t="s">
        <v>4639</v>
      </c>
      <c r="M1525" t="s">
        <v>4640</v>
      </c>
      <c r="N1525">
        <v>1.737222222</v>
      </c>
      <c r="O1525">
        <v>0</v>
      </c>
      <c r="P1525">
        <v>5</v>
      </c>
      <c r="Q1525">
        <v>0</v>
      </c>
      <c r="R1525">
        <v>0</v>
      </c>
      <c r="S1525">
        <v>0</v>
      </c>
      <c r="T1525">
        <v>1</v>
      </c>
      <c r="U1525">
        <v>0</v>
      </c>
      <c r="V1525">
        <v>0</v>
      </c>
      <c r="W1525">
        <v>0</v>
      </c>
      <c r="X1525">
        <v>1.6937715526224799</v>
      </c>
      <c r="Y1525">
        <v>0</v>
      </c>
      <c r="Z1525">
        <v>0</v>
      </c>
      <c r="AA1525">
        <v>0</v>
      </c>
      <c r="AB1525">
        <v>2.5140378665056664</v>
      </c>
      <c r="AC1525">
        <v>0</v>
      </c>
      <c r="AD1525">
        <v>0</v>
      </c>
      <c r="AE1525">
        <v>4.2078094191281465</v>
      </c>
    </row>
    <row r="1526" spans="1:31" x14ac:dyDescent="0.25">
      <c r="A1526">
        <v>2360030</v>
      </c>
      <c r="B1526">
        <v>1</v>
      </c>
      <c r="C1526" t="s">
        <v>80</v>
      </c>
      <c r="D1526" t="s">
        <v>97</v>
      </c>
      <c r="E1526" t="s">
        <v>154</v>
      </c>
      <c r="F1526" t="s">
        <v>4641</v>
      </c>
      <c r="G1526" t="s">
        <v>181</v>
      </c>
      <c r="H1526" t="s">
        <v>151</v>
      </c>
      <c r="I1526" t="s">
        <v>136</v>
      </c>
      <c r="J1526" t="s">
        <v>137</v>
      </c>
      <c r="K1526" t="s">
        <v>138</v>
      </c>
      <c r="L1526" t="s">
        <v>4642</v>
      </c>
      <c r="M1526" t="s">
        <v>4643</v>
      </c>
      <c r="N1526">
        <v>0.78888888800000001</v>
      </c>
      <c r="O1526">
        <v>0</v>
      </c>
      <c r="P1526">
        <v>192</v>
      </c>
      <c r="Q1526">
        <v>0</v>
      </c>
      <c r="R1526">
        <v>2</v>
      </c>
      <c r="S1526">
        <v>0</v>
      </c>
      <c r="T1526">
        <v>9</v>
      </c>
      <c r="U1526">
        <v>0</v>
      </c>
      <c r="V1526">
        <v>0</v>
      </c>
      <c r="W1526">
        <v>0</v>
      </c>
      <c r="X1526">
        <v>52.191677616651084</v>
      </c>
      <c r="Y1526">
        <v>0</v>
      </c>
      <c r="Z1526">
        <v>0.40511272790093333</v>
      </c>
      <c r="AA1526">
        <v>0</v>
      </c>
      <c r="AB1526">
        <v>1.6924474080786227</v>
      </c>
      <c r="AC1526">
        <v>0</v>
      </c>
      <c r="AD1526">
        <v>0</v>
      </c>
      <c r="AE1526">
        <v>54.28923775263064</v>
      </c>
    </row>
    <row r="1527" spans="1:31" x14ac:dyDescent="0.25">
      <c r="A1527">
        <v>2359881</v>
      </c>
      <c r="B1527">
        <v>1</v>
      </c>
      <c r="C1527" t="s">
        <v>80</v>
      </c>
      <c r="D1527" t="s">
        <v>84</v>
      </c>
      <c r="E1527" t="s">
        <v>148</v>
      </c>
      <c r="F1527" t="s">
        <v>4644</v>
      </c>
      <c r="G1527" t="s">
        <v>150</v>
      </c>
      <c r="H1527" t="s">
        <v>151</v>
      </c>
      <c r="I1527" t="s">
        <v>136</v>
      </c>
      <c r="J1527" t="s">
        <v>137</v>
      </c>
      <c r="K1527" t="s">
        <v>138</v>
      </c>
      <c r="L1527" t="s">
        <v>4645</v>
      </c>
      <c r="M1527" t="s">
        <v>4646</v>
      </c>
      <c r="N1527">
        <v>3.2891666659999999</v>
      </c>
      <c r="O1527">
        <v>0</v>
      </c>
      <c r="P1527">
        <v>4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5.1364322004190921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5.1364322004190921</v>
      </c>
    </row>
    <row r="1528" spans="1:31" x14ac:dyDescent="0.25">
      <c r="A1528">
        <v>2359981</v>
      </c>
      <c r="B1528">
        <v>1</v>
      </c>
      <c r="C1528" t="s">
        <v>81</v>
      </c>
      <c r="D1528" t="s">
        <v>127</v>
      </c>
      <c r="E1528" t="s">
        <v>225</v>
      </c>
      <c r="F1528" t="s">
        <v>4647</v>
      </c>
      <c r="G1528" t="s">
        <v>227</v>
      </c>
      <c r="H1528" t="s">
        <v>151</v>
      </c>
      <c r="I1528" t="s">
        <v>136</v>
      </c>
      <c r="J1528" t="s">
        <v>137</v>
      </c>
      <c r="K1528" t="s">
        <v>138</v>
      </c>
      <c r="L1528" t="s">
        <v>4648</v>
      </c>
      <c r="M1528" t="s">
        <v>4649</v>
      </c>
      <c r="N1528">
        <v>2.2594444440000001</v>
      </c>
      <c r="O1528">
        <v>0</v>
      </c>
      <c r="P1528">
        <v>51</v>
      </c>
      <c r="Q1528">
        <v>0</v>
      </c>
      <c r="R1528">
        <v>5</v>
      </c>
      <c r="S1528">
        <v>0</v>
      </c>
      <c r="T1528">
        <v>15</v>
      </c>
      <c r="U1528">
        <v>0</v>
      </c>
      <c r="V1528">
        <v>0</v>
      </c>
      <c r="W1528">
        <v>0</v>
      </c>
      <c r="X1528">
        <v>25.117003876557902</v>
      </c>
      <c r="Y1528">
        <v>0</v>
      </c>
      <c r="Z1528">
        <v>3.1142741511666641</v>
      </c>
      <c r="AA1528">
        <v>0</v>
      </c>
      <c r="AB1528">
        <v>23.402527935254358</v>
      </c>
      <c r="AC1528">
        <v>0</v>
      </c>
      <c r="AD1528">
        <v>0</v>
      </c>
      <c r="AE1528">
        <v>51.633805962978926</v>
      </c>
    </row>
    <row r="1529" spans="1:31" x14ac:dyDescent="0.25">
      <c r="A1529">
        <v>2359589</v>
      </c>
      <c r="B1529">
        <v>1</v>
      </c>
      <c r="C1529" t="s">
        <v>80</v>
      </c>
      <c r="D1529" t="s">
        <v>93</v>
      </c>
      <c r="E1529" t="s">
        <v>148</v>
      </c>
      <c r="F1529" t="s">
        <v>4650</v>
      </c>
      <c r="G1529" t="s">
        <v>160</v>
      </c>
      <c r="H1529" t="s">
        <v>151</v>
      </c>
      <c r="I1529" t="s">
        <v>136</v>
      </c>
      <c r="J1529" t="s">
        <v>137</v>
      </c>
      <c r="K1529" t="s">
        <v>138</v>
      </c>
      <c r="L1529" t="s">
        <v>4651</v>
      </c>
      <c r="M1529" t="s">
        <v>4652</v>
      </c>
      <c r="N1529">
        <v>1.930833333</v>
      </c>
      <c r="O1529">
        <v>0</v>
      </c>
      <c r="P1529">
        <v>1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0.53346095675659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0.53346095675659</v>
      </c>
    </row>
    <row r="1530" spans="1:31" x14ac:dyDescent="0.25">
      <c r="A1530">
        <v>2359535</v>
      </c>
      <c r="B1530">
        <v>1</v>
      </c>
      <c r="C1530" t="s">
        <v>80</v>
      </c>
      <c r="D1530" t="s">
        <v>88</v>
      </c>
      <c r="E1530" t="s">
        <v>175</v>
      </c>
      <c r="F1530" t="s">
        <v>4653</v>
      </c>
      <c r="G1530" t="s">
        <v>219</v>
      </c>
      <c r="H1530" t="s">
        <v>151</v>
      </c>
      <c r="I1530" t="s">
        <v>136</v>
      </c>
      <c r="J1530" t="s">
        <v>137</v>
      </c>
      <c r="K1530" t="s">
        <v>138</v>
      </c>
      <c r="L1530" t="s">
        <v>4654</v>
      </c>
      <c r="M1530" t="s">
        <v>4655</v>
      </c>
      <c r="N1530">
        <v>2.5024999999999999</v>
      </c>
      <c r="O1530">
        <v>0</v>
      </c>
      <c r="P1530">
        <v>93</v>
      </c>
      <c r="Q1530">
        <v>0</v>
      </c>
      <c r="R1530">
        <v>0</v>
      </c>
      <c r="S1530">
        <v>0</v>
      </c>
      <c r="T1530">
        <v>5</v>
      </c>
      <c r="U1530">
        <v>0</v>
      </c>
      <c r="V1530">
        <v>0</v>
      </c>
      <c r="W1530">
        <v>0</v>
      </c>
      <c r="X1530">
        <v>62.24302381841072</v>
      </c>
      <c r="Y1530">
        <v>0</v>
      </c>
      <c r="Z1530">
        <v>0</v>
      </c>
      <c r="AA1530">
        <v>0</v>
      </c>
      <c r="AB1530">
        <v>8.173475687340348</v>
      </c>
      <c r="AC1530">
        <v>0</v>
      </c>
      <c r="AD1530">
        <v>0</v>
      </c>
      <c r="AE1530">
        <v>70.416499505751062</v>
      </c>
    </row>
    <row r="1531" spans="1:31" x14ac:dyDescent="0.25">
      <c r="A1531">
        <v>2359512</v>
      </c>
      <c r="B1531">
        <v>1</v>
      </c>
      <c r="C1531" t="s">
        <v>80</v>
      </c>
      <c r="D1531" t="s">
        <v>105</v>
      </c>
      <c r="E1531" t="s">
        <v>225</v>
      </c>
      <c r="F1531" t="s">
        <v>3936</v>
      </c>
      <c r="G1531" t="s">
        <v>177</v>
      </c>
      <c r="H1531" t="s">
        <v>151</v>
      </c>
      <c r="I1531" t="s">
        <v>136</v>
      </c>
      <c r="J1531" t="s">
        <v>137</v>
      </c>
      <c r="K1531" t="s">
        <v>138</v>
      </c>
      <c r="L1531" t="s">
        <v>4656</v>
      </c>
      <c r="M1531" t="s">
        <v>4657</v>
      </c>
      <c r="N1531">
        <v>3.8936111109999998</v>
      </c>
      <c r="O1531">
        <v>0</v>
      </c>
      <c r="P1531">
        <v>216</v>
      </c>
      <c r="Q1531">
        <v>0</v>
      </c>
      <c r="R1531">
        <v>0</v>
      </c>
      <c r="S1531">
        <v>0</v>
      </c>
      <c r="T1531">
        <v>11</v>
      </c>
      <c r="U1531">
        <v>0</v>
      </c>
      <c r="V1531">
        <v>0</v>
      </c>
      <c r="W1531">
        <v>0</v>
      </c>
      <c r="X1531">
        <v>268.9990553171836</v>
      </c>
      <c r="Y1531">
        <v>0</v>
      </c>
      <c r="Z1531">
        <v>0</v>
      </c>
      <c r="AA1531">
        <v>0</v>
      </c>
      <c r="AB1531">
        <v>37.485059643370981</v>
      </c>
      <c r="AC1531">
        <v>0</v>
      </c>
      <c r="AD1531">
        <v>0</v>
      </c>
      <c r="AE1531">
        <v>306.48411496055456</v>
      </c>
    </row>
    <row r="1532" spans="1:31" x14ac:dyDescent="0.25">
      <c r="A1532">
        <v>2359844</v>
      </c>
      <c r="B1532">
        <v>1</v>
      </c>
      <c r="C1532" t="s">
        <v>80</v>
      </c>
      <c r="D1532" t="s">
        <v>92</v>
      </c>
      <c r="E1532" t="s">
        <v>148</v>
      </c>
      <c r="F1532" t="s">
        <v>4658</v>
      </c>
      <c r="G1532" t="s">
        <v>150</v>
      </c>
      <c r="H1532" t="s">
        <v>151</v>
      </c>
      <c r="I1532" t="s">
        <v>136</v>
      </c>
      <c r="J1532" t="s">
        <v>137</v>
      </c>
      <c r="K1532" t="s">
        <v>138</v>
      </c>
      <c r="L1532" t="s">
        <v>4659</v>
      </c>
      <c r="M1532" t="s">
        <v>4660</v>
      </c>
      <c r="N1532">
        <v>0.57611111100000001</v>
      </c>
      <c r="O1532">
        <v>0</v>
      </c>
      <c r="P1532">
        <v>2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0.40005123145848892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0.40005123145848892</v>
      </c>
    </row>
    <row r="1533" spans="1:31" x14ac:dyDescent="0.25">
      <c r="A1533">
        <v>2359890</v>
      </c>
      <c r="B1533">
        <v>1</v>
      </c>
      <c r="C1533" t="s">
        <v>80</v>
      </c>
      <c r="D1533" t="s">
        <v>82</v>
      </c>
      <c r="E1533" t="s">
        <v>148</v>
      </c>
      <c r="F1533" t="s">
        <v>4661</v>
      </c>
      <c r="G1533" t="s">
        <v>150</v>
      </c>
      <c r="H1533" t="s">
        <v>151</v>
      </c>
      <c r="I1533" t="s">
        <v>136</v>
      </c>
      <c r="J1533" t="s">
        <v>137</v>
      </c>
      <c r="K1533" t="s">
        <v>138</v>
      </c>
      <c r="L1533" t="s">
        <v>4662</v>
      </c>
      <c r="M1533" t="s">
        <v>4663</v>
      </c>
      <c r="N1533">
        <v>0.83472222200000001</v>
      </c>
      <c r="O1533">
        <v>0</v>
      </c>
      <c r="P1533">
        <v>1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0.32679285342907505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0.32679285342907505</v>
      </c>
    </row>
    <row r="1534" spans="1:31" x14ac:dyDescent="0.25">
      <c r="A1534">
        <v>2359704</v>
      </c>
      <c r="B1534">
        <v>1</v>
      </c>
      <c r="C1534" t="s">
        <v>81</v>
      </c>
      <c r="D1534" t="s">
        <v>113</v>
      </c>
      <c r="E1534" t="s">
        <v>148</v>
      </c>
      <c r="F1534" t="s">
        <v>4664</v>
      </c>
      <c r="G1534" t="s">
        <v>160</v>
      </c>
      <c r="H1534" t="s">
        <v>151</v>
      </c>
      <c r="I1534" t="s">
        <v>136</v>
      </c>
      <c r="J1534" t="s">
        <v>137</v>
      </c>
      <c r="K1534" t="s">
        <v>138</v>
      </c>
      <c r="L1534" t="s">
        <v>4665</v>
      </c>
      <c r="M1534" t="s">
        <v>4666</v>
      </c>
      <c r="N1534">
        <v>1.3361111109999999</v>
      </c>
      <c r="O1534">
        <v>0</v>
      </c>
      <c r="P1534">
        <v>1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</row>
    <row r="1535" spans="1:31" x14ac:dyDescent="0.25">
      <c r="A1535">
        <v>2359721</v>
      </c>
      <c r="B1535">
        <v>1</v>
      </c>
      <c r="C1535" t="s">
        <v>81</v>
      </c>
      <c r="D1535" t="s">
        <v>125</v>
      </c>
      <c r="E1535" t="s">
        <v>148</v>
      </c>
      <c r="F1535" t="s">
        <v>4667</v>
      </c>
      <c r="G1535" t="s">
        <v>240</v>
      </c>
      <c r="H1535" t="s">
        <v>151</v>
      </c>
      <c r="I1535" t="s">
        <v>136</v>
      </c>
      <c r="J1535" t="s">
        <v>137</v>
      </c>
      <c r="K1535" t="s">
        <v>138</v>
      </c>
      <c r="L1535" t="s">
        <v>4668</v>
      </c>
      <c r="M1535" t="s">
        <v>4669</v>
      </c>
      <c r="N1535">
        <v>1.9044444439999999</v>
      </c>
      <c r="O1535">
        <v>0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9.4255824838546811</v>
      </c>
      <c r="AA1535">
        <v>0</v>
      </c>
      <c r="AB1535">
        <v>0</v>
      </c>
      <c r="AC1535">
        <v>0</v>
      </c>
      <c r="AD1535">
        <v>0</v>
      </c>
      <c r="AE1535">
        <v>9.4255824838546811</v>
      </c>
    </row>
    <row r="1536" spans="1:31" x14ac:dyDescent="0.25">
      <c r="A1536">
        <v>2359850</v>
      </c>
      <c r="B1536">
        <v>1</v>
      </c>
      <c r="C1536" t="s">
        <v>80</v>
      </c>
      <c r="D1536" t="s">
        <v>108</v>
      </c>
      <c r="E1536" t="s">
        <v>148</v>
      </c>
      <c r="F1536" t="s">
        <v>4670</v>
      </c>
      <c r="G1536" t="s">
        <v>160</v>
      </c>
      <c r="H1536" t="s">
        <v>151</v>
      </c>
      <c r="I1536" t="s">
        <v>136</v>
      </c>
      <c r="J1536" t="s">
        <v>137</v>
      </c>
      <c r="K1536" t="s">
        <v>138</v>
      </c>
      <c r="L1536" t="s">
        <v>4671</v>
      </c>
      <c r="M1536" t="s">
        <v>4672</v>
      </c>
      <c r="N1536">
        <v>7.1233333329999997</v>
      </c>
      <c r="O1536">
        <v>0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20.416259407090042</v>
      </c>
      <c r="AA1536">
        <v>0</v>
      </c>
      <c r="AB1536">
        <v>0</v>
      </c>
      <c r="AC1536">
        <v>0</v>
      </c>
      <c r="AD1536">
        <v>0</v>
      </c>
      <c r="AE1536">
        <v>20.416259407090042</v>
      </c>
    </row>
    <row r="1537" spans="1:31" x14ac:dyDescent="0.25">
      <c r="A1537">
        <v>2359658</v>
      </c>
      <c r="B1537">
        <v>1</v>
      </c>
      <c r="C1537" t="s">
        <v>80</v>
      </c>
      <c r="D1537" t="s">
        <v>108</v>
      </c>
      <c r="E1537" t="s">
        <v>154</v>
      </c>
      <c r="F1537" t="s">
        <v>4673</v>
      </c>
      <c r="G1537" t="s">
        <v>244</v>
      </c>
      <c r="H1537" t="s">
        <v>151</v>
      </c>
      <c r="I1537" t="s">
        <v>136</v>
      </c>
      <c r="J1537" t="s">
        <v>137</v>
      </c>
      <c r="K1537" t="s">
        <v>245</v>
      </c>
      <c r="L1537" t="s">
        <v>4674</v>
      </c>
      <c r="M1537" t="s">
        <v>4675</v>
      </c>
      <c r="N1537">
        <v>8.3919444439999999</v>
      </c>
      <c r="O1537">
        <v>0</v>
      </c>
      <c r="P1537">
        <v>20</v>
      </c>
      <c r="Q1537">
        <v>0</v>
      </c>
      <c r="R1537">
        <v>2</v>
      </c>
      <c r="S1537">
        <v>0</v>
      </c>
      <c r="T1537">
        <v>6</v>
      </c>
      <c r="U1537">
        <v>0</v>
      </c>
      <c r="V1537">
        <v>0</v>
      </c>
      <c r="W1537">
        <v>0</v>
      </c>
      <c r="X1537">
        <v>39.999288486086421</v>
      </c>
      <c r="Y1537">
        <v>0</v>
      </c>
      <c r="Z1537">
        <v>11.63471747905538</v>
      </c>
      <c r="AA1537">
        <v>0</v>
      </c>
      <c r="AB1537">
        <v>24.626720177590897</v>
      </c>
      <c r="AC1537">
        <v>0</v>
      </c>
      <c r="AD1537">
        <v>0</v>
      </c>
      <c r="AE1537">
        <v>76.260726142732693</v>
      </c>
    </row>
    <row r="1538" spans="1:31" x14ac:dyDescent="0.25">
      <c r="A1538">
        <v>2359767</v>
      </c>
      <c r="B1538">
        <v>1</v>
      </c>
      <c r="C1538" t="s">
        <v>80</v>
      </c>
      <c r="D1538" t="s">
        <v>107</v>
      </c>
      <c r="E1538" t="s">
        <v>171</v>
      </c>
      <c r="F1538" t="s">
        <v>1076</v>
      </c>
      <c r="G1538" t="s">
        <v>168</v>
      </c>
      <c r="H1538" t="s">
        <v>135</v>
      </c>
      <c r="I1538" t="s">
        <v>136</v>
      </c>
      <c r="J1538" t="s">
        <v>137</v>
      </c>
      <c r="K1538" t="s">
        <v>138</v>
      </c>
      <c r="L1538" t="s">
        <v>4676</v>
      </c>
      <c r="M1538" t="s">
        <v>4677</v>
      </c>
      <c r="N1538">
        <v>0.55944444400000004</v>
      </c>
      <c r="O1538">
        <v>1</v>
      </c>
      <c r="P1538">
        <v>1190</v>
      </c>
      <c r="Q1538">
        <v>1</v>
      </c>
      <c r="R1538">
        <v>0</v>
      </c>
      <c r="S1538">
        <v>2</v>
      </c>
      <c r="T1538">
        <v>51</v>
      </c>
      <c r="U1538">
        <v>0</v>
      </c>
      <c r="V1538">
        <v>3</v>
      </c>
      <c r="W1538">
        <v>28.435050948486321</v>
      </c>
      <c r="X1538">
        <v>262.05068744309938</v>
      </c>
      <c r="Y1538">
        <v>0.38778630211711496</v>
      </c>
      <c r="Z1538">
        <v>0</v>
      </c>
      <c r="AA1538">
        <v>7.59325125809442</v>
      </c>
      <c r="AB1538">
        <v>63.507506244500803</v>
      </c>
      <c r="AC1538">
        <v>0</v>
      </c>
      <c r="AD1538">
        <v>12.378635165623608</v>
      </c>
      <c r="AE1538">
        <v>374.35291736192164</v>
      </c>
    </row>
    <row r="1539" spans="1:31" x14ac:dyDescent="0.25">
      <c r="A1539">
        <v>2359804</v>
      </c>
      <c r="B1539">
        <v>1</v>
      </c>
      <c r="C1539" t="s">
        <v>80</v>
      </c>
      <c r="D1539" t="s">
        <v>105</v>
      </c>
      <c r="E1539" t="s">
        <v>154</v>
      </c>
      <c r="F1539" t="s">
        <v>3714</v>
      </c>
      <c r="G1539" t="s">
        <v>156</v>
      </c>
      <c r="H1539" t="s">
        <v>151</v>
      </c>
      <c r="I1539" t="s">
        <v>136</v>
      </c>
      <c r="J1539" t="s">
        <v>137</v>
      </c>
      <c r="K1539" t="s">
        <v>138</v>
      </c>
      <c r="L1539" t="s">
        <v>4678</v>
      </c>
      <c r="M1539" t="s">
        <v>4679</v>
      </c>
      <c r="N1539">
        <v>0.49833333299999999</v>
      </c>
      <c r="O1539">
        <v>0</v>
      </c>
      <c r="P1539">
        <v>10</v>
      </c>
      <c r="Q1539">
        <v>0</v>
      </c>
      <c r="R1539">
        <v>14</v>
      </c>
      <c r="S1539">
        <v>0</v>
      </c>
      <c r="T1539">
        <v>75</v>
      </c>
      <c r="U1539">
        <v>0</v>
      </c>
      <c r="V1539">
        <v>0</v>
      </c>
      <c r="W1539">
        <v>0</v>
      </c>
      <c r="X1539">
        <v>2.7350317232943904</v>
      </c>
      <c r="Y1539">
        <v>0</v>
      </c>
      <c r="Z1539">
        <v>1.5286460397270401</v>
      </c>
      <c r="AA1539">
        <v>0</v>
      </c>
      <c r="AB1539">
        <v>30.391439135942694</v>
      </c>
      <c r="AC1539">
        <v>0</v>
      </c>
      <c r="AD1539">
        <v>0</v>
      </c>
      <c r="AE1539">
        <v>34.655116898964124</v>
      </c>
    </row>
    <row r="1540" spans="1:31" x14ac:dyDescent="0.25">
      <c r="A1540">
        <v>2360013</v>
      </c>
      <c r="B1540">
        <v>1</v>
      </c>
      <c r="C1540" t="s">
        <v>80</v>
      </c>
      <c r="D1540" t="s">
        <v>108</v>
      </c>
      <c r="E1540" t="s">
        <v>154</v>
      </c>
      <c r="F1540" t="s">
        <v>4680</v>
      </c>
      <c r="G1540" t="s">
        <v>299</v>
      </c>
      <c r="H1540" t="s">
        <v>151</v>
      </c>
      <c r="I1540" t="s">
        <v>136</v>
      </c>
      <c r="J1540" t="s">
        <v>137</v>
      </c>
      <c r="K1540" t="s">
        <v>138</v>
      </c>
      <c r="L1540" t="s">
        <v>4681</v>
      </c>
      <c r="M1540" t="s">
        <v>4682</v>
      </c>
      <c r="N1540">
        <v>2.446388888</v>
      </c>
      <c r="O1540">
        <v>0</v>
      </c>
      <c r="P1540">
        <v>14</v>
      </c>
      <c r="Q1540">
        <v>0</v>
      </c>
      <c r="R1540">
        <v>10</v>
      </c>
      <c r="S1540">
        <v>0</v>
      </c>
      <c r="T1540">
        <v>8</v>
      </c>
      <c r="U1540">
        <v>0</v>
      </c>
      <c r="V1540">
        <v>0</v>
      </c>
      <c r="W1540">
        <v>0</v>
      </c>
      <c r="X1540">
        <v>19.430089221251549</v>
      </c>
      <c r="Y1540">
        <v>0</v>
      </c>
      <c r="Z1540">
        <v>48.769737174803126</v>
      </c>
      <c r="AA1540">
        <v>0</v>
      </c>
      <c r="AB1540">
        <v>27.691693759035129</v>
      </c>
      <c r="AC1540">
        <v>0</v>
      </c>
      <c r="AD1540">
        <v>0</v>
      </c>
      <c r="AE1540">
        <v>95.891520155089808</v>
      </c>
    </row>
    <row r="1541" spans="1:31" x14ac:dyDescent="0.25">
      <c r="A1541">
        <v>2360099</v>
      </c>
      <c r="B1541">
        <v>1</v>
      </c>
      <c r="C1541" t="s">
        <v>80</v>
      </c>
      <c r="D1541" t="s">
        <v>104</v>
      </c>
      <c r="E1541" t="s">
        <v>154</v>
      </c>
      <c r="F1541" t="s">
        <v>4683</v>
      </c>
      <c r="G1541" t="s">
        <v>156</v>
      </c>
      <c r="H1541" t="s">
        <v>151</v>
      </c>
      <c r="I1541" t="s">
        <v>136</v>
      </c>
      <c r="J1541" t="s">
        <v>137</v>
      </c>
      <c r="K1541" t="s">
        <v>138</v>
      </c>
      <c r="L1541" t="s">
        <v>4684</v>
      </c>
      <c r="M1541" t="s">
        <v>4685</v>
      </c>
      <c r="N1541">
        <v>0.74527777699999997</v>
      </c>
      <c r="O1541">
        <v>0</v>
      </c>
      <c r="P1541">
        <v>13</v>
      </c>
      <c r="Q1541">
        <v>0</v>
      </c>
      <c r="R1541">
        <v>5</v>
      </c>
      <c r="S1541">
        <v>0</v>
      </c>
      <c r="T1541">
        <v>5</v>
      </c>
      <c r="U1541">
        <v>0</v>
      </c>
      <c r="V1541">
        <v>0</v>
      </c>
      <c r="W1541">
        <v>0</v>
      </c>
      <c r="X1541">
        <v>5.1011361482923423</v>
      </c>
      <c r="Y1541">
        <v>0</v>
      </c>
      <c r="Z1541">
        <v>2.7068416459140319</v>
      </c>
      <c r="AA1541">
        <v>0</v>
      </c>
      <c r="AB1541">
        <v>1.1794307438212732</v>
      </c>
      <c r="AC1541">
        <v>0</v>
      </c>
      <c r="AD1541">
        <v>0</v>
      </c>
      <c r="AE1541">
        <v>8.9874085380276476</v>
      </c>
    </row>
    <row r="1542" spans="1:31" x14ac:dyDescent="0.25">
      <c r="A1542">
        <v>2359953</v>
      </c>
      <c r="B1542">
        <v>1</v>
      </c>
      <c r="C1542" t="s">
        <v>80</v>
      </c>
      <c r="D1542" t="s">
        <v>85</v>
      </c>
      <c r="E1542" t="s">
        <v>225</v>
      </c>
      <c r="F1542" t="s">
        <v>4686</v>
      </c>
      <c r="G1542" t="s">
        <v>219</v>
      </c>
      <c r="H1542" t="s">
        <v>151</v>
      </c>
      <c r="I1542" t="s">
        <v>136</v>
      </c>
      <c r="J1542" t="s">
        <v>137</v>
      </c>
      <c r="K1542" t="s">
        <v>138</v>
      </c>
      <c r="L1542" t="s">
        <v>4687</v>
      </c>
      <c r="M1542" t="s">
        <v>4688</v>
      </c>
      <c r="N1542">
        <v>0.77305555500000001</v>
      </c>
      <c r="O1542">
        <v>0</v>
      </c>
      <c r="P1542">
        <v>229</v>
      </c>
      <c r="Q1542">
        <v>0</v>
      </c>
      <c r="R1542">
        <v>0</v>
      </c>
      <c r="S1542">
        <v>0</v>
      </c>
      <c r="T1542">
        <v>36</v>
      </c>
      <c r="U1542">
        <v>0</v>
      </c>
      <c r="V1542">
        <v>0</v>
      </c>
      <c r="W1542">
        <v>0</v>
      </c>
      <c r="X1542">
        <v>64.780073462697175</v>
      </c>
      <c r="Y1542">
        <v>0</v>
      </c>
      <c r="Z1542">
        <v>0</v>
      </c>
      <c r="AA1542">
        <v>0</v>
      </c>
      <c r="AB1542">
        <v>41.875850798830385</v>
      </c>
      <c r="AC1542">
        <v>0</v>
      </c>
      <c r="AD1542">
        <v>0</v>
      </c>
      <c r="AE1542">
        <v>106.65592426152756</v>
      </c>
    </row>
    <row r="1543" spans="1:31" x14ac:dyDescent="0.25">
      <c r="A1543">
        <v>2360053</v>
      </c>
      <c r="B1543">
        <v>1</v>
      </c>
      <c r="C1543" t="s">
        <v>80</v>
      </c>
      <c r="D1543" t="s">
        <v>106</v>
      </c>
      <c r="E1543" t="s">
        <v>166</v>
      </c>
      <c r="F1543" t="s">
        <v>4689</v>
      </c>
      <c r="G1543" t="s">
        <v>168</v>
      </c>
      <c r="H1543" t="s">
        <v>135</v>
      </c>
      <c r="I1543" t="s">
        <v>136</v>
      </c>
      <c r="J1543" t="s">
        <v>137</v>
      </c>
      <c r="K1543" t="s">
        <v>138</v>
      </c>
      <c r="L1543" t="s">
        <v>4690</v>
      </c>
      <c r="M1543" t="s">
        <v>4691</v>
      </c>
      <c r="N1543">
        <v>0.34777777700000001</v>
      </c>
      <c r="O1543">
        <v>0</v>
      </c>
      <c r="P1543">
        <v>3</v>
      </c>
      <c r="Q1543">
        <v>29</v>
      </c>
      <c r="R1543">
        <v>134</v>
      </c>
      <c r="S1543">
        <v>6</v>
      </c>
      <c r="T1543">
        <v>38</v>
      </c>
      <c r="U1543">
        <v>0</v>
      </c>
      <c r="V1543">
        <v>0</v>
      </c>
      <c r="W1543">
        <v>0</v>
      </c>
      <c r="X1543">
        <v>1.2773969995764467</v>
      </c>
      <c r="Y1543">
        <v>86.938044731389837</v>
      </c>
      <c r="Z1543">
        <v>354.27774558352564</v>
      </c>
      <c r="AA1543">
        <v>7.7009829632036899</v>
      </c>
      <c r="AB1543">
        <v>43.292308710629513</v>
      </c>
      <c r="AC1543">
        <v>0</v>
      </c>
      <c r="AD1543">
        <v>0</v>
      </c>
      <c r="AE1543">
        <v>493.48647898832513</v>
      </c>
    </row>
    <row r="1544" spans="1:31" x14ac:dyDescent="0.25">
      <c r="A1544">
        <v>2359784</v>
      </c>
      <c r="B1544">
        <v>1</v>
      </c>
      <c r="C1544" t="s">
        <v>80</v>
      </c>
      <c r="D1544" t="s">
        <v>83</v>
      </c>
      <c r="E1544" t="s">
        <v>148</v>
      </c>
      <c r="F1544" t="s">
        <v>4692</v>
      </c>
      <c r="G1544" t="s">
        <v>150</v>
      </c>
      <c r="H1544" t="s">
        <v>151</v>
      </c>
      <c r="I1544" t="s">
        <v>136</v>
      </c>
      <c r="J1544" t="s">
        <v>137</v>
      </c>
      <c r="K1544" t="s">
        <v>138</v>
      </c>
      <c r="L1544" t="s">
        <v>4693</v>
      </c>
      <c r="M1544" t="s">
        <v>4694</v>
      </c>
      <c r="N1544">
        <v>2.0097222220000002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1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</row>
    <row r="1545" spans="1:31" x14ac:dyDescent="0.25">
      <c r="A1545">
        <v>2359598</v>
      </c>
      <c r="B1545">
        <v>1</v>
      </c>
      <c r="C1545" t="s">
        <v>81</v>
      </c>
      <c r="D1545" t="s">
        <v>112</v>
      </c>
      <c r="E1545" t="s">
        <v>225</v>
      </c>
      <c r="F1545" t="s">
        <v>4695</v>
      </c>
      <c r="G1545" t="s">
        <v>3821</v>
      </c>
      <c r="H1545" t="s">
        <v>151</v>
      </c>
      <c r="I1545" t="s">
        <v>136</v>
      </c>
      <c r="J1545" t="s">
        <v>137</v>
      </c>
      <c r="K1545" t="s">
        <v>138</v>
      </c>
      <c r="L1545" t="s">
        <v>4696</v>
      </c>
      <c r="M1545" t="s">
        <v>4697</v>
      </c>
      <c r="N1545">
        <v>1.797222222</v>
      </c>
      <c r="O1545">
        <v>0</v>
      </c>
      <c r="P1545">
        <v>7</v>
      </c>
      <c r="Q1545">
        <v>0</v>
      </c>
      <c r="R1545">
        <v>0</v>
      </c>
      <c r="S1545">
        <v>0</v>
      </c>
      <c r="T1545">
        <v>2</v>
      </c>
      <c r="U1545">
        <v>0</v>
      </c>
      <c r="V1545">
        <v>0</v>
      </c>
      <c r="W1545">
        <v>0</v>
      </c>
      <c r="X1545">
        <v>3.2091180167408599</v>
      </c>
      <c r="Y1545">
        <v>0</v>
      </c>
      <c r="Z1545">
        <v>0</v>
      </c>
      <c r="AA1545">
        <v>0</v>
      </c>
      <c r="AB1545">
        <v>8.6377934814003883</v>
      </c>
      <c r="AC1545">
        <v>0</v>
      </c>
      <c r="AD1545">
        <v>0</v>
      </c>
      <c r="AE1545">
        <v>11.846911498141248</v>
      </c>
    </row>
    <row r="1546" spans="1:31" x14ac:dyDescent="0.25">
      <c r="A1546">
        <v>2359635</v>
      </c>
      <c r="B1546">
        <v>1</v>
      </c>
      <c r="C1546" t="s">
        <v>81</v>
      </c>
      <c r="D1546" t="s">
        <v>128</v>
      </c>
      <c r="E1546" t="s">
        <v>154</v>
      </c>
      <c r="F1546" t="s">
        <v>4698</v>
      </c>
      <c r="G1546" t="s">
        <v>244</v>
      </c>
      <c r="H1546" t="s">
        <v>151</v>
      </c>
      <c r="I1546" t="s">
        <v>136</v>
      </c>
      <c r="J1546" t="s">
        <v>137</v>
      </c>
      <c r="K1546" t="s">
        <v>245</v>
      </c>
      <c r="L1546" t="s">
        <v>4699</v>
      </c>
      <c r="M1546" t="s">
        <v>4700</v>
      </c>
      <c r="N1546">
        <v>6.056944444</v>
      </c>
      <c r="O1546">
        <v>0</v>
      </c>
      <c r="P1546">
        <v>28</v>
      </c>
      <c r="Q1546">
        <v>0</v>
      </c>
      <c r="R1546">
        <v>14</v>
      </c>
      <c r="S1546">
        <v>0</v>
      </c>
      <c r="T1546">
        <v>4</v>
      </c>
      <c r="U1546">
        <v>0</v>
      </c>
      <c r="V1546">
        <v>0</v>
      </c>
      <c r="W1546">
        <v>0</v>
      </c>
      <c r="X1546">
        <v>62.738331310173983</v>
      </c>
      <c r="Y1546">
        <v>0</v>
      </c>
      <c r="Z1546">
        <v>59.770624465940266</v>
      </c>
      <c r="AA1546">
        <v>0</v>
      </c>
      <c r="AB1546">
        <v>14.95602827510486</v>
      </c>
      <c r="AC1546">
        <v>0</v>
      </c>
      <c r="AD1546">
        <v>0</v>
      </c>
      <c r="AE1546">
        <v>137.46498405121912</v>
      </c>
    </row>
    <row r="1547" spans="1:31" x14ac:dyDescent="0.25">
      <c r="A1547">
        <v>2359990</v>
      </c>
      <c r="B1547">
        <v>1</v>
      </c>
      <c r="C1547" t="s">
        <v>81</v>
      </c>
      <c r="D1547" t="s">
        <v>115</v>
      </c>
      <c r="E1547" t="s">
        <v>154</v>
      </c>
      <c r="F1547" t="s">
        <v>4701</v>
      </c>
      <c r="G1547" t="s">
        <v>1503</v>
      </c>
      <c r="H1547" t="s">
        <v>151</v>
      </c>
      <c r="I1547" t="s">
        <v>136</v>
      </c>
      <c r="J1547" t="s">
        <v>5</v>
      </c>
      <c r="K1547" t="s">
        <v>138</v>
      </c>
      <c r="L1547" t="s">
        <v>4702</v>
      </c>
      <c r="M1547" t="s">
        <v>4703</v>
      </c>
      <c r="N1547">
        <v>2.821388888</v>
      </c>
      <c r="O1547">
        <v>0</v>
      </c>
      <c r="P1547">
        <v>31</v>
      </c>
      <c r="Q1547">
        <v>0</v>
      </c>
      <c r="R1547">
        <v>1</v>
      </c>
      <c r="S1547">
        <v>0</v>
      </c>
      <c r="T1547">
        <v>1</v>
      </c>
      <c r="U1547">
        <v>0</v>
      </c>
      <c r="V1547">
        <v>0</v>
      </c>
      <c r="W1547">
        <v>0</v>
      </c>
      <c r="X1547">
        <v>33.042184752845351</v>
      </c>
      <c r="Y1547">
        <v>0</v>
      </c>
      <c r="Z1547">
        <v>0.19227206227325999</v>
      </c>
      <c r="AA1547">
        <v>0</v>
      </c>
      <c r="AB1547">
        <v>1.2386452523644182</v>
      </c>
      <c r="AC1547">
        <v>0</v>
      </c>
      <c r="AD1547">
        <v>0</v>
      </c>
      <c r="AE1547">
        <v>34.473102067483033</v>
      </c>
    </row>
    <row r="1548" spans="1:31" x14ac:dyDescent="0.25">
      <c r="A1548">
        <v>2359827</v>
      </c>
      <c r="B1548">
        <v>1</v>
      </c>
      <c r="C1548" t="s">
        <v>80</v>
      </c>
      <c r="D1548" t="s">
        <v>101</v>
      </c>
      <c r="E1548" t="s">
        <v>225</v>
      </c>
      <c r="F1548" t="s">
        <v>4704</v>
      </c>
      <c r="G1548" t="s">
        <v>156</v>
      </c>
      <c r="H1548" t="s">
        <v>151</v>
      </c>
      <c r="I1548" t="s">
        <v>136</v>
      </c>
      <c r="J1548" t="s">
        <v>137</v>
      </c>
      <c r="K1548" t="s">
        <v>138</v>
      </c>
      <c r="L1548" t="s">
        <v>4705</v>
      </c>
      <c r="M1548" t="s">
        <v>4706</v>
      </c>
      <c r="N1548">
        <v>0.71805555499999996</v>
      </c>
      <c r="O1548">
        <v>0</v>
      </c>
      <c r="P1548">
        <v>9</v>
      </c>
      <c r="Q1548">
        <v>0</v>
      </c>
      <c r="R1548">
        <v>0</v>
      </c>
      <c r="S1548">
        <v>0</v>
      </c>
      <c r="T1548">
        <v>3</v>
      </c>
      <c r="U1548">
        <v>0</v>
      </c>
      <c r="V1548">
        <v>0</v>
      </c>
      <c r="W1548">
        <v>0</v>
      </c>
      <c r="X1548">
        <v>2.4030914569538768</v>
      </c>
      <c r="Y1548">
        <v>0</v>
      </c>
      <c r="Z1548">
        <v>0</v>
      </c>
      <c r="AA1548">
        <v>0</v>
      </c>
      <c r="AB1548">
        <v>1.3936298869322665</v>
      </c>
      <c r="AC1548">
        <v>0</v>
      </c>
      <c r="AD1548">
        <v>0</v>
      </c>
      <c r="AE1548">
        <v>3.7967213438861434</v>
      </c>
    </row>
    <row r="1549" spans="1:31" x14ac:dyDescent="0.25">
      <c r="A1549">
        <v>2360076</v>
      </c>
      <c r="B1549">
        <v>1</v>
      </c>
      <c r="C1549" t="s">
        <v>80</v>
      </c>
      <c r="D1549" t="s">
        <v>106</v>
      </c>
      <c r="E1549" t="s">
        <v>225</v>
      </c>
      <c r="F1549" t="s">
        <v>4707</v>
      </c>
      <c r="G1549" t="s">
        <v>219</v>
      </c>
      <c r="H1549" t="s">
        <v>151</v>
      </c>
      <c r="I1549" t="s">
        <v>136</v>
      </c>
      <c r="J1549" t="s">
        <v>137</v>
      </c>
      <c r="K1549" t="s">
        <v>138</v>
      </c>
      <c r="L1549" t="s">
        <v>4708</v>
      </c>
      <c r="M1549" t="s">
        <v>4709</v>
      </c>
      <c r="N1549">
        <v>1.028888888</v>
      </c>
      <c r="O1549">
        <v>0</v>
      </c>
      <c r="P1549">
        <v>1</v>
      </c>
      <c r="Q1549">
        <v>0</v>
      </c>
      <c r="R1549">
        <v>5</v>
      </c>
      <c r="S1549">
        <v>0</v>
      </c>
      <c r="T1549">
        <v>1</v>
      </c>
      <c r="U1549">
        <v>0</v>
      </c>
      <c r="V1549">
        <v>0</v>
      </c>
      <c r="W1549">
        <v>0</v>
      </c>
      <c r="X1549">
        <v>8.5881571565367505</v>
      </c>
      <c r="Y1549">
        <v>0</v>
      </c>
      <c r="Z1549">
        <v>24.603729147363151</v>
      </c>
      <c r="AA1549">
        <v>0</v>
      </c>
      <c r="AB1549">
        <v>0.63910167003770035</v>
      </c>
      <c r="AC1549">
        <v>0</v>
      </c>
      <c r="AD1549">
        <v>0</v>
      </c>
      <c r="AE1549">
        <v>33.830987973937603</v>
      </c>
    </row>
    <row r="1550" spans="1:31" x14ac:dyDescent="0.25">
      <c r="A1550">
        <v>2359933</v>
      </c>
      <c r="B1550">
        <v>1</v>
      </c>
      <c r="C1550" t="s">
        <v>80</v>
      </c>
      <c r="D1550" t="s">
        <v>100</v>
      </c>
      <c r="E1550" t="s">
        <v>132</v>
      </c>
      <c r="F1550" t="s">
        <v>4710</v>
      </c>
      <c r="G1550" t="s">
        <v>134</v>
      </c>
      <c r="H1550" t="s">
        <v>135</v>
      </c>
      <c r="I1550" t="s">
        <v>136</v>
      </c>
      <c r="J1550" t="s">
        <v>137</v>
      </c>
      <c r="K1550" t="s">
        <v>138</v>
      </c>
      <c r="L1550" t="s">
        <v>4711</v>
      </c>
      <c r="M1550" t="s">
        <v>4712</v>
      </c>
      <c r="N1550">
        <v>1.082777777</v>
      </c>
      <c r="O1550">
        <v>0</v>
      </c>
      <c r="P1550">
        <v>30</v>
      </c>
      <c r="Q1550">
        <v>0</v>
      </c>
      <c r="R1550">
        <v>5</v>
      </c>
      <c r="S1550">
        <v>0</v>
      </c>
      <c r="T1550">
        <v>1</v>
      </c>
      <c r="U1550">
        <v>0</v>
      </c>
      <c r="V1550">
        <v>0</v>
      </c>
      <c r="W1550">
        <v>0</v>
      </c>
      <c r="X1550">
        <v>15.267101066528642</v>
      </c>
      <c r="Y1550">
        <v>0</v>
      </c>
      <c r="Z1550">
        <v>13.456106273554241</v>
      </c>
      <c r="AA1550">
        <v>0</v>
      </c>
      <c r="AB1550">
        <v>0.42859838995818006</v>
      </c>
      <c r="AC1550">
        <v>0</v>
      </c>
      <c r="AD1550">
        <v>0</v>
      </c>
      <c r="AE1550">
        <v>29.151805730041062</v>
      </c>
    </row>
    <row r="1551" spans="1:31" x14ac:dyDescent="0.25">
      <c r="A1551">
        <v>2360033</v>
      </c>
      <c r="B1551">
        <v>1</v>
      </c>
      <c r="C1551" t="s">
        <v>80</v>
      </c>
      <c r="D1551" t="s">
        <v>88</v>
      </c>
      <c r="E1551" t="s">
        <v>166</v>
      </c>
      <c r="F1551" t="s">
        <v>4713</v>
      </c>
      <c r="G1551" t="s">
        <v>168</v>
      </c>
      <c r="H1551" t="s">
        <v>135</v>
      </c>
      <c r="I1551" t="s">
        <v>136</v>
      </c>
      <c r="J1551" t="s">
        <v>137</v>
      </c>
      <c r="K1551" t="s">
        <v>138</v>
      </c>
      <c r="L1551" t="s">
        <v>4714</v>
      </c>
      <c r="M1551" t="s">
        <v>4715</v>
      </c>
      <c r="N1551">
        <v>0.11444444400000001</v>
      </c>
      <c r="O1551">
        <v>0</v>
      </c>
      <c r="P1551">
        <v>560</v>
      </c>
      <c r="Q1551">
        <v>0</v>
      </c>
      <c r="R1551">
        <v>0</v>
      </c>
      <c r="S1551">
        <v>0</v>
      </c>
      <c r="T1551">
        <v>11</v>
      </c>
      <c r="U1551">
        <v>0</v>
      </c>
      <c r="V1551">
        <v>0</v>
      </c>
      <c r="W1551">
        <v>0</v>
      </c>
      <c r="X1551">
        <v>25.226677909680493</v>
      </c>
      <c r="Y1551">
        <v>0</v>
      </c>
      <c r="Z1551">
        <v>0</v>
      </c>
      <c r="AA1551">
        <v>0</v>
      </c>
      <c r="AB1551">
        <v>0.64683590888406106</v>
      </c>
      <c r="AC1551">
        <v>0</v>
      </c>
      <c r="AD1551">
        <v>0</v>
      </c>
      <c r="AE1551">
        <v>25.873513818564554</v>
      </c>
    </row>
    <row r="1552" spans="1:31" x14ac:dyDescent="0.25">
      <c r="A1552">
        <v>2359678</v>
      </c>
      <c r="B1552">
        <v>1</v>
      </c>
      <c r="C1552" t="s">
        <v>80</v>
      </c>
      <c r="D1552" t="s">
        <v>107</v>
      </c>
      <c r="E1552" t="s">
        <v>132</v>
      </c>
      <c r="F1552" t="s">
        <v>4716</v>
      </c>
      <c r="G1552" t="s">
        <v>244</v>
      </c>
      <c r="H1552" t="s">
        <v>135</v>
      </c>
      <c r="I1552" t="s">
        <v>136</v>
      </c>
      <c r="J1552" t="s">
        <v>137</v>
      </c>
      <c r="K1552" t="s">
        <v>245</v>
      </c>
      <c r="L1552" t="s">
        <v>4717</v>
      </c>
      <c r="M1552" t="s">
        <v>4718</v>
      </c>
      <c r="N1552">
        <v>5.6102777770000003</v>
      </c>
      <c r="O1552">
        <v>0</v>
      </c>
      <c r="P1552">
        <v>2855</v>
      </c>
      <c r="Q1552">
        <v>0</v>
      </c>
      <c r="R1552">
        <v>4</v>
      </c>
      <c r="S1552">
        <v>2</v>
      </c>
      <c r="T1552">
        <v>151</v>
      </c>
      <c r="U1552">
        <v>0</v>
      </c>
      <c r="V1552">
        <v>1</v>
      </c>
      <c r="W1552">
        <v>0</v>
      </c>
      <c r="X1552">
        <v>5216.6938223002535</v>
      </c>
      <c r="Y1552">
        <v>0</v>
      </c>
      <c r="Z1552">
        <v>14.194424338709272</v>
      </c>
      <c r="AA1552">
        <v>541.41892142899462</v>
      </c>
      <c r="AB1552">
        <v>1521.9110857005323</v>
      </c>
      <c r="AC1552">
        <v>0</v>
      </c>
      <c r="AD1552">
        <v>24.693456998840272</v>
      </c>
      <c r="AE1552">
        <v>7318.911710767331</v>
      </c>
    </row>
    <row r="1553" spans="1:31" x14ac:dyDescent="0.25">
      <c r="A1553">
        <v>2360010</v>
      </c>
      <c r="B1553">
        <v>1</v>
      </c>
      <c r="C1553" t="s">
        <v>80</v>
      </c>
      <c r="D1553" t="s">
        <v>98</v>
      </c>
      <c r="E1553" t="s">
        <v>225</v>
      </c>
      <c r="F1553" t="s">
        <v>4719</v>
      </c>
      <c r="G1553" t="s">
        <v>744</v>
      </c>
      <c r="H1553" t="s">
        <v>151</v>
      </c>
      <c r="I1553" t="s">
        <v>136</v>
      </c>
      <c r="J1553" t="s">
        <v>137</v>
      </c>
      <c r="K1553" t="s">
        <v>138</v>
      </c>
      <c r="L1553" t="s">
        <v>4720</v>
      </c>
      <c r="M1553" t="s">
        <v>4721</v>
      </c>
      <c r="N1553">
        <v>2.0588888879999998</v>
      </c>
      <c r="O1553">
        <v>0</v>
      </c>
      <c r="P1553">
        <v>1</v>
      </c>
      <c r="Q1553">
        <v>0</v>
      </c>
      <c r="R1553">
        <v>1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0.79263547114128119</v>
      </c>
      <c r="Y1553">
        <v>0</v>
      </c>
      <c r="Z1553">
        <v>0.92248947630809675</v>
      </c>
      <c r="AA1553">
        <v>0</v>
      </c>
      <c r="AB1553">
        <v>0</v>
      </c>
      <c r="AC1553">
        <v>0</v>
      </c>
      <c r="AD1553">
        <v>0</v>
      </c>
      <c r="AE1553">
        <v>1.7151249474493779</v>
      </c>
    </row>
    <row r="1554" spans="1:31" x14ac:dyDescent="0.25">
      <c r="A1554">
        <v>2359578</v>
      </c>
      <c r="B1554">
        <v>1</v>
      </c>
      <c r="C1554" t="s">
        <v>80</v>
      </c>
      <c r="D1554" t="s">
        <v>106</v>
      </c>
      <c r="E1554" t="s">
        <v>148</v>
      </c>
      <c r="F1554" t="s">
        <v>4722</v>
      </c>
      <c r="G1554" t="s">
        <v>160</v>
      </c>
      <c r="H1554" t="s">
        <v>151</v>
      </c>
      <c r="I1554" t="s">
        <v>136</v>
      </c>
      <c r="J1554" t="s">
        <v>137</v>
      </c>
      <c r="K1554" t="s">
        <v>138</v>
      </c>
      <c r="L1554" t="s">
        <v>4723</v>
      </c>
      <c r="M1554" t="s">
        <v>4724</v>
      </c>
      <c r="N1554">
        <v>4.5416666660000002</v>
      </c>
      <c r="O1554">
        <v>0</v>
      </c>
      <c r="P1554">
        <v>1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0.8619574402567084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0.8619574402567084</v>
      </c>
    </row>
    <row r="1555" spans="1:31" x14ac:dyDescent="0.25">
      <c r="A1555">
        <v>2359864</v>
      </c>
      <c r="B1555">
        <v>1</v>
      </c>
      <c r="C1555" t="s">
        <v>80</v>
      </c>
      <c r="D1555" t="s">
        <v>98</v>
      </c>
      <c r="E1555" t="s">
        <v>166</v>
      </c>
      <c r="F1555" t="s">
        <v>3905</v>
      </c>
      <c r="G1555" t="s">
        <v>168</v>
      </c>
      <c r="H1555" t="s">
        <v>135</v>
      </c>
      <c r="I1555" t="s">
        <v>136</v>
      </c>
      <c r="J1555" t="s">
        <v>137</v>
      </c>
      <c r="K1555" t="s">
        <v>138</v>
      </c>
      <c r="L1555" t="s">
        <v>4725</v>
      </c>
      <c r="M1555" t="s">
        <v>4726</v>
      </c>
      <c r="N1555">
        <v>0.30444444399999998</v>
      </c>
      <c r="O1555">
        <v>0</v>
      </c>
      <c r="P1555">
        <v>21</v>
      </c>
      <c r="Q1555">
        <v>29</v>
      </c>
      <c r="R1555">
        <v>188</v>
      </c>
      <c r="S1555">
        <v>11</v>
      </c>
      <c r="T1555">
        <v>66</v>
      </c>
      <c r="U1555">
        <v>2</v>
      </c>
      <c r="V1555">
        <v>0</v>
      </c>
      <c r="W1555">
        <v>0</v>
      </c>
      <c r="X1555">
        <v>5.4646901542633319</v>
      </c>
      <c r="Y1555">
        <v>113.10642298180004</v>
      </c>
      <c r="Z1555">
        <v>348.45158668965342</v>
      </c>
      <c r="AA1555">
        <v>50.22740819948956</v>
      </c>
      <c r="AB1555">
        <v>108.91996768724304</v>
      </c>
      <c r="AC1555">
        <v>73.758476937452684</v>
      </c>
      <c r="AD1555">
        <v>0</v>
      </c>
      <c r="AE1555">
        <v>699.92855264990203</v>
      </c>
    </row>
    <row r="1556" spans="1:31" x14ac:dyDescent="0.25">
      <c r="A1556">
        <v>2359615</v>
      </c>
      <c r="B1556">
        <v>1</v>
      </c>
      <c r="C1556" t="s">
        <v>81</v>
      </c>
      <c r="D1556" t="s">
        <v>120</v>
      </c>
      <c r="E1556" t="s">
        <v>225</v>
      </c>
      <c r="F1556" t="s">
        <v>4727</v>
      </c>
      <c r="G1556" t="s">
        <v>3821</v>
      </c>
      <c r="H1556" t="s">
        <v>151</v>
      </c>
      <c r="I1556" t="s">
        <v>136</v>
      </c>
      <c r="J1556" t="s">
        <v>137</v>
      </c>
      <c r="K1556" t="s">
        <v>138</v>
      </c>
      <c r="L1556" t="s">
        <v>4728</v>
      </c>
      <c r="M1556" t="s">
        <v>4729</v>
      </c>
      <c r="N1556">
        <v>1.355</v>
      </c>
      <c r="O1556">
        <v>0</v>
      </c>
      <c r="P1556">
        <v>19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4.9634275395942895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4.9634275395942895</v>
      </c>
    </row>
    <row r="1557" spans="1:31" x14ac:dyDescent="0.25">
      <c r="A1557">
        <v>2359661</v>
      </c>
      <c r="B1557">
        <v>1</v>
      </c>
      <c r="C1557" t="s">
        <v>81</v>
      </c>
      <c r="D1557" t="s">
        <v>121</v>
      </c>
      <c r="E1557" t="s">
        <v>225</v>
      </c>
      <c r="F1557" t="s">
        <v>4329</v>
      </c>
      <c r="G1557" t="s">
        <v>219</v>
      </c>
      <c r="H1557" t="s">
        <v>151</v>
      </c>
      <c r="I1557" t="s">
        <v>136</v>
      </c>
      <c r="J1557" t="s">
        <v>137</v>
      </c>
      <c r="K1557" t="s">
        <v>138</v>
      </c>
      <c r="L1557" t="s">
        <v>4730</v>
      </c>
      <c r="M1557" t="s">
        <v>4731</v>
      </c>
      <c r="N1557">
        <v>0.46305555500000001</v>
      </c>
      <c r="O1557">
        <v>0</v>
      </c>
      <c r="P1557">
        <v>7</v>
      </c>
      <c r="Q1557">
        <v>0</v>
      </c>
      <c r="R1557">
        <v>2</v>
      </c>
      <c r="S1557">
        <v>0</v>
      </c>
      <c r="T1557">
        <v>1</v>
      </c>
      <c r="U1557">
        <v>0</v>
      </c>
      <c r="V1557">
        <v>0</v>
      </c>
      <c r="W1557">
        <v>0</v>
      </c>
      <c r="X1557">
        <v>0.44137305907709007</v>
      </c>
      <c r="Y1557">
        <v>0</v>
      </c>
      <c r="Z1557">
        <v>7.8521083776540004E-2</v>
      </c>
      <c r="AA1557">
        <v>0</v>
      </c>
      <c r="AB1557">
        <v>0</v>
      </c>
      <c r="AC1557">
        <v>0</v>
      </c>
      <c r="AD1557">
        <v>0</v>
      </c>
      <c r="AE1557">
        <v>0.51989414285363011</v>
      </c>
    </row>
    <row r="1558" spans="1:31" x14ac:dyDescent="0.25">
      <c r="A1558">
        <v>2359973</v>
      </c>
      <c r="B1558">
        <v>1</v>
      </c>
      <c r="C1558" t="s">
        <v>81</v>
      </c>
      <c r="D1558" t="s">
        <v>118</v>
      </c>
      <c r="E1558" t="s">
        <v>148</v>
      </c>
      <c r="F1558" t="s">
        <v>4732</v>
      </c>
      <c r="G1558" t="s">
        <v>150</v>
      </c>
      <c r="H1558" t="s">
        <v>151</v>
      </c>
      <c r="I1558" t="s">
        <v>136</v>
      </c>
      <c r="J1558" t="s">
        <v>137</v>
      </c>
      <c r="K1558" t="s">
        <v>138</v>
      </c>
      <c r="L1558" t="s">
        <v>4733</v>
      </c>
      <c r="M1558" t="s">
        <v>4734</v>
      </c>
      <c r="N1558">
        <v>1.3688888880000001</v>
      </c>
      <c r="O1558">
        <v>0</v>
      </c>
      <c r="P1558">
        <v>7</v>
      </c>
      <c r="Q1558">
        <v>0</v>
      </c>
      <c r="R1558">
        <v>0</v>
      </c>
      <c r="S1558">
        <v>0</v>
      </c>
      <c r="T1558">
        <v>1</v>
      </c>
      <c r="U1558">
        <v>0</v>
      </c>
      <c r="V1558">
        <v>0</v>
      </c>
      <c r="W1558">
        <v>0</v>
      </c>
      <c r="X1558">
        <v>4.2071426252959769</v>
      </c>
      <c r="Y1558">
        <v>0</v>
      </c>
      <c r="Z1558">
        <v>0</v>
      </c>
      <c r="AA1558">
        <v>0</v>
      </c>
      <c r="AB1558">
        <v>0.43233181666144005</v>
      </c>
      <c r="AC1558">
        <v>0</v>
      </c>
      <c r="AD1558">
        <v>0</v>
      </c>
      <c r="AE1558">
        <v>4.6394744419574172</v>
      </c>
    </row>
    <row r="1559" spans="1:31" x14ac:dyDescent="0.25">
      <c r="A1559">
        <v>2359595</v>
      </c>
      <c r="B1559">
        <v>1</v>
      </c>
      <c r="C1559" t="s">
        <v>81</v>
      </c>
      <c r="D1559" t="s">
        <v>116</v>
      </c>
      <c r="E1559" t="s">
        <v>154</v>
      </c>
      <c r="F1559" t="s">
        <v>4735</v>
      </c>
      <c r="G1559" t="s">
        <v>1306</v>
      </c>
      <c r="H1559" t="s">
        <v>151</v>
      </c>
      <c r="I1559" t="s">
        <v>136</v>
      </c>
      <c r="J1559" t="s">
        <v>137</v>
      </c>
      <c r="K1559" t="s">
        <v>138</v>
      </c>
      <c r="L1559" t="s">
        <v>4736</v>
      </c>
      <c r="M1559" t="s">
        <v>4737</v>
      </c>
      <c r="N1559">
        <v>1.995833333</v>
      </c>
      <c r="O1559">
        <v>0</v>
      </c>
      <c r="P1559">
        <v>28</v>
      </c>
      <c r="Q1559">
        <v>0</v>
      </c>
      <c r="R1559">
        <v>30</v>
      </c>
      <c r="S1559">
        <v>0</v>
      </c>
      <c r="T1559">
        <v>2</v>
      </c>
      <c r="U1559">
        <v>0</v>
      </c>
      <c r="V1559">
        <v>0</v>
      </c>
      <c r="W1559">
        <v>0</v>
      </c>
      <c r="X1559">
        <v>21.240313261510039</v>
      </c>
      <c r="Y1559">
        <v>0</v>
      </c>
      <c r="Z1559">
        <v>114.40682091949643</v>
      </c>
      <c r="AA1559">
        <v>0</v>
      </c>
      <c r="AB1559">
        <v>8.534386688910379</v>
      </c>
      <c r="AC1559">
        <v>0</v>
      </c>
      <c r="AD1559">
        <v>0</v>
      </c>
      <c r="AE1559">
        <v>144.18152086991685</v>
      </c>
    </row>
    <row r="1560" spans="1:31" x14ac:dyDescent="0.25">
      <c r="A1560">
        <v>2359575</v>
      </c>
      <c r="B1560">
        <v>1</v>
      </c>
      <c r="C1560" t="s">
        <v>80</v>
      </c>
      <c r="D1560" t="s">
        <v>100</v>
      </c>
      <c r="E1560" t="s">
        <v>225</v>
      </c>
      <c r="F1560" t="s">
        <v>2642</v>
      </c>
      <c r="G1560" t="s">
        <v>3821</v>
      </c>
      <c r="H1560" t="s">
        <v>151</v>
      </c>
      <c r="I1560" t="s">
        <v>136</v>
      </c>
      <c r="J1560" t="s">
        <v>137</v>
      </c>
      <c r="K1560" t="s">
        <v>138</v>
      </c>
      <c r="L1560" t="s">
        <v>4738</v>
      </c>
      <c r="M1560" t="s">
        <v>4739</v>
      </c>
      <c r="N1560">
        <v>0.92749999999999999</v>
      </c>
      <c r="O1560">
        <v>0</v>
      </c>
      <c r="P1560">
        <v>35</v>
      </c>
      <c r="Q1560">
        <v>0</v>
      </c>
      <c r="R1560">
        <v>6</v>
      </c>
      <c r="S1560">
        <v>0</v>
      </c>
      <c r="T1560">
        <v>6</v>
      </c>
      <c r="U1560">
        <v>0</v>
      </c>
      <c r="V1560">
        <v>0</v>
      </c>
      <c r="W1560">
        <v>0</v>
      </c>
      <c r="X1560">
        <v>28.156156562574751</v>
      </c>
      <c r="Y1560">
        <v>0</v>
      </c>
      <c r="Z1560">
        <v>8.7458540952565276</v>
      </c>
      <c r="AA1560">
        <v>0</v>
      </c>
      <c r="AB1560">
        <v>6.5592808222433341</v>
      </c>
      <c r="AC1560">
        <v>0</v>
      </c>
      <c r="AD1560">
        <v>0</v>
      </c>
      <c r="AE1560">
        <v>43.461291480074607</v>
      </c>
    </row>
    <row r="1561" spans="1:31" x14ac:dyDescent="0.25">
      <c r="A1561">
        <v>2360093</v>
      </c>
      <c r="B1561">
        <v>1</v>
      </c>
      <c r="C1561" t="s">
        <v>81</v>
      </c>
      <c r="D1561" t="s">
        <v>120</v>
      </c>
      <c r="E1561" t="s">
        <v>171</v>
      </c>
      <c r="F1561" t="s">
        <v>4740</v>
      </c>
      <c r="G1561" t="s">
        <v>168</v>
      </c>
      <c r="H1561" t="s">
        <v>135</v>
      </c>
      <c r="I1561" t="s">
        <v>136</v>
      </c>
      <c r="J1561" t="s">
        <v>137</v>
      </c>
      <c r="K1561" t="s">
        <v>138</v>
      </c>
      <c r="L1561" t="s">
        <v>4741</v>
      </c>
      <c r="M1561" t="s">
        <v>4742</v>
      </c>
      <c r="N1561">
        <v>0.63611111099999995</v>
      </c>
      <c r="O1561">
        <v>0</v>
      </c>
      <c r="P1561">
        <v>572</v>
      </c>
      <c r="Q1561">
        <v>37</v>
      </c>
      <c r="R1561">
        <v>6</v>
      </c>
      <c r="S1561">
        <v>7</v>
      </c>
      <c r="T1561">
        <v>82</v>
      </c>
      <c r="U1561">
        <v>0</v>
      </c>
      <c r="V1561">
        <v>0</v>
      </c>
      <c r="W1561">
        <v>0</v>
      </c>
      <c r="X1561">
        <v>113.38464121177603</v>
      </c>
      <c r="Y1561">
        <v>135.7496250294798</v>
      </c>
      <c r="Z1561">
        <v>13.284014518394223</v>
      </c>
      <c r="AA1561">
        <v>31.818852837941801</v>
      </c>
      <c r="AB1561">
        <v>24.743808955541414</v>
      </c>
      <c r="AC1561">
        <v>0</v>
      </c>
      <c r="AD1561">
        <v>0</v>
      </c>
      <c r="AE1561">
        <v>318.98094255313322</v>
      </c>
    </row>
    <row r="1562" spans="1:31" x14ac:dyDescent="0.25">
      <c r="A1562">
        <v>2360073</v>
      </c>
      <c r="B1562">
        <v>1</v>
      </c>
      <c r="C1562" t="s">
        <v>80</v>
      </c>
      <c r="D1562" t="s">
        <v>106</v>
      </c>
      <c r="E1562" t="s">
        <v>132</v>
      </c>
      <c r="F1562" t="s">
        <v>4743</v>
      </c>
      <c r="G1562" t="s">
        <v>134</v>
      </c>
      <c r="H1562" t="s">
        <v>135</v>
      </c>
      <c r="I1562" t="s">
        <v>136</v>
      </c>
      <c r="J1562" t="s">
        <v>137</v>
      </c>
      <c r="K1562" t="s">
        <v>138</v>
      </c>
      <c r="L1562" t="s">
        <v>4744</v>
      </c>
      <c r="M1562" t="s">
        <v>4745</v>
      </c>
      <c r="N1562">
        <v>0.85166666599999996</v>
      </c>
      <c r="O1562">
        <v>0</v>
      </c>
      <c r="P1562">
        <v>1</v>
      </c>
      <c r="Q1562">
        <v>12</v>
      </c>
      <c r="R1562">
        <v>10</v>
      </c>
      <c r="S1562">
        <v>2</v>
      </c>
      <c r="T1562">
        <v>4</v>
      </c>
      <c r="U1562">
        <v>0</v>
      </c>
      <c r="V1562">
        <v>0</v>
      </c>
      <c r="W1562">
        <v>0</v>
      </c>
      <c r="X1562">
        <v>0.31061675119095833</v>
      </c>
      <c r="Y1562">
        <v>60.016597570850934</v>
      </c>
      <c r="Z1562">
        <v>61.193311656787756</v>
      </c>
      <c r="AA1562">
        <v>9.4841323744079169</v>
      </c>
      <c r="AB1562">
        <v>7.7833828115800818</v>
      </c>
      <c r="AC1562">
        <v>0</v>
      </c>
      <c r="AD1562">
        <v>0</v>
      </c>
      <c r="AE1562">
        <v>138.78804116481766</v>
      </c>
    </row>
    <row r="1563" spans="1:31" x14ac:dyDescent="0.25">
      <c r="A1563">
        <v>2359744</v>
      </c>
      <c r="B1563">
        <v>1</v>
      </c>
      <c r="C1563" t="s">
        <v>80</v>
      </c>
      <c r="D1563" t="s">
        <v>82</v>
      </c>
      <c r="E1563" t="s">
        <v>154</v>
      </c>
      <c r="F1563" t="s">
        <v>2863</v>
      </c>
      <c r="G1563" t="s">
        <v>156</v>
      </c>
      <c r="H1563" t="s">
        <v>151</v>
      </c>
      <c r="I1563" t="s">
        <v>136</v>
      </c>
      <c r="J1563" t="s">
        <v>137</v>
      </c>
      <c r="K1563" t="s">
        <v>138</v>
      </c>
      <c r="L1563" t="s">
        <v>4746</v>
      </c>
      <c r="M1563" t="s">
        <v>4747</v>
      </c>
      <c r="N1563">
        <v>0.18916666600000001</v>
      </c>
      <c r="O1563">
        <v>0</v>
      </c>
      <c r="P1563">
        <v>47</v>
      </c>
      <c r="Q1563">
        <v>0</v>
      </c>
      <c r="R1563">
        <v>0</v>
      </c>
      <c r="S1563">
        <v>0</v>
      </c>
      <c r="T1563">
        <v>156</v>
      </c>
      <c r="U1563">
        <v>0</v>
      </c>
      <c r="V1563">
        <v>4</v>
      </c>
      <c r="W1563">
        <v>0</v>
      </c>
      <c r="X1563">
        <v>2.3624632677695194</v>
      </c>
      <c r="Y1563">
        <v>0</v>
      </c>
      <c r="Z1563">
        <v>0</v>
      </c>
      <c r="AA1563">
        <v>0</v>
      </c>
      <c r="AB1563">
        <v>39.778100812583595</v>
      </c>
      <c r="AC1563">
        <v>0</v>
      </c>
      <c r="AD1563">
        <v>4.8736646407422919</v>
      </c>
      <c r="AE1563">
        <v>47.014228721095407</v>
      </c>
    </row>
    <row r="1564" spans="1:31" x14ac:dyDescent="0.25">
      <c r="A1564">
        <v>2359538</v>
      </c>
      <c r="B1564">
        <v>1</v>
      </c>
      <c r="C1564" t="s">
        <v>81</v>
      </c>
      <c r="D1564" t="s">
        <v>116</v>
      </c>
      <c r="E1564" t="s">
        <v>166</v>
      </c>
      <c r="F1564" t="s">
        <v>4748</v>
      </c>
      <c r="G1564" t="s">
        <v>168</v>
      </c>
      <c r="H1564" t="s">
        <v>135</v>
      </c>
      <c r="I1564" t="s">
        <v>136</v>
      </c>
      <c r="J1564" t="s">
        <v>137</v>
      </c>
      <c r="K1564" t="s">
        <v>138</v>
      </c>
      <c r="L1564" t="s">
        <v>4749</v>
      </c>
      <c r="M1564" t="s">
        <v>4750</v>
      </c>
      <c r="N1564">
        <v>0.15333333299999999</v>
      </c>
      <c r="O1564">
        <v>4</v>
      </c>
      <c r="P1564">
        <v>994</v>
      </c>
      <c r="Q1564">
        <v>120</v>
      </c>
      <c r="R1564">
        <v>220</v>
      </c>
      <c r="S1564">
        <v>15</v>
      </c>
      <c r="T1564">
        <v>107</v>
      </c>
      <c r="U1564">
        <v>2</v>
      </c>
      <c r="V1564">
        <v>0</v>
      </c>
      <c r="W1564">
        <v>0</v>
      </c>
      <c r="X1564">
        <v>29.095275811311804</v>
      </c>
      <c r="Y1564">
        <v>104.51216776396254</v>
      </c>
      <c r="Z1564">
        <v>35.343125255308003</v>
      </c>
      <c r="AA1564">
        <v>5.1691072371403726</v>
      </c>
      <c r="AB1564">
        <v>4.9783328968738605</v>
      </c>
      <c r="AC1564">
        <v>23.469331371004397</v>
      </c>
      <c r="AD1564">
        <v>0</v>
      </c>
      <c r="AE1564">
        <v>202.56734033560096</v>
      </c>
    </row>
    <row r="1565" spans="1:31" x14ac:dyDescent="0.25">
      <c r="A1565">
        <v>2359787</v>
      </c>
      <c r="B1565">
        <v>1</v>
      </c>
      <c r="C1565" t="s">
        <v>81</v>
      </c>
      <c r="D1565" t="s">
        <v>117</v>
      </c>
      <c r="E1565" t="s">
        <v>171</v>
      </c>
      <c r="F1565" t="s">
        <v>4751</v>
      </c>
      <c r="G1565" t="s">
        <v>168</v>
      </c>
      <c r="H1565" t="s">
        <v>135</v>
      </c>
      <c r="I1565" t="s">
        <v>136</v>
      </c>
      <c r="J1565" t="s">
        <v>137</v>
      </c>
      <c r="K1565" t="s">
        <v>138</v>
      </c>
      <c r="L1565" t="s">
        <v>4752</v>
      </c>
      <c r="M1565" t="s">
        <v>4753</v>
      </c>
      <c r="N1565">
        <v>0.66583333300000003</v>
      </c>
      <c r="O1565">
        <v>0</v>
      </c>
      <c r="P1565">
        <v>1068</v>
      </c>
      <c r="Q1565">
        <v>8</v>
      </c>
      <c r="R1565">
        <v>54</v>
      </c>
      <c r="S1565">
        <v>6</v>
      </c>
      <c r="T1565">
        <v>126</v>
      </c>
      <c r="U1565">
        <v>2</v>
      </c>
      <c r="V1565">
        <v>0</v>
      </c>
      <c r="W1565">
        <v>0</v>
      </c>
      <c r="X1565">
        <v>126.45406183292476</v>
      </c>
      <c r="Y1565">
        <v>91.113088191389906</v>
      </c>
      <c r="Z1565">
        <v>16.836774698469654</v>
      </c>
      <c r="AA1565">
        <v>13.45066842273777</v>
      </c>
      <c r="AB1565">
        <v>71.008681260290729</v>
      </c>
      <c r="AC1565">
        <v>86.562808159427306</v>
      </c>
      <c r="AD1565">
        <v>0</v>
      </c>
      <c r="AE1565">
        <v>405.42608256524011</v>
      </c>
    </row>
    <row r="1566" spans="1:31" x14ac:dyDescent="0.25">
      <c r="A1566">
        <v>2359887</v>
      </c>
      <c r="B1566">
        <v>1</v>
      </c>
      <c r="C1566" t="s">
        <v>80</v>
      </c>
      <c r="D1566" t="s">
        <v>108</v>
      </c>
      <c r="E1566" t="s">
        <v>154</v>
      </c>
      <c r="F1566" t="s">
        <v>4754</v>
      </c>
      <c r="G1566" t="s">
        <v>744</v>
      </c>
      <c r="H1566" t="s">
        <v>151</v>
      </c>
      <c r="I1566" t="s">
        <v>136</v>
      </c>
      <c r="J1566" t="s">
        <v>137</v>
      </c>
      <c r="K1566" t="s">
        <v>138</v>
      </c>
      <c r="L1566" t="s">
        <v>4755</v>
      </c>
      <c r="M1566" t="s">
        <v>4756</v>
      </c>
      <c r="N1566">
        <v>3.170555555</v>
      </c>
      <c r="O1566">
        <v>0</v>
      </c>
      <c r="P1566">
        <v>50</v>
      </c>
      <c r="Q1566">
        <v>0</v>
      </c>
      <c r="R1566">
        <v>9</v>
      </c>
      <c r="S1566">
        <v>0</v>
      </c>
      <c r="T1566">
        <v>12</v>
      </c>
      <c r="U1566">
        <v>0</v>
      </c>
      <c r="V1566">
        <v>0</v>
      </c>
      <c r="W1566">
        <v>0</v>
      </c>
      <c r="X1566">
        <v>40.045518533769872</v>
      </c>
      <c r="Y1566">
        <v>0</v>
      </c>
      <c r="Z1566">
        <v>36.33605740508785</v>
      </c>
      <c r="AA1566">
        <v>0</v>
      </c>
      <c r="AB1566">
        <v>43.80449307186052</v>
      </c>
      <c r="AC1566">
        <v>0</v>
      </c>
      <c r="AD1566">
        <v>0</v>
      </c>
      <c r="AE1566">
        <v>120.18606901071824</v>
      </c>
    </row>
    <row r="1567" spans="1:31" x14ac:dyDescent="0.25">
      <c r="A1567">
        <v>2360079</v>
      </c>
      <c r="B1567">
        <v>1</v>
      </c>
      <c r="C1567" t="s">
        <v>80</v>
      </c>
      <c r="D1567" t="s">
        <v>85</v>
      </c>
      <c r="E1567" t="s">
        <v>175</v>
      </c>
      <c r="F1567" t="s">
        <v>4757</v>
      </c>
      <c r="G1567" t="s">
        <v>219</v>
      </c>
      <c r="H1567" t="s">
        <v>151</v>
      </c>
      <c r="I1567" t="s">
        <v>136</v>
      </c>
      <c r="J1567" t="s">
        <v>137</v>
      </c>
      <c r="K1567" t="s">
        <v>138</v>
      </c>
      <c r="L1567" t="s">
        <v>4538</v>
      </c>
      <c r="M1567" t="s">
        <v>4758</v>
      </c>
      <c r="N1567">
        <v>1.6927777770000001</v>
      </c>
      <c r="O1567">
        <v>0</v>
      </c>
      <c r="P1567">
        <v>167</v>
      </c>
      <c r="Q1567">
        <v>0</v>
      </c>
      <c r="R1567">
        <v>0</v>
      </c>
      <c r="S1567">
        <v>0</v>
      </c>
      <c r="T1567">
        <v>44</v>
      </c>
      <c r="U1567">
        <v>0</v>
      </c>
      <c r="V1567">
        <v>0</v>
      </c>
      <c r="W1567">
        <v>0</v>
      </c>
      <c r="X1567">
        <v>104.68638207406207</v>
      </c>
      <c r="Y1567">
        <v>0</v>
      </c>
      <c r="Z1567">
        <v>0</v>
      </c>
      <c r="AA1567">
        <v>0</v>
      </c>
      <c r="AB1567">
        <v>163.40114431162118</v>
      </c>
      <c r="AC1567">
        <v>0</v>
      </c>
      <c r="AD1567">
        <v>0</v>
      </c>
      <c r="AE1567">
        <v>268.08752638568325</v>
      </c>
    </row>
    <row r="1568" spans="1:31" x14ac:dyDescent="0.25">
      <c r="A1568">
        <v>2381278</v>
      </c>
      <c r="B1568">
        <v>1</v>
      </c>
      <c r="C1568" t="s">
        <v>81</v>
      </c>
      <c r="D1568" t="s">
        <v>117</v>
      </c>
      <c r="E1568" t="s">
        <v>166</v>
      </c>
      <c r="F1568" t="s">
        <v>2554</v>
      </c>
      <c r="G1568" t="s">
        <v>168</v>
      </c>
      <c r="H1568" t="s">
        <v>135</v>
      </c>
      <c r="I1568" t="s">
        <v>653</v>
      </c>
      <c r="J1568" t="s">
        <v>137</v>
      </c>
      <c r="K1568" t="s">
        <v>138</v>
      </c>
      <c r="L1568" t="s">
        <v>4759</v>
      </c>
      <c r="M1568" t="s">
        <v>4760</v>
      </c>
      <c r="N1568">
        <v>3.3333333E-2</v>
      </c>
      <c r="O1568">
        <v>2</v>
      </c>
      <c r="P1568">
        <v>242</v>
      </c>
      <c r="Q1568">
        <v>31</v>
      </c>
      <c r="R1568">
        <v>52</v>
      </c>
      <c r="S1568">
        <v>5</v>
      </c>
      <c r="T1568">
        <v>7</v>
      </c>
      <c r="U1568">
        <v>2</v>
      </c>
      <c r="V1568">
        <v>0</v>
      </c>
      <c r="W1568">
        <v>7.3566207384000003E-3</v>
      </c>
      <c r="X1568">
        <v>1.5858341970588006</v>
      </c>
      <c r="Y1568">
        <v>9.4117454618786685</v>
      </c>
      <c r="Z1568">
        <v>1.8349844656427998</v>
      </c>
      <c r="AA1568">
        <v>1.5700416571077334</v>
      </c>
      <c r="AB1568">
        <v>0.2191416184145</v>
      </c>
      <c r="AC1568">
        <v>5.1843728392558006</v>
      </c>
      <c r="AD1568">
        <v>0</v>
      </c>
      <c r="AE1568">
        <v>19.813476860096703</v>
      </c>
    </row>
    <row r="1569" spans="1:31" x14ac:dyDescent="0.25">
      <c r="A1569">
        <v>2359638</v>
      </c>
      <c r="B1569">
        <v>1</v>
      </c>
      <c r="C1569" t="s">
        <v>81</v>
      </c>
      <c r="D1569" t="s">
        <v>119</v>
      </c>
      <c r="E1569" t="s">
        <v>225</v>
      </c>
      <c r="F1569" t="s">
        <v>4761</v>
      </c>
      <c r="G1569" t="s">
        <v>219</v>
      </c>
      <c r="H1569" t="s">
        <v>151</v>
      </c>
      <c r="I1569" t="s">
        <v>136</v>
      </c>
      <c r="J1569" t="s">
        <v>137</v>
      </c>
      <c r="K1569" t="s">
        <v>138</v>
      </c>
      <c r="L1569" t="s">
        <v>4762</v>
      </c>
      <c r="M1569" t="s">
        <v>4763</v>
      </c>
      <c r="N1569">
        <v>2.4913888879999999</v>
      </c>
      <c r="O1569">
        <v>0</v>
      </c>
      <c r="P1569">
        <v>1</v>
      </c>
      <c r="Q1569">
        <v>0</v>
      </c>
      <c r="R1569">
        <v>1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0.82749401985329174</v>
      </c>
      <c r="Y1569">
        <v>0</v>
      </c>
      <c r="Z1569">
        <v>3.3755905652045373</v>
      </c>
      <c r="AA1569">
        <v>0</v>
      </c>
      <c r="AB1569">
        <v>0</v>
      </c>
      <c r="AC1569">
        <v>0</v>
      </c>
      <c r="AD1569">
        <v>0</v>
      </c>
      <c r="AE1569">
        <v>4.2030845850578293</v>
      </c>
    </row>
    <row r="1570" spans="1:31" x14ac:dyDescent="0.25">
      <c r="A1570">
        <v>2359581</v>
      </c>
      <c r="B1570">
        <v>1</v>
      </c>
      <c r="C1570" t="s">
        <v>81</v>
      </c>
      <c r="D1570" t="s">
        <v>122</v>
      </c>
      <c r="E1570" t="s">
        <v>166</v>
      </c>
      <c r="F1570" t="s">
        <v>4417</v>
      </c>
      <c r="G1570" t="s">
        <v>244</v>
      </c>
      <c r="H1570" t="s">
        <v>135</v>
      </c>
      <c r="I1570" t="s">
        <v>136</v>
      </c>
      <c r="J1570" t="s">
        <v>137</v>
      </c>
      <c r="K1570" t="s">
        <v>245</v>
      </c>
      <c r="L1570" t="s">
        <v>4764</v>
      </c>
      <c r="M1570" t="s">
        <v>4765</v>
      </c>
      <c r="N1570">
        <v>0.53972222199999997</v>
      </c>
      <c r="O1570">
        <v>0</v>
      </c>
      <c r="P1570">
        <v>8671</v>
      </c>
      <c r="Q1570">
        <v>0</v>
      </c>
      <c r="R1570">
        <v>34</v>
      </c>
      <c r="S1570">
        <v>0</v>
      </c>
      <c r="T1570">
        <v>456</v>
      </c>
      <c r="U1570">
        <v>0</v>
      </c>
      <c r="V1570">
        <v>0</v>
      </c>
      <c r="W1570">
        <v>0</v>
      </c>
      <c r="X1570">
        <v>976.18353789314153</v>
      </c>
      <c r="Y1570">
        <v>0</v>
      </c>
      <c r="Z1570">
        <v>15.735561918577172</v>
      </c>
      <c r="AA1570">
        <v>0</v>
      </c>
      <c r="AB1570">
        <v>300.73754626685945</v>
      </c>
      <c r="AC1570">
        <v>0</v>
      </c>
      <c r="AD1570">
        <v>0</v>
      </c>
      <c r="AE1570">
        <v>1292.6566460785782</v>
      </c>
    </row>
    <row r="1571" spans="1:31" x14ac:dyDescent="0.25">
      <c r="A1571">
        <v>2359627</v>
      </c>
      <c r="B1571">
        <v>1</v>
      </c>
      <c r="C1571" t="s">
        <v>80</v>
      </c>
      <c r="D1571" t="s">
        <v>96</v>
      </c>
      <c r="E1571" t="s">
        <v>148</v>
      </c>
      <c r="F1571" t="s">
        <v>4766</v>
      </c>
      <c r="G1571" t="s">
        <v>160</v>
      </c>
      <c r="H1571" t="s">
        <v>151</v>
      </c>
      <c r="I1571" t="s">
        <v>136</v>
      </c>
      <c r="J1571" t="s">
        <v>137</v>
      </c>
      <c r="K1571" t="s">
        <v>138</v>
      </c>
      <c r="L1571" t="s">
        <v>4767</v>
      </c>
      <c r="M1571" t="s">
        <v>4768</v>
      </c>
      <c r="N1571">
        <v>1.2127777769999999</v>
      </c>
      <c r="O1571">
        <v>0</v>
      </c>
      <c r="P1571">
        <v>2</v>
      </c>
      <c r="Q1571">
        <v>0</v>
      </c>
      <c r="R1571">
        <v>3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2.9125242236761681</v>
      </c>
      <c r="Y1571">
        <v>0</v>
      </c>
      <c r="Z1571">
        <v>4.8559562694004548</v>
      </c>
      <c r="AA1571">
        <v>0</v>
      </c>
      <c r="AB1571">
        <v>0</v>
      </c>
      <c r="AC1571">
        <v>0</v>
      </c>
      <c r="AD1571">
        <v>0</v>
      </c>
      <c r="AE1571">
        <v>7.7684804930766234</v>
      </c>
    </row>
    <row r="1572" spans="1:31" x14ac:dyDescent="0.25">
      <c r="A1572">
        <v>2359919</v>
      </c>
      <c r="B1572">
        <v>1</v>
      </c>
      <c r="C1572" t="s">
        <v>81</v>
      </c>
      <c r="D1572" t="s">
        <v>119</v>
      </c>
      <c r="E1572" t="s">
        <v>166</v>
      </c>
      <c r="F1572" t="s">
        <v>2019</v>
      </c>
      <c r="G1572" t="s">
        <v>168</v>
      </c>
      <c r="H1572" t="s">
        <v>135</v>
      </c>
      <c r="I1572" t="s">
        <v>136</v>
      </c>
      <c r="J1572" t="s">
        <v>137</v>
      </c>
      <c r="K1572" t="s">
        <v>138</v>
      </c>
      <c r="L1572" t="s">
        <v>4769</v>
      </c>
      <c r="M1572" t="s">
        <v>4770</v>
      </c>
      <c r="N1572">
        <v>0.46083333300000001</v>
      </c>
      <c r="O1572">
        <v>0</v>
      </c>
      <c r="P1572">
        <v>1007</v>
      </c>
      <c r="Q1572">
        <v>18</v>
      </c>
      <c r="R1572">
        <v>241</v>
      </c>
      <c r="S1572">
        <v>3</v>
      </c>
      <c r="T1572">
        <v>64</v>
      </c>
      <c r="U1572">
        <v>0</v>
      </c>
      <c r="V1572">
        <v>0</v>
      </c>
      <c r="W1572">
        <v>0</v>
      </c>
      <c r="X1572">
        <v>130.23922905222204</v>
      </c>
      <c r="Y1572">
        <v>58.858863685147384</v>
      </c>
      <c r="Z1572">
        <v>425.33033082038804</v>
      </c>
      <c r="AA1572">
        <v>3.3407194013786659</v>
      </c>
      <c r="AB1572">
        <v>23.255206158361155</v>
      </c>
      <c r="AC1572">
        <v>0</v>
      </c>
      <c r="AD1572">
        <v>0</v>
      </c>
      <c r="AE1572">
        <v>641.02434911749731</v>
      </c>
    </row>
    <row r="1573" spans="1:31" x14ac:dyDescent="0.25">
      <c r="A1573">
        <v>2359896</v>
      </c>
      <c r="B1573">
        <v>1</v>
      </c>
      <c r="C1573" t="s">
        <v>80</v>
      </c>
      <c r="D1573" t="s">
        <v>107</v>
      </c>
      <c r="E1573" t="s">
        <v>171</v>
      </c>
      <c r="F1573" t="s">
        <v>4771</v>
      </c>
      <c r="G1573" t="s">
        <v>168</v>
      </c>
      <c r="H1573" t="s">
        <v>135</v>
      </c>
      <c r="I1573" t="s">
        <v>136</v>
      </c>
      <c r="J1573" t="s">
        <v>137</v>
      </c>
      <c r="K1573" t="s">
        <v>138</v>
      </c>
      <c r="L1573" t="s">
        <v>4772</v>
      </c>
      <c r="M1573" t="s">
        <v>4773</v>
      </c>
      <c r="N1573">
        <v>9.2222222000000006E-2</v>
      </c>
      <c r="O1573">
        <v>9</v>
      </c>
      <c r="P1573">
        <v>1281</v>
      </c>
      <c r="Q1573">
        <v>23</v>
      </c>
      <c r="R1573">
        <v>57</v>
      </c>
      <c r="S1573">
        <v>9</v>
      </c>
      <c r="T1573">
        <v>112</v>
      </c>
      <c r="U1573">
        <v>1</v>
      </c>
      <c r="V1573">
        <v>0</v>
      </c>
      <c r="W1573">
        <v>0.95879457411993341</v>
      </c>
      <c r="X1573">
        <v>32.240895765875145</v>
      </c>
      <c r="Y1573">
        <v>9.1122818992906804</v>
      </c>
      <c r="Z1573">
        <v>2.1971702911856692</v>
      </c>
      <c r="AA1573">
        <v>3.4970766627012093</v>
      </c>
      <c r="AB1573">
        <v>15.446946967821772</v>
      </c>
      <c r="AC1573">
        <v>11.070033387992394</v>
      </c>
      <c r="AD1573">
        <v>0</v>
      </c>
      <c r="AE1573">
        <v>74.52319954898681</v>
      </c>
    </row>
    <row r="1574" spans="1:31" x14ac:dyDescent="0.25">
      <c r="A1574">
        <v>2359650</v>
      </c>
      <c r="B1574">
        <v>1</v>
      </c>
      <c r="C1574" t="s">
        <v>80</v>
      </c>
      <c r="D1574" t="s">
        <v>101</v>
      </c>
      <c r="E1574" t="s">
        <v>225</v>
      </c>
      <c r="F1574" t="s">
        <v>4774</v>
      </c>
      <c r="G1574" t="s">
        <v>156</v>
      </c>
      <c r="H1574" t="s">
        <v>151</v>
      </c>
      <c r="I1574" t="s">
        <v>136</v>
      </c>
      <c r="J1574" t="s">
        <v>137</v>
      </c>
      <c r="K1574" t="s">
        <v>138</v>
      </c>
      <c r="L1574" t="s">
        <v>4775</v>
      </c>
      <c r="M1574" t="s">
        <v>4776</v>
      </c>
      <c r="N1574">
        <v>0.903888888</v>
      </c>
      <c r="O1574">
        <v>0</v>
      </c>
      <c r="P1574">
        <v>18</v>
      </c>
      <c r="Q1574">
        <v>0</v>
      </c>
      <c r="R1574">
        <v>0</v>
      </c>
      <c r="S1574">
        <v>0</v>
      </c>
      <c r="T1574">
        <v>5</v>
      </c>
      <c r="U1574">
        <v>0</v>
      </c>
      <c r="V1574">
        <v>0</v>
      </c>
      <c r="W1574">
        <v>0</v>
      </c>
      <c r="X1574">
        <v>9.5651457256021946</v>
      </c>
      <c r="Y1574">
        <v>0</v>
      </c>
      <c r="Z1574">
        <v>0</v>
      </c>
      <c r="AA1574">
        <v>0</v>
      </c>
      <c r="AB1574">
        <v>5.1462368730902774</v>
      </c>
      <c r="AC1574">
        <v>0</v>
      </c>
      <c r="AD1574">
        <v>0</v>
      </c>
      <c r="AE1574">
        <v>14.711382598692472</v>
      </c>
    </row>
    <row r="1575" spans="1:31" x14ac:dyDescent="0.25">
      <c r="A1575">
        <v>2359518</v>
      </c>
      <c r="B1575">
        <v>1</v>
      </c>
      <c r="C1575" t="s">
        <v>81</v>
      </c>
      <c r="D1575" t="s">
        <v>119</v>
      </c>
      <c r="E1575" t="s">
        <v>225</v>
      </c>
      <c r="F1575" t="s">
        <v>4777</v>
      </c>
      <c r="G1575" t="s">
        <v>219</v>
      </c>
      <c r="H1575" t="s">
        <v>151</v>
      </c>
      <c r="I1575" t="s">
        <v>136</v>
      </c>
      <c r="J1575" t="s">
        <v>137</v>
      </c>
      <c r="K1575" t="s">
        <v>138</v>
      </c>
      <c r="L1575" t="s">
        <v>4778</v>
      </c>
      <c r="M1575" t="s">
        <v>4779</v>
      </c>
      <c r="N1575">
        <v>1.2891666660000001</v>
      </c>
      <c r="O1575">
        <v>0</v>
      </c>
      <c r="P1575">
        <v>0</v>
      </c>
      <c r="Q1575">
        <v>0</v>
      </c>
      <c r="R1575">
        <v>1</v>
      </c>
      <c r="S1575">
        <v>0</v>
      </c>
      <c r="T1575">
        <v>1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1.7821427443967779</v>
      </c>
      <c r="AA1575">
        <v>0</v>
      </c>
      <c r="AB1575">
        <v>1.5611198449634998</v>
      </c>
      <c r="AC1575">
        <v>0</v>
      </c>
      <c r="AD1575">
        <v>0</v>
      </c>
      <c r="AE1575">
        <v>3.3432625893602776</v>
      </c>
    </row>
    <row r="1576" spans="1:31" x14ac:dyDescent="0.25">
      <c r="A1576">
        <v>2359813</v>
      </c>
      <c r="B1576">
        <v>1</v>
      </c>
      <c r="C1576" t="s">
        <v>80</v>
      </c>
      <c r="D1576" t="s">
        <v>85</v>
      </c>
      <c r="E1576" t="s">
        <v>320</v>
      </c>
      <c r="F1576" t="s">
        <v>4780</v>
      </c>
      <c r="G1576" t="s">
        <v>244</v>
      </c>
      <c r="H1576" t="s">
        <v>135</v>
      </c>
      <c r="I1576" t="s">
        <v>136</v>
      </c>
      <c r="J1576" t="s">
        <v>137</v>
      </c>
      <c r="K1576" t="s">
        <v>245</v>
      </c>
      <c r="L1576" t="s">
        <v>4781</v>
      </c>
      <c r="M1576" t="s">
        <v>4782</v>
      </c>
      <c r="N1576">
        <v>6.2138888879999996</v>
      </c>
      <c r="O1576">
        <v>0</v>
      </c>
      <c r="P1576">
        <v>3012</v>
      </c>
      <c r="Q1576">
        <v>0</v>
      </c>
      <c r="R1576">
        <v>0</v>
      </c>
      <c r="S1576">
        <v>2</v>
      </c>
      <c r="T1576">
        <v>360</v>
      </c>
      <c r="U1576">
        <v>0</v>
      </c>
      <c r="V1576">
        <v>0</v>
      </c>
      <c r="W1576">
        <v>0</v>
      </c>
      <c r="X1576">
        <v>8385.0974153659172</v>
      </c>
      <c r="Y1576">
        <v>0</v>
      </c>
      <c r="Z1576">
        <v>0</v>
      </c>
      <c r="AA1576">
        <v>386.14903486323703</v>
      </c>
      <c r="AB1576">
        <v>3428.5387714069579</v>
      </c>
      <c r="AC1576">
        <v>0</v>
      </c>
      <c r="AD1576">
        <v>0</v>
      </c>
      <c r="AE1576">
        <v>12199.785221636113</v>
      </c>
    </row>
    <row r="1577" spans="1:31" x14ac:dyDescent="0.25">
      <c r="A1577">
        <v>2359664</v>
      </c>
      <c r="B1577">
        <v>1</v>
      </c>
      <c r="C1577" t="s">
        <v>80</v>
      </c>
      <c r="D1577" t="s">
        <v>92</v>
      </c>
      <c r="E1577" t="s">
        <v>148</v>
      </c>
      <c r="F1577" t="s">
        <v>4783</v>
      </c>
      <c r="G1577" t="s">
        <v>240</v>
      </c>
      <c r="H1577" t="s">
        <v>151</v>
      </c>
      <c r="I1577" t="s">
        <v>136</v>
      </c>
      <c r="J1577" t="s">
        <v>137</v>
      </c>
      <c r="K1577" t="s">
        <v>138</v>
      </c>
      <c r="L1577" t="s">
        <v>4784</v>
      </c>
      <c r="M1577" t="s">
        <v>4785</v>
      </c>
      <c r="N1577">
        <v>3.3505555550000001</v>
      </c>
      <c r="O1577">
        <v>0</v>
      </c>
      <c r="P1577">
        <v>1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1.9174030605245751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1.9174030605245751</v>
      </c>
    </row>
    <row r="1578" spans="1:31" x14ac:dyDescent="0.25">
      <c r="A1578">
        <v>2359564</v>
      </c>
      <c r="B1578">
        <v>1</v>
      </c>
      <c r="C1578" t="s">
        <v>80</v>
      </c>
      <c r="D1578" t="s">
        <v>110</v>
      </c>
      <c r="E1578" t="s">
        <v>148</v>
      </c>
      <c r="F1578" t="s">
        <v>4786</v>
      </c>
      <c r="G1578" t="s">
        <v>160</v>
      </c>
      <c r="H1578" t="s">
        <v>151</v>
      </c>
      <c r="I1578" t="s">
        <v>136</v>
      </c>
      <c r="J1578" t="s">
        <v>137</v>
      </c>
      <c r="K1578" t="s">
        <v>138</v>
      </c>
      <c r="L1578" t="s">
        <v>4787</v>
      </c>
      <c r="M1578" t="s">
        <v>4788</v>
      </c>
      <c r="N1578">
        <v>1.737777777</v>
      </c>
      <c r="O1578">
        <v>0</v>
      </c>
      <c r="P1578">
        <v>1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1.0979357908905822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1.0979357908905822</v>
      </c>
    </row>
    <row r="1579" spans="1:31" x14ac:dyDescent="0.25">
      <c r="A1579">
        <v>2360045</v>
      </c>
      <c r="B1579">
        <v>1</v>
      </c>
      <c r="C1579" t="s">
        <v>80</v>
      </c>
      <c r="D1579" t="s">
        <v>106</v>
      </c>
      <c r="E1579" t="s">
        <v>225</v>
      </c>
      <c r="F1579" t="s">
        <v>4409</v>
      </c>
      <c r="G1579" t="s">
        <v>219</v>
      </c>
      <c r="H1579" t="s">
        <v>151</v>
      </c>
      <c r="I1579" t="s">
        <v>136</v>
      </c>
      <c r="J1579" t="s">
        <v>137</v>
      </c>
      <c r="K1579" t="s">
        <v>138</v>
      </c>
      <c r="L1579" t="s">
        <v>4789</v>
      </c>
      <c r="M1579" t="s">
        <v>4790</v>
      </c>
      <c r="N1579">
        <v>0.72166666599999996</v>
      </c>
      <c r="O1579">
        <v>0</v>
      </c>
      <c r="P1579">
        <v>0</v>
      </c>
      <c r="Q1579">
        <v>0</v>
      </c>
      <c r="R1579">
        <v>3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9.9705845615896802</v>
      </c>
      <c r="AA1579">
        <v>0</v>
      </c>
      <c r="AB1579">
        <v>0</v>
      </c>
      <c r="AC1579">
        <v>0</v>
      </c>
      <c r="AD1579">
        <v>0</v>
      </c>
      <c r="AE1579">
        <v>9.9705845615896802</v>
      </c>
    </row>
    <row r="1580" spans="1:31" x14ac:dyDescent="0.25">
      <c r="A1580">
        <v>2359690</v>
      </c>
      <c r="B1580">
        <v>1</v>
      </c>
      <c r="C1580" t="s">
        <v>80</v>
      </c>
      <c r="D1580" t="s">
        <v>82</v>
      </c>
      <c r="E1580" t="s">
        <v>148</v>
      </c>
      <c r="F1580" t="s">
        <v>4791</v>
      </c>
      <c r="G1580" t="s">
        <v>156</v>
      </c>
      <c r="H1580" t="s">
        <v>151</v>
      </c>
      <c r="I1580" t="s">
        <v>136</v>
      </c>
      <c r="J1580" t="s">
        <v>137</v>
      </c>
      <c r="K1580" t="s">
        <v>138</v>
      </c>
      <c r="L1580" t="s">
        <v>4792</v>
      </c>
      <c r="M1580" t="s">
        <v>4793</v>
      </c>
      <c r="N1580">
        <v>0.89138888800000005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4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9.2726425104378318</v>
      </c>
      <c r="AC1580">
        <v>0</v>
      </c>
      <c r="AD1580">
        <v>0</v>
      </c>
      <c r="AE1580">
        <v>9.2726425104378318</v>
      </c>
    </row>
    <row r="1581" spans="1:31" x14ac:dyDescent="0.25">
      <c r="A1581">
        <v>2359976</v>
      </c>
      <c r="B1581">
        <v>1</v>
      </c>
      <c r="C1581" t="s">
        <v>81</v>
      </c>
      <c r="D1581" t="s">
        <v>123</v>
      </c>
      <c r="E1581" t="s">
        <v>225</v>
      </c>
      <c r="F1581" t="s">
        <v>2885</v>
      </c>
      <c r="G1581" t="s">
        <v>3821</v>
      </c>
      <c r="H1581" t="s">
        <v>151</v>
      </c>
      <c r="I1581" t="s">
        <v>136</v>
      </c>
      <c r="J1581" t="s">
        <v>137</v>
      </c>
      <c r="K1581" t="s">
        <v>138</v>
      </c>
      <c r="L1581" t="s">
        <v>4794</v>
      </c>
      <c r="M1581" t="s">
        <v>4795</v>
      </c>
      <c r="N1581">
        <v>1.3911111110000001</v>
      </c>
      <c r="O1581">
        <v>0</v>
      </c>
      <c r="P1581">
        <v>436</v>
      </c>
      <c r="Q1581">
        <v>0</v>
      </c>
      <c r="R1581">
        <v>0</v>
      </c>
      <c r="S1581">
        <v>0</v>
      </c>
      <c r="T1581">
        <v>70</v>
      </c>
      <c r="U1581">
        <v>0</v>
      </c>
      <c r="V1581">
        <v>0</v>
      </c>
      <c r="W1581">
        <v>0</v>
      </c>
      <c r="X1581">
        <v>183.17023212155831</v>
      </c>
      <c r="Y1581">
        <v>0</v>
      </c>
      <c r="Z1581">
        <v>0</v>
      </c>
      <c r="AA1581">
        <v>0</v>
      </c>
      <c r="AB1581">
        <v>130.24023770550176</v>
      </c>
      <c r="AC1581">
        <v>0</v>
      </c>
      <c r="AD1581">
        <v>0</v>
      </c>
      <c r="AE1581">
        <v>313.41046982706007</v>
      </c>
    </row>
    <row r="1582" spans="1:31" x14ac:dyDescent="0.25">
      <c r="A1582">
        <v>2359876</v>
      </c>
      <c r="B1582">
        <v>1</v>
      </c>
      <c r="C1582" t="s">
        <v>80</v>
      </c>
      <c r="D1582" t="s">
        <v>104</v>
      </c>
      <c r="E1582" t="s">
        <v>148</v>
      </c>
      <c r="F1582" t="s">
        <v>4796</v>
      </c>
      <c r="G1582" t="s">
        <v>160</v>
      </c>
      <c r="H1582" t="s">
        <v>151</v>
      </c>
      <c r="I1582" t="s">
        <v>136</v>
      </c>
      <c r="J1582" t="s">
        <v>137</v>
      </c>
      <c r="K1582" t="s">
        <v>138</v>
      </c>
      <c r="L1582" t="s">
        <v>4797</v>
      </c>
      <c r="M1582" t="s">
        <v>4798</v>
      </c>
      <c r="N1582">
        <v>3.4527777770000001</v>
      </c>
      <c r="O1582">
        <v>0</v>
      </c>
      <c r="P1582">
        <v>1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4.2185373066355814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4.2185373066355814</v>
      </c>
    </row>
    <row r="1583" spans="1:31" x14ac:dyDescent="0.25">
      <c r="A1583">
        <v>2360019</v>
      </c>
      <c r="B1583">
        <v>1</v>
      </c>
      <c r="C1583" t="s">
        <v>81</v>
      </c>
      <c r="D1583" t="s">
        <v>113</v>
      </c>
      <c r="E1583" t="s">
        <v>225</v>
      </c>
      <c r="F1583" t="s">
        <v>4799</v>
      </c>
      <c r="G1583" t="s">
        <v>219</v>
      </c>
      <c r="H1583" t="s">
        <v>151</v>
      </c>
      <c r="I1583" t="s">
        <v>136</v>
      </c>
      <c r="J1583" t="s">
        <v>137</v>
      </c>
      <c r="K1583" t="s">
        <v>138</v>
      </c>
      <c r="L1583" t="s">
        <v>4800</v>
      </c>
      <c r="M1583" t="s">
        <v>4801</v>
      </c>
      <c r="N1583">
        <v>2.3258333329999998</v>
      </c>
      <c r="O1583">
        <v>0</v>
      </c>
      <c r="P1583">
        <v>21</v>
      </c>
      <c r="Q1583">
        <v>0</v>
      </c>
      <c r="R1583">
        <v>1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11.77460791063733</v>
      </c>
      <c r="Y1583">
        <v>0</v>
      </c>
      <c r="Z1583">
        <v>2.5121310462814161</v>
      </c>
      <c r="AA1583">
        <v>0</v>
      </c>
      <c r="AB1583">
        <v>0</v>
      </c>
      <c r="AC1583">
        <v>0</v>
      </c>
      <c r="AD1583">
        <v>0</v>
      </c>
      <c r="AE1583">
        <v>14.286738956918747</v>
      </c>
    </row>
    <row r="1584" spans="1:31" x14ac:dyDescent="0.25">
      <c r="A1584">
        <v>2360039</v>
      </c>
      <c r="B1584">
        <v>1</v>
      </c>
      <c r="C1584" t="s">
        <v>80</v>
      </c>
      <c r="D1584" t="s">
        <v>101</v>
      </c>
      <c r="E1584" t="s">
        <v>132</v>
      </c>
      <c r="F1584" t="s">
        <v>4802</v>
      </c>
      <c r="G1584" t="s">
        <v>134</v>
      </c>
      <c r="H1584" t="s">
        <v>135</v>
      </c>
      <c r="I1584" t="s">
        <v>136</v>
      </c>
      <c r="J1584" t="s">
        <v>137</v>
      </c>
      <c r="K1584" t="s">
        <v>138</v>
      </c>
      <c r="L1584" t="s">
        <v>4803</v>
      </c>
      <c r="M1584" t="s">
        <v>4804</v>
      </c>
      <c r="N1584">
        <v>1.3875</v>
      </c>
      <c r="O1584">
        <v>0</v>
      </c>
      <c r="P1584">
        <v>94</v>
      </c>
      <c r="Q1584">
        <v>0</v>
      </c>
      <c r="R1584">
        <v>3</v>
      </c>
      <c r="S1584">
        <v>0</v>
      </c>
      <c r="T1584">
        <v>7</v>
      </c>
      <c r="U1584">
        <v>0</v>
      </c>
      <c r="V1584">
        <v>0</v>
      </c>
      <c r="W1584">
        <v>0</v>
      </c>
      <c r="X1584">
        <v>32.814232323924685</v>
      </c>
      <c r="Y1584">
        <v>0</v>
      </c>
      <c r="Z1584">
        <v>6.6179874756834298</v>
      </c>
      <c r="AA1584">
        <v>0</v>
      </c>
      <c r="AB1584">
        <v>3.39827403690941</v>
      </c>
      <c r="AC1584">
        <v>0</v>
      </c>
      <c r="AD1584">
        <v>0</v>
      </c>
      <c r="AE1584">
        <v>42.830493836517526</v>
      </c>
    </row>
    <row r="1585" spans="1:31" x14ac:dyDescent="0.25">
      <c r="A1585">
        <v>2359790</v>
      </c>
      <c r="B1585">
        <v>1</v>
      </c>
      <c r="C1585" t="s">
        <v>80</v>
      </c>
      <c r="D1585" t="s">
        <v>83</v>
      </c>
      <c r="E1585" t="s">
        <v>154</v>
      </c>
      <c r="F1585" t="s">
        <v>4805</v>
      </c>
      <c r="G1585" t="s">
        <v>156</v>
      </c>
      <c r="H1585" t="s">
        <v>151</v>
      </c>
      <c r="I1585" t="s">
        <v>136</v>
      </c>
      <c r="J1585" t="s">
        <v>137</v>
      </c>
      <c r="K1585" t="s">
        <v>138</v>
      </c>
      <c r="L1585" t="s">
        <v>4806</v>
      </c>
      <c r="M1585" t="s">
        <v>4807</v>
      </c>
      <c r="N1585">
        <v>0.60194444400000002</v>
      </c>
      <c r="O1585">
        <v>0</v>
      </c>
      <c r="P1585">
        <v>247</v>
      </c>
      <c r="Q1585">
        <v>0</v>
      </c>
      <c r="R1585">
        <v>0</v>
      </c>
      <c r="S1585">
        <v>0</v>
      </c>
      <c r="T1585">
        <v>50</v>
      </c>
      <c r="U1585">
        <v>0</v>
      </c>
      <c r="V1585">
        <v>0</v>
      </c>
      <c r="W1585">
        <v>0</v>
      </c>
      <c r="X1585">
        <v>66.962629382901255</v>
      </c>
      <c r="Y1585">
        <v>0</v>
      </c>
      <c r="Z1585">
        <v>0</v>
      </c>
      <c r="AA1585">
        <v>0</v>
      </c>
      <c r="AB1585">
        <v>56.602928526388276</v>
      </c>
      <c r="AC1585">
        <v>0</v>
      </c>
      <c r="AD1585">
        <v>0</v>
      </c>
      <c r="AE1585">
        <v>123.56555790928954</v>
      </c>
    </row>
    <row r="1586" spans="1:31" x14ac:dyDescent="0.25">
      <c r="A1586">
        <v>2359541</v>
      </c>
      <c r="B1586">
        <v>1</v>
      </c>
      <c r="C1586" t="s">
        <v>80</v>
      </c>
      <c r="D1586" t="s">
        <v>103</v>
      </c>
      <c r="E1586" t="s">
        <v>132</v>
      </c>
      <c r="F1586" t="s">
        <v>4808</v>
      </c>
      <c r="G1586" t="s">
        <v>168</v>
      </c>
      <c r="H1586" t="s">
        <v>135</v>
      </c>
      <c r="I1586" t="s">
        <v>136</v>
      </c>
      <c r="J1586" t="s">
        <v>137</v>
      </c>
      <c r="K1586" t="s">
        <v>138</v>
      </c>
      <c r="L1586" t="s">
        <v>4809</v>
      </c>
      <c r="M1586" t="s">
        <v>4810</v>
      </c>
      <c r="N1586">
        <v>0.61527777699999997</v>
      </c>
      <c r="O1586">
        <v>0</v>
      </c>
      <c r="P1586">
        <v>0</v>
      </c>
      <c r="Q1586">
        <v>0</v>
      </c>
      <c r="R1586">
        <v>0</v>
      </c>
      <c r="S1586">
        <v>1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466.20018624231716</v>
      </c>
      <c r="AB1586">
        <v>0</v>
      </c>
      <c r="AC1586">
        <v>0</v>
      </c>
      <c r="AD1586">
        <v>0</v>
      </c>
      <c r="AE1586">
        <v>466.20018624231716</v>
      </c>
    </row>
    <row r="1587" spans="1:31" x14ac:dyDescent="0.25">
      <c r="A1587">
        <v>2359733</v>
      </c>
      <c r="B1587">
        <v>1</v>
      </c>
      <c r="C1587" t="s">
        <v>80</v>
      </c>
      <c r="D1587" t="s">
        <v>107</v>
      </c>
      <c r="E1587" t="s">
        <v>132</v>
      </c>
      <c r="F1587" t="s">
        <v>4811</v>
      </c>
      <c r="G1587" t="s">
        <v>244</v>
      </c>
      <c r="H1587" t="s">
        <v>135</v>
      </c>
      <c r="I1587" t="s">
        <v>136</v>
      </c>
      <c r="J1587" t="s">
        <v>137</v>
      </c>
      <c r="K1587" t="s">
        <v>245</v>
      </c>
      <c r="L1587" t="s">
        <v>4812</v>
      </c>
      <c r="M1587" t="s">
        <v>4813</v>
      </c>
      <c r="N1587">
        <v>5.7855555550000002</v>
      </c>
      <c r="O1587">
        <v>0</v>
      </c>
      <c r="P1587">
        <v>813</v>
      </c>
      <c r="Q1587">
        <v>0</v>
      </c>
      <c r="R1587">
        <v>0</v>
      </c>
      <c r="S1587">
        <v>0</v>
      </c>
      <c r="T1587">
        <v>28</v>
      </c>
      <c r="U1587">
        <v>0</v>
      </c>
      <c r="V1587">
        <v>0</v>
      </c>
      <c r="W1587">
        <v>0</v>
      </c>
      <c r="X1587">
        <v>1391.0480794618366</v>
      </c>
      <c r="Y1587">
        <v>0</v>
      </c>
      <c r="Z1587">
        <v>0</v>
      </c>
      <c r="AA1587">
        <v>0</v>
      </c>
      <c r="AB1587">
        <v>420.04774826055058</v>
      </c>
      <c r="AC1587">
        <v>0</v>
      </c>
      <c r="AD1587">
        <v>0</v>
      </c>
      <c r="AE1587">
        <v>1811.0958277223872</v>
      </c>
    </row>
    <row r="1588" spans="1:31" x14ac:dyDescent="0.25">
      <c r="A1588">
        <v>2360082</v>
      </c>
      <c r="B1588">
        <v>1</v>
      </c>
      <c r="C1588" t="s">
        <v>80</v>
      </c>
      <c r="D1588" t="s">
        <v>85</v>
      </c>
      <c r="E1588" t="s">
        <v>175</v>
      </c>
      <c r="F1588" t="s">
        <v>3618</v>
      </c>
      <c r="G1588" t="s">
        <v>284</v>
      </c>
      <c r="H1588" t="s">
        <v>151</v>
      </c>
      <c r="I1588" t="s">
        <v>136</v>
      </c>
      <c r="J1588" t="s">
        <v>137</v>
      </c>
      <c r="K1588" t="s">
        <v>138</v>
      </c>
      <c r="L1588" t="s">
        <v>4814</v>
      </c>
      <c r="M1588" t="s">
        <v>4815</v>
      </c>
      <c r="N1588">
        <v>3.0177777770000001</v>
      </c>
      <c r="O1588">
        <v>0</v>
      </c>
      <c r="P1588">
        <v>64</v>
      </c>
      <c r="Q1588">
        <v>0</v>
      </c>
      <c r="R1588">
        <v>0</v>
      </c>
      <c r="S1588">
        <v>0</v>
      </c>
      <c r="T1588">
        <v>18</v>
      </c>
      <c r="U1588">
        <v>0</v>
      </c>
      <c r="V1588">
        <v>0</v>
      </c>
      <c r="W1588">
        <v>0</v>
      </c>
      <c r="X1588">
        <v>78.941252861673092</v>
      </c>
      <c r="Y1588">
        <v>0</v>
      </c>
      <c r="Z1588">
        <v>0</v>
      </c>
      <c r="AA1588">
        <v>0</v>
      </c>
      <c r="AB1588">
        <v>160.21265628042102</v>
      </c>
      <c r="AC1588">
        <v>0</v>
      </c>
      <c r="AD1588">
        <v>0</v>
      </c>
      <c r="AE1588">
        <v>239.15390914209411</v>
      </c>
    </row>
    <row r="1589" spans="1:31" x14ac:dyDescent="0.25">
      <c r="A1589">
        <v>2359833</v>
      </c>
      <c r="B1589">
        <v>1</v>
      </c>
      <c r="C1589" t="s">
        <v>80</v>
      </c>
      <c r="D1589" t="s">
        <v>107</v>
      </c>
      <c r="E1589" t="s">
        <v>132</v>
      </c>
      <c r="F1589" t="s">
        <v>4816</v>
      </c>
      <c r="G1589" t="s">
        <v>134</v>
      </c>
      <c r="H1589" t="s">
        <v>135</v>
      </c>
      <c r="I1589" t="s">
        <v>136</v>
      </c>
      <c r="J1589" t="s">
        <v>137</v>
      </c>
      <c r="K1589" t="s">
        <v>138</v>
      </c>
      <c r="L1589" t="s">
        <v>4817</v>
      </c>
      <c r="M1589" t="s">
        <v>4818</v>
      </c>
      <c r="N1589">
        <v>2.1372222220000001</v>
      </c>
      <c r="O1589">
        <v>0</v>
      </c>
      <c r="P1589">
        <v>269</v>
      </c>
      <c r="Q1589">
        <v>0</v>
      </c>
      <c r="R1589">
        <v>8</v>
      </c>
      <c r="S1589">
        <v>1</v>
      </c>
      <c r="T1589">
        <v>12</v>
      </c>
      <c r="U1589">
        <v>0</v>
      </c>
      <c r="V1589">
        <v>0</v>
      </c>
      <c r="W1589">
        <v>0</v>
      </c>
      <c r="X1589">
        <v>172.39742889915615</v>
      </c>
      <c r="Y1589">
        <v>0</v>
      </c>
      <c r="Z1589">
        <v>5.0289283916889627</v>
      </c>
      <c r="AA1589">
        <v>5.3786312131742084</v>
      </c>
      <c r="AB1589">
        <v>24.930488153602713</v>
      </c>
      <c r="AC1589">
        <v>0</v>
      </c>
      <c r="AD1589">
        <v>0</v>
      </c>
      <c r="AE1589">
        <v>207.73547665762203</v>
      </c>
    </row>
    <row r="1590" spans="1:31" x14ac:dyDescent="0.25">
      <c r="A1590">
        <v>2359982</v>
      </c>
      <c r="B1590">
        <v>1</v>
      </c>
      <c r="C1590" t="s">
        <v>80</v>
      </c>
      <c r="D1590" t="s">
        <v>99</v>
      </c>
      <c r="E1590" t="s">
        <v>148</v>
      </c>
      <c r="F1590" t="s">
        <v>4819</v>
      </c>
      <c r="G1590" t="s">
        <v>160</v>
      </c>
      <c r="H1590" t="s">
        <v>151</v>
      </c>
      <c r="I1590" t="s">
        <v>136</v>
      </c>
      <c r="J1590" t="s">
        <v>137</v>
      </c>
      <c r="K1590" t="s">
        <v>138</v>
      </c>
      <c r="L1590" t="s">
        <v>4820</v>
      </c>
      <c r="M1590" t="s">
        <v>4821</v>
      </c>
      <c r="N1590">
        <v>3.7516666660000002</v>
      </c>
      <c r="O1590">
        <v>0</v>
      </c>
      <c r="P1590">
        <v>1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1.3521560479597083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1.3521560479597083</v>
      </c>
    </row>
    <row r="1591" spans="1:31" x14ac:dyDescent="0.25">
      <c r="A1591">
        <v>2359962</v>
      </c>
      <c r="B1591">
        <v>1</v>
      </c>
      <c r="C1591" t="s">
        <v>81</v>
      </c>
      <c r="D1591" t="s">
        <v>123</v>
      </c>
      <c r="E1591" t="s">
        <v>175</v>
      </c>
      <c r="F1591" t="s">
        <v>4822</v>
      </c>
      <c r="G1591" t="s">
        <v>1503</v>
      </c>
      <c r="H1591" t="s">
        <v>151</v>
      </c>
      <c r="I1591" t="s">
        <v>136</v>
      </c>
      <c r="J1591" t="s">
        <v>137</v>
      </c>
      <c r="K1591" t="s">
        <v>138</v>
      </c>
      <c r="L1591" t="s">
        <v>4823</v>
      </c>
      <c r="M1591" t="s">
        <v>4824</v>
      </c>
      <c r="N1591">
        <v>1.497777777</v>
      </c>
      <c r="O1591">
        <v>0</v>
      </c>
      <c r="P1591">
        <v>22</v>
      </c>
      <c r="Q1591">
        <v>0</v>
      </c>
      <c r="R1591">
        <v>0</v>
      </c>
      <c r="S1591">
        <v>0</v>
      </c>
      <c r="T1591">
        <v>7</v>
      </c>
      <c r="U1591">
        <v>0</v>
      </c>
      <c r="V1591">
        <v>0</v>
      </c>
      <c r="W1591">
        <v>0</v>
      </c>
      <c r="X1591">
        <v>6.4461957844785731</v>
      </c>
      <c r="Y1591">
        <v>0</v>
      </c>
      <c r="Z1591">
        <v>0</v>
      </c>
      <c r="AA1591">
        <v>0</v>
      </c>
      <c r="AB1591">
        <v>24.640233998634404</v>
      </c>
      <c r="AC1591">
        <v>0</v>
      </c>
      <c r="AD1591">
        <v>0</v>
      </c>
      <c r="AE1591">
        <v>31.086429783112976</v>
      </c>
    </row>
    <row r="1592" spans="1:31" x14ac:dyDescent="0.25">
      <c r="A1592">
        <v>2359916</v>
      </c>
      <c r="B1592">
        <v>1</v>
      </c>
      <c r="C1592" t="s">
        <v>81</v>
      </c>
      <c r="D1592" t="s">
        <v>114</v>
      </c>
      <c r="E1592" t="s">
        <v>171</v>
      </c>
      <c r="F1592" t="s">
        <v>3563</v>
      </c>
      <c r="G1592" t="s">
        <v>168</v>
      </c>
      <c r="H1592" t="s">
        <v>135</v>
      </c>
      <c r="I1592" t="s">
        <v>136</v>
      </c>
      <c r="J1592" t="s">
        <v>137</v>
      </c>
      <c r="K1592" t="s">
        <v>138</v>
      </c>
      <c r="L1592" t="s">
        <v>4825</v>
      </c>
      <c r="M1592" t="s">
        <v>4826</v>
      </c>
      <c r="N1592">
        <v>1.5425</v>
      </c>
      <c r="O1592">
        <v>0</v>
      </c>
      <c r="P1592">
        <v>536</v>
      </c>
      <c r="Q1592">
        <v>2</v>
      </c>
      <c r="R1592">
        <v>1</v>
      </c>
      <c r="S1592">
        <v>5</v>
      </c>
      <c r="T1592">
        <v>39</v>
      </c>
      <c r="U1592">
        <v>0</v>
      </c>
      <c r="V1592">
        <v>0</v>
      </c>
      <c r="W1592">
        <v>0</v>
      </c>
      <c r="X1592">
        <v>117.91657713222753</v>
      </c>
      <c r="Y1592">
        <v>4.6643957719499882</v>
      </c>
      <c r="Z1592">
        <v>0.8763353594342278</v>
      </c>
      <c r="AA1592">
        <v>16.111559042970622</v>
      </c>
      <c r="AB1592">
        <v>29.83209224422448</v>
      </c>
      <c r="AC1592">
        <v>0</v>
      </c>
      <c r="AD1592">
        <v>0</v>
      </c>
      <c r="AE1592">
        <v>169.40095955080682</v>
      </c>
    </row>
    <row r="1593" spans="1:31" x14ac:dyDescent="0.25">
      <c r="A1593">
        <v>2359584</v>
      </c>
      <c r="B1593">
        <v>1</v>
      </c>
      <c r="C1593" t="s">
        <v>80</v>
      </c>
      <c r="D1593" t="s">
        <v>85</v>
      </c>
      <c r="E1593" t="s">
        <v>148</v>
      </c>
      <c r="F1593" t="s">
        <v>4827</v>
      </c>
      <c r="G1593" t="s">
        <v>150</v>
      </c>
      <c r="H1593" t="s">
        <v>151</v>
      </c>
      <c r="I1593" t="s">
        <v>136</v>
      </c>
      <c r="J1593" t="s">
        <v>137</v>
      </c>
      <c r="K1593" t="s">
        <v>138</v>
      </c>
      <c r="L1593" t="s">
        <v>4828</v>
      </c>
      <c r="M1593" t="s">
        <v>4829</v>
      </c>
      <c r="N1593">
        <v>1.4227777770000001</v>
      </c>
      <c r="O1593">
        <v>0</v>
      </c>
      <c r="P1593">
        <v>11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6.4446961737329715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6.4446961737329715</v>
      </c>
    </row>
    <row r="1594" spans="1:31" x14ac:dyDescent="0.25">
      <c r="A1594">
        <v>2359607</v>
      </c>
      <c r="B1594">
        <v>1</v>
      </c>
      <c r="C1594" t="s">
        <v>81</v>
      </c>
      <c r="D1594" t="s">
        <v>123</v>
      </c>
      <c r="E1594" t="s">
        <v>132</v>
      </c>
      <c r="F1594" t="s">
        <v>4142</v>
      </c>
      <c r="G1594" t="s">
        <v>168</v>
      </c>
      <c r="H1594" t="s">
        <v>135</v>
      </c>
      <c r="I1594" t="s">
        <v>136</v>
      </c>
      <c r="J1594" t="s">
        <v>137</v>
      </c>
      <c r="K1594" t="s">
        <v>138</v>
      </c>
      <c r="L1594" t="s">
        <v>4830</v>
      </c>
      <c r="M1594" t="s">
        <v>4831</v>
      </c>
      <c r="N1594">
        <v>2.801388888</v>
      </c>
      <c r="O1594">
        <v>2</v>
      </c>
      <c r="P1594">
        <v>0</v>
      </c>
      <c r="Q1594">
        <v>95</v>
      </c>
      <c r="R1594">
        <v>0</v>
      </c>
      <c r="S1594">
        <v>7</v>
      </c>
      <c r="T1594">
        <v>0</v>
      </c>
      <c r="U1594">
        <v>0</v>
      </c>
      <c r="V1594">
        <v>0</v>
      </c>
      <c r="W1594">
        <v>0.88144731989003056</v>
      </c>
      <c r="X1594">
        <v>0</v>
      </c>
      <c r="Y1594">
        <v>446.75998635510911</v>
      </c>
      <c r="Z1594">
        <v>0</v>
      </c>
      <c r="AA1594">
        <v>40.711377280502298</v>
      </c>
      <c r="AB1594">
        <v>0</v>
      </c>
      <c r="AC1594">
        <v>0</v>
      </c>
      <c r="AD1594">
        <v>0</v>
      </c>
      <c r="AE1594">
        <v>488.35281095550141</v>
      </c>
    </row>
    <row r="1595" spans="1:31" x14ac:dyDescent="0.25">
      <c r="A1595">
        <v>2359939</v>
      </c>
      <c r="B1595">
        <v>1</v>
      </c>
      <c r="C1595" t="s">
        <v>80</v>
      </c>
      <c r="D1595" t="s">
        <v>84</v>
      </c>
      <c r="E1595" t="s">
        <v>148</v>
      </c>
      <c r="F1595" t="s">
        <v>4832</v>
      </c>
      <c r="G1595" t="s">
        <v>156</v>
      </c>
      <c r="H1595" t="s">
        <v>151</v>
      </c>
      <c r="I1595" t="s">
        <v>136</v>
      </c>
      <c r="J1595" t="s">
        <v>137</v>
      </c>
      <c r="K1595" t="s">
        <v>138</v>
      </c>
      <c r="L1595" t="s">
        <v>4833</v>
      </c>
      <c r="M1595" t="s">
        <v>4834</v>
      </c>
      <c r="N1595">
        <v>2.3194444440000002</v>
      </c>
      <c r="O1595">
        <v>0</v>
      </c>
      <c r="P1595">
        <v>10</v>
      </c>
      <c r="Q1595">
        <v>0</v>
      </c>
      <c r="R1595">
        <v>0</v>
      </c>
      <c r="S1595">
        <v>0</v>
      </c>
      <c r="T1595">
        <v>3</v>
      </c>
      <c r="U1595">
        <v>0</v>
      </c>
      <c r="V1595">
        <v>0</v>
      </c>
      <c r="W1595">
        <v>0</v>
      </c>
      <c r="X1595">
        <v>5.0119149683627207</v>
      </c>
      <c r="Y1595">
        <v>0</v>
      </c>
      <c r="Z1595">
        <v>0</v>
      </c>
      <c r="AA1595">
        <v>0</v>
      </c>
      <c r="AB1595">
        <v>25.95462733679409</v>
      </c>
      <c r="AC1595">
        <v>0</v>
      </c>
      <c r="AD1595">
        <v>0</v>
      </c>
      <c r="AE1595">
        <v>30.96654230515681</v>
      </c>
    </row>
    <row r="1596" spans="1:31" x14ac:dyDescent="0.25">
      <c r="A1596">
        <v>2359893</v>
      </c>
      <c r="B1596">
        <v>1</v>
      </c>
      <c r="C1596" t="s">
        <v>80</v>
      </c>
      <c r="D1596" t="s">
        <v>85</v>
      </c>
      <c r="E1596" t="s">
        <v>148</v>
      </c>
      <c r="F1596" t="s">
        <v>4835</v>
      </c>
      <c r="G1596" t="s">
        <v>240</v>
      </c>
      <c r="H1596" t="s">
        <v>151</v>
      </c>
      <c r="I1596" t="s">
        <v>136</v>
      </c>
      <c r="J1596" t="s">
        <v>137</v>
      </c>
      <c r="K1596" t="s">
        <v>138</v>
      </c>
      <c r="L1596" t="s">
        <v>4836</v>
      </c>
      <c r="M1596" t="s">
        <v>4837</v>
      </c>
      <c r="N1596">
        <v>2.9780555550000001</v>
      </c>
      <c r="O1596">
        <v>0</v>
      </c>
      <c r="P1596">
        <v>19</v>
      </c>
      <c r="Q1596">
        <v>0</v>
      </c>
      <c r="R1596">
        <v>0</v>
      </c>
      <c r="S1596">
        <v>0</v>
      </c>
      <c r="T1596">
        <v>3</v>
      </c>
      <c r="U1596">
        <v>0</v>
      </c>
      <c r="V1596">
        <v>0</v>
      </c>
      <c r="W1596">
        <v>0</v>
      </c>
      <c r="X1596">
        <v>19.650899748841471</v>
      </c>
      <c r="Y1596">
        <v>0</v>
      </c>
      <c r="Z1596">
        <v>0</v>
      </c>
      <c r="AA1596">
        <v>0</v>
      </c>
      <c r="AB1596">
        <v>22.199168900423874</v>
      </c>
      <c r="AC1596">
        <v>0</v>
      </c>
      <c r="AD1596">
        <v>0</v>
      </c>
      <c r="AE1596">
        <v>41.850068649265346</v>
      </c>
    </row>
    <row r="1597" spans="1:31" x14ac:dyDescent="0.25">
      <c r="A1597">
        <v>2359601</v>
      </c>
      <c r="B1597">
        <v>1</v>
      </c>
      <c r="C1597" t="s">
        <v>80</v>
      </c>
      <c r="D1597" t="s">
        <v>90</v>
      </c>
      <c r="E1597" t="s">
        <v>225</v>
      </c>
      <c r="F1597" t="s">
        <v>4838</v>
      </c>
      <c r="G1597" t="s">
        <v>244</v>
      </c>
      <c r="H1597" t="s">
        <v>151</v>
      </c>
      <c r="I1597" t="s">
        <v>136</v>
      </c>
      <c r="J1597" t="s">
        <v>137</v>
      </c>
      <c r="K1597" t="s">
        <v>245</v>
      </c>
      <c r="L1597" t="s">
        <v>4839</v>
      </c>
      <c r="M1597" t="s">
        <v>4840</v>
      </c>
      <c r="N1597">
        <v>7.125277777</v>
      </c>
      <c r="O1597">
        <v>0</v>
      </c>
      <c r="P1597">
        <v>215</v>
      </c>
      <c r="Q1597">
        <v>0</v>
      </c>
      <c r="R1597">
        <v>0</v>
      </c>
      <c r="S1597">
        <v>0</v>
      </c>
      <c r="T1597">
        <v>11</v>
      </c>
      <c r="U1597">
        <v>0</v>
      </c>
      <c r="V1597">
        <v>0</v>
      </c>
      <c r="W1597">
        <v>0</v>
      </c>
      <c r="X1597">
        <v>473.95797416331544</v>
      </c>
      <c r="Y1597">
        <v>0</v>
      </c>
      <c r="Z1597">
        <v>0</v>
      </c>
      <c r="AA1597">
        <v>0</v>
      </c>
      <c r="AB1597">
        <v>31.739305563395561</v>
      </c>
      <c r="AC1597">
        <v>0</v>
      </c>
      <c r="AD1597">
        <v>0</v>
      </c>
      <c r="AE1597">
        <v>505.69727972671103</v>
      </c>
    </row>
    <row r="1598" spans="1:31" x14ac:dyDescent="0.25">
      <c r="A1598">
        <v>2359624</v>
      </c>
      <c r="B1598">
        <v>1</v>
      </c>
      <c r="C1598" t="s">
        <v>80</v>
      </c>
      <c r="D1598" t="s">
        <v>98</v>
      </c>
      <c r="E1598" t="s">
        <v>132</v>
      </c>
      <c r="F1598" t="s">
        <v>4841</v>
      </c>
      <c r="G1598" t="s">
        <v>244</v>
      </c>
      <c r="H1598" t="s">
        <v>135</v>
      </c>
      <c r="I1598" t="s">
        <v>136</v>
      </c>
      <c r="J1598" t="s">
        <v>137</v>
      </c>
      <c r="K1598" t="s">
        <v>245</v>
      </c>
      <c r="L1598" t="s">
        <v>4842</v>
      </c>
      <c r="M1598" t="s">
        <v>4843</v>
      </c>
      <c r="N1598">
        <v>7.8136111110000002</v>
      </c>
      <c r="O1598">
        <v>0</v>
      </c>
      <c r="P1598">
        <v>67</v>
      </c>
      <c r="Q1598">
        <v>0</v>
      </c>
      <c r="R1598">
        <v>185</v>
      </c>
      <c r="S1598">
        <v>4</v>
      </c>
      <c r="T1598">
        <v>106</v>
      </c>
      <c r="U1598">
        <v>0</v>
      </c>
      <c r="V1598">
        <v>0</v>
      </c>
      <c r="W1598">
        <v>0</v>
      </c>
      <c r="X1598">
        <v>395.62219959137389</v>
      </c>
      <c r="Y1598">
        <v>0</v>
      </c>
      <c r="Z1598">
        <v>2472.5697620785431</v>
      </c>
      <c r="AA1598">
        <v>48.584581081161048</v>
      </c>
      <c r="AB1598">
        <v>1853.6549664209283</v>
      </c>
      <c r="AC1598">
        <v>0</v>
      </c>
      <c r="AD1598">
        <v>0</v>
      </c>
      <c r="AE1598">
        <v>4770.4315091720064</v>
      </c>
    </row>
    <row r="1599" spans="1:31" x14ac:dyDescent="0.25">
      <c r="A1599">
        <v>2359956</v>
      </c>
      <c r="B1599">
        <v>1</v>
      </c>
      <c r="C1599" t="s">
        <v>80</v>
      </c>
      <c r="D1599" t="s">
        <v>95</v>
      </c>
      <c r="E1599" t="s">
        <v>225</v>
      </c>
      <c r="F1599" t="s">
        <v>4844</v>
      </c>
      <c r="G1599" t="s">
        <v>156</v>
      </c>
      <c r="H1599" t="s">
        <v>151</v>
      </c>
      <c r="I1599" t="s">
        <v>136</v>
      </c>
      <c r="J1599" t="s">
        <v>137</v>
      </c>
      <c r="K1599" t="s">
        <v>138</v>
      </c>
      <c r="L1599" t="s">
        <v>4845</v>
      </c>
      <c r="M1599" t="s">
        <v>4846</v>
      </c>
      <c r="N1599">
        <v>0.41916666600000002</v>
      </c>
      <c r="O1599">
        <v>0</v>
      </c>
      <c r="P1599">
        <v>38</v>
      </c>
      <c r="Q1599">
        <v>0</v>
      </c>
      <c r="R1599">
        <v>0</v>
      </c>
      <c r="S1599">
        <v>0</v>
      </c>
      <c r="T1599">
        <v>6</v>
      </c>
      <c r="U1599">
        <v>0</v>
      </c>
      <c r="V1599">
        <v>0</v>
      </c>
      <c r="W1599">
        <v>0</v>
      </c>
      <c r="X1599">
        <v>3.8991075888649593</v>
      </c>
      <c r="Y1599">
        <v>0</v>
      </c>
      <c r="Z1599">
        <v>0</v>
      </c>
      <c r="AA1599">
        <v>0</v>
      </c>
      <c r="AB1599">
        <v>4.8595207564933007</v>
      </c>
      <c r="AC1599">
        <v>0</v>
      </c>
      <c r="AD1599">
        <v>0</v>
      </c>
      <c r="AE1599">
        <v>8.758628345358261</v>
      </c>
    </row>
    <row r="1600" spans="1:31" x14ac:dyDescent="0.25">
      <c r="A1600">
        <v>2360002</v>
      </c>
      <c r="B1600">
        <v>1</v>
      </c>
      <c r="C1600" t="s">
        <v>80</v>
      </c>
      <c r="D1600" t="s">
        <v>86</v>
      </c>
      <c r="E1600" t="s">
        <v>225</v>
      </c>
      <c r="F1600" t="s">
        <v>4847</v>
      </c>
      <c r="G1600" t="s">
        <v>219</v>
      </c>
      <c r="H1600" t="s">
        <v>151</v>
      </c>
      <c r="I1600" t="s">
        <v>136</v>
      </c>
      <c r="J1600" t="s">
        <v>137</v>
      </c>
      <c r="K1600" t="s">
        <v>138</v>
      </c>
      <c r="L1600" t="s">
        <v>4848</v>
      </c>
      <c r="M1600" t="s">
        <v>4849</v>
      </c>
      <c r="N1600">
        <v>1.8047222220000001</v>
      </c>
      <c r="O1600">
        <v>0</v>
      </c>
      <c r="P1600">
        <v>31</v>
      </c>
      <c r="Q1600">
        <v>0</v>
      </c>
      <c r="R1600">
        <v>0</v>
      </c>
      <c r="S1600">
        <v>0</v>
      </c>
      <c r="T1600">
        <v>10</v>
      </c>
      <c r="U1600">
        <v>0</v>
      </c>
      <c r="V1600">
        <v>0</v>
      </c>
      <c r="W1600">
        <v>0</v>
      </c>
      <c r="X1600">
        <v>17.066960041203657</v>
      </c>
      <c r="Y1600">
        <v>0</v>
      </c>
      <c r="Z1600">
        <v>0</v>
      </c>
      <c r="AA1600">
        <v>0</v>
      </c>
      <c r="AB1600">
        <v>39.966939113356844</v>
      </c>
      <c r="AC1600">
        <v>0</v>
      </c>
      <c r="AD1600">
        <v>0</v>
      </c>
      <c r="AE1600">
        <v>57.033899154560501</v>
      </c>
    </row>
    <row r="1601" spans="1:31" x14ac:dyDescent="0.25">
      <c r="A1601">
        <v>2360062</v>
      </c>
      <c r="B1601">
        <v>1</v>
      </c>
      <c r="C1601" t="s">
        <v>81</v>
      </c>
      <c r="D1601" t="s">
        <v>119</v>
      </c>
      <c r="E1601" t="s">
        <v>148</v>
      </c>
      <c r="F1601" t="s">
        <v>4850</v>
      </c>
      <c r="G1601" t="s">
        <v>240</v>
      </c>
      <c r="H1601" t="s">
        <v>151</v>
      </c>
      <c r="I1601" t="s">
        <v>136</v>
      </c>
      <c r="J1601" t="s">
        <v>137</v>
      </c>
      <c r="K1601" t="s">
        <v>138</v>
      </c>
      <c r="L1601" t="s">
        <v>4851</v>
      </c>
      <c r="M1601" t="s">
        <v>4852</v>
      </c>
      <c r="N1601">
        <v>6.9291666660000004</v>
      </c>
      <c r="O1601">
        <v>0</v>
      </c>
      <c r="P1601">
        <v>9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19.619193801687629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19.619193801687629</v>
      </c>
    </row>
    <row r="1602" spans="1:31" x14ac:dyDescent="0.25">
      <c r="A1602">
        <v>2360102</v>
      </c>
      <c r="B1602">
        <v>1</v>
      </c>
      <c r="C1602" t="s">
        <v>80</v>
      </c>
      <c r="D1602" t="s">
        <v>111</v>
      </c>
      <c r="E1602" t="s">
        <v>148</v>
      </c>
      <c r="F1602" t="s">
        <v>4853</v>
      </c>
      <c r="G1602" t="s">
        <v>150</v>
      </c>
      <c r="H1602" t="s">
        <v>151</v>
      </c>
      <c r="I1602" t="s">
        <v>136</v>
      </c>
      <c r="J1602" t="s">
        <v>137</v>
      </c>
      <c r="K1602" t="s">
        <v>138</v>
      </c>
      <c r="L1602" t="s">
        <v>4854</v>
      </c>
      <c r="M1602" t="s">
        <v>4855</v>
      </c>
      <c r="N1602">
        <v>1.0705555550000001</v>
      </c>
      <c r="O1602">
        <v>0</v>
      </c>
      <c r="P1602">
        <v>1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</row>
    <row r="1603" spans="1:31" x14ac:dyDescent="0.25">
      <c r="A1603">
        <v>2359810</v>
      </c>
      <c r="B1603">
        <v>1</v>
      </c>
      <c r="C1603" t="s">
        <v>81</v>
      </c>
      <c r="D1603" t="s">
        <v>127</v>
      </c>
      <c r="E1603" t="s">
        <v>225</v>
      </c>
      <c r="F1603" t="s">
        <v>4856</v>
      </c>
      <c r="G1603" t="s">
        <v>744</v>
      </c>
      <c r="H1603" t="s">
        <v>151</v>
      </c>
      <c r="I1603" t="s">
        <v>136</v>
      </c>
      <c r="J1603" t="s">
        <v>137</v>
      </c>
      <c r="K1603" t="s">
        <v>138</v>
      </c>
      <c r="L1603" t="s">
        <v>4857</v>
      </c>
      <c r="M1603" t="s">
        <v>4858</v>
      </c>
      <c r="N1603">
        <v>1.93</v>
      </c>
      <c r="O1603">
        <v>0</v>
      </c>
      <c r="P1603">
        <v>18</v>
      </c>
      <c r="Q1603">
        <v>0</v>
      </c>
      <c r="R1603">
        <v>2</v>
      </c>
      <c r="S1603">
        <v>0</v>
      </c>
      <c r="T1603">
        <v>1</v>
      </c>
      <c r="U1603">
        <v>0</v>
      </c>
      <c r="V1603">
        <v>0</v>
      </c>
      <c r="W1603">
        <v>0</v>
      </c>
      <c r="X1603">
        <v>10.77468296943082</v>
      </c>
      <c r="Y1603">
        <v>0</v>
      </c>
      <c r="Z1603">
        <v>8.4925818721382615</v>
      </c>
      <c r="AA1603">
        <v>0</v>
      </c>
      <c r="AB1603">
        <v>0</v>
      </c>
      <c r="AC1603">
        <v>0</v>
      </c>
      <c r="AD1603">
        <v>0</v>
      </c>
      <c r="AE1603">
        <v>19.26726484156908</v>
      </c>
    </row>
    <row r="1604" spans="1:31" x14ac:dyDescent="0.25">
      <c r="A1604">
        <v>2359856</v>
      </c>
      <c r="B1604">
        <v>1</v>
      </c>
      <c r="C1604" t="s">
        <v>80</v>
      </c>
      <c r="D1604" t="s">
        <v>103</v>
      </c>
      <c r="E1604" t="s">
        <v>148</v>
      </c>
      <c r="F1604" t="s">
        <v>4859</v>
      </c>
      <c r="G1604" t="s">
        <v>240</v>
      </c>
      <c r="H1604" t="s">
        <v>151</v>
      </c>
      <c r="I1604" t="s">
        <v>136</v>
      </c>
      <c r="J1604" t="s">
        <v>137</v>
      </c>
      <c r="K1604" t="s">
        <v>138</v>
      </c>
      <c r="L1604" t="s">
        <v>4860</v>
      </c>
      <c r="M1604" t="s">
        <v>4861</v>
      </c>
      <c r="N1604">
        <v>0.79083333300000003</v>
      </c>
      <c r="O1604">
        <v>0</v>
      </c>
      <c r="P1604">
        <v>2</v>
      </c>
      <c r="Q1604">
        <v>0</v>
      </c>
      <c r="R1604">
        <v>0</v>
      </c>
      <c r="S1604">
        <v>0</v>
      </c>
      <c r="T1604">
        <v>1</v>
      </c>
      <c r="U1604">
        <v>0</v>
      </c>
      <c r="V1604">
        <v>0</v>
      </c>
      <c r="W1604">
        <v>0</v>
      </c>
      <c r="X1604">
        <v>0.82002804437277899</v>
      </c>
      <c r="Y1604">
        <v>0</v>
      </c>
      <c r="Z1604">
        <v>0</v>
      </c>
      <c r="AA1604">
        <v>0</v>
      </c>
      <c r="AB1604">
        <v>1.1097303940262928</v>
      </c>
      <c r="AC1604">
        <v>0</v>
      </c>
      <c r="AD1604">
        <v>0</v>
      </c>
      <c r="AE1604">
        <v>1.9297584383990718</v>
      </c>
    </row>
    <row r="1605" spans="1:31" x14ac:dyDescent="0.25">
      <c r="A1605">
        <v>2359524</v>
      </c>
      <c r="B1605">
        <v>1</v>
      </c>
      <c r="C1605" t="s">
        <v>80</v>
      </c>
      <c r="D1605" t="s">
        <v>85</v>
      </c>
      <c r="E1605" t="s">
        <v>148</v>
      </c>
      <c r="F1605" t="s">
        <v>4862</v>
      </c>
      <c r="G1605" t="s">
        <v>150</v>
      </c>
      <c r="H1605" t="s">
        <v>151</v>
      </c>
      <c r="I1605" t="s">
        <v>136</v>
      </c>
      <c r="J1605" t="s">
        <v>137</v>
      </c>
      <c r="K1605" t="s">
        <v>138</v>
      </c>
      <c r="L1605" t="s">
        <v>4863</v>
      </c>
      <c r="M1605" t="s">
        <v>4864</v>
      </c>
      <c r="N1605">
        <v>1.1230555550000001</v>
      </c>
      <c r="O1605">
        <v>0</v>
      </c>
      <c r="P1605">
        <v>12</v>
      </c>
      <c r="Q1605">
        <v>0</v>
      </c>
      <c r="R1605">
        <v>0</v>
      </c>
      <c r="S1605">
        <v>0</v>
      </c>
      <c r="T1605">
        <v>1</v>
      </c>
      <c r="U1605">
        <v>0</v>
      </c>
      <c r="V1605">
        <v>0</v>
      </c>
      <c r="W1605">
        <v>0</v>
      </c>
      <c r="X1605">
        <v>4.5609544878793065</v>
      </c>
      <c r="Y1605">
        <v>0</v>
      </c>
      <c r="Z1605">
        <v>0</v>
      </c>
      <c r="AA1605">
        <v>0</v>
      </c>
      <c r="AB1605">
        <v>1.3200081495510136</v>
      </c>
      <c r="AC1605">
        <v>0</v>
      </c>
      <c r="AD1605">
        <v>0</v>
      </c>
      <c r="AE1605">
        <v>5.8809626374303203</v>
      </c>
    </row>
    <row r="1606" spans="1:31" x14ac:dyDescent="0.25">
      <c r="A1606">
        <v>2359667</v>
      </c>
      <c r="B1606">
        <v>1</v>
      </c>
      <c r="C1606" t="s">
        <v>80</v>
      </c>
      <c r="D1606" t="s">
        <v>100</v>
      </c>
      <c r="E1606" t="s">
        <v>132</v>
      </c>
      <c r="F1606" t="s">
        <v>4865</v>
      </c>
      <c r="G1606" t="s">
        <v>168</v>
      </c>
      <c r="H1606" t="s">
        <v>135</v>
      </c>
      <c r="I1606" t="s">
        <v>136</v>
      </c>
      <c r="J1606" t="s">
        <v>137</v>
      </c>
      <c r="K1606" t="s">
        <v>138</v>
      </c>
      <c r="L1606" t="s">
        <v>4866</v>
      </c>
      <c r="M1606" t="s">
        <v>4867</v>
      </c>
      <c r="N1606">
        <v>0.56777777699999998</v>
      </c>
      <c r="O1606">
        <v>0</v>
      </c>
      <c r="P1606">
        <v>1981</v>
      </c>
      <c r="Q1606">
        <v>0</v>
      </c>
      <c r="R1606">
        <v>136</v>
      </c>
      <c r="S1606">
        <v>0</v>
      </c>
      <c r="T1606">
        <v>144</v>
      </c>
      <c r="U1606">
        <v>0</v>
      </c>
      <c r="V1606">
        <v>0</v>
      </c>
      <c r="W1606">
        <v>0</v>
      </c>
      <c r="X1606">
        <v>551.66996295850163</v>
      </c>
      <c r="Y1606">
        <v>0</v>
      </c>
      <c r="Z1606">
        <v>109.96096371062097</v>
      </c>
      <c r="AA1606">
        <v>0</v>
      </c>
      <c r="AB1606">
        <v>123.7835670456023</v>
      </c>
      <c r="AC1606">
        <v>0</v>
      </c>
      <c r="AD1606">
        <v>0</v>
      </c>
      <c r="AE1606">
        <v>785.41449371472481</v>
      </c>
    </row>
    <row r="1607" spans="1:31" x14ac:dyDescent="0.25">
      <c r="A1607">
        <v>2359644</v>
      </c>
      <c r="B1607">
        <v>1</v>
      </c>
      <c r="C1607" t="s">
        <v>80</v>
      </c>
      <c r="D1607" t="s">
        <v>100</v>
      </c>
      <c r="E1607" t="s">
        <v>148</v>
      </c>
      <c r="F1607" t="s">
        <v>4868</v>
      </c>
      <c r="G1607" t="s">
        <v>160</v>
      </c>
      <c r="H1607" t="s">
        <v>151</v>
      </c>
      <c r="I1607" t="s">
        <v>136</v>
      </c>
      <c r="J1607" t="s">
        <v>137</v>
      </c>
      <c r="K1607" t="s">
        <v>138</v>
      </c>
      <c r="L1607" t="s">
        <v>4869</v>
      </c>
      <c r="M1607" t="s">
        <v>4870</v>
      </c>
      <c r="N1607">
        <v>0.57277777699999999</v>
      </c>
      <c r="O1607">
        <v>0</v>
      </c>
      <c r="P1607">
        <v>0</v>
      </c>
      <c r="Q1607">
        <v>0</v>
      </c>
      <c r="R1607">
        <v>2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0.26104152986919282</v>
      </c>
      <c r="AA1607">
        <v>0</v>
      </c>
      <c r="AB1607">
        <v>0</v>
      </c>
      <c r="AC1607">
        <v>0</v>
      </c>
      <c r="AD1607">
        <v>0</v>
      </c>
      <c r="AE1607">
        <v>0.26104152986919282</v>
      </c>
    </row>
    <row r="1608" spans="1:31" x14ac:dyDescent="0.25">
      <c r="A1608">
        <v>2360042</v>
      </c>
      <c r="B1608">
        <v>1</v>
      </c>
      <c r="C1608" t="s">
        <v>80</v>
      </c>
      <c r="D1608" t="s">
        <v>85</v>
      </c>
      <c r="E1608" t="s">
        <v>148</v>
      </c>
      <c r="F1608" t="s">
        <v>4871</v>
      </c>
      <c r="G1608" t="s">
        <v>150</v>
      </c>
      <c r="H1608" t="s">
        <v>151</v>
      </c>
      <c r="I1608" t="s">
        <v>136</v>
      </c>
      <c r="J1608" t="s">
        <v>137</v>
      </c>
      <c r="K1608" t="s">
        <v>138</v>
      </c>
      <c r="L1608" t="s">
        <v>4872</v>
      </c>
      <c r="M1608" t="s">
        <v>4873</v>
      </c>
      <c r="N1608">
        <v>0.51555555500000005</v>
      </c>
      <c r="O1608">
        <v>0</v>
      </c>
      <c r="P1608">
        <v>12</v>
      </c>
      <c r="Q1608">
        <v>0</v>
      </c>
      <c r="R1608">
        <v>0</v>
      </c>
      <c r="S1608">
        <v>0</v>
      </c>
      <c r="T1608">
        <v>5</v>
      </c>
      <c r="U1608">
        <v>0</v>
      </c>
      <c r="V1608">
        <v>0</v>
      </c>
      <c r="W1608">
        <v>0</v>
      </c>
      <c r="X1608">
        <v>2.9147394638132624</v>
      </c>
      <c r="Y1608">
        <v>0</v>
      </c>
      <c r="Z1608">
        <v>0</v>
      </c>
      <c r="AA1608">
        <v>0</v>
      </c>
      <c r="AB1608">
        <v>3.8461829618844621</v>
      </c>
      <c r="AC1608">
        <v>0</v>
      </c>
      <c r="AD1608">
        <v>0</v>
      </c>
      <c r="AE1608">
        <v>6.7609224256977249</v>
      </c>
    </row>
    <row r="1609" spans="1:31" x14ac:dyDescent="0.25">
      <c r="A1609">
        <v>2359873</v>
      </c>
      <c r="B1609">
        <v>1</v>
      </c>
      <c r="C1609" t="s">
        <v>81</v>
      </c>
      <c r="D1609" t="s">
        <v>120</v>
      </c>
      <c r="E1609" t="s">
        <v>175</v>
      </c>
      <c r="F1609" t="s">
        <v>4874</v>
      </c>
      <c r="G1609" t="s">
        <v>219</v>
      </c>
      <c r="H1609" t="s">
        <v>151</v>
      </c>
      <c r="I1609" t="s">
        <v>136</v>
      </c>
      <c r="J1609" t="s">
        <v>137</v>
      </c>
      <c r="K1609" t="s">
        <v>138</v>
      </c>
      <c r="L1609" t="s">
        <v>4875</v>
      </c>
      <c r="M1609" t="s">
        <v>4876</v>
      </c>
      <c r="N1609">
        <v>0.45527777699999999</v>
      </c>
      <c r="O1609">
        <v>0</v>
      </c>
      <c r="P1609">
        <v>77</v>
      </c>
      <c r="Q1609">
        <v>0</v>
      </c>
      <c r="R1609">
        <v>0</v>
      </c>
      <c r="S1609">
        <v>0</v>
      </c>
      <c r="T1609">
        <v>18</v>
      </c>
      <c r="U1609">
        <v>0</v>
      </c>
      <c r="V1609">
        <v>0</v>
      </c>
      <c r="W1609">
        <v>0</v>
      </c>
      <c r="X1609">
        <v>12.460057427240965</v>
      </c>
      <c r="Y1609">
        <v>0</v>
      </c>
      <c r="Z1609">
        <v>0</v>
      </c>
      <c r="AA1609">
        <v>0</v>
      </c>
      <c r="AB1609">
        <v>8.1920095236038577</v>
      </c>
      <c r="AC1609">
        <v>0</v>
      </c>
      <c r="AD1609">
        <v>0</v>
      </c>
      <c r="AE1609">
        <v>20.652066950844823</v>
      </c>
    </row>
    <row r="1610" spans="1:31" x14ac:dyDescent="0.25">
      <c r="A1610">
        <v>2360085</v>
      </c>
      <c r="B1610">
        <v>1</v>
      </c>
      <c r="C1610" t="s">
        <v>80</v>
      </c>
      <c r="D1610" t="s">
        <v>84</v>
      </c>
      <c r="E1610" t="s">
        <v>132</v>
      </c>
      <c r="F1610" t="s">
        <v>4877</v>
      </c>
      <c r="G1610" t="s">
        <v>134</v>
      </c>
      <c r="H1610" t="s">
        <v>135</v>
      </c>
      <c r="I1610" t="s">
        <v>136</v>
      </c>
      <c r="J1610" t="s">
        <v>137</v>
      </c>
      <c r="K1610" t="s">
        <v>138</v>
      </c>
      <c r="L1610" t="s">
        <v>4878</v>
      </c>
      <c r="M1610" t="s">
        <v>4879</v>
      </c>
      <c r="N1610">
        <v>4.0066666660000001</v>
      </c>
      <c r="O1610">
        <v>0</v>
      </c>
      <c r="P1610">
        <v>219</v>
      </c>
      <c r="Q1610">
        <v>0</v>
      </c>
      <c r="R1610">
        <v>0</v>
      </c>
      <c r="S1610">
        <v>0</v>
      </c>
      <c r="T1610">
        <v>13</v>
      </c>
      <c r="U1610">
        <v>0</v>
      </c>
      <c r="V1610">
        <v>0</v>
      </c>
      <c r="W1610">
        <v>0</v>
      </c>
      <c r="X1610">
        <v>361.56078800712817</v>
      </c>
      <c r="Y1610">
        <v>0</v>
      </c>
      <c r="Z1610">
        <v>0</v>
      </c>
      <c r="AA1610">
        <v>0</v>
      </c>
      <c r="AB1610">
        <v>68.820031566965838</v>
      </c>
      <c r="AC1610">
        <v>0</v>
      </c>
      <c r="AD1610">
        <v>0</v>
      </c>
      <c r="AE1610">
        <v>430.38081957409401</v>
      </c>
    </row>
    <row r="1611" spans="1:31" x14ac:dyDescent="0.25">
      <c r="A1611">
        <v>2359730</v>
      </c>
      <c r="B1611">
        <v>1</v>
      </c>
      <c r="C1611" t="s">
        <v>81</v>
      </c>
      <c r="D1611" t="s">
        <v>116</v>
      </c>
      <c r="E1611" t="s">
        <v>171</v>
      </c>
      <c r="F1611" t="s">
        <v>4880</v>
      </c>
      <c r="G1611" t="s">
        <v>168</v>
      </c>
      <c r="H1611" t="s">
        <v>135</v>
      </c>
      <c r="I1611" t="s">
        <v>136</v>
      </c>
      <c r="J1611" t="s">
        <v>137</v>
      </c>
      <c r="K1611" t="s">
        <v>138</v>
      </c>
      <c r="L1611" t="s">
        <v>4881</v>
      </c>
      <c r="M1611" t="s">
        <v>4882</v>
      </c>
      <c r="N1611">
        <v>0.79166666600000002</v>
      </c>
      <c r="O1611">
        <v>0</v>
      </c>
      <c r="P1611">
        <v>722</v>
      </c>
      <c r="Q1611">
        <v>0</v>
      </c>
      <c r="R1611">
        <v>71</v>
      </c>
      <c r="S1611">
        <v>3</v>
      </c>
      <c r="T1611">
        <v>91</v>
      </c>
      <c r="U1611">
        <v>0</v>
      </c>
      <c r="V1611">
        <v>0</v>
      </c>
      <c r="W1611">
        <v>0</v>
      </c>
      <c r="X1611">
        <v>134.43582709131422</v>
      </c>
      <c r="Y1611">
        <v>0</v>
      </c>
      <c r="Z1611">
        <v>45.075481653199184</v>
      </c>
      <c r="AA1611">
        <v>3.6320669415516531</v>
      </c>
      <c r="AB1611">
        <v>56.840293633870907</v>
      </c>
      <c r="AC1611">
        <v>0</v>
      </c>
      <c r="AD1611">
        <v>0</v>
      </c>
      <c r="AE1611">
        <v>239.98366931993596</v>
      </c>
    </row>
    <row r="1612" spans="1:31" x14ac:dyDescent="0.25">
      <c r="A1612">
        <v>2359544</v>
      </c>
      <c r="B1612">
        <v>1</v>
      </c>
      <c r="C1612" t="s">
        <v>80</v>
      </c>
      <c r="D1612" t="s">
        <v>93</v>
      </c>
      <c r="E1612" t="s">
        <v>225</v>
      </c>
      <c r="F1612" t="s">
        <v>4883</v>
      </c>
      <c r="G1612" t="s">
        <v>219</v>
      </c>
      <c r="H1612" t="s">
        <v>151</v>
      </c>
      <c r="I1612" t="s">
        <v>136</v>
      </c>
      <c r="J1612" t="s">
        <v>137</v>
      </c>
      <c r="K1612" t="s">
        <v>138</v>
      </c>
      <c r="L1612" t="s">
        <v>4884</v>
      </c>
      <c r="M1612" t="s">
        <v>4885</v>
      </c>
      <c r="N1612">
        <v>8.0155555550000006</v>
      </c>
      <c r="O1612">
        <v>0</v>
      </c>
      <c r="P1612">
        <v>1</v>
      </c>
      <c r="Q1612">
        <v>0</v>
      </c>
      <c r="R1612">
        <v>5</v>
      </c>
      <c r="S1612">
        <v>0</v>
      </c>
      <c r="T1612">
        <v>1</v>
      </c>
      <c r="U1612">
        <v>0</v>
      </c>
      <c r="V1612">
        <v>0</v>
      </c>
      <c r="W1612">
        <v>0</v>
      </c>
      <c r="X1612">
        <v>1.7885288265643187</v>
      </c>
      <c r="Y1612">
        <v>0</v>
      </c>
      <c r="Z1612">
        <v>61.925309220369961</v>
      </c>
      <c r="AA1612">
        <v>0</v>
      </c>
      <c r="AB1612">
        <v>18.688537358717959</v>
      </c>
      <c r="AC1612">
        <v>0</v>
      </c>
      <c r="AD1612">
        <v>0</v>
      </c>
      <c r="AE1612">
        <v>82.402375405652236</v>
      </c>
    </row>
    <row r="1613" spans="1:31" x14ac:dyDescent="0.25">
      <c r="A1613">
        <v>2359936</v>
      </c>
      <c r="B1613">
        <v>1</v>
      </c>
      <c r="C1613" t="s">
        <v>81</v>
      </c>
      <c r="D1613" t="s">
        <v>113</v>
      </c>
      <c r="E1613" t="s">
        <v>148</v>
      </c>
      <c r="F1613" t="s">
        <v>4886</v>
      </c>
      <c r="G1613" t="s">
        <v>160</v>
      </c>
      <c r="H1613" t="s">
        <v>151</v>
      </c>
      <c r="I1613" t="s">
        <v>136</v>
      </c>
      <c r="J1613" t="s">
        <v>137</v>
      </c>
      <c r="K1613" t="s">
        <v>138</v>
      </c>
      <c r="L1613" t="s">
        <v>4887</v>
      </c>
      <c r="M1613" t="s">
        <v>4888</v>
      </c>
      <c r="N1613">
        <v>1.7155555549999999</v>
      </c>
      <c r="O1613">
        <v>0</v>
      </c>
      <c r="P1613">
        <v>1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</row>
    <row r="1614" spans="1:31" x14ac:dyDescent="0.25">
      <c r="A1614">
        <v>2359587</v>
      </c>
      <c r="B1614">
        <v>1</v>
      </c>
      <c r="C1614" t="s">
        <v>80</v>
      </c>
      <c r="D1614" t="s">
        <v>94</v>
      </c>
      <c r="E1614" t="s">
        <v>166</v>
      </c>
      <c r="F1614" t="s">
        <v>4889</v>
      </c>
      <c r="G1614" t="s">
        <v>168</v>
      </c>
      <c r="H1614" t="s">
        <v>135</v>
      </c>
      <c r="I1614" t="s">
        <v>653</v>
      </c>
      <c r="J1614" t="s">
        <v>137</v>
      </c>
      <c r="K1614" t="s">
        <v>138</v>
      </c>
      <c r="L1614" t="s">
        <v>4890</v>
      </c>
      <c r="M1614" t="s">
        <v>4891</v>
      </c>
      <c r="N1614">
        <v>1.9444444000000002E-2</v>
      </c>
      <c r="O1614">
        <v>1</v>
      </c>
      <c r="P1614">
        <v>3153</v>
      </c>
      <c r="Q1614">
        <v>47</v>
      </c>
      <c r="R1614">
        <v>104</v>
      </c>
      <c r="S1614">
        <v>36</v>
      </c>
      <c r="T1614">
        <v>700</v>
      </c>
      <c r="U1614">
        <v>17</v>
      </c>
      <c r="V1614">
        <v>1</v>
      </c>
      <c r="W1614">
        <v>2.2174845427777777E-2</v>
      </c>
      <c r="X1614">
        <v>9.6962299419371369</v>
      </c>
      <c r="Y1614">
        <v>3.1539943865518283</v>
      </c>
      <c r="Z1614">
        <v>3.9148035270645973</v>
      </c>
      <c r="AA1614">
        <v>6.4608692823947989</v>
      </c>
      <c r="AB1614">
        <v>7.4352447804568822</v>
      </c>
      <c r="AC1614">
        <v>28.405755844291395</v>
      </c>
      <c r="AD1614">
        <v>0</v>
      </c>
      <c r="AE1614">
        <v>59.089072608124411</v>
      </c>
    </row>
    <row r="1615" spans="1:31" x14ac:dyDescent="0.25">
      <c r="A1615">
        <v>2359836</v>
      </c>
      <c r="B1615">
        <v>1</v>
      </c>
      <c r="C1615" t="s">
        <v>80</v>
      </c>
      <c r="D1615" t="s">
        <v>88</v>
      </c>
      <c r="E1615" t="s">
        <v>148</v>
      </c>
      <c r="F1615" t="s">
        <v>4892</v>
      </c>
      <c r="G1615" t="s">
        <v>150</v>
      </c>
      <c r="H1615" t="s">
        <v>151</v>
      </c>
      <c r="I1615" t="s">
        <v>136</v>
      </c>
      <c r="J1615" t="s">
        <v>137</v>
      </c>
      <c r="K1615" t="s">
        <v>138</v>
      </c>
      <c r="L1615" t="s">
        <v>4893</v>
      </c>
      <c r="M1615" t="s">
        <v>4894</v>
      </c>
      <c r="N1615">
        <v>0.67555555499999997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1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1.8430157261617224</v>
      </c>
      <c r="AC1615">
        <v>0</v>
      </c>
      <c r="AD1615">
        <v>0</v>
      </c>
      <c r="AE1615">
        <v>1.8430157261617224</v>
      </c>
    </row>
    <row r="1616" spans="1:31" x14ac:dyDescent="0.25">
      <c r="A1616">
        <v>2359687</v>
      </c>
      <c r="B1616">
        <v>1</v>
      </c>
      <c r="C1616" t="s">
        <v>80</v>
      </c>
      <c r="D1616" t="s">
        <v>97</v>
      </c>
      <c r="E1616" t="s">
        <v>132</v>
      </c>
      <c r="F1616" t="s">
        <v>4895</v>
      </c>
      <c r="G1616" t="s">
        <v>134</v>
      </c>
      <c r="H1616" t="s">
        <v>135</v>
      </c>
      <c r="I1616" t="s">
        <v>136</v>
      </c>
      <c r="J1616" t="s">
        <v>137</v>
      </c>
      <c r="K1616" t="s">
        <v>138</v>
      </c>
      <c r="L1616" t="s">
        <v>4896</v>
      </c>
      <c r="M1616" t="s">
        <v>4897</v>
      </c>
      <c r="N1616">
        <v>2.307222222</v>
      </c>
      <c r="O1616">
        <v>0</v>
      </c>
      <c r="P1616">
        <v>46</v>
      </c>
      <c r="Q1616">
        <v>0</v>
      </c>
      <c r="R1616">
        <v>26</v>
      </c>
      <c r="S1616">
        <v>0</v>
      </c>
      <c r="T1616">
        <v>21</v>
      </c>
      <c r="U1616">
        <v>0</v>
      </c>
      <c r="V1616">
        <v>0</v>
      </c>
      <c r="W1616">
        <v>0</v>
      </c>
      <c r="X1616">
        <v>41.581753864519271</v>
      </c>
      <c r="Y1616">
        <v>0</v>
      </c>
      <c r="Z1616">
        <v>30.023349312010108</v>
      </c>
      <c r="AA1616">
        <v>0</v>
      </c>
      <c r="AB1616">
        <v>16.926189252123145</v>
      </c>
      <c r="AC1616">
        <v>0</v>
      </c>
      <c r="AD1616">
        <v>0</v>
      </c>
      <c r="AE1616">
        <v>88.531292428652534</v>
      </c>
    </row>
    <row r="1617" spans="1:31" x14ac:dyDescent="0.25">
      <c r="A1617">
        <v>2359796</v>
      </c>
      <c r="B1617">
        <v>1</v>
      </c>
      <c r="C1617" t="s">
        <v>80</v>
      </c>
      <c r="D1617" t="s">
        <v>107</v>
      </c>
      <c r="E1617" t="s">
        <v>171</v>
      </c>
      <c r="F1617" t="s">
        <v>4771</v>
      </c>
      <c r="G1617" t="s">
        <v>168</v>
      </c>
      <c r="H1617" t="s">
        <v>135</v>
      </c>
      <c r="I1617" t="s">
        <v>136</v>
      </c>
      <c r="J1617" t="s">
        <v>137</v>
      </c>
      <c r="K1617" t="s">
        <v>138</v>
      </c>
      <c r="L1617" t="s">
        <v>4898</v>
      </c>
      <c r="M1617" t="s">
        <v>4899</v>
      </c>
      <c r="N1617">
        <v>0.35416666600000002</v>
      </c>
      <c r="O1617">
        <v>9</v>
      </c>
      <c r="P1617">
        <v>1281</v>
      </c>
      <c r="Q1617">
        <v>23</v>
      </c>
      <c r="R1617">
        <v>57</v>
      </c>
      <c r="S1617">
        <v>9</v>
      </c>
      <c r="T1617">
        <v>112</v>
      </c>
      <c r="U1617">
        <v>1</v>
      </c>
      <c r="V1617">
        <v>0</v>
      </c>
      <c r="W1617">
        <v>3.5633946497089459</v>
      </c>
      <c r="X1617">
        <v>120.75965826549924</v>
      </c>
      <c r="Y1617">
        <v>34.563416875200822</v>
      </c>
      <c r="Z1617">
        <v>8.456653543248029</v>
      </c>
      <c r="AA1617">
        <v>13.065989497647466</v>
      </c>
      <c r="AB1617">
        <v>57.837745986746278</v>
      </c>
      <c r="AC1617">
        <v>39.291189109959845</v>
      </c>
      <c r="AD1617">
        <v>0</v>
      </c>
      <c r="AE1617">
        <v>277.53804792801066</v>
      </c>
    </row>
    <row r="1618" spans="1:31" x14ac:dyDescent="0.25">
      <c r="A1618">
        <v>2360011</v>
      </c>
      <c r="B1618">
        <v>1</v>
      </c>
      <c r="C1618" t="s">
        <v>80</v>
      </c>
      <c r="D1618" t="s">
        <v>82</v>
      </c>
      <c r="E1618" t="s">
        <v>148</v>
      </c>
      <c r="F1618" t="s">
        <v>4900</v>
      </c>
      <c r="G1618" t="s">
        <v>150</v>
      </c>
      <c r="H1618" t="s">
        <v>151</v>
      </c>
      <c r="I1618" t="s">
        <v>136</v>
      </c>
      <c r="J1618" t="s">
        <v>137</v>
      </c>
      <c r="K1618" t="s">
        <v>138</v>
      </c>
      <c r="L1618" t="s">
        <v>4901</v>
      </c>
      <c r="M1618" t="s">
        <v>4902</v>
      </c>
      <c r="N1618">
        <v>1.814444444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1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2.5256553266358757</v>
      </c>
      <c r="AC1618">
        <v>0</v>
      </c>
      <c r="AD1618">
        <v>0</v>
      </c>
      <c r="AE1618">
        <v>2.5256553266358757</v>
      </c>
    </row>
    <row r="1619" spans="1:31" x14ac:dyDescent="0.25">
      <c r="A1619">
        <v>2359988</v>
      </c>
      <c r="B1619">
        <v>1</v>
      </c>
      <c r="C1619" t="s">
        <v>80</v>
      </c>
      <c r="D1619" t="s">
        <v>95</v>
      </c>
      <c r="E1619" t="s">
        <v>154</v>
      </c>
      <c r="F1619" t="s">
        <v>4903</v>
      </c>
      <c r="G1619" t="s">
        <v>156</v>
      </c>
      <c r="H1619" t="s">
        <v>151</v>
      </c>
      <c r="I1619" t="s">
        <v>136</v>
      </c>
      <c r="J1619" t="s">
        <v>137</v>
      </c>
      <c r="K1619" t="s">
        <v>138</v>
      </c>
      <c r="L1619" t="s">
        <v>4904</v>
      </c>
      <c r="M1619" t="s">
        <v>4905</v>
      </c>
      <c r="N1619">
        <v>0.41194444400000002</v>
      </c>
      <c r="O1619">
        <v>0</v>
      </c>
      <c r="P1619">
        <v>94</v>
      </c>
      <c r="Q1619">
        <v>0</v>
      </c>
      <c r="R1619">
        <v>3</v>
      </c>
      <c r="S1619">
        <v>0</v>
      </c>
      <c r="T1619">
        <v>6</v>
      </c>
      <c r="U1619">
        <v>0</v>
      </c>
      <c r="V1619">
        <v>0</v>
      </c>
      <c r="W1619">
        <v>0</v>
      </c>
      <c r="X1619">
        <v>13.237627534844476</v>
      </c>
      <c r="Y1619">
        <v>0</v>
      </c>
      <c r="Z1619">
        <v>2.0709568626343802</v>
      </c>
      <c r="AA1619">
        <v>0</v>
      </c>
      <c r="AB1619">
        <v>3.0522457184998992</v>
      </c>
      <c r="AC1619">
        <v>0</v>
      </c>
      <c r="AD1619">
        <v>0</v>
      </c>
      <c r="AE1619">
        <v>18.360830115978757</v>
      </c>
    </row>
    <row r="1620" spans="1:31" x14ac:dyDescent="0.25">
      <c r="A1620">
        <v>2359533</v>
      </c>
      <c r="B1620">
        <v>1</v>
      </c>
      <c r="C1620" t="s">
        <v>80</v>
      </c>
      <c r="D1620" t="s">
        <v>94</v>
      </c>
      <c r="E1620" t="s">
        <v>166</v>
      </c>
      <c r="F1620" t="s">
        <v>4906</v>
      </c>
      <c r="G1620" t="s">
        <v>168</v>
      </c>
      <c r="H1620" t="s">
        <v>135</v>
      </c>
      <c r="I1620" t="s">
        <v>136</v>
      </c>
      <c r="J1620" t="s">
        <v>137</v>
      </c>
      <c r="K1620" t="s">
        <v>138</v>
      </c>
      <c r="L1620" t="s">
        <v>4907</v>
      </c>
      <c r="M1620" t="s">
        <v>4908</v>
      </c>
      <c r="N1620">
        <v>0.15194444400000001</v>
      </c>
      <c r="O1620">
        <v>0</v>
      </c>
      <c r="P1620">
        <v>136</v>
      </c>
      <c r="Q1620">
        <v>0</v>
      </c>
      <c r="R1620">
        <v>0</v>
      </c>
      <c r="S1620">
        <v>1</v>
      </c>
      <c r="T1620">
        <v>7</v>
      </c>
      <c r="U1620">
        <v>0</v>
      </c>
      <c r="V1620">
        <v>0</v>
      </c>
      <c r="W1620">
        <v>0</v>
      </c>
      <c r="X1620">
        <v>1.9868979209403075</v>
      </c>
      <c r="Y1620">
        <v>0</v>
      </c>
      <c r="Z1620">
        <v>0</v>
      </c>
      <c r="AA1620">
        <v>0.19791624276584721</v>
      </c>
      <c r="AB1620">
        <v>0.49067727580180553</v>
      </c>
      <c r="AC1620">
        <v>0</v>
      </c>
      <c r="AD1620">
        <v>0</v>
      </c>
      <c r="AE1620">
        <v>2.6754914395079603</v>
      </c>
    </row>
    <row r="1621" spans="1:31" x14ac:dyDescent="0.25">
      <c r="A1621">
        <v>2360051</v>
      </c>
      <c r="B1621">
        <v>1</v>
      </c>
      <c r="C1621" t="s">
        <v>81</v>
      </c>
      <c r="D1621" t="s">
        <v>114</v>
      </c>
      <c r="E1621" t="s">
        <v>225</v>
      </c>
      <c r="F1621" t="s">
        <v>4145</v>
      </c>
      <c r="G1621" t="s">
        <v>219</v>
      </c>
      <c r="H1621" t="s">
        <v>151</v>
      </c>
      <c r="I1621" t="s">
        <v>136</v>
      </c>
      <c r="J1621" t="s">
        <v>137</v>
      </c>
      <c r="K1621" t="s">
        <v>138</v>
      </c>
      <c r="L1621" t="s">
        <v>4909</v>
      </c>
      <c r="M1621" t="s">
        <v>4910</v>
      </c>
      <c r="N1621">
        <v>5.1736111109999996</v>
      </c>
      <c r="O1621">
        <v>0</v>
      </c>
      <c r="P1621">
        <v>13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9.0506850843999942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9.0506850843999942</v>
      </c>
    </row>
    <row r="1622" spans="1:31" x14ac:dyDescent="0.25">
      <c r="A1622">
        <v>2359802</v>
      </c>
      <c r="B1622">
        <v>1</v>
      </c>
      <c r="C1622" t="s">
        <v>81</v>
      </c>
      <c r="D1622" t="s">
        <v>113</v>
      </c>
      <c r="E1622" t="s">
        <v>225</v>
      </c>
      <c r="F1622" t="s">
        <v>4911</v>
      </c>
      <c r="G1622" t="s">
        <v>219</v>
      </c>
      <c r="H1622" t="s">
        <v>151</v>
      </c>
      <c r="I1622" t="s">
        <v>136</v>
      </c>
      <c r="J1622" t="s">
        <v>137</v>
      </c>
      <c r="K1622" t="s">
        <v>138</v>
      </c>
      <c r="L1622" t="s">
        <v>4912</v>
      </c>
      <c r="M1622" t="s">
        <v>4913</v>
      </c>
      <c r="N1622">
        <v>2.3616666660000001</v>
      </c>
      <c r="O1622">
        <v>0</v>
      </c>
      <c r="P1622">
        <v>9</v>
      </c>
      <c r="Q1622">
        <v>0</v>
      </c>
      <c r="R1622">
        <v>2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2.6621313345294602</v>
      </c>
      <c r="Y1622">
        <v>0</v>
      </c>
      <c r="Z1622">
        <v>5.4457766871335869</v>
      </c>
      <c r="AA1622">
        <v>0</v>
      </c>
      <c r="AB1622">
        <v>0</v>
      </c>
      <c r="AC1622">
        <v>0</v>
      </c>
      <c r="AD1622">
        <v>0</v>
      </c>
      <c r="AE1622">
        <v>8.1079080216630466</v>
      </c>
    </row>
    <row r="1623" spans="1:31" x14ac:dyDescent="0.25">
      <c r="A1623">
        <v>2359719</v>
      </c>
      <c r="B1623">
        <v>1</v>
      </c>
      <c r="C1623" t="s">
        <v>80</v>
      </c>
      <c r="D1623" t="s">
        <v>96</v>
      </c>
      <c r="E1623" t="s">
        <v>148</v>
      </c>
      <c r="F1623" t="s">
        <v>4914</v>
      </c>
      <c r="G1623" t="s">
        <v>160</v>
      </c>
      <c r="H1623" t="s">
        <v>151</v>
      </c>
      <c r="I1623" t="s">
        <v>136</v>
      </c>
      <c r="J1623" t="s">
        <v>137</v>
      </c>
      <c r="K1623" t="s">
        <v>138</v>
      </c>
      <c r="L1623" t="s">
        <v>4915</v>
      </c>
      <c r="M1623" t="s">
        <v>4916</v>
      </c>
      <c r="N1623">
        <v>1.2819444440000001</v>
      </c>
      <c r="O1623">
        <v>0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0.72138726960761679</v>
      </c>
      <c r="AA1623">
        <v>0</v>
      </c>
      <c r="AB1623">
        <v>0</v>
      </c>
      <c r="AC1623">
        <v>0</v>
      </c>
      <c r="AD1623">
        <v>0</v>
      </c>
      <c r="AE1623">
        <v>0.72138726960761679</v>
      </c>
    </row>
    <row r="1624" spans="1:31" x14ac:dyDescent="0.25">
      <c r="A1624">
        <v>2359756</v>
      </c>
      <c r="B1624">
        <v>1</v>
      </c>
      <c r="C1624" t="s">
        <v>80</v>
      </c>
      <c r="D1624" t="s">
        <v>85</v>
      </c>
      <c r="E1624" t="s">
        <v>148</v>
      </c>
      <c r="F1624" t="s">
        <v>4827</v>
      </c>
      <c r="G1624" t="s">
        <v>150</v>
      </c>
      <c r="H1624" t="s">
        <v>151</v>
      </c>
      <c r="I1624" t="s">
        <v>136</v>
      </c>
      <c r="J1624" t="s">
        <v>137</v>
      </c>
      <c r="K1624" t="s">
        <v>138</v>
      </c>
      <c r="L1624" t="s">
        <v>4917</v>
      </c>
      <c r="M1624" t="s">
        <v>4918</v>
      </c>
      <c r="N1624">
        <v>5.403888888</v>
      </c>
      <c r="O1624">
        <v>0</v>
      </c>
      <c r="P1624">
        <v>11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27.114614599496111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27.114614599496111</v>
      </c>
    </row>
    <row r="1625" spans="1:31" x14ac:dyDescent="0.25">
      <c r="A1625">
        <v>2359616</v>
      </c>
      <c r="B1625">
        <v>1</v>
      </c>
      <c r="C1625" t="s">
        <v>81</v>
      </c>
      <c r="D1625" t="s">
        <v>128</v>
      </c>
      <c r="E1625" t="s">
        <v>132</v>
      </c>
      <c r="F1625" t="s">
        <v>4919</v>
      </c>
      <c r="G1625" t="s">
        <v>244</v>
      </c>
      <c r="H1625" t="s">
        <v>135</v>
      </c>
      <c r="I1625" t="s">
        <v>136</v>
      </c>
      <c r="J1625" t="s">
        <v>137</v>
      </c>
      <c r="K1625" t="s">
        <v>245</v>
      </c>
      <c r="L1625" t="s">
        <v>4920</v>
      </c>
      <c r="M1625" t="s">
        <v>4921</v>
      </c>
      <c r="N1625">
        <v>4.7136111109999996</v>
      </c>
      <c r="O1625">
        <v>0</v>
      </c>
      <c r="P1625">
        <v>737</v>
      </c>
      <c r="Q1625">
        <v>0</v>
      </c>
      <c r="R1625">
        <v>0</v>
      </c>
      <c r="S1625">
        <v>0</v>
      </c>
      <c r="T1625">
        <v>27</v>
      </c>
      <c r="U1625">
        <v>0</v>
      </c>
      <c r="V1625">
        <v>0</v>
      </c>
      <c r="W1625">
        <v>0</v>
      </c>
      <c r="X1625">
        <v>998.32866001082834</v>
      </c>
      <c r="Y1625">
        <v>0</v>
      </c>
      <c r="Z1625">
        <v>0</v>
      </c>
      <c r="AA1625">
        <v>0</v>
      </c>
      <c r="AB1625">
        <v>272.17834192397987</v>
      </c>
      <c r="AC1625">
        <v>0</v>
      </c>
      <c r="AD1625">
        <v>0</v>
      </c>
      <c r="AE1625">
        <v>1270.5070019348082</v>
      </c>
    </row>
    <row r="1626" spans="1:31" x14ac:dyDescent="0.25">
      <c r="A1626">
        <v>2359610</v>
      </c>
      <c r="B1626">
        <v>1</v>
      </c>
      <c r="C1626" t="s">
        <v>80</v>
      </c>
      <c r="D1626" t="s">
        <v>93</v>
      </c>
      <c r="E1626" t="s">
        <v>154</v>
      </c>
      <c r="F1626" t="s">
        <v>4922</v>
      </c>
      <c r="G1626" t="s">
        <v>244</v>
      </c>
      <c r="H1626" t="s">
        <v>151</v>
      </c>
      <c r="I1626" t="s">
        <v>136</v>
      </c>
      <c r="J1626" t="s">
        <v>137</v>
      </c>
      <c r="K1626" t="s">
        <v>245</v>
      </c>
      <c r="L1626" t="s">
        <v>4923</v>
      </c>
      <c r="M1626" t="s">
        <v>4924</v>
      </c>
      <c r="N1626">
        <v>3.4366666659999998</v>
      </c>
      <c r="O1626">
        <v>0</v>
      </c>
      <c r="P1626">
        <v>89</v>
      </c>
      <c r="Q1626">
        <v>0</v>
      </c>
      <c r="R1626">
        <v>10</v>
      </c>
      <c r="S1626">
        <v>0</v>
      </c>
      <c r="T1626">
        <v>9</v>
      </c>
      <c r="U1626">
        <v>0</v>
      </c>
      <c r="V1626">
        <v>0</v>
      </c>
      <c r="W1626">
        <v>0</v>
      </c>
      <c r="X1626">
        <v>75.527699994889872</v>
      </c>
      <c r="Y1626">
        <v>0</v>
      </c>
      <c r="Z1626">
        <v>220.391802682714</v>
      </c>
      <c r="AA1626">
        <v>0</v>
      </c>
      <c r="AB1626">
        <v>63.836887323169712</v>
      </c>
      <c r="AC1626">
        <v>0</v>
      </c>
      <c r="AD1626">
        <v>0</v>
      </c>
      <c r="AE1626">
        <v>359.75639000077359</v>
      </c>
    </row>
    <row r="1627" spans="1:31" x14ac:dyDescent="0.25">
      <c r="A1627">
        <v>2359859</v>
      </c>
      <c r="B1627">
        <v>1</v>
      </c>
      <c r="C1627" t="s">
        <v>80</v>
      </c>
      <c r="D1627" t="s">
        <v>105</v>
      </c>
      <c r="E1627" t="s">
        <v>225</v>
      </c>
      <c r="F1627" t="s">
        <v>4925</v>
      </c>
      <c r="G1627" t="s">
        <v>219</v>
      </c>
      <c r="H1627" t="s">
        <v>151</v>
      </c>
      <c r="I1627" t="s">
        <v>136</v>
      </c>
      <c r="J1627" t="s">
        <v>137</v>
      </c>
      <c r="K1627" t="s">
        <v>138</v>
      </c>
      <c r="L1627" t="s">
        <v>4926</v>
      </c>
      <c r="M1627" t="s">
        <v>4927</v>
      </c>
      <c r="N1627">
        <v>3.448611111</v>
      </c>
      <c r="O1627">
        <v>0</v>
      </c>
      <c r="P1627">
        <v>18</v>
      </c>
      <c r="Q1627">
        <v>0</v>
      </c>
      <c r="R1627">
        <v>21</v>
      </c>
      <c r="S1627">
        <v>0</v>
      </c>
      <c r="T1627">
        <v>16</v>
      </c>
      <c r="U1627">
        <v>0</v>
      </c>
      <c r="V1627">
        <v>0</v>
      </c>
      <c r="W1627">
        <v>0</v>
      </c>
      <c r="X1627">
        <v>31.139197933461116</v>
      </c>
      <c r="Y1627">
        <v>0</v>
      </c>
      <c r="Z1627">
        <v>51.954923896123887</v>
      </c>
      <c r="AA1627">
        <v>0</v>
      </c>
      <c r="AB1627">
        <v>37.031040652768809</v>
      </c>
      <c r="AC1627">
        <v>0</v>
      </c>
      <c r="AD1627">
        <v>0</v>
      </c>
      <c r="AE1627">
        <v>120.12516248235382</v>
      </c>
    </row>
    <row r="1628" spans="1:31" x14ac:dyDescent="0.25">
      <c r="A1628">
        <v>2359547</v>
      </c>
      <c r="B1628">
        <v>1</v>
      </c>
      <c r="C1628" t="s">
        <v>80</v>
      </c>
      <c r="D1628" t="s">
        <v>83</v>
      </c>
      <c r="E1628" t="s">
        <v>132</v>
      </c>
      <c r="F1628" t="s">
        <v>4928</v>
      </c>
      <c r="G1628" t="s">
        <v>168</v>
      </c>
      <c r="H1628" t="s">
        <v>135</v>
      </c>
      <c r="I1628" t="s">
        <v>136</v>
      </c>
      <c r="J1628" t="s">
        <v>137</v>
      </c>
      <c r="K1628" t="s">
        <v>138</v>
      </c>
      <c r="L1628" t="s">
        <v>4929</v>
      </c>
      <c r="M1628" t="s">
        <v>4930</v>
      </c>
      <c r="N1628">
        <v>0.38</v>
      </c>
      <c r="O1628">
        <v>0</v>
      </c>
      <c r="P1628">
        <v>133</v>
      </c>
      <c r="Q1628">
        <v>0</v>
      </c>
      <c r="R1628">
        <v>1</v>
      </c>
      <c r="S1628">
        <v>36</v>
      </c>
      <c r="T1628">
        <v>17</v>
      </c>
      <c r="U1628">
        <v>20</v>
      </c>
      <c r="V1628">
        <v>3</v>
      </c>
      <c r="W1628">
        <v>0</v>
      </c>
      <c r="X1628">
        <v>15.750405302232883</v>
      </c>
      <c r="Y1628">
        <v>0</v>
      </c>
      <c r="Z1628">
        <v>8.7225484604420006E-2</v>
      </c>
      <c r="AA1628">
        <v>124.59226625216635</v>
      </c>
      <c r="AB1628">
        <v>8.3845812974384391</v>
      </c>
      <c r="AC1628">
        <v>309.56942210689454</v>
      </c>
      <c r="AD1628">
        <v>49.415649756519443</v>
      </c>
      <c r="AE1628">
        <v>507.79955019985607</v>
      </c>
    </row>
    <row r="1629" spans="1:31" x14ac:dyDescent="0.25">
      <c r="A1629">
        <v>2359925</v>
      </c>
      <c r="B1629">
        <v>1</v>
      </c>
      <c r="C1629" t="s">
        <v>80</v>
      </c>
      <c r="D1629" t="s">
        <v>103</v>
      </c>
      <c r="E1629" t="s">
        <v>225</v>
      </c>
      <c r="F1629" t="s">
        <v>4931</v>
      </c>
      <c r="G1629" t="s">
        <v>219</v>
      </c>
      <c r="H1629" t="s">
        <v>151</v>
      </c>
      <c r="I1629" t="s">
        <v>136</v>
      </c>
      <c r="J1629" t="s">
        <v>137</v>
      </c>
      <c r="K1629" t="s">
        <v>138</v>
      </c>
      <c r="L1629" t="s">
        <v>4932</v>
      </c>
      <c r="M1629" t="s">
        <v>4933</v>
      </c>
      <c r="N1629">
        <v>0.648888888</v>
      </c>
      <c r="O1629">
        <v>0</v>
      </c>
      <c r="P1629">
        <v>0</v>
      </c>
      <c r="Q1629">
        <v>0</v>
      </c>
      <c r="R1629">
        <v>2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17.674925347253467</v>
      </c>
      <c r="AA1629">
        <v>0</v>
      </c>
      <c r="AB1629">
        <v>0</v>
      </c>
      <c r="AC1629">
        <v>0</v>
      </c>
      <c r="AD1629">
        <v>0</v>
      </c>
      <c r="AE1629">
        <v>17.674925347253467</v>
      </c>
    </row>
    <row r="1630" spans="1:31" x14ac:dyDescent="0.25">
      <c r="A1630">
        <v>2359570</v>
      </c>
      <c r="B1630">
        <v>1</v>
      </c>
      <c r="C1630" t="s">
        <v>80</v>
      </c>
      <c r="D1630" t="s">
        <v>102</v>
      </c>
      <c r="E1630" t="s">
        <v>132</v>
      </c>
      <c r="F1630" t="s">
        <v>4934</v>
      </c>
      <c r="G1630" t="s">
        <v>142</v>
      </c>
      <c r="H1630" t="s">
        <v>135</v>
      </c>
      <c r="I1630" t="s">
        <v>136</v>
      </c>
      <c r="J1630" t="s">
        <v>137</v>
      </c>
      <c r="K1630" t="s">
        <v>138</v>
      </c>
      <c r="L1630" t="s">
        <v>4935</v>
      </c>
      <c r="M1630" t="s">
        <v>4717</v>
      </c>
      <c r="N1630">
        <v>2.0463888880000001</v>
      </c>
      <c r="O1630">
        <v>0</v>
      </c>
      <c r="P1630">
        <v>27</v>
      </c>
      <c r="Q1630">
        <v>0</v>
      </c>
      <c r="R1630">
        <v>8</v>
      </c>
      <c r="S1630">
        <v>0</v>
      </c>
      <c r="T1630">
        <v>4</v>
      </c>
      <c r="U1630">
        <v>0</v>
      </c>
      <c r="V1630">
        <v>0</v>
      </c>
      <c r="W1630">
        <v>0</v>
      </c>
      <c r="X1630">
        <v>43.207367547734314</v>
      </c>
      <c r="Y1630">
        <v>0</v>
      </c>
      <c r="Z1630">
        <v>15.214713967543952</v>
      </c>
      <c r="AA1630">
        <v>0</v>
      </c>
      <c r="AB1630">
        <v>9.1505442012970573</v>
      </c>
      <c r="AC1630">
        <v>0</v>
      </c>
      <c r="AD1630">
        <v>0</v>
      </c>
      <c r="AE1630">
        <v>67.572625716575317</v>
      </c>
    </row>
    <row r="1631" spans="1:31" x14ac:dyDescent="0.25">
      <c r="A1631">
        <v>2359527</v>
      </c>
      <c r="B1631">
        <v>1</v>
      </c>
      <c r="C1631" t="s">
        <v>80</v>
      </c>
      <c r="D1631" t="s">
        <v>85</v>
      </c>
      <c r="E1631" t="s">
        <v>132</v>
      </c>
      <c r="F1631" t="s">
        <v>4936</v>
      </c>
      <c r="G1631" t="s">
        <v>489</v>
      </c>
      <c r="H1631" t="s">
        <v>135</v>
      </c>
      <c r="I1631" t="s">
        <v>136</v>
      </c>
      <c r="J1631" t="s">
        <v>137</v>
      </c>
      <c r="K1631" t="s">
        <v>138</v>
      </c>
      <c r="L1631" t="s">
        <v>4937</v>
      </c>
      <c r="M1631" t="s">
        <v>4938</v>
      </c>
      <c r="N1631">
        <v>0.30611111099999999</v>
      </c>
      <c r="O1631">
        <v>0</v>
      </c>
      <c r="P1631">
        <v>681</v>
      </c>
      <c r="Q1631">
        <v>0</v>
      </c>
      <c r="R1631">
        <v>0</v>
      </c>
      <c r="S1631">
        <v>1</v>
      </c>
      <c r="T1631">
        <v>120</v>
      </c>
      <c r="U1631">
        <v>0</v>
      </c>
      <c r="V1631">
        <v>0</v>
      </c>
      <c r="W1631">
        <v>0</v>
      </c>
      <c r="X1631">
        <v>74.937998343942795</v>
      </c>
      <c r="Y1631">
        <v>0</v>
      </c>
      <c r="Z1631">
        <v>0</v>
      </c>
      <c r="AA1631">
        <v>0.41323997779977772</v>
      </c>
      <c r="AB1631">
        <v>18.78540152521715</v>
      </c>
      <c r="AC1631">
        <v>0</v>
      </c>
      <c r="AD1631">
        <v>0</v>
      </c>
      <c r="AE1631">
        <v>94.136639846959724</v>
      </c>
    </row>
    <row r="1632" spans="1:31" x14ac:dyDescent="0.25">
      <c r="A1632">
        <v>2360068</v>
      </c>
      <c r="B1632">
        <v>1</v>
      </c>
      <c r="C1632" t="s">
        <v>80</v>
      </c>
      <c r="D1632" t="s">
        <v>93</v>
      </c>
      <c r="E1632" t="s">
        <v>148</v>
      </c>
      <c r="F1632" t="s">
        <v>4939</v>
      </c>
      <c r="G1632" t="s">
        <v>160</v>
      </c>
      <c r="H1632" t="s">
        <v>151</v>
      </c>
      <c r="I1632" t="s">
        <v>136</v>
      </c>
      <c r="J1632" t="s">
        <v>137</v>
      </c>
      <c r="K1632" t="s">
        <v>138</v>
      </c>
      <c r="L1632" t="s">
        <v>4940</v>
      </c>
      <c r="M1632" t="s">
        <v>4941</v>
      </c>
      <c r="N1632">
        <v>3.8377777769999999</v>
      </c>
      <c r="O1632">
        <v>0</v>
      </c>
      <c r="P1632">
        <v>1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1.1468173854825134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1.1468173854825134</v>
      </c>
    </row>
    <row r="1633" spans="1:31" x14ac:dyDescent="0.25">
      <c r="A1633">
        <v>2359839</v>
      </c>
      <c r="B1633">
        <v>1</v>
      </c>
      <c r="C1633" t="s">
        <v>81</v>
      </c>
      <c r="D1633" t="s">
        <v>128</v>
      </c>
      <c r="E1633" t="s">
        <v>166</v>
      </c>
      <c r="F1633" t="s">
        <v>2517</v>
      </c>
      <c r="G1633" t="s">
        <v>168</v>
      </c>
      <c r="H1633" t="s">
        <v>135</v>
      </c>
      <c r="I1633" t="s">
        <v>136</v>
      </c>
      <c r="J1633" t="s">
        <v>137</v>
      </c>
      <c r="K1633" t="s">
        <v>138</v>
      </c>
      <c r="L1633" t="s">
        <v>4942</v>
      </c>
      <c r="M1633" t="s">
        <v>4943</v>
      </c>
      <c r="N1633">
        <v>0.99250000000000005</v>
      </c>
      <c r="O1633">
        <v>11</v>
      </c>
      <c r="P1633">
        <v>93</v>
      </c>
      <c r="Q1633">
        <v>35</v>
      </c>
      <c r="R1633">
        <v>15</v>
      </c>
      <c r="S1633">
        <v>4</v>
      </c>
      <c r="T1633">
        <v>9</v>
      </c>
      <c r="U1633">
        <v>0</v>
      </c>
      <c r="V1633">
        <v>0</v>
      </c>
      <c r="W1633">
        <v>5.4357756027036181</v>
      </c>
      <c r="X1633">
        <v>17.645664421882643</v>
      </c>
      <c r="Y1633">
        <v>37.527059967316887</v>
      </c>
      <c r="Z1633">
        <v>12.750322980269685</v>
      </c>
      <c r="AA1633">
        <v>8.4745988316605079</v>
      </c>
      <c r="AB1633">
        <v>5.0852765728164009</v>
      </c>
      <c r="AC1633">
        <v>0</v>
      </c>
      <c r="AD1633">
        <v>0</v>
      </c>
      <c r="AE1633">
        <v>86.918698376649743</v>
      </c>
    </row>
    <row r="1634" spans="1:31" x14ac:dyDescent="0.25">
      <c r="A1634">
        <v>2360025</v>
      </c>
      <c r="B1634">
        <v>1</v>
      </c>
      <c r="C1634" t="s">
        <v>80</v>
      </c>
      <c r="D1634" t="s">
        <v>90</v>
      </c>
      <c r="E1634" t="s">
        <v>225</v>
      </c>
      <c r="F1634" t="s">
        <v>4944</v>
      </c>
      <c r="G1634" t="s">
        <v>219</v>
      </c>
      <c r="H1634" t="s">
        <v>151</v>
      </c>
      <c r="I1634" t="s">
        <v>136</v>
      </c>
      <c r="J1634" t="s">
        <v>137</v>
      </c>
      <c r="K1634" t="s">
        <v>138</v>
      </c>
      <c r="L1634" t="s">
        <v>4399</v>
      </c>
      <c r="M1634" t="s">
        <v>4945</v>
      </c>
      <c r="N1634">
        <v>0.85083333299999997</v>
      </c>
      <c r="O1634">
        <v>0</v>
      </c>
      <c r="P1634">
        <v>6</v>
      </c>
      <c r="Q1634">
        <v>0</v>
      </c>
      <c r="R1634">
        <v>0</v>
      </c>
      <c r="S1634">
        <v>0</v>
      </c>
      <c r="T1634">
        <v>4</v>
      </c>
      <c r="U1634">
        <v>0</v>
      </c>
      <c r="V1634">
        <v>0</v>
      </c>
      <c r="W1634">
        <v>0</v>
      </c>
      <c r="X1634">
        <v>0.87756409556156356</v>
      </c>
      <c r="Y1634">
        <v>0</v>
      </c>
      <c r="Z1634">
        <v>0</v>
      </c>
      <c r="AA1634">
        <v>0</v>
      </c>
      <c r="AB1634">
        <v>1.6152855162470927</v>
      </c>
      <c r="AC1634">
        <v>0</v>
      </c>
      <c r="AD1634">
        <v>0</v>
      </c>
      <c r="AE1634">
        <v>2.4928496118086563</v>
      </c>
    </row>
    <row r="1635" spans="1:31" x14ac:dyDescent="0.25">
      <c r="A1635">
        <v>2359882</v>
      </c>
      <c r="B1635">
        <v>1</v>
      </c>
      <c r="C1635" t="s">
        <v>80</v>
      </c>
      <c r="D1635" t="s">
        <v>87</v>
      </c>
      <c r="E1635" t="s">
        <v>225</v>
      </c>
      <c r="F1635" t="s">
        <v>4946</v>
      </c>
      <c r="G1635" t="s">
        <v>219</v>
      </c>
      <c r="H1635" t="s">
        <v>151</v>
      </c>
      <c r="I1635" t="s">
        <v>136</v>
      </c>
      <c r="J1635" t="s">
        <v>137</v>
      </c>
      <c r="K1635" t="s">
        <v>138</v>
      </c>
      <c r="L1635" t="s">
        <v>4947</v>
      </c>
      <c r="M1635" t="s">
        <v>4948</v>
      </c>
      <c r="N1635">
        <v>0.74666666599999998</v>
      </c>
      <c r="O1635">
        <v>0</v>
      </c>
      <c r="P1635">
        <v>32</v>
      </c>
      <c r="Q1635">
        <v>0</v>
      </c>
      <c r="R1635">
        <v>0</v>
      </c>
      <c r="S1635">
        <v>0</v>
      </c>
      <c r="T1635">
        <v>3</v>
      </c>
      <c r="U1635">
        <v>0</v>
      </c>
      <c r="V1635">
        <v>0</v>
      </c>
      <c r="W1635">
        <v>0</v>
      </c>
      <c r="X1635">
        <v>7.8476477327785288</v>
      </c>
      <c r="Y1635">
        <v>0</v>
      </c>
      <c r="Z1635">
        <v>0</v>
      </c>
      <c r="AA1635">
        <v>0</v>
      </c>
      <c r="AB1635">
        <v>4.9841908245966478</v>
      </c>
      <c r="AC1635">
        <v>0</v>
      </c>
      <c r="AD1635">
        <v>0</v>
      </c>
      <c r="AE1635">
        <v>12.831838557375177</v>
      </c>
    </row>
    <row r="1636" spans="1:31" x14ac:dyDescent="0.25">
      <c r="A1636">
        <v>2359782</v>
      </c>
      <c r="B1636">
        <v>1</v>
      </c>
      <c r="C1636" t="s">
        <v>81</v>
      </c>
      <c r="D1636" t="s">
        <v>119</v>
      </c>
      <c r="E1636" t="s">
        <v>154</v>
      </c>
      <c r="F1636" t="s">
        <v>4949</v>
      </c>
      <c r="G1636" t="s">
        <v>288</v>
      </c>
      <c r="H1636" t="s">
        <v>151</v>
      </c>
      <c r="I1636" t="s">
        <v>136</v>
      </c>
      <c r="J1636" t="s">
        <v>137</v>
      </c>
      <c r="K1636" t="s">
        <v>138</v>
      </c>
      <c r="L1636" t="s">
        <v>4950</v>
      </c>
      <c r="M1636" t="s">
        <v>4951</v>
      </c>
      <c r="N1636">
        <v>1.996111111</v>
      </c>
      <c r="O1636">
        <v>0</v>
      </c>
      <c r="P1636">
        <v>1</v>
      </c>
      <c r="Q1636">
        <v>0</v>
      </c>
      <c r="R1636">
        <v>25</v>
      </c>
      <c r="S1636">
        <v>0</v>
      </c>
      <c r="T1636">
        <v>5</v>
      </c>
      <c r="U1636">
        <v>0</v>
      </c>
      <c r="V1636">
        <v>0</v>
      </c>
      <c r="W1636">
        <v>0</v>
      </c>
      <c r="X1636">
        <v>0.14351364965470667</v>
      </c>
      <c r="Y1636">
        <v>0</v>
      </c>
      <c r="Z1636">
        <v>205.01191645210488</v>
      </c>
      <c r="AA1636">
        <v>0</v>
      </c>
      <c r="AB1636">
        <v>45.457700247101755</v>
      </c>
      <c r="AC1636">
        <v>0</v>
      </c>
      <c r="AD1636">
        <v>0</v>
      </c>
      <c r="AE1636">
        <v>250.61313034886132</v>
      </c>
    </row>
    <row r="1637" spans="1:31" x14ac:dyDescent="0.25">
      <c r="A1637">
        <v>2359739</v>
      </c>
      <c r="B1637">
        <v>1</v>
      </c>
      <c r="C1637" t="s">
        <v>80</v>
      </c>
      <c r="D1637" t="s">
        <v>108</v>
      </c>
      <c r="E1637" t="s">
        <v>148</v>
      </c>
      <c r="F1637" t="s">
        <v>4952</v>
      </c>
      <c r="G1637" t="s">
        <v>160</v>
      </c>
      <c r="H1637" t="s">
        <v>151</v>
      </c>
      <c r="I1637" t="s">
        <v>136</v>
      </c>
      <c r="J1637" t="s">
        <v>137</v>
      </c>
      <c r="K1637" t="s">
        <v>138</v>
      </c>
      <c r="L1637" t="s">
        <v>4953</v>
      </c>
      <c r="M1637" t="s">
        <v>4954</v>
      </c>
      <c r="N1637">
        <v>1.471666666</v>
      </c>
      <c r="O1637">
        <v>0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6.1800964710244077</v>
      </c>
      <c r="AA1637">
        <v>0</v>
      </c>
      <c r="AB1637">
        <v>0</v>
      </c>
      <c r="AC1637">
        <v>0</v>
      </c>
      <c r="AD1637">
        <v>0</v>
      </c>
      <c r="AE1637">
        <v>6.1800964710244077</v>
      </c>
    </row>
    <row r="1638" spans="1:31" x14ac:dyDescent="0.25">
      <c r="A1638">
        <v>2359630</v>
      </c>
      <c r="B1638">
        <v>1</v>
      </c>
      <c r="C1638" t="s">
        <v>80</v>
      </c>
      <c r="D1638" t="s">
        <v>108</v>
      </c>
      <c r="E1638" t="s">
        <v>154</v>
      </c>
      <c r="F1638" t="s">
        <v>4955</v>
      </c>
      <c r="G1638" t="s">
        <v>244</v>
      </c>
      <c r="H1638" t="s">
        <v>151</v>
      </c>
      <c r="I1638" t="s">
        <v>136</v>
      </c>
      <c r="J1638" t="s">
        <v>137</v>
      </c>
      <c r="K1638" t="s">
        <v>245</v>
      </c>
      <c r="L1638" t="s">
        <v>4956</v>
      </c>
      <c r="M1638" t="s">
        <v>4957</v>
      </c>
      <c r="N1638">
        <v>9.4172222219999995</v>
      </c>
      <c r="O1638">
        <v>0</v>
      </c>
      <c r="P1638">
        <v>35</v>
      </c>
      <c r="Q1638">
        <v>0</v>
      </c>
      <c r="R1638">
        <v>7</v>
      </c>
      <c r="S1638">
        <v>0</v>
      </c>
      <c r="T1638">
        <v>4</v>
      </c>
      <c r="U1638">
        <v>0</v>
      </c>
      <c r="V1638">
        <v>0</v>
      </c>
      <c r="W1638">
        <v>0</v>
      </c>
      <c r="X1638">
        <v>75.856560288306838</v>
      </c>
      <c r="Y1638">
        <v>0</v>
      </c>
      <c r="Z1638">
        <v>83.885581739743657</v>
      </c>
      <c r="AA1638">
        <v>0</v>
      </c>
      <c r="AB1638">
        <v>37.912274716456764</v>
      </c>
      <c r="AC1638">
        <v>0</v>
      </c>
      <c r="AD1638">
        <v>0</v>
      </c>
      <c r="AE1638">
        <v>197.65441674450727</v>
      </c>
    </row>
    <row r="1639" spans="1:31" x14ac:dyDescent="0.25">
      <c r="A1639">
        <v>2359653</v>
      </c>
      <c r="B1639">
        <v>1</v>
      </c>
      <c r="C1639" t="s">
        <v>80</v>
      </c>
      <c r="D1639" t="s">
        <v>95</v>
      </c>
      <c r="E1639" t="s">
        <v>166</v>
      </c>
      <c r="F1639" t="s">
        <v>4958</v>
      </c>
      <c r="G1639" t="s">
        <v>168</v>
      </c>
      <c r="H1639" t="s">
        <v>135</v>
      </c>
      <c r="I1639" t="s">
        <v>136</v>
      </c>
      <c r="J1639" t="s">
        <v>137</v>
      </c>
      <c r="K1639" t="s">
        <v>138</v>
      </c>
      <c r="L1639" t="s">
        <v>4959</v>
      </c>
      <c r="M1639" t="s">
        <v>4960</v>
      </c>
      <c r="N1639">
        <v>0.176666666</v>
      </c>
      <c r="O1639">
        <v>0</v>
      </c>
      <c r="P1639">
        <v>25</v>
      </c>
      <c r="Q1639">
        <v>0</v>
      </c>
      <c r="R1639">
        <v>17</v>
      </c>
      <c r="S1639">
        <v>12</v>
      </c>
      <c r="T1639">
        <v>23</v>
      </c>
      <c r="U1639">
        <v>4</v>
      </c>
      <c r="V1639">
        <v>0</v>
      </c>
      <c r="W1639">
        <v>0</v>
      </c>
      <c r="X1639">
        <v>1.4359811102497801</v>
      </c>
      <c r="Y1639">
        <v>0</v>
      </c>
      <c r="Z1639">
        <v>4.0195185260541004</v>
      </c>
      <c r="AA1639">
        <v>18.928391415665285</v>
      </c>
      <c r="AB1639">
        <v>12.057527233657625</v>
      </c>
      <c r="AC1639">
        <v>23.700950038368646</v>
      </c>
      <c r="AD1639">
        <v>0</v>
      </c>
      <c r="AE1639">
        <v>60.142368323995434</v>
      </c>
    </row>
    <row r="1640" spans="1:31" x14ac:dyDescent="0.25">
      <c r="A1640">
        <v>2359799</v>
      </c>
      <c r="B1640">
        <v>1</v>
      </c>
      <c r="C1640" t="s">
        <v>81</v>
      </c>
      <c r="D1640" t="s">
        <v>120</v>
      </c>
      <c r="E1640" t="s">
        <v>225</v>
      </c>
      <c r="F1640" t="s">
        <v>4961</v>
      </c>
      <c r="G1640" t="s">
        <v>3821</v>
      </c>
      <c r="H1640" t="s">
        <v>151</v>
      </c>
      <c r="I1640" t="s">
        <v>136</v>
      </c>
      <c r="J1640" t="s">
        <v>137</v>
      </c>
      <c r="K1640" t="s">
        <v>138</v>
      </c>
      <c r="L1640" t="s">
        <v>4962</v>
      </c>
      <c r="M1640" t="s">
        <v>4963</v>
      </c>
      <c r="N1640">
        <v>1.1802777769999999</v>
      </c>
      <c r="O1640">
        <v>0</v>
      </c>
      <c r="P1640">
        <v>51</v>
      </c>
      <c r="Q1640">
        <v>0</v>
      </c>
      <c r="R1640">
        <v>0</v>
      </c>
      <c r="S1640">
        <v>0</v>
      </c>
      <c r="T1640">
        <v>5</v>
      </c>
      <c r="U1640">
        <v>0</v>
      </c>
      <c r="V1640">
        <v>0</v>
      </c>
      <c r="W1640">
        <v>0</v>
      </c>
      <c r="X1640">
        <v>13.128628445298377</v>
      </c>
      <c r="Y1640">
        <v>0</v>
      </c>
      <c r="Z1640">
        <v>0</v>
      </c>
      <c r="AA1640">
        <v>0</v>
      </c>
      <c r="AB1640">
        <v>18.027465521057465</v>
      </c>
      <c r="AC1640">
        <v>0</v>
      </c>
      <c r="AD1640">
        <v>0</v>
      </c>
      <c r="AE1640">
        <v>31.15609396635584</v>
      </c>
    </row>
    <row r="1641" spans="1:31" x14ac:dyDescent="0.25">
      <c r="A1641">
        <v>2359776</v>
      </c>
      <c r="B1641">
        <v>1</v>
      </c>
      <c r="C1641" t="s">
        <v>80</v>
      </c>
      <c r="D1641" t="s">
        <v>97</v>
      </c>
      <c r="E1641" t="s">
        <v>171</v>
      </c>
      <c r="F1641" t="s">
        <v>4964</v>
      </c>
      <c r="G1641" t="s">
        <v>489</v>
      </c>
      <c r="H1641" t="s">
        <v>135</v>
      </c>
      <c r="I1641" t="s">
        <v>136</v>
      </c>
      <c r="J1641" t="s">
        <v>137</v>
      </c>
      <c r="K1641" t="s">
        <v>138</v>
      </c>
      <c r="L1641" t="s">
        <v>4965</v>
      </c>
      <c r="M1641" t="s">
        <v>4966</v>
      </c>
      <c r="N1641">
        <v>1.026944444</v>
      </c>
      <c r="O1641">
        <v>12</v>
      </c>
      <c r="P1641">
        <v>671</v>
      </c>
      <c r="Q1641">
        <v>8</v>
      </c>
      <c r="R1641">
        <v>98</v>
      </c>
      <c r="S1641">
        <v>13</v>
      </c>
      <c r="T1641">
        <v>126</v>
      </c>
      <c r="U1641">
        <v>2</v>
      </c>
      <c r="V1641">
        <v>1</v>
      </c>
      <c r="W1641">
        <v>13.290611743733766</v>
      </c>
      <c r="X1641">
        <v>255.89316469145268</v>
      </c>
      <c r="Y1641">
        <v>18.836288758300022</v>
      </c>
      <c r="Z1641">
        <v>72.807165181005189</v>
      </c>
      <c r="AA1641">
        <v>51.632280480939606</v>
      </c>
      <c r="AB1641">
        <v>172.13749681885812</v>
      </c>
      <c r="AC1641">
        <v>288.4837213862977</v>
      </c>
      <c r="AD1641">
        <v>16.314769155512234</v>
      </c>
      <c r="AE1641">
        <v>889.39549821609933</v>
      </c>
    </row>
    <row r="1642" spans="1:31" x14ac:dyDescent="0.25">
      <c r="A1642">
        <v>2359822</v>
      </c>
      <c r="B1642">
        <v>1</v>
      </c>
      <c r="C1642" t="s">
        <v>80</v>
      </c>
      <c r="D1642" t="s">
        <v>110</v>
      </c>
      <c r="E1642" t="s">
        <v>154</v>
      </c>
      <c r="F1642" t="s">
        <v>4967</v>
      </c>
      <c r="G1642" t="s">
        <v>1306</v>
      </c>
      <c r="H1642" t="s">
        <v>151</v>
      </c>
      <c r="I1642" t="s">
        <v>136</v>
      </c>
      <c r="J1642" t="s">
        <v>137</v>
      </c>
      <c r="K1642" t="s">
        <v>138</v>
      </c>
      <c r="L1642" t="s">
        <v>4968</v>
      </c>
      <c r="M1642" t="s">
        <v>4969</v>
      </c>
      <c r="N1642">
        <v>0.65222222200000002</v>
      </c>
      <c r="O1642">
        <v>0</v>
      </c>
      <c r="P1642">
        <v>454</v>
      </c>
      <c r="Q1642">
        <v>0</v>
      </c>
      <c r="R1642">
        <v>0</v>
      </c>
      <c r="S1642">
        <v>0</v>
      </c>
      <c r="T1642">
        <v>24</v>
      </c>
      <c r="U1642">
        <v>0</v>
      </c>
      <c r="V1642">
        <v>0</v>
      </c>
      <c r="W1642">
        <v>0</v>
      </c>
      <c r="X1642">
        <v>126.21982987206046</v>
      </c>
      <c r="Y1642">
        <v>0</v>
      </c>
      <c r="Z1642">
        <v>0</v>
      </c>
      <c r="AA1642">
        <v>0</v>
      </c>
      <c r="AB1642">
        <v>11.513585841132482</v>
      </c>
      <c r="AC1642">
        <v>0</v>
      </c>
      <c r="AD1642">
        <v>0</v>
      </c>
      <c r="AE1642">
        <v>137.73341571319293</v>
      </c>
    </row>
    <row r="1643" spans="1:31" x14ac:dyDescent="0.25">
      <c r="A1643">
        <v>2359553</v>
      </c>
      <c r="B1643">
        <v>1</v>
      </c>
      <c r="C1643" t="s">
        <v>81</v>
      </c>
      <c r="D1643" t="s">
        <v>112</v>
      </c>
      <c r="E1643" t="s">
        <v>166</v>
      </c>
      <c r="F1643" t="s">
        <v>1825</v>
      </c>
      <c r="G1643" t="s">
        <v>168</v>
      </c>
      <c r="H1643" t="s">
        <v>135</v>
      </c>
      <c r="I1643" t="s">
        <v>653</v>
      </c>
      <c r="J1643" t="s">
        <v>137</v>
      </c>
      <c r="K1643" t="s">
        <v>138</v>
      </c>
      <c r="L1643" t="s">
        <v>4970</v>
      </c>
      <c r="M1643" t="s">
        <v>4971</v>
      </c>
      <c r="N1643">
        <v>1.5833333000000002E-2</v>
      </c>
      <c r="O1643">
        <v>0</v>
      </c>
      <c r="P1643">
        <v>1116</v>
      </c>
      <c r="Q1643">
        <v>56</v>
      </c>
      <c r="R1643">
        <v>86</v>
      </c>
      <c r="S1643">
        <v>9</v>
      </c>
      <c r="T1643">
        <v>148</v>
      </c>
      <c r="U1643">
        <v>1</v>
      </c>
      <c r="V1643">
        <v>0</v>
      </c>
      <c r="W1643">
        <v>0</v>
      </c>
      <c r="X1643">
        <v>4.2545349504708296</v>
      </c>
      <c r="Y1643">
        <v>10.857480231128852</v>
      </c>
      <c r="Z1643">
        <v>16.77972566765877</v>
      </c>
      <c r="AA1643">
        <v>0.61550894631782849</v>
      </c>
      <c r="AB1643">
        <v>0.87464944724478089</v>
      </c>
      <c r="AC1643">
        <v>4.7442536985073336E-2</v>
      </c>
      <c r="AD1643">
        <v>0</v>
      </c>
      <c r="AE1643">
        <v>33.42934177980613</v>
      </c>
    </row>
    <row r="1644" spans="1:31" x14ac:dyDescent="0.25">
      <c r="A1644">
        <v>2359862</v>
      </c>
      <c r="B1644">
        <v>1</v>
      </c>
      <c r="C1644" t="s">
        <v>80</v>
      </c>
      <c r="D1644" t="s">
        <v>110</v>
      </c>
      <c r="E1644" t="s">
        <v>175</v>
      </c>
      <c r="F1644" t="s">
        <v>4972</v>
      </c>
      <c r="G1644" t="s">
        <v>284</v>
      </c>
      <c r="H1644" t="s">
        <v>151</v>
      </c>
      <c r="I1644" t="s">
        <v>136</v>
      </c>
      <c r="J1644" t="s">
        <v>137</v>
      </c>
      <c r="K1644" t="s">
        <v>138</v>
      </c>
      <c r="L1644" t="s">
        <v>4973</v>
      </c>
      <c r="M1644" t="s">
        <v>4974</v>
      </c>
      <c r="N1644">
        <v>1.405</v>
      </c>
      <c r="O1644">
        <v>0</v>
      </c>
      <c r="P1644">
        <v>41</v>
      </c>
      <c r="Q1644">
        <v>0</v>
      </c>
      <c r="R1644">
        <v>0</v>
      </c>
      <c r="S1644">
        <v>0</v>
      </c>
      <c r="T1644">
        <v>5</v>
      </c>
      <c r="U1644">
        <v>0</v>
      </c>
      <c r="V1644">
        <v>0</v>
      </c>
      <c r="W1644">
        <v>0</v>
      </c>
      <c r="X1644">
        <v>25.848552593701172</v>
      </c>
      <c r="Y1644">
        <v>0</v>
      </c>
      <c r="Z1644">
        <v>0</v>
      </c>
      <c r="AA1644">
        <v>0</v>
      </c>
      <c r="AB1644">
        <v>12.67893161016065</v>
      </c>
      <c r="AC1644">
        <v>0</v>
      </c>
      <c r="AD1644">
        <v>0</v>
      </c>
      <c r="AE1644">
        <v>38.527484203861817</v>
      </c>
    </row>
    <row r="1645" spans="1:31" x14ac:dyDescent="0.25">
      <c r="A1645">
        <v>2359762</v>
      </c>
      <c r="B1645">
        <v>1</v>
      </c>
      <c r="C1645" t="s">
        <v>81</v>
      </c>
      <c r="D1645" t="s">
        <v>117</v>
      </c>
      <c r="E1645" t="s">
        <v>166</v>
      </c>
      <c r="F1645" t="s">
        <v>4975</v>
      </c>
      <c r="G1645" t="s">
        <v>168</v>
      </c>
      <c r="H1645" t="s">
        <v>135</v>
      </c>
      <c r="I1645" t="s">
        <v>653</v>
      </c>
      <c r="J1645" t="s">
        <v>137</v>
      </c>
      <c r="K1645" t="s">
        <v>138</v>
      </c>
      <c r="L1645" t="s">
        <v>4976</v>
      </c>
      <c r="M1645" t="s">
        <v>4977</v>
      </c>
      <c r="N1645">
        <v>8.3333330000000001E-3</v>
      </c>
      <c r="O1645">
        <v>2</v>
      </c>
      <c r="P1645">
        <v>532</v>
      </c>
      <c r="Q1645">
        <v>12</v>
      </c>
      <c r="R1645">
        <v>40</v>
      </c>
      <c r="S1645">
        <v>13</v>
      </c>
      <c r="T1645">
        <v>22</v>
      </c>
      <c r="U1645">
        <v>1</v>
      </c>
      <c r="V1645">
        <v>0</v>
      </c>
      <c r="W1645">
        <v>1.61665626479E-2</v>
      </c>
      <c r="X1645">
        <v>0.73637645012864972</v>
      </c>
      <c r="Y1645">
        <v>0.10922665987177499</v>
      </c>
      <c r="Z1645">
        <v>0.27918299937498336</v>
      </c>
      <c r="AA1645">
        <v>0.24542758849396662</v>
      </c>
      <c r="AB1645">
        <v>0.18609017928326663</v>
      </c>
      <c r="AC1645">
        <v>1.1153621710105002</v>
      </c>
      <c r="AD1645">
        <v>0</v>
      </c>
      <c r="AE1645">
        <v>2.6878326108110415</v>
      </c>
    </row>
    <row r="1646" spans="1:31" x14ac:dyDescent="0.25">
      <c r="A1646">
        <v>2359759</v>
      </c>
      <c r="B1646">
        <v>1</v>
      </c>
      <c r="C1646" t="s">
        <v>81</v>
      </c>
      <c r="D1646" t="s">
        <v>113</v>
      </c>
      <c r="E1646" t="s">
        <v>148</v>
      </c>
      <c r="F1646" t="s">
        <v>4978</v>
      </c>
      <c r="G1646" t="s">
        <v>160</v>
      </c>
      <c r="H1646" t="s">
        <v>151</v>
      </c>
      <c r="I1646" t="s">
        <v>136</v>
      </c>
      <c r="J1646" t="s">
        <v>137</v>
      </c>
      <c r="K1646" t="s">
        <v>138</v>
      </c>
      <c r="L1646" t="s">
        <v>4979</v>
      </c>
      <c r="M1646" t="s">
        <v>4980</v>
      </c>
      <c r="N1646">
        <v>0.92555555499999997</v>
      </c>
      <c r="O1646">
        <v>0</v>
      </c>
      <c r="P1646">
        <v>1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0.28400093437625001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0.28400093437625001</v>
      </c>
    </row>
    <row r="1647" spans="1:31" x14ac:dyDescent="0.25">
      <c r="A1647">
        <v>2359593</v>
      </c>
      <c r="B1647">
        <v>1</v>
      </c>
      <c r="C1647" t="s">
        <v>80</v>
      </c>
      <c r="D1647" t="s">
        <v>103</v>
      </c>
      <c r="E1647" t="s">
        <v>154</v>
      </c>
      <c r="F1647" t="s">
        <v>4981</v>
      </c>
      <c r="G1647" t="s">
        <v>219</v>
      </c>
      <c r="H1647" t="s">
        <v>151</v>
      </c>
      <c r="I1647" t="s">
        <v>136</v>
      </c>
      <c r="J1647" t="s">
        <v>137</v>
      </c>
      <c r="K1647" t="s">
        <v>138</v>
      </c>
      <c r="L1647" t="s">
        <v>4982</v>
      </c>
      <c r="M1647" t="s">
        <v>4983</v>
      </c>
      <c r="N1647">
        <v>0.89777777700000005</v>
      </c>
      <c r="O1647">
        <v>0</v>
      </c>
      <c r="P1647">
        <v>0</v>
      </c>
      <c r="Q1647">
        <v>0</v>
      </c>
      <c r="R1647">
        <v>11</v>
      </c>
      <c r="S1647">
        <v>0</v>
      </c>
      <c r="T1647">
        <v>1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63.679136068807225</v>
      </c>
      <c r="AA1647">
        <v>0</v>
      </c>
      <c r="AB1647">
        <v>5.8330907072592</v>
      </c>
      <c r="AC1647">
        <v>0</v>
      </c>
      <c r="AD1647">
        <v>0</v>
      </c>
      <c r="AE1647">
        <v>69.512226776066427</v>
      </c>
    </row>
    <row r="1648" spans="1:31" x14ac:dyDescent="0.25">
      <c r="A1648">
        <v>2359550</v>
      </c>
      <c r="B1648">
        <v>1</v>
      </c>
      <c r="C1648" t="s">
        <v>80</v>
      </c>
      <c r="D1648" t="s">
        <v>93</v>
      </c>
      <c r="E1648" t="s">
        <v>225</v>
      </c>
      <c r="F1648" t="s">
        <v>4984</v>
      </c>
      <c r="G1648" t="s">
        <v>464</v>
      </c>
      <c r="H1648" t="s">
        <v>151</v>
      </c>
      <c r="I1648" t="s">
        <v>136</v>
      </c>
      <c r="J1648" t="s">
        <v>137</v>
      </c>
      <c r="K1648" t="s">
        <v>138</v>
      </c>
      <c r="L1648" t="s">
        <v>4985</v>
      </c>
      <c r="M1648" t="s">
        <v>4986</v>
      </c>
      <c r="N1648">
        <v>0.88749999999999996</v>
      </c>
      <c r="O1648">
        <v>0</v>
      </c>
      <c r="P1648">
        <v>6</v>
      </c>
      <c r="Q1648">
        <v>0</v>
      </c>
      <c r="R1648">
        <v>8</v>
      </c>
      <c r="S1648">
        <v>0</v>
      </c>
      <c r="T1648">
        <v>3</v>
      </c>
      <c r="U1648">
        <v>0</v>
      </c>
      <c r="V1648">
        <v>0</v>
      </c>
      <c r="W1648">
        <v>0</v>
      </c>
      <c r="X1648">
        <v>2.4992307642175757</v>
      </c>
      <c r="Y1648">
        <v>0</v>
      </c>
      <c r="Z1648">
        <v>20.751226204361711</v>
      </c>
      <c r="AA1648">
        <v>0</v>
      </c>
      <c r="AB1648">
        <v>10.472339315099138</v>
      </c>
      <c r="AC1648">
        <v>0</v>
      </c>
      <c r="AD1648">
        <v>0</v>
      </c>
      <c r="AE1648">
        <v>33.72279628367842</v>
      </c>
    </row>
    <row r="1649" spans="1:31" x14ac:dyDescent="0.25">
      <c r="A1649">
        <v>2360114</v>
      </c>
      <c r="B1649">
        <v>1</v>
      </c>
      <c r="C1649" t="s">
        <v>80</v>
      </c>
      <c r="D1649" t="s">
        <v>96</v>
      </c>
      <c r="E1649" t="s">
        <v>175</v>
      </c>
      <c r="F1649" t="s">
        <v>4987</v>
      </c>
      <c r="G1649" t="s">
        <v>4988</v>
      </c>
      <c r="H1649" t="s">
        <v>151</v>
      </c>
      <c r="I1649" t="s">
        <v>136</v>
      </c>
      <c r="J1649" t="s">
        <v>137</v>
      </c>
      <c r="K1649" t="s">
        <v>138</v>
      </c>
      <c r="L1649" t="s">
        <v>4989</v>
      </c>
      <c r="M1649" t="s">
        <v>4990</v>
      </c>
      <c r="N1649">
        <v>1.544444444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6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5.3243712819666413</v>
      </c>
      <c r="AC1649">
        <v>0</v>
      </c>
      <c r="AD1649">
        <v>0</v>
      </c>
      <c r="AE1649">
        <v>5.3243712819666413</v>
      </c>
    </row>
    <row r="1650" spans="1:31" x14ac:dyDescent="0.25">
      <c r="A1650">
        <v>2360071</v>
      </c>
      <c r="B1650">
        <v>1</v>
      </c>
      <c r="C1650" t="s">
        <v>80</v>
      </c>
      <c r="D1650" t="s">
        <v>106</v>
      </c>
      <c r="E1650" t="s">
        <v>148</v>
      </c>
      <c r="F1650" t="s">
        <v>4991</v>
      </c>
      <c r="G1650" t="s">
        <v>160</v>
      </c>
      <c r="H1650" t="s">
        <v>151</v>
      </c>
      <c r="I1650" t="s">
        <v>136</v>
      </c>
      <c r="J1650" t="s">
        <v>137</v>
      </c>
      <c r="K1650" t="s">
        <v>138</v>
      </c>
      <c r="L1650" t="s">
        <v>4992</v>
      </c>
      <c r="M1650" t="s">
        <v>4993</v>
      </c>
      <c r="N1650">
        <v>1.488888888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1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2.4929530614780138</v>
      </c>
      <c r="AC1650">
        <v>0</v>
      </c>
      <c r="AD1650">
        <v>0</v>
      </c>
      <c r="AE1650">
        <v>2.4929530614780138</v>
      </c>
    </row>
    <row r="1651" spans="1:31" x14ac:dyDescent="0.25">
      <c r="A1651">
        <v>2359573</v>
      </c>
      <c r="B1651">
        <v>1</v>
      </c>
      <c r="C1651" t="s">
        <v>80</v>
      </c>
      <c r="D1651" t="s">
        <v>100</v>
      </c>
      <c r="E1651" t="s">
        <v>148</v>
      </c>
      <c r="F1651" t="s">
        <v>4994</v>
      </c>
      <c r="G1651" t="s">
        <v>156</v>
      </c>
      <c r="H1651" t="s">
        <v>151</v>
      </c>
      <c r="I1651" t="s">
        <v>136</v>
      </c>
      <c r="J1651" t="s">
        <v>137</v>
      </c>
      <c r="K1651" t="s">
        <v>138</v>
      </c>
      <c r="L1651" t="s">
        <v>4995</v>
      </c>
      <c r="M1651" t="s">
        <v>4996</v>
      </c>
      <c r="N1651">
        <v>2.1036111110000002</v>
      </c>
      <c r="O1651">
        <v>0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6.0240330426757911</v>
      </c>
      <c r="AA1651">
        <v>0</v>
      </c>
      <c r="AB1651">
        <v>0</v>
      </c>
      <c r="AC1651">
        <v>0</v>
      </c>
      <c r="AD1651">
        <v>0</v>
      </c>
      <c r="AE1651">
        <v>6.0240330426757911</v>
      </c>
    </row>
    <row r="1652" spans="1:31" x14ac:dyDescent="0.25">
      <c r="A1652">
        <v>2360091</v>
      </c>
      <c r="B1652">
        <v>1</v>
      </c>
      <c r="C1652" t="s">
        <v>80</v>
      </c>
      <c r="D1652" t="s">
        <v>82</v>
      </c>
      <c r="E1652" t="s">
        <v>148</v>
      </c>
      <c r="F1652" t="s">
        <v>4997</v>
      </c>
      <c r="G1652" t="s">
        <v>150</v>
      </c>
      <c r="H1652" t="s">
        <v>151</v>
      </c>
      <c r="I1652" t="s">
        <v>136</v>
      </c>
      <c r="J1652" t="s">
        <v>137</v>
      </c>
      <c r="K1652" t="s">
        <v>138</v>
      </c>
      <c r="L1652" t="s">
        <v>4998</v>
      </c>
      <c r="M1652" t="s">
        <v>4999</v>
      </c>
      <c r="N1652">
        <v>1.6186111110000001</v>
      </c>
      <c r="O1652">
        <v>0</v>
      </c>
      <c r="P1652">
        <v>15</v>
      </c>
      <c r="Q1652">
        <v>0</v>
      </c>
      <c r="R1652">
        <v>0</v>
      </c>
      <c r="S1652">
        <v>0</v>
      </c>
      <c r="T1652">
        <v>5</v>
      </c>
      <c r="U1652">
        <v>0</v>
      </c>
      <c r="V1652">
        <v>0</v>
      </c>
      <c r="W1652">
        <v>0</v>
      </c>
      <c r="X1652">
        <v>11.503127956628589</v>
      </c>
      <c r="Y1652">
        <v>0</v>
      </c>
      <c r="Z1652">
        <v>0</v>
      </c>
      <c r="AA1652">
        <v>0</v>
      </c>
      <c r="AB1652">
        <v>7.2574002299927436</v>
      </c>
      <c r="AC1652">
        <v>0</v>
      </c>
      <c r="AD1652">
        <v>0</v>
      </c>
      <c r="AE1652">
        <v>18.760528186621332</v>
      </c>
    </row>
    <row r="1653" spans="1:31" x14ac:dyDescent="0.25">
      <c r="A1653">
        <v>2359922</v>
      </c>
      <c r="B1653">
        <v>1</v>
      </c>
      <c r="C1653" t="s">
        <v>80</v>
      </c>
      <c r="D1653" t="s">
        <v>104</v>
      </c>
      <c r="E1653" t="s">
        <v>225</v>
      </c>
      <c r="F1653" t="s">
        <v>5000</v>
      </c>
      <c r="G1653" t="s">
        <v>156</v>
      </c>
      <c r="H1653" t="s">
        <v>151</v>
      </c>
      <c r="I1653" t="s">
        <v>136</v>
      </c>
      <c r="J1653" t="s">
        <v>137</v>
      </c>
      <c r="K1653" t="s">
        <v>138</v>
      </c>
      <c r="L1653" t="s">
        <v>5001</v>
      </c>
      <c r="M1653" t="s">
        <v>5002</v>
      </c>
      <c r="N1653">
        <v>3.7949999999999999</v>
      </c>
      <c r="O1653">
        <v>0</v>
      </c>
      <c r="P1653">
        <v>98</v>
      </c>
      <c r="Q1653">
        <v>0</v>
      </c>
      <c r="R1653">
        <v>0</v>
      </c>
      <c r="S1653">
        <v>0</v>
      </c>
      <c r="T1653">
        <v>1</v>
      </c>
      <c r="U1653">
        <v>0</v>
      </c>
      <c r="V1653">
        <v>0</v>
      </c>
      <c r="W1653">
        <v>0</v>
      </c>
      <c r="X1653">
        <v>92.56812790652026</v>
      </c>
      <c r="Y1653">
        <v>0</v>
      </c>
      <c r="Z1653">
        <v>0</v>
      </c>
      <c r="AA1653">
        <v>0</v>
      </c>
      <c r="AB1653">
        <v>8.4887889124517493</v>
      </c>
      <c r="AC1653">
        <v>0</v>
      </c>
      <c r="AD1653">
        <v>0</v>
      </c>
      <c r="AE1653">
        <v>101.05691681897201</v>
      </c>
    </row>
    <row r="1654" spans="1:31" x14ac:dyDescent="0.25">
      <c r="A1654">
        <v>2359885</v>
      </c>
      <c r="B1654">
        <v>1</v>
      </c>
      <c r="C1654" t="s">
        <v>80</v>
      </c>
      <c r="D1654" t="s">
        <v>95</v>
      </c>
      <c r="E1654" t="s">
        <v>225</v>
      </c>
      <c r="F1654" t="s">
        <v>5003</v>
      </c>
      <c r="G1654" t="s">
        <v>156</v>
      </c>
      <c r="H1654" t="s">
        <v>151</v>
      </c>
      <c r="I1654" t="s">
        <v>136</v>
      </c>
      <c r="J1654" t="s">
        <v>137</v>
      </c>
      <c r="K1654" t="s">
        <v>138</v>
      </c>
      <c r="L1654" t="s">
        <v>5004</v>
      </c>
      <c r="M1654" t="s">
        <v>5005</v>
      </c>
      <c r="N1654">
        <v>0.64749999999999996</v>
      </c>
      <c r="O1654">
        <v>0</v>
      </c>
      <c r="P1654">
        <v>122</v>
      </c>
      <c r="Q1654">
        <v>0</v>
      </c>
      <c r="R1654">
        <v>0</v>
      </c>
      <c r="S1654">
        <v>0</v>
      </c>
      <c r="T1654">
        <v>21</v>
      </c>
      <c r="U1654">
        <v>0</v>
      </c>
      <c r="V1654">
        <v>0</v>
      </c>
      <c r="W1654">
        <v>0</v>
      </c>
      <c r="X1654">
        <v>25.526832998381778</v>
      </c>
      <c r="Y1654">
        <v>0</v>
      </c>
      <c r="Z1654">
        <v>0</v>
      </c>
      <c r="AA1654">
        <v>0</v>
      </c>
      <c r="AB1654">
        <v>19.800452551771052</v>
      </c>
      <c r="AC1654">
        <v>0</v>
      </c>
      <c r="AD1654">
        <v>0</v>
      </c>
      <c r="AE1654">
        <v>45.32728555015283</v>
      </c>
    </row>
    <row r="1655" spans="1:31" x14ac:dyDescent="0.25">
      <c r="A1655">
        <v>2360028</v>
      </c>
      <c r="B1655">
        <v>1</v>
      </c>
      <c r="C1655" t="s">
        <v>81</v>
      </c>
      <c r="D1655" t="s">
        <v>122</v>
      </c>
      <c r="E1655" t="s">
        <v>148</v>
      </c>
      <c r="F1655" t="s">
        <v>5006</v>
      </c>
      <c r="G1655" t="s">
        <v>150</v>
      </c>
      <c r="H1655" t="s">
        <v>151</v>
      </c>
      <c r="I1655" t="s">
        <v>136</v>
      </c>
      <c r="J1655" t="s">
        <v>137</v>
      </c>
      <c r="K1655" t="s">
        <v>138</v>
      </c>
      <c r="L1655" t="s">
        <v>5007</v>
      </c>
      <c r="M1655" t="s">
        <v>5008</v>
      </c>
      <c r="N1655">
        <v>1.3602777770000001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1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6.905363646635112</v>
      </c>
      <c r="AC1655">
        <v>0</v>
      </c>
      <c r="AD1655">
        <v>0</v>
      </c>
      <c r="AE1655">
        <v>6.905363646635112</v>
      </c>
    </row>
    <row r="1656" spans="1:31" x14ac:dyDescent="0.25">
      <c r="A1656">
        <v>2359779</v>
      </c>
      <c r="B1656">
        <v>1</v>
      </c>
      <c r="C1656" t="s">
        <v>80</v>
      </c>
      <c r="D1656" t="s">
        <v>96</v>
      </c>
      <c r="E1656" t="s">
        <v>148</v>
      </c>
      <c r="F1656" t="s">
        <v>5009</v>
      </c>
      <c r="G1656" t="s">
        <v>156</v>
      </c>
      <c r="H1656" t="s">
        <v>151</v>
      </c>
      <c r="I1656" t="s">
        <v>136</v>
      </c>
      <c r="J1656" t="s">
        <v>137</v>
      </c>
      <c r="K1656" t="s">
        <v>138</v>
      </c>
      <c r="L1656" t="s">
        <v>5010</v>
      </c>
      <c r="M1656" t="s">
        <v>5011</v>
      </c>
      <c r="N1656">
        <v>1.121388888</v>
      </c>
      <c r="O1656">
        <v>0</v>
      </c>
      <c r="P1656">
        <v>1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0.15258954970198196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0.15258954970198196</v>
      </c>
    </row>
    <row r="1657" spans="1:31" x14ac:dyDescent="0.25">
      <c r="A1657">
        <v>2359725</v>
      </c>
      <c r="B1657">
        <v>1</v>
      </c>
      <c r="C1657" t="s">
        <v>80</v>
      </c>
      <c r="D1657" t="s">
        <v>97</v>
      </c>
      <c r="E1657" t="s">
        <v>148</v>
      </c>
      <c r="F1657" t="s">
        <v>5012</v>
      </c>
      <c r="G1657" t="s">
        <v>181</v>
      </c>
      <c r="H1657" t="s">
        <v>151</v>
      </c>
      <c r="I1657" t="s">
        <v>136</v>
      </c>
      <c r="J1657" t="s">
        <v>137</v>
      </c>
      <c r="K1657" t="s">
        <v>138</v>
      </c>
      <c r="L1657" t="s">
        <v>5013</v>
      </c>
      <c r="M1657" t="s">
        <v>5014</v>
      </c>
      <c r="N1657">
        <v>4.4280555550000003</v>
      </c>
      <c r="O1657">
        <v>0</v>
      </c>
      <c r="P1657">
        <v>1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7.3368836812194457E-2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7.3368836812194457E-2</v>
      </c>
    </row>
    <row r="1658" spans="1:31" x14ac:dyDescent="0.25">
      <c r="A1658">
        <v>2359702</v>
      </c>
      <c r="B1658">
        <v>1</v>
      </c>
      <c r="C1658" t="s">
        <v>81</v>
      </c>
      <c r="D1658" t="s">
        <v>122</v>
      </c>
      <c r="E1658" t="s">
        <v>148</v>
      </c>
      <c r="F1658" t="s">
        <v>5015</v>
      </c>
      <c r="G1658" t="s">
        <v>240</v>
      </c>
      <c r="H1658" t="s">
        <v>151</v>
      </c>
      <c r="I1658" t="s">
        <v>136</v>
      </c>
      <c r="J1658" t="s">
        <v>137</v>
      </c>
      <c r="K1658" t="s">
        <v>138</v>
      </c>
      <c r="L1658" t="s">
        <v>5016</v>
      </c>
      <c r="M1658" t="s">
        <v>5017</v>
      </c>
      <c r="N1658">
        <v>2.3988888880000001</v>
      </c>
      <c r="O1658">
        <v>0</v>
      </c>
      <c r="P1658">
        <v>8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3.6418070672230631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3.6418070672230631</v>
      </c>
    </row>
    <row r="1659" spans="1:31" x14ac:dyDescent="0.25">
      <c r="A1659">
        <v>2359556</v>
      </c>
      <c r="B1659">
        <v>1</v>
      </c>
      <c r="C1659" t="s">
        <v>80</v>
      </c>
      <c r="D1659" t="s">
        <v>98</v>
      </c>
      <c r="E1659" t="s">
        <v>225</v>
      </c>
      <c r="F1659" t="s">
        <v>5018</v>
      </c>
      <c r="G1659" t="s">
        <v>3821</v>
      </c>
      <c r="H1659" t="s">
        <v>151</v>
      </c>
      <c r="I1659" t="s">
        <v>136</v>
      </c>
      <c r="J1659" t="s">
        <v>137</v>
      </c>
      <c r="K1659" t="s">
        <v>138</v>
      </c>
      <c r="L1659" t="s">
        <v>5019</v>
      </c>
      <c r="M1659" t="s">
        <v>5020</v>
      </c>
      <c r="N1659">
        <v>2.0550000000000002</v>
      </c>
      <c r="O1659">
        <v>0</v>
      </c>
      <c r="P1659">
        <v>65</v>
      </c>
      <c r="Q1659">
        <v>0</v>
      </c>
      <c r="R1659">
        <v>0</v>
      </c>
      <c r="S1659">
        <v>0</v>
      </c>
      <c r="T1659">
        <v>11</v>
      </c>
      <c r="U1659">
        <v>0</v>
      </c>
      <c r="V1659">
        <v>0</v>
      </c>
      <c r="W1659">
        <v>0</v>
      </c>
      <c r="X1659">
        <v>45.574836511778578</v>
      </c>
      <c r="Y1659">
        <v>0</v>
      </c>
      <c r="Z1659">
        <v>0</v>
      </c>
      <c r="AA1659">
        <v>0</v>
      </c>
      <c r="AB1659">
        <v>7.2214880427672812</v>
      </c>
      <c r="AC1659">
        <v>0</v>
      </c>
      <c r="AD1659">
        <v>0</v>
      </c>
      <c r="AE1659">
        <v>52.796324554545862</v>
      </c>
    </row>
    <row r="1660" spans="1:31" x14ac:dyDescent="0.25">
      <c r="A1660">
        <v>2359579</v>
      </c>
      <c r="B1660">
        <v>1</v>
      </c>
      <c r="C1660" t="s">
        <v>80</v>
      </c>
      <c r="D1660" t="s">
        <v>93</v>
      </c>
      <c r="E1660" t="s">
        <v>225</v>
      </c>
      <c r="F1660" t="s">
        <v>5021</v>
      </c>
      <c r="G1660" t="s">
        <v>219</v>
      </c>
      <c r="H1660" t="s">
        <v>151</v>
      </c>
      <c r="I1660" t="s">
        <v>136</v>
      </c>
      <c r="J1660" t="s">
        <v>137</v>
      </c>
      <c r="K1660" t="s">
        <v>138</v>
      </c>
      <c r="L1660" t="s">
        <v>5022</v>
      </c>
      <c r="M1660" t="s">
        <v>5023</v>
      </c>
      <c r="N1660">
        <v>1.603888888</v>
      </c>
      <c r="O1660">
        <v>0</v>
      </c>
      <c r="P1660">
        <v>0</v>
      </c>
      <c r="Q1660">
        <v>0</v>
      </c>
      <c r="R1660">
        <v>1</v>
      </c>
      <c r="S1660">
        <v>0</v>
      </c>
      <c r="T1660">
        <v>3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1.5794379931730003</v>
      </c>
      <c r="AA1660">
        <v>0</v>
      </c>
      <c r="AB1660">
        <v>4.2882331007687311</v>
      </c>
      <c r="AC1660">
        <v>0</v>
      </c>
      <c r="AD1660">
        <v>0</v>
      </c>
      <c r="AE1660">
        <v>5.8676710939417314</v>
      </c>
    </row>
    <row r="1661" spans="1:31" x14ac:dyDescent="0.25">
      <c r="A1661">
        <v>2359602</v>
      </c>
      <c r="B1661">
        <v>1</v>
      </c>
      <c r="C1661" t="s">
        <v>80</v>
      </c>
      <c r="D1661" t="s">
        <v>90</v>
      </c>
      <c r="E1661" t="s">
        <v>225</v>
      </c>
      <c r="F1661" t="s">
        <v>5024</v>
      </c>
      <c r="G1661" t="s">
        <v>244</v>
      </c>
      <c r="H1661" t="s">
        <v>151</v>
      </c>
      <c r="I1661" t="s">
        <v>136</v>
      </c>
      <c r="J1661" t="s">
        <v>137</v>
      </c>
      <c r="K1661" t="s">
        <v>245</v>
      </c>
      <c r="L1661" t="s">
        <v>5025</v>
      </c>
      <c r="M1661" t="s">
        <v>5026</v>
      </c>
      <c r="N1661">
        <v>7.0780555549999997</v>
      </c>
      <c r="O1661">
        <v>0</v>
      </c>
      <c r="P1661">
        <v>99</v>
      </c>
      <c r="Q1661">
        <v>0</v>
      </c>
      <c r="R1661">
        <v>0</v>
      </c>
      <c r="S1661">
        <v>0</v>
      </c>
      <c r="T1661">
        <v>10</v>
      </c>
      <c r="U1661">
        <v>0</v>
      </c>
      <c r="V1661">
        <v>0</v>
      </c>
      <c r="W1661">
        <v>0</v>
      </c>
      <c r="X1661">
        <v>257.22874926707664</v>
      </c>
      <c r="Y1661">
        <v>0</v>
      </c>
      <c r="Z1661">
        <v>0</v>
      </c>
      <c r="AA1661">
        <v>0</v>
      </c>
      <c r="AB1661">
        <v>56.946961628344312</v>
      </c>
      <c r="AC1661">
        <v>0</v>
      </c>
      <c r="AD1661">
        <v>0</v>
      </c>
      <c r="AE1661">
        <v>314.17571089542093</v>
      </c>
    </row>
    <row r="1662" spans="1:31" x14ac:dyDescent="0.25">
      <c r="A1662">
        <v>2359748</v>
      </c>
      <c r="B1662">
        <v>1</v>
      </c>
      <c r="C1662" t="s">
        <v>80</v>
      </c>
      <c r="D1662" t="s">
        <v>97</v>
      </c>
      <c r="E1662" t="s">
        <v>225</v>
      </c>
      <c r="F1662" t="s">
        <v>4506</v>
      </c>
      <c r="G1662" t="s">
        <v>219</v>
      </c>
      <c r="H1662" t="s">
        <v>151</v>
      </c>
      <c r="I1662" t="s">
        <v>136</v>
      </c>
      <c r="J1662" t="s">
        <v>137</v>
      </c>
      <c r="K1662" t="s">
        <v>138</v>
      </c>
      <c r="L1662" t="s">
        <v>5027</v>
      </c>
      <c r="M1662" t="s">
        <v>5028</v>
      </c>
      <c r="N1662">
        <v>0.959166666</v>
      </c>
      <c r="O1662">
        <v>0</v>
      </c>
      <c r="P1662">
        <v>146</v>
      </c>
      <c r="Q1662">
        <v>0</v>
      </c>
      <c r="R1662">
        <v>2</v>
      </c>
      <c r="S1662">
        <v>0</v>
      </c>
      <c r="T1662">
        <v>31</v>
      </c>
      <c r="U1662">
        <v>0</v>
      </c>
      <c r="V1662">
        <v>0</v>
      </c>
      <c r="W1662">
        <v>0</v>
      </c>
      <c r="X1662">
        <v>66.503173515540084</v>
      </c>
      <c r="Y1662">
        <v>0</v>
      </c>
      <c r="Z1662">
        <v>0.11336299787409779</v>
      </c>
      <c r="AA1662">
        <v>0</v>
      </c>
      <c r="AB1662">
        <v>46.217636995027959</v>
      </c>
      <c r="AC1662">
        <v>0</v>
      </c>
      <c r="AD1662">
        <v>0</v>
      </c>
      <c r="AE1662">
        <v>112.83417350844213</v>
      </c>
    </row>
    <row r="1663" spans="1:31" x14ac:dyDescent="0.25">
      <c r="A1663">
        <v>2359911</v>
      </c>
      <c r="B1663">
        <v>1</v>
      </c>
      <c r="C1663" t="s">
        <v>80</v>
      </c>
      <c r="D1663" t="s">
        <v>83</v>
      </c>
      <c r="E1663" t="s">
        <v>148</v>
      </c>
      <c r="F1663" t="s">
        <v>5029</v>
      </c>
      <c r="G1663" t="s">
        <v>150</v>
      </c>
      <c r="H1663" t="s">
        <v>151</v>
      </c>
      <c r="I1663" t="s">
        <v>136</v>
      </c>
      <c r="J1663" t="s">
        <v>137</v>
      </c>
      <c r="K1663" t="s">
        <v>138</v>
      </c>
      <c r="L1663" t="s">
        <v>5030</v>
      </c>
      <c r="M1663" t="s">
        <v>5031</v>
      </c>
      <c r="N1663">
        <v>0.75472222200000005</v>
      </c>
      <c r="O1663">
        <v>0</v>
      </c>
      <c r="P1663">
        <v>6</v>
      </c>
      <c r="Q1663">
        <v>0</v>
      </c>
      <c r="R1663">
        <v>0</v>
      </c>
      <c r="S1663">
        <v>0</v>
      </c>
      <c r="T1663">
        <v>2</v>
      </c>
      <c r="U1663">
        <v>0</v>
      </c>
      <c r="V1663">
        <v>0</v>
      </c>
      <c r="W1663">
        <v>0</v>
      </c>
      <c r="X1663">
        <v>2.0780940096647953</v>
      </c>
      <c r="Y1663">
        <v>0</v>
      </c>
      <c r="Z1663">
        <v>0</v>
      </c>
      <c r="AA1663">
        <v>0</v>
      </c>
      <c r="AB1663">
        <v>2.3548683893588125</v>
      </c>
      <c r="AC1663">
        <v>0</v>
      </c>
      <c r="AD1663">
        <v>0</v>
      </c>
      <c r="AE1663">
        <v>4.4329623990236078</v>
      </c>
    </row>
    <row r="1664" spans="1:31" x14ac:dyDescent="0.25">
      <c r="A1664">
        <v>2359516</v>
      </c>
      <c r="B1664">
        <v>1</v>
      </c>
      <c r="C1664" t="s">
        <v>80</v>
      </c>
      <c r="D1664" t="s">
        <v>100</v>
      </c>
      <c r="E1664" t="s">
        <v>171</v>
      </c>
      <c r="F1664" t="s">
        <v>3027</v>
      </c>
      <c r="G1664" t="s">
        <v>168</v>
      </c>
      <c r="H1664" t="s">
        <v>135</v>
      </c>
      <c r="I1664" t="s">
        <v>136</v>
      </c>
      <c r="J1664" t="s">
        <v>137</v>
      </c>
      <c r="K1664" t="s">
        <v>138</v>
      </c>
      <c r="L1664" t="s">
        <v>5032</v>
      </c>
      <c r="M1664" t="s">
        <v>5033</v>
      </c>
      <c r="N1664">
        <v>1.6475</v>
      </c>
      <c r="O1664">
        <v>4</v>
      </c>
      <c r="P1664">
        <v>154</v>
      </c>
      <c r="Q1664">
        <v>6</v>
      </c>
      <c r="R1664">
        <v>60</v>
      </c>
      <c r="S1664">
        <v>13</v>
      </c>
      <c r="T1664">
        <v>62</v>
      </c>
      <c r="U1664">
        <v>2</v>
      </c>
      <c r="V1664">
        <v>1</v>
      </c>
      <c r="W1664">
        <v>5.1978083877701673</v>
      </c>
      <c r="X1664">
        <v>80.944852376172761</v>
      </c>
      <c r="Y1664">
        <v>111.246938407377</v>
      </c>
      <c r="Z1664">
        <v>118.49630149463843</v>
      </c>
      <c r="AA1664">
        <v>130.08257803109731</v>
      </c>
      <c r="AB1664">
        <v>53.981334446354651</v>
      </c>
      <c r="AC1664">
        <v>115.094775663649</v>
      </c>
      <c r="AD1664">
        <v>5.7825688402902919</v>
      </c>
      <c r="AE1664">
        <v>620.82715764734974</v>
      </c>
    </row>
    <row r="1665" spans="1:31" x14ac:dyDescent="0.25">
      <c r="A1665">
        <v>2359662</v>
      </c>
      <c r="B1665">
        <v>1</v>
      </c>
      <c r="C1665" t="s">
        <v>80</v>
      </c>
      <c r="D1665" t="s">
        <v>107</v>
      </c>
      <c r="E1665" t="s">
        <v>132</v>
      </c>
      <c r="F1665" t="s">
        <v>5034</v>
      </c>
      <c r="G1665" t="s">
        <v>244</v>
      </c>
      <c r="H1665" t="s">
        <v>135</v>
      </c>
      <c r="I1665" t="s">
        <v>136</v>
      </c>
      <c r="J1665" t="s">
        <v>137</v>
      </c>
      <c r="K1665" t="s">
        <v>245</v>
      </c>
      <c r="L1665" t="s">
        <v>5035</v>
      </c>
      <c r="M1665" t="s">
        <v>5036</v>
      </c>
      <c r="N1665">
        <v>6.3613888879999996</v>
      </c>
      <c r="O1665">
        <v>0</v>
      </c>
      <c r="P1665">
        <v>557</v>
      </c>
      <c r="Q1665">
        <v>0</v>
      </c>
      <c r="R1665">
        <v>0</v>
      </c>
      <c r="S1665">
        <v>0</v>
      </c>
      <c r="T1665">
        <v>204</v>
      </c>
      <c r="U1665">
        <v>0</v>
      </c>
      <c r="V1665">
        <v>0</v>
      </c>
      <c r="W1665">
        <v>0</v>
      </c>
      <c r="X1665">
        <v>1101.0680697898429</v>
      </c>
      <c r="Y1665">
        <v>0</v>
      </c>
      <c r="Z1665">
        <v>0</v>
      </c>
      <c r="AA1665">
        <v>0</v>
      </c>
      <c r="AB1665">
        <v>2438.3856117589171</v>
      </c>
      <c r="AC1665">
        <v>0</v>
      </c>
      <c r="AD1665">
        <v>0</v>
      </c>
      <c r="AE1665">
        <v>3539.45368154876</v>
      </c>
    </row>
    <row r="1666" spans="1:31" x14ac:dyDescent="0.25">
      <c r="A1666">
        <v>2359831</v>
      </c>
      <c r="B1666">
        <v>1</v>
      </c>
      <c r="C1666" t="s">
        <v>81</v>
      </c>
      <c r="D1666" t="s">
        <v>127</v>
      </c>
      <c r="E1666" t="s">
        <v>132</v>
      </c>
      <c r="F1666" t="s">
        <v>5037</v>
      </c>
      <c r="G1666" t="s">
        <v>168</v>
      </c>
      <c r="H1666" t="s">
        <v>135</v>
      </c>
      <c r="I1666" t="s">
        <v>136</v>
      </c>
      <c r="J1666" t="s">
        <v>137</v>
      </c>
      <c r="K1666" t="s">
        <v>138</v>
      </c>
      <c r="L1666" t="s">
        <v>5038</v>
      </c>
      <c r="M1666" t="s">
        <v>5039</v>
      </c>
      <c r="N1666">
        <v>1.737777777</v>
      </c>
      <c r="O1666">
        <v>0</v>
      </c>
      <c r="P1666">
        <v>208</v>
      </c>
      <c r="Q1666">
        <v>0</v>
      </c>
      <c r="R1666">
        <v>2</v>
      </c>
      <c r="S1666">
        <v>0</v>
      </c>
      <c r="T1666">
        <v>22</v>
      </c>
      <c r="U1666">
        <v>0</v>
      </c>
      <c r="V1666">
        <v>0</v>
      </c>
      <c r="W1666">
        <v>0</v>
      </c>
      <c r="X1666">
        <v>125.43734383748459</v>
      </c>
      <c r="Y1666">
        <v>0</v>
      </c>
      <c r="Z1666">
        <v>7.1558850436601773</v>
      </c>
      <c r="AA1666">
        <v>0</v>
      </c>
      <c r="AB1666">
        <v>42.626354857068847</v>
      </c>
      <c r="AC1666">
        <v>0</v>
      </c>
      <c r="AD1666">
        <v>0</v>
      </c>
      <c r="AE1666">
        <v>175.2195837382136</v>
      </c>
    </row>
    <row r="1667" spans="1:31" x14ac:dyDescent="0.25">
      <c r="A1667">
        <v>2359596</v>
      </c>
      <c r="B1667">
        <v>1</v>
      </c>
      <c r="C1667" t="s">
        <v>80</v>
      </c>
      <c r="D1667" t="s">
        <v>85</v>
      </c>
      <c r="E1667" t="s">
        <v>320</v>
      </c>
      <c r="F1667" t="s">
        <v>5040</v>
      </c>
      <c r="G1667" t="s">
        <v>244</v>
      </c>
      <c r="H1667" t="s">
        <v>135</v>
      </c>
      <c r="I1667" t="s">
        <v>136</v>
      </c>
      <c r="J1667" t="s">
        <v>137</v>
      </c>
      <c r="K1667" t="s">
        <v>245</v>
      </c>
      <c r="L1667" t="s">
        <v>5041</v>
      </c>
      <c r="M1667" t="s">
        <v>5042</v>
      </c>
      <c r="N1667">
        <v>5.4441416660000002</v>
      </c>
      <c r="O1667">
        <v>0</v>
      </c>
      <c r="P1667">
        <v>5010</v>
      </c>
      <c r="Q1667">
        <v>0</v>
      </c>
      <c r="R1667">
        <v>0</v>
      </c>
      <c r="S1667">
        <v>0</v>
      </c>
      <c r="T1667">
        <v>458</v>
      </c>
      <c r="U1667">
        <v>0</v>
      </c>
      <c r="V1667">
        <v>0</v>
      </c>
      <c r="W1667">
        <v>0</v>
      </c>
      <c r="X1667">
        <v>11429.09105480795</v>
      </c>
      <c r="Y1667">
        <v>0</v>
      </c>
      <c r="Z1667">
        <v>0</v>
      </c>
      <c r="AA1667">
        <v>0</v>
      </c>
      <c r="AB1667">
        <v>4597.7454522508915</v>
      </c>
      <c r="AC1667">
        <v>0</v>
      </c>
      <c r="AD1667">
        <v>0</v>
      </c>
      <c r="AE1667">
        <v>16026.836507058841</v>
      </c>
    </row>
    <row r="1668" spans="1:31" x14ac:dyDescent="0.25">
      <c r="A1668">
        <v>2359619</v>
      </c>
      <c r="B1668">
        <v>1</v>
      </c>
      <c r="C1668" t="s">
        <v>81</v>
      </c>
      <c r="D1668" t="s">
        <v>113</v>
      </c>
      <c r="E1668" t="s">
        <v>132</v>
      </c>
      <c r="F1668" t="s">
        <v>5043</v>
      </c>
      <c r="G1668" t="s">
        <v>168</v>
      </c>
      <c r="H1668" t="s">
        <v>135</v>
      </c>
      <c r="I1668" t="s">
        <v>136</v>
      </c>
      <c r="J1668" t="s">
        <v>137</v>
      </c>
      <c r="K1668" t="s">
        <v>138</v>
      </c>
      <c r="L1668" t="s">
        <v>5044</v>
      </c>
      <c r="M1668" t="s">
        <v>5045</v>
      </c>
      <c r="N1668">
        <v>0.71916666600000001</v>
      </c>
      <c r="O1668">
        <v>0</v>
      </c>
      <c r="P1668">
        <v>760</v>
      </c>
      <c r="Q1668">
        <v>1</v>
      </c>
      <c r="R1668">
        <v>28</v>
      </c>
      <c r="S1668">
        <v>1</v>
      </c>
      <c r="T1668">
        <v>104</v>
      </c>
      <c r="U1668">
        <v>1</v>
      </c>
      <c r="V1668">
        <v>0</v>
      </c>
      <c r="W1668">
        <v>0</v>
      </c>
      <c r="X1668">
        <v>95.973602041690668</v>
      </c>
      <c r="Y1668">
        <v>11.309824426482963</v>
      </c>
      <c r="Z1668">
        <v>16.541970918754256</v>
      </c>
      <c r="AA1668">
        <v>1.6163346527065416</v>
      </c>
      <c r="AB1668">
        <v>65.403395821195687</v>
      </c>
      <c r="AC1668">
        <v>184.40786819847375</v>
      </c>
      <c r="AD1668">
        <v>0</v>
      </c>
      <c r="AE1668">
        <v>375.25299605930388</v>
      </c>
    </row>
    <row r="1669" spans="1:31" x14ac:dyDescent="0.25">
      <c r="A1669">
        <v>2359825</v>
      </c>
      <c r="B1669">
        <v>1</v>
      </c>
      <c r="C1669" t="s">
        <v>80</v>
      </c>
      <c r="D1669" t="s">
        <v>96</v>
      </c>
      <c r="E1669" t="s">
        <v>175</v>
      </c>
      <c r="F1669" t="s">
        <v>5046</v>
      </c>
      <c r="G1669" t="s">
        <v>284</v>
      </c>
      <c r="H1669" t="s">
        <v>151</v>
      </c>
      <c r="I1669" t="s">
        <v>136</v>
      </c>
      <c r="J1669" t="s">
        <v>137</v>
      </c>
      <c r="K1669" t="s">
        <v>138</v>
      </c>
      <c r="L1669" t="s">
        <v>5047</v>
      </c>
      <c r="M1669" t="s">
        <v>5048</v>
      </c>
      <c r="N1669">
        <v>2.0619444439999999</v>
      </c>
      <c r="O1669">
        <v>0</v>
      </c>
      <c r="P1669">
        <v>70</v>
      </c>
      <c r="Q1669">
        <v>0</v>
      </c>
      <c r="R1669">
        <v>0</v>
      </c>
      <c r="S1669">
        <v>0</v>
      </c>
      <c r="T1669">
        <v>45</v>
      </c>
      <c r="U1669">
        <v>0</v>
      </c>
      <c r="V1669">
        <v>0</v>
      </c>
      <c r="W1669">
        <v>0</v>
      </c>
      <c r="X1669">
        <v>102.48696805261375</v>
      </c>
      <c r="Y1669">
        <v>0</v>
      </c>
      <c r="Z1669">
        <v>0</v>
      </c>
      <c r="AA1669">
        <v>0</v>
      </c>
      <c r="AB1669">
        <v>182.8715583937344</v>
      </c>
      <c r="AC1669">
        <v>0</v>
      </c>
      <c r="AD1669">
        <v>0</v>
      </c>
      <c r="AE1669">
        <v>285.35852644634815</v>
      </c>
    </row>
    <row r="1670" spans="1:31" x14ac:dyDescent="0.25">
      <c r="A1670">
        <v>2359682</v>
      </c>
      <c r="B1670">
        <v>1</v>
      </c>
      <c r="C1670" t="s">
        <v>80</v>
      </c>
      <c r="D1670" t="s">
        <v>93</v>
      </c>
      <c r="E1670" t="s">
        <v>148</v>
      </c>
      <c r="F1670" t="s">
        <v>5049</v>
      </c>
      <c r="G1670" t="s">
        <v>160</v>
      </c>
      <c r="H1670" t="s">
        <v>151</v>
      </c>
      <c r="I1670" t="s">
        <v>136</v>
      </c>
      <c r="J1670" t="s">
        <v>137</v>
      </c>
      <c r="K1670" t="s">
        <v>138</v>
      </c>
      <c r="L1670" t="s">
        <v>5050</v>
      </c>
      <c r="M1670" t="s">
        <v>5051</v>
      </c>
      <c r="N1670">
        <v>3.0661111110000001</v>
      </c>
      <c r="O1670">
        <v>0</v>
      </c>
      <c r="P1670">
        <v>1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3.2033358381774222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3.2033358381774222</v>
      </c>
    </row>
    <row r="1671" spans="1:31" x14ac:dyDescent="0.25">
      <c r="A1671">
        <v>2359888</v>
      </c>
      <c r="B1671">
        <v>1</v>
      </c>
      <c r="C1671" t="s">
        <v>80</v>
      </c>
      <c r="D1671" t="s">
        <v>82</v>
      </c>
      <c r="E1671" t="s">
        <v>148</v>
      </c>
      <c r="F1671" t="s">
        <v>5052</v>
      </c>
      <c r="G1671" t="s">
        <v>181</v>
      </c>
      <c r="H1671" t="s">
        <v>151</v>
      </c>
      <c r="I1671" t="s">
        <v>136</v>
      </c>
      <c r="J1671" t="s">
        <v>137</v>
      </c>
      <c r="K1671" t="s">
        <v>138</v>
      </c>
      <c r="L1671" t="s">
        <v>5053</v>
      </c>
      <c r="M1671" t="s">
        <v>5054</v>
      </c>
      <c r="N1671">
        <v>3.7536111110000001</v>
      </c>
      <c r="O1671">
        <v>0</v>
      </c>
      <c r="P1671">
        <v>2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0.88072088934059312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0.88072088934059312</v>
      </c>
    </row>
    <row r="1672" spans="1:31" x14ac:dyDescent="0.25">
      <c r="A1672">
        <v>2359931</v>
      </c>
      <c r="B1672">
        <v>1</v>
      </c>
      <c r="C1672" t="s">
        <v>80</v>
      </c>
      <c r="D1672" t="s">
        <v>105</v>
      </c>
      <c r="E1672" t="s">
        <v>166</v>
      </c>
      <c r="F1672" t="s">
        <v>5055</v>
      </c>
      <c r="G1672" t="s">
        <v>168</v>
      </c>
      <c r="H1672" t="s">
        <v>135</v>
      </c>
      <c r="I1672" t="s">
        <v>136</v>
      </c>
      <c r="J1672" t="s">
        <v>137</v>
      </c>
      <c r="K1672" t="s">
        <v>138</v>
      </c>
      <c r="L1672" t="s">
        <v>5056</v>
      </c>
      <c r="M1672" t="s">
        <v>5057</v>
      </c>
      <c r="N1672">
        <v>0.99583333299999999</v>
      </c>
      <c r="O1672">
        <v>11</v>
      </c>
      <c r="P1672">
        <v>2518</v>
      </c>
      <c r="Q1672">
        <v>18</v>
      </c>
      <c r="R1672">
        <v>657</v>
      </c>
      <c r="S1672">
        <v>23</v>
      </c>
      <c r="T1672">
        <v>260</v>
      </c>
      <c r="U1672">
        <v>0</v>
      </c>
      <c r="V1672">
        <v>2</v>
      </c>
      <c r="W1672">
        <v>5.2496159404765246</v>
      </c>
      <c r="X1672">
        <v>815.72343733990135</v>
      </c>
      <c r="Y1672">
        <v>44.570406665932218</v>
      </c>
      <c r="Z1672">
        <v>383.28330898486149</v>
      </c>
      <c r="AA1672">
        <v>833.66872771703993</v>
      </c>
      <c r="AB1672">
        <v>415.79987500369157</v>
      </c>
      <c r="AC1672">
        <v>0</v>
      </c>
      <c r="AD1672">
        <v>24.635417658575744</v>
      </c>
      <c r="AE1672">
        <v>2522.9307893104788</v>
      </c>
    </row>
    <row r="1673" spans="1:31" x14ac:dyDescent="0.25">
      <c r="A1673">
        <v>2360080</v>
      </c>
      <c r="B1673">
        <v>1</v>
      </c>
      <c r="C1673" t="s">
        <v>81</v>
      </c>
      <c r="D1673" t="s">
        <v>112</v>
      </c>
      <c r="E1673" t="s">
        <v>225</v>
      </c>
      <c r="F1673" t="s">
        <v>5058</v>
      </c>
      <c r="G1673" t="s">
        <v>219</v>
      </c>
      <c r="H1673" t="s">
        <v>151</v>
      </c>
      <c r="I1673" t="s">
        <v>136</v>
      </c>
      <c r="J1673" t="s">
        <v>137</v>
      </c>
      <c r="K1673" t="s">
        <v>138</v>
      </c>
      <c r="L1673" t="s">
        <v>5059</v>
      </c>
      <c r="M1673" t="s">
        <v>5060</v>
      </c>
      <c r="N1673">
        <v>2.1502777769999999</v>
      </c>
      <c r="O1673">
        <v>0</v>
      </c>
      <c r="P1673">
        <v>1</v>
      </c>
      <c r="Q1673">
        <v>0</v>
      </c>
      <c r="R1673">
        <v>18</v>
      </c>
      <c r="S1673">
        <v>0</v>
      </c>
      <c r="T1673">
        <v>5</v>
      </c>
      <c r="U1673">
        <v>0</v>
      </c>
      <c r="V1673">
        <v>0</v>
      </c>
      <c r="W1673">
        <v>0</v>
      </c>
      <c r="X1673">
        <v>0.29485145622680559</v>
      </c>
      <c r="Y1673">
        <v>0</v>
      </c>
      <c r="Z1673">
        <v>43.188838114679271</v>
      </c>
      <c r="AA1673">
        <v>0</v>
      </c>
      <c r="AB1673">
        <v>13.020289635841667</v>
      </c>
      <c r="AC1673">
        <v>0</v>
      </c>
      <c r="AD1673">
        <v>0</v>
      </c>
      <c r="AE1673">
        <v>56.503979206747744</v>
      </c>
    </row>
    <row r="1674" spans="1:31" x14ac:dyDescent="0.25">
      <c r="A1674">
        <v>2359868</v>
      </c>
      <c r="B1674">
        <v>1</v>
      </c>
      <c r="C1674" t="s">
        <v>80</v>
      </c>
      <c r="D1674" t="s">
        <v>100</v>
      </c>
      <c r="E1674" t="s">
        <v>166</v>
      </c>
      <c r="F1674" t="s">
        <v>1929</v>
      </c>
      <c r="G1674" t="s">
        <v>168</v>
      </c>
      <c r="H1674" t="s">
        <v>135</v>
      </c>
      <c r="I1674" t="s">
        <v>653</v>
      </c>
      <c r="J1674" t="s">
        <v>137</v>
      </c>
      <c r="K1674" t="s">
        <v>138</v>
      </c>
      <c r="L1674" t="s">
        <v>5061</v>
      </c>
      <c r="M1674" t="s">
        <v>5062</v>
      </c>
      <c r="N1674">
        <v>1.3888888E-2</v>
      </c>
      <c r="O1674">
        <v>1</v>
      </c>
      <c r="P1674">
        <v>1346</v>
      </c>
      <c r="Q1674">
        <v>18</v>
      </c>
      <c r="R1674">
        <v>435</v>
      </c>
      <c r="S1674">
        <v>13</v>
      </c>
      <c r="T1674">
        <v>302</v>
      </c>
      <c r="U1674">
        <v>0</v>
      </c>
      <c r="V1674">
        <v>1</v>
      </c>
      <c r="W1674">
        <v>1.3867161200666665E-2</v>
      </c>
      <c r="X1674">
        <v>7.8434998986334463</v>
      </c>
      <c r="Y1674">
        <v>6.7486366972495402</v>
      </c>
      <c r="Z1674">
        <v>8.2202290087745098</v>
      </c>
      <c r="AA1674">
        <v>2.1500744114691108</v>
      </c>
      <c r="AB1674">
        <v>5.923517863660912</v>
      </c>
      <c r="AC1674">
        <v>0</v>
      </c>
      <c r="AD1674">
        <v>3.132699542708333E-2</v>
      </c>
      <c r="AE1674">
        <v>30.931152036415266</v>
      </c>
    </row>
    <row r="1675" spans="1:31" x14ac:dyDescent="0.25">
      <c r="A1675">
        <v>2359536</v>
      </c>
      <c r="B1675">
        <v>1</v>
      </c>
      <c r="C1675" t="s">
        <v>80</v>
      </c>
      <c r="D1675" t="s">
        <v>97</v>
      </c>
      <c r="E1675" t="s">
        <v>225</v>
      </c>
      <c r="F1675" t="s">
        <v>5063</v>
      </c>
      <c r="G1675" t="s">
        <v>219</v>
      </c>
      <c r="H1675" t="s">
        <v>151</v>
      </c>
      <c r="I1675" t="s">
        <v>136</v>
      </c>
      <c r="J1675" t="s">
        <v>137</v>
      </c>
      <c r="K1675" t="s">
        <v>138</v>
      </c>
      <c r="L1675" t="s">
        <v>5064</v>
      </c>
      <c r="M1675" t="s">
        <v>5065</v>
      </c>
      <c r="N1675">
        <v>0.98694444400000003</v>
      </c>
      <c r="O1675">
        <v>0</v>
      </c>
      <c r="P1675">
        <v>4</v>
      </c>
      <c r="Q1675">
        <v>0</v>
      </c>
      <c r="R1675">
        <v>5</v>
      </c>
      <c r="S1675">
        <v>0</v>
      </c>
      <c r="T1675">
        <v>2</v>
      </c>
      <c r="U1675">
        <v>0</v>
      </c>
      <c r="V1675">
        <v>0</v>
      </c>
      <c r="W1675">
        <v>0</v>
      </c>
      <c r="X1675">
        <v>1.1135986220091436</v>
      </c>
      <c r="Y1675">
        <v>0</v>
      </c>
      <c r="Z1675">
        <v>3.7547092608095687</v>
      </c>
      <c r="AA1675">
        <v>0</v>
      </c>
      <c r="AB1675">
        <v>5.7962941573084181E-2</v>
      </c>
      <c r="AC1675">
        <v>0</v>
      </c>
      <c r="AD1675">
        <v>0</v>
      </c>
      <c r="AE1675">
        <v>4.9262708243917963</v>
      </c>
    </row>
    <row r="1676" spans="1:31" x14ac:dyDescent="0.25">
      <c r="A1676">
        <v>2359722</v>
      </c>
      <c r="B1676">
        <v>1</v>
      </c>
      <c r="C1676" t="s">
        <v>80</v>
      </c>
      <c r="D1676" t="s">
        <v>106</v>
      </c>
      <c r="E1676" t="s">
        <v>225</v>
      </c>
      <c r="F1676" t="s">
        <v>5066</v>
      </c>
      <c r="G1676" t="s">
        <v>219</v>
      </c>
      <c r="H1676" t="s">
        <v>151</v>
      </c>
      <c r="I1676" t="s">
        <v>136</v>
      </c>
      <c r="J1676" t="s">
        <v>137</v>
      </c>
      <c r="K1676" t="s">
        <v>138</v>
      </c>
      <c r="L1676" t="s">
        <v>5067</v>
      </c>
      <c r="M1676" t="s">
        <v>5068</v>
      </c>
      <c r="N1676">
        <v>3.7183333329999999</v>
      </c>
      <c r="O1676">
        <v>0</v>
      </c>
      <c r="P1676">
        <v>0</v>
      </c>
      <c r="Q1676">
        <v>0</v>
      </c>
      <c r="R1676">
        <v>3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22.74092619028772</v>
      </c>
      <c r="AA1676">
        <v>0</v>
      </c>
      <c r="AB1676">
        <v>0</v>
      </c>
      <c r="AC1676">
        <v>0</v>
      </c>
      <c r="AD1676">
        <v>0</v>
      </c>
      <c r="AE1676">
        <v>22.74092619028772</v>
      </c>
    </row>
    <row r="1677" spans="1:31" x14ac:dyDescent="0.25">
      <c r="A1677">
        <v>2359745</v>
      </c>
      <c r="B1677">
        <v>1</v>
      </c>
      <c r="C1677" t="s">
        <v>80</v>
      </c>
      <c r="D1677" t="s">
        <v>105</v>
      </c>
      <c r="E1677" t="s">
        <v>166</v>
      </c>
      <c r="F1677" t="s">
        <v>5069</v>
      </c>
      <c r="G1677" t="s">
        <v>244</v>
      </c>
      <c r="H1677" t="s">
        <v>135</v>
      </c>
      <c r="I1677" t="s">
        <v>136</v>
      </c>
      <c r="J1677" t="s">
        <v>137</v>
      </c>
      <c r="K1677" t="s">
        <v>245</v>
      </c>
      <c r="L1677" t="s">
        <v>5070</v>
      </c>
      <c r="M1677" t="s">
        <v>5071</v>
      </c>
      <c r="N1677">
        <v>7.7561111110000001</v>
      </c>
      <c r="O1677">
        <v>0</v>
      </c>
      <c r="P1677">
        <v>1208</v>
      </c>
      <c r="Q1677">
        <v>0</v>
      </c>
      <c r="R1677">
        <v>0</v>
      </c>
      <c r="S1677">
        <v>0</v>
      </c>
      <c r="T1677">
        <v>58</v>
      </c>
      <c r="U1677">
        <v>0</v>
      </c>
      <c r="V1677">
        <v>0</v>
      </c>
      <c r="W1677">
        <v>0</v>
      </c>
      <c r="X1677">
        <v>3156.4552126407989</v>
      </c>
      <c r="Y1677">
        <v>0</v>
      </c>
      <c r="Z1677">
        <v>0</v>
      </c>
      <c r="AA1677">
        <v>0</v>
      </c>
      <c r="AB1677">
        <v>646.99542931212511</v>
      </c>
      <c r="AC1677">
        <v>0</v>
      </c>
      <c r="AD1677">
        <v>0</v>
      </c>
      <c r="AE1677">
        <v>3803.4506419529239</v>
      </c>
    </row>
    <row r="1678" spans="1:31" x14ac:dyDescent="0.25">
      <c r="A1678">
        <v>2360014</v>
      </c>
      <c r="B1678">
        <v>1</v>
      </c>
      <c r="C1678" t="s">
        <v>80</v>
      </c>
      <c r="D1678" t="s">
        <v>105</v>
      </c>
      <c r="E1678" t="s">
        <v>171</v>
      </c>
      <c r="F1678" t="s">
        <v>4456</v>
      </c>
      <c r="G1678" t="s">
        <v>168</v>
      </c>
      <c r="H1678" t="s">
        <v>135</v>
      </c>
      <c r="I1678" t="s">
        <v>136</v>
      </c>
      <c r="J1678" t="s">
        <v>137</v>
      </c>
      <c r="K1678" t="s">
        <v>138</v>
      </c>
      <c r="L1678" t="s">
        <v>5072</v>
      </c>
      <c r="M1678" t="s">
        <v>5073</v>
      </c>
      <c r="N1678">
        <v>0.80083333300000004</v>
      </c>
      <c r="O1678">
        <v>4</v>
      </c>
      <c r="P1678">
        <v>45</v>
      </c>
      <c r="Q1678">
        <v>0</v>
      </c>
      <c r="R1678">
        <v>7</v>
      </c>
      <c r="S1678">
        <v>12</v>
      </c>
      <c r="T1678">
        <v>42</v>
      </c>
      <c r="U1678">
        <v>2</v>
      </c>
      <c r="V1678">
        <v>0</v>
      </c>
      <c r="W1678">
        <v>6.5454023946687503</v>
      </c>
      <c r="X1678">
        <v>13.283368556001205</v>
      </c>
      <c r="Y1678">
        <v>0</v>
      </c>
      <c r="Z1678">
        <v>4.1916204354860849</v>
      </c>
      <c r="AA1678">
        <v>121.77642828760582</v>
      </c>
      <c r="AB1678">
        <v>39.866939843945111</v>
      </c>
      <c r="AC1678">
        <v>172.00815722778171</v>
      </c>
      <c r="AD1678">
        <v>0</v>
      </c>
      <c r="AE1678">
        <v>357.67191674548872</v>
      </c>
    </row>
    <row r="1679" spans="1:31" x14ac:dyDescent="0.25">
      <c r="A1679">
        <v>2360100</v>
      </c>
      <c r="B1679">
        <v>1</v>
      </c>
      <c r="C1679" t="s">
        <v>80</v>
      </c>
      <c r="D1679" t="s">
        <v>87</v>
      </c>
      <c r="E1679" t="s">
        <v>148</v>
      </c>
      <c r="F1679" t="s">
        <v>5074</v>
      </c>
      <c r="G1679" t="s">
        <v>240</v>
      </c>
      <c r="H1679" t="s">
        <v>151</v>
      </c>
      <c r="I1679" t="s">
        <v>136</v>
      </c>
      <c r="J1679" t="s">
        <v>137</v>
      </c>
      <c r="K1679" t="s">
        <v>138</v>
      </c>
      <c r="L1679" t="s">
        <v>5075</v>
      </c>
      <c r="M1679" t="s">
        <v>5076</v>
      </c>
      <c r="N1679">
        <v>2.113888888</v>
      </c>
      <c r="O1679">
        <v>0</v>
      </c>
      <c r="P1679">
        <v>2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0.91432120968240005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0.91432120968240005</v>
      </c>
    </row>
    <row r="1680" spans="1:31" x14ac:dyDescent="0.25">
      <c r="A1680">
        <v>2359851</v>
      </c>
      <c r="B1680">
        <v>1</v>
      </c>
      <c r="C1680" t="s">
        <v>80</v>
      </c>
      <c r="D1680" t="s">
        <v>109</v>
      </c>
      <c r="E1680" t="s">
        <v>148</v>
      </c>
      <c r="F1680" t="s">
        <v>5077</v>
      </c>
      <c r="G1680" t="s">
        <v>160</v>
      </c>
      <c r="H1680" t="s">
        <v>151</v>
      </c>
      <c r="I1680" t="s">
        <v>136</v>
      </c>
      <c r="J1680" t="s">
        <v>137</v>
      </c>
      <c r="K1680" t="s">
        <v>138</v>
      </c>
      <c r="L1680" t="s">
        <v>5078</v>
      </c>
      <c r="M1680" t="s">
        <v>5079</v>
      </c>
      <c r="N1680">
        <v>1.980277777</v>
      </c>
      <c r="O1680">
        <v>0</v>
      </c>
      <c r="P1680">
        <v>1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0.69087177966102842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0.69087177966102842</v>
      </c>
    </row>
    <row r="1681" spans="1:31" x14ac:dyDescent="0.25">
      <c r="A1681">
        <v>2359705</v>
      </c>
      <c r="B1681">
        <v>1</v>
      </c>
      <c r="C1681" t="s">
        <v>80</v>
      </c>
      <c r="D1681" t="s">
        <v>95</v>
      </c>
      <c r="E1681" t="s">
        <v>225</v>
      </c>
      <c r="F1681" t="s">
        <v>5080</v>
      </c>
      <c r="G1681" t="s">
        <v>156</v>
      </c>
      <c r="H1681" t="s">
        <v>151</v>
      </c>
      <c r="I1681" t="s">
        <v>136</v>
      </c>
      <c r="J1681" t="s">
        <v>137</v>
      </c>
      <c r="K1681" t="s">
        <v>138</v>
      </c>
      <c r="L1681" t="s">
        <v>5081</v>
      </c>
      <c r="M1681" t="s">
        <v>5082</v>
      </c>
      <c r="N1681">
        <v>0.67027777700000002</v>
      </c>
      <c r="O1681">
        <v>0</v>
      </c>
      <c r="P1681">
        <v>19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4.8869930359714147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4.8869930359714147</v>
      </c>
    </row>
    <row r="1682" spans="1:31" x14ac:dyDescent="0.25">
      <c r="A1682">
        <v>2359805</v>
      </c>
      <c r="B1682">
        <v>1</v>
      </c>
      <c r="C1682" t="s">
        <v>81</v>
      </c>
      <c r="D1682" t="s">
        <v>113</v>
      </c>
      <c r="E1682" t="s">
        <v>148</v>
      </c>
      <c r="F1682" t="s">
        <v>5083</v>
      </c>
      <c r="G1682" t="s">
        <v>160</v>
      </c>
      <c r="H1682" t="s">
        <v>151</v>
      </c>
      <c r="I1682" t="s">
        <v>136</v>
      </c>
      <c r="J1682" t="s">
        <v>137</v>
      </c>
      <c r="K1682" t="s">
        <v>138</v>
      </c>
      <c r="L1682" t="s">
        <v>5084</v>
      </c>
      <c r="M1682" t="s">
        <v>5085</v>
      </c>
      <c r="N1682">
        <v>1.814444444</v>
      </c>
      <c r="O1682">
        <v>0</v>
      </c>
      <c r="P1682">
        <v>2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1.0556384141992952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1.0556384141992952</v>
      </c>
    </row>
    <row r="1683" spans="1:31" x14ac:dyDescent="0.25">
      <c r="A1683">
        <v>2360060</v>
      </c>
      <c r="B1683">
        <v>1</v>
      </c>
      <c r="C1683" t="s">
        <v>80</v>
      </c>
      <c r="D1683" t="s">
        <v>96</v>
      </c>
      <c r="E1683" t="s">
        <v>175</v>
      </c>
      <c r="F1683" t="s">
        <v>2925</v>
      </c>
      <c r="G1683" t="s">
        <v>219</v>
      </c>
      <c r="H1683" t="s">
        <v>151</v>
      </c>
      <c r="I1683" t="s">
        <v>136</v>
      </c>
      <c r="J1683" t="s">
        <v>137</v>
      </c>
      <c r="K1683" t="s">
        <v>138</v>
      </c>
      <c r="L1683" t="s">
        <v>5086</v>
      </c>
      <c r="M1683" t="s">
        <v>5087</v>
      </c>
      <c r="N1683">
        <v>2.9194444439999998</v>
      </c>
      <c r="O1683">
        <v>0</v>
      </c>
      <c r="P1683">
        <v>14</v>
      </c>
      <c r="Q1683">
        <v>0</v>
      </c>
      <c r="R1683">
        <v>0</v>
      </c>
      <c r="S1683">
        <v>0</v>
      </c>
      <c r="T1683">
        <v>5</v>
      </c>
      <c r="U1683">
        <v>0</v>
      </c>
      <c r="V1683">
        <v>0</v>
      </c>
      <c r="W1683">
        <v>0</v>
      </c>
      <c r="X1683">
        <v>41.449478928671525</v>
      </c>
      <c r="Y1683">
        <v>0</v>
      </c>
      <c r="Z1683">
        <v>0</v>
      </c>
      <c r="AA1683">
        <v>0</v>
      </c>
      <c r="AB1683">
        <v>90.997915552922336</v>
      </c>
      <c r="AC1683">
        <v>0</v>
      </c>
      <c r="AD1683">
        <v>0</v>
      </c>
      <c r="AE1683">
        <v>132.44739448159385</v>
      </c>
    </row>
    <row r="1684" spans="1:31" x14ac:dyDescent="0.25">
      <c r="A1684">
        <v>2359954</v>
      </c>
      <c r="B1684">
        <v>1</v>
      </c>
      <c r="C1684" t="s">
        <v>80</v>
      </c>
      <c r="D1684" t="s">
        <v>88</v>
      </c>
      <c r="E1684" t="s">
        <v>148</v>
      </c>
      <c r="F1684" t="s">
        <v>5088</v>
      </c>
      <c r="G1684" t="s">
        <v>181</v>
      </c>
      <c r="H1684" t="s">
        <v>151</v>
      </c>
      <c r="I1684" t="s">
        <v>136</v>
      </c>
      <c r="J1684" t="s">
        <v>137</v>
      </c>
      <c r="K1684" t="s">
        <v>138</v>
      </c>
      <c r="L1684" t="s">
        <v>5089</v>
      </c>
      <c r="M1684" t="s">
        <v>5090</v>
      </c>
      <c r="N1684">
        <v>2.4569444439999999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2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4.7133371172584129</v>
      </c>
      <c r="AC1684">
        <v>0</v>
      </c>
      <c r="AD1684">
        <v>0</v>
      </c>
      <c r="AE1684">
        <v>4.7133371172584129</v>
      </c>
    </row>
    <row r="1685" spans="1:31" x14ac:dyDescent="0.25">
      <c r="A1685">
        <v>2359642</v>
      </c>
      <c r="B1685">
        <v>1</v>
      </c>
      <c r="C1685" t="s">
        <v>80</v>
      </c>
      <c r="D1685" t="s">
        <v>105</v>
      </c>
      <c r="E1685" t="s">
        <v>171</v>
      </c>
      <c r="F1685" t="s">
        <v>5091</v>
      </c>
      <c r="G1685" t="s">
        <v>244</v>
      </c>
      <c r="H1685" t="s">
        <v>135</v>
      </c>
      <c r="I1685" t="s">
        <v>136</v>
      </c>
      <c r="J1685" t="s">
        <v>137</v>
      </c>
      <c r="K1685" t="s">
        <v>245</v>
      </c>
      <c r="L1685" t="s">
        <v>5092</v>
      </c>
      <c r="M1685" t="s">
        <v>5093</v>
      </c>
      <c r="N1685">
        <v>7.5144444439999996</v>
      </c>
      <c r="O1685">
        <v>0</v>
      </c>
      <c r="P1685">
        <v>836</v>
      </c>
      <c r="Q1685">
        <v>0</v>
      </c>
      <c r="R1685">
        <v>2</v>
      </c>
      <c r="S1685">
        <v>0</v>
      </c>
      <c r="T1685">
        <v>44</v>
      </c>
      <c r="U1685">
        <v>0</v>
      </c>
      <c r="V1685">
        <v>0</v>
      </c>
      <c r="W1685">
        <v>0</v>
      </c>
      <c r="X1685">
        <v>2212.7115664428666</v>
      </c>
      <c r="Y1685">
        <v>0</v>
      </c>
      <c r="Z1685">
        <v>1.1470060516055491</v>
      </c>
      <c r="AA1685">
        <v>0</v>
      </c>
      <c r="AB1685">
        <v>798.86723833356666</v>
      </c>
      <c r="AC1685">
        <v>0</v>
      </c>
      <c r="AD1685">
        <v>0</v>
      </c>
      <c r="AE1685">
        <v>3012.7258108280384</v>
      </c>
    </row>
    <row r="1686" spans="1:31" x14ac:dyDescent="0.25">
      <c r="A1686">
        <v>2359997</v>
      </c>
      <c r="B1686">
        <v>1</v>
      </c>
      <c r="C1686" t="s">
        <v>81</v>
      </c>
      <c r="D1686" t="s">
        <v>122</v>
      </c>
      <c r="E1686" t="s">
        <v>132</v>
      </c>
      <c r="F1686" t="s">
        <v>5094</v>
      </c>
      <c r="G1686" t="s">
        <v>1116</v>
      </c>
      <c r="H1686" t="s">
        <v>135</v>
      </c>
      <c r="I1686" t="s">
        <v>136</v>
      </c>
      <c r="J1686" t="s">
        <v>137</v>
      </c>
      <c r="K1686" t="s">
        <v>138</v>
      </c>
      <c r="L1686" t="s">
        <v>5095</v>
      </c>
      <c r="M1686" t="s">
        <v>5096</v>
      </c>
      <c r="N1686">
        <v>1.85</v>
      </c>
      <c r="O1686">
        <v>0</v>
      </c>
      <c r="P1686">
        <v>0</v>
      </c>
      <c r="Q1686">
        <v>0</v>
      </c>
      <c r="R1686">
        <v>17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36.201407574917283</v>
      </c>
      <c r="AA1686">
        <v>0</v>
      </c>
      <c r="AB1686">
        <v>0</v>
      </c>
      <c r="AC1686">
        <v>0</v>
      </c>
      <c r="AD1686">
        <v>0</v>
      </c>
      <c r="AE1686">
        <v>36.201407574917283</v>
      </c>
    </row>
    <row r="1687" spans="1:31" x14ac:dyDescent="0.25">
      <c r="A1687">
        <v>2359599</v>
      </c>
      <c r="B1687">
        <v>1</v>
      </c>
      <c r="C1687" t="s">
        <v>80</v>
      </c>
      <c r="D1687" t="s">
        <v>109</v>
      </c>
      <c r="E1687" t="s">
        <v>225</v>
      </c>
      <c r="F1687" t="s">
        <v>5097</v>
      </c>
      <c r="G1687" t="s">
        <v>219</v>
      </c>
      <c r="H1687" t="s">
        <v>151</v>
      </c>
      <c r="I1687" t="s">
        <v>136</v>
      </c>
      <c r="J1687" t="s">
        <v>137</v>
      </c>
      <c r="K1687" t="s">
        <v>138</v>
      </c>
      <c r="L1687" t="s">
        <v>5098</v>
      </c>
      <c r="M1687" t="s">
        <v>5099</v>
      </c>
      <c r="N1687">
        <v>0.62444444399999999</v>
      </c>
      <c r="O1687">
        <v>0</v>
      </c>
      <c r="P1687">
        <v>14</v>
      </c>
      <c r="Q1687">
        <v>0</v>
      </c>
      <c r="R1687">
        <v>0</v>
      </c>
      <c r="S1687">
        <v>0</v>
      </c>
      <c r="T1687">
        <v>6</v>
      </c>
      <c r="U1687">
        <v>0</v>
      </c>
      <c r="V1687">
        <v>0</v>
      </c>
      <c r="W1687">
        <v>0</v>
      </c>
      <c r="X1687">
        <v>1.5850908433422666</v>
      </c>
      <c r="Y1687">
        <v>0</v>
      </c>
      <c r="Z1687">
        <v>0</v>
      </c>
      <c r="AA1687">
        <v>0</v>
      </c>
      <c r="AB1687">
        <v>1.8763852259651153</v>
      </c>
      <c r="AC1687">
        <v>0</v>
      </c>
      <c r="AD1687">
        <v>0</v>
      </c>
      <c r="AE1687">
        <v>3.4614760693073818</v>
      </c>
    </row>
    <row r="1688" spans="1:31" x14ac:dyDescent="0.25">
      <c r="A1688">
        <v>2359828</v>
      </c>
      <c r="B1688">
        <v>1</v>
      </c>
      <c r="C1688" t="s">
        <v>81</v>
      </c>
      <c r="D1688" t="s">
        <v>123</v>
      </c>
      <c r="E1688" t="s">
        <v>132</v>
      </c>
      <c r="F1688" t="s">
        <v>5100</v>
      </c>
      <c r="G1688" t="s">
        <v>168</v>
      </c>
      <c r="H1688" t="s">
        <v>135</v>
      </c>
      <c r="I1688" t="s">
        <v>136</v>
      </c>
      <c r="J1688" t="s">
        <v>137</v>
      </c>
      <c r="K1688" t="s">
        <v>138</v>
      </c>
      <c r="L1688" t="s">
        <v>5101</v>
      </c>
      <c r="M1688" t="s">
        <v>5102</v>
      </c>
      <c r="N1688">
        <v>1.2641666659999999</v>
      </c>
      <c r="O1688">
        <v>2</v>
      </c>
      <c r="P1688">
        <v>0</v>
      </c>
      <c r="Q1688">
        <v>95</v>
      </c>
      <c r="R1688">
        <v>0</v>
      </c>
      <c r="S1688">
        <v>7</v>
      </c>
      <c r="T1688">
        <v>0</v>
      </c>
      <c r="U1688">
        <v>0</v>
      </c>
      <c r="V1688">
        <v>0</v>
      </c>
      <c r="W1688">
        <v>0.43679986895164447</v>
      </c>
      <c r="X1688">
        <v>0</v>
      </c>
      <c r="Y1688">
        <v>210.88524325009632</v>
      </c>
      <c r="Z1688">
        <v>0</v>
      </c>
      <c r="AA1688">
        <v>19.76979114927952</v>
      </c>
      <c r="AB1688">
        <v>0</v>
      </c>
      <c r="AC1688">
        <v>0</v>
      </c>
      <c r="AD1688">
        <v>0</v>
      </c>
      <c r="AE1688">
        <v>231.09183426832749</v>
      </c>
    </row>
    <row r="1689" spans="1:31" x14ac:dyDescent="0.25">
      <c r="A1689">
        <v>2359977</v>
      </c>
      <c r="B1689">
        <v>1</v>
      </c>
      <c r="C1689" t="s">
        <v>80</v>
      </c>
      <c r="D1689" t="s">
        <v>101</v>
      </c>
      <c r="E1689" t="s">
        <v>225</v>
      </c>
      <c r="F1689" t="s">
        <v>5103</v>
      </c>
      <c r="G1689" t="s">
        <v>156</v>
      </c>
      <c r="H1689" t="s">
        <v>151</v>
      </c>
      <c r="I1689" t="s">
        <v>136</v>
      </c>
      <c r="J1689" t="s">
        <v>137</v>
      </c>
      <c r="K1689" t="s">
        <v>138</v>
      </c>
      <c r="L1689" t="s">
        <v>5104</v>
      </c>
      <c r="M1689" t="s">
        <v>5105</v>
      </c>
      <c r="N1689">
        <v>0.48666666600000003</v>
      </c>
      <c r="O1689">
        <v>0</v>
      </c>
      <c r="P1689">
        <v>93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14.621394918209278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14.621394918209278</v>
      </c>
    </row>
    <row r="1690" spans="1:31" x14ac:dyDescent="0.25">
      <c r="A1690">
        <v>2360077</v>
      </c>
      <c r="B1690">
        <v>1</v>
      </c>
      <c r="C1690" t="s">
        <v>81</v>
      </c>
      <c r="D1690" t="s">
        <v>123</v>
      </c>
      <c r="E1690" t="s">
        <v>225</v>
      </c>
      <c r="F1690" t="s">
        <v>5106</v>
      </c>
      <c r="G1690" t="s">
        <v>219</v>
      </c>
      <c r="H1690" t="s">
        <v>151</v>
      </c>
      <c r="I1690" t="s">
        <v>136</v>
      </c>
      <c r="J1690" t="s">
        <v>137</v>
      </c>
      <c r="K1690" t="s">
        <v>138</v>
      </c>
      <c r="L1690" t="s">
        <v>5107</v>
      </c>
      <c r="M1690" t="s">
        <v>5108</v>
      </c>
      <c r="N1690">
        <v>1.9952777770000001</v>
      </c>
      <c r="O1690">
        <v>0</v>
      </c>
      <c r="P1690">
        <v>0</v>
      </c>
      <c r="Q1690">
        <v>0</v>
      </c>
      <c r="R1690">
        <v>1</v>
      </c>
      <c r="S1690">
        <v>0</v>
      </c>
      <c r="T1690">
        <v>7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3.1937387595433622</v>
      </c>
      <c r="AA1690">
        <v>0</v>
      </c>
      <c r="AB1690">
        <v>31.136805922829193</v>
      </c>
      <c r="AC1690">
        <v>0</v>
      </c>
      <c r="AD1690">
        <v>0</v>
      </c>
      <c r="AE1690">
        <v>34.330544682372555</v>
      </c>
    </row>
    <row r="1691" spans="1:31" x14ac:dyDescent="0.25">
      <c r="A1691">
        <v>2359934</v>
      </c>
      <c r="B1691">
        <v>1</v>
      </c>
      <c r="C1691" t="s">
        <v>80</v>
      </c>
      <c r="D1691" t="s">
        <v>107</v>
      </c>
      <c r="E1691" t="s">
        <v>171</v>
      </c>
      <c r="F1691" t="s">
        <v>517</v>
      </c>
      <c r="G1691" t="s">
        <v>168</v>
      </c>
      <c r="H1691" t="s">
        <v>135</v>
      </c>
      <c r="I1691" t="s">
        <v>136</v>
      </c>
      <c r="J1691" t="s">
        <v>137</v>
      </c>
      <c r="K1691" t="s">
        <v>138</v>
      </c>
      <c r="L1691" t="s">
        <v>5109</v>
      </c>
      <c r="M1691" t="s">
        <v>5110</v>
      </c>
      <c r="N1691">
        <v>3.4694444440000001</v>
      </c>
      <c r="O1691">
        <v>1</v>
      </c>
      <c r="P1691">
        <v>485</v>
      </c>
      <c r="Q1691">
        <v>19</v>
      </c>
      <c r="R1691">
        <v>38</v>
      </c>
      <c r="S1691">
        <v>7</v>
      </c>
      <c r="T1691">
        <v>28</v>
      </c>
      <c r="U1691">
        <v>1</v>
      </c>
      <c r="V1691">
        <v>0</v>
      </c>
      <c r="W1691">
        <v>1.264405516770575</v>
      </c>
      <c r="X1691">
        <v>465.39903567919851</v>
      </c>
      <c r="Y1691">
        <v>677.23990296674606</v>
      </c>
      <c r="Z1691">
        <v>418.15283071518689</v>
      </c>
      <c r="AA1691">
        <v>53.963847889326658</v>
      </c>
      <c r="AB1691">
        <v>130.12373369208319</v>
      </c>
      <c r="AC1691">
        <v>194.37143795383156</v>
      </c>
      <c r="AD1691">
        <v>0</v>
      </c>
      <c r="AE1691">
        <v>1940.5151944131435</v>
      </c>
    </row>
    <row r="1692" spans="1:31" x14ac:dyDescent="0.25">
      <c r="A1692">
        <v>2359940</v>
      </c>
      <c r="B1692">
        <v>1</v>
      </c>
      <c r="C1692" t="s">
        <v>80</v>
      </c>
      <c r="D1692" t="s">
        <v>100</v>
      </c>
      <c r="E1692" t="s">
        <v>148</v>
      </c>
      <c r="F1692" t="s">
        <v>5111</v>
      </c>
      <c r="G1692" t="s">
        <v>160</v>
      </c>
      <c r="H1692" t="s">
        <v>151</v>
      </c>
      <c r="I1692" t="s">
        <v>136</v>
      </c>
      <c r="J1692" t="s">
        <v>137</v>
      </c>
      <c r="K1692" t="s">
        <v>138</v>
      </c>
      <c r="L1692" t="s">
        <v>5112</v>
      </c>
      <c r="M1692" t="s">
        <v>5113</v>
      </c>
      <c r="N1692">
        <v>1.5766666659999999</v>
      </c>
      <c r="O1692">
        <v>0</v>
      </c>
      <c r="P1692">
        <v>1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3.9603003457577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3.9603003457577</v>
      </c>
    </row>
    <row r="1693" spans="1:31" x14ac:dyDescent="0.25">
      <c r="A1693">
        <v>2359817</v>
      </c>
      <c r="B1693">
        <v>1</v>
      </c>
      <c r="C1693" t="s">
        <v>80</v>
      </c>
      <c r="D1693" t="s">
        <v>98</v>
      </c>
      <c r="E1693" t="s">
        <v>225</v>
      </c>
      <c r="F1693" t="s">
        <v>5114</v>
      </c>
      <c r="G1693" t="s">
        <v>219</v>
      </c>
      <c r="H1693" t="s">
        <v>151</v>
      </c>
      <c r="I1693" t="s">
        <v>136</v>
      </c>
      <c r="J1693" t="s">
        <v>137</v>
      </c>
      <c r="K1693" t="s">
        <v>138</v>
      </c>
      <c r="L1693" t="s">
        <v>5115</v>
      </c>
      <c r="M1693" t="s">
        <v>5116</v>
      </c>
      <c r="N1693">
        <v>6.4788888880000002</v>
      </c>
      <c r="O1693">
        <v>0</v>
      </c>
      <c r="P1693">
        <v>0</v>
      </c>
      <c r="Q1693">
        <v>0</v>
      </c>
      <c r="R1693">
        <v>5</v>
      </c>
      <c r="S1693">
        <v>0</v>
      </c>
      <c r="T1693">
        <v>13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160.98425573817917</v>
      </c>
      <c r="AA1693">
        <v>0</v>
      </c>
      <c r="AB1693">
        <v>221.31157367656914</v>
      </c>
      <c r="AC1693">
        <v>0</v>
      </c>
      <c r="AD1693">
        <v>0</v>
      </c>
      <c r="AE1693">
        <v>382.29582941474831</v>
      </c>
    </row>
    <row r="1694" spans="1:31" x14ac:dyDescent="0.25">
      <c r="A1694">
        <v>2359794</v>
      </c>
      <c r="B1694">
        <v>1</v>
      </c>
      <c r="C1694" t="s">
        <v>81</v>
      </c>
      <c r="D1694" t="s">
        <v>128</v>
      </c>
      <c r="E1694" t="s">
        <v>225</v>
      </c>
      <c r="F1694" t="s">
        <v>5117</v>
      </c>
      <c r="G1694" t="s">
        <v>744</v>
      </c>
      <c r="H1694" t="s">
        <v>151</v>
      </c>
      <c r="I1694" t="s">
        <v>136</v>
      </c>
      <c r="J1694" t="s">
        <v>137</v>
      </c>
      <c r="K1694" t="s">
        <v>138</v>
      </c>
      <c r="L1694" t="s">
        <v>5118</v>
      </c>
      <c r="M1694" t="s">
        <v>5119</v>
      </c>
      <c r="N1694">
        <v>2.9869444440000001</v>
      </c>
      <c r="O1694">
        <v>0</v>
      </c>
      <c r="P1694">
        <v>34</v>
      </c>
      <c r="Q1694">
        <v>0</v>
      </c>
      <c r="R1694">
        <v>16</v>
      </c>
      <c r="S1694">
        <v>0</v>
      </c>
      <c r="T1694">
        <v>3</v>
      </c>
      <c r="U1694">
        <v>0</v>
      </c>
      <c r="V1694">
        <v>0</v>
      </c>
      <c r="W1694">
        <v>0</v>
      </c>
      <c r="X1694">
        <v>32.09002888912638</v>
      </c>
      <c r="Y1694">
        <v>0</v>
      </c>
      <c r="Z1694">
        <v>32.335502091331605</v>
      </c>
      <c r="AA1694">
        <v>0</v>
      </c>
      <c r="AB1694">
        <v>12.430777368075683</v>
      </c>
      <c r="AC1694">
        <v>0</v>
      </c>
      <c r="AD1694">
        <v>0</v>
      </c>
      <c r="AE1694">
        <v>76.856308348533659</v>
      </c>
    </row>
    <row r="1695" spans="1:31" x14ac:dyDescent="0.25">
      <c r="A1695">
        <v>2360063</v>
      </c>
      <c r="B1695">
        <v>1</v>
      </c>
      <c r="C1695" t="s">
        <v>80</v>
      </c>
      <c r="D1695" t="s">
        <v>104</v>
      </c>
      <c r="E1695" t="s">
        <v>225</v>
      </c>
      <c r="F1695" t="s">
        <v>5120</v>
      </c>
      <c r="G1695" t="s">
        <v>219</v>
      </c>
      <c r="H1695" t="s">
        <v>151</v>
      </c>
      <c r="I1695" t="s">
        <v>136</v>
      </c>
      <c r="J1695" t="s">
        <v>137</v>
      </c>
      <c r="K1695" t="s">
        <v>138</v>
      </c>
      <c r="L1695" t="s">
        <v>5121</v>
      </c>
      <c r="M1695" t="s">
        <v>5122</v>
      </c>
      <c r="N1695">
        <v>2.3708333330000002</v>
      </c>
      <c r="O1695">
        <v>0</v>
      </c>
      <c r="P1695">
        <v>10</v>
      </c>
      <c r="Q1695">
        <v>0</v>
      </c>
      <c r="R1695">
        <v>3</v>
      </c>
      <c r="S1695">
        <v>0</v>
      </c>
      <c r="T1695">
        <v>1</v>
      </c>
      <c r="U1695">
        <v>0</v>
      </c>
      <c r="V1695">
        <v>0</v>
      </c>
      <c r="W1695">
        <v>0</v>
      </c>
      <c r="X1695">
        <v>6.9617688653840233</v>
      </c>
      <c r="Y1695">
        <v>0</v>
      </c>
      <c r="Z1695">
        <v>8.8180007080262826</v>
      </c>
      <c r="AA1695">
        <v>0</v>
      </c>
      <c r="AB1695">
        <v>0</v>
      </c>
      <c r="AC1695">
        <v>0</v>
      </c>
      <c r="AD1695">
        <v>0</v>
      </c>
      <c r="AE1695">
        <v>15.779769573410306</v>
      </c>
    </row>
    <row r="1696" spans="1:31" x14ac:dyDescent="0.25">
      <c r="A1696">
        <v>2360109</v>
      </c>
      <c r="B1696">
        <v>1</v>
      </c>
      <c r="C1696" t="s">
        <v>80</v>
      </c>
      <c r="D1696" t="s">
        <v>105</v>
      </c>
      <c r="E1696" t="s">
        <v>225</v>
      </c>
      <c r="F1696" t="s">
        <v>5123</v>
      </c>
      <c r="G1696" t="s">
        <v>219</v>
      </c>
      <c r="H1696" t="s">
        <v>151</v>
      </c>
      <c r="I1696" t="s">
        <v>136</v>
      </c>
      <c r="J1696" t="s">
        <v>137</v>
      </c>
      <c r="K1696" t="s">
        <v>138</v>
      </c>
      <c r="L1696" t="s">
        <v>5124</v>
      </c>
      <c r="M1696" t="s">
        <v>5125</v>
      </c>
      <c r="N1696">
        <v>0.39277777699999999</v>
      </c>
      <c r="O1696">
        <v>0</v>
      </c>
      <c r="P1696">
        <v>139</v>
      </c>
      <c r="Q1696">
        <v>0</v>
      </c>
      <c r="R1696">
        <v>0</v>
      </c>
      <c r="S1696">
        <v>0</v>
      </c>
      <c r="T1696">
        <v>2</v>
      </c>
      <c r="U1696">
        <v>0</v>
      </c>
      <c r="V1696">
        <v>0</v>
      </c>
      <c r="W1696">
        <v>0</v>
      </c>
      <c r="X1696">
        <v>19.107829660756508</v>
      </c>
      <c r="Y1696">
        <v>0</v>
      </c>
      <c r="Z1696">
        <v>0</v>
      </c>
      <c r="AA1696">
        <v>0</v>
      </c>
      <c r="AB1696">
        <v>0.65339568815920002</v>
      </c>
      <c r="AC1696">
        <v>0</v>
      </c>
      <c r="AD1696">
        <v>0</v>
      </c>
      <c r="AE1696">
        <v>19.761225348915708</v>
      </c>
    </row>
    <row r="1697" spans="1:31" x14ac:dyDescent="0.25">
      <c r="A1697">
        <v>2360023</v>
      </c>
      <c r="B1697">
        <v>1</v>
      </c>
      <c r="C1697" t="s">
        <v>80</v>
      </c>
      <c r="D1697" t="s">
        <v>105</v>
      </c>
      <c r="E1697" t="s">
        <v>132</v>
      </c>
      <c r="F1697" t="s">
        <v>1650</v>
      </c>
      <c r="G1697" t="s">
        <v>134</v>
      </c>
      <c r="H1697" t="s">
        <v>135</v>
      </c>
      <c r="I1697" t="s">
        <v>136</v>
      </c>
      <c r="J1697" t="s">
        <v>137</v>
      </c>
      <c r="K1697" t="s">
        <v>138</v>
      </c>
      <c r="L1697" t="s">
        <v>5126</v>
      </c>
      <c r="M1697" t="s">
        <v>5127</v>
      </c>
      <c r="N1697">
        <v>1.3975</v>
      </c>
      <c r="O1697">
        <v>0</v>
      </c>
      <c r="P1697">
        <v>147</v>
      </c>
      <c r="Q1697">
        <v>0</v>
      </c>
      <c r="R1697">
        <v>17</v>
      </c>
      <c r="S1697">
        <v>0</v>
      </c>
      <c r="T1697">
        <v>8</v>
      </c>
      <c r="U1697">
        <v>0</v>
      </c>
      <c r="V1697">
        <v>0</v>
      </c>
      <c r="W1697">
        <v>0</v>
      </c>
      <c r="X1697">
        <v>77.620623931659694</v>
      </c>
      <c r="Y1697">
        <v>0</v>
      </c>
      <c r="Z1697">
        <v>15.278969801827449</v>
      </c>
      <c r="AA1697">
        <v>0</v>
      </c>
      <c r="AB1697">
        <v>11.387599718017857</v>
      </c>
      <c r="AC1697">
        <v>0</v>
      </c>
      <c r="AD1697">
        <v>0</v>
      </c>
      <c r="AE1697">
        <v>104.28719345150499</v>
      </c>
    </row>
    <row r="1698" spans="1:31" x14ac:dyDescent="0.25">
      <c r="A1698">
        <v>2359545</v>
      </c>
      <c r="B1698">
        <v>1</v>
      </c>
      <c r="C1698" t="s">
        <v>80</v>
      </c>
      <c r="D1698" t="s">
        <v>101</v>
      </c>
      <c r="E1698" t="s">
        <v>171</v>
      </c>
      <c r="F1698" t="s">
        <v>5128</v>
      </c>
      <c r="G1698" t="s">
        <v>168</v>
      </c>
      <c r="H1698" t="s">
        <v>135</v>
      </c>
      <c r="I1698" t="s">
        <v>136</v>
      </c>
      <c r="J1698" t="s">
        <v>137</v>
      </c>
      <c r="K1698" t="s">
        <v>138</v>
      </c>
      <c r="L1698" t="s">
        <v>5129</v>
      </c>
      <c r="M1698" t="s">
        <v>5130</v>
      </c>
      <c r="N1698">
        <v>0.68638888799999997</v>
      </c>
      <c r="O1698">
        <v>14</v>
      </c>
      <c r="P1698">
        <v>3698</v>
      </c>
      <c r="Q1698">
        <v>11</v>
      </c>
      <c r="R1698">
        <v>111</v>
      </c>
      <c r="S1698">
        <v>34</v>
      </c>
      <c r="T1698">
        <v>427</v>
      </c>
      <c r="U1698">
        <v>4</v>
      </c>
      <c r="V1698">
        <v>1</v>
      </c>
      <c r="W1698">
        <v>4.8747135204276528</v>
      </c>
      <c r="X1698">
        <v>709.41808585494118</v>
      </c>
      <c r="Y1698">
        <v>29.153554742993201</v>
      </c>
      <c r="Z1698">
        <v>57.718457004705911</v>
      </c>
      <c r="AA1698">
        <v>59.544595822529502</v>
      </c>
      <c r="AB1698">
        <v>289.49282261258173</v>
      </c>
      <c r="AC1698">
        <v>135.89472366114893</v>
      </c>
      <c r="AD1698">
        <v>0.28823299722518392</v>
      </c>
      <c r="AE1698">
        <v>1286.3851862165532</v>
      </c>
    </row>
    <row r="1699" spans="1:31" x14ac:dyDescent="0.25">
      <c r="A1699">
        <v>2359668</v>
      </c>
      <c r="B1699">
        <v>1</v>
      </c>
      <c r="C1699" t="s">
        <v>80</v>
      </c>
      <c r="D1699" t="s">
        <v>88</v>
      </c>
      <c r="E1699" t="s">
        <v>148</v>
      </c>
      <c r="F1699" t="s">
        <v>5131</v>
      </c>
      <c r="G1699" t="s">
        <v>150</v>
      </c>
      <c r="H1699" t="s">
        <v>151</v>
      </c>
      <c r="I1699" t="s">
        <v>136</v>
      </c>
      <c r="J1699" t="s">
        <v>137</v>
      </c>
      <c r="K1699" t="s">
        <v>138</v>
      </c>
      <c r="L1699" t="s">
        <v>5132</v>
      </c>
      <c r="M1699" t="s">
        <v>5133</v>
      </c>
      <c r="N1699">
        <v>2.0383333330000002</v>
      </c>
      <c r="O1699">
        <v>0</v>
      </c>
      <c r="P1699">
        <v>3</v>
      </c>
      <c r="Q1699">
        <v>0</v>
      </c>
      <c r="R1699">
        <v>0</v>
      </c>
      <c r="S1699">
        <v>0</v>
      </c>
      <c r="T1699">
        <v>1</v>
      </c>
      <c r="U1699">
        <v>0</v>
      </c>
      <c r="V1699">
        <v>0</v>
      </c>
      <c r="W1699">
        <v>0</v>
      </c>
      <c r="X1699">
        <v>2.0586935573350531</v>
      </c>
      <c r="Y1699">
        <v>0</v>
      </c>
      <c r="Z1699">
        <v>0</v>
      </c>
      <c r="AA1699">
        <v>0</v>
      </c>
      <c r="AB1699">
        <v>1.1318823449808946</v>
      </c>
      <c r="AC1699">
        <v>0</v>
      </c>
      <c r="AD1699">
        <v>0</v>
      </c>
      <c r="AE1699">
        <v>3.1905759023159477</v>
      </c>
    </row>
    <row r="1700" spans="1:31" x14ac:dyDescent="0.25">
      <c r="A1700">
        <v>2359923</v>
      </c>
      <c r="B1700">
        <v>1</v>
      </c>
      <c r="C1700" t="s">
        <v>81</v>
      </c>
      <c r="D1700" t="s">
        <v>112</v>
      </c>
      <c r="E1700" t="s">
        <v>166</v>
      </c>
      <c r="F1700" t="s">
        <v>5134</v>
      </c>
      <c r="G1700" t="s">
        <v>328</v>
      </c>
      <c r="H1700" t="s">
        <v>135</v>
      </c>
      <c r="I1700" t="s">
        <v>136</v>
      </c>
      <c r="J1700" t="s">
        <v>137</v>
      </c>
      <c r="K1700" t="s">
        <v>138</v>
      </c>
      <c r="L1700" t="s">
        <v>5135</v>
      </c>
      <c r="M1700" t="s">
        <v>5136</v>
      </c>
      <c r="N1700">
        <v>0.99250000000000005</v>
      </c>
      <c r="O1700">
        <v>3</v>
      </c>
      <c r="P1700">
        <v>947</v>
      </c>
      <c r="Q1700">
        <v>104</v>
      </c>
      <c r="R1700">
        <v>324</v>
      </c>
      <c r="S1700">
        <v>14</v>
      </c>
      <c r="T1700">
        <v>112</v>
      </c>
      <c r="U1700">
        <v>1</v>
      </c>
      <c r="V1700">
        <v>0</v>
      </c>
      <c r="W1700">
        <v>0.76143902463696667</v>
      </c>
      <c r="X1700">
        <v>196.24618317986142</v>
      </c>
      <c r="Y1700">
        <v>307.71083350909561</v>
      </c>
      <c r="Z1700">
        <v>286.65136532581585</v>
      </c>
      <c r="AA1700">
        <v>97.686873682914225</v>
      </c>
      <c r="AB1700">
        <v>129.82203659935684</v>
      </c>
      <c r="AC1700">
        <v>3.5304700009715999</v>
      </c>
      <c r="AD1700">
        <v>0</v>
      </c>
      <c r="AE1700">
        <v>1022.4092013226524</v>
      </c>
    </row>
    <row r="1701" spans="1:31" x14ac:dyDescent="0.25">
      <c r="A1701">
        <v>2359525</v>
      </c>
      <c r="B1701">
        <v>1</v>
      </c>
      <c r="C1701" t="s">
        <v>80</v>
      </c>
      <c r="D1701" t="s">
        <v>103</v>
      </c>
      <c r="E1701" t="s">
        <v>225</v>
      </c>
      <c r="F1701" t="s">
        <v>5137</v>
      </c>
      <c r="G1701" t="s">
        <v>219</v>
      </c>
      <c r="H1701" t="s">
        <v>151</v>
      </c>
      <c r="I1701" t="s">
        <v>136</v>
      </c>
      <c r="J1701" t="s">
        <v>137</v>
      </c>
      <c r="K1701" t="s">
        <v>138</v>
      </c>
      <c r="L1701" t="s">
        <v>5138</v>
      </c>
      <c r="M1701" t="s">
        <v>5139</v>
      </c>
      <c r="N1701">
        <v>1.0425</v>
      </c>
      <c r="O1701">
        <v>0</v>
      </c>
      <c r="P1701">
        <v>27</v>
      </c>
      <c r="Q1701">
        <v>0</v>
      </c>
      <c r="R1701">
        <v>0</v>
      </c>
      <c r="S1701">
        <v>0</v>
      </c>
      <c r="T1701">
        <v>2</v>
      </c>
      <c r="U1701">
        <v>0</v>
      </c>
      <c r="V1701">
        <v>0</v>
      </c>
      <c r="W1701">
        <v>0</v>
      </c>
      <c r="X1701">
        <v>11.141191445679762</v>
      </c>
      <c r="Y1701">
        <v>0</v>
      </c>
      <c r="Z1701">
        <v>0</v>
      </c>
      <c r="AA1701">
        <v>0</v>
      </c>
      <c r="AB1701">
        <v>5.5214994764160003E-2</v>
      </c>
      <c r="AC1701">
        <v>0</v>
      </c>
      <c r="AD1701">
        <v>0</v>
      </c>
      <c r="AE1701">
        <v>11.196406440443923</v>
      </c>
    </row>
    <row r="1702" spans="1:31" x14ac:dyDescent="0.25">
      <c r="A1702">
        <v>2359731</v>
      </c>
      <c r="B1702">
        <v>1</v>
      </c>
      <c r="C1702" t="s">
        <v>80</v>
      </c>
      <c r="D1702" t="s">
        <v>105</v>
      </c>
      <c r="E1702" t="s">
        <v>225</v>
      </c>
      <c r="F1702" t="s">
        <v>5140</v>
      </c>
      <c r="G1702" t="s">
        <v>219</v>
      </c>
      <c r="H1702" t="s">
        <v>151</v>
      </c>
      <c r="I1702" t="s">
        <v>136</v>
      </c>
      <c r="J1702" t="s">
        <v>137</v>
      </c>
      <c r="K1702" t="s">
        <v>138</v>
      </c>
      <c r="L1702" t="s">
        <v>5141</v>
      </c>
      <c r="M1702" t="s">
        <v>5142</v>
      </c>
      <c r="N1702">
        <v>0.75388888799999998</v>
      </c>
      <c r="O1702">
        <v>0</v>
      </c>
      <c r="P1702">
        <v>128</v>
      </c>
      <c r="Q1702">
        <v>0</v>
      </c>
      <c r="R1702">
        <v>0</v>
      </c>
      <c r="S1702">
        <v>0</v>
      </c>
      <c r="T1702">
        <v>2</v>
      </c>
      <c r="U1702">
        <v>0</v>
      </c>
      <c r="V1702">
        <v>0</v>
      </c>
      <c r="W1702">
        <v>0</v>
      </c>
      <c r="X1702">
        <v>32.141020023911423</v>
      </c>
      <c r="Y1702">
        <v>0</v>
      </c>
      <c r="Z1702">
        <v>0</v>
      </c>
      <c r="AA1702">
        <v>0</v>
      </c>
      <c r="AB1702">
        <v>1.9928651043821528</v>
      </c>
      <c r="AC1702">
        <v>0</v>
      </c>
      <c r="AD1702">
        <v>0</v>
      </c>
      <c r="AE1702">
        <v>34.133885128293578</v>
      </c>
    </row>
    <row r="1703" spans="1:31" x14ac:dyDescent="0.25">
      <c r="A1703">
        <v>2359694</v>
      </c>
      <c r="B1703">
        <v>1</v>
      </c>
      <c r="C1703" t="s">
        <v>80</v>
      </c>
      <c r="D1703" t="s">
        <v>92</v>
      </c>
      <c r="E1703" t="s">
        <v>166</v>
      </c>
      <c r="F1703" t="s">
        <v>5143</v>
      </c>
      <c r="G1703" t="s">
        <v>168</v>
      </c>
      <c r="H1703" t="s">
        <v>135</v>
      </c>
      <c r="I1703" t="s">
        <v>136</v>
      </c>
      <c r="J1703" t="s">
        <v>137</v>
      </c>
      <c r="K1703" t="s">
        <v>138</v>
      </c>
      <c r="L1703" t="s">
        <v>5144</v>
      </c>
      <c r="M1703" t="s">
        <v>4608</v>
      </c>
      <c r="N1703">
        <v>0.21805555500000001</v>
      </c>
      <c r="O1703">
        <v>8</v>
      </c>
      <c r="P1703">
        <v>3139</v>
      </c>
      <c r="Q1703">
        <v>16</v>
      </c>
      <c r="R1703">
        <v>454</v>
      </c>
      <c r="S1703">
        <v>33</v>
      </c>
      <c r="T1703">
        <v>430</v>
      </c>
      <c r="U1703">
        <v>1</v>
      </c>
      <c r="V1703">
        <v>3</v>
      </c>
      <c r="W1703">
        <v>31.258857578773526</v>
      </c>
      <c r="X1703">
        <v>288.38098348167483</v>
      </c>
      <c r="Y1703">
        <v>14.001209081207884</v>
      </c>
      <c r="Z1703">
        <v>119.03479043510551</v>
      </c>
      <c r="AA1703">
        <v>50.094322505583243</v>
      </c>
      <c r="AB1703">
        <v>147.47936612065502</v>
      </c>
      <c r="AC1703">
        <v>34.274752623391088</v>
      </c>
      <c r="AD1703">
        <v>0.66024228874701119</v>
      </c>
      <c r="AE1703">
        <v>685.18452411513817</v>
      </c>
    </row>
    <row r="1704" spans="1:31" x14ac:dyDescent="0.25">
      <c r="A1704">
        <v>2359688</v>
      </c>
      <c r="B1704">
        <v>1</v>
      </c>
      <c r="C1704" t="s">
        <v>80</v>
      </c>
      <c r="D1704" t="s">
        <v>101</v>
      </c>
      <c r="E1704" t="s">
        <v>225</v>
      </c>
      <c r="F1704" t="s">
        <v>5145</v>
      </c>
      <c r="G1704" t="s">
        <v>156</v>
      </c>
      <c r="H1704" t="s">
        <v>151</v>
      </c>
      <c r="I1704" t="s">
        <v>136</v>
      </c>
      <c r="J1704" t="s">
        <v>137</v>
      </c>
      <c r="K1704" t="s">
        <v>138</v>
      </c>
      <c r="L1704" t="s">
        <v>4792</v>
      </c>
      <c r="M1704" t="s">
        <v>5146</v>
      </c>
      <c r="N1704">
        <v>1.061388888</v>
      </c>
      <c r="O1704">
        <v>0</v>
      </c>
      <c r="P1704">
        <v>13</v>
      </c>
      <c r="Q1704">
        <v>0</v>
      </c>
      <c r="R1704">
        <v>1</v>
      </c>
      <c r="S1704">
        <v>0</v>
      </c>
      <c r="T1704">
        <v>13</v>
      </c>
      <c r="U1704">
        <v>0</v>
      </c>
      <c r="V1704">
        <v>0</v>
      </c>
      <c r="W1704">
        <v>0</v>
      </c>
      <c r="X1704">
        <v>7.2710217001000013</v>
      </c>
      <c r="Y1704">
        <v>0</v>
      </c>
      <c r="Z1704">
        <v>3.1202408004525277</v>
      </c>
      <c r="AA1704">
        <v>0</v>
      </c>
      <c r="AB1704">
        <v>14.648494896415604</v>
      </c>
      <c r="AC1704">
        <v>0</v>
      </c>
      <c r="AD1704">
        <v>0</v>
      </c>
      <c r="AE1704">
        <v>25.039757396968135</v>
      </c>
    </row>
    <row r="1705" spans="1:31" x14ac:dyDescent="0.25">
      <c r="A1705">
        <v>2359588</v>
      </c>
      <c r="B1705">
        <v>1</v>
      </c>
      <c r="C1705" t="s">
        <v>80</v>
      </c>
      <c r="D1705" t="s">
        <v>94</v>
      </c>
      <c r="E1705" t="s">
        <v>132</v>
      </c>
      <c r="F1705" t="s">
        <v>5147</v>
      </c>
      <c r="G1705" t="s">
        <v>134</v>
      </c>
      <c r="H1705" t="s">
        <v>135</v>
      </c>
      <c r="I1705" t="s">
        <v>136</v>
      </c>
      <c r="J1705" t="s">
        <v>137</v>
      </c>
      <c r="K1705" t="s">
        <v>138</v>
      </c>
      <c r="L1705" t="s">
        <v>5148</v>
      </c>
      <c r="M1705" t="s">
        <v>5149</v>
      </c>
      <c r="N1705">
        <v>3.6041666659999998</v>
      </c>
      <c r="O1705">
        <v>0</v>
      </c>
      <c r="P1705">
        <v>41</v>
      </c>
      <c r="Q1705">
        <v>0</v>
      </c>
      <c r="R1705">
        <v>0</v>
      </c>
      <c r="S1705">
        <v>0</v>
      </c>
      <c r="T1705">
        <v>1</v>
      </c>
      <c r="U1705">
        <v>0</v>
      </c>
      <c r="V1705">
        <v>0</v>
      </c>
      <c r="W1705">
        <v>0</v>
      </c>
      <c r="X1705">
        <v>21.101331319062773</v>
      </c>
      <c r="Y1705">
        <v>0</v>
      </c>
      <c r="Z1705">
        <v>0</v>
      </c>
      <c r="AA1705">
        <v>0</v>
      </c>
      <c r="AB1705">
        <v>8.8938543043962213</v>
      </c>
      <c r="AC1705">
        <v>0</v>
      </c>
      <c r="AD1705">
        <v>0</v>
      </c>
      <c r="AE1705">
        <v>29.995185623458994</v>
      </c>
    </row>
    <row r="1706" spans="1:31" x14ac:dyDescent="0.25">
      <c r="A1706">
        <v>2359605</v>
      </c>
      <c r="B1706">
        <v>1</v>
      </c>
      <c r="C1706" t="s">
        <v>80</v>
      </c>
      <c r="D1706" t="s">
        <v>88</v>
      </c>
      <c r="E1706" t="s">
        <v>175</v>
      </c>
      <c r="F1706" t="s">
        <v>5150</v>
      </c>
      <c r="G1706" t="s">
        <v>3821</v>
      </c>
      <c r="H1706" t="s">
        <v>151</v>
      </c>
      <c r="I1706" t="s">
        <v>136</v>
      </c>
      <c r="J1706" t="s">
        <v>137</v>
      </c>
      <c r="K1706" t="s">
        <v>138</v>
      </c>
      <c r="L1706" t="s">
        <v>5151</v>
      </c>
      <c r="M1706" t="s">
        <v>5152</v>
      </c>
      <c r="N1706">
        <v>2.6458333330000001</v>
      </c>
      <c r="O1706">
        <v>0</v>
      </c>
      <c r="P1706">
        <v>143</v>
      </c>
      <c r="Q1706">
        <v>0</v>
      </c>
      <c r="R1706">
        <v>0</v>
      </c>
      <c r="S1706">
        <v>0</v>
      </c>
      <c r="T1706">
        <v>21</v>
      </c>
      <c r="U1706">
        <v>0</v>
      </c>
      <c r="V1706">
        <v>0</v>
      </c>
      <c r="W1706">
        <v>0</v>
      </c>
      <c r="X1706">
        <v>148.64252161628846</v>
      </c>
      <c r="Y1706">
        <v>0</v>
      </c>
      <c r="Z1706">
        <v>0</v>
      </c>
      <c r="AA1706">
        <v>0</v>
      </c>
      <c r="AB1706">
        <v>25.813269927677137</v>
      </c>
      <c r="AC1706">
        <v>0</v>
      </c>
      <c r="AD1706">
        <v>0</v>
      </c>
      <c r="AE1706">
        <v>174.4557915439656</v>
      </c>
    </row>
    <row r="1707" spans="1:31" x14ac:dyDescent="0.25">
      <c r="A1707">
        <v>2359651</v>
      </c>
      <c r="B1707">
        <v>1</v>
      </c>
      <c r="C1707" t="s">
        <v>81</v>
      </c>
      <c r="D1707" t="s">
        <v>122</v>
      </c>
      <c r="E1707" t="s">
        <v>166</v>
      </c>
      <c r="F1707" t="s">
        <v>5153</v>
      </c>
      <c r="G1707" t="s">
        <v>168</v>
      </c>
      <c r="H1707" t="s">
        <v>135</v>
      </c>
      <c r="I1707" t="s">
        <v>136</v>
      </c>
      <c r="J1707" t="s">
        <v>137</v>
      </c>
      <c r="K1707" t="s">
        <v>138</v>
      </c>
      <c r="L1707" t="s">
        <v>5154</v>
      </c>
      <c r="M1707" t="s">
        <v>5155</v>
      </c>
      <c r="N1707">
        <v>0.20833333300000001</v>
      </c>
      <c r="O1707">
        <v>14</v>
      </c>
      <c r="P1707">
        <v>899</v>
      </c>
      <c r="Q1707">
        <v>2</v>
      </c>
      <c r="R1707">
        <v>23</v>
      </c>
      <c r="S1707">
        <v>5</v>
      </c>
      <c r="T1707">
        <v>67</v>
      </c>
      <c r="U1707">
        <v>1</v>
      </c>
      <c r="V1707">
        <v>0</v>
      </c>
      <c r="W1707">
        <v>0.81371767100416692</v>
      </c>
      <c r="X1707">
        <v>28.517353134863775</v>
      </c>
      <c r="Y1707">
        <v>0.60741416799333336</v>
      </c>
      <c r="Z1707">
        <v>4.5873345574049988</v>
      </c>
      <c r="AA1707">
        <v>18.137687064016664</v>
      </c>
      <c r="AB1707">
        <v>6.9537758469860398</v>
      </c>
      <c r="AC1707">
        <v>0.30127445491625005</v>
      </c>
      <c r="AD1707">
        <v>0</v>
      </c>
      <c r="AE1707">
        <v>59.918556897185233</v>
      </c>
    </row>
    <row r="1708" spans="1:31" x14ac:dyDescent="0.25">
      <c r="A1708">
        <v>2359628</v>
      </c>
      <c r="B1708">
        <v>1</v>
      </c>
      <c r="C1708" t="s">
        <v>80</v>
      </c>
      <c r="D1708" t="s">
        <v>106</v>
      </c>
      <c r="E1708" t="s">
        <v>225</v>
      </c>
      <c r="F1708" t="s">
        <v>5156</v>
      </c>
      <c r="G1708" t="s">
        <v>227</v>
      </c>
      <c r="H1708" t="s">
        <v>151</v>
      </c>
      <c r="I1708" t="s">
        <v>136</v>
      </c>
      <c r="J1708" t="s">
        <v>137</v>
      </c>
      <c r="K1708" t="s">
        <v>138</v>
      </c>
      <c r="L1708" t="s">
        <v>5157</v>
      </c>
      <c r="M1708" t="s">
        <v>5158</v>
      </c>
      <c r="N1708">
        <v>2.9469444440000001</v>
      </c>
      <c r="O1708">
        <v>0</v>
      </c>
      <c r="P1708">
        <v>0</v>
      </c>
      <c r="Q1708">
        <v>0</v>
      </c>
      <c r="R1708">
        <v>2</v>
      </c>
      <c r="S1708">
        <v>0</v>
      </c>
      <c r="T1708">
        <v>2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47.714104890799199</v>
      </c>
      <c r="AA1708">
        <v>0</v>
      </c>
      <c r="AB1708">
        <v>6.3503881608094721</v>
      </c>
      <c r="AC1708">
        <v>0</v>
      </c>
      <c r="AD1708">
        <v>0</v>
      </c>
      <c r="AE1708">
        <v>54.064493051608672</v>
      </c>
    </row>
    <row r="1709" spans="1:31" x14ac:dyDescent="0.25">
      <c r="A1709">
        <v>2359897</v>
      </c>
      <c r="B1709">
        <v>1</v>
      </c>
      <c r="C1709" t="s">
        <v>81</v>
      </c>
      <c r="D1709" t="s">
        <v>122</v>
      </c>
      <c r="E1709" t="s">
        <v>225</v>
      </c>
      <c r="F1709" t="s">
        <v>5159</v>
      </c>
      <c r="G1709" t="s">
        <v>219</v>
      </c>
      <c r="H1709" t="s">
        <v>151</v>
      </c>
      <c r="I1709" t="s">
        <v>136</v>
      </c>
      <c r="J1709" t="s">
        <v>137</v>
      </c>
      <c r="K1709" t="s">
        <v>138</v>
      </c>
      <c r="L1709" t="s">
        <v>5160</v>
      </c>
      <c r="M1709" t="s">
        <v>5161</v>
      </c>
      <c r="N1709">
        <v>1.4313888880000001</v>
      </c>
      <c r="O1709">
        <v>0</v>
      </c>
      <c r="P1709">
        <v>269</v>
      </c>
      <c r="Q1709">
        <v>0</v>
      </c>
      <c r="R1709">
        <v>0</v>
      </c>
      <c r="S1709">
        <v>0</v>
      </c>
      <c r="T1709">
        <v>8</v>
      </c>
      <c r="U1709">
        <v>0</v>
      </c>
      <c r="V1709">
        <v>0</v>
      </c>
      <c r="W1709">
        <v>0</v>
      </c>
      <c r="X1709">
        <v>85.677268063898183</v>
      </c>
      <c r="Y1709">
        <v>0</v>
      </c>
      <c r="Z1709">
        <v>0</v>
      </c>
      <c r="AA1709">
        <v>0</v>
      </c>
      <c r="AB1709">
        <v>14.766424638899821</v>
      </c>
      <c r="AC1709">
        <v>0</v>
      </c>
      <c r="AD1709">
        <v>0</v>
      </c>
      <c r="AE1709">
        <v>100.443692702798</v>
      </c>
    </row>
    <row r="1710" spans="1:31" x14ac:dyDescent="0.25">
      <c r="A1710">
        <v>2359860</v>
      </c>
      <c r="B1710">
        <v>1</v>
      </c>
      <c r="C1710" t="s">
        <v>80</v>
      </c>
      <c r="D1710" t="s">
        <v>86</v>
      </c>
      <c r="E1710" t="s">
        <v>154</v>
      </c>
      <c r="F1710" t="s">
        <v>5162</v>
      </c>
      <c r="G1710" t="s">
        <v>156</v>
      </c>
      <c r="H1710" t="s">
        <v>151</v>
      </c>
      <c r="I1710" t="s">
        <v>136</v>
      </c>
      <c r="J1710" t="s">
        <v>137</v>
      </c>
      <c r="K1710" t="s">
        <v>138</v>
      </c>
      <c r="L1710" t="s">
        <v>5163</v>
      </c>
      <c r="M1710" t="s">
        <v>5164</v>
      </c>
      <c r="N1710">
        <v>0.47222222200000002</v>
      </c>
      <c r="O1710">
        <v>0</v>
      </c>
      <c r="P1710">
        <v>15</v>
      </c>
      <c r="Q1710">
        <v>0</v>
      </c>
      <c r="R1710">
        <v>4</v>
      </c>
      <c r="S1710">
        <v>0</v>
      </c>
      <c r="T1710">
        <v>4</v>
      </c>
      <c r="U1710">
        <v>0</v>
      </c>
      <c r="V1710">
        <v>0</v>
      </c>
      <c r="W1710">
        <v>0</v>
      </c>
      <c r="X1710">
        <v>13.099043245881875</v>
      </c>
      <c r="Y1710">
        <v>0</v>
      </c>
      <c r="Z1710">
        <v>0.81760895172797221</v>
      </c>
      <c r="AA1710">
        <v>0</v>
      </c>
      <c r="AB1710">
        <v>2.0672029034658084</v>
      </c>
      <c r="AC1710">
        <v>0</v>
      </c>
      <c r="AD1710">
        <v>0</v>
      </c>
      <c r="AE1710">
        <v>15.983855101075656</v>
      </c>
    </row>
    <row r="1711" spans="1:31" x14ac:dyDescent="0.25">
      <c r="A1711">
        <v>2359611</v>
      </c>
      <c r="B1711">
        <v>1</v>
      </c>
      <c r="C1711" t="s">
        <v>80</v>
      </c>
      <c r="D1711" t="s">
        <v>82</v>
      </c>
      <c r="E1711" t="s">
        <v>225</v>
      </c>
      <c r="F1711" t="s">
        <v>5165</v>
      </c>
      <c r="G1711" t="s">
        <v>244</v>
      </c>
      <c r="H1711" t="s">
        <v>151</v>
      </c>
      <c r="I1711" t="s">
        <v>136</v>
      </c>
      <c r="J1711" t="s">
        <v>137</v>
      </c>
      <c r="K1711" t="s">
        <v>245</v>
      </c>
      <c r="L1711" t="s">
        <v>5166</v>
      </c>
      <c r="M1711" t="s">
        <v>5167</v>
      </c>
      <c r="N1711">
        <v>5.0147222219999996</v>
      </c>
      <c r="O1711">
        <v>0</v>
      </c>
      <c r="P1711">
        <v>103</v>
      </c>
      <c r="Q1711">
        <v>0</v>
      </c>
      <c r="R1711">
        <v>0</v>
      </c>
      <c r="S1711">
        <v>0</v>
      </c>
      <c r="T1711">
        <v>13</v>
      </c>
      <c r="U1711">
        <v>0</v>
      </c>
      <c r="V1711">
        <v>0</v>
      </c>
      <c r="W1711">
        <v>0</v>
      </c>
      <c r="X1711">
        <v>126.33215093924682</v>
      </c>
      <c r="Y1711">
        <v>0</v>
      </c>
      <c r="Z1711">
        <v>0</v>
      </c>
      <c r="AA1711">
        <v>0</v>
      </c>
      <c r="AB1711">
        <v>77.257270908551874</v>
      </c>
      <c r="AC1711">
        <v>0</v>
      </c>
      <c r="AD1711">
        <v>0</v>
      </c>
      <c r="AE1711">
        <v>203.58942184779869</v>
      </c>
    </row>
    <row r="1712" spans="1:31" x14ac:dyDescent="0.25">
      <c r="A1712">
        <v>2359548</v>
      </c>
      <c r="B1712">
        <v>1</v>
      </c>
      <c r="C1712" t="s">
        <v>80</v>
      </c>
      <c r="D1712" t="s">
        <v>103</v>
      </c>
      <c r="E1712" t="s">
        <v>225</v>
      </c>
      <c r="F1712" t="s">
        <v>4931</v>
      </c>
      <c r="G1712" t="s">
        <v>219</v>
      </c>
      <c r="H1712" t="s">
        <v>151</v>
      </c>
      <c r="I1712" t="s">
        <v>136</v>
      </c>
      <c r="J1712" t="s">
        <v>137</v>
      </c>
      <c r="K1712" t="s">
        <v>138</v>
      </c>
      <c r="L1712" t="s">
        <v>5168</v>
      </c>
      <c r="M1712" t="s">
        <v>5169</v>
      </c>
      <c r="N1712">
        <v>0.87694444400000005</v>
      </c>
      <c r="O1712">
        <v>0</v>
      </c>
      <c r="P1712">
        <v>0</v>
      </c>
      <c r="Q1712">
        <v>0</v>
      </c>
      <c r="R1712">
        <v>2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23.079309767958748</v>
      </c>
      <c r="AA1712">
        <v>0</v>
      </c>
      <c r="AB1712">
        <v>0</v>
      </c>
      <c r="AC1712">
        <v>0</v>
      </c>
      <c r="AD1712">
        <v>0</v>
      </c>
      <c r="AE1712">
        <v>23.079309767958748</v>
      </c>
    </row>
    <row r="1713" spans="1:31" x14ac:dyDescent="0.25">
      <c r="A1713">
        <v>2360046</v>
      </c>
      <c r="B1713">
        <v>1</v>
      </c>
      <c r="C1713" t="s">
        <v>81</v>
      </c>
      <c r="D1713" t="s">
        <v>114</v>
      </c>
      <c r="E1713" t="s">
        <v>148</v>
      </c>
      <c r="F1713" t="s">
        <v>5170</v>
      </c>
      <c r="G1713" t="s">
        <v>181</v>
      </c>
      <c r="H1713" t="s">
        <v>151</v>
      </c>
      <c r="I1713" t="s">
        <v>136</v>
      </c>
      <c r="J1713" t="s">
        <v>3</v>
      </c>
      <c r="K1713" t="s">
        <v>138</v>
      </c>
      <c r="L1713" t="s">
        <v>5171</v>
      </c>
      <c r="M1713" t="s">
        <v>5172</v>
      </c>
      <c r="N1713">
        <v>2.8219444440000001</v>
      </c>
      <c r="O1713">
        <v>0</v>
      </c>
      <c r="P1713">
        <v>6</v>
      </c>
      <c r="Q1713">
        <v>0</v>
      </c>
      <c r="R1713">
        <v>0</v>
      </c>
      <c r="S1713">
        <v>0</v>
      </c>
      <c r="T1713">
        <v>1</v>
      </c>
      <c r="U1713">
        <v>0</v>
      </c>
      <c r="V1713">
        <v>0</v>
      </c>
      <c r="W1713">
        <v>0</v>
      </c>
      <c r="X1713">
        <v>1.1644133651602835</v>
      </c>
      <c r="Y1713">
        <v>0</v>
      </c>
      <c r="Z1713">
        <v>0</v>
      </c>
      <c r="AA1713">
        <v>0</v>
      </c>
      <c r="AB1713">
        <v>2.0241687882478594</v>
      </c>
      <c r="AC1713">
        <v>0</v>
      </c>
      <c r="AD1713">
        <v>0</v>
      </c>
      <c r="AE1713">
        <v>3.1885821534081429</v>
      </c>
    </row>
    <row r="1714" spans="1:31" x14ac:dyDescent="0.25">
      <c r="A1714">
        <v>2359691</v>
      </c>
      <c r="B1714">
        <v>1</v>
      </c>
      <c r="C1714" t="s">
        <v>81</v>
      </c>
      <c r="D1714" t="s">
        <v>121</v>
      </c>
      <c r="E1714" t="s">
        <v>225</v>
      </c>
      <c r="F1714" t="s">
        <v>5173</v>
      </c>
      <c r="G1714" t="s">
        <v>3821</v>
      </c>
      <c r="H1714" t="s">
        <v>151</v>
      </c>
      <c r="I1714" t="s">
        <v>136</v>
      </c>
      <c r="J1714" t="s">
        <v>137</v>
      </c>
      <c r="K1714" t="s">
        <v>138</v>
      </c>
      <c r="L1714" t="s">
        <v>5174</v>
      </c>
      <c r="M1714" t="s">
        <v>5175</v>
      </c>
      <c r="N1714">
        <v>1.5136111109999999</v>
      </c>
      <c r="O1714">
        <v>0</v>
      </c>
      <c r="P1714">
        <v>23</v>
      </c>
      <c r="Q1714">
        <v>0</v>
      </c>
      <c r="R1714">
        <v>0</v>
      </c>
      <c r="S1714">
        <v>0</v>
      </c>
      <c r="T1714">
        <v>1</v>
      </c>
      <c r="U1714">
        <v>0</v>
      </c>
      <c r="V1714">
        <v>0</v>
      </c>
      <c r="W1714">
        <v>0</v>
      </c>
      <c r="X1714">
        <v>3.9735048035865708</v>
      </c>
      <c r="Y1714">
        <v>0</v>
      </c>
      <c r="Z1714">
        <v>0</v>
      </c>
      <c r="AA1714">
        <v>0</v>
      </c>
      <c r="AB1714">
        <v>4.6740349703440001E-2</v>
      </c>
      <c r="AC1714">
        <v>0</v>
      </c>
      <c r="AD1714">
        <v>0</v>
      </c>
      <c r="AE1714">
        <v>4.020245153290011</v>
      </c>
    </row>
    <row r="1715" spans="1:31" x14ac:dyDescent="0.25">
      <c r="A1715">
        <v>2359877</v>
      </c>
      <c r="B1715">
        <v>1</v>
      </c>
      <c r="C1715" t="s">
        <v>80</v>
      </c>
      <c r="D1715" t="s">
        <v>93</v>
      </c>
      <c r="E1715" t="s">
        <v>148</v>
      </c>
      <c r="F1715" t="s">
        <v>5176</v>
      </c>
      <c r="G1715" t="s">
        <v>160</v>
      </c>
      <c r="H1715" t="s">
        <v>151</v>
      </c>
      <c r="I1715" t="s">
        <v>136</v>
      </c>
      <c r="J1715" t="s">
        <v>137</v>
      </c>
      <c r="K1715" t="s">
        <v>138</v>
      </c>
      <c r="L1715" t="s">
        <v>5177</v>
      </c>
      <c r="M1715" t="s">
        <v>5178</v>
      </c>
      <c r="N1715">
        <v>4.1213888880000003</v>
      </c>
      <c r="O1715">
        <v>0</v>
      </c>
      <c r="P1715">
        <v>1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1.4347059546677752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1.4347059546677752</v>
      </c>
    </row>
    <row r="1716" spans="1:31" x14ac:dyDescent="0.25">
      <c r="A1716">
        <v>2359734</v>
      </c>
      <c r="B1716">
        <v>1</v>
      </c>
      <c r="C1716" t="s">
        <v>80</v>
      </c>
      <c r="D1716" t="s">
        <v>96</v>
      </c>
      <c r="E1716" t="s">
        <v>225</v>
      </c>
      <c r="F1716" t="s">
        <v>5179</v>
      </c>
      <c r="G1716" t="s">
        <v>156</v>
      </c>
      <c r="H1716" t="s">
        <v>151</v>
      </c>
      <c r="I1716" t="s">
        <v>136</v>
      </c>
      <c r="J1716" t="s">
        <v>137</v>
      </c>
      <c r="K1716" t="s">
        <v>138</v>
      </c>
      <c r="L1716" t="s">
        <v>5180</v>
      </c>
      <c r="M1716" t="s">
        <v>5181</v>
      </c>
      <c r="N1716">
        <v>0.51861111100000001</v>
      </c>
      <c r="O1716">
        <v>0</v>
      </c>
      <c r="P1716">
        <v>2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0.45586267020279669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0.45586267020279669</v>
      </c>
    </row>
    <row r="1717" spans="1:31" x14ac:dyDescent="0.25">
      <c r="A1717">
        <v>2359585</v>
      </c>
      <c r="B1717">
        <v>1</v>
      </c>
      <c r="C1717" t="s">
        <v>81</v>
      </c>
      <c r="D1717" t="s">
        <v>118</v>
      </c>
      <c r="E1717" t="s">
        <v>171</v>
      </c>
      <c r="F1717" t="s">
        <v>837</v>
      </c>
      <c r="G1717" t="s">
        <v>168</v>
      </c>
      <c r="H1717" t="s">
        <v>135</v>
      </c>
      <c r="I1717" t="s">
        <v>136</v>
      </c>
      <c r="J1717" t="s">
        <v>137</v>
      </c>
      <c r="K1717" t="s">
        <v>138</v>
      </c>
      <c r="L1717" t="s">
        <v>5182</v>
      </c>
      <c r="M1717" t="s">
        <v>5183</v>
      </c>
      <c r="N1717">
        <v>0.61055555500000003</v>
      </c>
      <c r="O1717">
        <v>0</v>
      </c>
      <c r="P1717">
        <v>0</v>
      </c>
      <c r="Q1717">
        <v>2</v>
      </c>
      <c r="R1717">
        <v>59</v>
      </c>
      <c r="S1717">
        <v>1</v>
      </c>
      <c r="T1717">
        <v>4</v>
      </c>
      <c r="U1717">
        <v>0</v>
      </c>
      <c r="V1717">
        <v>0</v>
      </c>
      <c r="W1717">
        <v>0</v>
      </c>
      <c r="X1717">
        <v>0</v>
      </c>
      <c r="Y1717">
        <v>3.3757483292878607</v>
      </c>
      <c r="Z1717">
        <v>179.17927944855583</v>
      </c>
      <c r="AA1717">
        <v>3.954111729639993</v>
      </c>
      <c r="AB1717">
        <v>7.1263534036746909</v>
      </c>
      <c r="AC1717">
        <v>0</v>
      </c>
      <c r="AD1717">
        <v>0</v>
      </c>
      <c r="AE1717">
        <v>193.63549291115839</v>
      </c>
    </row>
    <row r="1718" spans="1:31" x14ac:dyDescent="0.25">
      <c r="A1718">
        <v>2360083</v>
      </c>
      <c r="B1718">
        <v>1</v>
      </c>
      <c r="C1718" t="s">
        <v>80</v>
      </c>
      <c r="D1718" t="s">
        <v>97</v>
      </c>
      <c r="E1718" t="s">
        <v>132</v>
      </c>
      <c r="F1718" t="s">
        <v>5184</v>
      </c>
      <c r="G1718" t="s">
        <v>142</v>
      </c>
      <c r="H1718" t="s">
        <v>135</v>
      </c>
      <c r="I1718" t="s">
        <v>136</v>
      </c>
      <c r="J1718" t="s">
        <v>137</v>
      </c>
      <c r="K1718" t="s">
        <v>138</v>
      </c>
      <c r="L1718" t="s">
        <v>5185</v>
      </c>
      <c r="M1718" t="s">
        <v>5186</v>
      </c>
      <c r="N1718">
        <v>0.64</v>
      </c>
      <c r="O1718">
        <v>0</v>
      </c>
      <c r="P1718">
        <v>26</v>
      </c>
      <c r="Q1718">
        <v>0</v>
      </c>
      <c r="R1718">
        <v>25</v>
      </c>
      <c r="S1718">
        <v>0</v>
      </c>
      <c r="T1718">
        <v>5</v>
      </c>
      <c r="U1718">
        <v>0</v>
      </c>
      <c r="V1718">
        <v>0</v>
      </c>
      <c r="W1718">
        <v>0</v>
      </c>
      <c r="X1718">
        <v>8.7267734497693006</v>
      </c>
      <c r="Y1718">
        <v>0</v>
      </c>
      <c r="Z1718">
        <v>10.847759031405024</v>
      </c>
      <c r="AA1718">
        <v>0</v>
      </c>
      <c r="AB1718">
        <v>4.0676285343472358</v>
      </c>
      <c r="AC1718">
        <v>0</v>
      </c>
      <c r="AD1718">
        <v>0</v>
      </c>
      <c r="AE1718">
        <v>23.642161015521559</v>
      </c>
    </row>
    <row r="1719" spans="1:31" x14ac:dyDescent="0.25">
      <c r="A1719">
        <v>2360118</v>
      </c>
      <c r="B1719">
        <v>1</v>
      </c>
      <c r="C1719" t="s">
        <v>80</v>
      </c>
      <c r="D1719" t="s">
        <v>84</v>
      </c>
      <c r="E1719" t="s">
        <v>148</v>
      </c>
      <c r="F1719" t="s">
        <v>5187</v>
      </c>
      <c r="G1719" t="s">
        <v>150</v>
      </c>
      <c r="H1719" t="s">
        <v>151</v>
      </c>
      <c r="I1719" t="s">
        <v>136</v>
      </c>
      <c r="J1719" t="s">
        <v>137</v>
      </c>
      <c r="K1719" t="s">
        <v>138</v>
      </c>
      <c r="L1719" t="s">
        <v>5188</v>
      </c>
      <c r="M1719" t="s">
        <v>5189</v>
      </c>
      <c r="N1719">
        <v>1.0136111109999999</v>
      </c>
      <c r="O1719">
        <v>0</v>
      </c>
      <c r="P1719">
        <v>6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1.400304433162991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1.400304433162991</v>
      </c>
    </row>
    <row r="1720" spans="1:31" x14ac:dyDescent="0.25">
      <c r="A1720">
        <v>2360119</v>
      </c>
      <c r="B1720">
        <v>1</v>
      </c>
      <c r="C1720" t="s">
        <v>81</v>
      </c>
      <c r="D1720" t="s">
        <v>128</v>
      </c>
      <c r="E1720" t="s">
        <v>148</v>
      </c>
      <c r="F1720" t="s">
        <v>5190</v>
      </c>
      <c r="G1720" t="s">
        <v>240</v>
      </c>
      <c r="H1720" t="s">
        <v>151</v>
      </c>
      <c r="I1720" t="s">
        <v>136</v>
      </c>
      <c r="J1720" t="s">
        <v>137</v>
      </c>
      <c r="K1720" t="s">
        <v>138</v>
      </c>
      <c r="L1720" t="s">
        <v>5191</v>
      </c>
      <c r="M1720" t="s">
        <v>5192</v>
      </c>
      <c r="N1720">
        <v>1.220277777</v>
      </c>
      <c r="O1720">
        <v>0</v>
      </c>
      <c r="P1720">
        <v>9</v>
      </c>
      <c r="Q1720">
        <v>0</v>
      </c>
      <c r="R1720">
        <v>0</v>
      </c>
      <c r="S1720">
        <v>0</v>
      </c>
      <c r="T1720">
        <v>1</v>
      </c>
      <c r="U1720">
        <v>0</v>
      </c>
      <c r="V1720">
        <v>0</v>
      </c>
      <c r="W1720">
        <v>0</v>
      </c>
      <c r="X1720">
        <v>3.2939960115522897</v>
      </c>
      <c r="Y1720">
        <v>0</v>
      </c>
      <c r="Z1720">
        <v>0</v>
      </c>
      <c r="AA1720">
        <v>0</v>
      </c>
      <c r="AB1720">
        <v>6.4949295553926794</v>
      </c>
      <c r="AC1720">
        <v>0</v>
      </c>
      <c r="AD1720">
        <v>0</v>
      </c>
      <c r="AE1720">
        <v>9.7889255669449682</v>
      </c>
    </row>
    <row r="1721" spans="1:31" x14ac:dyDescent="0.25">
      <c r="A1721">
        <v>2360120</v>
      </c>
      <c r="B1721">
        <v>1</v>
      </c>
      <c r="C1721" t="s">
        <v>81</v>
      </c>
      <c r="D1721" t="s">
        <v>128</v>
      </c>
      <c r="E1721" t="s">
        <v>148</v>
      </c>
      <c r="F1721" t="s">
        <v>5193</v>
      </c>
      <c r="G1721" t="s">
        <v>150</v>
      </c>
      <c r="H1721" t="s">
        <v>151</v>
      </c>
      <c r="I1721" t="s">
        <v>136</v>
      </c>
      <c r="J1721" t="s">
        <v>137</v>
      </c>
      <c r="K1721" t="s">
        <v>138</v>
      </c>
      <c r="L1721" t="s">
        <v>5194</v>
      </c>
      <c r="M1721" t="s">
        <v>5195</v>
      </c>
      <c r="N1721">
        <v>0.50805555499999999</v>
      </c>
      <c r="O1721">
        <v>0</v>
      </c>
      <c r="P1721">
        <v>1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9.3316100668017529E-2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9.3316100668017529E-2</v>
      </c>
    </row>
    <row r="1722" spans="1:31" x14ac:dyDescent="0.25">
      <c r="A1722">
        <v>2360121</v>
      </c>
      <c r="B1722">
        <v>1</v>
      </c>
      <c r="C1722" t="s">
        <v>80</v>
      </c>
      <c r="D1722" t="s">
        <v>82</v>
      </c>
      <c r="E1722" t="s">
        <v>132</v>
      </c>
      <c r="F1722" t="s">
        <v>5196</v>
      </c>
      <c r="G1722" t="s">
        <v>489</v>
      </c>
      <c r="H1722" t="s">
        <v>135</v>
      </c>
      <c r="I1722" t="s">
        <v>136</v>
      </c>
      <c r="J1722" t="s">
        <v>137</v>
      </c>
      <c r="K1722" t="s">
        <v>138</v>
      </c>
      <c r="L1722" t="s">
        <v>5197</v>
      </c>
      <c r="M1722" t="s">
        <v>5198</v>
      </c>
      <c r="N1722">
        <v>8.4444443999999994E-2</v>
      </c>
      <c r="O1722">
        <v>0</v>
      </c>
      <c r="P1722">
        <v>299</v>
      </c>
      <c r="Q1722">
        <v>0</v>
      </c>
      <c r="R1722">
        <v>0</v>
      </c>
      <c r="S1722">
        <v>0</v>
      </c>
      <c r="T1722">
        <v>21</v>
      </c>
      <c r="U1722">
        <v>0</v>
      </c>
      <c r="V1722">
        <v>0</v>
      </c>
      <c r="W1722">
        <v>0</v>
      </c>
      <c r="X1722">
        <v>2.5874975927041337</v>
      </c>
      <c r="Y1722">
        <v>0</v>
      </c>
      <c r="Z1722">
        <v>0</v>
      </c>
      <c r="AA1722">
        <v>0</v>
      </c>
      <c r="AB1722">
        <v>1.1107981198089956</v>
      </c>
      <c r="AC1722">
        <v>0</v>
      </c>
      <c r="AD1722">
        <v>0</v>
      </c>
      <c r="AE1722">
        <v>3.6982957125131293</v>
      </c>
    </row>
    <row r="1723" spans="1:31" x14ac:dyDescent="0.25">
      <c r="A1723">
        <v>2360124</v>
      </c>
      <c r="B1723">
        <v>1</v>
      </c>
      <c r="C1723" t="s">
        <v>80</v>
      </c>
      <c r="D1723" t="s">
        <v>82</v>
      </c>
      <c r="E1723" t="s">
        <v>132</v>
      </c>
      <c r="F1723" t="s">
        <v>5199</v>
      </c>
      <c r="G1723" t="s">
        <v>489</v>
      </c>
      <c r="H1723" t="s">
        <v>135</v>
      </c>
      <c r="I1723" t="s">
        <v>136</v>
      </c>
      <c r="J1723" t="s">
        <v>137</v>
      </c>
      <c r="K1723" t="s">
        <v>138</v>
      </c>
      <c r="L1723" t="s">
        <v>5200</v>
      </c>
      <c r="M1723" t="s">
        <v>5201</v>
      </c>
      <c r="N1723">
        <v>0.22555555499999999</v>
      </c>
      <c r="O1723">
        <v>0</v>
      </c>
      <c r="P1723">
        <v>669</v>
      </c>
      <c r="Q1723">
        <v>0</v>
      </c>
      <c r="R1723">
        <v>0</v>
      </c>
      <c r="S1723">
        <v>0</v>
      </c>
      <c r="T1723">
        <v>29</v>
      </c>
      <c r="U1723">
        <v>0</v>
      </c>
      <c r="V1723">
        <v>0</v>
      </c>
      <c r="W1723">
        <v>0</v>
      </c>
      <c r="X1723">
        <v>42.15405677995156</v>
      </c>
      <c r="Y1723">
        <v>0</v>
      </c>
      <c r="Z1723">
        <v>0</v>
      </c>
      <c r="AA1723">
        <v>0</v>
      </c>
      <c r="AB1723">
        <v>2.8011557403163132</v>
      </c>
      <c r="AC1723">
        <v>0</v>
      </c>
      <c r="AD1723">
        <v>0</v>
      </c>
      <c r="AE1723">
        <v>44.955212520267871</v>
      </c>
    </row>
    <row r="1724" spans="1:31" x14ac:dyDescent="0.25">
      <c r="A1724">
        <v>2360127</v>
      </c>
      <c r="B1724">
        <v>1</v>
      </c>
      <c r="C1724" t="s">
        <v>80</v>
      </c>
      <c r="D1724" t="s">
        <v>104</v>
      </c>
      <c r="E1724" t="s">
        <v>225</v>
      </c>
      <c r="F1724" t="s">
        <v>5202</v>
      </c>
      <c r="G1724" t="s">
        <v>181</v>
      </c>
      <c r="H1724" t="s">
        <v>151</v>
      </c>
      <c r="I1724" t="s">
        <v>136</v>
      </c>
      <c r="J1724" t="s">
        <v>137</v>
      </c>
      <c r="K1724" t="s">
        <v>138</v>
      </c>
      <c r="L1724" t="s">
        <v>5203</v>
      </c>
      <c r="M1724" t="s">
        <v>5204</v>
      </c>
      <c r="N1724">
        <v>0.90749999999999997</v>
      </c>
      <c r="O1724">
        <v>0</v>
      </c>
      <c r="P1724">
        <v>1</v>
      </c>
      <c r="Q1724">
        <v>0</v>
      </c>
      <c r="R1724">
        <v>6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2.5776165405302662</v>
      </c>
      <c r="AA1724">
        <v>0</v>
      </c>
      <c r="AB1724">
        <v>0</v>
      </c>
      <c r="AC1724">
        <v>0</v>
      </c>
      <c r="AD1724">
        <v>0</v>
      </c>
      <c r="AE1724">
        <v>2.5776165405302662</v>
      </c>
    </row>
    <row r="1725" spans="1:31" x14ac:dyDescent="0.25">
      <c r="A1725">
        <v>2360128</v>
      </c>
      <c r="B1725">
        <v>1</v>
      </c>
      <c r="C1725" t="s">
        <v>80</v>
      </c>
      <c r="D1725" t="s">
        <v>96</v>
      </c>
      <c r="E1725" t="s">
        <v>225</v>
      </c>
      <c r="F1725" t="s">
        <v>2442</v>
      </c>
      <c r="G1725" t="s">
        <v>227</v>
      </c>
      <c r="H1725" t="s">
        <v>151</v>
      </c>
      <c r="I1725" t="s">
        <v>136</v>
      </c>
      <c r="J1725" t="s">
        <v>137</v>
      </c>
      <c r="K1725" t="s">
        <v>138</v>
      </c>
      <c r="L1725" t="s">
        <v>5205</v>
      </c>
      <c r="M1725" t="s">
        <v>5206</v>
      </c>
      <c r="N1725">
        <v>1.1588888879999999</v>
      </c>
      <c r="O1725">
        <v>0</v>
      </c>
      <c r="P1725">
        <v>94</v>
      </c>
      <c r="Q1725">
        <v>0</v>
      </c>
      <c r="R1725">
        <v>1</v>
      </c>
      <c r="S1725">
        <v>0</v>
      </c>
      <c r="T1725">
        <v>10</v>
      </c>
      <c r="U1725">
        <v>0</v>
      </c>
      <c r="V1725">
        <v>0</v>
      </c>
      <c r="W1725">
        <v>0</v>
      </c>
      <c r="X1725">
        <v>85.052000352784148</v>
      </c>
      <c r="Y1725">
        <v>0</v>
      </c>
      <c r="Z1725">
        <v>1.1789193093953865</v>
      </c>
      <c r="AA1725">
        <v>0</v>
      </c>
      <c r="AB1725">
        <v>26.71765395510354</v>
      </c>
      <c r="AC1725">
        <v>0</v>
      </c>
      <c r="AD1725">
        <v>0</v>
      </c>
      <c r="AE1725">
        <v>112.94857361728307</v>
      </c>
    </row>
    <row r="1726" spans="1:31" x14ac:dyDescent="0.25">
      <c r="A1726">
        <v>2360129</v>
      </c>
      <c r="B1726">
        <v>1</v>
      </c>
      <c r="C1726" t="s">
        <v>81</v>
      </c>
      <c r="D1726" t="s">
        <v>119</v>
      </c>
      <c r="E1726" t="s">
        <v>154</v>
      </c>
      <c r="F1726" t="s">
        <v>5207</v>
      </c>
      <c r="G1726" t="s">
        <v>299</v>
      </c>
      <c r="H1726" t="s">
        <v>151</v>
      </c>
      <c r="I1726" t="s">
        <v>136</v>
      </c>
      <c r="J1726" t="s">
        <v>137</v>
      </c>
      <c r="K1726" t="s">
        <v>138</v>
      </c>
      <c r="L1726" t="s">
        <v>5208</v>
      </c>
      <c r="M1726" t="s">
        <v>5209</v>
      </c>
      <c r="N1726">
        <v>0.99555555500000004</v>
      </c>
      <c r="O1726">
        <v>0</v>
      </c>
      <c r="P1726">
        <v>297</v>
      </c>
      <c r="Q1726">
        <v>0</v>
      </c>
      <c r="R1726">
        <v>1</v>
      </c>
      <c r="S1726">
        <v>0</v>
      </c>
      <c r="T1726">
        <v>28</v>
      </c>
      <c r="U1726">
        <v>0</v>
      </c>
      <c r="V1726">
        <v>0</v>
      </c>
      <c r="W1726">
        <v>0</v>
      </c>
      <c r="X1726">
        <v>64.427037608555466</v>
      </c>
      <c r="Y1726">
        <v>0</v>
      </c>
      <c r="Z1726">
        <v>8.6035948247679989E-2</v>
      </c>
      <c r="AA1726">
        <v>0</v>
      </c>
      <c r="AB1726">
        <v>6.3633585421924561</v>
      </c>
      <c r="AC1726">
        <v>0</v>
      </c>
      <c r="AD1726">
        <v>0</v>
      </c>
      <c r="AE1726">
        <v>70.876432098995608</v>
      </c>
    </row>
    <row r="1727" spans="1:31" x14ac:dyDescent="0.25">
      <c r="A1727">
        <v>2360131</v>
      </c>
      <c r="B1727">
        <v>1</v>
      </c>
      <c r="C1727" t="s">
        <v>80</v>
      </c>
      <c r="D1727" t="s">
        <v>111</v>
      </c>
      <c r="E1727" t="s">
        <v>148</v>
      </c>
      <c r="F1727" t="s">
        <v>5210</v>
      </c>
      <c r="G1727" t="s">
        <v>240</v>
      </c>
      <c r="H1727" t="s">
        <v>151</v>
      </c>
      <c r="I1727" t="s">
        <v>136</v>
      </c>
      <c r="J1727" t="s">
        <v>137</v>
      </c>
      <c r="K1727" t="s">
        <v>138</v>
      </c>
      <c r="L1727" t="s">
        <v>5211</v>
      </c>
      <c r="M1727" t="s">
        <v>5212</v>
      </c>
      <c r="N1727">
        <v>0.91</v>
      </c>
      <c r="O1727">
        <v>0</v>
      </c>
      <c r="P1727">
        <v>6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2.1274205378894209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2.1274205378894209</v>
      </c>
    </row>
    <row r="1728" spans="1:31" x14ac:dyDescent="0.25">
      <c r="A1728">
        <v>2360132</v>
      </c>
      <c r="B1728">
        <v>1</v>
      </c>
      <c r="C1728" t="s">
        <v>80</v>
      </c>
      <c r="D1728" t="s">
        <v>83</v>
      </c>
      <c r="E1728" t="s">
        <v>320</v>
      </c>
      <c r="F1728" t="s">
        <v>4515</v>
      </c>
      <c r="G1728" t="s">
        <v>328</v>
      </c>
      <c r="H1728" t="s">
        <v>135</v>
      </c>
      <c r="I1728" t="s">
        <v>136</v>
      </c>
      <c r="J1728" t="s">
        <v>137</v>
      </c>
      <c r="K1728" t="s">
        <v>138</v>
      </c>
      <c r="L1728" t="s">
        <v>5213</v>
      </c>
      <c r="M1728" t="s">
        <v>5214</v>
      </c>
      <c r="N1728">
        <v>6.8681387999999996E-2</v>
      </c>
      <c r="O1728">
        <v>2</v>
      </c>
      <c r="P1728">
        <v>7527</v>
      </c>
      <c r="Q1728">
        <v>0</v>
      </c>
      <c r="R1728">
        <v>40</v>
      </c>
      <c r="S1728">
        <v>59</v>
      </c>
      <c r="T1728">
        <v>1087</v>
      </c>
      <c r="U1728">
        <v>21</v>
      </c>
      <c r="V1728">
        <v>20</v>
      </c>
      <c r="W1728">
        <v>3.4156252205183334E-2</v>
      </c>
      <c r="X1728">
        <v>163.00185908817568</v>
      </c>
      <c r="Y1728">
        <v>0</v>
      </c>
      <c r="Z1728">
        <v>2.4298340327230665</v>
      </c>
      <c r="AA1728">
        <v>23.059895866838513</v>
      </c>
      <c r="AB1728">
        <v>64.2621944817502</v>
      </c>
      <c r="AC1728">
        <v>91.291830990903833</v>
      </c>
      <c r="AD1728">
        <v>16.134163850492996</v>
      </c>
      <c r="AE1728">
        <v>360.21393456308942</v>
      </c>
    </row>
    <row r="1729" spans="1:31" x14ac:dyDescent="0.25">
      <c r="A1729">
        <v>2360134</v>
      </c>
      <c r="B1729">
        <v>1</v>
      </c>
      <c r="C1729" t="s">
        <v>80</v>
      </c>
      <c r="D1729" t="s">
        <v>84</v>
      </c>
      <c r="E1729" t="s">
        <v>148</v>
      </c>
      <c r="F1729" t="s">
        <v>5215</v>
      </c>
      <c r="G1729" t="s">
        <v>150</v>
      </c>
      <c r="H1729" t="s">
        <v>151</v>
      </c>
      <c r="I1729" t="s">
        <v>136</v>
      </c>
      <c r="J1729" t="s">
        <v>137</v>
      </c>
      <c r="K1729" t="s">
        <v>138</v>
      </c>
      <c r="L1729" t="s">
        <v>5216</v>
      </c>
      <c r="M1729" t="s">
        <v>5217</v>
      </c>
      <c r="N1729">
        <v>0.59972222200000003</v>
      </c>
      <c r="O1729">
        <v>0</v>
      </c>
      <c r="P1729">
        <v>1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</row>
    <row r="1730" spans="1:31" x14ac:dyDescent="0.25">
      <c r="A1730">
        <v>2360137</v>
      </c>
      <c r="B1730">
        <v>1</v>
      </c>
      <c r="C1730" t="s">
        <v>81</v>
      </c>
      <c r="D1730" t="s">
        <v>123</v>
      </c>
      <c r="E1730" t="s">
        <v>132</v>
      </c>
      <c r="F1730" t="s">
        <v>5218</v>
      </c>
      <c r="G1730" t="s">
        <v>134</v>
      </c>
      <c r="H1730" t="s">
        <v>135</v>
      </c>
      <c r="I1730" t="s">
        <v>136</v>
      </c>
      <c r="J1730" t="s">
        <v>137</v>
      </c>
      <c r="K1730" t="s">
        <v>138</v>
      </c>
      <c r="L1730" t="s">
        <v>5219</v>
      </c>
      <c r="M1730" t="s">
        <v>5220</v>
      </c>
      <c r="N1730">
        <v>0.83027777700000005</v>
      </c>
      <c r="O1730">
        <v>0</v>
      </c>
      <c r="P1730">
        <v>46</v>
      </c>
      <c r="Q1730">
        <v>0</v>
      </c>
      <c r="R1730">
        <v>5</v>
      </c>
      <c r="S1730">
        <v>0</v>
      </c>
      <c r="T1730">
        <v>2</v>
      </c>
      <c r="U1730">
        <v>0</v>
      </c>
      <c r="V1730">
        <v>0</v>
      </c>
      <c r="W1730">
        <v>0</v>
      </c>
      <c r="X1730">
        <v>12.108087194599676</v>
      </c>
      <c r="Y1730">
        <v>0</v>
      </c>
      <c r="Z1730">
        <v>1.7644352578957767</v>
      </c>
      <c r="AA1730">
        <v>0</v>
      </c>
      <c r="AB1730">
        <v>0.92851579281707108</v>
      </c>
      <c r="AC1730">
        <v>0</v>
      </c>
      <c r="AD1730">
        <v>0</v>
      </c>
      <c r="AE1730">
        <v>14.801038245312524</v>
      </c>
    </row>
    <row r="1731" spans="1:31" x14ac:dyDescent="0.25">
      <c r="A1731">
        <v>2360139</v>
      </c>
      <c r="B1731">
        <v>1</v>
      </c>
      <c r="C1731" t="s">
        <v>80</v>
      </c>
      <c r="D1731" t="s">
        <v>105</v>
      </c>
      <c r="E1731" t="s">
        <v>225</v>
      </c>
      <c r="F1731" t="s">
        <v>5221</v>
      </c>
      <c r="G1731" t="s">
        <v>177</v>
      </c>
      <c r="H1731" t="s">
        <v>151</v>
      </c>
      <c r="I1731" t="s">
        <v>136</v>
      </c>
      <c r="J1731" t="s">
        <v>137</v>
      </c>
      <c r="K1731" t="s">
        <v>138</v>
      </c>
      <c r="L1731" t="s">
        <v>5222</v>
      </c>
      <c r="M1731" t="s">
        <v>5223</v>
      </c>
      <c r="N1731">
        <v>1.7652777770000001</v>
      </c>
      <c r="O1731">
        <v>0</v>
      </c>
      <c r="P1731">
        <v>14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3.1639318398966894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3.1639318398966894</v>
      </c>
    </row>
    <row r="1732" spans="1:31" x14ac:dyDescent="0.25">
      <c r="A1732">
        <v>2360140</v>
      </c>
      <c r="B1732">
        <v>1</v>
      </c>
      <c r="C1732" t="s">
        <v>80</v>
      </c>
      <c r="D1732" t="s">
        <v>83</v>
      </c>
      <c r="E1732" t="s">
        <v>132</v>
      </c>
      <c r="F1732" t="s">
        <v>5224</v>
      </c>
      <c r="G1732" t="s">
        <v>134</v>
      </c>
      <c r="H1732" t="s">
        <v>135</v>
      </c>
      <c r="I1732" t="s">
        <v>136</v>
      </c>
      <c r="J1732" t="s">
        <v>137</v>
      </c>
      <c r="K1732" t="s">
        <v>138</v>
      </c>
      <c r="L1732" t="s">
        <v>5225</v>
      </c>
      <c r="M1732" t="s">
        <v>5226</v>
      </c>
      <c r="N1732">
        <v>2.8713888879999998</v>
      </c>
      <c r="O1732">
        <v>0</v>
      </c>
      <c r="P1732">
        <v>131</v>
      </c>
      <c r="Q1732">
        <v>0</v>
      </c>
      <c r="R1732">
        <v>0</v>
      </c>
      <c r="S1732">
        <v>0</v>
      </c>
      <c r="T1732">
        <v>6</v>
      </c>
      <c r="U1732">
        <v>0</v>
      </c>
      <c r="V1732">
        <v>0</v>
      </c>
      <c r="W1732">
        <v>0</v>
      </c>
      <c r="X1732">
        <v>164.91284315032939</v>
      </c>
      <c r="Y1732">
        <v>0</v>
      </c>
      <c r="Z1732">
        <v>0</v>
      </c>
      <c r="AA1732">
        <v>0</v>
      </c>
      <c r="AB1732">
        <v>21.797876032408059</v>
      </c>
      <c r="AC1732">
        <v>0</v>
      </c>
      <c r="AD1732">
        <v>0</v>
      </c>
      <c r="AE1732">
        <v>186.71071918273745</v>
      </c>
    </row>
    <row r="1733" spans="1:31" x14ac:dyDescent="0.25">
      <c r="A1733">
        <v>2360141</v>
      </c>
      <c r="B1733">
        <v>1</v>
      </c>
      <c r="C1733" t="s">
        <v>81</v>
      </c>
      <c r="D1733" t="s">
        <v>120</v>
      </c>
      <c r="E1733" t="s">
        <v>171</v>
      </c>
      <c r="F1733" t="s">
        <v>5227</v>
      </c>
      <c r="G1733" t="s">
        <v>168</v>
      </c>
      <c r="H1733" t="s">
        <v>135</v>
      </c>
      <c r="I1733" t="s">
        <v>136</v>
      </c>
      <c r="J1733" t="s">
        <v>137</v>
      </c>
      <c r="K1733" t="s">
        <v>138</v>
      </c>
      <c r="L1733" t="s">
        <v>5228</v>
      </c>
      <c r="M1733" t="s">
        <v>5229</v>
      </c>
      <c r="N1733">
        <v>0.66111111099999997</v>
      </c>
      <c r="O1733">
        <v>0</v>
      </c>
      <c r="P1733">
        <v>322</v>
      </c>
      <c r="Q1733">
        <v>15</v>
      </c>
      <c r="R1733">
        <v>7</v>
      </c>
      <c r="S1733">
        <v>0</v>
      </c>
      <c r="T1733">
        <v>47</v>
      </c>
      <c r="U1733">
        <v>0</v>
      </c>
      <c r="V1733">
        <v>0</v>
      </c>
      <c r="W1733">
        <v>0</v>
      </c>
      <c r="X1733">
        <v>42.724060324826659</v>
      </c>
      <c r="Y1733">
        <v>84.30849939019113</v>
      </c>
      <c r="Z1733">
        <v>1.842126637991889</v>
      </c>
      <c r="AA1733">
        <v>0</v>
      </c>
      <c r="AB1733">
        <v>9.7072101176063992</v>
      </c>
      <c r="AC1733">
        <v>0</v>
      </c>
      <c r="AD1733">
        <v>0</v>
      </c>
      <c r="AE1733">
        <v>138.58189647061607</v>
      </c>
    </row>
    <row r="1734" spans="1:31" x14ac:dyDescent="0.25">
      <c r="A1734">
        <v>2360142</v>
      </c>
      <c r="B1734">
        <v>1</v>
      </c>
      <c r="C1734" t="s">
        <v>80</v>
      </c>
      <c r="D1734" t="s">
        <v>82</v>
      </c>
      <c r="E1734" t="s">
        <v>225</v>
      </c>
      <c r="F1734" t="s">
        <v>5230</v>
      </c>
      <c r="G1734" t="s">
        <v>1730</v>
      </c>
      <c r="H1734" t="s">
        <v>151</v>
      </c>
      <c r="I1734" t="s">
        <v>136</v>
      </c>
      <c r="J1734" t="s">
        <v>137</v>
      </c>
      <c r="K1734" t="s">
        <v>138</v>
      </c>
      <c r="L1734" t="s">
        <v>5231</v>
      </c>
      <c r="M1734" t="s">
        <v>5232</v>
      </c>
      <c r="N1734">
        <v>1.5874999999999999</v>
      </c>
      <c r="O1734">
        <v>0</v>
      </c>
      <c r="P1734">
        <v>223</v>
      </c>
      <c r="Q1734">
        <v>0</v>
      </c>
      <c r="R1734">
        <v>0</v>
      </c>
      <c r="S1734">
        <v>0</v>
      </c>
      <c r="T1734">
        <v>6</v>
      </c>
      <c r="U1734">
        <v>0</v>
      </c>
      <c r="V1734">
        <v>0</v>
      </c>
      <c r="W1734">
        <v>0</v>
      </c>
      <c r="X1734">
        <v>79.536580377439932</v>
      </c>
      <c r="Y1734">
        <v>0</v>
      </c>
      <c r="Z1734">
        <v>0</v>
      </c>
      <c r="AA1734">
        <v>0</v>
      </c>
      <c r="AB1734">
        <v>7.0319332321681438</v>
      </c>
      <c r="AC1734">
        <v>0</v>
      </c>
      <c r="AD1734">
        <v>0</v>
      </c>
      <c r="AE1734">
        <v>86.568513609608075</v>
      </c>
    </row>
    <row r="1735" spans="1:31" x14ac:dyDescent="0.25">
      <c r="A1735">
        <v>2360143</v>
      </c>
      <c r="B1735">
        <v>1</v>
      </c>
      <c r="C1735" t="s">
        <v>81</v>
      </c>
      <c r="D1735" t="s">
        <v>123</v>
      </c>
      <c r="E1735" t="s">
        <v>225</v>
      </c>
      <c r="F1735" t="s">
        <v>5233</v>
      </c>
      <c r="G1735" t="s">
        <v>2293</v>
      </c>
      <c r="H1735" t="s">
        <v>151</v>
      </c>
      <c r="I1735" t="s">
        <v>136</v>
      </c>
      <c r="J1735" t="s">
        <v>137</v>
      </c>
      <c r="K1735" t="s">
        <v>138</v>
      </c>
      <c r="L1735" t="s">
        <v>5234</v>
      </c>
      <c r="M1735" t="s">
        <v>5235</v>
      </c>
      <c r="N1735">
        <v>7.7755555550000004</v>
      </c>
      <c r="O1735">
        <v>0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19.007253648088493</v>
      </c>
      <c r="AA1735">
        <v>0</v>
      </c>
      <c r="AB1735">
        <v>0</v>
      </c>
      <c r="AC1735">
        <v>0</v>
      </c>
      <c r="AD1735">
        <v>0</v>
      </c>
      <c r="AE1735">
        <v>19.007253648088493</v>
      </c>
    </row>
    <row r="1736" spans="1:31" x14ac:dyDescent="0.25">
      <c r="A1736">
        <v>2360144</v>
      </c>
      <c r="B1736">
        <v>1</v>
      </c>
      <c r="C1736" t="s">
        <v>80</v>
      </c>
      <c r="D1736" t="s">
        <v>84</v>
      </c>
      <c r="E1736" t="s">
        <v>148</v>
      </c>
      <c r="F1736" t="s">
        <v>5236</v>
      </c>
      <c r="G1736" t="s">
        <v>160</v>
      </c>
      <c r="H1736" t="s">
        <v>151</v>
      </c>
      <c r="I1736" t="s">
        <v>136</v>
      </c>
      <c r="J1736" t="s">
        <v>137</v>
      </c>
      <c r="K1736" t="s">
        <v>138</v>
      </c>
      <c r="L1736" t="s">
        <v>5237</v>
      </c>
      <c r="M1736" t="s">
        <v>5238</v>
      </c>
      <c r="N1736">
        <v>2.1922222219999998</v>
      </c>
      <c r="O1736">
        <v>0</v>
      </c>
      <c r="P1736">
        <v>4</v>
      </c>
      <c r="Q1736">
        <v>0</v>
      </c>
      <c r="R1736">
        <v>0</v>
      </c>
      <c r="S1736">
        <v>0</v>
      </c>
      <c r="T1736">
        <v>1</v>
      </c>
      <c r="U1736">
        <v>0</v>
      </c>
      <c r="V1736">
        <v>0</v>
      </c>
      <c r="W1736">
        <v>0</v>
      </c>
      <c r="X1736">
        <v>1.8640710434934431</v>
      </c>
      <c r="Y1736">
        <v>0</v>
      </c>
      <c r="Z1736">
        <v>0</v>
      </c>
      <c r="AA1736">
        <v>0</v>
      </c>
      <c r="AB1736">
        <v>3.0876507850783073</v>
      </c>
      <c r="AC1736">
        <v>0</v>
      </c>
      <c r="AD1736">
        <v>0</v>
      </c>
      <c r="AE1736">
        <v>4.9517218285717508</v>
      </c>
    </row>
    <row r="1737" spans="1:31" x14ac:dyDescent="0.25">
      <c r="A1737">
        <v>2360146</v>
      </c>
      <c r="B1737">
        <v>1</v>
      </c>
      <c r="C1737" t="s">
        <v>80</v>
      </c>
      <c r="D1737" t="s">
        <v>108</v>
      </c>
      <c r="E1737" t="s">
        <v>225</v>
      </c>
      <c r="F1737" t="s">
        <v>5239</v>
      </c>
      <c r="G1737" t="s">
        <v>219</v>
      </c>
      <c r="H1737" t="s">
        <v>151</v>
      </c>
      <c r="I1737" t="s">
        <v>136</v>
      </c>
      <c r="J1737" t="s">
        <v>137</v>
      </c>
      <c r="K1737" t="s">
        <v>138</v>
      </c>
      <c r="L1737" t="s">
        <v>5240</v>
      </c>
      <c r="M1737" t="s">
        <v>5241</v>
      </c>
      <c r="N1737">
        <v>0.84444444399999996</v>
      </c>
      <c r="O1737">
        <v>0</v>
      </c>
      <c r="P1737">
        <v>6</v>
      </c>
      <c r="Q1737">
        <v>0</v>
      </c>
      <c r="R1737">
        <v>1</v>
      </c>
      <c r="S1737">
        <v>0</v>
      </c>
      <c r="T1737">
        <v>1</v>
      </c>
      <c r="U1737">
        <v>0</v>
      </c>
      <c r="V1737">
        <v>0</v>
      </c>
      <c r="W1737">
        <v>0</v>
      </c>
      <c r="X1737">
        <v>0.85418454958933332</v>
      </c>
      <c r="Y1737">
        <v>0</v>
      </c>
      <c r="Z1737">
        <v>2.4585826440624001</v>
      </c>
      <c r="AA1737">
        <v>0</v>
      </c>
      <c r="AB1737">
        <v>2.2978485676130229</v>
      </c>
      <c r="AC1737">
        <v>0</v>
      </c>
      <c r="AD1737">
        <v>0</v>
      </c>
      <c r="AE1737">
        <v>5.6106157612647563</v>
      </c>
    </row>
    <row r="1738" spans="1:31" x14ac:dyDescent="0.25">
      <c r="A1738">
        <v>2360147</v>
      </c>
      <c r="B1738">
        <v>1</v>
      </c>
      <c r="C1738" t="s">
        <v>81</v>
      </c>
      <c r="D1738" t="s">
        <v>128</v>
      </c>
      <c r="E1738" t="s">
        <v>132</v>
      </c>
      <c r="F1738" t="s">
        <v>367</v>
      </c>
      <c r="G1738" t="s">
        <v>168</v>
      </c>
      <c r="H1738" t="s">
        <v>135</v>
      </c>
      <c r="I1738" t="s">
        <v>136</v>
      </c>
      <c r="J1738" t="s">
        <v>137</v>
      </c>
      <c r="K1738" t="s">
        <v>138</v>
      </c>
      <c r="L1738" t="s">
        <v>5242</v>
      </c>
      <c r="M1738" t="s">
        <v>5243</v>
      </c>
      <c r="N1738">
        <v>0.59805555499999996</v>
      </c>
      <c r="O1738">
        <v>0</v>
      </c>
      <c r="P1738">
        <v>15</v>
      </c>
      <c r="Q1738">
        <v>0</v>
      </c>
      <c r="R1738">
        <v>20</v>
      </c>
      <c r="S1738">
        <v>8</v>
      </c>
      <c r="T1738">
        <v>6</v>
      </c>
      <c r="U1738">
        <v>4</v>
      </c>
      <c r="V1738">
        <v>0</v>
      </c>
      <c r="W1738">
        <v>0</v>
      </c>
      <c r="X1738">
        <v>2.438407223317737</v>
      </c>
      <c r="Y1738">
        <v>0</v>
      </c>
      <c r="Z1738">
        <v>14.155984010105254</v>
      </c>
      <c r="AA1738">
        <v>120.27876651787324</v>
      </c>
      <c r="AB1738">
        <v>6.706855689212885</v>
      </c>
      <c r="AC1738">
        <v>519.3265129452958</v>
      </c>
      <c r="AD1738">
        <v>0</v>
      </c>
      <c r="AE1738">
        <v>662.90652638580491</v>
      </c>
    </row>
    <row r="1739" spans="1:31" x14ac:dyDescent="0.25">
      <c r="A1739">
        <v>2360149</v>
      </c>
      <c r="B1739">
        <v>1</v>
      </c>
      <c r="C1739" t="s">
        <v>81</v>
      </c>
      <c r="D1739" t="s">
        <v>123</v>
      </c>
      <c r="E1739" t="s">
        <v>132</v>
      </c>
      <c r="F1739" t="s">
        <v>5244</v>
      </c>
      <c r="G1739" t="s">
        <v>168</v>
      </c>
      <c r="H1739" t="s">
        <v>135</v>
      </c>
      <c r="I1739" t="s">
        <v>136</v>
      </c>
      <c r="J1739" t="s">
        <v>137</v>
      </c>
      <c r="K1739" t="s">
        <v>138</v>
      </c>
      <c r="L1739" t="s">
        <v>5245</v>
      </c>
      <c r="M1739" t="s">
        <v>5246</v>
      </c>
      <c r="N1739">
        <v>0.65555555499999996</v>
      </c>
      <c r="O1739">
        <v>0</v>
      </c>
      <c r="P1739">
        <v>410</v>
      </c>
      <c r="Q1739">
        <v>0</v>
      </c>
      <c r="R1739">
        <v>0</v>
      </c>
      <c r="S1739">
        <v>1</v>
      </c>
      <c r="T1739">
        <v>60</v>
      </c>
      <c r="U1739">
        <v>0</v>
      </c>
      <c r="V1739">
        <v>0</v>
      </c>
      <c r="W1739">
        <v>0</v>
      </c>
      <c r="X1739">
        <v>67.652546519773736</v>
      </c>
      <c r="Y1739">
        <v>0</v>
      </c>
      <c r="Z1739">
        <v>0</v>
      </c>
      <c r="AA1739">
        <v>0.98178194197015256</v>
      </c>
      <c r="AB1739">
        <v>56.772748185208876</v>
      </c>
      <c r="AC1739">
        <v>0</v>
      </c>
      <c r="AD1739">
        <v>0</v>
      </c>
      <c r="AE1739">
        <v>125.40707664695276</v>
      </c>
    </row>
    <row r="1740" spans="1:31" x14ac:dyDescent="0.25">
      <c r="A1740">
        <v>2360150</v>
      </c>
      <c r="B1740">
        <v>1</v>
      </c>
      <c r="C1740" t="s">
        <v>80</v>
      </c>
      <c r="D1740" t="s">
        <v>93</v>
      </c>
      <c r="E1740" t="s">
        <v>225</v>
      </c>
      <c r="F1740" t="s">
        <v>5247</v>
      </c>
      <c r="G1740" t="s">
        <v>219</v>
      </c>
      <c r="H1740" t="s">
        <v>151</v>
      </c>
      <c r="I1740" t="s">
        <v>136</v>
      </c>
      <c r="J1740" t="s">
        <v>137</v>
      </c>
      <c r="K1740" t="s">
        <v>138</v>
      </c>
      <c r="L1740" t="s">
        <v>5248</v>
      </c>
      <c r="M1740" t="s">
        <v>5249</v>
      </c>
      <c r="N1740">
        <v>2.3388888880000001</v>
      </c>
      <c r="O1740">
        <v>0</v>
      </c>
      <c r="P1740">
        <v>75</v>
      </c>
      <c r="Q1740">
        <v>0</v>
      </c>
      <c r="R1740">
        <v>1</v>
      </c>
      <c r="S1740">
        <v>0</v>
      </c>
      <c r="T1740">
        <v>3</v>
      </c>
      <c r="U1740">
        <v>0</v>
      </c>
      <c r="V1740">
        <v>0</v>
      </c>
      <c r="W1740">
        <v>0</v>
      </c>
      <c r="X1740">
        <v>56.18397765112308</v>
      </c>
      <c r="Y1740">
        <v>0</v>
      </c>
      <c r="Z1740">
        <v>27.867554476418707</v>
      </c>
      <c r="AA1740">
        <v>0</v>
      </c>
      <c r="AB1740">
        <v>8.4956563815164898</v>
      </c>
      <c r="AC1740">
        <v>0</v>
      </c>
      <c r="AD1740">
        <v>0</v>
      </c>
      <c r="AE1740">
        <v>92.547188509058287</v>
      </c>
    </row>
    <row r="1741" spans="1:31" x14ac:dyDescent="0.25">
      <c r="A1741">
        <v>2360152</v>
      </c>
      <c r="B1741">
        <v>1</v>
      </c>
      <c r="C1741" t="s">
        <v>80</v>
      </c>
      <c r="D1741" t="s">
        <v>95</v>
      </c>
      <c r="E1741" t="s">
        <v>166</v>
      </c>
      <c r="F1741" t="s">
        <v>1976</v>
      </c>
      <c r="G1741" t="s">
        <v>168</v>
      </c>
      <c r="H1741" t="s">
        <v>135</v>
      </c>
      <c r="I1741" t="s">
        <v>136</v>
      </c>
      <c r="J1741" t="s">
        <v>137</v>
      </c>
      <c r="K1741" t="s">
        <v>138</v>
      </c>
      <c r="L1741" t="s">
        <v>5250</v>
      </c>
      <c r="M1741" t="s">
        <v>5251</v>
      </c>
      <c r="N1741">
        <v>0.27</v>
      </c>
      <c r="O1741">
        <v>5</v>
      </c>
      <c r="P1741">
        <v>708</v>
      </c>
      <c r="Q1741">
        <v>26</v>
      </c>
      <c r="R1741">
        <v>8</v>
      </c>
      <c r="S1741">
        <v>29</v>
      </c>
      <c r="T1741">
        <v>41</v>
      </c>
      <c r="U1741">
        <v>0</v>
      </c>
      <c r="V1741">
        <v>0</v>
      </c>
      <c r="W1741">
        <v>0.75643500961440013</v>
      </c>
      <c r="X1741">
        <v>42.319908053248319</v>
      </c>
      <c r="Y1741">
        <v>28.106184899923555</v>
      </c>
      <c r="Z1741">
        <v>2.6380451786830204</v>
      </c>
      <c r="AA1741">
        <v>43.979755300910796</v>
      </c>
      <c r="AB1741">
        <v>8.7810777809786718</v>
      </c>
      <c r="AC1741">
        <v>0</v>
      </c>
      <c r="AD1741">
        <v>0</v>
      </c>
      <c r="AE1741">
        <v>126.58140622335877</v>
      </c>
    </row>
    <row r="1742" spans="1:31" x14ac:dyDescent="0.25">
      <c r="A1742">
        <v>2360153</v>
      </c>
      <c r="B1742">
        <v>1</v>
      </c>
      <c r="C1742" t="s">
        <v>80</v>
      </c>
      <c r="D1742" t="s">
        <v>110</v>
      </c>
      <c r="E1742" t="s">
        <v>225</v>
      </c>
      <c r="F1742" t="s">
        <v>5252</v>
      </c>
      <c r="G1742" t="s">
        <v>227</v>
      </c>
      <c r="H1742" t="s">
        <v>151</v>
      </c>
      <c r="I1742" t="s">
        <v>136</v>
      </c>
      <c r="J1742" t="s">
        <v>137</v>
      </c>
      <c r="K1742" t="s">
        <v>138</v>
      </c>
      <c r="L1742" t="s">
        <v>5253</v>
      </c>
      <c r="M1742" t="s">
        <v>5254</v>
      </c>
      <c r="N1742">
        <v>1.471666666</v>
      </c>
      <c r="O1742">
        <v>0</v>
      </c>
      <c r="P1742">
        <v>199</v>
      </c>
      <c r="Q1742">
        <v>0</v>
      </c>
      <c r="R1742">
        <v>0</v>
      </c>
      <c r="S1742">
        <v>0</v>
      </c>
      <c r="T1742">
        <v>15</v>
      </c>
      <c r="U1742">
        <v>0</v>
      </c>
      <c r="V1742">
        <v>0</v>
      </c>
      <c r="W1742">
        <v>0</v>
      </c>
      <c r="X1742">
        <v>90.221306828985632</v>
      </c>
      <c r="Y1742">
        <v>0</v>
      </c>
      <c r="Z1742">
        <v>0</v>
      </c>
      <c r="AA1742">
        <v>0</v>
      </c>
      <c r="AB1742">
        <v>30.453711772105187</v>
      </c>
      <c r="AC1742">
        <v>0</v>
      </c>
      <c r="AD1742">
        <v>0</v>
      </c>
      <c r="AE1742">
        <v>120.67501860109081</v>
      </c>
    </row>
    <row r="1743" spans="1:31" x14ac:dyDescent="0.25">
      <c r="A1743">
        <v>2360155</v>
      </c>
      <c r="B1743">
        <v>1</v>
      </c>
      <c r="C1743" t="s">
        <v>80</v>
      </c>
      <c r="D1743" t="s">
        <v>109</v>
      </c>
      <c r="E1743" t="s">
        <v>166</v>
      </c>
      <c r="F1743" t="s">
        <v>5255</v>
      </c>
      <c r="G1743" t="s">
        <v>168</v>
      </c>
      <c r="H1743" t="s">
        <v>135</v>
      </c>
      <c r="I1743" t="s">
        <v>136</v>
      </c>
      <c r="J1743" t="s">
        <v>137</v>
      </c>
      <c r="K1743" t="s">
        <v>138</v>
      </c>
      <c r="L1743" t="s">
        <v>5256</v>
      </c>
      <c r="M1743" t="s">
        <v>5257</v>
      </c>
      <c r="N1743">
        <v>8.8888887999999999E-2</v>
      </c>
      <c r="O1743">
        <v>0</v>
      </c>
      <c r="P1743">
        <v>511</v>
      </c>
      <c r="Q1743">
        <v>0</v>
      </c>
      <c r="R1743">
        <v>32</v>
      </c>
      <c r="S1743">
        <v>1</v>
      </c>
      <c r="T1743">
        <v>65</v>
      </c>
      <c r="U1743">
        <v>0</v>
      </c>
      <c r="V1743">
        <v>0</v>
      </c>
      <c r="W1743">
        <v>0</v>
      </c>
      <c r="X1743">
        <v>6.2305968077149378</v>
      </c>
      <c r="Y1743">
        <v>0</v>
      </c>
      <c r="Z1743">
        <v>3.2780788683994673</v>
      </c>
      <c r="AA1743">
        <v>0.13007517225777776</v>
      </c>
      <c r="AB1743">
        <v>1.5392773710604448</v>
      </c>
      <c r="AC1743">
        <v>0</v>
      </c>
      <c r="AD1743">
        <v>0</v>
      </c>
      <c r="AE1743">
        <v>11.178028219432628</v>
      </c>
    </row>
    <row r="1744" spans="1:31" x14ac:dyDescent="0.25">
      <c r="A1744">
        <v>2360156</v>
      </c>
      <c r="B1744">
        <v>1</v>
      </c>
      <c r="C1744" t="s">
        <v>80</v>
      </c>
      <c r="D1744" t="s">
        <v>98</v>
      </c>
      <c r="E1744" t="s">
        <v>154</v>
      </c>
      <c r="F1744" t="s">
        <v>5258</v>
      </c>
      <c r="G1744" t="s">
        <v>3821</v>
      </c>
      <c r="H1744" t="s">
        <v>151</v>
      </c>
      <c r="I1744" t="s">
        <v>136</v>
      </c>
      <c r="J1744" t="s">
        <v>137</v>
      </c>
      <c r="K1744" t="s">
        <v>138</v>
      </c>
      <c r="L1744" t="s">
        <v>5259</v>
      </c>
      <c r="M1744" t="s">
        <v>5260</v>
      </c>
      <c r="N1744">
        <v>1.7213888879999999</v>
      </c>
      <c r="O1744">
        <v>0</v>
      </c>
      <c r="P1744">
        <v>63</v>
      </c>
      <c r="Q1744">
        <v>0</v>
      </c>
      <c r="R1744">
        <v>9</v>
      </c>
      <c r="S1744">
        <v>0</v>
      </c>
      <c r="T1744">
        <v>12</v>
      </c>
      <c r="U1744">
        <v>0</v>
      </c>
      <c r="V1744">
        <v>0</v>
      </c>
      <c r="W1744">
        <v>0</v>
      </c>
      <c r="X1744">
        <v>54.876678678031858</v>
      </c>
      <c r="Y1744">
        <v>0</v>
      </c>
      <c r="Z1744">
        <v>12.067003312803665</v>
      </c>
      <c r="AA1744">
        <v>0</v>
      </c>
      <c r="AB1744">
        <v>13.193268837352585</v>
      </c>
      <c r="AC1744">
        <v>0</v>
      </c>
      <c r="AD1744">
        <v>0</v>
      </c>
      <c r="AE1744">
        <v>80.13695082818812</v>
      </c>
    </row>
    <row r="1745" spans="1:31" x14ac:dyDescent="0.25">
      <c r="A1745">
        <v>2360158</v>
      </c>
      <c r="B1745">
        <v>1</v>
      </c>
      <c r="C1745" t="s">
        <v>81</v>
      </c>
      <c r="D1745" t="s">
        <v>120</v>
      </c>
      <c r="E1745" t="s">
        <v>171</v>
      </c>
      <c r="F1745" t="s">
        <v>904</v>
      </c>
      <c r="G1745" t="s">
        <v>168</v>
      </c>
      <c r="H1745" t="s">
        <v>135</v>
      </c>
      <c r="I1745" t="s">
        <v>136</v>
      </c>
      <c r="J1745" t="s">
        <v>137</v>
      </c>
      <c r="K1745" t="s">
        <v>138</v>
      </c>
      <c r="L1745" t="s">
        <v>5261</v>
      </c>
      <c r="M1745" t="s">
        <v>5262</v>
      </c>
      <c r="N1745">
        <v>0.72583333299999997</v>
      </c>
      <c r="O1745">
        <v>0</v>
      </c>
      <c r="P1745">
        <v>0</v>
      </c>
      <c r="Q1745">
        <v>37</v>
      </c>
      <c r="R1745">
        <v>43</v>
      </c>
      <c r="S1745">
        <v>6</v>
      </c>
      <c r="T1745">
        <v>1</v>
      </c>
      <c r="U1745">
        <v>0</v>
      </c>
      <c r="V1745">
        <v>0</v>
      </c>
      <c r="W1745">
        <v>0</v>
      </c>
      <c r="X1745">
        <v>0</v>
      </c>
      <c r="Y1745">
        <v>188.90703269169813</v>
      </c>
      <c r="Z1745">
        <v>170.93735953598517</v>
      </c>
      <c r="AA1745">
        <v>12.483374636231011</v>
      </c>
      <c r="AB1745">
        <v>1.3313235485864163</v>
      </c>
      <c r="AC1745">
        <v>0</v>
      </c>
      <c r="AD1745">
        <v>0</v>
      </c>
      <c r="AE1745">
        <v>373.65909041250075</v>
      </c>
    </row>
    <row r="1746" spans="1:31" x14ac:dyDescent="0.25">
      <c r="A1746">
        <v>2360164</v>
      </c>
      <c r="B1746">
        <v>1</v>
      </c>
      <c r="C1746" t="s">
        <v>80</v>
      </c>
      <c r="D1746" t="s">
        <v>108</v>
      </c>
      <c r="E1746" t="s">
        <v>154</v>
      </c>
      <c r="F1746" t="s">
        <v>828</v>
      </c>
      <c r="G1746" t="s">
        <v>744</v>
      </c>
      <c r="H1746" t="s">
        <v>151</v>
      </c>
      <c r="I1746" t="s">
        <v>136</v>
      </c>
      <c r="J1746" t="s">
        <v>137</v>
      </c>
      <c r="K1746" t="s">
        <v>138</v>
      </c>
      <c r="L1746" t="s">
        <v>5263</v>
      </c>
      <c r="M1746" t="s">
        <v>5264</v>
      </c>
      <c r="N1746">
        <v>2.943888888</v>
      </c>
      <c r="O1746">
        <v>0</v>
      </c>
      <c r="P1746">
        <v>93</v>
      </c>
      <c r="Q1746">
        <v>0</v>
      </c>
      <c r="R1746">
        <v>14</v>
      </c>
      <c r="S1746">
        <v>0</v>
      </c>
      <c r="T1746">
        <v>7</v>
      </c>
      <c r="U1746">
        <v>0</v>
      </c>
      <c r="V1746">
        <v>0</v>
      </c>
      <c r="W1746">
        <v>0</v>
      </c>
      <c r="X1746">
        <v>47.429395684456694</v>
      </c>
      <c r="Y1746">
        <v>0</v>
      </c>
      <c r="Z1746">
        <v>73.144735583089599</v>
      </c>
      <c r="AA1746">
        <v>0</v>
      </c>
      <c r="AB1746">
        <v>11.96692817788092</v>
      </c>
      <c r="AC1746">
        <v>0</v>
      </c>
      <c r="AD1746">
        <v>0</v>
      </c>
      <c r="AE1746">
        <v>132.54105944542721</v>
      </c>
    </row>
    <row r="1747" spans="1:31" x14ac:dyDescent="0.25">
      <c r="A1747">
        <v>2360169</v>
      </c>
      <c r="B1747">
        <v>1</v>
      </c>
      <c r="C1747" t="s">
        <v>80</v>
      </c>
      <c r="D1747" t="s">
        <v>104</v>
      </c>
      <c r="E1747" t="s">
        <v>225</v>
      </c>
      <c r="F1747" t="s">
        <v>5265</v>
      </c>
      <c r="G1747" t="s">
        <v>227</v>
      </c>
      <c r="H1747" t="s">
        <v>151</v>
      </c>
      <c r="I1747" t="s">
        <v>136</v>
      </c>
      <c r="J1747" t="s">
        <v>137</v>
      </c>
      <c r="K1747" t="s">
        <v>138</v>
      </c>
      <c r="L1747" t="s">
        <v>5266</v>
      </c>
      <c r="M1747" t="s">
        <v>5267</v>
      </c>
      <c r="N1747">
        <v>2.3772222219999999</v>
      </c>
      <c r="O1747">
        <v>0</v>
      </c>
      <c r="P1747">
        <v>2</v>
      </c>
      <c r="Q1747">
        <v>0</v>
      </c>
      <c r="R1747">
        <v>0</v>
      </c>
      <c r="S1747">
        <v>0</v>
      </c>
      <c r="T1747">
        <v>2</v>
      </c>
      <c r="U1747">
        <v>0</v>
      </c>
      <c r="V1747">
        <v>0</v>
      </c>
      <c r="W1747">
        <v>0</v>
      </c>
      <c r="X1747">
        <v>7.8234734384984721</v>
      </c>
      <c r="Y1747">
        <v>0</v>
      </c>
      <c r="Z1747">
        <v>0</v>
      </c>
      <c r="AA1747">
        <v>0</v>
      </c>
      <c r="AB1747">
        <v>0.48948651977890334</v>
      </c>
      <c r="AC1747">
        <v>0</v>
      </c>
      <c r="AD1747">
        <v>0</v>
      </c>
      <c r="AE1747">
        <v>8.312959958277375</v>
      </c>
    </row>
    <row r="1748" spans="1:31" x14ac:dyDescent="0.25">
      <c r="A1748">
        <v>2360170</v>
      </c>
      <c r="B1748">
        <v>1</v>
      </c>
      <c r="C1748" t="s">
        <v>80</v>
      </c>
      <c r="D1748" t="s">
        <v>97</v>
      </c>
      <c r="E1748" t="s">
        <v>225</v>
      </c>
      <c r="F1748" t="s">
        <v>5268</v>
      </c>
      <c r="G1748" t="s">
        <v>2703</v>
      </c>
      <c r="H1748" t="s">
        <v>151</v>
      </c>
      <c r="I1748" t="s">
        <v>136</v>
      </c>
      <c r="J1748" t="s">
        <v>137</v>
      </c>
      <c r="K1748" t="s">
        <v>138</v>
      </c>
      <c r="L1748" t="s">
        <v>5269</v>
      </c>
      <c r="M1748" t="s">
        <v>5270</v>
      </c>
      <c r="N1748">
        <v>2.6305555549999999</v>
      </c>
      <c r="O1748">
        <v>0</v>
      </c>
      <c r="P1748">
        <v>5</v>
      </c>
      <c r="Q1748">
        <v>0</v>
      </c>
      <c r="R1748">
        <v>2</v>
      </c>
      <c r="S1748">
        <v>0</v>
      </c>
      <c r="T1748">
        <v>4</v>
      </c>
      <c r="U1748">
        <v>0</v>
      </c>
      <c r="V1748">
        <v>0</v>
      </c>
      <c r="W1748">
        <v>0</v>
      </c>
      <c r="X1748">
        <v>4.0140521851703337</v>
      </c>
      <c r="Y1748">
        <v>0</v>
      </c>
      <c r="Z1748">
        <v>0.23260381648831113</v>
      </c>
      <c r="AA1748">
        <v>0</v>
      </c>
      <c r="AB1748">
        <v>46.423980639363599</v>
      </c>
      <c r="AC1748">
        <v>0</v>
      </c>
      <c r="AD1748">
        <v>0</v>
      </c>
      <c r="AE1748">
        <v>50.670636641022242</v>
      </c>
    </row>
    <row r="1749" spans="1:31" x14ac:dyDescent="0.25">
      <c r="A1749">
        <v>2360171</v>
      </c>
      <c r="B1749">
        <v>1</v>
      </c>
      <c r="C1749" t="s">
        <v>80</v>
      </c>
      <c r="D1749" t="s">
        <v>93</v>
      </c>
      <c r="E1749" t="s">
        <v>148</v>
      </c>
      <c r="F1749" t="s">
        <v>5271</v>
      </c>
      <c r="G1749" t="s">
        <v>160</v>
      </c>
      <c r="H1749" t="s">
        <v>151</v>
      </c>
      <c r="I1749" t="s">
        <v>136</v>
      </c>
      <c r="J1749" t="s">
        <v>137</v>
      </c>
      <c r="K1749" t="s">
        <v>138</v>
      </c>
      <c r="L1749" t="s">
        <v>5272</v>
      </c>
      <c r="M1749" t="s">
        <v>5273</v>
      </c>
      <c r="N1749">
        <v>2.8486111109999999</v>
      </c>
      <c r="O1749">
        <v>0</v>
      </c>
      <c r="P1749">
        <v>1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0.82743791668889177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0.82743791668889177</v>
      </c>
    </row>
    <row r="1750" spans="1:31" x14ac:dyDescent="0.25">
      <c r="A1750">
        <v>2360173</v>
      </c>
      <c r="B1750">
        <v>1</v>
      </c>
      <c r="C1750" t="s">
        <v>81</v>
      </c>
      <c r="D1750" t="s">
        <v>116</v>
      </c>
      <c r="E1750" t="s">
        <v>148</v>
      </c>
      <c r="F1750" t="s">
        <v>5274</v>
      </c>
      <c r="G1750" t="s">
        <v>160</v>
      </c>
      <c r="H1750" t="s">
        <v>151</v>
      </c>
      <c r="I1750" t="s">
        <v>136</v>
      </c>
      <c r="J1750" t="s">
        <v>137</v>
      </c>
      <c r="K1750" t="s">
        <v>138</v>
      </c>
      <c r="L1750" t="s">
        <v>5275</v>
      </c>
      <c r="M1750" t="s">
        <v>5276</v>
      </c>
      <c r="N1750">
        <v>3.051666666</v>
      </c>
      <c r="O1750">
        <v>0</v>
      </c>
      <c r="P1750">
        <v>1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0.65907410437984515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0.65907410437984515</v>
      </c>
    </row>
    <row r="1751" spans="1:31" x14ac:dyDescent="0.25">
      <c r="A1751">
        <v>2360174</v>
      </c>
      <c r="B1751">
        <v>1</v>
      </c>
      <c r="C1751" t="s">
        <v>80</v>
      </c>
      <c r="D1751" t="s">
        <v>95</v>
      </c>
      <c r="E1751" t="s">
        <v>225</v>
      </c>
      <c r="F1751" t="s">
        <v>5277</v>
      </c>
      <c r="G1751" t="s">
        <v>219</v>
      </c>
      <c r="H1751" t="s">
        <v>151</v>
      </c>
      <c r="I1751" t="s">
        <v>136</v>
      </c>
      <c r="J1751" t="s">
        <v>137</v>
      </c>
      <c r="K1751" t="s">
        <v>138</v>
      </c>
      <c r="L1751" t="s">
        <v>5278</v>
      </c>
      <c r="M1751" t="s">
        <v>5279</v>
      </c>
      <c r="N1751">
        <v>0.99111111100000004</v>
      </c>
      <c r="O1751">
        <v>0</v>
      </c>
      <c r="P1751">
        <v>50</v>
      </c>
      <c r="Q1751">
        <v>0</v>
      </c>
      <c r="R1751">
        <v>0</v>
      </c>
      <c r="S1751">
        <v>0</v>
      </c>
      <c r="T1751">
        <v>1</v>
      </c>
      <c r="U1751">
        <v>0</v>
      </c>
      <c r="V1751">
        <v>0</v>
      </c>
      <c r="W1751">
        <v>0</v>
      </c>
      <c r="X1751">
        <v>16.201450173583762</v>
      </c>
      <c r="Y1751">
        <v>0</v>
      </c>
      <c r="Z1751">
        <v>0</v>
      </c>
      <c r="AA1751">
        <v>0</v>
      </c>
      <c r="AB1751">
        <v>0.60442769716852263</v>
      </c>
      <c r="AC1751">
        <v>0</v>
      </c>
      <c r="AD1751">
        <v>0</v>
      </c>
      <c r="AE1751">
        <v>16.805877870752283</v>
      </c>
    </row>
    <row r="1752" spans="1:31" x14ac:dyDescent="0.25">
      <c r="A1752">
        <v>2360175</v>
      </c>
      <c r="B1752">
        <v>1</v>
      </c>
      <c r="C1752" t="s">
        <v>81</v>
      </c>
      <c r="D1752" t="s">
        <v>116</v>
      </c>
      <c r="E1752" t="s">
        <v>171</v>
      </c>
      <c r="F1752" t="s">
        <v>5280</v>
      </c>
      <c r="G1752" t="s">
        <v>252</v>
      </c>
      <c r="H1752" t="s">
        <v>135</v>
      </c>
      <c r="I1752" t="s">
        <v>136</v>
      </c>
      <c r="J1752" t="s">
        <v>137</v>
      </c>
      <c r="K1752" t="s">
        <v>245</v>
      </c>
      <c r="L1752" t="s">
        <v>5281</v>
      </c>
      <c r="M1752" t="s">
        <v>5282</v>
      </c>
      <c r="N1752">
        <v>9.7008333330000003</v>
      </c>
      <c r="O1752">
        <v>2</v>
      </c>
      <c r="P1752">
        <v>399</v>
      </c>
      <c r="Q1752">
        <v>6</v>
      </c>
      <c r="R1752">
        <v>0</v>
      </c>
      <c r="S1752">
        <v>2</v>
      </c>
      <c r="T1752">
        <v>17</v>
      </c>
      <c r="U1752">
        <v>0</v>
      </c>
      <c r="V1752">
        <v>0</v>
      </c>
      <c r="W1752">
        <v>11.527201378388209</v>
      </c>
      <c r="X1752">
        <v>521.67414158363567</v>
      </c>
      <c r="Y1752">
        <v>1479.3502849779695</v>
      </c>
      <c r="Z1752">
        <v>0</v>
      </c>
      <c r="AA1752">
        <v>43.824122278817498</v>
      </c>
      <c r="AB1752">
        <v>153.18391048025256</v>
      </c>
      <c r="AC1752">
        <v>0</v>
      </c>
      <c r="AD1752">
        <v>0</v>
      </c>
      <c r="AE1752">
        <v>2209.5596606990634</v>
      </c>
    </row>
    <row r="1753" spans="1:31" x14ac:dyDescent="0.25">
      <c r="A1753">
        <v>2360177</v>
      </c>
      <c r="B1753">
        <v>1</v>
      </c>
      <c r="C1753" t="s">
        <v>81</v>
      </c>
      <c r="D1753" t="s">
        <v>123</v>
      </c>
      <c r="E1753" t="s">
        <v>132</v>
      </c>
      <c r="F1753" t="s">
        <v>4142</v>
      </c>
      <c r="G1753" t="s">
        <v>168</v>
      </c>
      <c r="H1753" t="s">
        <v>135</v>
      </c>
      <c r="I1753" t="s">
        <v>136</v>
      </c>
      <c r="J1753" t="s">
        <v>137</v>
      </c>
      <c r="K1753" t="s">
        <v>138</v>
      </c>
      <c r="L1753" t="s">
        <v>5283</v>
      </c>
      <c r="M1753" t="s">
        <v>5284</v>
      </c>
      <c r="N1753">
        <v>0.93694444399999999</v>
      </c>
      <c r="O1753">
        <v>2</v>
      </c>
      <c r="P1753">
        <v>0</v>
      </c>
      <c r="Q1753">
        <v>95</v>
      </c>
      <c r="R1753">
        <v>0</v>
      </c>
      <c r="S1753">
        <v>7</v>
      </c>
      <c r="T1753">
        <v>0</v>
      </c>
      <c r="U1753">
        <v>0</v>
      </c>
      <c r="V1753">
        <v>0</v>
      </c>
      <c r="W1753">
        <v>0.25430619912914165</v>
      </c>
      <c r="X1753">
        <v>0</v>
      </c>
      <c r="Y1753">
        <v>142.28962419494229</v>
      </c>
      <c r="Z1753">
        <v>0</v>
      </c>
      <c r="AA1753">
        <v>11.881855213079008</v>
      </c>
      <c r="AB1753">
        <v>0</v>
      </c>
      <c r="AC1753">
        <v>0</v>
      </c>
      <c r="AD1753">
        <v>0</v>
      </c>
      <c r="AE1753">
        <v>154.42578560715043</v>
      </c>
    </row>
    <row r="1754" spans="1:31" x14ac:dyDescent="0.25">
      <c r="A1754">
        <v>2360179</v>
      </c>
      <c r="B1754">
        <v>1</v>
      </c>
      <c r="C1754" t="s">
        <v>80</v>
      </c>
      <c r="D1754" t="s">
        <v>92</v>
      </c>
      <c r="E1754" t="s">
        <v>148</v>
      </c>
      <c r="F1754" t="s">
        <v>5285</v>
      </c>
      <c r="G1754" t="s">
        <v>150</v>
      </c>
      <c r="H1754" t="s">
        <v>151</v>
      </c>
      <c r="I1754" t="s">
        <v>136</v>
      </c>
      <c r="J1754" t="s">
        <v>137</v>
      </c>
      <c r="K1754" t="s">
        <v>138</v>
      </c>
      <c r="L1754" t="s">
        <v>5286</v>
      </c>
      <c r="M1754" t="s">
        <v>5287</v>
      </c>
      <c r="N1754">
        <v>4.5238888880000001</v>
      </c>
      <c r="O1754">
        <v>0</v>
      </c>
      <c r="P1754">
        <v>1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2.9329410034559231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2.9329410034559231</v>
      </c>
    </row>
    <row r="1755" spans="1:31" x14ac:dyDescent="0.25">
      <c r="A1755">
        <v>2360180</v>
      </c>
      <c r="B1755">
        <v>1</v>
      </c>
      <c r="C1755" t="s">
        <v>80</v>
      </c>
      <c r="D1755" t="s">
        <v>110</v>
      </c>
      <c r="E1755" t="s">
        <v>154</v>
      </c>
      <c r="F1755" t="s">
        <v>5288</v>
      </c>
      <c r="G1755" t="s">
        <v>156</v>
      </c>
      <c r="H1755" t="s">
        <v>151</v>
      </c>
      <c r="I1755" t="s">
        <v>136</v>
      </c>
      <c r="J1755" t="s">
        <v>137</v>
      </c>
      <c r="K1755" t="s">
        <v>138</v>
      </c>
      <c r="L1755" t="s">
        <v>5289</v>
      </c>
      <c r="M1755" t="s">
        <v>5290</v>
      </c>
      <c r="N1755">
        <v>0.94444444400000005</v>
      </c>
      <c r="O1755">
        <v>0</v>
      </c>
      <c r="P1755">
        <v>491</v>
      </c>
      <c r="Q1755">
        <v>0</v>
      </c>
      <c r="R1755">
        <v>0</v>
      </c>
      <c r="S1755">
        <v>0</v>
      </c>
      <c r="T1755">
        <v>52</v>
      </c>
      <c r="U1755">
        <v>0</v>
      </c>
      <c r="V1755">
        <v>0</v>
      </c>
      <c r="W1755">
        <v>0</v>
      </c>
      <c r="X1755">
        <v>157.58702584511806</v>
      </c>
      <c r="Y1755">
        <v>0</v>
      </c>
      <c r="Z1755">
        <v>0</v>
      </c>
      <c r="AA1755">
        <v>0</v>
      </c>
      <c r="AB1755">
        <v>55.533026308948024</v>
      </c>
      <c r="AC1755">
        <v>0</v>
      </c>
      <c r="AD1755">
        <v>0</v>
      </c>
      <c r="AE1755">
        <v>213.12005215406609</v>
      </c>
    </row>
    <row r="1756" spans="1:31" x14ac:dyDescent="0.25">
      <c r="A1756">
        <v>2360181</v>
      </c>
      <c r="B1756">
        <v>1</v>
      </c>
      <c r="C1756" t="s">
        <v>81</v>
      </c>
      <c r="D1756" t="s">
        <v>127</v>
      </c>
      <c r="E1756" t="s">
        <v>154</v>
      </c>
      <c r="F1756" t="s">
        <v>5291</v>
      </c>
      <c r="G1756" t="s">
        <v>299</v>
      </c>
      <c r="H1756" t="s">
        <v>151</v>
      </c>
      <c r="I1756" t="s">
        <v>136</v>
      </c>
      <c r="J1756" t="s">
        <v>137</v>
      </c>
      <c r="K1756" t="s">
        <v>138</v>
      </c>
      <c r="L1756" t="s">
        <v>5292</v>
      </c>
      <c r="M1756" t="s">
        <v>5293</v>
      </c>
      <c r="N1756">
        <v>4.5102777769999998</v>
      </c>
      <c r="O1756">
        <v>0</v>
      </c>
      <c r="P1756">
        <v>52</v>
      </c>
      <c r="Q1756">
        <v>0</v>
      </c>
      <c r="R1756">
        <v>5</v>
      </c>
      <c r="S1756">
        <v>0</v>
      </c>
      <c r="T1756">
        <v>1</v>
      </c>
      <c r="U1756">
        <v>0</v>
      </c>
      <c r="V1756">
        <v>0</v>
      </c>
      <c r="W1756">
        <v>0</v>
      </c>
      <c r="X1756">
        <v>100.8497915671034</v>
      </c>
      <c r="Y1756">
        <v>0</v>
      </c>
      <c r="Z1756">
        <v>84.391871344296945</v>
      </c>
      <c r="AA1756">
        <v>0</v>
      </c>
      <c r="AB1756">
        <v>3.2888765152382717</v>
      </c>
      <c r="AC1756">
        <v>0</v>
      </c>
      <c r="AD1756">
        <v>0</v>
      </c>
      <c r="AE1756">
        <v>188.5305394266386</v>
      </c>
    </row>
    <row r="1757" spans="1:31" x14ac:dyDescent="0.25">
      <c r="A1757">
        <v>2360183</v>
      </c>
      <c r="B1757">
        <v>1</v>
      </c>
      <c r="C1757" t="s">
        <v>81</v>
      </c>
      <c r="D1757" t="s">
        <v>128</v>
      </c>
      <c r="E1757" t="s">
        <v>148</v>
      </c>
      <c r="F1757" t="s">
        <v>5190</v>
      </c>
      <c r="G1757" t="s">
        <v>240</v>
      </c>
      <c r="H1757" t="s">
        <v>151</v>
      </c>
      <c r="I1757" t="s">
        <v>136</v>
      </c>
      <c r="J1757" t="s">
        <v>137</v>
      </c>
      <c r="K1757" t="s">
        <v>138</v>
      </c>
      <c r="L1757" t="s">
        <v>5294</v>
      </c>
      <c r="M1757" t="s">
        <v>5295</v>
      </c>
      <c r="N1757">
        <v>3.9447222219999998</v>
      </c>
      <c r="O1757">
        <v>0</v>
      </c>
      <c r="P1757">
        <v>9</v>
      </c>
      <c r="Q1757">
        <v>0</v>
      </c>
      <c r="R1757">
        <v>0</v>
      </c>
      <c r="S1757">
        <v>0</v>
      </c>
      <c r="T1757">
        <v>1</v>
      </c>
      <c r="U1757">
        <v>0</v>
      </c>
      <c r="V1757">
        <v>0</v>
      </c>
      <c r="W1757">
        <v>0</v>
      </c>
      <c r="X1757">
        <v>11.480535390239238</v>
      </c>
      <c r="Y1757">
        <v>0</v>
      </c>
      <c r="Z1757">
        <v>0</v>
      </c>
      <c r="AA1757">
        <v>0</v>
      </c>
      <c r="AB1757">
        <v>41.667968276420297</v>
      </c>
      <c r="AC1757">
        <v>0</v>
      </c>
      <c r="AD1757">
        <v>0</v>
      </c>
      <c r="AE1757">
        <v>53.148503666659536</v>
      </c>
    </row>
    <row r="1758" spans="1:31" x14ac:dyDescent="0.25">
      <c r="A1758">
        <v>2360184</v>
      </c>
      <c r="B1758">
        <v>1</v>
      </c>
      <c r="C1758" t="s">
        <v>80</v>
      </c>
      <c r="D1758" t="s">
        <v>97</v>
      </c>
      <c r="E1758" t="s">
        <v>171</v>
      </c>
      <c r="F1758" t="s">
        <v>5296</v>
      </c>
      <c r="G1758" t="s">
        <v>168</v>
      </c>
      <c r="H1758" t="s">
        <v>135</v>
      </c>
      <c r="I1758" t="s">
        <v>136</v>
      </c>
      <c r="J1758" t="s">
        <v>137</v>
      </c>
      <c r="K1758" t="s">
        <v>138</v>
      </c>
      <c r="L1758" t="s">
        <v>5297</v>
      </c>
      <c r="M1758" t="s">
        <v>5298</v>
      </c>
      <c r="N1758">
        <v>0.48805555499999997</v>
      </c>
      <c r="O1758">
        <v>3</v>
      </c>
      <c r="P1758">
        <v>724</v>
      </c>
      <c r="Q1758">
        <v>3</v>
      </c>
      <c r="R1758">
        <v>77</v>
      </c>
      <c r="S1758">
        <v>6</v>
      </c>
      <c r="T1758">
        <v>132</v>
      </c>
      <c r="U1758">
        <v>0</v>
      </c>
      <c r="V1758">
        <v>0</v>
      </c>
      <c r="W1758">
        <v>1.9535203776522803</v>
      </c>
      <c r="X1758">
        <v>116.16239116427371</v>
      </c>
      <c r="Y1758">
        <v>4.5801776242965557</v>
      </c>
      <c r="Z1758">
        <v>17.933668902404282</v>
      </c>
      <c r="AA1758">
        <v>35.284651357221563</v>
      </c>
      <c r="AB1758">
        <v>76.30716683455563</v>
      </c>
      <c r="AC1758">
        <v>0</v>
      </c>
      <c r="AD1758">
        <v>0</v>
      </c>
      <c r="AE1758">
        <v>252.22157626040405</v>
      </c>
    </row>
    <row r="1759" spans="1:31" x14ac:dyDescent="0.25">
      <c r="A1759">
        <v>2360185</v>
      </c>
      <c r="B1759">
        <v>1</v>
      </c>
      <c r="C1759" t="s">
        <v>80</v>
      </c>
      <c r="D1759" t="s">
        <v>98</v>
      </c>
      <c r="E1759" t="s">
        <v>171</v>
      </c>
      <c r="F1759" t="s">
        <v>5299</v>
      </c>
      <c r="G1759" t="s">
        <v>328</v>
      </c>
      <c r="H1759" t="s">
        <v>135</v>
      </c>
      <c r="I1759" t="s">
        <v>136</v>
      </c>
      <c r="J1759" t="s">
        <v>137</v>
      </c>
      <c r="K1759" t="s">
        <v>245</v>
      </c>
      <c r="L1759" t="s">
        <v>5300</v>
      </c>
      <c r="M1759" t="s">
        <v>5301</v>
      </c>
      <c r="N1759">
        <v>0.17694444400000001</v>
      </c>
      <c r="O1759">
        <v>0</v>
      </c>
      <c r="P1759">
        <v>413</v>
      </c>
      <c r="Q1759">
        <v>14</v>
      </c>
      <c r="R1759">
        <v>93</v>
      </c>
      <c r="S1759">
        <v>15</v>
      </c>
      <c r="T1759">
        <v>94</v>
      </c>
      <c r="U1759">
        <v>0</v>
      </c>
      <c r="V1759">
        <v>0</v>
      </c>
      <c r="W1759">
        <v>0</v>
      </c>
      <c r="X1759">
        <v>11.827238553411563</v>
      </c>
      <c r="Y1759">
        <v>7.7882037641958908</v>
      </c>
      <c r="Z1759">
        <v>23.639168352252081</v>
      </c>
      <c r="AA1759">
        <v>11.821089674756706</v>
      </c>
      <c r="AB1759">
        <v>11.500343517724541</v>
      </c>
      <c r="AC1759">
        <v>0</v>
      </c>
      <c r="AD1759">
        <v>0</v>
      </c>
      <c r="AE1759">
        <v>66.576043862340782</v>
      </c>
    </row>
    <row r="1760" spans="1:31" x14ac:dyDescent="0.25">
      <c r="A1760">
        <v>2360186</v>
      </c>
      <c r="B1760">
        <v>1</v>
      </c>
      <c r="C1760" t="s">
        <v>81</v>
      </c>
      <c r="D1760" t="s">
        <v>116</v>
      </c>
      <c r="E1760" t="s">
        <v>132</v>
      </c>
      <c r="F1760" t="s">
        <v>5302</v>
      </c>
      <c r="G1760" t="s">
        <v>134</v>
      </c>
      <c r="H1760" t="s">
        <v>135</v>
      </c>
      <c r="I1760" t="s">
        <v>136</v>
      </c>
      <c r="J1760" t="s">
        <v>137</v>
      </c>
      <c r="K1760" t="s">
        <v>138</v>
      </c>
      <c r="L1760" t="s">
        <v>5303</v>
      </c>
      <c r="M1760" t="s">
        <v>5304</v>
      </c>
      <c r="N1760">
        <v>0.96722222199999996</v>
      </c>
      <c r="O1760">
        <v>0</v>
      </c>
      <c r="P1760">
        <v>197</v>
      </c>
      <c r="Q1760">
        <v>0</v>
      </c>
      <c r="R1760">
        <v>5</v>
      </c>
      <c r="S1760">
        <v>0</v>
      </c>
      <c r="T1760">
        <v>17</v>
      </c>
      <c r="U1760">
        <v>0</v>
      </c>
      <c r="V1760">
        <v>0</v>
      </c>
      <c r="W1760">
        <v>0</v>
      </c>
      <c r="X1760">
        <v>29.947297255882845</v>
      </c>
      <c r="Y1760">
        <v>0</v>
      </c>
      <c r="Z1760">
        <v>6.5584654414365442</v>
      </c>
      <c r="AA1760">
        <v>0</v>
      </c>
      <c r="AB1760">
        <v>6.1186063617768562</v>
      </c>
      <c r="AC1760">
        <v>0</v>
      </c>
      <c r="AD1760">
        <v>0</v>
      </c>
      <c r="AE1760">
        <v>42.624369059096246</v>
      </c>
    </row>
    <row r="1761" spans="1:31" x14ac:dyDescent="0.25">
      <c r="A1761">
        <v>2360187</v>
      </c>
      <c r="B1761">
        <v>1</v>
      </c>
      <c r="C1761" t="s">
        <v>80</v>
      </c>
      <c r="D1761" t="s">
        <v>83</v>
      </c>
      <c r="E1761" t="s">
        <v>171</v>
      </c>
      <c r="F1761" t="s">
        <v>5305</v>
      </c>
      <c r="G1761" t="s">
        <v>168</v>
      </c>
      <c r="H1761" t="s">
        <v>135</v>
      </c>
      <c r="I1761" t="s">
        <v>136</v>
      </c>
      <c r="J1761" t="s">
        <v>137</v>
      </c>
      <c r="K1761" t="s">
        <v>138</v>
      </c>
      <c r="L1761" t="s">
        <v>5306</v>
      </c>
      <c r="M1761" t="s">
        <v>5307</v>
      </c>
      <c r="N1761">
        <v>0.23611111100000001</v>
      </c>
      <c r="O1761">
        <v>0</v>
      </c>
      <c r="P1761">
        <v>0</v>
      </c>
      <c r="Q1761">
        <v>1</v>
      </c>
      <c r="R1761">
        <v>0</v>
      </c>
      <c r="S1761">
        <v>3</v>
      </c>
      <c r="T1761">
        <v>16</v>
      </c>
      <c r="U1761">
        <v>6</v>
      </c>
      <c r="V1761">
        <v>5</v>
      </c>
      <c r="W1761">
        <v>0</v>
      </c>
      <c r="X1761">
        <v>0</v>
      </c>
      <c r="Y1761">
        <v>2.8935965599736116E-2</v>
      </c>
      <c r="Z1761">
        <v>0</v>
      </c>
      <c r="AA1761">
        <v>10.966667867100556</v>
      </c>
      <c r="AB1761">
        <v>42.360675397103741</v>
      </c>
      <c r="AC1761">
        <v>427.39656223120079</v>
      </c>
      <c r="AD1761">
        <v>36.674652264274222</v>
      </c>
      <c r="AE1761">
        <v>517.42749372527908</v>
      </c>
    </row>
    <row r="1762" spans="1:31" x14ac:dyDescent="0.25">
      <c r="A1762">
        <v>2360188</v>
      </c>
      <c r="B1762">
        <v>1</v>
      </c>
      <c r="C1762" t="s">
        <v>81</v>
      </c>
      <c r="D1762" t="s">
        <v>128</v>
      </c>
      <c r="E1762" t="s">
        <v>171</v>
      </c>
      <c r="F1762" t="s">
        <v>5308</v>
      </c>
      <c r="G1762" t="s">
        <v>168</v>
      </c>
      <c r="H1762" t="s">
        <v>135</v>
      </c>
      <c r="I1762" t="s">
        <v>136</v>
      </c>
      <c r="J1762" t="s">
        <v>137</v>
      </c>
      <c r="K1762" t="s">
        <v>138</v>
      </c>
      <c r="L1762" t="s">
        <v>5303</v>
      </c>
      <c r="M1762" t="s">
        <v>5309</v>
      </c>
      <c r="N1762">
        <v>0.80388888800000002</v>
      </c>
      <c r="O1762">
        <v>0</v>
      </c>
      <c r="P1762">
        <v>483</v>
      </c>
      <c r="Q1762">
        <v>4</v>
      </c>
      <c r="R1762">
        <v>7</v>
      </c>
      <c r="S1762">
        <v>18</v>
      </c>
      <c r="T1762">
        <v>47</v>
      </c>
      <c r="U1762">
        <v>3</v>
      </c>
      <c r="V1762">
        <v>0</v>
      </c>
      <c r="W1762">
        <v>0</v>
      </c>
      <c r="X1762">
        <v>96.523287685478365</v>
      </c>
      <c r="Y1762">
        <v>6.6688758047273122</v>
      </c>
      <c r="Z1762">
        <v>5.1722812698222578</v>
      </c>
      <c r="AA1762">
        <v>719.25846529097612</v>
      </c>
      <c r="AB1762">
        <v>37.791492612457027</v>
      </c>
      <c r="AC1762">
        <v>687.15291874436616</v>
      </c>
      <c r="AD1762">
        <v>0</v>
      </c>
      <c r="AE1762">
        <v>1552.5673214078272</v>
      </c>
    </row>
    <row r="1763" spans="1:31" x14ac:dyDescent="0.25">
      <c r="A1763">
        <v>2360191</v>
      </c>
      <c r="B1763">
        <v>1</v>
      </c>
      <c r="C1763" t="s">
        <v>80</v>
      </c>
      <c r="D1763" t="s">
        <v>87</v>
      </c>
      <c r="E1763" t="s">
        <v>148</v>
      </c>
      <c r="F1763" t="s">
        <v>5310</v>
      </c>
      <c r="G1763" t="s">
        <v>240</v>
      </c>
      <c r="H1763" t="s">
        <v>151</v>
      </c>
      <c r="I1763" t="s">
        <v>136</v>
      </c>
      <c r="J1763" t="s">
        <v>137</v>
      </c>
      <c r="K1763" t="s">
        <v>138</v>
      </c>
      <c r="L1763" t="s">
        <v>5311</v>
      </c>
      <c r="M1763" t="s">
        <v>5312</v>
      </c>
      <c r="N1763">
        <v>8.5822222220000004</v>
      </c>
      <c r="O1763">
        <v>0</v>
      </c>
      <c r="P1763">
        <v>1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3.2333584677604552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3.2333584677604552</v>
      </c>
    </row>
    <row r="1764" spans="1:31" x14ac:dyDescent="0.25">
      <c r="A1764">
        <v>2360193</v>
      </c>
      <c r="B1764">
        <v>1</v>
      </c>
      <c r="C1764" t="s">
        <v>80</v>
      </c>
      <c r="D1764" t="s">
        <v>96</v>
      </c>
      <c r="E1764" t="s">
        <v>154</v>
      </c>
      <c r="F1764" t="s">
        <v>5313</v>
      </c>
      <c r="G1764" t="s">
        <v>244</v>
      </c>
      <c r="H1764" t="s">
        <v>151</v>
      </c>
      <c r="I1764" t="s">
        <v>136</v>
      </c>
      <c r="J1764" t="s">
        <v>137</v>
      </c>
      <c r="K1764" t="s">
        <v>245</v>
      </c>
      <c r="L1764" t="s">
        <v>5314</v>
      </c>
      <c r="M1764" t="s">
        <v>5315</v>
      </c>
      <c r="N1764">
        <v>9.0388888880000007</v>
      </c>
      <c r="O1764">
        <v>0</v>
      </c>
      <c r="P1764">
        <v>128</v>
      </c>
      <c r="Q1764">
        <v>0</v>
      </c>
      <c r="R1764">
        <v>0</v>
      </c>
      <c r="S1764">
        <v>0</v>
      </c>
      <c r="T1764">
        <v>49</v>
      </c>
      <c r="U1764">
        <v>0</v>
      </c>
      <c r="V1764">
        <v>0</v>
      </c>
      <c r="W1764">
        <v>0</v>
      </c>
      <c r="X1764">
        <v>1673.6990398997809</v>
      </c>
      <c r="Y1764">
        <v>0</v>
      </c>
      <c r="Z1764">
        <v>0</v>
      </c>
      <c r="AA1764">
        <v>0</v>
      </c>
      <c r="AB1764">
        <v>5351.5632001862123</v>
      </c>
      <c r="AC1764">
        <v>0</v>
      </c>
      <c r="AD1764">
        <v>0</v>
      </c>
      <c r="AE1764">
        <v>7025.2622400859927</v>
      </c>
    </row>
    <row r="1765" spans="1:31" x14ac:dyDescent="0.25">
      <c r="A1765">
        <v>2360194</v>
      </c>
      <c r="B1765">
        <v>1</v>
      </c>
      <c r="C1765" t="s">
        <v>80</v>
      </c>
      <c r="D1765" t="s">
        <v>98</v>
      </c>
      <c r="E1765" t="s">
        <v>132</v>
      </c>
      <c r="F1765" t="s">
        <v>5316</v>
      </c>
      <c r="G1765" t="s">
        <v>244</v>
      </c>
      <c r="H1765" t="s">
        <v>135</v>
      </c>
      <c r="I1765" t="s">
        <v>136</v>
      </c>
      <c r="J1765" t="s">
        <v>137</v>
      </c>
      <c r="K1765" t="s">
        <v>245</v>
      </c>
      <c r="L1765" t="s">
        <v>5317</v>
      </c>
      <c r="M1765" t="s">
        <v>5318</v>
      </c>
      <c r="N1765">
        <v>7.9497222220000001</v>
      </c>
      <c r="O1765">
        <v>0</v>
      </c>
      <c r="P1765">
        <v>73</v>
      </c>
      <c r="Q1765">
        <v>0</v>
      </c>
      <c r="R1765">
        <v>23</v>
      </c>
      <c r="S1765">
        <v>0</v>
      </c>
      <c r="T1765">
        <v>15</v>
      </c>
      <c r="U1765">
        <v>0</v>
      </c>
      <c r="V1765">
        <v>0</v>
      </c>
      <c r="W1765">
        <v>0</v>
      </c>
      <c r="X1765">
        <v>144.29929990797854</v>
      </c>
      <c r="Y1765">
        <v>0</v>
      </c>
      <c r="Z1765">
        <v>227.31229490877769</v>
      </c>
      <c r="AA1765">
        <v>0</v>
      </c>
      <c r="AB1765">
        <v>213.95205120260587</v>
      </c>
      <c r="AC1765">
        <v>0</v>
      </c>
      <c r="AD1765">
        <v>0</v>
      </c>
      <c r="AE1765">
        <v>585.56364601936207</v>
      </c>
    </row>
    <row r="1766" spans="1:31" x14ac:dyDescent="0.25">
      <c r="A1766">
        <v>2360195</v>
      </c>
      <c r="B1766">
        <v>1</v>
      </c>
      <c r="C1766" t="s">
        <v>80</v>
      </c>
      <c r="D1766" t="s">
        <v>96</v>
      </c>
      <c r="E1766" t="s">
        <v>148</v>
      </c>
      <c r="F1766" t="s">
        <v>5319</v>
      </c>
      <c r="G1766" t="s">
        <v>160</v>
      </c>
      <c r="H1766" t="s">
        <v>151</v>
      </c>
      <c r="I1766" t="s">
        <v>136</v>
      </c>
      <c r="J1766" t="s">
        <v>137</v>
      </c>
      <c r="K1766" t="s">
        <v>138</v>
      </c>
      <c r="L1766" t="s">
        <v>5320</v>
      </c>
      <c r="M1766" t="s">
        <v>5321</v>
      </c>
      <c r="N1766">
        <v>1.4650000000000001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1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44.968543751530149</v>
      </c>
      <c r="AC1766">
        <v>0</v>
      </c>
      <c r="AD1766">
        <v>0</v>
      </c>
      <c r="AE1766">
        <v>44.968543751530149</v>
      </c>
    </row>
    <row r="1767" spans="1:31" x14ac:dyDescent="0.25">
      <c r="A1767">
        <v>2360196</v>
      </c>
      <c r="B1767">
        <v>1</v>
      </c>
      <c r="C1767" t="s">
        <v>81</v>
      </c>
      <c r="D1767" t="s">
        <v>128</v>
      </c>
      <c r="E1767" t="s">
        <v>132</v>
      </c>
      <c r="F1767" t="s">
        <v>5322</v>
      </c>
      <c r="G1767" t="s">
        <v>244</v>
      </c>
      <c r="H1767" t="s">
        <v>135</v>
      </c>
      <c r="I1767" t="s">
        <v>136</v>
      </c>
      <c r="J1767" t="s">
        <v>137</v>
      </c>
      <c r="K1767" t="s">
        <v>245</v>
      </c>
      <c r="L1767" t="s">
        <v>5323</v>
      </c>
      <c r="M1767" t="s">
        <v>5324</v>
      </c>
      <c r="N1767">
        <v>7.1841666660000003</v>
      </c>
      <c r="O1767">
        <v>0</v>
      </c>
      <c r="P1767">
        <v>373</v>
      </c>
      <c r="Q1767">
        <v>0</v>
      </c>
      <c r="R1767">
        <v>0</v>
      </c>
      <c r="S1767">
        <v>0</v>
      </c>
      <c r="T1767">
        <v>29</v>
      </c>
      <c r="U1767">
        <v>0</v>
      </c>
      <c r="V1767">
        <v>0</v>
      </c>
      <c r="W1767">
        <v>0</v>
      </c>
      <c r="X1767">
        <v>813.76388054612721</v>
      </c>
      <c r="Y1767">
        <v>0</v>
      </c>
      <c r="Z1767">
        <v>0</v>
      </c>
      <c r="AA1767">
        <v>0</v>
      </c>
      <c r="AB1767">
        <v>311.5469597828278</v>
      </c>
      <c r="AC1767">
        <v>0</v>
      </c>
      <c r="AD1767">
        <v>0</v>
      </c>
      <c r="AE1767">
        <v>1125.310840328955</v>
      </c>
    </row>
    <row r="1768" spans="1:31" x14ac:dyDescent="0.25">
      <c r="A1768">
        <v>2360198</v>
      </c>
      <c r="B1768">
        <v>1</v>
      </c>
      <c r="C1768" t="s">
        <v>81</v>
      </c>
      <c r="D1768" t="s">
        <v>113</v>
      </c>
      <c r="E1768" t="s">
        <v>171</v>
      </c>
      <c r="F1768" t="s">
        <v>5325</v>
      </c>
      <c r="G1768" t="s">
        <v>244</v>
      </c>
      <c r="H1768" t="s">
        <v>135</v>
      </c>
      <c r="I1768" t="s">
        <v>136</v>
      </c>
      <c r="J1768" t="s">
        <v>137</v>
      </c>
      <c r="K1768" t="s">
        <v>245</v>
      </c>
      <c r="L1768" t="s">
        <v>5326</v>
      </c>
      <c r="M1768" t="s">
        <v>5327</v>
      </c>
      <c r="N1768">
        <v>8.631388888</v>
      </c>
      <c r="O1768">
        <v>0</v>
      </c>
      <c r="P1768">
        <v>540</v>
      </c>
      <c r="Q1768">
        <v>3</v>
      </c>
      <c r="R1768">
        <v>36</v>
      </c>
      <c r="S1768">
        <v>3</v>
      </c>
      <c r="T1768">
        <v>17</v>
      </c>
      <c r="U1768">
        <v>0</v>
      </c>
      <c r="V1768">
        <v>0</v>
      </c>
      <c r="W1768">
        <v>0</v>
      </c>
      <c r="X1768">
        <v>800.67822024255713</v>
      </c>
      <c r="Y1768">
        <v>122.61673119660581</v>
      </c>
      <c r="Z1768">
        <v>708.3648631038127</v>
      </c>
      <c r="AA1768">
        <v>41.012212300977104</v>
      </c>
      <c r="AB1768">
        <v>135.39466781443693</v>
      </c>
      <c r="AC1768">
        <v>0</v>
      </c>
      <c r="AD1768">
        <v>0</v>
      </c>
      <c r="AE1768">
        <v>1808.0666946583897</v>
      </c>
    </row>
    <row r="1769" spans="1:31" x14ac:dyDescent="0.25">
      <c r="A1769">
        <v>2360200</v>
      </c>
      <c r="B1769">
        <v>1</v>
      </c>
      <c r="C1769" t="s">
        <v>80</v>
      </c>
      <c r="D1769" t="s">
        <v>93</v>
      </c>
      <c r="E1769" t="s">
        <v>154</v>
      </c>
      <c r="F1769" t="s">
        <v>5328</v>
      </c>
      <c r="G1769" t="s">
        <v>244</v>
      </c>
      <c r="H1769" t="s">
        <v>151</v>
      </c>
      <c r="I1769" t="s">
        <v>136</v>
      </c>
      <c r="J1769" t="s">
        <v>137</v>
      </c>
      <c r="K1769" t="s">
        <v>245</v>
      </c>
      <c r="L1769" t="s">
        <v>5329</v>
      </c>
      <c r="M1769" t="s">
        <v>5330</v>
      </c>
      <c r="N1769">
        <v>4.3294444439999999</v>
      </c>
      <c r="O1769">
        <v>0</v>
      </c>
      <c r="P1769">
        <v>4</v>
      </c>
      <c r="Q1769">
        <v>0</v>
      </c>
      <c r="R1769">
        <v>5</v>
      </c>
      <c r="S1769">
        <v>0</v>
      </c>
      <c r="T1769">
        <v>12</v>
      </c>
      <c r="U1769">
        <v>0</v>
      </c>
      <c r="V1769">
        <v>0</v>
      </c>
      <c r="W1769">
        <v>0</v>
      </c>
      <c r="X1769">
        <v>4.2966029328831343</v>
      </c>
      <c r="Y1769">
        <v>0</v>
      </c>
      <c r="Z1769">
        <v>45.002816668098696</v>
      </c>
      <c r="AA1769">
        <v>0</v>
      </c>
      <c r="AB1769">
        <v>98.899381073731405</v>
      </c>
      <c r="AC1769">
        <v>0</v>
      </c>
      <c r="AD1769">
        <v>0</v>
      </c>
      <c r="AE1769">
        <v>148.19880067471323</v>
      </c>
    </row>
    <row r="1770" spans="1:31" x14ac:dyDescent="0.25">
      <c r="A1770">
        <v>2360202</v>
      </c>
      <c r="B1770">
        <v>1</v>
      </c>
      <c r="C1770" t="s">
        <v>80</v>
      </c>
      <c r="D1770" t="s">
        <v>85</v>
      </c>
      <c r="E1770" t="s">
        <v>225</v>
      </c>
      <c r="F1770" t="s">
        <v>5331</v>
      </c>
      <c r="G1770" t="s">
        <v>252</v>
      </c>
      <c r="H1770" t="s">
        <v>151</v>
      </c>
      <c r="I1770" t="s">
        <v>136</v>
      </c>
      <c r="J1770" t="s">
        <v>137</v>
      </c>
      <c r="K1770" t="s">
        <v>245</v>
      </c>
      <c r="L1770" t="s">
        <v>5332</v>
      </c>
      <c r="M1770" t="s">
        <v>5333</v>
      </c>
      <c r="N1770">
        <v>7.9480555549999998</v>
      </c>
      <c r="O1770">
        <v>0</v>
      </c>
      <c r="P1770">
        <v>160</v>
      </c>
      <c r="Q1770">
        <v>0</v>
      </c>
      <c r="R1770">
        <v>0</v>
      </c>
      <c r="S1770">
        <v>0</v>
      </c>
      <c r="T1770">
        <v>10</v>
      </c>
      <c r="U1770">
        <v>0</v>
      </c>
      <c r="V1770">
        <v>0</v>
      </c>
      <c r="W1770">
        <v>0</v>
      </c>
      <c r="X1770">
        <v>504.06820962762833</v>
      </c>
      <c r="Y1770">
        <v>0</v>
      </c>
      <c r="Z1770">
        <v>0</v>
      </c>
      <c r="AA1770">
        <v>0</v>
      </c>
      <c r="AB1770">
        <v>80.000847008325451</v>
      </c>
      <c r="AC1770">
        <v>0</v>
      </c>
      <c r="AD1770">
        <v>0</v>
      </c>
      <c r="AE1770">
        <v>584.06905663595376</v>
      </c>
    </row>
    <row r="1771" spans="1:31" x14ac:dyDescent="0.25">
      <c r="A1771">
        <v>2360204</v>
      </c>
      <c r="B1771">
        <v>1</v>
      </c>
      <c r="C1771" t="s">
        <v>80</v>
      </c>
      <c r="D1771" t="s">
        <v>85</v>
      </c>
      <c r="E1771" t="s">
        <v>225</v>
      </c>
      <c r="F1771" t="s">
        <v>5334</v>
      </c>
      <c r="G1771" t="s">
        <v>252</v>
      </c>
      <c r="H1771" t="s">
        <v>151</v>
      </c>
      <c r="I1771" t="s">
        <v>136</v>
      </c>
      <c r="J1771" t="s">
        <v>137</v>
      </c>
      <c r="K1771" t="s">
        <v>245</v>
      </c>
      <c r="L1771" t="s">
        <v>5335</v>
      </c>
      <c r="M1771" t="s">
        <v>5336</v>
      </c>
      <c r="N1771">
        <v>7.9044444440000001</v>
      </c>
      <c r="O1771">
        <v>0</v>
      </c>
      <c r="P1771">
        <v>27</v>
      </c>
      <c r="Q1771">
        <v>0</v>
      </c>
      <c r="R1771">
        <v>0</v>
      </c>
      <c r="S1771">
        <v>0</v>
      </c>
      <c r="T1771">
        <v>3</v>
      </c>
      <c r="U1771">
        <v>0</v>
      </c>
      <c r="V1771">
        <v>0</v>
      </c>
      <c r="W1771">
        <v>0</v>
      </c>
      <c r="X1771">
        <v>67.764396984031777</v>
      </c>
      <c r="Y1771">
        <v>0</v>
      </c>
      <c r="Z1771">
        <v>0</v>
      </c>
      <c r="AA1771">
        <v>0</v>
      </c>
      <c r="AB1771">
        <v>16.941947832290111</v>
      </c>
      <c r="AC1771">
        <v>0</v>
      </c>
      <c r="AD1771">
        <v>0</v>
      </c>
      <c r="AE1771">
        <v>84.706344816321888</v>
      </c>
    </row>
    <row r="1772" spans="1:31" x14ac:dyDescent="0.25">
      <c r="A1772">
        <v>2360206</v>
      </c>
      <c r="B1772">
        <v>1</v>
      </c>
      <c r="C1772" t="s">
        <v>81</v>
      </c>
      <c r="D1772" t="s">
        <v>118</v>
      </c>
      <c r="E1772" t="s">
        <v>320</v>
      </c>
      <c r="F1772" t="s">
        <v>5337</v>
      </c>
      <c r="G1772" t="s">
        <v>244</v>
      </c>
      <c r="H1772" t="s">
        <v>135</v>
      </c>
      <c r="I1772" t="s">
        <v>136</v>
      </c>
      <c r="J1772" t="s">
        <v>137</v>
      </c>
      <c r="K1772" t="s">
        <v>245</v>
      </c>
      <c r="L1772" t="s">
        <v>5338</v>
      </c>
      <c r="M1772" t="s">
        <v>5339</v>
      </c>
      <c r="N1772">
        <v>4.1624999999999996</v>
      </c>
      <c r="O1772">
        <v>7</v>
      </c>
      <c r="P1772">
        <v>1116</v>
      </c>
      <c r="Q1772">
        <v>191</v>
      </c>
      <c r="R1772">
        <v>78</v>
      </c>
      <c r="S1772">
        <v>46</v>
      </c>
      <c r="T1772">
        <v>101</v>
      </c>
      <c r="U1772">
        <v>0</v>
      </c>
      <c r="V1772">
        <v>0</v>
      </c>
      <c r="W1772">
        <v>8.826986323692255</v>
      </c>
      <c r="X1772">
        <v>1010.1942379649046</v>
      </c>
      <c r="Y1772">
        <v>5704.0350348666143</v>
      </c>
      <c r="Z1772">
        <v>625.15311594070647</v>
      </c>
      <c r="AA1772">
        <v>1174.8587049051023</v>
      </c>
      <c r="AB1772">
        <v>479.22641228385947</v>
      </c>
      <c r="AC1772">
        <v>0</v>
      </c>
      <c r="AD1772">
        <v>0</v>
      </c>
      <c r="AE1772">
        <v>9002.2944922848801</v>
      </c>
    </row>
    <row r="1773" spans="1:31" x14ac:dyDescent="0.25">
      <c r="A1773">
        <v>2360208</v>
      </c>
      <c r="B1773">
        <v>1</v>
      </c>
      <c r="C1773" t="s">
        <v>80</v>
      </c>
      <c r="D1773" t="s">
        <v>101</v>
      </c>
      <c r="E1773" t="s">
        <v>225</v>
      </c>
      <c r="F1773" t="s">
        <v>5340</v>
      </c>
      <c r="G1773" t="s">
        <v>156</v>
      </c>
      <c r="H1773" t="s">
        <v>151</v>
      </c>
      <c r="I1773" t="s">
        <v>136</v>
      </c>
      <c r="J1773" t="s">
        <v>137</v>
      </c>
      <c r="K1773" t="s">
        <v>138</v>
      </c>
      <c r="L1773" t="s">
        <v>5341</v>
      </c>
      <c r="M1773" t="s">
        <v>5342</v>
      </c>
      <c r="N1773">
        <v>1.4269444440000001</v>
      </c>
      <c r="O1773">
        <v>0</v>
      </c>
      <c r="P1773">
        <v>18</v>
      </c>
      <c r="Q1773">
        <v>0</v>
      </c>
      <c r="R1773">
        <v>0</v>
      </c>
      <c r="S1773">
        <v>0</v>
      </c>
      <c r="T1773">
        <v>2</v>
      </c>
      <c r="U1773">
        <v>0</v>
      </c>
      <c r="V1773">
        <v>0</v>
      </c>
      <c r="W1773">
        <v>0</v>
      </c>
      <c r="X1773">
        <v>9.8739144084516557</v>
      </c>
      <c r="Y1773">
        <v>0</v>
      </c>
      <c r="Z1773">
        <v>0</v>
      </c>
      <c r="AA1773">
        <v>0</v>
      </c>
      <c r="AB1773">
        <v>4.2328110457837562</v>
      </c>
      <c r="AC1773">
        <v>0</v>
      </c>
      <c r="AD1773">
        <v>0</v>
      </c>
      <c r="AE1773">
        <v>14.106725454235413</v>
      </c>
    </row>
    <row r="1774" spans="1:31" x14ac:dyDescent="0.25">
      <c r="A1774">
        <v>2360209</v>
      </c>
      <c r="B1774">
        <v>1</v>
      </c>
      <c r="C1774" t="s">
        <v>80</v>
      </c>
      <c r="D1774" t="s">
        <v>82</v>
      </c>
      <c r="E1774" t="s">
        <v>132</v>
      </c>
      <c r="F1774" t="s">
        <v>5343</v>
      </c>
      <c r="G1774" t="s">
        <v>244</v>
      </c>
      <c r="H1774" t="s">
        <v>135</v>
      </c>
      <c r="I1774" t="s">
        <v>136</v>
      </c>
      <c r="J1774" t="s">
        <v>137</v>
      </c>
      <c r="K1774" t="s">
        <v>245</v>
      </c>
      <c r="L1774" t="s">
        <v>5338</v>
      </c>
      <c r="M1774" t="s">
        <v>5344</v>
      </c>
      <c r="N1774">
        <v>8.5616666660000007</v>
      </c>
      <c r="O1774">
        <v>0</v>
      </c>
      <c r="P1774">
        <v>1528</v>
      </c>
      <c r="Q1774">
        <v>0</v>
      </c>
      <c r="R1774">
        <v>0</v>
      </c>
      <c r="S1774">
        <v>0</v>
      </c>
      <c r="T1774">
        <v>77</v>
      </c>
      <c r="U1774">
        <v>0</v>
      </c>
      <c r="V1774">
        <v>0</v>
      </c>
      <c r="W1774">
        <v>0</v>
      </c>
      <c r="X1774">
        <v>3687.6032021438373</v>
      </c>
      <c r="Y1774">
        <v>0</v>
      </c>
      <c r="Z1774">
        <v>0</v>
      </c>
      <c r="AA1774">
        <v>0</v>
      </c>
      <c r="AB1774">
        <v>657.73280241509315</v>
      </c>
      <c r="AC1774">
        <v>0</v>
      </c>
      <c r="AD1774">
        <v>0</v>
      </c>
      <c r="AE1774">
        <v>4345.3360045589307</v>
      </c>
    </row>
    <row r="1775" spans="1:31" x14ac:dyDescent="0.25">
      <c r="A1775">
        <v>2360211</v>
      </c>
      <c r="B1775">
        <v>1</v>
      </c>
      <c r="C1775" t="s">
        <v>80</v>
      </c>
      <c r="D1775" t="s">
        <v>93</v>
      </c>
      <c r="E1775" t="s">
        <v>166</v>
      </c>
      <c r="F1775" t="s">
        <v>5345</v>
      </c>
      <c r="G1775" t="s">
        <v>244</v>
      </c>
      <c r="H1775" t="s">
        <v>135</v>
      </c>
      <c r="I1775" t="s">
        <v>136</v>
      </c>
      <c r="J1775" t="s">
        <v>137</v>
      </c>
      <c r="K1775" t="s">
        <v>245</v>
      </c>
      <c r="L1775" t="s">
        <v>5346</v>
      </c>
      <c r="M1775" t="s">
        <v>5347</v>
      </c>
      <c r="N1775">
        <v>7.8066666659999999</v>
      </c>
      <c r="O1775">
        <v>0</v>
      </c>
      <c r="P1775">
        <v>3543</v>
      </c>
      <c r="Q1775">
        <v>3</v>
      </c>
      <c r="R1775">
        <v>1</v>
      </c>
      <c r="S1775">
        <v>1</v>
      </c>
      <c r="T1775">
        <v>118</v>
      </c>
      <c r="U1775">
        <v>1</v>
      </c>
      <c r="V1775">
        <v>0</v>
      </c>
      <c r="W1775">
        <v>0</v>
      </c>
      <c r="X1775">
        <v>10154.346625901902</v>
      </c>
      <c r="Y1775">
        <v>267.38164523226271</v>
      </c>
      <c r="Z1775">
        <v>117.57829640823643</v>
      </c>
      <c r="AA1775">
        <v>327.77921867796005</v>
      </c>
      <c r="AB1775">
        <v>1464.1780764119651</v>
      </c>
      <c r="AC1775">
        <v>373.72330317050972</v>
      </c>
      <c r="AD1775">
        <v>0</v>
      </c>
      <c r="AE1775">
        <v>12704.987165802837</v>
      </c>
    </row>
    <row r="1776" spans="1:31" x14ac:dyDescent="0.25">
      <c r="A1776">
        <v>2360214</v>
      </c>
      <c r="B1776">
        <v>1</v>
      </c>
      <c r="C1776" t="s">
        <v>80</v>
      </c>
      <c r="D1776" t="s">
        <v>110</v>
      </c>
      <c r="E1776" t="s">
        <v>225</v>
      </c>
      <c r="F1776" t="s">
        <v>5348</v>
      </c>
      <c r="G1776" t="s">
        <v>244</v>
      </c>
      <c r="H1776" t="s">
        <v>151</v>
      </c>
      <c r="I1776" t="s">
        <v>136</v>
      </c>
      <c r="J1776" t="s">
        <v>137</v>
      </c>
      <c r="K1776" t="s">
        <v>245</v>
      </c>
      <c r="L1776" t="s">
        <v>5349</v>
      </c>
      <c r="M1776" t="s">
        <v>5350</v>
      </c>
      <c r="N1776">
        <v>1.230277777</v>
      </c>
      <c r="O1776">
        <v>0</v>
      </c>
      <c r="P1776">
        <v>261</v>
      </c>
      <c r="Q1776">
        <v>0</v>
      </c>
      <c r="R1776">
        <v>0</v>
      </c>
      <c r="S1776">
        <v>0</v>
      </c>
      <c r="T1776">
        <v>9</v>
      </c>
      <c r="U1776">
        <v>0</v>
      </c>
      <c r="V1776">
        <v>0</v>
      </c>
      <c r="W1776">
        <v>0</v>
      </c>
      <c r="X1776">
        <v>110.59265891130921</v>
      </c>
      <c r="Y1776">
        <v>0</v>
      </c>
      <c r="Z1776">
        <v>0</v>
      </c>
      <c r="AA1776">
        <v>0</v>
      </c>
      <c r="AB1776">
        <v>4.8218017684877772</v>
      </c>
      <c r="AC1776">
        <v>0</v>
      </c>
      <c r="AD1776">
        <v>0</v>
      </c>
      <c r="AE1776">
        <v>115.41446067979699</v>
      </c>
    </row>
    <row r="1777" spans="1:31" x14ac:dyDescent="0.25">
      <c r="A1777">
        <v>2360216</v>
      </c>
      <c r="B1777">
        <v>1</v>
      </c>
      <c r="C1777" t="s">
        <v>80</v>
      </c>
      <c r="D1777" t="s">
        <v>105</v>
      </c>
      <c r="E1777" t="s">
        <v>132</v>
      </c>
      <c r="F1777" t="s">
        <v>5351</v>
      </c>
      <c r="G1777" t="s">
        <v>244</v>
      </c>
      <c r="H1777" t="s">
        <v>135</v>
      </c>
      <c r="I1777" t="s">
        <v>136</v>
      </c>
      <c r="J1777" t="s">
        <v>137</v>
      </c>
      <c r="K1777" t="s">
        <v>245</v>
      </c>
      <c r="L1777" t="s">
        <v>5352</v>
      </c>
      <c r="M1777" t="s">
        <v>5353</v>
      </c>
      <c r="N1777">
        <v>6.909166666</v>
      </c>
      <c r="O1777">
        <v>0</v>
      </c>
      <c r="P1777">
        <v>317</v>
      </c>
      <c r="Q1777">
        <v>0</v>
      </c>
      <c r="R1777">
        <v>0</v>
      </c>
      <c r="S1777">
        <v>0</v>
      </c>
      <c r="T1777">
        <v>48</v>
      </c>
      <c r="U1777">
        <v>0</v>
      </c>
      <c r="V1777">
        <v>0</v>
      </c>
      <c r="W1777">
        <v>0</v>
      </c>
      <c r="X1777">
        <v>737.3005788178192</v>
      </c>
      <c r="Y1777">
        <v>0</v>
      </c>
      <c r="Z1777">
        <v>0</v>
      </c>
      <c r="AA1777">
        <v>0</v>
      </c>
      <c r="AB1777">
        <v>572.19083667907773</v>
      </c>
      <c r="AC1777">
        <v>0</v>
      </c>
      <c r="AD1777">
        <v>0</v>
      </c>
      <c r="AE1777">
        <v>1309.4914154968969</v>
      </c>
    </row>
    <row r="1778" spans="1:31" x14ac:dyDescent="0.25">
      <c r="A1778">
        <v>2360219</v>
      </c>
      <c r="B1778">
        <v>1</v>
      </c>
      <c r="C1778" t="s">
        <v>80</v>
      </c>
      <c r="D1778" t="s">
        <v>91</v>
      </c>
      <c r="E1778" t="s">
        <v>166</v>
      </c>
      <c r="F1778" t="s">
        <v>3116</v>
      </c>
      <c r="G1778" t="s">
        <v>244</v>
      </c>
      <c r="H1778" t="s">
        <v>135</v>
      </c>
      <c r="I1778" t="s">
        <v>136</v>
      </c>
      <c r="J1778" t="s">
        <v>137</v>
      </c>
      <c r="K1778" t="s">
        <v>245</v>
      </c>
      <c r="L1778" t="s">
        <v>5354</v>
      </c>
      <c r="M1778" t="s">
        <v>5355</v>
      </c>
      <c r="N1778">
        <v>7.5547222219999997</v>
      </c>
      <c r="O1778">
        <v>1</v>
      </c>
      <c r="P1778">
        <v>41</v>
      </c>
      <c r="Q1778">
        <v>21</v>
      </c>
      <c r="R1778">
        <v>274</v>
      </c>
      <c r="S1778">
        <v>11</v>
      </c>
      <c r="T1778">
        <v>68</v>
      </c>
      <c r="U1778">
        <v>3</v>
      </c>
      <c r="V1778">
        <v>0</v>
      </c>
      <c r="W1778">
        <v>5.6269856252211659</v>
      </c>
      <c r="X1778">
        <v>194.78259571869069</v>
      </c>
      <c r="Y1778">
        <v>1002.3456396386448</v>
      </c>
      <c r="Z1778">
        <v>4479.6863710134612</v>
      </c>
      <c r="AA1778">
        <v>1027.307193825616</v>
      </c>
      <c r="AB1778">
        <v>1156.2865661236592</v>
      </c>
      <c r="AC1778">
        <v>304.78838567544574</v>
      </c>
      <c r="AD1778">
        <v>0</v>
      </c>
      <c r="AE1778">
        <v>8170.8237376207389</v>
      </c>
    </row>
    <row r="1779" spans="1:31" x14ac:dyDescent="0.25">
      <c r="A1779">
        <v>2360220</v>
      </c>
      <c r="B1779">
        <v>1</v>
      </c>
      <c r="C1779" t="s">
        <v>80</v>
      </c>
      <c r="D1779" t="s">
        <v>93</v>
      </c>
      <c r="E1779" t="s">
        <v>166</v>
      </c>
      <c r="F1779" t="s">
        <v>5356</v>
      </c>
      <c r="G1779" t="s">
        <v>168</v>
      </c>
      <c r="H1779" t="s">
        <v>135</v>
      </c>
      <c r="I1779" t="s">
        <v>136</v>
      </c>
      <c r="J1779" t="s">
        <v>137</v>
      </c>
      <c r="K1779" t="s">
        <v>138</v>
      </c>
      <c r="L1779" t="s">
        <v>5357</v>
      </c>
      <c r="M1779" t="s">
        <v>5358</v>
      </c>
      <c r="N1779">
        <v>0.81944444400000005</v>
      </c>
      <c r="O1779">
        <v>1</v>
      </c>
      <c r="P1779">
        <v>327</v>
      </c>
      <c r="Q1779">
        <v>37</v>
      </c>
      <c r="R1779">
        <v>188</v>
      </c>
      <c r="S1779">
        <v>6</v>
      </c>
      <c r="T1779">
        <v>94</v>
      </c>
      <c r="U1779">
        <v>0</v>
      </c>
      <c r="V1779">
        <v>0</v>
      </c>
      <c r="W1779">
        <v>1.9551701199486444</v>
      </c>
      <c r="X1779">
        <v>114.45257382198945</v>
      </c>
      <c r="Y1779">
        <v>769.71067702931714</v>
      </c>
      <c r="Z1779">
        <v>895.89365924217032</v>
      </c>
      <c r="AA1779">
        <v>9.196705175471779</v>
      </c>
      <c r="AB1779">
        <v>256.4796274193875</v>
      </c>
      <c r="AC1779">
        <v>0</v>
      </c>
      <c r="AD1779">
        <v>0</v>
      </c>
      <c r="AE1779">
        <v>2047.688412808285</v>
      </c>
    </row>
    <row r="1780" spans="1:31" x14ac:dyDescent="0.25">
      <c r="A1780">
        <v>2368806</v>
      </c>
      <c r="B1780">
        <v>1</v>
      </c>
      <c r="C1780" t="s">
        <v>80</v>
      </c>
      <c r="D1780" t="s">
        <v>85</v>
      </c>
      <c r="E1780" t="s">
        <v>148</v>
      </c>
      <c r="F1780" t="s">
        <v>5359</v>
      </c>
      <c r="G1780" t="s">
        <v>160</v>
      </c>
      <c r="H1780" t="s">
        <v>151</v>
      </c>
      <c r="I1780" t="s">
        <v>136</v>
      </c>
      <c r="J1780" t="s">
        <v>137</v>
      </c>
      <c r="K1780" t="s">
        <v>138</v>
      </c>
      <c r="L1780" t="s">
        <v>5360</v>
      </c>
      <c r="M1780" t="s">
        <v>5361</v>
      </c>
      <c r="N1780">
        <v>1.6830555549999999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1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0.50407706701763089</v>
      </c>
      <c r="AC1780">
        <v>0</v>
      </c>
      <c r="AD1780">
        <v>0</v>
      </c>
      <c r="AE1780">
        <v>0.50407706701763089</v>
      </c>
    </row>
    <row r="1781" spans="1:31" x14ac:dyDescent="0.25">
      <c r="A1781">
        <v>2368952</v>
      </c>
      <c r="B1781">
        <v>1</v>
      </c>
      <c r="C1781" t="s">
        <v>80</v>
      </c>
      <c r="D1781" t="s">
        <v>100</v>
      </c>
      <c r="E1781" t="s">
        <v>225</v>
      </c>
      <c r="F1781" t="s">
        <v>5362</v>
      </c>
      <c r="G1781" t="s">
        <v>219</v>
      </c>
      <c r="H1781" t="s">
        <v>151</v>
      </c>
      <c r="I1781" t="s">
        <v>136</v>
      </c>
      <c r="J1781" t="s">
        <v>137</v>
      </c>
      <c r="K1781" t="s">
        <v>138</v>
      </c>
      <c r="L1781" t="s">
        <v>5363</v>
      </c>
      <c r="M1781" t="s">
        <v>5364</v>
      </c>
      <c r="N1781">
        <v>1.1277777769999999</v>
      </c>
      <c r="O1781">
        <v>0</v>
      </c>
      <c r="P1781">
        <v>42</v>
      </c>
      <c r="Q1781">
        <v>0</v>
      </c>
      <c r="R1781">
        <v>0</v>
      </c>
      <c r="S1781">
        <v>0</v>
      </c>
      <c r="T1781">
        <v>11</v>
      </c>
      <c r="U1781">
        <v>0</v>
      </c>
      <c r="V1781">
        <v>0</v>
      </c>
      <c r="W1781">
        <v>0</v>
      </c>
      <c r="X1781">
        <v>22.655054707717596</v>
      </c>
      <c r="Y1781">
        <v>0</v>
      </c>
      <c r="Z1781">
        <v>0</v>
      </c>
      <c r="AA1781">
        <v>0</v>
      </c>
      <c r="AB1781">
        <v>13.651005135799309</v>
      </c>
      <c r="AC1781">
        <v>0</v>
      </c>
      <c r="AD1781">
        <v>0</v>
      </c>
      <c r="AE1781">
        <v>36.306059843516906</v>
      </c>
    </row>
    <row r="1782" spans="1:31" x14ac:dyDescent="0.25">
      <c r="A1782">
        <v>2369493</v>
      </c>
      <c r="B1782">
        <v>1</v>
      </c>
      <c r="C1782" t="s">
        <v>81</v>
      </c>
      <c r="D1782" t="s">
        <v>123</v>
      </c>
      <c r="E1782" t="s">
        <v>148</v>
      </c>
      <c r="F1782" t="s">
        <v>5365</v>
      </c>
      <c r="G1782" t="s">
        <v>150</v>
      </c>
      <c r="H1782" t="s">
        <v>151</v>
      </c>
      <c r="I1782" t="s">
        <v>136</v>
      </c>
      <c r="J1782" t="s">
        <v>137</v>
      </c>
      <c r="K1782" t="s">
        <v>138</v>
      </c>
      <c r="L1782" t="s">
        <v>5366</v>
      </c>
      <c r="M1782" t="s">
        <v>5367</v>
      </c>
      <c r="N1782">
        <v>2.5347222220000001</v>
      </c>
      <c r="O1782">
        <v>0</v>
      </c>
      <c r="P1782">
        <v>2</v>
      </c>
      <c r="Q1782">
        <v>0</v>
      </c>
      <c r="R1782">
        <v>0</v>
      </c>
      <c r="S1782">
        <v>0</v>
      </c>
      <c r="T1782">
        <v>4</v>
      </c>
      <c r="U1782">
        <v>0</v>
      </c>
      <c r="V1782">
        <v>0</v>
      </c>
      <c r="W1782">
        <v>0</v>
      </c>
      <c r="X1782">
        <v>1.7733485397325335</v>
      </c>
      <c r="Y1782">
        <v>0</v>
      </c>
      <c r="Z1782">
        <v>0</v>
      </c>
      <c r="AA1782">
        <v>0</v>
      </c>
      <c r="AB1782">
        <v>13.093247964187389</v>
      </c>
      <c r="AC1782">
        <v>0</v>
      </c>
      <c r="AD1782">
        <v>0</v>
      </c>
      <c r="AE1782">
        <v>14.866596503919922</v>
      </c>
    </row>
    <row r="1783" spans="1:31" x14ac:dyDescent="0.25">
      <c r="A1783">
        <v>2369161</v>
      </c>
      <c r="B1783">
        <v>1</v>
      </c>
      <c r="C1783" t="s">
        <v>80</v>
      </c>
      <c r="D1783" t="s">
        <v>97</v>
      </c>
      <c r="E1783" t="s">
        <v>175</v>
      </c>
      <c r="F1783" t="s">
        <v>5368</v>
      </c>
      <c r="G1783" t="s">
        <v>284</v>
      </c>
      <c r="H1783" t="s">
        <v>151</v>
      </c>
      <c r="I1783" t="s">
        <v>136</v>
      </c>
      <c r="J1783" t="s">
        <v>137</v>
      </c>
      <c r="K1783" t="s">
        <v>138</v>
      </c>
      <c r="L1783" t="s">
        <v>5369</v>
      </c>
      <c r="M1783" t="s">
        <v>5370</v>
      </c>
      <c r="N1783">
        <v>4.7847222220000001</v>
      </c>
      <c r="O1783">
        <v>0</v>
      </c>
      <c r="P1783">
        <v>87</v>
      </c>
      <c r="Q1783">
        <v>0</v>
      </c>
      <c r="R1783">
        <v>0</v>
      </c>
      <c r="S1783">
        <v>0</v>
      </c>
      <c r="T1783">
        <v>13</v>
      </c>
      <c r="U1783">
        <v>0</v>
      </c>
      <c r="V1783">
        <v>0</v>
      </c>
      <c r="W1783">
        <v>0</v>
      </c>
      <c r="X1783">
        <v>216.29965289212623</v>
      </c>
      <c r="Y1783">
        <v>0</v>
      </c>
      <c r="Z1783">
        <v>0</v>
      </c>
      <c r="AA1783">
        <v>0</v>
      </c>
      <c r="AB1783">
        <v>65.977944221878488</v>
      </c>
      <c r="AC1783">
        <v>0</v>
      </c>
      <c r="AD1783">
        <v>0</v>
      </c>
      <c r="AE1783">
        <v>282.27759711400472</v>
      </c>
    </row>
    <row r="1784" spans="1:31" x14ac:dyDescent="0.25">
      <c r="A1784">
        <v>2369616</v>
      </c>
      <c r="B1784">
        <v>1</v>
      </c>
      <c r="C1784" t="s">
        <v>80</v>
      </c>
      <c r="D1784" t="s">
        <v>99</v>
      </c>
      <c r="E1784" t="s">
        <v>148</v>
      </c>
      <c r="F1784" t="s">
        <v>5371</v>
      </c>
      <c r="G1784" t="s">
        <v>160</v>
      </c>
      <c r="H1784" t="s">
        <v>151</v>
      </c>
      <c r="I1784" t="s">
        <v>136</v>
      </c>
      <c r="J1784" t="s">
        <v>137</v>
      </c>
      <c r="K1784" t="s">
        <v>138</v>
      </c>
      <c r="L1784" t="s">
        <v>5372</v>
      </c>
      <c r="M1784" t="s">
        <v>5373</v>
      </c>
      <c r="N1784">
        <v>0.461666666</v>
      </c>
      <c r="O1784">
        <v>0</v>
      </c>
      <c r="P1784">
        <v>1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0.21263555803227832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0.21263555803227832</v>
      </c>
    </row>
    <row r="1785" spans="1:31" x14ac:dyDescent="0.25">
      <c r="A1785">
        <v>2369516</v>
      </c>
      <c r="B1785">
        <v>1</v>
      </c>
      <c r="C1785" t="s">
        <v>80</v>
      </c>
      <c r="D1785" t="s">
        <v>100</v>
      </c>
      <c r="E1785" t="s">
        <v>148</v>
      </c>
      <c r="F1785" t="s">
        <v>5374</v>
      </c>
      <c r="G1785" t="s">
        <v>156</v>
      </c>
      <c r="H1785" t="s">
        <v>151</v>
      </c>
      <c r="I1785" t="s">
        <v>136</v>
      </c>
      <c r="J1785" t="s">
        <v>137</v>
      </c>
      <c r="K1785" t="s">
        <v>138</v>
      </c>
      <c r="L1785" t="s">
        <v>5375</v>
      </c>
      <c r="M1785" t="s">
        <v>5376</v>
      </c>
      <c r="N1785">
        <v>2.065833333</v>
      </c>
      <c r="O1785">
        <v>0</v>
      </c>
      <c r="P1785">
        <v>2</v>
      </c>
      <c r="Q1785">
        <v>0</v>
      </c>
      <c r="R1785">
        <v>0</v>
      </c>
      <c r="S1785">
        <v>0</v>
      </c>
      <c r="T1785">
        <v>1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17.602950511624382</v>
      </c>
      <c r="AC1785">
        <v>0</v>
      </c>
      <c r="AD1785">
        <v>0</v>
      </c>
      <c r="AE1785">
        <v>17.602950511624382</v>
      </c>
    </row>
    <row r="1786" spans="1:31" x14ac:dyDescent="0.25">
      <c r="A1786">
        <v>2369539</v>
      </c>
      <c r="B1786">
        <v>1</v>
      </c>
      <c r="C1786" t="s">
        <v>81</v>
      </c>
      <c r="D1786" t="s">
        <v>115</v>
      </c>
      <c r="E1786" t="s">
        <v>225</v>
      </c>
      <c r="F1786" t="s">
        <v>5377</v>
      </c>
      <c r="G1786" t="s">
        <v>219</v>
      </c>
      <c r="H1786" t="s">
        <v>151</v>
      </c>
      <c r="I1786" t="s">
        <v>136</v>
      </c>
      <c r="J1786" t="s">
        <v>137</v>
      </c>
      <c r="K1786" t="s">
        <v>138</v>
      </c>
      <c r="L1786" t="s">
        <v>5378</v>
      </c>
      <c r="M1786" t="s">
        <v>5379</v>
      </c>
      <c r="N1786">
        <v>0.43583333299999999</v>
      </c>
      <c r="O1786">
        <v>0</v>
      </c>
      <c r="P1786">
        <v>11</v>
      </c>
      <c r="Q1786">
        <v>0</v>
      </c>
      <c r="R1786">
        <v>2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0.39499233667580258</v>
      </c>
      <c r="Y1786">
        <v>0</v>
      </c>
      <c r="Z1786">
        <v>0.49487757002773997</v>
      </c>
      <c r="AA1786">
        <v>0</v>
      </c>
      <c r="AB1786">
        <v>0</v>
      </c>
      <c r="AC1786">
        <v>0</v>
      </c>
      <c r="AD1786">
        <v>0</v>
      </c>
      <c r="AE1786">
        <v>0.88986990670354249</v>
      </c>
    </row>
    <row r="1787" spans="1:31" x14ac:dyDescent="0.25">
      <c r="A1787">
        <v>2369144</v>
      </c>
      <c r="B1787">
        <v>1</v>
      </c>
      <c r="C1787" t="s">
        <v>81</v>
      </c>
      <c r="D1787" t="s">
        <v>121</v>
      </c>
      <c r="E1787" t="s">
        <v>132</v>
      </c>
      <c r="F1787" t="s">
        <v>5380</v>
      </c>
      <c r="G1787" t="s">
        <v>244</v>
      </c>
      <c r="H1787" t="s">
        <v>135</v>
      </c>
      <c r="I1787" t="s">
        <v>136</v>
      </c>
      <c r="J1787" t="s">
        <v>137</v>
      </c>
      <c r="K1787" t="s">
        <v>245</v>
      </c>
      <c r="L1787" t="s">
        <v>5381</v>
      </c>
      <c r="M1787" t="s">
        <v>5382</v>
      </c>
      <c r="N1787">
        <v>0.518055555</v>
      </c>
      <c r="O1787">
        <v>0</v>
      </c>
      <c r="P1787">
        <v>21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1.9942664374769445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1.9942664374769445</v>
      </c>
    </row>
    <row r="1788" spans="1:31" x14ac:dyDescent="0.25">
      <c r="A1788">
        <v>2368766</v>
      </c>
      <c r="B1788">
        <v>1</v>
      </c>
      <c r="C1788" t="s">
        <v>80</v>
      </c>
      <c r="D1788" t="s">
        <v>82</v>
      </c>
      <c r="E1788" t="s">
        <v>132</v>
      </c>
      <c r="F1788" t="s">
        <v>5383</v>
      </c>
      <c r="G1788" t="s">
        <v>168</v>
      </c>
      <c r="H1788" t="s">
        <v>135</v>
      </c>
      <c r="I1788" t="s">
        <v>136</v>
      </c>
      <c r="J1788" t="s">
        <v>137</v>
      </c>
      <c r="K1788" t="s">
        <v>138</v>
      </c>
      <c r="L1788" t="s">
        <v>5384</v>
      </c>
      <c r="M1788" t="s">
        <v>5385</v>
      </c>
      <c r="N1788">
        <v>2.6311111110000001</v>
      </c>
      <c r="O1788">
        <v>0</v>
      </c>
      <c r="P1788">
        <v>17</v>
      </c>
      <c r="Q1788">
        <v>0</v>
      </c>
      <c r="R1788">
        <v>0</v>
      </c>
      <c r="S1788">
        <v>6</v>
      </c>
      <c r="T1788">
        <v>301</v>
      </c>
      <c r="U1788">
        <v>2</v>
      </c>
      <c r="V1788">
        <v>3</v>
      </c>
      <c r="W1788">
        <v>0</v>
      </c>
      <c r="X1788">
        <v>13.219638718108818</v>
      </c>
      <c r="Y1788">
        <v>0</v>
      </c>
      <c r="Z1788">
        <v>0</v>
      </c>
      <c r="AA1788">
        <v>480.58193497338675</v>
      </c>
      <c r="AB1788">
        <v>2917.7579685986607</v>
      </c>
      <c r="AC1788">
        <v>578.3131411817252</v>
      </c>
      <c r="AD1788">
        <v>366.72288922211516</v>
      </c>
      <c r="AE1788">
        <v>4356.5955726939965</v>
      </c>
    </row>
    <row r="1789" spans="1:31" x14ac:dyDescent="0.25">
      <c r="A1789">
        <v>2369015</v>
      </c>
      <c r="B1789">
        <v>1</v>
      </c>
      <c r="C1789" t="s">
        <v>81</v>
      </c>
      <c r="D1789" t="s">
        <v>120</v>
      </c>
      <c r="E1789" t="s">
        <v>166</v>
      </c>
      <c r="F1789" t="s">
        <v>710</v>
      </c>
      <c r="G1789" t="s">
        <v>168</v>
      </c>
      <c r="H1789" t="s">
        <v>135</v>
      </c>
      <c r="I1789" t="s">
        <v>136</v>
      </c>
      <c r="J1789" t="s">
        <v>137</v>
      </c>
      <c r="K1789" t="s">
        <v>138</v>
      </c>
      <c r="L1789" t="s">
        <v>5386</v>
      </c>
      <c r="M1789" t="s">
        <v>5387</v>
      </c>
      <c r="N1789">
        <v>0.71555555500000001</v>
      </c>
      <c r="O1789">
        <v>0</v>
      </c>
      <c r="P1789">
        <v>524</v>
      </c>
      <c r="Q1789">
        <v>6</v>
      </c>
      <c r="R1789">
        <v>8</v>
      </c>
      <c r="S1789">
        <v>1</v>
      </c>
      <c r="T1789">
        <v>61</v>
      </c>
      <c r="U1789">
        <v>0</v>
      </c>
      <c r="V1789">
        <v>1</v>
      </c>
      <c r="W1789">
        <v>0</v>
      </c>
      <c r="X1789">
        <v>122.98899976971644</v>
      </c>
      <c r="Y1789">
        <v>65.116966806107371</v>
      </c>
      <c r="Z1789">
        <v>20.698832879908799</v>
      </c>
      <c r="AA1789">
        <v>1.6646298913486663</v>
      </c>
      <c r="AB1789">
        <v>57.098827080765879</v>
      </c>
      <c r="AC1789">
        <v>0</v>
      </c>
      <c r="AD1789">
        <v>5.2387656596044003</v>
      </c>
      <c r="AE1789">
        <v>272.80702208745151</v>
      </c>
    </row>
    <row r="1790" spans="1:31" x14ac:dyDescent="0.25">
      <c r="A1790">
        <v>2369347</v>
      </c>
      <c r="B1790">
        <v>1</v>
      </c>
      <c r="C1790" t="s">
        <v>80</v>
      </c>
      <c r="D1790" t="s">
        <v>104</v>
      </c>
      <c r="E1790" t="s">
        <v>171</v>
      </c>
      <c r="F1790" t="s">
        <v>5388</v>
      </c>
      <c r="G1790" t="s">
        <v>168</v>
      </c>
      <c r="H1790" t="s">
        <v>135</v>
      </c>
      <c r="I1790" t="s">
        <v>136</v>
      </c>
      <c r="J1790" t="s">
        <v>137</v>
      </c>
      <c r="K1790" t="s">
        <v>138</v>
      </c>
      <c r="L1790" t="s">
        <v>5389</v>
      </c>
      <c r="M1790" t="s">
        <v>5390</v>
      </c>
      <c r="N1790">
        <v>3.6694444439999998</v>
      </c>
      <c r="O1790">
        <v>4</v>
      </c>
      <c r="P1790">
        <v>27</v>
      </c>
      <c r="Q1790">
        <v>25</v>
      </c>
      <c r="R1790">
        <v>41</v>
      </c>
      <c r="S1790">
        <v>10</v>
      </c>
      <c r="T1790">
        <v>22</v>
      </c>
      <c r="U1790">
        <v>0</v>
      </c>
      <c r="V1790">
        <v>0</v>
      </c>
      <c r="W1790">
        <v>9.3983394149287509</v>
      </c>
      <c r="X1790">
        <v>30.889084471216261</v>
      </c>
      <c r="Y1790">
        <v>179.69463641820403</v>
      </c>
      <c r="Z1790">
        <v>262.88929302983865</v>
      </c>
      <c r="AA1790">
        <v>43.91175082896455</v>
      </c>
      <c r="AB1790">
        <v>40.149459923836019</v>
      </c>
      <c r="AC1790">
        <v>0</v>
      </c>
      <c r="AD1790">
        <v>0</v>
      </c>
      <c r="AE1790">
        <v>566.93256408698824</v>
      </c>
    </row>
    <row r="1791" spans="1:31" x14ac:dyDescent="0.25">
      <c r="A1791">
        <v>2369453</v>
      </c>
      <c r="B1791">
        <v>1</v>
      </c>
      <c r="C1791" t="s">
        <v>80</v>
      </c>
      <c r="D1791" t="s">
        <v>82</v>
      </c>
      <c r="E1791" t="s">
        <v>225</v>
      </c>
      <c r="F1791" t="s">
        <v>5391</v>
      </c>
      <c r="G1791" t="s">
        <v>1730</v>
      </c>
      <c r="H1791" t="s">
        <v>151</v>
      </c>
      <c r="I1791" t="s">
        <v>136</v>
      </c>
      <c r="J1791" t="s">
        <v>137</v>
      </c>
      <c r="K1791" t="s">
        <v>138</v>
      </c>
      <c r="L1791" t="s">
        <v>5392</v>
      </c>
      <c r="M1791" t="s">
        <v>5393</v>
      </c>
      <c r="N1791">
        <v>3.048333333</v>
      </c>
      <c r="O1791">
        <v>0</v>
      </c>
      <c r="P1791">
        <v>46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47.191067083430461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47.191067083430461</v>
      </c>
    </row>
    <row r="1792" spans="1:31" x14ac:dyDescent="0.25">
      <c r="A1792">
        <v>2369061</v>
      </c>
      <c r="B1792">
        <v>1</v>
      </c>
      <c r="C1792" t="s">
        <v>81</v>
      </c>
      <c r="D1792" t="s">
        <v>112</v>
      </c>
      <c r="E1792" t="s">
        <v>132</v>
      </c>
      <c r="F1792" t="s">
        <v>5394</v>
      </c>
      <c r="G1792" t="s">
        <v>168</v>
      </c>
      <c r="H1792" t="s">
        <v>135</v>
      </c>
      <c r="I1792" t="s">
        <v>136</v>
      </c>
      <c r="J1792" t="s">
        <v>137</v>
      </c>
      <c r="K1792" t="s">
        <v>138</v>
      </c>
      <c r="L1792" t="s">
        <v>5395</v>
      </c>
      <c r="M1792" t="s">
        <v>5396</v>
      </c>
      <c r="N1792">
        <v>0.66333333299999997</v>
      </c>
      <c r="O1792">
        <v>0</v>
      </c>
      <c r="P1792">
        <v>11407</v>
      </c>
      <c r="Q1792">
        <v>0</v>
      </c>
      <c r="R1792">
        <v>100</v>
      </c>
      <c r="S1792">
        <v>2</v>
      </c>
      <c r="T1792">
        <v>2955</v>
      </c>
      <c r="U1792">
        <v>0</v>
      </c>
      <c r="V1792">
        <v>3</v>
      </c>
      <c r="W1792">
        <v>0</v>
      </c>
      <c r="X1792">
        <v>1910.333889455273</v>
      </c>
      <c r="Y1792">
        <v>0</v>
      </c>
      <c r="Z1792">
        <v>39.750244353329158</v>
      </c>
      <c r="AA1792">
        <v>29.387329375779679</v>
      </c>
      <c r="AB1792">
        <v>2599.6562388102684</v>
      </c>
      <c r="AC1792">
        <v>0</v>
      </c>
      <c r="AD1792">
        <v>61.419714982950552</v>
      </c>
      <c r="AE1792">
        <v>4640.5474169776007</v>
      </c>
    </row>
    <row r="1793" spans="1:31" x14ac:dyDescent="0.25">
      <c r="A1793">
        <v>2369599</v>
      </c>
      <c r="B1793">
        <v>1</v>
      </c>
      <c r="C1793" t="s">
        <v>80</v>
      </c>
      <c r="D1793" t="s">
        <v>87</v>
      </c>
      <c r="E1793" t="s">
        <v>148</v>
      </c>
      <c r="F1793" t="s">
        <v>5397</v>
      </c>
      <c r="G1793" t="s">
        <v>160</v>
      </c>
      <c r="H1793" t="s">
        <v>151</v>
      </c>
      <c r="I1793" t="s">
        <v>136</v>
      </c>
      <c r="J1793" t="s">
        <v>137</v>
      </c>
      <c r="K1793" t="s">
        <v>138</v>
      </c>
      <c r="L1793" t="s">
        <v>5398</v>
      </c>
      <c r="M1793" t="s">
        <v>5399</v>
      </c>
      <c r="N1793">
        <v>1.705833333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1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0.75358368459018754</v>
      </c>
      <c r="AC1793">
        <v>0</v>
      </c>
      <c r="AD1793">
        <v>0</v>
      </c>
      <c r="AE1793">
        <v>0.75358368459018754</v>
      </c>
    </row>
    <row r="1794" spans="1:31" x14ac:dyDescent="0.25">
      <c r="A1794">
        <v>2369436</v>
      </c>
      <c r="B1794">
        <v>1</v>
      </c>
      <c r="C1794" t="s">
        <v>81</v>
      </c>
      <c r="D1794" t="s">
        <v>123</v>
      </c>
      <c r="E1794" t="s">
        <v>225</v>
      </c>
      <c r="F1794" t="s">
        <v>5400</v>
      </c>
      <c r="G1794" t="s">
        <v>219</v>
      </c>
      <c r="H1794" t="s">
        <v>151</v>
      </c>
      <c r="I1794" t="s">
        <v>136</v>
      </c>
      <c r="J1794" t="s">
        <v>137</v>
      </c>
      <c r="K1794" t="s">
        <v>138</v>
      </c>
      <c r="L1794" t="s">
        <v>5401</v>
      </c>
      <c r="M1794" t="s">
        <v>5402</v>
      </c>
      <c r="N1794">
        <v>3.75</v>
      </c>
      <c r="O1794">
        <v>0</v>
      </c>
      <c r="P1794">
        <v>165</v>
      </c>
      <c r="Q1794">
        <v>0</v>
      </c>
      <c r="R1794">
        <v>0</v>
      </c>
      <c r="S1794">
        <v>0</v>
      </c>
      <c r="T1794">
        <v>11</v>
      </c>
      <c r="U1794">
        <v>0</v>
      </c>
      <c r="V1794">
        <v>0</v>
      </c>
      <c r="W1794">
        <v>0</v>
      </c>
      <c r="X1794">
        <v>155.94651259202806</v>
      </c>
      <c r="Y1794">
        <v>0</v>
      </c>
      <c r="Z1794">
        <v>0</v>
      </c>
      <c r="AA1794">
        <v>0</v>
      </c>
      <c r="AB1794">
        <v>12.268638951197941</v>
      </c>
      <c r="AC1794">
        <v>0</v>
      </c>
      <c r="AD1794">
        <v>0</v>
      </c>
      <c r="AE1794">
        <v>168.215151543226</v>
      </c>
    </row>
    <row r="1795" spans="1:31" x14ac:dyDescent="0.25">
      <c r="A1795">
        <v>2369602</v>
      </c>
      <c r="B1795">
        <v>1</v>
      </c>
      <c r="C1795" t="s">
        <v>80</v>
      </c>
      <c r="D1795" t="s">
        <v>97</v>
      </c>
      <c r="E1795" t="s">
        <v>148</v>
      </c>
      <c r="F1795" t="s">
        <v>5403</v>
      </c>
      <c r="G1795" t="s">
        <v>160</v>
      </c>
      <c r="H1795" t="s">
        <v>151</v>
      </c>
      <c r="I1795" t="s">
        <v>136</v>
      </c>
      <c r="J1795" t="s">
        <v>137</v>
      </c>
      <c r="K1795" t="s">
        <v>138</v>
      </c>
      <c r="L1795" t="s">
        <v>5404</v>
      </c>
      <c r="M1795" t="s">
        <v>5405</v>
      </c>
      <c r="N1795">
        <v>0.67249999999999999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2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2.0071106307945747</v>
      </c>
      <c r="AC1795">
        <v>0</v>
      </c>
      <c r="AD1795">
        <v>0</v>
      </c>
      <c r="AE1795">
        <v>2.0071106307945747</v>
      </c>
    </row>
    <row r="1796" spans="1:31" x14ac:dyDescent="0.25">
      <c r="A1796">
        <v>2368769</v>
      </c>
      <c r="B1796">
        <v>1</v>
      </c>
      <c r="C1796" t="s">
        <v>80</v>
      </c>
      <c r="D1796" t="s">
        <v>99</v>
      </c>
      <c r="E1796" t="s">
        <v>148</v>
      </c>
      <c r="F1796" t="s">
        <v>5406</v>
      </c>
      <c r="G1796" t="s">
        <v>160</v>
      </c>
      <c r="H1796" t="s">
        <v>151</v>
      </c>
      <c r="I1796" t="s">
        <v>136</v>
      </c>
      <c r="J1796" t="s">
        <v>137</v>
      </c>
      <c r="K1796" t="s">
        <v>138</v>
      </c>
      <c r="L1796" t="s">
        <v>5407</v>
      </c>
      <c r="M1796" t="s">
        <v>5408</v>
      </c>
      <c r="N1796">
        <v>1.634166666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1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3.7106429363785001</v>
      </c>
      <c r="AC1796">
        <v>0</v>
      </c>
      <c r="AD1796">
        <v>0</v>
      </c>
      <c r="AE1796">
        <v>3.7106429363785001</v>
      </c>
    </row>
    <row r="1797" spans="1:31" x14ac:dyDescent="0.25">
      <c r="A1797">
        <v>2369267</v>
      </c>
      <c r="B1797">
        <v>1</v>
      </c>
      <c r="C1797" t="s">
        <v>81</v>
      </c>
      <c r="D1797" t="s">
        <v>128</v>
      </c>
      <c r="E1797" t="s">
        <v>148</v>
      </c>
      <c r="F1797" t="s">
        <v>5409</v>
      </c>
      <c r="G1797" t="s">
        <v>150</v>
      </c>
      <c r="H1797" t="s">
        <v>151</v>
      </c>
      <c r="I1797" t="s">
        <v>136</v>
      </c>
      <c r="J1797" t="s">
        <v>137</v>
      </c>
      <c r="K1797" t="s">
        <v>138</v>
      </c>
      <c r="L1797" t="s">
        <v>5410</v>
      </c>
      <c r="M1797" t="s">
        <v>5411</v>
      </c>
      <c r="N1797">
        <v>1.0933333329999999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1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7.7441320682800005E-2</v>
      </c>
      <c r="AC1797">
        <v>0</v>
      </c>
      <c r="AD1797">
        <v>0</v>
      </c>
      <c r="AE1797">
        <v>7.7441320682800005E-2</v>
      </c>
    </row>
    <row r="1798" spans="1:31" x14ac:dyDescent="0.25">
      <c r="A1798">
        <v>2369410</v>
      </c>
      <c r="B1798">
        <v>1</v>
      </c>
      <c r="C1798" t="s">
        <v>81</v>
      </c>
      <c r="D1798" t="s">
        <v>117</v>
      </c>
      <c r="E1798" t="s">
        <v>171</v>
      </c>
      <c r="F1798" t="s">
        <v>5412</v>
      </c>
      <c r="G1798" t="s">
        <v>168</v>
      </c>
      <c r="H1798" t="s">
        <v>135</v>
      </c>
      <c r="I1798" t="s">
        <v>136</v>
      </c>
      <c r="J1798" t="s">
        <v>137</v>
      </c>
      <c r="K1798" t="s">
        <v>138</v>
      </c>
      <c r="L1798" t="s">
        <v>5413</v>
      </c>
      <c r="M1798" t="s">
        <v>5414</v>
      </c>
      <c r="N1798">
        <v>0.31027777699999998</v>
      </c>
      <c r="O1798">
        <v>0</v>
      </c>
      <c r="P1798">
        <v>318</v>
      </c>
      <c r="Q1798">
        <v>0</v>
      </c>
      <c r="R1798">
        <v>1</v>
      </c>
      <c r="S1798">
        <v>0</v>
      </c>
      <c r="T1798">
        <v>25</v>
      </c>
      <c r="U1798">
        <v>0</v>
      </c>
      <c r="V1798">
        <v>0</v>
      </c>
      <c r="W1798">
        <v>0</v>
      </c>
      <c r="X1798">
        <v>14.311657174814455</v>
      </c>
      <c r="Y1798">
        <v>0</v>
      </c>
      <c r="Z1798">
        <v>1.6629063685247534</v>
      </c>
      <c r="AA1798">
        <v>0</v>
      </c>
      <c r="AB1798">
        <v>2.5970542833635317</v>
      </c>
      <c r="AC1798">
        <v>0</v>
      </c>
      <c r="AD1798">
        <v>0</v>
      </c>
      <c r="AE1798">
        <v>18.571617826702742</v>
      </c>
    </row>
    <row r="1799" spans="1:31" x14ac:dyDescent="0.25">
      <c r="A1799">
        <v>2368703</v>
      </c>
      <c r="B1799">
        <v>1</v>
      </c>
      <c r="C1799" t="s">
        <v>81</v>
      </c>
      <c r="D1799" t="s">
        <v>116</v>
      </c>
      <c r="E1799" t="s">
        <v>148</v>
      </c>
      <c r="F1799" t="s">
        <v>5415</v>
      </c>
      <c r="G1799" t="s">
        <v>160</v>
      </c>
      <c r="H1799" t="s">
        <v>151</v>
      </c>
      <c r="I1799" t="s">
        <v>136</v>
      </c>
      <c r="J1799" t="s">
        <v>137</v>
      </c>
      <c r="K1799" t="s">
        <v>138</v>
      </c>
      <c r="L1799" t="s">
        <v>5416</v>
      </c>
      <c r="M1799" t="s">
        <v>5417</v>
      </c>
      <c r="N1799">
        <v>0.91749999999999998</v>
      </c>
      <c r="O1799">
        <v>0</v>
      </c>
      <c r="P1799">
        <v>1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</row>
    <row r="1800" spans="1:31" x14ac:dyDescent="0.25">
      <c r="A1800">
        <v>2369367</v>
      </c>
      <c r="B1800">
        <v>1</v>
      </c>
      <c r="C1800" t="s">
        <v>80</v>
      </c>
      <c r="D1800" t="s">
        <v>94</v>
      </c>
      <c r="E1800" t="s">
        <v>148</v>
      </c>
      <c r="F1800" t="s">
        <v>5418</v>
      </c>
      <c r="G1800" t="s">
        <v>181</v>
      </c>
      <c r="H1800" t="s">
        <v>151</v>
      </c>
      <c r="I1800" t="s">
        <v>136</v>
      </c>
      <c r="J1800" t="s">
        <v>3</v>
      </c>
      <c r="K1800" t="s">
        <v>138</v>
      </c>
      <c r="L1800" t="s">
        <v>5419</v>
      </c>
      <c r="M1800" t="s">
        <v>5420</v>
      </c>
      <c r="N1800">
        <v>1.315555555</v>
      </c>
      <c r="O1800">
        <v>0</v>
      </c>
      <c r="P1800">
        <v>9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2.9236070009823654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2.9236070009823654</v>
      </c>
    </row>
    <row r="1801" spans="1:31" x14ac:dyDescent="0.25">
      <c r="A1801">
        <v>2368726</v>
      </c>
      <c r="B1801">
        <v>1</v>
      </c>
      <c r="C1801" t="s">
        <v>80</v>
      </c>
      <c r="D1801" t="s">
        <v>105</v>
      </c>
      <c r="E1801" t="s">
        <v>225</v>
      </c>
      <c r="F1801" t="s">
        <v>5421</v>
      </c>
      <c r="G1801" t="s">
        <v>219</v>
      </c>
      <c r="H1801" t="s">
        <v>151</v>
      </c>
      <c r="I1801" t="s">
        <v>136</v>
      </c>
      <c r="J1801" t="s">
        <v>137</v>
      </c>
      <c r="K1801" t="s">
        <v>138</v>
      </c>
      <c r="L1801" t="s">
        <v>5422</v>
      </c>
      <c r="M1801" t="s">
        <v>5423</v>
      </c>
      <c r="N1801">
        <v>0.43472222199999999</v>
      </c>
      <c r="O1801">
        <v>0</v>
      </c>
      <c r="P1801">
        <v>1</v>
      </c>
      <c r="Q1801">
        <v>0</v>
      </c>
      <c r="R1801">
        <v>0</v>
      </c>
      <c r="S1801">
        <v>0</v>
      </c>
      <c r="T1801">
        <v>37</v>
      </c>
      <c r="U1801">
        <v>0</v>
      </c>
      <c r="V1801">
        <v>0</v>
      </c>
      <c r="W1801">
        <v>0</v>
      </c>
      <c r="X1801">
        <v>0.25938758794137085</v>
      </c>
      <c r="Y1801">
        <v>0</v>
      </c>
      <c r="Z1801">
        <v>0</v>
      </c>
      <c r="AA1801">
        <v>0</v>
      </c>
      <c r="AB1801">
        <v>9.3860024018521315</v>
      </c>
      <c r="AC1801">
        <v>0</v>
      </c>
      <c r="AD1801">
        <v>0</v>
      </c>
      <c r="AE1801">
        <v>9.645389989793502</v>
      </c>
    </row>
    <row r="1802" spans="1:31" x14ac:dyDescent="0.25">
      <c r="A1802">
        <v>2369536</v>
      </c>
      <c r="B1802">
        <v>1</v>
      </c>
      <c r="C1802" t="s">
        <v>80</v>
      </c>
      <c r="D1802" t="s">
        <v>109</v>
      </c>
      <c r="E1802" t="s">
        <v>148</v>
      </c>
      <c r="F1802" t="s">
        <v>5424</v>
      </c>
      <c r="G1802" t="s">
        <v>160</v>
      </c>
      <c r="H1802" t="s">
        <v>151</v>
      </c>
      <c r="I1802" t="s">
        <v>136</v>
      </c>
      <c r="J1802" t="s">
        <v>137</v>
      </c>
      <c r="K1802" t="s">
        <v>138</v>
      </c>
      <c r="L1802" t="s">
        <v>5425</v>
      </c>
      <c r="M1802" t="s">
        <v>5426</v>
      </c>
      <c r="N1802">
        <v>2.0252777769999999</v>
      </c>
      <c r="O1802">
        <v>0</v>
      </c>
      <c r="P1802">
        <v>1</v>
      </c>
      <c r="Q1802">
        <v>0</v>
      </c>
      <c r="R1802">
        <v>1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0.47802356640898447</v>
      </c>
      <c r="Y1802">
        <v>0</v>
      </c>
      <c r="Z1802">
        <v>0.38313755167227087</v>
      </c>
      <c r="AA1802">
        <v>0</v>
      </c>
      <c r="AB1802">
        <v>0</v>
      </c>
      <c r="AC1802">
        <v>0</v>
      </c>
      <c r="AD1802">
        <v>0</v>
      </c>
      <c r="AE1802">
        <v>0.86116111808125528</v>
      </c>
    </row>
    <row r="1803" spans="1:31" x14ac:dyDescent="0.25">
      <c r="A1803">
        <v>2369430</v>
      </c>
      <c r="B1803">
        <v>1</v>
      </c>
      <c r="C1803" t="s">
        <v>80</v>
      </c>
      <c r="D1803" t="s">
        <v>82</v>
      </c>
      <c r="E1803" t="s">
        <v>175</v>
      </c>
      <c r="F1803" t="s">
        <v>5427</v>
      </c>
      <c r="G1803" t="s">
        <v>464</v>
      </c>
      <c r="H1803" t="s">
        <v>151</v>
      </c>
      <c r="I1803" t="s">
        <v>136</v>
      </c>
      <c r="J1803" t="s">
        <v>137</v>
      </c>
      <c r="K1803" t="s">
        <v>138</v>
      </c>
      <c r="L1803" t="s">
        <v>5428</v>
      </c>
      <c r="M1803" t="s">
        <v>5429</v>
      </c>
      <c r="N1803">
        <v>5.2166666660000001</v>
      </c>
      <c r="O1803">
        <v>0</v>
      </c>
      <c r="P1803">
        <v>1</v>
      </c>
      <c r="Q1803">
        <v>0</v>
      </c>
      <c r="R1803">
        <v>0</v>
      </c>
      <c r="S1803">
        <v>0</v>
      </c>
      <c r="T1803">
        <v>8</v>
      </c>
      <c r="U1803">
        <v>0</v>
      </c>
      <c r="V1803">
        <v>0</v>
      </c>
      <c r="W1803">
        <v>0</v>
      </c>
      <c r="X1803">
        <v>3.2434447717848367</v>
      </c>
      <c r="Y1803">
        <v>0</v>
      </c>
      <c r="Z1803">
        <v>0</v>
      </c>
      <c r="AA1803">
        <v>0</v>
      </c>
      <c r="AB1803">
        <v>25.198232388152363</v>
      </c>
      <c r="AC1803">
        <v>0</v>
      </c>
      <c r="AD1803">
        <v>0</v>
      </c>
      <c r="AE1803">
        <v>28.4416771599372</v>
      </c>
    </row>
    <row r="1804" spans="1:31" x14ac:dyDescent="0.25">
      <c r="A1804">
        <v>2368789</v>
      </c>
      <c r="B1804">
        <v>1</v>
      </c>
      <c r="C1804" t="s">
        <v>81</v>
      </c>
      <c r="D1804" t="s">
        <v>112</v>
      </c>
      <c r="E1804" t="s">
        <v>166</v>
      </c>
      <c r="F1804" t="s">
        <v>5430</v>
      </c>
      <c r="G1804" t="s">
        <v>252</v>
      </c>
      <c r="H1804" t="s">
        <v>135</v>
      </c>
      <c r="I1804" t="s">
        <v>136</v>
      </c>
      <c r="J1804" t="s">
        <v>137</v>
      </c>
      <c r="K1804" t="s">
        <v>245</v>
      </c>
      <c r="L1804" t="s">
        <v>5431</v>
      </c>
      <c r="M1804" t="s">
        <v>5432</v>
      </c>
      <c r="N1804">
        <v>1.7408333330000001</v>
      </c>
      <c r="O1804">
        <v>0</v>
      </c>
      <c r="P1804">
        <v>348</v>
      </c>
      <c r="Q1804">
        <v>0</v>
      </c>
      <c r="R1804">
        <v>17</v>
      </c>
      <c r="S1804">
        <v>1</v>
      </c>
      <c r="T1804">
        <v>43</v>
      </c>
      <c r="U1804">
        <v>0</v>
      </c>
      <c r="V1804">
        <v>0</v>
      </c>
      <c r="W1804">
        <v>0</v>
      </c>
      <c r="X1804">
        <v>186.91788129242676</v>
      </c>
      <c r="Y1804">
        <v>0</v>
      </c>
      <c r="Z1804">
        <v>230.18820320562219</v>
      </c>
      <c r="AA1804">
        <v>4.8572266204729591</v>
      </c>
      <c r="AB1804">
        <v>39.988866168757347</v>
      </c>
      <c r="AC1804">
        <v>0</v>
      </c>
      <c r="AD1804">
        <v>0</v>
      </c>
      <c r="AE1804">
        <v>461.95217728727926</v>
      </c>
    </row>
    <row r="1805" spans="1:31" x14ac:dyDescent="0.25">
      <c r="A1805">
        <v>2368826</v>
      </c>
      <c r="B1805">
        <v>1</v>
      </c>
      <c r="C1805" t="s">
        <v>80</v>
      </c>
      <c r="D1805" t="s">
        <v>96</v>
      </c>
      <c r="E1805" t="s">
        <v>148</v>
      </c>
      <c r="F1805" t="s">
        <v>5433</v>
      </c>
      <c r="G1805" t="s">
        <v>240</v>
      </c>
      <c r="H1805" t="s">
        <v>151</v>
      </c>
      <c r="I1805" t="s">
        <v>136</v>
      </c>
      <c r="J1805" t="s">
        <v>137</v>
      </c>
      <c r="K1805" t="s">
        <v>138</v>
      </c>
      <c r="L1805" t="s">
        <v>5434</v>
      </c>
      <c r="M1805" t="s">
        <v>5435</v>
      </c>
      <c r="N1805">
        <v>9.4238888880000005</v>
      </c>
      <c r="O1805">
        <v>0</v>
      </c>
      <c r="P1805">
        <v>1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6.1263646557190166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6.1263646557190166</v>
      </c>
    </row>
    <row r="1806" spans="1:31" x14ac:dyDescent="0.25">
      <c r="A1806">
        <v>2369519</v>
      </c>
      <c r="B1806">
        <v>1</v>
      </c>
      <c r="C1806" t="s">
        <v>80</v>
      </c>
      <c r="D1806" t="s">
        <v>90</v>
      </c>
      <c r="E1806" t="s">
        <v>175</v>
      </c>
      <c r="F1806" t="s">
        <v>1723</v>
      </c>
      <c r="G1806" t="s">
        <v>219</v>
      </c>
      <c r="H1806" t="s">
        <v>151</v>
      </c>
      <c r="I1806" t="s">
        <v>136</v>
      </c>
      <c r="J1806" t="s">
        <v>137</v>
      </c>
      <c r="K1806" t="s">
        <v>138</v>
      </c>
      <c r="L1806" t="s">
        <v>5436</v>
      </c>
      <c r="M1806" t="s">
        <v>5437</v>
      </c>
      <c r="N1806">
        <v>2.238611111</v>
      </c>
      <c r="O1806">
        <v>0</v>
      </c>
      <c r="P1806">
        <v>77</v>
      </c>
      <c r="Q1806">
        <v>0</v>
      </c>
      <c r="R1806">
        <v>0</v>
      </c>
      <c r="S1806">
        <v>0</v>
      </c>
      <c r="T1806">
        <v>11</v>
      </c>
      <c r="U1806">
        <v>0</v>
      </c>
      <c r="V1806">
        <v>0</v>
      </c>
      <c r="W1806">
        <v>0</v>
      </c>
      <c r="X1806">
        <v>48.400901134872065</v>
      </c>
      <c r="Y1806">
        <v>0</v>
      </c>
      <c r="Z1806">
        <v>0</v>
      </c>
      <c r="AA1806">
        <v>0</v>
      </c>
      <c r="AB1806">
        <v>34.74770063760031</v>
      </c>
      <c r="AC1806">
        <v>0</v>
      </c>
      <c r="AD1806">
        <v>0</v>
      </c>
      <c r="AE1806">
        <v>83.148601772472375</v>
      </c>
    </row>
    <row r="1807" spans="1:31" x14ac:dyDescent="0.25">
      <c r="A1807">
        <v>2369164</v>
      </c>
      <c r="B1807">
        <v>1</v>
      </c>
      <c r="C1807" t="s">
        <v>81</v>
      </c>
      <c r="D1807" t="s">
        <v>112</v>
      </c>
      <c r="E1807" t="s">
        <v>166</v>
      </c>
      <c r="F1807" t="s">
        <v>5438</v>
      </c>
      <c r="G1807" t="s">
        <v>168</v>
      </c>
      <c r="H1807" t="s">
        <v>135</v>
      </c>
      <c r="I1807" t="s">
        <v>653</v>
      </c>
      <c r="J1807" t="s">
        <v>137</v>
      </c>
      <c r="K1807" t="s">
        <v>138</v>
      </c>
      <c r="L1807" t="s">
        <v>5439</v>
      </c>
      <c r="M1807" t="s">
        <v>5440</v>
      </c>
      <c r="N1807">
        <v>1.1666665999999999E-2</v>
      </c>
      <c r="O1807">
        <v>0</v>
      </c>
      <c r="P1807">
        <v>1287</v>
      </c>
      <c r="Q1807">
        <v>5</v>
      </c>
      <c r="R1807">
        <v>38</v>
      </c>
      <c r="S1807">
        <v>8</v>
      </c>
      <c r="T1807">
        <v>70</v>
      </c>
      <c r="U1807">
        <v>1</v>
      </c>
      <c r="V1807">
        <v>1</v>
      </c>
      <c r="W1807">
        <v>0</v>
      </c>
      <c r="X1807">
        <v>1.9034315988483346</v>
      </c>
      <c r="Y1807">
        <v>0.42293304772915002</v>
      </c>
      <c r="Z1807">
        <v>0.21870755126124336</v>
      </c>
      <c r="AA1807">
        <v>0.29566365018243668</v>
      </c>
      <c r="AB1807">
        <v>0.4696578593338101</v>
      </c>
      <c r="AC1807">
        <v>1.83147643265825</v>
      </c>
      <c r="AD1807">
        <v>2.1366779653208505</v>
      </c>
      <c r="AE1807">
        <v>7.2785481053340755</v>
      </c>
    </row>
    <row r="1808" spans="1:31" x14ac:dyDescent="0.25">
      <c r="A1808">
        <v>2369496</v>
      </c>
      <c r="B1808">
        <v>1</v>
      </c>
      <c r="C1808" t="s">
        <v>80</v>
      </c>
      <c r="D1808" t="s">
        <v>95</v>
      </c>
      <c r="E1808" t="s">
        <v>225</v>
      </c>
      <c r="F1808" t="s">
        <v>5441</v>
      </c>
      <c r="G1808" t="s">
        <v>156</v>
      </c>
      <c r="H1808" t="s">
        <v>151</v>
      </c>
      <c r="I1808" t="s">
        <v>136</v>
      </c>
      <c r="J1808" t="s">
        <v>137</v>
      </c>
      <c r="K1808" t="s">
        <v>138</v>
      </c>
      <c r="L1808" t="s">
        <v>5442</v>
      </c>
      <c r="M1808" t="s">
        <v>5443</v>
      </c>
      <c r="N1808">
        <v>0.264444444</v>
      </c>
      <c r="O1808">
        <v>0</v>
      </c>
      <c r="P1808">
        <v>65</v>
      </c>
      <c r="Q1808">
        <v>0</v>
      </c>
      <c r="R1808">
        <v>0</v>
      </c>
      <c r="S1808">
        <v>0</v>
      </c>
      <c r="T1808">
        <v>8</v>
      </c>
      <c r="U1808">
        <v>0</v>
      </c>
      <c r="V1808">
        <v>0</v>
      </c>
      <c r="W1808">
        <v>0</v>
      </c>
      <c r="X1808">
        <v>4.8547439060589923</v>
      </c>
      <c r="Y1808">
        <v>0</v>
      </c>
      <c r="Z1808">
        <v>0</v>
      </c>
      <c r="AA1808">
        <v>0</v>
      </c>
      <c r="AB1808">
        <v>2.9139023506842348</v>
      </c>
      <c r="AC1808">
        <v>0</v>
      </c>
      <c r="AD1808">
        <v>0</v>
      </c>
      <c r="AE1808">
        <v>7.7686462567432271</v>
      </c>
    </row>
    <row r="1809" spans="1:31" x14ac:dyDescent="0.25">
      <c r="A1809">
        <v>2368832</v>
      </c>
      <c r="B1809">
        <v>1</v>
      </c>
      <c r="C1809" t="s">
        <v>80</v>
      </c>
      <c r="D1809" t="s">
        <v>85</v>
      </c>
      <c r="E1809" t="s">
        <v>225</v>
      </c>
      <c r="F1809" t="s">
        <v>5444</v>
      </c>
      <c r="G1809" t="s">
        <v>244</v>
      </c>
      <c r="H1809" t="s">
        <v>151</v>
      </c>
      <c r="I1809" t="s">
        <v>136</v>
      </c>
      <c r="J1809" t="s">
        <v>137</v>
      </c>
      <c r="K1809" t="s">
        <v>245</v>
      </c>
      <c r="L1809" t="s">
        <v>5445</v>
      </c>
      <c r="M1809" t="s">
        <v>5446</v>
      </c>
      <c r="N1809">
        <v>0.51055555500000005</v>
      </c>
      <c r="O1809">
        <v>0</v>
      </c>
      <c r="P1809">
        <v>254</v>
      </c>
      <c r="Q1809">
        <v>0</v>
      </c>
      <c r="R1809">
        <v>0</v>
      </c>
      <c r="S1809">
        <v>0</v>
      </c>
      <c r="T1809">
        <v>10</v>
      </c>
      <c r="U1809">
        <v>0</v>
      </c>
      <c r="V1809">
        <v>0</v>
      </c>
      <c r="W1809">
        <v>0</v>
      </c>
      <c r="X1809">
        <v>44.732324879393282</v>
      </c>
      <c r="Y1809">
        <v>0</v>
      </c>
      <c r="Z1809">
        <v>0</v>
      </c>
      <c r="AA1809">
        <v>0</v>
      </c>
      <c r="AB1809">
        <v>2.9689840611210006</v>
      </c>
      <c r="AC1809">
        <v>0</v>
      </c>
      <c r="AD1809">
        <v>0</v>
      </c>
      <c r="AE1809">
        <v>47.701308940514281</v>
      </c>
    </row>
    <row r="1810" spans="1:31" x14ac:dyDescent="0.25">
      <c r="A1810">
        <v>2369018</v>
      </c>
      <c r="B1810">
        <v>1</v>
      </c>
      <c r="C1810" t="s">
        <v>80</v>
      </c>
      <c r="D1810" t="s">
        <v>111</v>
      </c>
      <c r="E1810" t="s">
        <v>148</v>
      </c>
      <c r="F1810" t="s">
        <v>5447</v>
      </c>
      <c r="G1810" t="s">
        <v>150</v>
      </c>
      <c r="H1810" t="s">
        <v>151</v>
      </c>
      <c r="I1810" t="s">
        <v>136</v>
      </c>
      <c r="J1810" t="s">
        <v>137</v>
      </c>
      <c r="K1810" t="s">
        <v>138</v>
      </c>
      <c r="L1810" t="s">
        <v>5448</v>
      </c>
      <c r="M1810" t="s">
        <v>5449</v>
      </c>
      <c r="N1810">
        <v>0.79166666600000002</v>
      </c>
      <c r="O1810">
        <v>0</v>
      </c>
      <c r="P1810">
        <v>5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1.8501078518983334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1.8501078518983334</v>
      </c>
    </row>
    <row r="1811" spans="1:31" x14ac:dyDescent="0.25">
      <c r="A1811">
        <v>2368995</v>
      </c>
      <c r="B1811">
        <v>1</v>
      </c>
      <c r="C1811" t="s">
        <v>80</v>
      </c>
      <c r="D1811" t="s">
        <v>85</v>
      </c>
      <c r="E1811" t="s">
        <v>132</v>
      </c>
      <c r="F1811" t="s">
        <v>5450</v>
      </c>
      <c r="G1811" t="s">
        <v>328</v>
      </c>
      <c r="H1811" t="s">
        <v>135</v>
      </c>
      <c r="I1811" t="s">
        <v>136</v>
      </c>
      <c r="J1811" t="s">
        <v>137</v>
      </c>
      <c r="K1811" t="s">
        <v>138</v>
      </c>
      <c r="L1811" t="s">
        <v>5451</v>
      </c>
      <c r="M1811" t="s">
        <v>5452</v>
      </c>
      <c r="N1811">
        <v>0.13888888799999999</v>
      </c>
      <c r="O1811">
        <v>0</v>
      </c>
      <c r="P1811">
        <v>1725</v>
      </c>
      <c r="Q1811">
        <v>0</v>
      </c>
      <c r="R1811">
        <v>0</v>
      </c>
      <c r="S1811">
        <v>0</v>
      </c>
      <c r="T1811">
        <v>213</v>
      </c>
      <c r="U1811">
        <v>0</v>
      </c>
      <c r="V1811">
        <v>0</v>
      </c>
      <c r="W1811">
        <v>0</v>
      </c>
      <c r="X1811">
        <v>84.544431446834764</v>
      </c>
      <c r="Y1811">
        <v>0</v>
      </c>
      <c r="Z1811">
        <v>0</v>
      </c>
      <c r="AA1811">
        <v>0</v>
      </c>
      <c r="AB1811">
        <v>37.016332710005003</v>
      </c>
      <c r="AC1811">
        <v>0</v>
      </c>
      <c r="AD1811">
        <v>0</v>
      </c>
      <c r="AE1811">
        <v>121.56076415683977</v>
      </c>
    </row>
    <row r="1812" spans="1:31" x14ac:dyDescent="0.25">
      <c r="A1812">
        <v>2369596</v>
      </c>
      <c r="B1812">
        <v>1</v>
      </c>
      <c r="C1812" t="s">
        <v>80</v>
      </c>
      <c r="D1812" t="s">
        <v>93</v>
      </c>
      <c r="E1812" t="s">
        <v>225</v>
      </c>
      <c r="F1812" t="s">
        <v>5453</v>
      </c>
      <c r="G1812" t="s">
        <v>901</v>
      </c>
      <c r="H1812" t="s">
        <v>151</v>
      </c>
      <c r="I1812" t="s">
        <v>136</v>
      </c>
      <c r="J1812" t="s">
        <v>137</v>
      </c>
      <c r="K1812" t="s">
        <v>138</v>
      </c>
      <c r="L1812" t="s">
        <v>5454</v>
      </c>
      <c r="M1812" t="s">
        <v>5455</v>
      </c>
      <c r="N1812">
        <v>1.9416666659999999</v>
      </c>
      <c r="O1812">
        <v>0</v>
      </c>
      <c r="P1812">
        <v>94</v>
      </c>
      <c r="Q1812">
        <v>0</v>
      </c>
      <c r="R1812">
        <v>0</v>
      </c>
      <c r="S1812">
        <v>0</v>
      </c>
      <c r="T1812">
        <v>5</v>
      </c>
      <c r="U1812">
        <v>0</v>
      </c>
      <c r="V1812">
        <v>0</v>
      </c>
      <c r="W1812">
        <v>0</v>
      </c>
      <c r="X1812">
        <v>34.423437790500977</v>
      </c>
      <c r="Y1812">
        <v>0</v>
      </c>
      <c r="Z1812">
        <v>0</v>
      </c>
      <c r="AA1812">
        <v>0</v>
      </c>
      <c r="AB1812">
        <v>8.9811959243630657</v>
      </c>
      <c r="AC1812">
        <v>0</v>
      </c>
      <c r="AD1812">
        <v>0</v>
      </c>
      <c r="AE1812">
        <v>43.40463371486404</v>
      </c>
    </row>
    <row r="1813" spans="1:31" x14ac:dyDescent="0.25">
      <c r="A1813">
        <v>2368849</v>
      </c>
      <c r="B1813">
        <v>1</v>
      </c>
      <c r="C1813" t="s">
        <v>80</v>
      </c>
      <c r="D1813" t="s">
        <v>93</v>
      </c>
      <c r="E1813" t="s">
        <v>166</v>
      </c>
      <c r="F1813" t="s">
        <v>3083</v>
      </c>
      <c r="G1813" t="s">
        <v>244</v>
      </c>
      <c r="H1813" t="s">
        <v>135</v>
      </c>
      <c r="I1813" t="s">
        <v>136</v>
      </c>
      <c r="J1813" t="s">
        <v>137</v>
      </c>
      <c r="K1813" t="s">
        <v>245</v>
      </c>
      <c r="L1813" t="s">
        <v>5456</v>
      </c>
      <c r="M1813" t="s">
        <v>5457</v>
      </c>
      <c r="N1813">
        <v>7.6502777770000003</v>
      </c>
      <c r="O1813">
        <v>0</v>
      </c>
      <c r="P1813">
        <v>695</v>
      </c>
      <c r="Q1813">
        <v>8</v>
      </c>
      <c r="R1813">
        <v>240</v>
      </c>
      <c r="S1813">
        <v>22</v>
      </c>
      <c r="T1813">
        <v>147</v>
      </c>
      <c r="U1813">
        <v>0</v>
      </c>
      <c r="V1813">
        <v>0</v>
      </c>
      <c r="W1813">
        <v>0</v>
      </c>
      <c r="X1813">
        <v>1372.3173302022021</v>
      </c>
      <c r="Y1813">
        <v>488.59805037557049</v>
      </c>
      <c r="Z1813">
        <v>7662.6313912796677</v>
      </c>
      <c r="AA1813">
        <v>1422.0689883023731</v>
      </c>
      <c r="AB1813">
        <v>2588.4035941493407</v>
      </c>
      <c r="AC1813">
        <v>0</v>
      </c>
      <c r="AD1813">
        <v>0</v>
      </c>
      <c r="AE1813">
        <v>13534.019354309154</v>
      </c>
    </row>
    <row r="1814" spans="1:31" x14ac:dyDescent="0.25">
      <c r="A1814">
        <v>2369264</v>
      </c>
      <c r="B1814">
        <v>1</v>
      </c>
      <c r="C1814" t="s">
        <v>80</v>
      </c>
      <c r="D1814" t="s">
        <v>97</v>
      </c>
      <c r="E1814" t="s">
        <v>148</v>
      </c>
      <c r="F1814" t="s">
        <v>5458</v>
      </c>
      <c r="G1814" t="s">
        <v>150</v>
      </c>
      <c r="H1814" t="s">
        <v>151</v>
      </c>
      <c r="I1814" t="s">
        <v>136</v>
      </c>
      <c r="J1814" t="s">
        <v>137</v>
      </c>
      <c r="K1814" t="s">
        <v>138</v>
      </c>
      <c r="L1814" t="s">
        <v>5459</v>
      </c>
      <c r="M1814" t="s">
        <v>5460</v>
      </c>
      <c r="N1814">
        <v>1.560277777</v>
      </c>
      <c r="O1814">
        <v>0</v>
      </c>
      <c r="P1814">
        <v>1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0.71411062679383563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0.71411062679383563</v>
      </c>
    </row>
    <row r="1815" spans="1:31" x14ac:dyDescent="0.25">
      <c r="A1815">
        <v>2369310</v>
      </c>
      <c r="B1815">
        <v>1</v>
      </c>
      <c r="C1815" t="s">
        <v>80</v>
      </c>
      <c r="D1815" t="s">
        <v>82</v>
      </c>
      <c r="E1815" t="s">
        <v>225</v>
      </c>
      <c r="F1815" t="s">
        <v>5461</v>
      </c>
      <c r="G1815" t="s">
        <v>744</v>
      </c>
      <c r="H1815" t="s">
        <v>151</v>
      </c>
      <c r="I1815" t="s">
        <v>136</v>
      </c>
      <c r="J1815" t="s">
        <v>137</v>
      </c>
      <c r="K1815" t="s">
        <v>138</v>
      </c>
      <c r="L1815" t="s">
        <v>1775</v>
      </c>
      <c r="M1815" t="s">
        <v>5462</v>
      </c>
      <c r="N1815">
        <v>1.944722222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15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43.61233701733849</v>
      </c>
      <c r="AC1815">
        <v>0</v>
      </c>
      <c r="AD1815">
        <v>0</v>
      </c>
      <c r="AE1815">
        <v>43.61233701733849</v>
      </c>
    </row>
    <row r="1816" spans="1:31" x14ac:dyDescent="0.25">
      <c r="A1816">
        <v>2368809</v>
      </c>
      <c r="B1816">
        <v>1</v>
      </c>
      <c r="C1816" t="s">
        <v>80</v>
      </c>
      <c r="D1816" t="s">
        <v>88</v>
      </c>
      <c r="E1816" t="s">
        <v>154</v>
      </c>
      <c r="F1816" t="s">
        <v>1502</v>
      </c>
      <c r="G1816" t="s">
        <v>156</v>
      </c>
      <c r="H1816" t="s">
        <v>151</v>
      </c>
      <c r="I1816" t="s">
        <v>136</v>
      </c>
      <c r="J1816" t="s">
        <v>137</v>
      </c>
      <c r="K1816" t="s">
        <v>138</v>
      </c>
      <c r="L1816" t="s">
        <v>5463</v>
      </c>
      <c r="M1816" t="s">
        <v>5464</v>
      </c>
      <c r="N1816">
        <v>0.49388888800000003</v>
      </c>
      <c r="O1816">
        <v>0</v>
      </c>
      <c r="P1816">
        <v>749</v>
      </c>
      <c r="Q1816">
        <v>0</v>
      </c>
      <c r="R1816">
        <v>0</v>
      </c>
      <c r="S1816">
        <v>0</v>
      </c>
      <c r="T1816">
        <v>110</v>
      </c>
      <c r="U1816">
        <v>0</v>
      </c>
      <c r="V1816">
        <v>0</v>
      </c>
      <c r="W1816">
        <v>0</v>
      </c>
      <c r="X1816">
        <v>126.7476702631199</v>
      </c>
      <c r="Y1816">
        <v>0</v>
      </c>
      <c r="Z1816">
        <v>0</v>
      </c>
      <c r="AA1816">
        <v>0</v>
      </c>
      <c r="AB1816">
        <v>74.691598861019116</v>
      </c>
      <c r="AC1816">
        <v>0</v>
      </c>
      <c r="AD1816">
        <v>0</v>
      </c>
      <c r="AE1816">
        <v>201.439269124139</v>
      </c>
    </row>
    <row r="1817" spans="1:31" x14ac:dyDescent="0.25">
      <c r="A1817">
        <v>2369058</v>
      </c>
      <c r="B1817">
        <v>1</v>
      </c>
      <c r="C1817" t="s">
        <v>81</v>
      </c>
      <c r="D1817" t="s">
        <v>119</v>
      </c>
      <c r="E1817" t="s">
        <v>171</v>
      </c>
      <c r="F1817" t="s">
        <v>5465</v>
      </c>
      <c r="G1817" t="s">
        <v>168</v>
      </c>
      <c r="H1817" t="s">
        <v>135</v>
      </c>
      <c r="I1817" t="s">
        <v>653</v>
      </c>
      <c r="J1817" t="s">
        <v>137</v>
      </c>
      <c r="K1817" t="s">
        <v>138</v>
      </c>
      <c r="L1817" t="s">
        <v>5466</v>
      </c>
      <c r="M1817" t="s">
        <v>5467</v>
      </c>
      <c r="N1817">
        <v>1.6666666E-2</v>
      </c>
      <c r="O1817">
        <v>1</v>
      </c>
      <c r="P1817">
        <v>1367</v>
      </c>
      <c r="Q1817">
        <v>135</v>
      </c>
      <c r="R1817">
        <v>246</v>
      </c>
      <c r="S1817">
        <v>5</v>
      </c>
      <c r="T1817">
        <v>97</v>
      </c>
      <c r="U1817">
        <v>0</v>
      </c>
      <c r="V1817">
        <v>0</v>
      </c>
      <c r="W1817">
        <v>2.5362135069333337E-3</v>
      </c>
      <c r="X1817">
        <v>3.5280916682394703</v>
      </c>
      <c r="Y1817">
        <v>9.2769627806309316</v>
      </c>
      <c r="Z1817">
        <v>13.378519217362525</v>
      </c>
      <c r="AA1817">
        <v>0.16311465445664997</v>
      </c>
      <c r="AB1817">
        <v>1.4954351423892502</v>
      </c>
      <c r="AC1817">
        <v>0</v>
      </c>
      <c r="AD1817">
        <v>0</v>
      </c>
      <c r="AE1817">
        <v>27.84465967658576</v>
      </c>
    </row>
    <row r="1818" spans="1:31" x14ac:dyDescent="0.25">
      <c r="A1818">
        <v>2369450</v>
      </c>
      <c r="B1818">
        <v>1</v>
      </c>
      <c r="C1818" t="s">
        <v>81</v>
      </c>
      <c r="D1818" t="s">
        <v>123</v>
      </c>
      <c r="E1818" t="s">
        <v>154</v>
      </c>
      <c r="F1818" t="s">
        <v>5468</v>
      </c>
      <c r="G1818" t="s">
        <v>5469</v>
      </c>
      <c r="H1818" t="s">
        <v>151</v>
      </c>
      <c r="I1818" t="s">
        <v>136</v>
      </c>
      <c r="J1818" t="s">
        <v>5</v>
      </c>
      <c r="K1818" t="s">
        <v>138</v>
      </c>
      <c r="L1818" t="s">
        <v>5470</v>
      </c>
      <c r="M1818" t="s">
        <v>5471</v>
      </c>
      <c r="N1818">
        <v>21.505555555000001</v>
      </c>
      <c r="O1818">
        <v>0</v>
      </c>
      <c r="P1818">
        <v>392</v>
      </c>
      <c r="Q1818">
        <v>0</v>
      </c>
      <c r="R1818">
        <v>15</v>
      </c>
      <c r="S1818">
        <v>0</v>
      </c>
      <c r="T1818">
        <v>15</v>
      </c>
      <c r="U1818">
        <v>0</v>
      </c>
      <c r="V1818">
        <v>0</v>
      </c>
      <c r="W1818">
        <v>0</v>
      </c>
      <c r="X1818">
        <v>2147.7766387755923</v>
      </c>
      <c r="Y1818">
        <v>0</v>
      </c>
      <c r="Z1818">
        <v>365.07720847992783</v>
      </c>
      <c r="AA1818">
        <v>0</v>
      </c>
      <c r="AB1818">
        <v>566.65754552787973</v>
      </c>
      <c r="AC1818">
        <v>0</v>
      </c>
      <c r="AD1818">
        <v>0</v>
      </c>
      <c r="AE1818">
        <v>3079.5113927834</v>
      </c>
    </row>
    <row r="1819" spans="1:31" x14ac:dyDescent="0.25">
      <c r="A1819">
        <v>2369556</v>
      </c>
      <c r="B1819">
        <v>1</v>
      </c>
      <c r="C1819" t="s">
        <v>80</v>
      </c>
      <c r="D1819" t="s">
        <v>99</v>
      </c>
      <c r="E1819" t="s">
        <v>166</v>
      </c>
      <c r="F1819" t="s">
        <v>5472</v>
      </c>
      <c r="G1819" t="s">
        <v>489</v>
      </c>
      <c r="H1819" t="s">
        <v>135</v>
      </c>
      <c r="I1819" t="s">
        <v>136</v>
      </c>
      <c r="J1819" t="s">
        <v>137</v>
      </c>
      <c r="K1819" t="s">
        <v>138</v>
      </c>
      <c r="L1819" t="s">
        <v>5473</v>
      </c>
      <c r="M1819" t="s">
        <v>5474</v>
      </c>
      <c r="N1819">
        <v>0.43916666599999998</v>
      </c>
      <c r="O1819">
        <v>4</v>
      </c>
      <c r="P1819">
        <v>905</v>
      </c>
      <c r="Q1819">
        <v>13</v>
      </c>
      <c r="R1819">
        <v>122</v>
      </c>
      <c r="S1819">
        <v>20</v>
      </c>
      <c r="T1819">
        <v>71</v>
      </c>
      <c r="U1819">
        <v>0</v>
      </c>
      <c r="V1819">
        <v>4</v>
      </c>
      <c r="W1819">
        <v>5.1373246937883952</v>
      </c>
      <c r="X1819">
        <v>84.09029606870665</v>
      </c>
      <c r="Y1819">
        <v>33.912980077927678</v>
      </c>
      <c r="Z1819">
        <v>32.723164095604737</v>
      </c>
      <c r="AA1819">
        <v>21.853743598391965</v>
      </c>
      <c r="AB1819">
        <v>16.951512504129983</v>
      </c>
      <c r="AC1819">
        <v>0</v>
      </c>
      <c r="AD1819">
        <v>104.00551787254766</v>
      </c>
      <c r="AE1819">
        <v>298.6745389110971</v>
      </c>
    </row>
    <row r="1820" spans="1:31" x14ac:dyDescent="0.25">
      <c r="A1820">
        <v>2369433</v>
      </c>
      <c r="B1820">
        <v>1</v>
      </c>
      <c r="C1820" t="s">
        <v>81</v>
      </c>
      <c r="D1820" t="s">
        <v>123</v>
      </c>
      <c r="E1820" t="s">
        <v>171</v>
      </c>
      <c r="F1820" t="s">
        <v>5475</v>
      </c>
      <c r="G1820" t="s">
        <v>168</v>
      </c>
      <c r="H1820" t="s">
        <v>135</v>
      </c>
      <c r="I1820" t="s">
        <v>136</v>
      </c>
      <c r="J1820" t="s">
        <v>137</v>
      </c>
      <c r="K1820" t="s">
        <v>138</v>
      </c>
      <c r="L1820" t="s">
        <v>5476</v>
      </c>
      <c r="M1820" t="s">
        <v>5477</v>
      </c>
      <c r="N1820">
        <v>2.4558333330000002</v>
      </c>
      <c r="O1820">
        <v>3</v>
      </c>
      <c r="P1820">
        <v>37</v>
      </c>
      <c r="Q1820">
        <v>123</v>
      </c>
      <c r="R1820">
        <v>294</v>
      </c>
      <c r="S1820">
        <v>19</v>
      </c>
      <c r="T1820">
        <v>74</v>
      </c>
      <c r="U1820">
        <v>0</v>
      </c>
      <c r="V1820">
        <v>0</v>
      </c>
      <c r="W1820">
        <v>19.906236559623725</v>
      </c>
      <c r="X1820">
        <v>26.730223597448688</v>
      </c>
      <c r="Y1820">
        <v>450.90053751420629</v>
      </c>
      <c r="Z1820">
        <v>537.76603894693051</v>
      </c>
      <c r="AA1820">
        <v>72.835260378044737</v>
      </c>
      <c r="AB1820">
        <v>153.96822161087087</v>
      </c>
      <c r="AC1820">
        <v>0</v>
      </c>
      <c r="AD1820">
        <v>0</v>
      </c>
      <c r="AE1820">
        <v>1262.1065186071248</v>
      </c>
    </row>
    <row r="1821" spans="1:31" x14ac:dyDescent="0.25">
      <c r="A1821">
        <v>2369582</v>
      </c>
      <c r="B1821">
        <v>1</v>
      </c>
      <c r="C1821" t="s">
        <v>81</v>
      </c>
      <c r="D1821" t="s">
        <v>124</v>
      </c>
      <c r="E1821" t="s">
        <v>148</v>
      </c>
      <c r="F1821" t="s">
        <v>5478</v>
      </c>
      <c r="G1821" t="s">
        <v>160</v>
      </c>
      <c r="H1821" t="s">
        <v>151</v>
      </c>
      <c r="I1821" t="s">
        <v>136</v>
      </c>
      <c r="J1821" t="s">
        <v>137</v>
      </c>
      <c r="K1821" t="s">
        <v>138</v>
      </c>
      <c r="L1821" t="s">
        <v>5479</v>
      </c>
      <c r="M1821" t="s">
        <v>5480</v>
      </c>
      <c r="N1821">
        <v>0.87666666599999998</v>
      </c>
      <c r="O1821">
        <v>0</v>
      </c>
      <c r="P1821">
        <v>2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0.34721493509801005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0.34721493509801005</v>
      </c>
    </row>
    <row r="1822" spans="1:31" x14ac:dyDescent="0.25">
      <c r="A1822">
        <v>2369390</v>
      </c>
      <c r="B1822">
        <v>1</v>
      </c>
      <c r="C1822" t="s">
        <v>80</v>
      </c>
      <c r="D1822" t="s">
        <v>98</v>
      </c>
      <c r="E1822" t="s">
        <v>225</v>
      </c>
      <c r="F1822" t="s">
        <v>5481</v>
      </c>
      <c r="G1822" t="s">
        <v>219</v>
      </c>
      <c r="H1822" t="s">
        <v>151</v>
      </c>
      <c r="I1822" t="s">
        <v>136</v>
      </c>
      <c r="J1822" t="s">
        <v>137</v>
      </c>
      <c r="K1822" t="s">
        <v>138</v>
      </c>
      <c r="L1822" t="s">
        <v>5482</v>
      </c>
      <c r="M1822" t="s">
        <v>5483</v>
      </c>
      <c r="N1822">
        <v>0.84555555500000001</v>
      </c>
      <c r="O1822">
        <v>0</v>
      </c>
      <c r="P1822">
        <v>72</v>
      </c>
      <c r="Q1822">
        <v>0</v>
      </c>
      <c r="R1822">
        <v>0</v>
      </c>
      <c r="S1822">
        <v>0</v>
      </c>
      <c r="T1822">
        <v>1</v>
      </c>
      <c r="U1822">
        <v>0</v>
      </c>
      <c r="V1822">
        <v>0</v>
      </c>
      <c r="W1822">
        <v>0</v>
      </c>
      <c r="X1822">
        <v>11.675845264883035</v>
      </c>
      <c r="Y1822">
        <v>0</v>
      </c>
      <c r="Z1822">
        <v>0</v>
      </c>
      <c r="AA1822">
        <v>0</v>
      </c>
      <c r="AB1822">
        <v>0.27136491895472226</v>
      </c>
      <c r="AC1822">
        <v>0</v>
      </c>
      <c r="AD1822">
        <v>0</v>
      </c>
      <c r="AE1822">
        <v>11.947210183837758</v>
      </c>
    </row>
    <row r="1823" spans="1:31" x14ac:dyDescent="0.25">
      <c r="A1823">
        <v>2368723</v>
      </c>
      <c r="B1823">
        <v>1</v>
      </c>
      <c r="C1823" t="s">
        <v>81</v>
      </c>
      <c r="D1823" t="s">
        <v>115</v>
      </c>
      <c r="E1823" t="s">
        <v>225</v>
      </c>
      <c r="F1823" t="s">
        <v>5484</v>
      </c>
      <c r="G1823" t="s">
        <v>219</v>
      </c>
      <c r="H1823" t="s">
        <v>151</v>
      </c>
      <c r="I1823" t="s">
        <v>136</v>
      </c>
      <c r="J1823" t="s">
        <v>137</v>
      </c>
      <c r="K1823" t="s">
        <v>138</v>
      </c>
      <c r="L1823" t="s">
        <v>5485</v>
      </c>
      <c r="M1823" t="s">
        <v>5486</v>
      </c>
      <c r="N1823">
        <v>0.51722222200000001</v>
      </c>
      <c r="O1823">
        <v>0</v>
      </c>
      <c r="P1823">
        <v>4</v>
      </c>
      <c r="Q1823">
        <v>0</v>
      </c>
      <c r="R1823">
        <v>3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7.1769755686439993E-2</v>
      </c>
      <c r="Y1823">
        <v>0</v>
      </c>
      <c r="Z1823">
        <v>3.6119314246269494</v>
      </c>
      <c r="AA1823">
        <v>0</v>
      </c>
      <c r="AB1823">
        <v>0</v>
      </c>
      <c r="AC1823">
        <v>0</v>
      </c>
      <c r="AD1823">
        <v>0</v>
      </c>
      <c r="AE1823">
        <v>3.6837011803133892</v>
      </c>
    </row>
    <row r="1824" spans="1:31" x14ac:dyDescent="0.25">
      <c r="A1824">
        <v>2369513</v>
      </c>
      <c r="B1824">
        <v>1</v>
      </c>
      <c r="C1824" t="s">
        <v>81</v>
      </c>
      <c r="D1824" t="s">
        <v>124</v>
      </c>
      <c r="E1824" t="s">
        <v>225</v>
      </c>
      <c r="F1824" t="s">
        <v>5487</v>
      </c>
      <c r="G1824" t="s">
        <v>219</v>
      </c>
      <c r="H1824" t="s">
        <v>151</v>
      </c>
      <c r="I1824" t="s">
        <v>136</v>
      </c>
      <c r="J1824" t="s">
        <v>137</v>
      </c>
      <c r="K1824" t="s">
        <v>138</v>
      </c>
      <c r="L1824" t="s">
        <v>5488</v>
      </c>
      <c r="M1824" t="s">
        <v>5489</v>
      </c>
      <c r="N1824">
        <v>0.47277777700000001</v>
      </c>
      <c r="O1824">
        <v>0</v>
      </c>
      <c r="P1824">
        <v>16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2.4958594572473602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2.4958594572473602</v>
      </c>
    </row>
    <row r="1825" spans="1:31" x14ac:dyDescent="0.25">
      <c r="A1825">
        <v>2369121</v>
      </c>
      <c r="B1825">
        <v>1</v>
      </c>
      <c r="C1825" t="s">
        <v>80</v>
      </c>
      <c r="D1825" t="s">
        <v>84</v>
      </c>
      <c r="E1825" t="s">
        <v>148</v>
      </c>
      <c r="F1825" t="s">
        <v>5490</v>
      </c>
      <c r="G1825" t="s">
        <v>181</v>
      </c>
      <c r="H1825" t="s">
        <v>151</v>
      </c>
      <c r="I1825" t="s">
        <v>136</v>
      </c>
      <c r="J1825" t="s">
        <v>3</v>
      </c>
      <c r="K1825" t="s">
        <v>138</v>
      </c>
      <c r="L1825" t="s">
        <v>5491</v>
      </c>
      <c r="M1825" t="s">
        <v>5492</v>
      </c>
      <c r="N1825">
        <v>3.5922222220000002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2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9.4131958321159335</v>
      </c>
      <c r="AC1825">
        <v>0</v>
      </c>
      <c r="AD1825">
        <v>0</v>
      </c>
      <c r="AE1825">
        <v>9.4131958321159335</v>
      </c>
    </row>
    <row r="1826" spans="1:31" x14ac:dyDescent="0.25">
      <c r="A1826">
        <v>2369619</v>
      </c>
      <c r="B1826">
        <v>1</v>
      </c>
      <c r="C1826" t="s">
        <v>81</v>
      </c>
      <c r="D1826" t="s">
        <v>123</v>
      </c>
      <c r="E1826" t="s">
        <v>148</v>
      </c>
      <c r="F1826" t="s">
        <v>5493</v>
      </c>
      <c r="G1826" t="s">
        <v>240</v>
      </c>
      <c r="H1826" t="s">
        <v>151</v>
      </c>
      <c r="I1826" t="s">
        <v>136</v>
      </c>
      <c r="J1826" t="s">
        <v>137</v>
      </c>
      <c r="K1826" t="s">
        <v>138</v>
      </c>
      <c r="L1826" t="s">
        <v>5494</v>
      </c>
      <c r="M1826" t="s">
        <v>5495</v>
      </c>
      <c r="N1826">
        <v>1.883888888</v>
      </c>
      <c r="O1826">
        <v>0</v>
      </c>
      <c r="P1826">
        <v>1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0.64375263453413001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0.64375263453413001</v>
      </c>
    </row>
    <row r="1827" spans="1:31" x14ac:dyDescent="0.25">
      <c r="A1827">
        <v>2368992</v>
      </c>
      <c r="B1827">
        <v>1</v>
      </c>
      <c r="C1827" t="s">
        <v>81</v>
      </c>
      <c r="D1827" t="s">
        <v>119</v>
      </c>
      <c r="E1827" t="s">
        <v>148</v>
      </c>
      <c r="F1827" t="s">
        <v>5496</v>
      </c>
      <c r="G1827" t="s">
        <v>160</v>
      </c>
      <c r="H1827" t="s">
        <v>151</v>
      </c>
      <c r="I1827" t="s">
        <v>136</v>
      </c>
      <c r="J1827" t="s">
        <v>137</v>
      </c>
      <c r="K1827" t="s">
        <v>138</v>
      </c>
      <c r="L1827" t="s">
        <v>5497</v>
      </c>
      <c r="M1827" t="s">
        <v>5498</v>
      </c>
      <c r="N1827">
        <v>1.2638888880000001</v>
      </c>
      <c r="O1827">
        <v>0</v>
      </c>
      <c r="P1827">
        <v>1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0.41519303440116662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0.41519303440116662</v>
      </c>
    </row>
    <row r="1828" spans="1:31" x14ac:dyDescent="0.25">
      <c r="A1828">
        <v>2369370</v>
      </c>
      <c r="B1828">
        <v>1</v>
      </c>
      <c r="C1828" t="s">
        <v>80</v>
      </c>
      <c r="D1828" t="s">
        <v>103</v>
      </c>
      <c r="E1828" t="s">
        <v>171</v>
      </c>
      <c r="F1828" t="s">
        <v>5499</v>
      </c>
      <c r="G1828" t="s">
        <v>168</v>
      </c>
      <c r="H1828" t="s">
        <v>135</v>
      </c>
      <c r="I1828" t="s">
        <v>136</v>
      </c>
      <c r="J1828" t="s">
        <v>137</v>
      </c>
      <c r="K1828" t="s">
        <v>138</v>
      </c>
      <c r="L1828" t="s">
        <v>1754</v>
      </c>
      <c r="M1828" t="s">
        <v>5500</v>
      </c>
      <c r="N1828">
        <v>0.42333333299999998</v>
      </c>
      <c r="O1828">
        <v>1</v>
      </c>
      <c r="P1828">
        <v>0</v>
      </c>
      <c r="Q1828">
        <v>3</v>
      </c>
      <c r="R1828">
        <v>0</v>
      </c>
      <c r="S1828">
        <v>12</v>
      </c>
      <c r="T1828">
        <v>1</v>
      </c>
      <c r="U1828">
        <v>3</v>
      </c>
      <c r="V1828">
        <v>0</v>
      </c>
      <c r="W1828">
        <v>0.42569915104094008</v>
      </c>
      <c r="X1828">
        <v>0</v>
      </c>
      <c r="Y1828">
        <v>31.430814706197619</v>
      </c>
      <c r="Z1828">
        <v>0</v>
      </c>
      <c r="AA1828">
        <v>151.86248474666672</v>
      </c>
      <c r="AB1828">
        <v>0</v>
      </c>
      <c r="AC1828">
        <v>27.762546594913871</v>
      </c>
      <c r="AD1828">
        <v>0</v>
      </c>
      <c r="AE1828">
        <v>211.48154519881916</v>
      </c>
    </row>
    <row r="1829" spans="1:31" x14ac:dyDescent="0.25">
      <c r="A1829">
        <v>2369184</v>
      </c>
      <c r="B1829">
        <v>1</v>
      </c>
      <c r="C1829" t="s">
        <v>80</v>
      </c>
      <c r="D1829" t="s">
        <v>93</v>
      </c>
      <c r="E1829" t="s">
        <v>166</v>
      </c>
      <c r="F1829" t="s">
        <v>3557</v>
      </c>
      <c r="G1829" t="s">
        <v>168</v>
      </c>
      <c r="H1829" t="s">
        <v>135</v>
      </c>
      <c r="I1829" t="s">
        <v>136</v>
      </c>
      <c r="J1829" t="s">
        <v>137</v>
      </c>
      <c r="K1829" t="s">
        <v>138</v>
      </c>
      <c r="L1829" t="s">
        <v>5501</v>
      </c>
      <c r="M1829" t="s">
        <v>5502</v>
      </c>
      <c r="N1829">
        <v>0.12777777700000001</v>
      </c>
      <c r="O1829">
        <v>3</v>
      </c>
      <c r="P1829">
        <v>4</v>
      </c>
      <c r="Q1829">
        <v>38</v>
      </c>
      <c r="R1829">
        <v>1</v>
      </c>
      <c r="S1829">
        <v>10</v>
      </c>
      <c r="T1829">
        <v>12</v>
      </c>
      <c r="U1829">
        <v>1</v>
      </c>
      <c r="V1829">
        <v>0</v>
      </c>
      <c r="W1829">
        <v>1.1022129132735556</v>
      </c>
      <c r="X1829">
        <v>1.2956272053111109</v>
      </c>
      <c r="Y1829">
        <v>49.436120878515865</v>
      </c>
      <c r="Z1829">
        <v>0.35980787864277775</v>
      </c>
      <c r="AA1829">
        <v>10.209719728255367</v>
      </c>
      <c r="AB1829">
        <v>3.9351208398723667</v>
      </c>
      <c r="AC1829">
        <v>4.2492696925297206</v>
      </c>
      <c r="AD1829">
        <v>0</v>
      </c>
      <c r="AE1829">
        <v>70.587879136400758</v>
      </c>
    </row>
    <row r="1830" spans="1:31" x14ac:dyDescent="0.25">
      <c r="A1830">
        <v>2369078</v>
      </c>
      <c r="B1830">
        <v>1</v>
      </c>
      <c r="C1830" t="s">
        <v>80</v>
      </c>
      <c r="D1830" t="s">
        <v>97</v>
      </c>
      <c r="E1830" t="s">
        <v>132</v>
      </c>
      <c r="F1830" t="s">
        <v>5503</v>
      </c>
      <c r="G1830" t="s">
        <v>816</v>
      </c>
      <c r="H1830" t="s">
        <v>135</v>
      </c>
      <c r="I1830" t="s">
        <v>136</v>
      </c>
      <c r="J1830" t="s">
        <v>137</v>
      </c>
      <c r="K1830" t="s">
        <v>138</v>
      </c>
      <c r="L1830" t="s">
        <v>5504</v>
      </c>
      <c r="M1830" t="s">
        <v>5505</v>
      </c>
      <c r="N1830">
        <v>2.713333333</v>
      </c>
      <c r="O1830">
        <v>0</v>
      </c>
      <c r="P1830">
        <v>103</v>
      </c>
      <c r="Q1830">
        <v>0</v>
      </c>
      <c r="R1830">
        <v>5</v>
      </c>
      <c r="S1830">
        <v>0</v>
      </c>
      <c r="T1830">
        <v>12</v>
      </c>
      <c r="U1830">
        <v>0</v>
      </c>
      <c r="V1830">
        <v>0</v>
      </c>
      <c r="W1830">
        <v>0</v>
      </c>
      <c r="X1830">
        <v>112.46669713952349</v>
      </c>
      <c r="Y1830">
        <v>0</v>
      </c>
      <c r="Z1830">
        <v>15.151463109637421</v>
      </c>
      <c r="AA1830">
        <v>0</v>
      </c>
      <c r="AB1830">
        <v>58.794358076804201</v>
      </c>
      <c r="AC1830">
        <v>0</v>
      </c>
      <c r="AD1830">
        <v>0</v>
      </c>
      <c r="AE1830">
        <v>186.4125183259651</v>
      </c>
    </row>
    <row r="1831" spans="1:31" x14ac:dyDescent="0.25">
      <c r="A1831">
        <v>2369576</v>
      </c>
      <c r="B1831">
        <v>1</v>
      </c>
      <c r="C1831" t="s">
        <v>80</v>
      </c>
      <c r="D1831" t="s">
        <v>101</v>
      </c>
      <c r="E1831" t="s">
        <v>132</v>
      </c>
      <c r="F1831" t="s">
        <v>5506</v>
      </c>
      <c r="G1831" t="s">
        <v>168</v>
      </c>
      <c r="H1831" t="s">
        <v>135</v>
      </c>
      <c r="I1831" t="s">
        <v>136</v>
      </c>
      <c r="J1831" t="s">
        <v>137</v>
      </c>
      <c r="K1831" t="s">
        <v>138</v>
      </c>
      <c r="L1831" t="s">
        <v>5507</v>
      </c>
      <c r="M1831" t="s">
        <v>5508</v>
      </c>
      <c r="N1831">
        <v>0.86694444400000004</v>
      </c>
      <c r="O1831">
        <v>0</v>
      </c>
      <c r="P1831">
        <v>925</v>
      </c>
      <c r="Q1831">
        <v>0</v>
      </c>
      <c r="R1831">
        <v>0</v>
      </c>
      <c r="S1831">
        <v>1</v>
      </c>
      <c r="T1831">
        <v>22</v>
      </c>
      <c r="U1831">
        <v>0</v>
      </c>
      <c r="V1831">
        <v>0</v>
      </c>
      <c r="W1831">
        <v>0</v>
      </c>
      <c r="X1831">
        <v>217.36308365317686</v>
      </c>
      <c r="Y1831">
        <v>0</v>
      </c>
      <c r="Z1831">
        <v>0</v>
      </c>
      <c r="AA1831">
        <v>5.4117459828158676</v>
      </c>
      <c r="AB1831">
        <v>20.786517645852797</v>
      </c>
      <c r="AC1831">
        <v>0</v>
      </c>
      <c r="AD1831">
        <v>0</v>
      </c>
      <c r="AE1831">
        <v>243.56134728184551</v>
      </c>
    </row>
    <row r="1832" spans="1:31" x14ac:dyDescent="0.25">
      <c r="A1832">
        <v>2369035</v>
      </c>
      <c r="B1832">
        <v>1</v>
      </c>
      <c r="C1832" t="s">
        <v>80</v>
      </c>
      <c r="D1832" t="s">
        <v>97</v>
      </c>
      <c r="E1832" t="s">
        <v>148</v>
      </c>
      <c r="F1832" t="s">
        <v>5509</v>
      </c>
      <c r="G1832" t="s">
        <v>240</v>
      </c>
      <c r="H1832" t="s">
        <v>151</v>
      </c>
      <c r="I1832" t="s">
        <v>136</v>
      </c>
      <c r="J1832" t="s">
        <v>137</v>
      </c>
      <c r="K1832" t="s">
        <v>138</v>
      </c>
      <c r="L1832" t="s">
        <v>5510</v>
      </c>
      <c r="M1832" t="s">
        <v>5511</v>
      </c>
      <c r="N1832">
        <v>1.2675000000000001</v>
      </c>
      <c r="O1832">
        <v>0</v>
      </c>
      <c r="P1832">
        <v>3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0.69674239450617081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0.69674239450617081</v>
      </c>
    </row>
    <row r="1833" spans="1:31" x14ac:dyDescent="0.25">
      <c r="A1833">
        <v>2369021</v>
      </c>
      <c r="B1833">
        <v>1</v>
      </c>
      <c r="C1833" t="s">
        <v>80</v>
      </c>
      <c r="D1833" t="s">
        <v>96</v>
      </c>
      <c r="E1833" t="s">
        <v>148</v>
      </c>
      <c r="F1833" t="s">
        <v>5512</v>
      </c>
      <c r="G1833" t="s">
        <v>160</v>
      </c>
      <c r="H1833" t="s">
        <v>151</v>
      </c>
      <c r="I1833" t="s">
        <v>136</v>
      </c>
      <c r="J1833" t="s">
        <v>137</v>
      </c>
      <c r="K1833" t="s">
        <v>138</v>
      </c>
      <c r="L1833" t="s">
        <v>5513</v>
      </c>
      <c r="M1833" t="s">
        <v>5514</v>
      </c>
      <c r="N1833">
        <v>3.9808333330000001</v>
      </c>
      <c r="O1833">
        <v>0</v>
      </c>
      <c r="P1833">
        <v>1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1.3424325869756668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1.3424325869756668</v>
      </c>
    </row>
    <row r="1834" spans="1:31" x14ac:dyDescent="0.25">
      <c r="A1834">
        <v>2369236</v>
      </c>
      <c r="B1834">
        <v>1</v>
      </c>
      <c r="C1834" t="s">
        <v>80</v>
      </c>
      <c r="D1834" t="s">
        <v>100</v>
      </c>
      <c r="E1834" t="s">
        <v>148</v>
      </c>
      <c r="F1834" t="s">
        <v>5515</v>
      </c>
      <c r="G1834" t="s">
        <v>160</v>
      </c>
      <c r="H1834" t="s">
        <v>151</v>
      </c>
      <c r="I1834" t="s">
        <v>136</v>
      </c>
      <c r="J1834" t="s">
        <v>137</v>
      </c>
      <c r="K1834" t="s">
        <v>138</v>
      </c>
      <c r="L1834" t="s">
        <v>5516</v>
      </c>
      <c r="M1834" t="s">
        <v>5517</v>
      </c>
      <c r="N1834">
        <v>2.4911111109999999</v>
      </c>
      <c r="O1834">
        <v>0</v>
      </c>
      <c r="P1834">
        <v>1</v>
      </c>
      <c r="Q1834">
        <v>0</v>
      </c>
      <c r="R1834">
        <v>1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1.7428952886666666E-4</v>
      </c>
      <c r="Y1834">
        <v>0</v>
      </c>
      <c r="Z1834">
        <v>0.26567075736100004</v>
      </c>
      <c r="AA1834">
        <v>0</v>
      </c>
      <c r="AB1834">
        <v>0</v>
      </c>
      <c r="AC1834">
        <v>0</v>
      </c>
      <c r="AD1834">
        <v>0</v>
      </c>
      <c r="AE1834">
        <v>0.26584504688986671</v>
      </c>
    </row>
    <row r="1835" spans="1:31" x14ac:dyDescent="0.25">
      <c r="A1835">
        <v>2369568</v>
      </c>
      <c r="B1835">
        <v>1</v>
      </c>
      <c r="C1835" t="s">
        <v>80</v>
      </c>
      <c r="D1835" t="s">
        <v>93</v>
      </c>
      <c r="E1835" t="s">
        <v>148</v>
      </c>
      <c r="F1835" t="s">
        <v>5518</v>
      </c>
      <c r="G1835" t="s">
        <v>160</v>
      </c>
      <c r="H1835" t="s">
        <v>151</v>
      </c>
      <c r="I1835" t="s">
        <v>136</v>
      </c>
      <c r="J1835" t="s">
        <v>137</v>
      </c>
      <c r="K1835" t="s">
        <v>138</v>
      </c>
      <c r="L1835" t="s">
        <v>5519</v>
      </c>
      <c r="M1835" t="s">
        <v>5520</v>
      </c>
      <c r="N1835">
        <v>2.0194444439999999</v>
      </c>
      <c r="O1835">
        <v>0</v>
      </c>
      <c r="P1835">
        <v>2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0.27218312935686223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0.27218312935686223</v>
      </c>
    </row>
    <row r="1836" spans="1:31" x14ac:dyDescent="0.25">
      <c r="A1836">
        <v>2369190</v>
      </c>
      <c r="B1836">
        <v>1</v>
      </c>
      <c r="C1836" t="s">
        <v>80</v>
      </c>
      <c r="D1836" t="s">
        <v>83</v>
      </c>
      <c r="E1836" t="s">
        <v>225</v>
      </c>
      <c r="F1836" t="s">
        <v>1343</v>
      </c>
      <c r="G1836" t="s">
        <v>219</v>
      </c>
      <c r="H1836" t="s">
        <v>151</v>
      </c>
      <c r="I1836" t="s">
        <v>136</v>
      </c>
      <c r="J1836" t="s">
        <v>137</v>
      </c>
      <c r="K1836" t="s">
        <v>138</v>
      </c>
      <c r="L1836" t="s">
        <v>5521</v>
      </c>
      <c r="M1836" t="s">
        <v>5522</v>
      </c>
      <c r="N1836">
        <v>2.3847222220000002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4</v>
      </c>
      <c r="U1836">
        <v>0</v>
      </c>
      <c r="V1836">
        <v>1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6.8291179754950591</v>
      </c>
      <c r="AC1836">
        <v>0</v>
      </c>
      <c r="AD1836">
        <v>50.891992767455456</v>
      </c>
      <c r="AE1836">
        <v>57.721110742950515</v>
      </c>
    </row>
    <row r="1837" spans="1:31" x14ac:dyDescent="0.25">
      <c r="A1837">
        <v>2369090</v>
      </c>
      <c r="B1837">
        <v>1</v>
      </c>
      <c r="C1837" t="s">
        <v>81</v>
      </c>
      <c r="D1837" t="s">
        <v>113</v>
      </c>
      <c r="E1837" t="s">
        <v>166</v>
      </c>
      <c r="F1837" t="s">
        <v>5523</v>
      </c>
      <c r="G1837" t="s">
        <v>168</v>
      </c>
      <c r="H1837" t="s">
        <v>135</v>
      </c>
      <c r="I1837" t="s">
        <v>136</v>
      </c>
      <c r="J1837" t="s">
        <v>137</v>
      </c>
      <c r="K1837" t="s">
        <v>138</v>
      </c>
      <c r="L1837" t="s">
        <v>5524</v>
      </c>
      <c r="M1837" t="s">
        <v>5525</v>
      </c>
      <c r="N1837">
        <v>0.71222222199999996</v>
      </c>
      <c r="O1837">
        <v>3</v>
      </c>
      <c r="P1837">
        <v>843</v>
      </c>
      <c r="Q1837">
        <v>44</v>
      </c>
      <c r="R1837">
        <v>334</v>
      </c>
      <c r="S1837">
        <v>10</v>
      </c>
      <c r="T1837">
        <v>115</v>
      </c>
      <c r="U1837">
        <v>3</v>
      </c>
      <c r="V1837">
        <v>0</v>
      </c>
      <c r="W1837">
        <v>0.47676502266757781</v>
      </c>
      <c r="X1837">
        <v>152.7141503710678</v>
      </c>
      <c r="Y1837">
        <v>126.26211756340031</v>
      </c>
      <c r="Z1837">
        <v>285.59994205266901</v>
      </c>
      <c r="AA1837">
        <v>96.612772802578206</v>
      </c>
      <c r="AB1837">
        <v>87.382368492547585</v>
      </c>
      <c r="AC1837">
        <v>622.52755238726081</v>
      </c>
      <c r="AD1837">
        <v>0</v>
      </c>
      <c r="AE1837">
        <v>1371.5756686921914</v>
      </c>
    </row>
    <row r="1838" spans="1:31" x14ac:dyDescent="0.25">
      <c r="A1838">
        <v>2369067</v>
      </c>
      <c r="B1838">
        <v>1</v>
      </c>
      <c r="C1838" t="s">
        <v>80</v>
      </c>
      <c r="D1838" t="s">
        <v>100</v>
      </c>
      <c r="E1838" t="s">
        <v>132</v>
      </c>
      <c r="F1838" t="s">
        <v>5526</v>
      </c>
      <c r="G1838" t="s">
        <v>134</v>
      </c>
      <c r="H1838" t="s">
        <v>135</v>
      </c>
      <c r="I1838" t="s">
        <v>136</v>
      </c>
      <c r="J1838" t="s">
        <v>137</v>
      </c>
      <c r="K1838" t="s">
        <v>138</v>
      </c>
      <c r="L1838" t="s">
        <v>5527</v>
      </c>
      <c r="M1838" t="s">
        <v>5528</v>
      </c>
      <c r="N1838">
        <v>2.125555555</v>
      </c>
      <c r="O1838">
        <v>0</v>
      </c>
      <c r="P1838">
        <v>65</v>
      </c>
      <c r="Q1838">
        <v>0</v>
      </c>
      <c r="R1838">
        <v>7</v>
      </c>
      <c r="S1838">
        <v>0</v>
      </c>
      <c r="T1838">
        <v>4</v>
      </c>
      <c r="U1838">
        <v>0</v>
      </c>
      <c r="V1838">
        <v>0</v>
      </c>
      <c r="W1838">
        <v>0</v>
      </c>
      <c r="X1838">
        <v>51.883516400923426</v>
      </c>
      <c r="Y1838">
        <v>0</v>
      </c>
      <c r="Z1838">
        <v>14.115169494110944</v>
      </c>
      <c r="AA1838">
        <v>0</v>
      </c>
      <c r="AB1838">
        <v>3.2912226420964243</v>
      </c>
      <c r="AC1838">
        <v>0</v>
      </c>
      <c r="AD1838">
        <v>0</v>
      </c>
      <c r="AE1838">
        <v>69.289908537130799</v>
      </c>
    </row>
    <row r="1839" spans="1:31" x14ac:dyDescent="0.25">
      <c r="A1839">
        <v>2369167</v>
      </c>
      <c r="B1839">
        <v>1</v>
      </c>
      <c r="C1839" t="s">
        <v>80</v>
      </c>
      <c r="D1839" t="s">
        <v>97</v>
      </c>
      <c r="E1839" t="s">
        <v>166</v>
      </c>
      <c r="F1839" t="s">
        <v>5529</v>
      </c>
      <c r="G1839" t="s">
        <v>168</v>
      </c>
      <c r="H1839" t="s">
        <v>135</v>
      </c>
      <c r="I1839" t="s">
        <v>136</v>
      </c>
      <c r="J1839" t="s">
        <v>137</v>
      </c>
      <c r="K1839" t="s">
        <v>138</v>
      </c>
      <c r="L1839" t="s">
        <v>5530</v>
      </c>
      <c r="M1839" t="s">
        <v>5531</v>
      </c>
      <c r="N1839">
        <v>0.898888888</v>
      </c>
      <c r="O1839">
        <v>4</v>
      </c>
      <c r="P1839">
        <v>1462</v>
      </c>
      <c r="Q1839">
        <v>5</v>
      </c>
      <c r="R1839">
        <v>63</v>
      </c>
      <c r="S1839">
        <v>17</v>
      </c>
      <c r="T1839">
        <v>134</v>
      </c>
      <c r="U1839">
        <v>0</v>
      </c>
      <c r="V1839">
        <v>0</v>
      </c>
      <c r="W1839">
        <v>51.847902651264882</v>
      </c>
      <c r="X1839">
        <v>521.02062182367729</v>
      </c>
      <c r="Y1839">
        <v>3.9846401450173272</v>
      </c>
      <c r="Z1839">
        <v>40.219490488089036</v>
      </c>
      <c r="AA1839">
        <v>409.35728477383464</v>
      </c>
      <c r="AB1839">
        <v>218.0595111057755</v>
      </c>
      <c r="AC1839">
        <v>0</v>
      </c>
      <c r="AD1839">
        <v>0</v>
      </c>
      <c r="AE1839">
        <v>1244.4894509876588</v>
      </c>
    </row>
    <row r="1840" spans="1:31" x14ac:dyDescent="0.25">
      <c r="A1840">
        <v>2368921</v>
      </c>
      <c r="B1840">
        <v>1</v>
      </c>
      <c r="C1840" t="s">
        <v>80</v>
      </c>
      <c r="D1840" t="s">
        <v>104</v>
      </c>
      <c r="E1840" t="s">
        <v>148</v>
      </c>
      <c r="F1840" t="s">
        <v>5532</v>
      </c>
      <c r="G1840" t="s">
        <v>240</v>
      </c>
      <c r="H1840" t="s">
        <v>151</v>
      </c>
      <c r="I1840" t="s">
        <v>136</v>
      </c>
      <c r="J1840" t="s">
        <v>137</v>
      </c>
      <c r="K1840" t="s">
        <v>138</v>
      </c>
      <c r="L1840" t="s">
        <v>5533</v>
      </c>
      <c r="M1840" t="s">
        <v>5534</v>
      </c>
      <c r="N1840">
        <v>2.301111111</v>
      </c>
      <c r="O1840">
        <v>0</v>
      </c>
      <c r="P1840">
        <v>1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0.10380380528851665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0.10380380528851665</v>
      </c>
    </row>
    <row r="1841" spans="1:31" x14ac:dyDescent="0.25">
      <c r="A1841">
        <v>2369608</v>
      </c>
      <c r="B1841">
        <v>1</v>
      </c>
      <c r="C1841" t="s">
        <v>80</v>
      </c>
      <c r="D1841" t="s">
        <v>110</v>
      </c>
      <c r="E1841" t="s">
        <v>154</v>
      </c>
      <c r="F1841" t="s">
        <v>5535</v>
      </c>
      <c r="G1841" t="s">
        <v>464</v>
      </c>
      <c r="H1841" t="s">
        <v>151</v>
      </c>
      <c r="I1841" t="s">
        <v>136</v>
      </c>
      <c r="J1841" t="s">
        <v>137</v>
      </c>
      <c r="K1841" t="s">
        <v>138</v>
      </c>
      <c r="L1841" t="s">
        <v>5536</v>
      </c>
      <c r="M1841" t="s">
        <v>5537</v>
      </c>
      <c r="N1841">
        <v>0.73638888800000002</v>
      </c>
      <c r="O1841">
        <v>0</v>
      </c>
      <c r="P1841">
        <v>767</v>
      </c>
      <c r="Q1841">
        <v>0</v>
      </c>
      <c r="R1841">
        <v>0</v>
      </c>
      <c r="S1841">
        <v>0</v>
      </c>
      <c r="T1841">
        <v>44</v>
      </c>
      <c r="U1841">
        <v>0</v>
      </c>
      <c r="V1841">
        <v>1</v>
      </c>
      <c r="W1841">
        <v>0</v>
      </c>
      <c r="X1841">
        <v>190.28280183291943</v>
      </c>
      <c r="Y1841">
        <v>0</v>
      </c>
      <c r="Z1841">
        <v>0</v>
      </c>
      <c r="AA1841">
        <v>0</v>
      </c>
      <c r="AB1841">
        <v>25.129570334535579</v>
      </c>
      <c r="AC1841">
        <v>0</v>
      </c>
      <c r="AD1841">
        <v>6.3915482762309441</v>
      </c>
      <c r="AE1841">
        <v>221.80392044368594</v>
      </c>
    </row>
    <row r="1842" spans="1:31" x14ac:dyDescent="0.25">
      <c r="A1842">
        <v>2369004</v>
      </c>
      <c r="B1842">
        <v>1</v>
      </c>
      <c r="C1842" t="s">
        <v>80</v>
      </c>
      <c r="D1842" t="s">
        <v>111</v>
      </c>
      <c r="E1842" t="s">
        <v>148</v>
      </c>
      <c r="F1842" t="s">
        <v>5538</v>
      </c>
      <c r="G1842" t="s">
        <v>150</v>
      </c>
      <c r="H1842" t="s">
        <v>151</v>
      </c>
      <c r="I1842" t="s">
        <v>136</v>
      </c>
      <c r="J1842" t="s">
        <v>137</v>
      </c>
      <c r="K1842" t="s">
        <v>138</v>
      </c>
      <c r="L1842" t="s">
        <v>5539</v>
      </c>
      <c r="M1842" t="s">
        <v>5540</v>
      </c>
      <c r="N1842">
        <v>2.173333333</v>
      </c>
      <c r="O1842">
        <v>0</v>
      </c>
      <c r="P1842">
        <v>5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1.4982508087047919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1.4982508087047919</v>
      </c>
    </row>
    <row r="1843" spans="1:31" x14ac:dyDescent="0.25">
      <c r="A1843">
        <v>2369107</v>
      </c>
      <c r="B1843">
        <v>1</v>
      </c>
      <c r="C1843" t="s">
        <v>81</v>
      </c>
      <c r="D1843" t="s">
        <v>112</v>
      </c>
      <c r="E1843" t="s">
        <v>166</v>
      </c>
      <c r="F1843" t="s">
        <v>1684</v>
      </c>
      <c r="G1843" t="s">
        <v>168</v>
      </c>
      <c r="H1843" t="s">
        <v>135</v>
      </c>
      <c r="I1843" t="s">
        <v>136</v>
      </c>
      <c r="J1843" t="s">
        <v>137</v>
      </c>
      <c r="K1843" t="s">
        <v>138</v>
      </c>
      <c r="L1843" t="s">
        <v>5541</v>
      </c>
      <c r="M1843" t="s">
        <v>5542</v>
      </c>
      <c r="N1843">
        <v>0.48333333299999998</v>
      </c>
      <c r="O1843">
        <v>0</v>
      </c>
      <c r="P1843">
        <v>1287</v>
      </c>
      <c r="Q1843">
        <v>5</v>
      </c>
      <c r="R1843">
        <v>38</v>
      </c>
      <c r="S1843">
        <v>8</v>
      </c>
      <c r="T1843">
        <v>70</v>
      </c>
      <c r="U1843">
        <v>1</v>
      </c>
      <c r="V1843">
        <v>1</v>
      </c>
      <c r="W1843">
        <v>0</v>
      </c>
      <c r="X1843">
        <v>77.34573523813458</v>
      </c>
      <c r="Y1843">
        <v>17.338236045127445</v>
      </c>
      <c r="Z1843">
        <v>9.0804238367314838</v>
      </c>
      <c r="AA1843">
        <v>11.935241699373723</v>
      </c>
      <c r="AB1843">
        <v>18.947053942208136</v>
      </c>
      <c r="AC1843">
        <v>67.895679071318824</v>
      </c>
      <c r="AD1843">
        <v>78.413704398606157</v>
      </c>
      <c r="AE1843">
        <v>280.95607423150034</v>
      </c>
    </row>
    <row r="1844" spans="1:31" x14ac:dyDescent="0.25">
      <c r="A1844">
        <v>2368858</v>
      </c>
      <c r="B1844">
        <v>1</v>
      </c>
      <c r="C1844" t="s">
        <v>80</v>
      </c>
      <c r="D1844" t="s">
        <v>85</v>
      </c>
      <c r="E1844" t="s">
        <v>320</v>
      </c>
      <c r="F1844" t="s">
        <v>5543</v>
      </c>
      <c r="G1844" t="s">
        <v>1834</v>
      </c>
      <c r="H1844" t="s">
        <v>135</v>
      </c>
      <c r="I1844" t="s">
        <v>136</v>
      </c>
      <c r="J1844" t="s">
        <v>137</v>
      </c>
      <c r="K1844" t="s">
        <v>138</v>
      </c>
      <c r="L1844" t="s">
        <v>5544</v>
      </c>
      <c r="M1844" t="s">
        <v>5545</v>
      </c>
      <c r="N1844">
        <v>1.8830555550000001</v>
      </c>
      <c r="O1844">
        <v>0</v>
      </c>
      <c r="P1844">
        <v>2910</v>
      </c>
      <c r="Q1844">
        <v>0</v>
      </c>
      <c r="R1844">
        <v>0</v>
      </c>
      <c r="S1844">
        <v>0</v>
      </c>
      <c r="T1844">
        <v>493</v>
      </c>
      <c r="U1844">
        <v>0</v>
      </c>
      <c r="V1844">
        <v>0</v>
      </c>
      <c r="W1844">
        <v>0</v>
      </c>
      <c r="X1844">
        <v>2105.3014350148201</v>
      </c>
      <c r="Y1844">
        <v>0</v>
      </c>
      <c r="Z1844">
        <v>0</v>
      </c>
      <c r="AA1844">
        <v>0</v>
      </c>
      <c r="AB1844">
        <v>1718.0099491635788</v>
      </c>
      <c r="AC1844">
        <v>0</v>
      </c>
      <c r="AD1844">
        <v>0</v>
      </c>
      <c r="AE1844">
        <v>3823.3113841783988</v>
      </c>
    </row>
    <row r="1845" spans="1:31" x14ac:dyDescent="0.25">
      <c r="A1845">
        <v>2369545</v>
      </c>
      <c r="B1845">
        <v>1</v>
      </c>
      <c r="C1845" t="s">
        <v>81</v>
      </c>
      <c r="D1845" t="s">
        <v>113</v>
      </c>
      <c r="E1845" t="s">
        <v>225</v>
      </c>
      <c r="F1845" t="s">
        <v>5546</v>
      </c>
      <c r="G1845" t="s">
        <v>227</v>
      </c>
      <c r="H1845" t="s">
        <v>151</v>
      </c>
      <c r="I1845" t="s">
        <v>136</v>
      </c>
      <c r="J1845" t="s">
        <v>137</v>
      </c>
      <c r="K1845" t="s">
        <v>138</v>
      </c>
      <c r="L1845" t="s">
        <v>5547</v>
      </c>
      <c r="M1845" t="s">
        <v>5548</v>
      </c>
      <c r="N1845">
        <v>1.68</v>
      </c>
      <c r="O1845">
        <v>0</v>
      </c>
      <c r="P1845">
        <v>5</v>
      </c>
      <c r="Q1845">
        <v>0</v>
      </c>
      <c r="R1845">
        <v>12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0.8079374360498589</v>
      </c>
      <c r="Y1845">
        <v>0</v>
      </c>
      <c r="Z1845">
        <v>25.391471670351155</v>
      </c>
      <c r="AA1845">
        <v>0</v>
      </c>
      <c r="AB1845">
        <v>0</v>
      </c>
      <c r="AC1845">
        <v>0</v>
      </c>
      <c r="AD1845">
        <v>0</v>
      </c>
      <c r="AE1845">
        <v>26.199409106401014</v>
      </c>
    </row>
    <row r="1846" spans="1:31" x14ac:dyDescent="0.25">
      <c r="A1846">
        <v>2368712</v>
      </c>
      <c r="B1846">
        <v>1</v>
      </c>
      <c r="C1846" t="s">
        <v>80</v>
      </c>
      <c r="D1846" t="s">
        <v>83</v>
      </c>
      <c r="E1846" t="s">
        <v>225</v>
      </c>
      <c r="F1846" t="s">
        <v>1343</v>
      </c>
      <c r="G1846" t="s">
        <v>219</v>
      </c>
      <c r="H1846" t="s">
        <v>151</v>
      </c>
      <c r="I1846" t="s">
        <v>136</v>
      </c>
      <c r="J1846" t="s">
        <v>137</v>
      </c>
      <c r="K1846" t="s">
        <v>138</v>
      </c>
      <c r="L1846" t="s">
        <v>5549</v>
      </c>
      <c r="M1846" t="s">
        <v>5550</v>
      </c>
      <c r="N1846">
        <v>1.7677777770000001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4</v>
      </c>
      <c r="U1846">
        <v>0</v>
      </c>
      <c r="V1846">
        <v>1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2.2330260979758725</v>
      </c>
      <c r="AC1846">
        <v>0</v>
      </c>
      <c r="AD1846">
        <v>14.05789800551331</v>
      </c>
      <c r="AE1846">
        <v>16.290924103489182</v>
      </c>
    </row>
    <row r="1847" spans="1:31" x14ac:dyDescent="0.25">
      <c r="A1847">
        <v>2369253</v>
      </c>
      <c r="B1847">
        <v>1</v>
      </c>
      <c r="C1847" t="s">
        <v>81</v>
      </c>
      <c r="D1847" t="s">
        <v>113</v>
      </c>
      <c r="E1847" t="s">
        <v>225</v>
      </c>
      <c r="F1847" t="s">
        <v>4911</v>
      </c>
      <c r="G1847" t="s">
        <v>219</v>
      </c>
      <c r="H1847" t="s">
        <v>151</v>
      </c>
      <c r="I1847" t="s">
        <v>136</v>
      </c>
      <c r="J1847" t="s">
        <v>137</v>
      </c>
      <c r="K1847" t="s">
        <v>138</v>
      </c>
      <c r="L1847" t="s">
        <v>5551</v>
      </c>
      <c r="M1847" t="s">
        <v>5552</v>
      </c>
      <c r="N1847">
        <v>1.451944444</v>
      </c>
      <c r="O1847">
        <v>0</v>
      </c>
      <c r="P1847">
        <v>9</v>
      </c>
      <c r="Q1847">
        <v>0</v>
      </c>
      <c r="R1847">
        <v>2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1.6334736059038573</v>
      </c>
      <c r="Y1847">
        <v>0</v>
      </c>
      <c r="Z1847">
        <v>3.1671144107945732</v>
      </c>
      <c r="AA1847">
        <v>0</v>
      </c>
      <c r="AB1847">
        <v>0</v>
      </c>
      <c r="AC1847">
        <v>0</v>
      </c>
      <c r="AD1847">
        <v>0</v>
      </c>
      <c r="AE1847">
        <v>4.8005880166984305</v>
      </c>
    </row>
    <row r="1848" spans="1:31" x14ac:dyDescent="0.25">
      <c r="A1848">
        <v>2369459</v>
      </c>
      <c r="B1848">
        <v>1</v>
      </c>
      <c r="C1848" t="s">
        <v>80</v>
      </c>
      <c r="D1848" t="s">
        <v>95</v>
      </c>
      <c r="E1848" t="s">
        <v>148</v>
      </c>
      <c r="F1848" t="s">
        <v>5553</v>
      </c>
      <c r="G1848" t="s">
        <v>160</v>
      </c>
      <c r="H1848" t="s">
        <v>151</v>
      </c>
      <c r="I1848" t="s">
        <v>136</v>
      </c>
      <c r="J1848" t="s">
        <v>137</v>
      </c>
      <c r="K1848" t="s">
        <v>138</v>
      </c>
      <c r="L1848" t="s">
        <v>1787</v>
      </c>
      <c r="M1848" t="s">
        <v>5554</v>
      </c>
      <c r="N1848">
        <v>1.4797222219999999</v>
      </c>
      <c r="O1848">
        <v>0</v>
      </c>
      <c r="P1848">
        <v>1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0.51188053746254247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0.51188053746254247</v>
      </c>
    </row>
    <row r="1849" spans="1:31" x14ac:dyDescent="0.25">
      <c r="A1849">
        <v>2368818</v>
      </c>
      <c r="B1849">
        <v>1</v>
      </c>
      <c r="C1849" t="s">
        <v>81</v>
      </c>
      <c r="D1849" t="s">
        <v>124</v>
      </c>
      <c r="E1849" t="s">
        <v>148</v>
      </c>
      <c r="F1849" t="s">
        <v>5555</v>
      </c>
      <c r="G1849" t="s">
        <v>160</v>
      </c>
      <c r="H1849" t="s">
        <v>151</v>
      </c>
      <c r="I1849" t="s">
        <v>136</v>
      </c>
      <c r="J1849" t="s">
        <v>137</v>
      </c>
      <c r="K1849" t="s">
        <v>138</v>
      </c>
      <c r="L1849" t="s">
        <v>5556</v>
      </c>
      <c r="M1849" t="s">
        <v>5557</v>
      </c>
      <c r="N1849">
        <v>0.99805555499999998</v>
      </c>
      <c r="O1849">
        <v>0</v>
      </c>
      <c r="P1849">
        <v>5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0.79065161620920898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0.79065161620920898</v>
      </c>
    </row>
    <row r="1850" spans="1:31" x14ac:dyDescent="0.25">
      <c r="A1850">
        <v>2369173</v>
      </c>
      <c r="B1850">
        <v>1</v>
      </c>
      <c r="C1850" t="s">
        <v>80</v>
      </c>
      <c r="D1850" t="s">
        <v>97</v>
      </c>
      <c r="E1850" t="s">
        <v>132</v>
      </c>
      <c r="F1850" t="s">
        <v>5558</v>
      </c>
      <c r="G1850" t="s">
        <v>244</v>
      </c>
      <c r="H1850" t="s">
        <v>135</v>
      </c>
      <c r="I1850" t="s">
        <v>136</v>
      </c>
      <c r="J1850" t="s">
        <v>137</v>
      </c>
      <c r="K1850" t="s">
        <v>245</v>
      </c>
      <c r="L1850" t="s">
        <v>5559</v>
      </c>
      <c r="M1850" t="s">
        <v>5560</v>
      </c>
      <c r="N1850">
        <v>0.97027777699999995</v>
      </c>
      <c r="O1850">
        <v>0</v>
      </c>
      <c r="P1850">
        <v>107</v>
      </c>
      <c r="Q1850">
        <v>0</v>
      </c>
      <c r="R1850">
        <v>13</v>
      </c>
      <c r="S1850">
        <v>0</v>
      </c>
      <c r="T1850">
        <v>12</v>
      </c>
      <c r="U1850">
        <v>0</v>
      </c>
      <c r="V1850">
        <v>0</v>
      </c>
      <c r="W1850">
        <v>0</v>
      </c>
      <c r="X1850">
        <v>35.93256870318131</v>
      </c>
      <c r="Y1850">
        <v>0</v>
      </c>
      <c r="Z1850">
        <v>6.2643873018715457</v>
      </c>
      <c r="AA1850">
        <v>0</v>
      </c>
      <c r="AB1850">
        <v>6.9860758674844829</v>
      </c>
      <c r="AC1850">
        <v>0</v>
      </c>
      <c r="AD1850">
        <v>0</v>
      </c>
      <c r="AE1850">
        <v>49.183031872537335</v>
      </c>
    </row>
    <row r="1851" spans="1:31" x14ac:dyDescent="0.25">
      <c r="A1851">
        <v>2368775</v>
      </c>
      <c r="B1851">
        <v>1</v>
      </c>
      <c r="C1851" t="s">
        <v>81</v>
      </c>
      <c r="D1851" t="s">
        <v>116</v>
      </c>
      <c r="E1851" t="s">
        <v>166</v>
      </c>
      <c r="F1851" t="s">
        <v>5561</v>
      </c>
      <c r="G1851" t="s">
        <v>328</v>
      </c>
      <c r="H1851" t="s">
        <v>135</v>
      </c>
      <c r="I1851" t="s">
        <v>136</v>
      </c>
      <c r="J1851" t="s">
        <v>137</v>
      </c>
      <c r="K1851" t="s">
        <v>245</v>
      </c>
      <c r="L1851" t="s">
        <v>5562</v>
      </c>
      <c r="M1851" t="s">
        <v>5563</v>
      </c>
      <c r="N1851">
        <v>5.0833333000000001E-2</v>
      </c>
      <c r="O1851">
        <v>0</v>
      </c>
      <c r="P1851">
        <v>682</v>
      </c>
      <c r="Q1851">
        <v>51</v>
      </c>
      <c r="R1851">
        <v>77</v>
      </c>
      <c r="S1851">
        <v>8</v>
      </c>
      <c r="T1851">
        <v>55</v>
      </c>
      <c r="U1851">
        <v>3</v>
      </c>
      <c r="V1851">
        <v>0</v>
      </c>
      <c r="W1851">
        <v>0</v>
      </c>
      <c r="X1851">
        <v>5.7304636051584259</v>
      </c>
      <c r="Y1851">
        <v>26.856035414817345</v>
      </c>
      <c r="Z1851">
        <v>10.237354346601828</v>
      </c>
      <c r="AA1851">
        <v>1.4908441993275352</v>
      </c>
      <c r="AB1851">
        <v>1.0951639128327499</v>
      </c>
      <c r="AC1851">
        <v>15.486050485528331</v>
      </c>
      <c r="AD1851">
        <v>0</v>
      </c>
      <c r="AE1851">
        <v>60.895911964266212</v>
      </c>
    </row>
    <row r="1852" spans="1:31" x14ac:dyDescent="0.25">
      <c r="A1852">
        <v>2370443</v>
      </c>
      <c r="B1852">
        <v>1</v>
      </c>
      <c r="C1852" t="s">
        <v>80</v>
      </c>
      <c r="D1852" t="s">
        <v>98</v>
      </c>
      <c r="E1852" t="s">
        <v>154</v>
      </c>
      <c r="F1852" t="s">
        <v>5564</v>
      </c>
      <c r="G1852" t="s">
        <v>996</v>
      </c>
      <c r="H1852" t="s">
        <v>151</v>
      </c>
      <c r="I1852" t="s">
        <v>136</v>
      </c>
      <c r="J1852" t="s">
        <v>137</v>
      </c>
      <c r="K1852" t="s">
        <v>138</v>
      </c>
      <c r="L1852" t="s">
        <v>5565</v>
      </c>
      <c r="M1852" t="s">
        <v>5566</v>
      </c>
      <c r="N1852">
        <v>2.8774999999999999</v>
      </c>
      <c r="O1852">
        <v>0</v>
      </c>
      <c r="P1852">
        <v>0</v>
      </c>
      <c r="Q1852">
        <v>0</v>
      </c>
      <c r="R1852">
        <v>13</v>
      </c>
      <c r="S1852">
        <v>0</v>
      </c>
      <c r="T1852">
        <v>5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149.25693225330849</v>
      </c>
      <c r="AA1852">
        <v>0</v>
      </c>
      <c r="AB1852">
        <v>36.48968436293729</v>
      </c>
      <c r="AC1852">
        <v>0</v>
      </c>
      <c r="AD1852">
        <v>0</v>
      </c>
      <c r="AE1852">
        <v>185.74661661624577</v>
      </c>
    </row>
    <row r="1853" spans="1:31" x14ac:dyDescent="0.25">
      <c r="A1853">
        <v>2370280</v>
      </c>
      <c r="B1853">
        <v>1</v>
      </c>
      <c r="C1853" t="s">
        <v>80</v>
      </c>
      <c r="D1853" t="s">
        <v>82</v>
      </c>
      <c r="E1853" t="s">
        <v>132</v>
      </c>
      <c r="F1853" t="s">
        <v>5567</v>
      </c>
      <c r="G1853" t="s">
        <v>244</v>
      </c>
      <c r="H1853" t="s">
        <v>135</v>
      </c>
      <c r="I1853" t="s">
        <v>136</v>
      </c>
      <c r="J1853" t="s">
        <v>137</v>
      </c>
      <c r="K1853" t="s">
        <v>245</v>
      </c>
      <c r="L1853" t="s">
        <v>5568</v>
      </c>
      <c r="M1853" t="s">
        <v>5569</v>
      </c>
      <c r="N1853">
        <v>4.5613888879999998</v>
      </c>
      <c r="O1853">
        <v>0</v>
      </c>
      <c r="P1853">
        <v>6502</v>
      </c>
      <c r="Q1853">
        <v>0</v>
      </c>
      <c r="R1853">
        <v>0</v>
      </c>
      <c r="S1853">
        <v>3</v>
      </c>
      <c r="T1853">
        <v>5098</v>
      </c>
      <c r="U1853">
        <v>0</v>
      </c>
      <c r="V1853">
        <v>6</v>
      </c>
      <c r="W1853">
        <v>0</v>
      </c>
      <c r="X1853">
        <v>7537.7352439095639</v>
      </c>
      <c r="Y1853">
        <v>0</v>
      </c>
      <c r="Z1853">
        <v>0</v>
      </c>
      <c r="AA1853">
        <v>2909.7235837301746</v>
      </c>
      <c r="AB1853">
        <v>17530.20861026887</v>
      </c>
      <c r="AC1853">
        <v>0</v>
      </c>
      <c r="AD1853">
        <v>104.85807977089274</v>
      </c>
      <c r="AE1853">
        <v>28082.525517679504</v>
      </c>
    </row>
    <row r="1854" spans="1:31" x14ac:dyDescent="0.25">
      <c r="A1854">
        <v>2370297</v>
      </c>
      <c r="B1854">
        <v>1</v>
      </c>
      <c r="C1854" t="s">
        <v>81</v>
      </c>
      <c r="D1854" t="s">
        <v>123</v>
      </c>
      <c r="E1854" t="s">
        <v>154</v>
      </c>
      <c r="F1854" t="s">
        <v>5570</v>
      </c>
      <c r="G1854" t="s">
        <v>299</v>
      </c>
      <c r="H1854" t="s">
        <v>151</v>
      </c>
      <c r="I1854" t="s">
        <v>136</v>
      </c>
      <c r="J1854" t="s">
        <v>137</v>
      </c>
      <c r="K1854" t="s">
        <v>138</v>
      </c>
      <c r="L1854" t="s">
        <v>5571</v>
      </c>
      <c r="M1854" t="s">
        <v>5572</v>
      </c>
      <c r="N1854">
        <v>2.6902777769999999</v>
      </c>
      <c r="O1854">
        <v>0</v>
      </c>
      <c r="P1854">
        <v>99</v>
      </c>
      <c r="Q1854">
        <v>0</v>
      </c>
      <c r="R1854">
        <v>8</v>
      </c>
      <c r="S1854">
        <v>0</v>
      </c>
      <c r="T1854">
        <v>9</v>
      </c>
      <c r="U1854">
        <v>0</v>
      </c>
      <c r="V1854">
        <v>0</v>
      </c>
      <c r="W1854">
        <v>0</v>
      </c>
      <c r="X1854">
        <v>103.42546475933747</v>
      </c>
      <c r="Y1854">
        <v>0</v>
      </c>
      <c r="Z1854">
        <v>37.166456818352103</v>
      </c>
      <c r="AA1854">
        <v>0</v>
      </c>
      <c r="AB1854">
        <v>21.981857558827603</v>
      </c>
      <c r="AC1854">
        <v>0</v>
      </c>
      <c r="AD1854">
        <v>0</v>
      </c>
      <c r="AE1854">
        <v>162.57377913651717</v>
      </c>
    </row>
    <row r="1855" spans="1:31" x14ac:dyDescent="0.25">
      <c r="A1855">
        <v>2370380</v>
      </c>
      <c r="B1855">
        <v>1</v>
      </c>
      <c r="C1855" t="s">
        <v>80</v>
      </c>
      <c r="D1855" t="s">
        <v>110</v>
      </c>
      <c r="E1855" t="s">
        <v>148</v>
      </c>
      <c r="F1855" t="s">
        <v>5573</v>
      </c>
      <c r="G1855" t="s">
        <v>160</v>
      </c>
      <c r="H1855" t="s">
        <v>151</v>
      </c>
      <c r="I1855" t="s">
        <v>136</v>
      </c>
      <c r="J1855" t="s">
        <v>137</v>
      </c>
      <c r="K1855" t="s">
        <v>138</v>
      </c>
      <c r="L1855" t="s">
        <v>5574</v>
      </c>
      <c r="M1855" t="s">
        <v>5575</v>
      </c>
      <c r="N1855">
        <v>0.81361111100000005</v>
      </c>
      <c r="O1855">
        <v>0</v>
      </c>
      <c r="P1855">
        <v>1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0.52464854831297336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0.52464854831297336</v>
      </c>
    </row>
    <row r="1856" spans="1:31" x14ac:dyDescent="0.25">
      <c r="A1856">
        <v>2370234</v>
      </c>
      <c r="B1856">
        <v>1</v>
      </c>
      <c r="C1856" t="s">
        <v>80</v>
      </c>
      <c r="D1856" t="s">
        <v>106</v>
      </c>
      <c r="E1856" t="s">
        <v>225</v>
      </c>
      <c r="F1856" t="s">
        <v>5576</v>
      </c>
      <c r="G1856" t="s">
        <v>288</v>
      </c>
      <c r="H1856" t="s">
        <v>151</v>
      </c>
      <c r="I1856" t="s">
        <v>136</v>
      </c>
      <c r="J1856" t="s">
        <v>137</v>
      </c>
      <c r="K1856" t="s">
        <v>138</v>
      </c>
      <c r="L1856" t="s">
        <v>5577</v>
      </c>
      <c r="M1856" t="s">
        <v>5578</v>
      </c>
      <c r="N1856">
        <v>4.2324999999999999</v>
      </c>
      <c r="O1856">
        <v>0</v>
      </c>
      <c r="P1856">
        <v>7</v>
      </c>
      <c r="Q1856">
        <v>0</v>
      </c>
      <c r="R1856">
        <v>8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6.6641164378679916</v>
      </c>
      <c r="Y1856">
        <v>0</v>
      </c>
      <c r="Z1856">
        <v>50.58027177245652</v>
      </c>
      <c r="AA1856">
        <v>0</v>
      </c>
      <c r="AB1856">
        <v>0</v>
      </c>
      <c r="AC1856">
        <v>0</v>
      </c>
      <c r="AD1856">
        <v>0</v>
      </c>
      <c r="AE1856">
        <v>57.244388210324509</v>
      </c>
    </row>
    <row r="1857" spans="1:31" x14ac:dyDescent="0.25">
      <c r="A1857">
        <v>2370529</v>
      </c>
      <c r="B1857">
        <v>1</v>
      </c>
      <c r="C1857" t="s">
        <v>80</v>
      </c>
      <c r="D1857" t="s">
        <v>104</v>
      </c>
      <c r="E1857" t="s">
        <v>166</v>
      </c>
      <c r="F1857" t="s">
        <v>5579</v>
      </c>
      <c r="G1857" t="s">
        <v>244</v>
      </c>
      <c r="H1857" t="s">
        <v>135</v>
      </c>
      <c r="I1857" t="s">
        <v>136</v>
      </c>
      <c r="J1857" t="s">
        <v>137</v>
      </c>
      <c r="K1857" t="s">
        <v>245</v>
      </c>
      <c r="L1857" t="s">
        <v>5580</v>
      </c>
      <c r="M1857" t="s">
        <v>5581</v>
      </c>
      <c r="N1857">
        <v>1.2050000000000001</v>
      </c>
      <c r="O1857">
        <v>0</v>
      </c>
      <c r="P1857">
        <v>0</v>
      </c>
      <c r="Q1857">
        <v>0</v>
      </c>
      <c r="R1857">
        <v>0</v>
      </c>
      <c r="S1857">
        <v>1</v>
      </c>
      <c r="T1857">
        <v>0</v>
      </c>
      <c r="U1857">
        <v>1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1.3885663169990283</v>
      </c>
      <c r="AB1857">
        <v>0</v>
      </c>
      <c r="AC1857">
        <v>44.191345420599824</v>
      </c>
      <c r="AD1857">
        <v>0</v>
      </c>
      <c r="AE1857">
        <v>45.579911737598849</v>
      </c>
    </row>
    <row r="1858" spans="1:31" x14ac:dyDescent="0.25">
      <c r="A1858">
        <v>2370240</v>
      </c>
      <c r="B1858">
        <v>1</v>
      </c>
      <c r="C1858" t="s">
        <v>80</v>
      </c>
      <c r="D1858" t="s">
        <v>97</v>
      </c>
      <c r="E1858" t="s">
        <v>148</v>
      </c>
      <c r="F1858" t="s">
        <v>5582</v>
      </c>
      <c r="G1858" t="s">
        <v>160</v>
      </c>
      <c r="H1858" t="s">
        <v>151</v>
      </c>
      <c r="I1858" t="s">
        <v>136</v>
      </c>
      <c r="J1858" t="s">
        <v>137</v>
      </c>
      <c r="K1858" t="s">
        <v>138</v>
      </c>
      <c r="L1858" t="s">
        <v>5583</v>
      </c>
      <c r="M1858" t="s">
        <v>5584</v>
      </c>
      <c r="N1858">
        <v>2.3066666659999999</v>
      </c>
      <c r="O1858">
        <v>0</v>
      </c>
      <c r="P1858">
        <v>1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1.4578919439275599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1.4578919439275599</v>
      </c>
    </row>
    <row r="1859" spans="1:31" x14ac:dyDescent="0.25">
      <c r="A1859">
        <v>2370337</v>
      </c>
      <c r="B1859">
        <v>1</v>
      </c>
      <c r="C1859" t="s">
        <v>80</v>
      </c>
      <c r="D1859" t="s">
        <v>105</v>
      </c>
      <c r="E1859" t="s">
        <v>148</v>
      </c>
      <c r="F1859" t="s">
        <v>5585</v>
      </c>
      <c r="G1859" t="s">
        <v>160</v>
      </c>
      <c r="H1859" t="s">
        <v>151</v>
      </c>
      <c r="I1859" t="s">
        <v>136</v>
      </c>
      <c r="J1859" t="s">
        <v>137</v>
      </c>
      <c r="K1859" t="s">
        <v>138</v>
      </c>
      <c r="L1859" t="s">
        <v>5586</v>
      </c>
      <c r="M1859" t="s">
        <v>5587</v>
      </c>
      <c r="N1859">
        <v>0.95444444399999995</v>
      </c>
      <c r="O1859">
        <v>0</v>
      </c>
      <c r="P1859">
        <v>8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1.6542019700086981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1.6542019700086981</v>
      </c>
    </row>
    <row r="1860" spans="1:31" x14ac:dyDescent="0.25">
      <c r="A1860">
        <v>2370549</v>
      </c>
      <c r="B1860">
        <v>1</v>
      </c>
      <c r="C1860" t="s">
        <v>81</v>
      </c>
      <c r="D1860" t="s">
        <v>124</v>
      </c>
      <c r="E1860" t="s">
        <v>171</v>
      </c>
      <c r="F1860" t="s">
        <v>5588</v>
      </c>
      <c r="G1860" t="s">
        <v>168</v>
      </c>
      <c r="H1860" t="s">
        <v>135</v>
      </c>
      <c r="I1860" t="s">
        <v>136</v>
      </c>
      <c r="J1860" t="s">
        <v>137</v>
      </c>
      <c r="K1860" t="s">
        <v>138</v>
      </c>
      <c r="L1860" t="s">
        <v>5589</v>
      </c>
      <c r="M1860" t="s">
        <v>5590</v>
      </c>
      <c r="N1860">
        <v>0.37583333299999999</v>
      </c>
      <c r="O1860">
        <v>11</v>
      </c>
      <c r="P1860">
        <v>449</v>
      </c>
      <c r="Q1860">
        <v>293</v>
      </c>
      <c r="R1860">
        <v>44</v>
      </c>
      <c r="S1860">
        <v>20</v>
      </c>
      <c r="T1860">
        <v>31</v>
      </c>
      <c r="U1860">
        <v>0</v>
      </c>
      <c r="V1860">
        <v>0</v>
      </c>
      <c r="W1860">
        <v>6.4490961517771259</v>
      </c>
      <c r="X1860">
        <v>58.560117408136477</v>
      </c>
      <c r="Y1860">
        <v>521.12091069505323</v>
      </c>
      <c r="Z1860">
        <v>44.257153735313643</v>
      </c>
      <c r="AA1860">
        <v>73.870078670898707</v>
      </c>
      <c r="AB1860">
        <v>7.0058857199305891</v>
      </c>
      <c r="AC1860">
        <v>0</v>
      </c>
      <c r="AD1860">
        <v>0</v>
      </c>
      <c r="AE1860">
        <v>711.26324238110976</v>
      </c>
    </row>
    <row r="1861" spans="1:31" x14ac:dyDescent="0.25">
      <c r="A1861">
        <v>2370526</v>
      </c>
      <c r="B1861">
        <v>1</v>
      </c>
      <c r="C1861" t="s">
        <v>81</v>
      </c>
      <c r="D1861" t="s">
        <v>118</v>
      </c>
      <c r="E1861" t="s">
        <v>132</v>
      </c>
      <c r="F1861" t="s">
        <v>5591</v>
      </c>
      <c r="G1861" t="s">
        <v>134</v>
      </c>
      <c r="H1861" t="s">
        <v>135</v>
      </c>
      <c r="I1861" t="s">
        <v>136</v>
      </c>
      <c r="J1861" t="s">
        <v>137</v>
      </c>
      <c r="K1861" t="s">
        <v>138</v>
      </c>
      <c r="L1861" t="s">
        <v>5592</v>
      </c>
      <c r="M1861" t="s">
        <v>5593</v>
      </c>
      <c r="N1861">
        <v>0.71611111100000002</v>
      </c>
      <c r="O1861">
        <v>0</v>
      </c>
      <c r="P1861">
        <v>0</v>
      </c>
      <c r="Q1861">
        <v>0</v>
      </c>
      <c r="R1861">
        <v>13</v>
      </c>
      <c r="S1861">
        <v>0</v>
      </c>
      <c r="T1861">
        <v>1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17.093076928221148</v>
      </c>
      <c r="AA1861">
        <v>0</v>
      </c>
      <c r="AB1861">
        <v>3.8442507739467193</v>
      </c>
      <c r="AC1861">
        <v>0</v>
      </c>
      <c r="AD1861">
        <v>0</v>
      </c>
      <c r="AE1861">
        <v>20.937327702167867</v>
      </c>
    </row>
    <row r="1862" spans="1:31" x14ac:dyDescent="0.25">
      <c r="A1862">
        <v>2370194</v>
      </c>
      <c r="B1862">
        <v>1</v>
      </c>
      <c r="C1862" t="s">
        <v>81</v>
      </c>
      <c r="D1862" t="s">
        <v>128</v>
      </c>
      <c r="E1862" t="s">
        <v>166</v>
      </c>
      <c r="F1862" t="s">
        <v>5594</v>
      </c>
      <c r="G1862" t="s">
        <v>168</v>
      </c>
      <c r="H1862" t="s">
        <v>135</v>
      </c>
      <c r="I1862" t="s">
        <v>136</v>
      </c>
      <c r="J1862" t="s">
        <v>137</v>
      </c>
      <c r="K1862" t="s">
        <v>138</v>
      </c>
      <c r="L1862" t="s">
        <v>5595</v>
      </c>
      <c r="M1862" t="s">
        <v>5596</v>
      </c>
      <c r="N1862">
        <v>1.129444444</v>
      </c>
      <c r="O1862">
        <v>0</v>
      </c>
      <c r="P1862">
        <v>18</v>
      </c>
      <c r="Q1862">
        <v>1</v>
      </c>
      <c r="R1862">
        <v>0</v>
      </c>
      <c r="S1862">
        <v>38</v>
      </c>
      <c r="T1862">
        <v>41</v>
      </c>
      <c r="U1862">
        <v>41</v>
      </c>
      <c r="V1862">
        <v>43</v>
      </c>
      <c r="W1862">
        <v>0</v>
      </c>
      <c r="X1862">
        <v>12.786114772232352</v>
      </c>
      <c r="Y1862">
        <v>1.2300463270433759</v>
      </c>
      <c r="Z1862">
        <v>0</v>
      </c>
      <c r="AA1862">
        <v>645.90488264704845</v>
      </c>
      <c r="AB1862">
        <v>203.31893336849686</v>
      </c>
      <c r="AC1862">
        <v>2761.8158787146026</v>
      </c>
      <c r="AD1862">
        <v>979.57321297880299</v>
      </c>
      <c r="AE1862">
        <v>4604.6290688082263</v>
      </c>
    </row>
    <row r="1863" spans="1:31" x14ac:dyDescent="0.25">
      <c r="A1863">
        <v>2370569</v>
      </c>
      <c r="B1863">
        <v>1</v>
      </c>
      <c r="C1863" t="s">
        <v>80</v>
      </c>
      <c r="D1863" t="s">
        <v>91</v>
      </c>
      <c r="E1863" t="s">
        <v>148</v>
      </c>
      <c r="F1863" t="s">
        <v>5597</v>
      </c>
      <c r="G1863" t="s">
        <v>160</v>
      </c>
      <c r="H1863" t="s">
        <v>151</v>
      </c>
      <c r="I1863" t="s">
        <v>136</v>
      </c>
      <c r="J1863" t="s">
        <v>137</v>
      </c>
      <c r="K1863" t="s">
        <v>138</v>
      </c>
      <c r="L1863" t="s">
        <v>5598</v>
      </c>
      <c r="M1863" t="s">
        <v>5599</v>
      </c>
      <c r="N1863">
        <v>1.4513888880000001</v>
      </c>
      <c r="O1863">
        <v>0</v>
      </c>
      <c r="P1863">
        <v>2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0.76136297191120839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0.76136297191120839</v>
      </c>
    </row>
    <row r="1864" spans="1:31" x14ac:dyDescent="0.25">
      <c r="A1864">
        <v>2370463</v>
      </c>
      <c r="B1864">
        <v>1</v>
      </c>
      <c r="C1864" t="s">
        <v>80</v>
      </c>
      <c r="D1864" t="s">
        <v>106</v>
      </c>
      <c r="E1864" t="s">
        <v>148</v>
      </c>
      <c r="F1864" t="s">
        <v>5600</v>
      </c>
      <c r="G1864" t="s">
        <v>160</v>
      </c>
      <c r="H1864" t="s">
        <v>151</v>
      </c>
      <c r="I1864" t="s">
        <v>136</v>
      </c>
      <c r="J1864" t="s">
        <v>137</v>
      </c>
      <c r="K1864" t="s">
        <v>138</v>
      </c>
      <c r="L1864" t="s">
        <v>5601</v>
      </c>
      <c r="M1864" t="s">
        <v>5602</v>
      </c>
      <c r="N1864">
        <v>1.8816666660000001</v>
      </c>
      <c r="O1864">
        <v>0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7.6683368157511342</v>
      </c>
      <c r="AA1864">
        <v>0</v>
      </c>
      <c r="AB1864">
        <v>0</v>
      </c>
      <c r="AC1864">
        <v>0</v>
      </c>
      <c r="AD1864">
        <v>0</v>
      </c>
      <c r="AE1864">
        <v>7.6683368157511342</v>
      </c>
    </row>
    <row r="1865" spans="1:31" x14ac:dyDescent="0.25">
      <c r="A1865">
        <v>2370506</v>
      </c>
      <c r="B1865">
        <v>1</v>
      </c>
      <c r="C1865" t="s">
        <v>81</v>
      </c>
      <c r="D1865" t="s">
        <v>128</v>
      </c>
      <c r="E1865" t="s">
        <v>166</v>
      </c>
      <c r="F1865" t="s">
        <v>1414</v>
      </c>
      <c r="G1865" t="s">
        <v>168</v>
      </c>
      <c r="H1865" t="s">
        <v>135</v>
      </c>
      <c r="I1865" t="s">
        <v>136</v>
      </c>
      <c r="J1865" t="s">
        <v>137</v>
      </c>
      <c r="K1865" t="s">
        <v>138</v>
      </c>
      <c r="L1865" t="s">
        <v>5603</v>
      </c>
      <c r="M1865" t="s">
        <v>5604</v>
      </c>
      <c r="N1865">
        <v>0.52694444399999996</v>
      </c>
      <c r="O1865">
        <v>0</v>
      </c>
      <c r="P1865">
        <v>0</v>
      </c>
      <c r="Q1865">
        <v>0</v>
      </c>
      <c r="R1865">
        <v>0</v>
      </c>
      <c r="S1865">
        <v>29</v>
      </c>
      <c r="T1865">
        <v>0</v>
      </c>
      <c r="U1865">
        <v>36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114.01454613932874</v>
      </c>
      <c r="AB1865">
        <v>0</v>
      </c>
      <c r="AC1865">
        <v>609.33023819566688</v>
      </c>
      <c r="AD1865">
        <v>0</v>
      </c>
      <c r="AE1865">
        <v>723.34478433499567</v>
      </c>
    </row>
    <row r="1866" spans="1:31" x14ac:dyDescent="0.25">
      <c r="A1866">
        <v>2370214</v>
      </c>
      <c r="B1866">
        <v>1</v>
      </c>
      <c r="C1866" t="s">
        <v>80</v>
      </c>
      <c r="D1866" t="s">
        <v>103</v>
      </c>
      <c r="E1866" t="s">
        <v>166</v>
      </c>
      <c r="F1866" t="s">
        <v>5605</v>
      </c>
      <c r="G1866" t="s">
        <v>168</v>
      </c>
      <c r="H1866" t="s">
        <v>135</v>
      </c>
      <c r="I1866" t="s">
        <v>136</v>
      </c>
      <c r="J1866" t="s">
        <v>137</v>
      </c>
      <c r="K1866" t="s">
        <v>138</v>
      </c>
      <c r="L1866" t="s">
        <v>5606</v>
      </c>
      <c r="M1866" t="s">
        <v>5607</v>
      </c>
      <c r="N1866">
        <v>0.16888888799999999</v>
      </c>
      <c r="O1866">
        <v>20</v>
      </c>
      <c r="P1866">
        <v>701</v>
      </c>
      <c r="Q1866">
        <v>21</v>
      </c>
      <c r="R1866">
        <v>95</v>
      </c>
      <c r="S1866">
        <v>15</v>
      </c>
      <c r="T1866">
        <v>167</v>
      </c>
      <c r="U1866">
        <v>0</v>
      </c>
      <c r="V1866">
        <v>0</v>
      </c>
      <c r="W1866">
        <v>1.8819479754248534</v>
      </c>
      <c r="X1866">
        <v>25.411014301636683</v>
      </c>
      <c r="Y1866">
        <v>21.518953789536525</v>
      </c>
      <c r="Z1866">
        <v>9.2821704687556448</v>
      </c>
      <c r="AA1866">
        <v>7.0716220662266416</v>
      </c>
      <c r="AB1866">
        <v>9.2694122225505495</v>
      </c>
      <c r="AC1866">
        <v>0</v>
      </c>
      <c r="AD1866">
        <v>0</v>
      </c>
      <c r="AE1866">
        <v>74.435120824130905</v>
      </c>
    </row>
    <row r="1867" spans="1:31" x14ac:dyDescent="0.25">
      <c r="A1867">
        <v>2370277</v>
      </c>
      <c r="B1867">
        <v>1</v>
      </c>
      <c r="C1867" t="s">
        <v>80</v>
      </c>
      <c r="D1867" t="s">
        <v>108</v>
      </c>
      <c r="E1867" t="s">
        <v>154</v>
      </c>
      <c r="F1867" t="s">
        <v>5608</v>
      </c>
      <c r="G1867" t="s">
        <v>244</v>
      </c>
      <c r="H1867" t="s">
        <v>151</v>
      </c>
      <c r="I1867" t="s">
        <v>136</v>
      </c>
      <c r="J1867" t="s">
        <v>137</v>
      </c>
      <c r="K1867" t="s">
        <v>245</v>
      </c>
      <c r="L1867" t="s">
        <v>5609</v>
      </c>
      <c r="M1867" t="s">
        <v>5610</v>
      </c>
      <c r="N1867">
        <v>7.2486111109999998</v>
      </c>
      <c r="O1867">
        <v>0</v>
      </c>
      <c r="P1867">
        <v>25</v>
      </c>
      <c r="Q1867">
        <v>0</v>
      </c>
      <c r="R1867">
        <v>17</v>
      </c>
      <c r="S1867">
        <v>0</v>
      </c>
      <c r="T1867">
        <v>11</v>
      </c>
      <c r="U1867">
        <v>0</v>
      </c>
      <c r="V1867">
        <v>0</v>
      </c>
      <c r="W1867">
        <v>0</v>
      </c>
      <c r="X1867">
        <v>35.827781427479479</v>
      </c>
      <c r="Y1867">
        <v>0</v>
      </c>
      <c r="Z1867">
        <v>290.11676586619541</v>
      </c>
      <c r="AA1867">
        <v>0</v>
      </c>
      <c r="AB1867">
        <v>95.481296667191984</v>
      </c>
      <c r="AC1867">
        <v>0</v>
      </c>
      <c r="AD1867">
        <v>0</v>
      </c>
      <c r="AE1867">
        <v>421.42584396086687</v>
      </c>
    </row>
    <row r="1868" spans="1:31" x14ac:dyDescent="0.25">
      <c r="A1868">
        <v>2370400</v>
      </c>
      <c r="B1868">
        <v>1</v>
      </c>
      <c r="C1868" t="s">
        <v>81</v>
      </c>
      <c r="D1868" t="s">
        <v>127</v>
      </c>
      <c r="E1868" t="s">
        <v>171</v>
      </c>
      <c r="F1868" t="s">
        <v>5611</v>
      </c>
      <c r="G1868" t="s">
        <v>168</v>
      </c>
      <c r="H1868" t="s">
        <v>135</v>
      </c>
      <c r="I1868" t="s">
        <v>136</v>
      </c>
      <c r="J1868" t="s">
        <v>137</v>
      </c>
      <c r="K1868" t="s">
        <v>138</v>
      </c>
      <c r="L1868" t="s">
        <v>5612</v>
      </c>
      <c r="M1868" t="s">
        <v>5613</v>
      </c>
      <c r="N1868">
        <v>4.1063888879999997</v>
      </c>
      <c r="O1868">
        <v>1</v>
      </c>
      <c r="P1868">
        <v>0</v>
      </c>
      <c r="Q1868">
        <v>129</v>
      </c>
      <c r="R1868">
        <v>6</v>
      </c>
      <c r="S1868">
        <v>6</v>
      </c>
      <c r="T1868">
        <v>0</v>
      </c>
      <c r="U1868">
        <v>0</v>
      </c>
      <c r="V1868">
        <v>0</v>
      </c>
      <c r="W1868">
        <v>9.9587664584967506</v>
      </c>
      <c r="X1868">
        <v>0</v>
      </c>
      <c r="Y1868">
        <v>2790.2977426746211</v>
      </c>
      <c r="Z1868">
        <v>80.296421277472703</v>
      </c>
      <c r="AA1868">
        <v>58.448019509317348</v>
      </c>
      <c r="AB1868">
        <v>0</v>
      </c>
      <c r="AC1868">
        <v>0</v>
      </c>
      <c r="AD1868">
        <v>0</v>
      </c>
      <c r="AE1868">
        <v>2939.0009499199082</v>
      </c>
    </row>
    <row r="1869" spans="1:31" x14ac:dyDescent="0.25">
      <c r="A1869">
        <v>2370300</v>
      </c>
      <c r="B1869">
        <v>1</v>
      </c>
      <c r="C1869" t="s">
        <v>80</v>
      </c>
      <c r="D1869" t="s">
        <v>84</v>
      </c>
      <c r="E1869" t="s">
        <v>171</v>
      </c>
      <c r="F1869" t="s">
        <v>5614</v>
      </c>
      <c r="G1869" t="s">
        <v>168</v>
      </c>
      <c r="H1869" t="s">
        <v>135</v>
      </c>
      <c r="I1869" t="s">
        <v>136</v>
      </c>
      <c r="J1869" t="s">
        <v>137</v>
      </c>
      <c r="K1869" t="s">
        <v>138</v>
      </c>
      <c r="L1869" t="s">
        <v>5615</v>
      </c>
      <c r="M1869" t="s">
        <v>5616</v>
      </c>
      <c r="N1869">
        <v>0.170833333</v>
      </c>
      <c r="O1869">
        <v>0</v>
      </c>
      <c r="P1869">
        <v>53</v>
      </c>
      <c r="Q1869">
        <v>0</v>
      </c>
      <c r="R1869">
        <v>2</v>
      </c>
      <c r="S1869">
        <v>12</v>
      </c>
      <c r="T1869">
        <v>195</v>
      </c>
      <c r="U1869">
        <v>0</v>
      </c>
      <c r="V1869">
        <v>0</v>
      </c>
      <c r="W1869">
        <v>0</v>
      </c>
      <c r="X1869">
        <v>9.2838048490320393</v>
      </c>
      <c r="Y1869">
        <v>0</v>
      </c>
      <c r="Z1869">
        <v>5.3208179946499998E-2</v>
      </c>
      <c r="AA1869">
        <v>24.147016803794855</v>
      </c>
      <c r="AB1869">
        <v>63.177570721176089</v>
      </c>
      <c r="AC1869">
        <v>0</v>
      </c>
      <c r="AD1869">
        <v>0</v>
      </c>
      <c r="AE1869">
        <v>96.661600553949484</v>
      </c>
    </row>
    <row r="1870" spans="1:31" x14ac:dyDescent="0.25">
      <c r="A1870">
        <v>2370323</v>
      </c>
      <c r="B1870">
        <v>1</v>
      </c>
      <c r="C1870" t="s">
        <v>80</v>
      </c>
      <c r="D1870" t="s">
        <v>97</v>
      </c>
      <c r="E1870" t="s">
        <v>132</v>
      </c>
      <c r="F1870" t="s">
        <v>5617</v>
      </c>
      <c r="G1870" t="s">
        <v>134</v>
      </c>
      <c r="H1870" t="s">
        <v>135</v>
      </c>
      <c r="I1870" t="s">
        <v>136</v>
      </c>
      <c r="J1870" t="s">
        <v>137</v>
      </c>
      <c r="K1870" t="s">
        <v>138</v>
      </c>
      <c r="L1870" t="s">
        <v>5618</v>
      </c>
      <c r="M1870" t="s">
        <v>5619</v>
      </c>
      <c r="N1870">
        <v>1.3302777770000001</v>
      </c>
      <c r="O1870">
        <v>0</v>
      </c>
      <c r="P1870">
        <v>83</v>
      </c>
      <c r="Q1870">
        <v>0</v>
      </c>
      <c r="R1870">
        <v>1</v>
      </c>
      <c r="S1870">
        <v>0</v>
      </c>
      <c r="T1870">
        <v>4</v>
      </c>
      <c r="U1870">
        <v>0</v>
      </c>
      <c r="V1870">
        <v>0</v>
      </c>
      <c r="W1870">
        <v>0</v>
      </c>
      <c r="X1870">
        <v>40.780070113618393</v>
      </c>
      <c r="Y1870">
        <v>0</v>
      </c>
      <c r="Z1870">
        <v>3.0189991975282586</v>
      </c>
      <c r="AA1870">
        <v>0</v>
      </c>
      <c r="AB1870">
        <v>9.9035888591804664</v>
      </c>
      <c r="AC1870">
        <v>0</v>
      </c>
      <c r="AD1870">
        <v>0</v>
      </c>
      <c r="AE1870">
        <v>53.702658170327119</v>
      </c>
    </row>
    <row r="1871" spans="1:31" x14ac:dyDescent="0.25">
      <c r="A1871">
        <v>2370486</v>
      </c>
      <c r="B1871">
        <v>1</v>
      </c>
      <c r="C1871" t="s">
        <v>81</v>
      </c>
      <c r="D1871" t="s">
        <v>120</v>
      </c>
      <c r="E1871" t="s">
        <v>154</v>
      </c>
      <c r="F1871" t="s">
        <v>5620</v>
      </c>
      <c r="G1871" t="s">
        <v>299</v>
      </c>
      <c r="H1871" t="s">
        <v>151</v>
      </c>
      <c r="I1871" t="s">
        <v>136</v>
      </c>
      <c r="J1871" t="s">
        <v>137</v>
      </c>
      <c r="K1871" t="s">
        <v>138</v>
      </c>
      <c r="L1871" t="s">
        <v>5621</v>
      </c>
      <c r="M1871" t="s">
        <v>5622</v>
      </c>
      <c r="N1871">
        <v>0.4</v>
      </c>
      <c r="O1871">
        <v>0</v>
      </c>
      <c r="P1871">
        <v>132</v>
      </c>
      <c r="Q1871">
        <v>0</v>
      </c>
      <c r="R1871">
        <v>5</v>
      </c>
      <c r="S1871">
        <v>0</v>
      </c>
      <c r="T1871">
        <v>19</v>
      </c>
      <c r="U1871">
        <v>0</v>
      </c>
      <c r="V1871">
        <v>0</v>
      </c>
      <c r="W1871">
        <v>0</v>
      </c>
      <c r="X1871">
        <v>15.120670689838404</v>
      </c>
      <c r="Y1871">
        <v>0</v>
      </c>
      <c r="Z1871">
        <v>2.3372363215872003</v>
      </c>
      <c r="AA1871">
        <v>0</v>
      </c>
      <c r="AB1871">
        <v>0.71083587168520002</v>
      </c>
      <c r="AC1871">
        <v>0</v>
      </c>
      <c r="AD1871">
        <v>0</v>
      </c>
      <c r="AE1871">
        <v>18.168742883110806</v>
      </c>
    </row>
    <row r="1872" spans="1:31" x14ac:dyDescent="0.25">
      <c r="A1872">
        <v>2370340</v>
      </c>
      <c r="B1872">
        <v>1</v>
      </c>
      <c r="C1872" t="s">
        <v>81</v>
      </c>
      <c r="D1872" t="s">
        <v>128</v>
      </c>
      <c r="E1872" t="s">
        <v>148</v>
      </c>
      <c r="F1872" t="s">
        <v>5623</v>
      </c>
      <c r="G1872" t="s">
        <v>150</v>
      </c>
      <c r="H1872" t="s">
        <v>151</v>
      </c>
      <c r="I1872" t="s">
        <v>136</v>
      </c>
      <c r="J1872" t="s">
        <v>137</v>
      </c>
      <c r="K1872" t="s">
        <v>138</v>
      </c>
      <c r="L1872" t="s">
        <v>5624</v>
      </c>
      <c r="M1872" t="s">
        <v>5625</v>
      </c>
      <c r="N1872">
        <v>1.321388888</v>
      </c>
      <c r="O1872">
        <v>0</v>
      </c>
      <c r="P1872">
        <v>10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3.1745289011598783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3.1745289011598783</v>
      </c>
    </row>
    <row r="1873" spans="1:31" x14ac:dyDescent="0.25">
      <c r="A1873">
        <v>2370191</v>
      </c>
      <c r="B1873">
        <v>1</v>
      </c>
      <c r="C1873" t="s">
        <v>80</v>
      </c>
      <c r="D1873" t="s">
        <v>97</v>
      </c>
      <c r="E1873" t="s">
        <v>132</v>
      </c>
      <c r="F1873" t="s">
        <v>5626</v>
      </c>
      <c r="G1873" t="s">
        <v>134</v>
      </c>
      <c r="H1873" t="s">
        <v>135</v>
      </c>
      <c r="I1873" t="s">
        <v>136</v>
      </c>
      <c r="J1873" t="s">
        <v>137</v>
      </c>
      <c r="K1873" t="s">
        <v>138</v>
      </c>
      <c r="L1873" t="s">
        <v>5627</v>
      </c>
      <c r="M1873" t="s">
        <v>5628</v>
      </c>
      <c r="N1873">
        <v>1.0222222219999999</v>
      </c>
      <c r="O1873">
        <v>0</v>
      </c>
      <c r="P1873">
        <v>31</v>
      </c>
      <c r="Q1873">
        <v>0</v>
      </c>
      <c r="R1873">
        <v>29</v>
      </c>
      <c r="S1873">
        <v>0</v>
      </c>
      <c r="T1873">
        <v>5</v>
      </c>
      <c r="U1873">
        <v>0</v>
      </c>
      <c r="V1873">
        <v>0</v>
      </c>
      <c r="W1873">
        <v>0</v>
      </c>
      <c r="X1873">
        <v>8.8387101359985394</v>
      </c>
      <c r="Y1873">
        <v>0</v>
      </c>
      <c r="Z1873">
        <v>36.054928243516947</v>
      </c>
      <c r="AA1873">
        <v>0</v>
      </c>
      <c r="AB1873">
        <v>6.4689078540528637</v>
      </c>
      <c r="AC1873">
        <v>0</v>
      </c>
      <c r="AD1873">
        <v>0</v>
      </c>
      <c r="AE1873">
        <v>51.362546233568352</v>
      </c>
    </row>
    <row r="1874" spans="1:31" x14ac:dyDescent="0.25">
      <c r="A1874">
        <v>2370383</v>
      </c>
      <c r="B1874">
        <v>1</v>
      </c>
      <c r="C1874" t="s">
        <v>80</v>
      </c>
      <c r="D1874" t="s">
        <v>83</v>
      </c>
      <c r="E1874" t="s">
        <v>132</v>
      </c>
      <c r="F1874" t="s">
        <v>5629</v>
      </c>
      <c r="G1874" t="s">
        <v>244</v>
      </c>
      <c r="H1874" t="s">
        <v>135</v>
      </c>
      <c r="I1874" t="s">
        <v>136</v>
      </c>
      <c r="J1874" t="s">
        <v>137</v>
      </c>
      <c r="K1874" t="s">
        <v>245</v>
      </c>
      <c r="L1874" t="s">
        <v>5630</v>
      </c>
      <c r="M1874" t="s">
        <v>5631</v>
      </c>
      <c r="N1874">
        <v>0.86833333300000004</v>
      </c>
      <c r="O1874">
        <v>0</v>
      </c>
      <c r="P1874">
        <v>18</v>
      </c>
      <c r="Q1874">
        <v>0</v>
      </c>
      <c r="R1874">
        <v>0</v>
      </c>
      <c r="S1874">
        <v>0</v>
      </c>
      <c r="T1874">
        <v>1</v>
      </c>
      <c r="U1874">
        <v>0</v>
      </c>
      <c r="V1874">
        <v>0</v>
      </c>
      <c r="W1874">
        <v>0</v>
      </c>
      <c r="X1874">
        <v>1.7977326285872</v>
      </c>
      <c r="Y1874">
        <v>0</v>
      </c>
      <c r="Z1874">
        <v>0</v>
      </c>
      <c r="AA1874">
        <v>0</v>
      </c>
      <c r="AB1874">
        <v>0.10064585164850835</v>
      </c>
      <c r="AC1874">
        <v>0</v>
      </c>
      <c r="AD1874">
        <v>0</v>
      </c>
      <c r="AE1874">
        <v>1.8983784802357082</v>
      </c>
    </row>
    <row r="1875" spans="1:31" x14ac:dyDescent="0.25">
      <c r="A1875">
        <v>2370237</v>
      </c>
      <c r="B1875">
        <v>1</v>
      </c>
      <c r="C1875" t="s">
        <v>80</v>
      </c>
      <c r="D1875" t="s">
        <v>103</v>
      </c>
      <c r="E1875" t="s">
        <v>171</v>
      </c>
      <c r="F1875" t="s">
        <v>5632</v>
      </c>
      <c r="G1875" t="s">
        <v>168</v>
      </c>
      <c r="H1875" t="s">
        <v>135</v>
      </c>
      <c r="I1875" t="s">
        <v>136</v>
      </c>
      <c r="J1875" t="s">
        <v>137</v>
      </c>
      <c r="K1875" t="s">
        <v>138</v>
      </c>
      <c r="L1875" t="s">
        <v>5633</v>
      </c>
      <c r="M1875" t="s">
        <v>5634</v>
      </c>
      <c r="N1875">
        <v>1.0774999999999999</v>
      </c>
      <c r="O1875">
        <v>0</v>
      </c>
      <c r="P1875">
        <v>537</v>
      </c>
      <c r="Q1875">
        <v>20</v>
      </c>
      <c r="R1875">
        <v>2</v>
      </c>
      <c r="S1875">
        <v>3</v>
      </c>
      <c r="T1875">
        <v>63</v>
      </c>
      <c r="U1875">
        <v>1</v>
      </c>
      <c r="V1875">
        <v>1</v>
      </c>
      <c r="W1875">
        <v>0</v>
      </c>
      <c r="X1875">
        <v>151.65993739582123</v>
      </c>
      <c r="Y1875">
        <v>264.74014525758372</v>
      </c>
      <c r="Z1875">
        <v>0.78156661417631024</v>
      </c>
      <c r="AA1875">
        <v>84.594421993276853</v>
      </c>
      <c r="AB1875">
        <v>37.038082225548337</v>
      </c>
      <c r="AC1875">
        <v>60.983892539707213</v>
      </c>
      <c r="AD1875">
        <v>24.417968954246639</v>
      </c>
      <c r="AE1875">
        <v>624.21601498036023</v>
      </c>
    </row>
    <row r="1876" spans="1:31" x14ac:dyDescent="0.25">
      <c r="A1876">
        <v>2370503</v>
      </c>
      <c r="B1876">
        <v>1</v>
      </c>
      <c r="C1876" t="s">
        <v>81</v>
      </c>
      <c r="D1876" t="s">
        <v>128</v>
      </c>
      <c r="E1876" t="s">
        <v>132</v>
      </c>
      <c r="F1876" t="s">
        <v>5635</v>
      </c>
      <c r="G1876" t="s">
        <v>168</v>
      </c>
      <c r="H1876" t="s">
        <v>135</v>
      </c>
      <c r="I1876" t="s">
        <v>136</v>
      </c>
      <c r="J1876" t="s">
        <v>137</v>
      </c>
      <c r="K1876" t="s">
        <v>138</v>
      </c>
      <c r="L1876" t="s">
        <v>5636</v>
      </c>
      <c r="M1876" t="s">
        <v>5637</v>
      </c>
      <c r="N1876">
        <v>1.383888888</v>
      </c>
      <c r="O1876">
        <v>0</v>
      </c>
      <c r="P1876">
        <v>111</v>
      </c>
      <c r="Q1876">
        <v>0</v>
      </c>
      <c r="R1876">
        <v>22</v>
      </c>
      <c r="S1876">
        <v>0</v>
      </c>
      <c r="T1876">
        <v>15</v>
      </c>
      <c r="U1876">
        <v>0</v>
      </c>
      <c r="V1876">
        <v>0</v>
      </c>
      <c r="W1876">
        <v>0</v>
      </c>
      <c r="X1876">
        <v>39.108811724939777</v>
      </c>
      <c r="Y1876">
        <v>0</v>
      </c>
      <c r="Z1876">
        <v>50.571513291336942</v>
      </c>
      <c r="AA1876">
        <v>0</v>
      </c>
      <c r="AB1876">
        <v>22.172162308614478</v>
      </c>
      <c r="AC1876">
        <v>0</v>
      </c>
      <c r="AD1876">
        <v>0</v>
      </c>
      <c r="AE1876">
        <v>111.8524873248912</v>
      </c>
    </row>
    <row r="1877" spans="1:31" x14ac:dyDescent="0.25">
      <c r="A1877">
        <v>2370217</v>
      </c>
      <c r="B1877">
        <v>1</v>
      </c>
      <c r="C1877" t="s">
        <v>80</v>
      </c>
      <c r="D1877" t="s">
        <v>100</v>
      </c>
      <c r="E1877" t="s">
        <v>132</v>
      </c>
      <c r="F1877" t="s">
        <v>5638</v>
      </c>
      <c r="G1877" t="s">
        <v>134</v>
      </c>
      <c r="H1877" t="s">
        <v>135</v>
      </c>
      <c r="I1877" t="s">
        <v>136</v>
      </c>
      <c r="J1877" t="s">
        <v>137</v>
      </c>
      <c r="K1877" t="s">
        <v>138</v>
      </c>
      <c r="L1877" t="s">
        <v>5639</v>
      </c>
      <c r="M1877" t="s">
        <v>5640</v>
      </c>
      <c r="N1877">
        <v>1.1144444440000001</v>
      </c>
      <c r="O1877">
        <v>0</v>
      </c>
      <c r="P1877">
        <v>0</v>
      </c>
      <c r="Q1877">
        <v>0</v>
      </c>
      <c r="R1877">
        <v>0</v>
      </c>
      <c r="S1877">
        <v>1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105.72301437921502</v>
      </c>
      <c r="AB1877">
        <v>0</v>
      </c>
      <c r="AC1877">
        <v>0</v>
      </c>
      <c r="AD1877">
        <v>0</v>
      </c>
      <c r="AE1877">
        <v>105.72301437921502</v>
      </c>
    </row>
    <row r="1878" spans="1:31" x14ac:dyDescent="0.25">
      <c r="A1878">
        <v>2370197</v>
      </c>
      <c r="B1878">
        <v>1</v>
      </c>
      <c r="C1878" t="s">
        <v>80</v>
      </c>
      <c r="D1878" t="s">
        <v>82</v>
      </c>
      <c r="E1878" t="s">
        <v>225</v>
      </c>
      <c r="F1878" t="s">
        <v>5641</v>
      </c>
      <c r="G1878" t="s">
        <v>219</v>
      </c>
      <c r="H1878" t="s">
        <v>151</v>
      </c>
      <c r="I1878" t="s">
        <v>136</v>
      </c>
      <c r="J1878" t="s">
        <v>137</v>
      </c>
      <c r="K1878" t="s">
        <v>138</v>
      </c>
      <c r="L1878" t="s">
        <v>5642</v>
      </c>
      <c r="M1878" t="s">
        <v>5643</v>
      </c>
      <c r="N1878">
        <v>1.516388888</v>
      </c>
      <c r="O1878">
        <v>0</v>
      </c>
      <c r="P1878">
        <v>277</v>
      </c>
      <c r="Q1878">
        <v>0</v>
      </c>
      <c r="R1878">
        <v>0</v>
      </c>
      <c r="S1878">
        <v>0</v>
      </c>
      <c r="T1878">
        <v>34</v>
      </c>
      <c r="U1878">
        <v>0</v>
      </c>
      <c r="V1878">
        <v>0</v>
      </c>
      <c r="W1878">
        <v>0</v>
      </c>
      <c r="X1878">
        <v>94.577042514557291</v>
      </c>
      <c r="Y1878">
        <v>0</v>
      </c>
      <c r="Z1878">
        <v>0</v>
      </c>
      <c r="AA1878">
        <v>0</v>
      </c>
      <c r="AB1878">
        <v>14.570929003862041</v>
      </c>
      <c r="AC1878">
        <v>0</v>
      </c>
      <c r="AD1878">
        <v>0</v>
      </c>
      <c r="AE1878">
        <v>109.14797151841933</v>
      </c>
    </row>
    <row r="1879" spans="1:31" x14ac:dyDescent="0.25">
      <c r="A1879">
        <v>2370572</v>
      </c>
      <c r="B1879">
        <v>1</v>
      </c>
      <c r="C1879" t="s">
        <v>80</v>
      </c>
      <c r="D1879" t="s">
        <v>83</v>
      </c>
      <c r="E1879" t="s">
        <v>148</v>
      </c>
      <c r="F1879" t="s">
        <v>5644</v>
      </c>
      <c r="G1879" t="s">
        <v>150</v>
      </c>
      <c r="H1879" t="s">
        <v>151</v>
      </c>
      <c r="I1879" t="s">
        <v>136</v>
      </c>
      <c r="J1879" t="s">
        <v>137</v>
      </c>
      <c r="K1879" t="s">
        <v>138</v>
      </c>
      <c r="L1879" t="s">
        <v>5645</v>
      </c>
      <c r="M1879" t="s">
        <v>5646</v>
      </c>
      <c r="N1879">
        <v>1.3019444440000001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1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0.23308034407580555</v>
      </c>
      <c r="AC1879">
        <v>0</v>
      </c>
      <c r="AD1879">
        <v>0</v>
      </c>
      <c r="AE1879">
        <v>0.23308034407580555</v>
      </c>
    </row>
    <row r="1880" spans="1:31" x14ac:dyDescent="0.25">
      <c r="A1880">
        <v>2370546</v>
      </c>
      <c r="B1880">
        <v>1</v>
      </c>
      <c r="C1880" t="s">
        <v>80</v>
      </c>
      <c r="D1880" t="s">
        <v>104</v>
      </c>
      <c r="E1880" t="s">
        <v>148</v>
      </c>
      <c r="F1880" t="s">
        <v>5647</v>
      </c>
      <c r="G1880" t="s">
        <v>240</v>
      </c>
      <c r="H1880" t="s">
        <v>151</v>
      </c>
      <c r="I1880" t="s">
        <v>136</v>
      </c>
      <c r="J1880" t="s">
        <v>137</v>
      </c>
      <c r="K1880" t="s">
        <v>138</v>
      </c>
      <c r="L1880" t="s">
        <v>5648</v>
      </c>
      <c r="M1880" t="s">
        <v>5649</v>
      </c>
      <c r="N1880">
        <v>1.484444444</v>
      </c>
      <c r="O1880">
        <v>0</v>
      </c>
      <c r="P1880">
        <v>1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7.0083377147085568E-2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7.0083377147085568E-2</v>
      </c>
    </row>
    <row r="1881" spans="1:31" x14ac:dyDescent="0.25">
      <c r="A1881">
        <v>2370260</v>
      </c>
      <c r="B1881">
        <v>1</v>
      </c>
      <c r="C1881" t="s">
        <v>80</v>
      </c>
      <c r="D1881" t="s">
        <v>84</v>
      </c>
      <c r="E1881" t="s">
        <v>148</v>
      </c>
      <c r="F1881" t="s">
        <v>5650</v>
      </c>
      <c r="G1881" t="s">
        <v>240</v>
      </c>
      <c r="H1881" t="s">
        <v>151</v>
      </c>
      <c r="I1881" t="s">
        <v>136</v>
      </c>
      <c r="J1881" t="s">
        <v>137</v>
      </c>
      <c r="K1881" t="s">
        <v>138</v>
      </c>
      <c r="L1881" t="s">
        <v>5651</v>
      </c>
      <c r="M1881" t="s">
        <v>5652</v>
      </c>
      <c r="N1881">
        <v>5.6630555549999997</v>
      </c>
      <c r="O1881">
        <v>0</v>
      </c>
      <c r="P1881">
        <v>1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3.4963271936381339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3.4963271936381339</v>
      </c>
    </row>
    <row r="1882" spans="1:31" x14ac:dyDescent="0.25">
      <c r="A1882">
        <v>2370317</v>
      </c>
      <c r="B1882">
        <v>1</v>
      </c>
      <c r="C1882" t="s">
        <v>80</v>
      </c>
      <c r="D1882" t="s">
        <v>108</v>
      </c>
      <c r="E1882" t="s">
        <v>154</v>
      </c>
      <c r="F1882" t="s">
        <v>5653</v>
      </c>
      <c r="G1882" t="s">
        <v>244</v>
      </c>
      <c r="H1882" t="s">
        <v>151</v>
      </c>
      <c r="I1882" t="s">
        <v>136</v>
      </c>
      <c r="J1882" t="s">
        <v>137</v>
      </c>
      <c r="K1882" t="s">
        <v>245</v>
      </c>
      <c r="L1882" t="s">
        <v>5654</v>
      </c>
      <c r="M1882" t="s">
        <v>5655</v>
      </c>
      <c r="N1882">
        <v>6.8008333329999999</v>
      </c>
      <c r="O1882">
        <v>0</v>
      </c>
      <c r="P1882">
        <v>28</v>
      </c>
      <c r="Q1882">
        <v>0</v>
      </c>
      <c r="R1882">
        <v>6</v>
      </c>
      <c r="S1882">
        <v>0</v>
      </c>
      <c r="T1882">
        <v>1</v>
      </c>
      <c r="U1882">
        <v>0</v>
      </c>
      <c r="V1882">
        <v>0</v>
      </c>
      <c r="W1882">
        <v>0</v>
      </c>
      <c r="X1882">
        <v>42.898426640611802</v>
      </c>
      <c r="Y1882">
        <v>0</v>
      </c>
      <c r="Z1882">
        <v>18.265148428560305</v>
      </c>
      <c r="AA1882">
        <v>0</v>
      </c>
      <c r="AB1882">
        <v>2.8229394714381799</v>
      </c>
      <c r="AC1882">
        <v>0</v>
      </c>
      <c r="AD1882">
        <v>0</v>
      </c>
      <c r="AE1882">
        <v>63.986514540610294</v>
      </c>
    </row>
    <row r="1883" spans="1:31" x14ac:dyDescent="0.25">
      <c r="A1883">
        <v>2370360</v>
      </c>
      <c r="B1883">
        <v>1</v>
      </c>
      <c r="C1883" t="s">
        <v>80</v>
      </c>
      <c r="D1883" t="s">
        <v>104</v>
      </c>
      <c r="E1883" t="s">
        <v>132</v>
      </c>
      <c r="F1883" t="s">
        <v>5656</v>
      </c>
      <c r="G1883" t="s">
        <v>168</v>
      </c>
      <c r="H1883" t="s">
        <v>135</v>
      </c>
      <c r="I1883" t="s">
        <v>136</v>
      </c>
      <c r="J1883" t="s">
        <v>137</v>
      </c>
      <c r="K1883" t="s">
        <v>138</v>
      </c>
      <c r="L1883" t="s">
        <v>5657</v>
      </c>
      <c r="M1883" t="s">
        <v>5658</v>
      </c>
      <c r="N1883">
        <v>0.887222222</v>
      </c>
      <c r="O1883">
        <v>2</v>
      </c>
      <c r="P1883">
        <v>0</v>
      </c>
      <c r="Q1883">
        <v>54</v>
      </c>
      <c r="R1883">
        <v>14</v>
      </c>
      <c r="S1883">
        <v>11</v>
      </c>
      <c r="T1883">
        <v>4</v>
      </c>
      <c r="U1883">
        <v>0</v>
      </c>
      <c r="V1883">
        <v>0</v>
      </c>
      <c r="W1883">
        <v>0.23716280130182002</v>
      </c>
      <c r="X1883">
        <v>0</v>
      </c>
      <c r="Y1883">
        <v>88.007567846168556</v>
      </c>
      <c r="Z1883">
        <v>23.25489012108897</v>
      </c>
      <c r="AA1883">
        <v>39.726886673902683</v>
      </c>
      <c r="AB1883">
        <v>5.1818624137576519</v>
      </c>
      <c r="AC1883">
        <v>0</v>
      </c>
      <c r="AD1883">
        <v>0</v>
      </c>
      <c r="AE1883">
        <v>156.40836985621968</v>
      </c>
    </row>
    <row r="1884" spans="1:31" x14ac:dyDescent="0.25">
      <c r="A1884">
        <v>2370326</v>
      </c>
      <c r="B1884">
        <v>1</v>
      </c>
      <c r="C1884" t="s">
        <v>80</v>
      </c>
      <c r="D1884" t="s">
        <v>86</v>
      </c>
      <c r="E1884" t="s">
        <v>148</v>
      </c>
      <c r="F1884" t="s">
        <v>5659</v>
      </c>
      <c r="G1884" t="s">
        <v>160</v>
      </c>
      <c r="H1884" t="s">
        <v>151</v>
      </c>
      <c r="I1884" t="s">
        <v>136</v>
      </c>
      <c r="J1884" t="s">
        <v>137</v>
      </c>
      <c r="K1884" t="s">
        <v>138</v>
      </c>
      <c r="L1884" t="s">
        <v>5660</v>
      </c>
      <c r="M1884" t="s">
        <v>5661</v>
      </c>
      <c r="N1884">
        <v>2.204722222</v>
      </c>
      <c r="O1884">
        <v>0</v>
      </c>
      <c r="P1884">
        <v>1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1.0742138065080533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1.0742138065080533</v>
      </c>
    </row>
    <row r="1885" spans="1:31" x14ac:dyDescent="0.25">
      <c r="A1885">
        <v>2370226</v>
      </c>
      <c r="B1885">
        <v>1</v>
      </c>
      <c r="C1885" t="s">
        <v>80</v>
      </c>
      <c r="D1885" t="s">
        <v>95</v>
      </c>
      <c r="E1885" t="s">
        <v>148</v>
      </c>
      <c r="F1885" t="s">
        <v>5662</v>
      </c>
      <c r="G1885" t="s">
        <v>150</v>
      </c>
      <c r="H1885" t="s">
        <v>151</v>
      </c>
      <c r="I1885" t="s">
        <v>136</v>
      </c>
      <c r="J1885" t="s">
        <v>137</v>
      </c>
      <c r="K1885" t="s">
        <v>138</v>
      </c>
      <c r="L1885" t="s">
        <v>5663</v>
      </c>
      <c r="M1885" t="s">
        <v>5664</v>
      </c>
      <c r="N1885">
        <v>2.2044444439999999</v>
      </c>
      <c r="O1885">
        <v>0</v>
      </c>
      <c r="P1885">
        <v>1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0.33243390010613888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0.33243390010613888</v>
      </c>
    </row>
    <row r="1886" spans="1:31" x14ac:dyDescent="0.25">
      <c r="A1886">
        <v>2370495</v>
      </c>
      <c r="B1886">
        <v>1</v>
      </c>
      <c r="C1886" t="s">
        <v>80</v>
      </c>
      <c r="D1886" t="s">
        <v>106</v>
      </c>
      <c r="E1886" t="s">
        <v>166</v>
      </c>
      <c r="F1886" t="s">
        <v>5665</v>
      </c>
      <c r="G1886" t="s">
        <v>328</v>
      </c>
      <c r="H1886" t="s">
        <v>135</v>
      </c>
      <c r="I1886" t="s">
        <v>136</v>
      </c>
      <c r="J1886" t="s">
        <v>137</v>
      </c>
      <c r="K1886" t="s">
        <v>138</v>
      </c>
      <c r="L1886" t="s">
        <v>5666</v>
      </c>
      <c r="M1886" t="s">
        <v>5667</v>
      </c>
      <c r="N1886">
        <v>0.43277777699999997</v>
      </c>
      <c r="O1886">
        <v>1</v>
      </c>
      <c r="P1886">
        <v>38</v>
      </c>
      <c r="Q1886">
        <v>16</v>
      </c>
      <c r="R1886">
        <v>47</v>
      </c>
      <c r="S1886">
        <v>14</v>
      </c>
      <c r="T1886">
        <v>31</v>
      </c>
      <c r="U1886">
        <v>6</v>
      </c>
      <c r="V1886">
        <v>0</v>
      </c>
      <c r="W1886">
        <v>0.27958402926969445</v>
      </c>
      <c r="X1886">
        <v>12.167284478075148</v>
      </c>
      <c r="Y1886">
        <v>90.986769537152497</v>
      </c>
      <c r="Z1886">
        <v>114.0440855662161</v>
      </c>
      <c r="AA1886">
        <v>58.86414303940267</v>
      </c>
      <c r="AB1886">
        <v>44.075698393574292</v>
      </c>
      <c r="AC1886">
        <v>69.884822106291693</v>
      </c>
      <c r="AD1886">
        <v>0</v>
      </c>
      <c r="AE1886">
        <v>390.30238714998211</v>
      </c>
    </row>
    <row r="1887" spans="1:31" x14ac:dyDescent="0.25">
      <c r="A1887">
        <v>2370389</v>
      </c>
      <c r="B1887">
        <v>1</v>
      </c>
      <c r="C1887" t="s">
        <v>80</v>
      </c>
      <c r="D1887" t="s">
        <v>94</v>
      </c>
      <c r="E1887" t="s">
        <v>148</v>
      </c>
      <c r="F1887" t="s">
        <v>5668</v>
      </c>
      <c r="G1887" t="s">
        <v>240</v>
      </c>
      <c r="H1887" t="s">
        <v>151</v>
      </c>
      <c r="I1887" t="s">
        <v>136</v>
      </c>
      <c r="J1887" t="s">
        <v>137</v>
      </c>
      <c r="K1887" t="s">
        <v>138</v>
      </c>
      <c r="L1887" t="s">
        <v>5669</v>
      </c>
      <c r="M1887" t="s">
        <v>5670</v>
      </c>
      <c r="N1887">
        <v>4.3847222219999997</v>
      </c>
      <c r="O1887">
        <v>0</v>
      </c>
      <c r="P1887">
        <v>1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0.43954919085842331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0.43954919085842331</v>
      </c>
    </row>
    <row r="1888" spans="1:31" x14ac:dyDescent="0.25">
      <c r="A1888">
        <v>2370432</v>
      </c>
      <c r="B1888">
        <v>1</v>
      </c>
      <c r="C1888" t="s">
        <v>80</v>
      </c>
      <c r="D1888" t="s">
        <v>99</v>
      </c>
      <c r="E1888" t="s">
        <v>148</v>
      </c>
      <c r="F1888" t="s">
        <v>5671</v>
      </c>
      <c r="G1888" t="s">
        <v>160</v>
      </c>
      <c r="H1888" t="s">
        <v>151</v>
      </c>
      <c r="I1888" t="s">
        <v>136</v>
      </c>
      <c r="J1888" t="s">
        <v>137</v>
      </c>
      <c r="K1888" t="s">
        <v>138</v>
      </c>
      <c r="L1888" t="s">
        <v>5672</v>
      </c>
      <c r="M1888" t="s">
        <v>5673</v>
      </c>
      <c r="N1888">
        <v>2.463333333</v>
      </c>
      <c r="O1888">
        <v>0</v>
      </c>
      <c r="P1888">
        <v>2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1.6881127370479934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1.6881127370479934</v>
      </c>
    </row>
    <row r="1889" spans="1:31" x14ac:dyDescent="0.25">
      <c r="A1889">
        <v>2370220</v>
      </c>
      <c r="B1889">
        <v>1</v>
      </c>
      <c r="C1889" t="s">
        <v>80</v>
      </c>
      <c r="D1889" t="s">
        <v>99</v>
      </c>
      <c r="E1889" t="s">
        <v>148</v>
      </c>
      <c r="F1889" t="s">
        <v>5674</v>
      </c>
      <c r="G1889" t="s">
        <v>240</v>
      </c>
      <c r="H1889" t="s">
        <v>151</v>
      </c>
      <c r="I1889" t="s">
        <v>136</v>
      </c>
      <c r="J1889" t="s">
        <v>137</v>
      </c>
      <c r="K1889" t="s">
        <v>138</v>
      </c>
      <c r="L1889" t="s">
        <v>5675</v>
      </c>
      <c r="M1889" t="s">
        <v>5676</v>
      </c>
      <c r="N1889">
        <v>2.4133333330000002</v>
      </c>
      <c r="O1889">
        <v>0</v>
      </c>
      <c r="P1889">
        <v>1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0.21436551009439114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0.21436551009439114</v>
      </c>
    </row>
    <row r="1890" spans="1:31" x14ac:dyDescent="0.25">
      <c r="A1890">
        <v>2370200</v>
      </c>
      <c r="B1890">
        <v>1</v>
      </c>
      <c r="C1890" t="s">
        <v>81</v>
      </c>
      <c r="D1890" t="s">
        <v>128</v>
      </c>
      <c r="E1890" t="s">
        <v>166</v>
      </c>
      <c r="F1890" t="s">
        <v>5677</v>
      </c>
      <c r="G1890" t="s">
        <v>168</v>
      </c>
      <c r="H1890" t="s">
        <v>135</v>
      </c>
      <c r="I1890" t="s">
        <v>653</v>
      </c>
      <c r="J1890" t="s">
        <v>137</v>
      </c>
      <c r="K1890" t="s">
        <v>138</v>
      </c>
      <c r="L1890" t="s">
        <v>5678</v>
      </c>
      <c r="M1890" t="s">
        <v>5679</v>
      </c>
      <c r="N1890">
        <v>1.4999999999999999E-2</v>
      </c>
      <c r="O1890">
        <v>0</v>
      </c>
      <c r="P1890">
        <v>0</v>
      </c>
      <c r="Q1890">
        <v>1</v>
      </c>
      <c r="R1890">
        <v>0</v>
      </c>
      <c r="S1890">
        <v>25</v>
      </c>
      <c r="T1890">
        <v>40</v>
      </c>
      <c r="U1890">
        <v>26</v>
      </c>
      <c r="V1890">
        <v>43</v>
      </c>
      <c r="W1890">
        <v>0</v>
      </c>
      <c r="X1890">
        <v>0</v>
      </c>
      <c r="Y1890">
        <v>1.6319248756904998E-2</v>
      </c>
      <c r="Z1890">
        <v>0</v>
      </c>
      <c r="AA1890">
        <v>6.6930749297128491</v>
      </c>
      <c r="AB1890">
        <v>2.6723842949924252</v>
      </c>
      <c r="AC1890">
        <v>23.676761691176036</v>
      </c>
      <c r="AD1890">
        <v>12.90523001296776</v>
      </c>
      <c r="AE1890">
        <v>45.96377017760598</v>
      </c>
    </row>
    <row r="1891" spans="1:31" x14ac:dyDescent="0.25">
      <c r="A1891">
        <v>2370449</v>
      </c>
      <c r="B1891">
        <v>1</v>
      </c>
      <c r="C1891" t="s">
        <v>81</v>
      </c>
      <c r="D1891" t="s">
        <v>112</v>
      </c>
      <c r="E1891" t="s">
        <v>225</v>
      </c>
      <c r="F1891" t="s">
        <v>5680</v>
      </c>
      <c r="G1891" t="s">
        <v>219</v>
      </c>
      <c r="H1891" t="s">
        <v>151</v>
      </c>
      <c r="I1891" t="s">
        <v>136</v>
      </c>
      <c r="J1891" t="s">
        <v>137</v>
      </c>
      <c r="K1891" t="s">
        <v>138</v>
      </c>
      <c r="L1891" t="s">
        <v>5681</v>
      </c>
      <c r="M1891" t="s">
        <v>5682</v>
      </c>
      <c r="N1891">
        <v>1.808333333</v>
      </c>
      <c r="O1891">
        <v>0</v>
      </c>
      <c r="P1891">
        <v>21</v>
      </c>
      <c r="Q1891">
        <v>0</v>
      </c>
      <c r="R1891">
        <v>0</v>
      </c>
      <c r="S1891">
        <v>0</v>
      </c>
      <c r="T1891">
        <v>1</v>
      </c>
      <c r="U1891">
        <v>0</v>
      </c>
      <c r="V1891">
        <v>0</v>
      </c>
      <c r="W1891">
        <v>0</v>
      </c>
      <c r="X1891">
        <v>4.5342739134469356</v>
      </c>
      <c r="Y1891">
        <v>0</v>
      </c>
      <c r="Z1891">
        <v>0</v>
      </c>
      <c r="AA1891">
        <v>0</v>
      </c>
      <c r="AB1891">
        <v>3.4475885711795833</v>
      </c>
      <c r="AC1891">
        <v>0</v>
      </c>
      <c r="AD1891">
        <v>0</v>
      </c>
      <c r="AE1891">
        <v>7.9818624846265189</v>
      </c>
    </row>
    <row r="1892" spans="1:31" x14ac:dyDescent="0.25">
      <c r="A1892">
        <v>2370515</v>
      </c>
      <c r="B1892">
        <v>1</v>
      </c>
      <c r="C1892" t="s">
        <v>80</v>
      </c>
      <c r="D1892" t="s">
        <v>93</v>
      </c>
      <c r="E1892" t="s">
        <v>225</v>
      </c>
      <c r="F1892" t="s">
        <v>5683</v>
      </c>
      <c r="G1892" t="s">
        <v>227</v>
      </c>
      <c r="H1892" t="s">
        <v>151</v>
      </c>
      <c r="I1892" t="s">
        <v>136</v>
      </c>
      <c r="J1892" t="s">
        <v>137</v>
      </c>
      <c r="K1892" t="s">
        <v>138</v>
      </c>
      <c r="L1892" t="s">
        <v>5684</v>
      </c>
      <c r="M1892" t="s">
        <v>5685</v>
      </c>
      <c r="N1892">
        <v>2.1244444439999999</v>
      </c>
      <c r="O1892">
        <v>0</v>
      </c>
      <c r="P1892">
        <v>1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1.7843773138393468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1.7843773138393468</v>
      </c>
    </row>
    <row r="1893" spans="1:31" x14ac:dyDescent="0.25">
      <c r="A1893">
        <v>2370206</v>
      </c>
      <c r="B1893">
        <v>1</v>
      </c>
      <c r="C1893" t="s">
        <v>81</v>
      </c>
      <c r="D1893" t="s">
        <v>113</v>
      </c>
      <c r="E1893" t="s">
        <v>132</v>
      </c>
      <c r="F1893" t="s">
        <v>5686</v>
      </c>
      <c r="G1893" t="s">
        <v>142</v>
      </c>
      <c r="H1893" t="s">
        <v>135</v>
      </c>
      <c r="I1893" t="s">
        <v>136</v>
      </c>
      <c r="J1893" t="s">
        <v>137</v>
      </c>
      <c r="K1893" t="s">
        <v>138</v>
      </c>
      <c r="L1893" t="s">
        <v>5687</v>
      </c>
      <c r="M1893" t="s">
        <v>5688</v>
      </c>
      <c r="N1893">
        <v>1.1758333329999999</v>
      </c>
      <c r="O1893">
        <v>0</v>
      </c>
      <c r="P1893">
        <v>552</v>
      </c>
      <c r="Q1893">
        <v>1</v>
      </c>
      <c r="R1893">
        <v>121</v>
      </c>
      <c r="S1893">
        <v>4</v>
      </c>
      <c r="T1893">
        <v>36</v>
      </c>
      <c r="U1893">
        <v>0</v>
      </c>
      <c r="V1893">
        <v>0</v>
      </c>
      <c r="W1893">
        <v>0</v>
      </c>
      <c r="X1893">
        <v>111.84068665044713</v>
      </c>
      <c r="Y1893">
        <v>1.6579376503539107</v>
      </c>
      <c r="Z1893">
        <v>243.01250360002342</v>
      </c>
      <c r="AA1893">
        <v>2.8085557001442223</v>
      </c>
      <c r="AB1893">
        <v>15.467653837870094</v>
      </c>
      <c r="AC1893">
        <v>0</v>
      </c>
      <c r="AD1893">
        <v>0</v>
      </c>
      <c r="AE1893">
        <v>374.78733743883879</v>
      </c>
    </row>
    <row r="1894" spans="1:31" x14ac:dyDescent="0.25">
      <c r="A1894">
        <v>2370346</v>
      </c>
      <c r="B1894">
        <v>1</v>
      </c>
      <c r="C1894" t="s">
        <v>81</v>
      </c>
      <c r="D1894" t="s">
        <v>119</v>
      </c>
      <c r="E1894" t="s">
        <v>166</v>
      </c>
      <c r="F1894" t="s">
        <v>2116</v>
      </c>
      <c r="G1894" t="s">
        <v>168</v>
      </c>
      <c r="H1894" t="s">
        <v>135</v>
      </c>
      <c r="I1894" t="s">
        <v>136</v>
      </c>
      <c r="J1894" t="s">
        <v>137</v>
      </c>
      <c r="K1894" t="s">
        <v>138</v>
      </c>
      <c r="L1894" t="s">
        <v>5689</v>
      </c>
      <c r="M1894" t="s">
        <v>5690</v>
      </c>
      <c r="N1894">
        <v>6.1111111000000003E-2</v>
      </c>
      <c r="O1894">
        <v>0</v>
      </c>
      <c r="P1894">
        <v>1090</v>
      </c>
      <c r="Q1894">
        <v>34</v>
      </c>
      <c r="R1894">
        <v>284</v>
      </c>
      <c r="S1894">
        <v>3</v>
      </c>
      <c r="T1894">
        <v>102</v>
      </c>
      <c r="U1894">
        <v>0</v>
      </c>
      <c r="V1894">
        <v>2</v>
      </c>
      <c r="W1894">
        <v>0</v>
      </c>
      <c r="X1894">
        <v>13.844050180960632</v>
      </c>
      <c r="Y1894">
        <v>15.962162916019102</v>
      </c>
      <c r="Z1894">
        <v>55.484772446081671</v>
      </c>
      <c r="AA1894">
        <v>0.31143204706166661</v>
      </c>
      <c r="AB1894">
        <v>5.7316409000927981</v>
      </c>
      <c r="AC1894">
        <v>0</v>
      </c>
      <c r="AD1894">
        <v>0.19354603745644444</v>
      </c>
      <c r="AE1894">
        <v>91.52760452767231</v>
      </c>
    </row>
    <row r="1895" spans="1:31" x14ac:dyDescent="0.25">
      <c r="A1895">
        <v>2370369</v>
      </c>
      <c r="B1895">
        <v>1</v>
      </c>
      <c r="C1895" t="s">
        <v>81</v>
      </c>
      <c r="D1895" t="s">
        <v>123</v>
      </c>
      <c r="E1895" t="s">
        <v>132</v>
      </c>
      <c r="F1895" t="s">
        <v>5691</v>
      </c>
      <c r="G1895" t="s">
        <v>185</v>
      </c>
      <c r="H1895" t="s">
        <v>135</v>
      </c>
      <c r="I1895" t="s">
        <v>136</v>
      </c>
      <c r="J1895" t="s">
        <v>137</v>
      </c>
      <c r="K1895" t="s">
        <v>138</v>
      </c>
      <c r="L1895" t="s">
        <v>5692</v>
      </c>
      <c r="M1895" t="s">
        <v>5693</v>
      </c>
      <c r="N1895">
        <v>4.8475000000000001</v>
      </c>
      <c r="O1895">
        <v>0</v>
      </c>
      <c r="P1895">
        <v>2833</v>
      </c>
      <c r="Q1895">
        <v>0</v>
      </c>
      <c r="R1895">
        <v>3</v>
      </c>
      <c r="S1895">
        <v>0</v>
      </c>
      <c r="T1895">
        <v>86</v>
      </c>
      <c r="U1895">
        <v>0</v>
      </c>
      <c r="V1895">
        <v>0</v>
      </c>
      <c r="W1895">
        <v>0</v>
      </c>
      <c r="X1895">
        <v>2914.4224186853894</v>
      </c>
      <c r="Y1895">
        <v>0</v>
      </c>
      <c r="Z1895">
        <v>4.8384283077953274</v>
      </c>
      <c r="AA1895">
        <v>0</v>
      </c>
      <c r="AB1895">
        <v>437.53894301704906</v>
      </c>
      <c r="AC1895">
        <v>0</v>
      </c>
      <c r="AD1895">
        <v>0</v>
      </c>
      <c r="AE1895">
        <v>3356.7997900102337</v>
      </c>
    </row>
    <row r="1896" spans="1:31" x14ac:dyDescent="0.25">
      <c r="A1896">
        <v>2370283</v>
      </c>
      <c r="B1896">
        <v>1</v>
      </c>
      <c r="C1896" t="s">
        <v>80</v>
      </c>
      <c r="D1896" t="s">
        <v>106</v>
      </c>
      <c r="E1896" t="s">
        <v>171</v>
      </c>
      <c r="F1896" t="s">
        <v>5694</v>
      </c>
      <c r="G1896" t="s">
        <v>244</v>
      </c>
      <c r="H1896" t="s">
        <v>135</v>
      </c>
      <c r="I1896" t="s">
        <v>136</v>
      </c>
      <c r="J1896" t="s">
        <v>137</v>
      </c>
      <c r="K1896" t="s">
        <v>245</v>
      </c>
      <c r="L1896" t="s">
        <v>5695</v>
      </c>
      <c r="M1896" t="s">
        <v>5696</v>
      </c>
      <c r="N1896">
        <v>7.500277777</v>
      </c>
      <c r="O1896">
        <v>1</v>
      </c>
      <c r="P1896">
        <v>792</v>
      </c>
      <c r="Q1896">
        <v>1</v>
      </c>
      <c r="R1896">
        <v>90</v>
      </c>
      <c r="S1896">
        <v>5</v>
      </c>
      <c r="T1896">
        <v>126</v>
      </c>
      <c r="U1896">
        <v>0</v>
      </c>
      <c r="V1896">
        <v>1</v>
      </c>
      <c r="W1896">
        <v>2.5438572929769725</v>
      </c>
      <c r="X1896">
        <v>1042.029788777844</v>
      </c>
      <c r="Y1896">
        <v>8.8277754151438916</v>
      </c>
      <c r="Z1896">
        <v>557.27875199614357</v>
      </c>
      <c r="AA1896">
        <v>84.492408813893292</v>
      </c>
      <c r="AB1896">
        <v>482.79041502802659</v>
      </c>
      <c r="AC1896">
        <v>0</v>
      </c>
      <c r="AD1896">
        <v>352.42722792161481</v>
      </c>
      <c r="AE1896">
        <v>2530.3902252456428</v>
      </c>
    </row>
    <row r="1897" spans="1:31" x14ac:dyDescent="0.25">
      <c r="A1897">
        <v>2370429</v>
      </c>
      <c r="B1897">
        <v>1</v>
      </c>
      <c r="C1897" t="s">
        <v>80</v>
      </c>
      <c r="D1897" t="s">
        <v>96</v>
      </c>
      <c r="E1897" t="s">
        <v>148</v>
      </c>
      <c r="F1897" t="s">
        <v>5697</v>
      </c>
      <c r="G1897" t="s">
        <v>240</v>
      </c>
      <c r="H1897" t="s">
        <v>151</v>
      </c>
      <c r="I1897" t="s">
        <v>136</v>
      </c>
      <c r="J1897" t="s">
        <v>137</v>
      </c>
      <c r="K1897" t="s">
        <v>138</v>
      </c>
      <c r="L1897" t="s">
        <v>5698</v>
      </c>
      <c r="M1897" t="s">
        <v>5699</v>
      </c>
      <c r="N1897">
        <v>1.2708333329999999</v>
      </c>
      <c r="O1897">
        <v>0</v>
      </c>
      <c r="P1897">
        <v>1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0.62757633343953834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0.62757633343953834</v>
      </c>
    </row>
    <row r="1898" spans="1:31" x14ac:dyDescent="0.25">
      <c r="A1898">
        <v>2370386</v>
      </c>
      <c r="B1898">
        <v>1</v>
      </c>
      <c r="C1898" t="s">
        <v>81</v>
      </c>
      <c r="D1898" t="s">
        <v>112</v>
      </c>
      <c r="E1898" t="s">
        <v>132</v>
      </c>
      <c r="F1898" t="s">
        <v>5700</v>
      </c>
      <c r="G1898" t="s">
        <v>168</v>
      </c>
      <c r="H1898" t="s">
        <v>135</v>
      </c>
      <c r="I1898" t="s">
        <v>136</v>
      </c>
      <c r="J1898" t="s">
        <v>137</v>
      </c>
      <c r="K1898" t="s">
        <v>138</v>
      </c>
      <c r="L1898" t="s">
        <v>5701</v>
      </c>
      <c r="M1898" t="s">
        <v>5702</v>
      </c>
      <c r="N1898">
        <v>0.63972222199999995</v>
      </c>
      <c r="O1898">
        <v>0</v>
      </c>
      <c r="P1898">
        <v>0</v>
      </c>
      <c r="Q1898">
        <v>0</v>
      </c>
      <c r="R1898">
        <v>0</v>
      </c>
      <c r="S1898">
        <v>1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77.55131632906533</v>
      </c>
      <c r="AB1898">
        <v>0</v>
      </c>
      <c r="AC1898">
        <v>0</v>
      </c>
      <c r="AD1898">
        <v>0</v>
      </c>
      <c r="AE1898">
        <v>77.55131632906533</v>
      </c>
    </row>
    <row r="1899" spans="1:31" x14ac:dyDescent="0.25">
      <c r="A1899">
        <v>2370532</v>
      </c>
      <c r="B1899">
        <v>1</v>
      </c>
      <c r="C1899" t="s">
        <v>80</v>
      </c>
      <c r="D1899" t="s">
        <v>98</v>
      </c>
      <c r="E1899" t="s">
        <v>225</v>
      </c>
      <c r="F1899" t="s">
        <v>5703</v>
      </c>
      <c r="G1899" t="s">
        <v>219</v>
      </c>
      <c r="H1899" t="s">
        <v>151</v>
      </c>
      <c r="I1899" t="s">
        <v>136</v>
      </c>
      <c r="J1899" t="s">
        <v>137</v>
      </c>
      <c r="K1899" t="s">
        <v>138</v>
      </c>
      <c r="L1899" t="s">
        <v>5704</v>
      </c>
      <c r="M1899" t="s">
        <v>5705</v>
      </c>
      <c r="N1899">
        <v>1.123888888</v>
      </c>
      <c r="O1899">
        <v>0</v>
      </c>
      <c r="P1899">
        <v>9</v>
      </c>
      <c r="Q1899">
        <v>0</v>
      </c>
      <c r="R1899">
        <v>13</v>
      </c>
      <c r="S1899">
        <v>0</v>
      </c>
      <c r="T1899">
        <v>5</v>
      </c>
      <c r="U1899">
        <v>0</v>
      </c>
      <c r="V1899">
        <v>0</v>
      </c>
      <c r="W1899">
        <v>0</v>
      </c>
      <c r="X1899">
        <v>2.4001885497788917</v>
      </c>
      <c r="Y1899">
        <v>0</v>
      </c>
      <c r="Z1899">
        <v>19.206939306924514</v>
      </c>
      <c r="AA1899">
        <v>0</v>
      </c>
      <c r="AB1899">
        <v>5.2043375401341603</v>
      </c>
      <c r="AC1899">
        <v>0</v>
      </c>
      <c r="AD1899">
        <v>0</v>
      </c>
      <c r="AE1899">
        <v>26.811465396837569</v>
      </c>
    </row>
    <row r="1900" spans="1:31" x14ac:dyDescent="0.25">
      <c r="A1900">
        <v>2370223</v>
      </c>
      <c r="B1900">
        <v>1</v>
      </c>
      <c r="C1900" t="s">
        <v>80</v>
      </c>
      <c r="D1900" t="s">
        <v>109</v>
      </c>
      <c r="E1900" t="s">
        <v>166</v>
      </c>
      <c r="F1900" t="s">
        <v>5706</v>
      </c>
      <c r="G1900" t="s">
        <v>168</v>
      </c>
      <c r="H1900" t="s">
        <v>135</v>
      </c>
      <c r="I1900" t="s">
        <v>136</v>
      </c>
      <c r="J1900" t="s">
        <v>137</v>
      </c>
      <c r="K1900" t="s">
        <v>138</v>
      </c>
      <c r="L1900" t="s">
        <v>5707</v>
      </c>
      <c r="M1900" t="s">
        <v>5708</v>
      </c>
      <c r="N1900">
        <v>0.13416666599999999</v>
      </c>
      <c r="O1900">
        <v>0</v>
      </c>
      <c r="P1900">
        <v>110</v>
      </c>
      <c r="Q1900">
        <v>4</v>
      </c>
      <c r="R1900">
        <v>83</v>
      </c>
      <c r="S1900">
        <v>2</v>
      </c>
      <c r="T1900">
        <v>61</v>
      </c>
      <c r="U1900">
        <v>2</v>
      </c>
      <c r="V1900">
        <v>0</v>
      </c>
      <c r="W1900">
        <v>0</v>
      </c>
      <c r="X1900">
        <v>5.4966075607224836</v>
      </c>
      <c r="Y1900">
        <v>2.70026993621385</v>
      </c>
      <c r="Z1900">
        <v>29.728417141194683</v>
      </c>
      <c r="AA1900">
        <v>0.16171685463324995</v>
      </c>
      <c r="AB1900">
        <v>7.8970168477865634</v>
      </c>
      <c r="AC1900">
        <v>9.5692987404637915</v>
      </c>
      <c r="AD1900">
        <v>0</v>
      </c>
      <c r="AE1900">
        <v>55.553327081014629</v>
      </c>
    </row>
    <row r="1901" spans="1:31" x14ac:dyDescent="0.25">
      <c r="A1901">
        <v>2370232</v>
      </c>
      <c r="B1901">
        <v>1</v>
      </c>
      <c r="C1901" t="s">
        <v>81</v>
      </c>
      <c r="D1901" t="s">
        <v>123</v>
      </c>
      <c r="E1901" t="s">
        <v>171</v>
      </c>
      <c r="F1901" t="s">
        <v>2223</v>
      </c>
      <c r="G1901" t="s">
        <v>168</v>
      </c>
      <c r="H1901" t="s">
        <v>135</v>
      </c>
      <c r="I1901" t="s">
        <v>136</v>
      </c>
      <c r="J1901" t="s">
        <v>137</v>
      </c>
      <c r="K1901" t="s">
        <v>138</v>
      </c>
      <c r="L1901" t="s">
        <v>5709</v>
      </c>
      <c r="M1901" t="s">
        <v>5710</v>
      </c>
      <c r="N1901">
        <v>1.116666666</v>
      </c>
      <c r="O1901">
        <v>0</v>
      </c>
      <c r="P1901">
        <v>361</v>
      </c>
      <c r="Q1901">
        <v>138</v>
      </c>
      <c r="R1901">
        <v>53</v>
      </c>
      <c r="S1901">
        <v>15</v>
      </c>
      <c r="T1901">
        <v>36</v>
      </c>
      <c r="U1901">
        <v>0</v>
      </c>
      <c r="V1901">
        <v>0</v>
      </c>
      <c r="W1901">
        <v>0</v>
      </c>
      <c r="X1901">
        <v>77.32879991603761</v>
      </c>
      <c r="Y1901">
        <v>593.90255277803874</v>
      </c>
      <c r="Z1901">
        <v>153.4430089299409</v>
      </c>
      <c r="AA1901">
        <v>31.227799571456234</v>
      </c>
      <c r="AB1901">
        <v>20.433687371037415</v>
      </c>
      <c r="AC1901">
        <v>0</v>
      </c>
      <c r="AD1901">
        <v>0</v>
      </c>
      <c r="AE1901">
        <v>876.33584856651089</v>
      </c>
    </row>
    <row r="1902" spans="1:31" x14ac:dyDescent="0.25">
      <c r="A1902">
        <v>2370255</v>
      </c>
      <c r="B1902">
        <v>1</v>
      </c>
      <c r="C1902" t="s">
        <v>80</v>
      </c>
      <c r="D1902" t="s">
        <v>105</v>
      </c>
      <c r="E1902" t="s">
        <v>166</v>
      </c>
      <c r="F1902" t="s">
        <v>5711</v>
      </c>
      <c r="G1902" t="s">
        <v>244</v>
      </c>
      <c r="H1902" t="s">
        <v>135</v>
      </c>
      <c r="I1902" t="s">
        <v>136</v>
      </c>
      <c r="J1902" t="s">
        <v>137</v>
      </c>
      <c r="K1902" t="s">
        <v>245</v>
      </c>
      <c r="L1902" t="s">
        <v>5712</v>
      </c>
      <c r="M1902" t="s">
        <v>5713</v>
      </c>
      <c r="N1902">
        <v>4.8088888880000003</v>
      </c>
      <c r="O1902">
        <v>0</v>
      </c>
      <c r="P1902">
        <v>2509</v>
      </c>
      <c r="Q1902">
        <v>0</v>
      </c>
      <c r="R1902">
        <v>0</v>
      </c>
      <c r="S1902">
        <v>1</v>
      </c>
      <c r="T1902">
        <v>753</v>
      </c>
      <c r="U1902">
        <v>0</v>
      </c>
      <c r="V1902">
        <v>1</v>
      </c>
      <c r="W1902">
        <v>0</v>
      </c>
      <c r="X1902">
        <v>3570.7980902218537</v>
      </c>
      <c r="Y1902">
        <v>0</v>
      </c>
      <c r="Z1902">
        <v>0</v>
      </c>
      <c r="AA1902">
        <v>300.7393414119349</v>
      </c>
      <c r="AB1902">
        <v>4683.5961130438791</v>
      </c>
      <c r="AC1902">
        <v>0</v>
      </c>
      <c r="AD1902">
        <v>7.836949704757596</v>
      </c>
      <c r="AE1902">
        <v>8562.9704943824254</v>
      </c>
    </row>
    <row r="1903" spans="1:31" x14ac:dyDescent="0.25">
      <c r="A1903">
        <v>2370587</v>
      </c>
      <c r="B1903">
        <v>1</v>
      </c>
      <c r="C1903" t="s">
        <v>80</v>
      </c>
      <c r="D1903" t="s">
        <v>93</v>
      </c>
      <c r="E1903" t="s">
        <v>148</v>
      </c>
      <c r="F1903" t="s">
        <v>5714</v>
      </c>
      <c r="G1903" t="s">
        <v>160</v>
      </c>
      <c r="H1903" t="s">
        <v>151</v>
      </c>
      <c r="I1903" t="s">
        <v>136</v>
      </c>
      <c r="J1903" t="s">
        <v>137</v>
      </c>
      <c r="K1903" t="s">
        <v>138</v>
      </c>
      <c r="L1903" t="s">
        <v>5715</v>
      </c>
      <c r="M1903" t="s">
        <v>5716</v>
      </c>
      <c r="N1903">
        <v>1.091111111</v>
      </c>
      <c r="O1903">
        <v>0</v>
      </c>
      <c r="P1903">
        <v>1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0.36499674817087335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0.36499674817087335</v>
      </c>
    </row>
    <row r="1904" spans="1:31" x14ac:dyDescent="0.25">
      <c r="A1904">
        <v>2370441</v>
      </c>
      <c r="B1904">
        <v>1</v>
      </c>
      <c r="C1904" t="s">
        <v>81</v>
      </c>
      <c r="D1904" t="s">
        <v>112</v>
      </c>
      <c r="E1904" t="s">
        <v>166</v>
      </c>
      <c r="F1904" t="s">
        <v>5717</v>
      </c>
      <c r="G1904" t="s">
        <v>168</v>
      </c>
      <c r="H1904" t="s">
        <v>135</v>
      </c>
      <c r="I1904" t="s">
        <v>136</v>
      </c>
      <c r="J1904" t="s">
        <v>137</v>
      </c>
      <c r="K1904" t="s">
        <v>138</v>
      </c>
      <c r="L1904" t="s">
        <v>5718</v>
      </c>
      <c r="M1904" t="s">
        <v>5719</v>
      </c>
      <c r="N1904">
        <v>0.50416666600000004</v>
      </c>
      <c r="O1904">
        <v>0</v>
      </c>
      <c r="P1904">
        <v>0</v>
      </c>
      <c r="Q1904">
        <v>0</v>
      </c>
      <c r="R1904">
        <v>0</v>
      </c>
      <c r="S1904">
        <v>1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13.164749755665063</v>
      </c>
      <c r="AB1904">
        <v>0</v>
      </c>
      <c r="AC1904">
        <v>0</v>
      </c>
      <c r="AD1904">
        <v>0</v>
      </c>
      <c r="AE1904">
        <v>13.164749755665063</v>
      </c>
    </row>
    <row r="1905" spans="1:31" x14ac:dyDescent="0.25">
      <c r="A1905">
        <v>2370541</v>
      </c>
      <c r="B1905">
        <v>1</v>
      </c>
      <c r="C1905" t="s">
        <v>80</v>
      </c>
      <c r="D1905" t="s">
        <v>108</v>
      </c>
      <c r="E1905" t="s">
        <v>225</v>
      </c>
      <c r="F1905" t="s">
        <v>5720</v>
      </c>
      <c r="G1905" t="s">
        <v>219</v>
      </c>
      <c r="H1905" t="s">
        <v>151</v>
      </c>
      <c r="I1905" t="s">
        <v>136</v>
      </c>
      <c r="J1905" t="s">
        <v>137</v>
      </c>
      <c r="K1905" t="s">
        <v>138</v>
      </c>
      <c r="L1905" t="s">
        <v>5721</v>
      </c>
      <c r="M1905" t="s">
        <v>5722</v>
      </c>
      <c r="N1905">
        <v>1.474722222</v>
      </c>
      <c r="O1905">
        <v>0</v>
      </c>
      <c r="P1905">
        <v>11</v>
      </c>
      <c r="Q1905">
        <v>0</v>
      </c>
      <c r="R1905">
        <v>0</v>
      </c>
      <c r="S1905">
        <v>0</v>
      </c>
      <c r="T1905">
        <v>1</v>
      </c>
      <c r="U1905">
        <v>0</v>
      </c>
      <c r="V1905">
        <v>0</v>
      </c>
      <c r="W1905">
        <v>0</v>
      </c>
      <c r="X1905">
        <v>2.298139606080646</v>
      </c>
      <c r="Y1905">
        <v>0</v>
      </c>
      <c r="Z1905">
        <v>0</v>
      </c>
      <c r="AA1905">
        <v>0</v>
      </c>
      <c r="AB1905">
        <v>0.27934105353023164</v>
      </c>
      <c r="AC1905">
        <v>0</v>
      </c>
      <c r="AD1905">
        <v>0</v>
      </c>
      <c r="AE1905">
        <v>2.5774806596108775</v>
      </c>
    </row>
    <row r="1906" spans="1:31" x14ac:dyDescent="0.25">
      <c r="A1906">
        <v>2370418</v>
      </c>
      <c r="B1906">
        <v>1</v>
      </c>
      <c r="C1906" t="s">
        <v>80</v>
      </c>
      <c r="D1906" t="s">
        <v>82</v>
      </c>
      <c r="E1906" t="s">
        <v>148</v>
      </c>
      <c r="F1906" t="s">
        <v>5723</v>
      </c>
      <c r="G1906" t="s">
        <v>160</v>
      </c>
      <c r="H1906" t="s">
        <v>151</v>
      </c>
      <c r="I1906" t="s">
        <v>136</v>
      </c>
      <c r="J1906" t="s">
        <v>137</v>
      </c>
      <c r="K1906" t="s">
        <v>138</v>
      </c>
      <c r="L1906" t="s">
        <v>5724</v>
      </c>
      <c r="M1906" t="s">
        <v>5725</v>
      </c>
      <c r="N1906">
        <v>1.9411111109999999</v>
      </c>
      <c r="O1906">
        <v>0</v>
      </c>
      <c r="P1906">
        <v>3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</row>
    <row r="1907" spans="1:31" x14ac:dyDescent="0.25">
      <c r="A1907">
        <v>2370249</v>
      </c>
      <c r="B1907">
        <v>1</v>
      </c>
      <c r="C1907" t="s">
        <v>81</v>
      </c>
      <c r="D1907" t="s">
        <v>127</v>
      </c>
      <c r="E1907" t="s">
        <v>132</v>
      </c>
      <c r="F1907" t="s">
        <v>448</v>
      </c>
      <c r="G1907" t="s">
        <v>244</v>
      </c>
      <c r="H1907" t="s">
        <v>135</v>
      </c>
      <c r="I1907" t="s">
        <v>136</v>
      </c>
      <c r="J1907" t="s">
        <v>137</v>
      </c>
      <c r="K1907" t="s">
        <v>245</v>
      </c>
      <c r="L1907" t="s">
        <v>5726</v>
      </c>
      <c r="M1907" t="s">
        <v>5727</v>
      </c>
      <c r="N1907">
        <v>2.5722222220000002</v>
      </c>
      <c r="O1907">
        <v>1</v>
      </c>
      <c r="P1907">
        <v>449</v>
      </c>
      <c r="Q1907">
        <v>142</v>
      </c>
      <c r="R1907">
        <v>81</v>
      </c>
      <c r="S1907">
        <v>10</v>
      </c>
      <c r="T1907">
        <v>61</v>
      </c>
      <c r="U1907">
        <v>0</v>
      </c>
      <c r="V1907">
        <v>1</v>
      </c>
      <c r="W1907">
        <v>0.41722518025946342</v>
      </c>
      <c r="X1907">
        <v>319.93011759491981</v>
      </c>
      <c r="Y1907">
        <v>3693.8833347659538</v>
      </c>
      <c r="Z1907">
        <v>418.16710795058833</v>
      </c>
      <c r="AA1907">
        <v>165.84822568201852</v>
      </c>
      <c r="AB1907">
        <v>75.34909898142422</v>
      </c>
      <c r="AC1907">
        <v>0</v>
      </c>
      <c r="AD1907">
        <v>127.29887028732136</v>
      </c>
      <c r="AE1907">
        <v>4800.8939804424863</v>
      </c>
    </row>
    <row r="1908" spans="1:31" x14ac:dyDescent="0.25">
      <c r="A1908">
        <v>2370295</v>
      </c>
      <c r="B1908">
        <v>1</v>
      </c>
      <c r="C1908" t="s">
        <v>81</v>
      </c>
      <c r="D1908" t="s">
        <v>123</v>
      </c>
      <c r="E1908" t="s">
        <v>225</v>
      </c>
      <c r="F1908" t="s">
        <v>5728</v>
      </c>
      <c r="G1908" t="s">
        <v>244</v>
      </c>
      <c r="H1908" t="s">
        <v>151</v>
      </c>
      <c r="I1908" t="s">
        <v>136</v>
      </c>
      <c r="J1908" t="s">
        <v>137</v>
      </c>
      <c r="K1908" t="s">
        <v>245</v>
      </c>
      <c r="L1908" t="s">
        <v>5729</v>
      </c>
      <c r="M1908" t="s">
        <v>5730</v>
      </c>
      <c r="N1908">
        <v>1.0505555550000001</v>
      </c>
      <c r="O1908">
        <v>0</v>
      </c>
      <c r="P1908">
        <v>7</v>
      </c>
      <c r="Q1908">
        <v>0</v>
      </c>
      <c r="R1908">
        <v>28</v>
      </c>
      <c r="S1908">
        <v>0</v>
      </c>
      <c r="T1908">
        <v>6</v>
      </c>
      <c r="U1908">
        <v>0</v>
      </c>
      <c r="V1908">
        <v>0</v>
      </c>
      <c r="W1908">
        <v>0</v>
      </c>
      <c r="X1908">
        <v>3.1004797374915949</v>
      </c>
      <c r="Y1908">
        <v>0</v>
      </c>
      <c r="Z1908">
        <v>31.605593448410978</v>
      </c>
      <c r="AA1908">
        <v>0</v>
      </c>
      <c r="AB1908">
        <v>6.2478932376203922</v>
      </c>
      <c r="AC1908">
        <v>0</v>
      </c>
      <c r="AD1908">
        <v>0</v>
      </c>
      <c r="AE1908">
        <v>40.953966423522971</v>
      </c>
    </row>
    <row r="1909" spans="1:31" x14ac:dyDescent="0.25">
      <c r="A1909">
        <v>2370332</v>
      </c>
      <c r="B1909">
        <v>1</v>
      </c>
      <c r="C1909" t="s">
        <v>80</v>
      </c>
      <c r="D1909" t="s">
        <v>96</v>
      </c>
      <c r="E1909" t="s">
        <v>148</v>
      </c>
      <c r="F1909" t="s">
        <v>5731</v>
      </c>
      <c r="G1909" t="s">
        <v>150</v>
      </c>
      <c r="H1909" t="s">
        <v>151</v>
      </c>
      <c r="I1909" t="s">
        <v>136</v>
      </c>
      <c r="J1909" t="s">
        <v>137</v>
      </c>
      <c r="K1909" t="s">
        <v>138</v>
      </c>
      <c r="L1909" t="s">
        <v>5732</v>
      </c>
      <c r="M1909" t="s">
        <v>5733</v>
      </c>
      <c r="N1909">
        <v>3.0794444439999999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2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45.738210453264827</v>
      </c>
      <c r="AC1909">
        <v>0</v>
      </c>
      <c r="AD1909">
        <v>0</v>
      </c>
      <c r="AE1909">
        <v>45.738210453264827</v>
      </c>
    </row>
    <row r="1910" spans="1:31" x14ac:dyDescent="0.25">
      <c r="A1910">
        <v>2370378</v>
      </c>
      <c r="B1910">
        <v>1</v>
      </c>
      <c r="C1910" t="s">
        <v>81</v>
      </c>
      <c r="D1910" t="s">
        <v>113</v>
      </c>
      <c r="E1910" t="s">
        <v>148</v>
      </c>
      <c r="F1910" t="s">
        <v>5734</v>
      </c>
      <c r="G1910" t="s">
        <v>150</v>
      </c>
      <c r="H1910" t="s">
        <v>151</v>
      </c>
      <c r="I1910" t="s">
        <v>136</v>
      </c>
      <c r="J1910" t="s">
        <v>137</v>
      </c>
      <c r="K1910" t="s">
        <v>138</v>
      </c>
      <c r="L1910" t="s">
        <v>5735</v>
      </c>
      <c r="M1910" t="s">
        <v>5736</v>
      </c>
      <c r="N1910">
        <v>1.1797222220000001</v>
      </c>
      <c r="O1910">
        <v>0</v>
      </c>
      <c r="P1910">
        <v>12</v>
      </c>
      <c r="Q1910">
        <v>0</v>
      </c>
      <c r="R1910">
        <v>0</v>
      </c>
      <c r="S1910">
        <v>0</v>
      </c>
      <c r="T1910">
        <v>3</v>
      </c>
      <c r="U1910">
        <v>0</v>
      </c>
      <c r="V1910">
        <v>0</v>
      </c>
      <c r="W1910">
        <v>0</v>
      </c>
      <c r="X1910">
        <v>5.9567693288201218</v>
      </c>
      <c r="Y1910">
        <v>0</v>
      </c>
      <c r="Z1910">
        <v>0</v>
      </c>
      <c r="AA1910">
        <v>0</v>
      </c>
      <c r="AB1910">
        <v>3.61120832423628</v>
      </c>
      <c r="AC1910">
        <v>0</v>
      </c>
      <c r="AD1910">
        <v>0</v>
      </c>
      <c r="AE1910">
        <v>9.5679776530564027</v>
      </c>
    </row>
    <row r="1911" spans="1:31" x14ac:dyDescent="0.25">
      <c r="A1911">
        <v>2370186</v>
      </c>
      <c r="B1911">
        <v>1</v>
      </c>
      <c r="C1911" t="s">
        <v>80</v>
      </c>
      <c r="D1911" t="s">
        <v>97</v>
      </c>
      <c r="E1911" t="s">
        <v>148</v>
      </c>
      <c r="F1911" t="s">
        <v>5737</v>
      </c>
      <c r="G1911" t="s">
        <v>160</v>
      </c>
      <c r="H1911" t="s">
        <v>151</v>
      </c>
      <c r="I1911" t="s">
        <v>136</v>
      </c>
      <c r="J1911" t="s">
        <v>137</v>
      </c>
      <c r="K1911" t="s">
        <v>138</v>
      </c>
      <c r="L1911" t="s">
        <v>5738</v>
      </c>
      <c r="M1911" t="s">
        <v>5739</v>
      </c>
      <c r="N1911">
        <v>1.345</v>
      </c>
      <c r="O1911">
        <v>0</v>
      </c>
      <c r="P1911">
        <v>2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0.59871705616745841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0.59871705616745841</v>
      </c>
    </row>
    <row r="1912" spans="1:31" x14ac:dyDescent="0.25">
      <c r="A1912">
        <v>2370481</v>
      </c>
      <c r="B1912">
        <v>1</v>
      </c>
      <c r="C1912" t="s">
        <v>81</v>
      </c>
      <c r="D1912" t="s">
        <v>123</v>
      </c>
      <c r="E1912" t="s">
        <v>171</v>
      </c>
      <c r="F1912" t="s">
        <v>5740</v>
      </c>
      <c r="G1912" t="s">
        <v>168</v>
      </c>
      <c r="H1912" t="s">
        <v>135</v>
      </c>
      <c r="I1912" t="s">
        <v>136</v>
      </c>
      <c r="J1912" t="s">
        <v>137</v>
      </c>
      <c r="K1912" t="s">
        <v>138</v>
      </c>
      <c r="L1912" t="s">
        <v>5741</v>
      </c>
      <c r="M1912" t="s">
        <v>5742</v>
      </c>
      <c r="N1912">
        <v>0.42472222199999998</v>
      </c>
      <c r="O1912">
        <v>0</v>
      </c>
      <c r="P1912">
        <v>1</v>
      </c>
      <c r="Q1912">
        <v>0</v>
      </c>
      <c r="R1912">
        <v>35</v>
      </c>
      <c r="S1912">
        <v>0</v>
      </c>
      <c r="T1912">
        <v>6</v>
      </c>
      <c r="U1912">
        <v>0</v>
      </c>
      <c r="V1912">
        <v>0</v>
      </c>
      <c r="W1912">
        <v>0</v>
      </c>
      <c r="X1912">
        <v>0.86079710390296549</v>
      </c>
      <c r="Y1912">
        <v>0</v>
      </c>
      <c r="Z1912">
        <v>20.737294373826124</v>
      </c>
      <c r="AA1912">
        <v>0</v>
      </c>
      <c r="AB1912">
        <v>1.9814844413663506</v>
      </c>
      <c r="AC1912">
        <v>0</v>
      </c>
      <c r="AD1912">
        <v>0</v>
      </c>
      <c r="AE1912">
        <v>23.57957591909544</v>
      </c>
    </row>
    <row r="1913" spans="1:31" x14ac:dyDescent="0.25">
      <c r="A1913">
        <v>2370504</v>
      </c>
      <c r="B1913">
        <v>1</v>
      </c>
      <c r="C1913" t="s">
        <v>81</v>
      </c>
      <c r="D1913" t="s">
        <v>113</v>
      </c>
      <c r="E1913" t="s">
        <v>175</v>
      </c>
      <c r="F1913" t="s">
        <v>5743</v>
      </c>
      <c r="G1913" t="s">
        <v>177</v>
      </c>
      <c r="H1913" t="s">
        <v>151</v>
      </c>
      <c r="I1913" t="s">
        <v>136</v>
      </c>
      <c r="J1913" t="s">
        <v>137</v>
      </c>
      <c r="K1913" t="s">
        <v>138</v>
      </c>
      <c r="L1913" t="s">
        <v>5744</v>
      </c>
      <c r="M1913" t="s">
        <v>5745</v>
      </c>
      <c r="N1913">
        <v>1.703888888</v>
      </c>
      <c r="O1913">
        <v>0</v>
      </c>
      <c r="P1913">
        <v>22</v>
      </c>
      <c r="Q1913">
        <v>0</v>
      </c>
      <c r="R1913">
        <v>0</v>
      </c>
      <c r="S1913">
        <v>0</v>
      </c>
      <c r="T1913">
        <v>4</v>
      </c>
      <c r="U1913">
        <v>0</v>
      </c>
      <c r="V1913">
        <v>0</v>
      </c>
      <c r="W1913">
        <v>0</v>
      </c>
      <c r="X1913">
        <v>14.439608049505914</v>
      </c>
      <c r="Y1913">
        <v>0</v>
      </c>
      <c r="Z1913">
        <v>0</v>
      </c>
      <c r="AA1913">
        <v>0</v>
      </c>
      <c r="AB1913">
        <v>7.8529360967679995</v>
      </c>
      <c r="AC1913">
        <v>0</v>
      </c>
      <c r="AD1913">
        <v>0</v>
      </c>
      <c r="AE1913">
        <v>22.292544146273912</v>
      </c>
    </row>
    <row r="1914" spans="1:31" x14ac:dyDescent="0.25">
      <c r="A1914">
        <v>2370524</v>
      </c>
      <c r="B1914">
        <v>1</v>
      </c>
      <c r="C1914" t="s">
        <v>80</v>
      </c>
      <c r="D1914" t="s">
        <v>97</v>
      </c>
      <c r="E1914" t="s">
        <v>154</v>
      </c>
      <c r="F1914" t="s">
        <v>5746</v>
      </c>
      <c r="G1914" t="s">
        <v>299</v>
      </c>
      <c r="H1914" t="s">
        <v>151</v>
      </c>
      <c r="I1914" t="s">
        <v>136</v>
      </c>
      <c r="J1914" t="s">
        <v>137</v>
      </c>
      <c r="K1914" t="s">
        <v>138</v>
      </c>
      <c r="L1914" t="s">
        <v>5747</v>
      </c>
      <c r="M1914" t="s">
        <v>5748</v>
      </c>
      <c r="N1914">
        <v>0.453333333</v>
      </c>
      <c r="O1914">
        <v>0</v>
      </c>
      <c r="P1914">
        <v>75</v>
      </c>
      <c r="Q1914">
        <v>0</v>
      </c>
      <c r="R1914">
        <v>8</v>
      </c>
      <c r="S1914">
        <v>0</v>
      </c>
      <c r="T1914">
        <v>18</v>
      </c>
      <c r="U1914">
        <v>0</v>
      </c>
      <c r="V1914">
        <v>0</v>
      </c>
      <c r="W1914">
        <v>0</v>
      </c>
      <c r="X1914">
        <v>13.346612193407891</v>
      </c>
      <c r="Y1914">
        <v>0</v>
      </c>
      <c r="Z1914">
        <v>1.0152245257078401</v>
      </c>
      <c r="AA1914">
        <v>0</v>
      </c>
      <c r="AB1914">
        <v>7.5035050151364002</v>
      </c>
      <c r="AC1914">
        <v>0</v>
      </c>
      <c r="AD1914">
        <v>0</v>
      </c>
      <c r="AE1914">
        <v>21.86534173425213</v>
      </c>
    </row>
    <row r="1915" spans="1:31" x14ac:dyDescent="0.25">
      <c r="A1915">
        <v>2370212</v>
      </c>
      <c r="B1915">
        <v>1</v>
      </c>
      <c r="C1915" t="s">
        <v>80</v>
      </c>
      <c r="D1915" t="s">
        <v>97</v>
      </c>
      <c r="E1915" t="s">
        <v>166</v>
      </c>
      <c r="F1915" t="s">
        <v>5749</v>
      </c>
      <c r="G1915" t="s">
        <v>168</v>
      </c>
      <c r="H1915" t="s">
        <v>135</v>
      </c>
      <c r="I1915" t="s">
        <v>136</v>
      </c>
      <c r="J1915" t="s">
        <v>137</v>
      </c>
      <c r="K1915" t="s">
        <v>138</v>
      </c>
      <c r="L1915" t="s">
        <v>5750</v>
      </c>
      <c r="M1915" t="s">
        <v>5751</v>
      </c>
      <c r="N1915">
        <v>0.61083333299999998</v>
      </c>
      <c r="O1915">
        <v>21</v>
      </c>
      <c r="P1915">
        <v>110</v>
      </c>
      <c r="Q1915">
        <v>4</v>
      </c>
      <c r="R1915">
        <v>34</v>
      </c>
      <c r="S1915">
        <v>4</v>
      </c>
      <c r="T1915">
        <v>18</v>
      </c>
      <c r="U1915">
        <v>0</v>
      </c>
      <c r="V1915">
        <v>0</v>
      </c>
      <c r="W1915">
        <v>34.779544721535629</v>
      </c>
      <c r="X1915">
        <v>95.742041115454811</v>
      </c>
      <c r="Y1915">
        <v>2.9710103852426988</v>
      </c>
      <c r="Z1915">
        <v>14.100353969543493</v>
      </c>
      <c r="AA1915">
        <v>8.4508064658438755</v>
      </c>
      <c r="AB1915">
        <v>7.8677052116998425</v>
      </c>
      <c r="AC1915">
        <v>0</v>
      </c>
      <c r="AD1915">
        <v>0</v>
      </c>
      <c r="AE1915">
        <v>163.91146186932033</v>
      </c>
    </row>
    <row r="1916" spans="1:31" x14ac:dyDescent="0.25">
      <c r="A1916">
        <v>2370275</v>
      </c>
      <c r="B1916">
        <v>1</v>
      </c>
      <c r="C1916" t="s">
        <v>80</v>
      </c>
      <c r="D1916" t="s">
        <v>107</v>
      </c>
      <c r="E1916" t="s">
        <v>166</v>
      </c>
      <c r="F1916" t="s">
        <v>2099</v>
      </c>
      <c r="G1916" t="s">
        <v>168</v>
      </c>
      <c r="H1916" t="s">
        <v>135</v>
      </c>
      <c r="I1916" t="s">
        <v>136</v>
      </c>
      <c r="J1916" t="s">
        <v>137</v>
      </c>
      <c r="K1916" t="s">
        <v>138</v>
      </c>
      <c r="L1916" t="s">
        <v>5752</v>
      </c>
      <c r="M1916" t="s">
        <v>5753</v>
      </c>
      <c r="N1916">
        <v>0.39805555500000001</v>
      </c>
      <c r="O1916">
        <v>0</v>
      </c>
      <c r="P1916">
        <v>3343</v>
      </c>
      <c r="Q1916">
        <v>0</v>
      </c>
      <c r="R1916">
        <v>5</v>
      </c>
      <c r="S1916">
        <v>2</v>
      </c>
      <c r="T1916">
        <v>248</v>
      </c>
      <c r="U1916">
        <v>0</v>
      </c>
      <c r="V1916">
        <v>1</v>
      </c>
      <c r="W1916">
        <v>0</v>
      </c>
      <c r="X1916">
        <v>326.43298544856913</v>
      </c>
      <c r="Y1916">
        <v>0</v>
      </c>
      <c r="Z1916">
        <v>1.100955659843754</v>
      </c>
      <c r="AA1916">
        <v>23.985727027750588</v>
      </c>
      <c r="AB1916">
        <v>92.606936236891173</v>
      </c>
      <c r="AC1916">
        <v>0</v>
      </c>
      <c r="AD1916">
        <v>0.46948520788719333</v>
      </c>
      <c r="AE1916">
        <v>444.59608958094185</v>
      </c>
    </row>
    <row r="1917" spans="1:31" x14ac:dyDescent="0.25">
      <c r="A1917">
        <v>2370421</v>
      </c>
      <c r="B1917">
        <v>1</v>
      </c>
      <c r="C1917" t="s">
        <v>80</v>
      </c>
      <c r="D1917" t="s">
        <v>87</v>
      </c>
      <c r="E1917" t="s">
        <v>225</v>
      </c>
      <c r="F1917" t="s">
        <v>5754</v>
      </c>
      <c r="G1917" t="s">
        <v>219</v>
      </c>
      <c r="H1917" t="s">
        <v>151</v>
      </c>
      <c r="I1917" t="s">
        <v>136</v>
      </c>
      <c r="J1917" t="s">
        <v>137</v>
      </c>
      <c r="K1917" t="s">
        <v>138</v>
      </c>
      <c r="L1917" t="s">
        <v>5755</v>
      </c>
      <c r="M1917" t="s">
        <v>5756</v>
      </c>
      <c r="N1917">
        <v>1.1813888880000001</v>
      </c>
      <c r="O1917">
        <v>0</v>
      </c>
      <c r="P1917">
        <v>67</v>
      </c>
      <c r="Q1917">
        <v>0</v>
      </c>
      <c r="R1917">
        <v>0</v>
      </c>
      <c r="S1917">
        <v>0</v>
      </c>
      <c r="T1917">
        <v>2</v>
      </c>
      <c r="U1917">
        <v>0</v>
      </c>
      <c r="V1917">
        <v>0</v>
      </c>
      <c r="W1917">
        <v>0</v>
      </c>
      <c r="X1917">
        <v>18.446669976247065</v>
      </c>
      <c r="Y1917">
        <v>0</v>
      </c>
      <c r="Z1917">
        <v>0</v>
      </c>
      <c r="AA1917">
        <v>0</v>
      </c>
      <c r="AB1917">
        <v>5.9123751498266666E-2</v>
      </c>
      <c r="AC1917">
        <v>0</v>
      </c>
      <c r="AD1917">
        <v>0</v>
      </c>
      <c r="AE1917">
        <v>18.505793727745331</v>
      </c>
    </row>
    <row r="1918" spans="1:31" x14ac:dyDescent="0.25">
      <c r="A1918">
        <v>2370189</v>
      </c>
      <c r="B1918">
        <v>1</v>
      </c>
      <c r="C1918" t="s">
        <v>80</v>
      </c>
      <c r="D1918" t="s">
        <v>97</v>
      </c>
      <c r="E1918" t="s">
        <v>225</v>
      </c>
      <c r="F1918" t="s">
        <v>5757</v>
      </c>
      <c r="G1918" t="s">
        <v>156</v>
      </c>
      <c r="H1918" t="s">
        <v>151</v>
      </c>
      <c r="I1918" t="s">
        <v>136</v>
      </c>
      <c r="J1918" t="s">
        <v>137</v>
      </c>
      <c r="K1918" t="s">
        <v>138</v>
      </c>
      <c r="L1918" t="s">
        <v>5758</v>
      </c>
      <c r="M1918" t="s">
        <v>5759</v>
      </c>
      <c r="N1918">
        <v>0.69722222199999995</v>
      </c>
      <c r="O1918">
        <v>0</v>
      </c>
      <c r="P1918">
        <v>223</v>
      </c>
      <c r="Q1918">
        <v>0</v>
      </c>
      <c r="R1918">
        <v>0</v>
      </c>
      <c r="S1918">
        <v>0</v>
      </c>
      <c r="T1918">
        <v>4</v>
      </c>
      <c r="U1918">
        <v>0</v>
      </c>
      <c r="V1918">
        <v>0</v>
      </c>
      <c r="W1918">
        <v>0</v>
      </c>
      <c r="X1918">
        <v>38.351877093034673</v>
      </c>
      <c r="Y1918">
        <v>0</v>
      </c>
      <c r="Z1918">
        <v>0</v>
      </c>
      <c r="AA1918">
        <v>0</v>
      </c>
      <c r="AB1918">
        <v>1.4204920748086667</v>
      </c>
      <c r="AC1918">
        <v>0</v>
      </c>
      <c r="AD1918">
        <v>0</v>
      </c>
      <c r="AE1918">
        <v>39.772369167843337</v>
      </c>
    </row>
    <row r="1919" spans="1:31" x14ac:dyDescent="0.25">
      <c r="A1919">
        <v>2370438</v>
      </c>
      <c r="B1919">
        <v>1</v>
      </c>
      <c r="C1919" t="s">
        <v>80</v>
      </c>
      <c r="D1919" t="s">
        <v>90</v>
      </c>
      <c r="E1919" t="s">
        <v>148</v>
      </c>
      <c r="F1919" t="s">
        <v>5760</v>
      </c>
      <c r="G1919" t="s">
        <v>160</v>
      </c>
      <c r="H1919" t="s">
        <v>151</v>
      </c>
      <c r="I1919" t="s">
        <v>136</v>
      </c>
      <c r="J1919" t="s">
        <v>137</v>
      </c>
      <c r="K1919" t="s">
        <v>138</v>
      </c>
      <c r="L1919" t="s">
        <v>5761</v>
      </c>
      <c r="M1919" t="s">
        <v>5762</v>
      </c>
      <c r="N1919">
        <v>2.7636111109999999</v>
      </c>
      <c r="O1919">
        <v>0</v>
      </c>
      <c r="P1919">
        <v>3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2.2081635028249038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2.2081635028249038</v>
      </c>
    </row>
    <row r="1920" spans="1:31" x14ac:dyDescent="0.25">
      <c r="A1920">
        <v>2370521</v>
      </c>
      <c r="B1920">
        <v>1</v>
      </c>
      <c r="C1920" t="s">
        <v>80</v>
      </c>
      <c r="D1920" t="s">
        <v>94</v>
      </c>
      <c r="E1920" t="s">
        <v>225</v>
      </c>
      <c r="F1920" t="s">
        <v>5763</v>
      </c>
      <c r="G1920" t="s">
        <v>156</v>
      </c>
      <c r="H1920" t="s">
        <v>151</v>
      </c>
      <c r="I1920" t="s">
        <v>136</v>
      </c>
      <c r="J1920" t="s">
        <v>137</v>
      </c>
      <c r="K1920" t="s">
        <v>138</v>
      </c>
      <c r="L1920" t="s">
        <v>5764</v>
      </c>
      <c r="M1920" t="s">
        <v>5765</v>
      </c>
      <c r="N1920">
        <v>0.66416666599999996</v>
      </c>
      <c r="O1920">
        <v>0</v>
      </c>
      <c r="P1920">
        <v>18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3.8800303231047852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3.8800303231047852</v>
      </c>
    </row>
    <row r="1921" spans="1:31" x14ac:dyDescent="0.25">
      <c r="A1921">
        <v>2370584</v>
      </c>
      <c r="B1921">
        <v>1</v>
      </c>
      <c r="C1921" t="s">
        <v>80</v>
      </c>
      <c r="D1921" t="s">
        <v>84</v>
      </c>
      <c r="E1921" t="s">
        <v>175</v>
      </c>
      <c r="F1921" t="s">
        <v>5766</v>
      </c>
      <c r="G1921" t="s">
        <v>284</v>
      </c>
      <c r="H1921" t="s">
        <v>151</v>
      </c>
      <c r="I1921" t="s">
        <v>136</v>
      </c>
      <c r="J1921" t="s">
        <v>137</v>
      </c>
      <c r="K1921" t="s">
        <v>138</v>
      </c>
      <c r="L1921" t="s">
        <v>5767</v>
      </c>
      <c r="M1921" t="s">
        <v>5768</v>
      </c>
      <c r="N1921">
        <v>2.0386111109999998</v>
      </c>
      <c r="O1921">
        <v>0</v>
      </c>
      <c r="P1921">
        <v>9</v>
      </c>
      <c r="Q1921">
        <v>0</v>
      </c>
      <c r="R1921">
        <v>0</v>
      </c>
      <c r="S1921">
        <v>0</v>
      </c>
      <c r="T1921">
        <v>1</v>
      </c>
      <c r="U1921">
        <v>0</v>
      </c>
      <c r="V1921">
        <v>0</v>
      </c>
      <c r="W1921">
        <v>0</v>
      </c>
      <c r="X1921">
        <v>5.6039475127608931</v>
      </c>
      <c r="Y1921">
        <v>0</v>
      </c>
      <c r="Z1921">
        <v>0</v>
      </c>
      <c r="AA1921">
        <v>0</v>
      </c>
      <c r="AB1921">
        <v>6.1035544134635789</v>
      </c>
      <c r="AC1921">
        <v>0</v>
      </c>
      <c r="AD1921">
        <v>0</v>
      </c>
      <c r="AE1921">
        <v>11.707501926224472</v>
      </c>
    </row>
    <row r="1922" spans="1:31" x14ac:dyDescent="0.25">
      <c r="A1922">
        <v>2370172</v>
      </c>
      <c r="B1922">
        <v>1</v>
      </c>
      <c r="C1922" t="s">
        <v>80</v>
      </c>
      <c r="D1922" t="s">
        <v>82</v>
      </c>
      <c r="E1922" t="s">
        <v>132</v>
      </c>
      <c r="F1922" t="s">
        <v>1708</v>
      </c>
      <c r="G1922" t="s">
        <v>1834</v>
      </c>
      <c r="H1922" t="s">
        <v>135</v>
      </c>
      <c r="I1922" t="s">
        <v>136</v>
      </c>
      <c r="J1922" t="s">
        <v>137</v>
      </c>
      <c r="K1922" t="s">
        <v>138</v>
      </c>
      <c r="L1922" t="s">
        <v>5769</v>
      </c>
      <c r="M1922" t="s">
        <v>5770</v>
      </c>
      <c r="N1922">
        <v>3.7433333329999998</v>
      </c>
      <c r="O1922">
        <v>0</v>
      </c>
      <c r="P1922">
        <v>18</v>
      </c>
      <c r="Q1922">
        <v>0</v>
      </c>
      <c r="R1922">
        <v>0</v>
      </c>
      <c r="S1922">
        <v>0</v>
      </c>
      <c r="T1922">
        <v>19</v>
      </c>
      <c r="U1922">
        <v>0</v>
      </c>
      <c r="V1922">
        <v>0</v>
      </c>
      <c r="W1922">
        <v>0</v>
      </c>
      <c r="X1922">
        <v>10.975199254358467</v>
      </c>
      <c r="Y1922">
        <v>0</v>
      </c>
      <c r="Z1922">
        <v>0</v>
      </c>
      <c r="AA1922">
        <v>0</v>
      </c>
      <c r="AB1922">
        <v>33.559667358714947</v>
      </c>
      <c r="AC1922">
        <v>0</v>
      </c>
      <c r="AD1922">
        <v>0</v>
      </c>
      <c r="AE1922">
        <v>44.534866613073412</v>
      </c>
    </row>
    <row r="1923" spans="1:31" x14ac:dyDescent="0.25">
      <c r="A1923">
        <v>2370315</v>
      </c>
      <c r="B1923">
        <v>1</v>
      </c>
      <c r="C1923" t="s">
        <v>80</v>
      </c>
      <c r="D1923" t="s">
        <v>97</v>
      </c>
      <c r="E1923" t="s">
        <v>166</v>
      </c>
      <c r="F1923" t="s">
        <v>1470</v>
      </c>
      <c r="G1923" t="s">
        <v>168</v>
      </c>
      <c r="H1923" t="s">
        <v>135</v>
      </c>
      <c r="I1923" t="s">
        <v>136</v>
      </c>
      <c r="J1923" t="s">
        <v>137</v>
      </c>
      <c r="K1923" t="s">
        <v>138</v>
      </c>
      <c r="L1923" t="s">
        <v>5771</v>
      </c>
      <c r="M1923" t="s">
        <v>5772</v>
      </c>
      <c r="N1923">
        <v>0.80611111099999999</v>
      </c>
      <c r="O1923">
        <v>21</v>
      </c>
      <c r="P1923">
        <v>110</v>
      </c>
      <c r="Q1923">
        <v>4</v>
      </c>
      <c r="R1923">
        <v>34</v>
      </c>
      <c r="S1923">
        <v>4</v>
      </c>
      <c r="T1923">
        <v>18</v>
      </c>
      <c r="U1923">
        <v>0</v>
      </c>
      <c r="V1923">
        <v>0</v>
      </c>
      <c r="W1923">
        <v>70.872534862900991</v>
      </c>
      <c r="X1923">
        <v>151.06557787089304</v>
      </c>
      <c r="Y1923">
        <v>4.6883456075748589</v>
      </c>
      <c r="Z1923">
        <v>20.559529852746657</v>
      </c>
      <c r="AA1923">
        <v>15.366045543177719</v>
      </c>
      <c r="AB1923">
        <v>16.044371313992215</v>
      </c>
      <c r="AC1923">
        <v>0</v>
      </c>
      <c r="AD1923">
        <v>0</v>
      </c>
      <c r="AE1923">
        <v>278.59640505128544</v>
      </c>
    </row>
    <row r="1924" spans="1:31" x14ac:dyDescent="0.25">
      <c r="A1924">
        <v>2371355</v>
      </c>
      <c r="B1924">
        <v>1</v>
      </c>
      <c r="C1924" t="s">
        <v>80</v>
      </c>
      <c r="D1924" t="s">
        <v>104</v>
      </c>
      <c r="E1924" t="s">
        <v>132</v>
      </c>
      <c r="F1924" t="s">
        <v>5773</v>
      </c>
      <c r="G1924" t="s">
        <v>134</v>
      </c>
      <c r="H1924" t="s">
        <v>135</v>
      </c>
      <c r="I1924" t="s">
        <v>136</v>
      </c>
      <c r="J1924" t="s">
        <v>137</v>
      </c>
      <c r="K1924" t="s">
        <v>138</v>
      </c>
      <c r="L1924" t="s">
        <v>5774</v>
      </c>
      <c r="M1924" t="s">
        <v>5775</v>
      </c>
      <c r="N1924">
        <v>2.9925000000000002</v>
      </c>
      <c r="O1924">
        <v>0</v>
      </c>
      <c r="P1924">
        <v>15</v>
      </c>
      <c r="Q1924">
        <v>1</v>
      </c>
      <c r="R1924">
        <v>1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18.560521924418417</v>
      </c>
      <c r="Y1924">
        <v>0.86036888041199999</v>
      </c>
      <c r="Z1924">
        <v>2.1269764798844863</v>
      </c>
      <c r="AA1924">
        <v>0</v>
      </c>
      <c r="AB1924">
        <v>0</v>
      </c>
      <c r="AC1924">
        <v>0</v>
      </c>
      <c r="AD1924">
        <v>0</v>
      </c>
      <c r="AE1924">
        <v>21.547867284714904</v>
      </c>
    </row>
    <row r="1925" spans="1:31" x14ac:dyDescent="0.25">
      <c r="A1925">
        <v>2371541</v>
      </c>
      <c r="B1925">
        <v>1</v>
      </c>
      <c r="C1925" t="s">
        <v>80</v>
      </c>
      <c r="D1925" t="s">
        <v>102</v>
      </c>
      <c r="E1925" t="s">
        <v>132</v>
      </c>
      <c r="F1925" t="s">
        <v>5776</v>
      </c>
      <c r="G1925" t="s">
        <v>134</v>
      </c>
      <c r="H1925" t="s">
        <v>135</v>
      </c>
      <c r="I1925" t="s">
        <v>136</v>
      </c>
      <c r="J1925" t="s">
        <v>137</v>
      </c>
      <c r="K1925" t="s">
        <v>138</v>
      </c>
      <c r="L1925" t="s">
        <v>5777</v>
      </c>
      <c r="M1925" t="s">
        <v>5778</v>
      </c>
      <c r="N1925">
        <v>1.182222222</v>
      </c>
      <c r="O1925">
        <v>1</v>
      </c>
      <c r="P1925">
        <v>782</v>
      </c>
      <c r="Q1925">
        <v>1</v>
      </c>
      <c r="R1925">
        <v>12</v>
      </c>
      <c r="S1925">
        <v>2</v>
      </c>
      <c r="T1925">
        <v>58</v>
      </c>
      <c r="U1925">
        <v>0</v>
      </c>
      <c r="V1925">
        <v>0</v>
      </c>
      <c r="W1925">
        <v>1.1814313052888488</v>
      </c>
      <c r="X1925">
        <v>132.17955647565972</v>
      </c>
      <c r="Y1925">
        <v>1.4835358248943646</v>
      </c>
      <c r="Z1925">
        <v>19.070839738439716</v>
      </c>
      <c r="AA1925">
        <v>4.2540084298536112</v>
      </c>
      <c r="AB1925">
        <v>38.787850762070519</v>
      </c>
      <c r="AC1925">
        <v>0</v>
      </c>
      <c r="AD1925">
        <v>0</v>
      </c>
      <c r="AE1925">
        <v>196.95722253620676</v>
      </c>
    </row>
    <row r="1926" spans="1:31" x14ac:dyDescent="0.25">
      <c r="A1926">
        <v>2371647</v>
      </c>
      <c r="B1926">
        <v>1</v>
      </c>
      <c r="C1926" t="s">
        <v>80</v>
      </c>
      <c r="D1926" t="s">
        <v>88</v>
      </c>
      <c r="E1926" t="s">
        <v>148</v>
      </c>
      <c r="F1926" t="s">
        <v>5779</v>
      </c>
      <c r="G1926" t="s">
        <v>150</v>
      </c>
      <c r="H1926" t="s">
        <v>151</v>
      </c>
      <c r="I1926" t="s">
        <v>136</v>
      </c>
      <c r="J1926" t="s">
        <v>137</v>
      </c>
      <c r="K1926" t="s">
        <v>138</v>
      </c>
      <c r="L1926" t="s">
        <v>5780</v>
      </c>
      <c r="M1926" t="s">
        <v>5781</v>
      </c>
      <c r="N1926">
        <v>2.0366666659999999</v>
      </c>
      <c r="O1926">
        <v>0</v>
      </c>
      <c r="P1926">
        <v>8</v>
      </c>
      <c r="Q1926">
        <v>0</v>
      </c>
      <c r="R1926">
        <v>0</v>
      </c>
      <c r="S1926">
        <v>0</v>
      </c>
      <c r="T1926">
        <v>3</v>
      </c>
      <c r="U1926">
        <v>0</v>
      </c>
      <c r="V1926">
        <v>0</v>
      </c>
      <c r="W1926">
        <v>0</v>
      </c>
      <c r="X1926">
        <v>8.2627625259526614</v>
      </c>
      <c r="Y1926">
        <v>0</v>
      </c>
      <c r="Z1926">
        <v>0</v>
      </c>
      <c r="AA1926">
        <v>0</v>
      </c>
      <c r="AB1926">
        <v>3.2903112504334668</v>
      </c>
      <c r="AC1926">
        <v>0</v>
      </c>
      <c r="AD1926">
        <v>0</v>
      </c>
      <c r="AE1926">
        <v>11.553073776386128</v>
      </c>
    </row>
    <row r="1927" spans="1:31" x14ac:dyDescent="0.25">
      <c r="A1927">
        <v>2371398</v>
      </c>
      <c r="B1927">
        <v>1</v>
      </c>
      <c r="C1927" t="s">
        <v>80</v>
      </c>
      <c r="D1927" t="s">
        <v>96</v>
      </c>
      <c r="E1927" t="s">
        <v>132</v>
      </c>
      <c r="F1927" t="s">
        <v>5782</v>
      </c>
      <c r="G1927" t="s">
        <v>168</v>
      </c>
      <c r="H1927" t="s">
        <v>135</v>
      </c>
      <c r="I1927" t="s">
        <v>136</v>
      </c>
      <c r="J1927" t="s">
        <v>137</v>
      </c>
      <c r="K1927" t="s">
        <v>138</v>
      </c>
      <c r="L1927" t="s">
        <v>5783</v>
      </c>
      <c r="M1927" t="s">
        <v>5784</v>
      </c>
      <c r="N1927">
        <v>0.265833333</v>
      </c>
      <c r="O1927">
        <v>0</v>
      </c>
      <c r="P1927">
        <v>69</v>
      </c>
      <c r="Q1927">
        <v>0</v>
      </c>
      <c r="R1927">
        <v>0</v>
      </c>
      <c r="S1927">
        <v>0</v>
      </c>
      <c r="T1927">
        <v>2</v>
      </c>
      <c r="U1927">
        <v>0</v>
      </c>
      <c r="V1927">
        <v>0</v>
      </c>
      <c r="W1927">
        <v>0</v>
      </c>
      <c r="X1927">
        <v>6.9643377547802157</v>
      </c>
      <c r="Y1927">
        <v>0</v>
      </c>
      <c r="Z1927">
        <v>0</v>
      </c>
      <c r="AA1927">
        <v>0</v>
      </c>
      <c r="AB1927">
        <v>0.55063932883342503</v>
      </c>
      <c r="AC1927">
        <v>0</v>
      </c>
      <c r="AD1927">
        <v>0</v>
      </c>
      <c r="AE1927">
        <v>7.5149770836136405</v>
      </c>
    </row>
    <row r="1928" spans="1:31" x14ac:dyDescent="0.25">
      <c r="A1928">
        <v>2371590</v>
      </c>
      <c r="B1928">
        <v>1</v>
      </c>
      <c r="C1928" t="s">
        <v>80</v>
      </c>
      <c r="D1928" t="s">
        <v>94</v>
      </c>
      <c r="E1928" t="s">
        <v>132</v>
      </c>
      <c r="F1928" t="s">
        <v>5785</v>
      </c>
      <c r="G1928" t="s">
        <v>134</v>
      </c>
      <c r="H1928" t="s">
        <v>135</v>
      </c>
      <c r="I1928" t="s">
        <v>136</v>
      </c>
      <c r="J1928" t="s">
        <v>137</v>
      </c>
      <c r="K1928" t="s">
        <v>138</v>
      </c>
      <c r="L1928" t="s">
        <v>5786</v>
      </c>
      <c r="M1928" t="s">
        <v>5787</v>
      </c>
      <c r="N1928">
        <v>4.1030555550000001</v>
      </c>
      <c r="O1928">
        <v>0</v>
      </c>
      <c r="P1928">
        <v>0</v>
      </c>
      <c r="Q1928">
        <v>0</v>
      </c>
      <c r="R1928">
        <v>7</v>
      </c>
      <c r="S1928">
        <v>0</v>
      </c>
      <c r="T1928">
        <v>2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0.34062154920375698</v>
      </c>
      <c r="AA1928">
        <v>0</v>
      </c>
      <c r="AB1928">
        <v>34.507249472250969</v>
      </c>
      <c r="AC1928">
        <v>0</v>
      </c>
      <c r="AD1928">
        <v>0</v>
      </c>
      <c r="AE1928">
        <v>34.847871021454729</v>
      </c>
    </row>
    <row r="1929" spans="1:31" x14ac:dyDescent="0.25">
      <c r="A1929">
        <v>2371441</v>
      </c>
      <c r="B1929">
        <v>1</v>
      </c>
      <c r="C1929" t="s">
        <v>80</v>
      </c>
      <c r="D1929" t="s">
        <v>97</v>
      </c>
      <c r="E1929" t="s">
        <v>148</v>
      </c>
      <c r="F1929" t="s">
        <v>5788</v>
      </c>
      <c r="G1929" t="s">
        <v>240</v>
      </c>
      <c r="H1929" t="s">
        <v>151</v>
      </c>
      <c r="I1929" t="s">
        <v>136</v>
      </c>
      <c r="J1929" t="s">
        <v>137</v>
      </c>
      <c r="K1929" t="s">
        <v>138</v>
      </c>
      <c r="L1929" t="s">
        <v>5789</v>
      </c>
      <c r="M1929" t="s">
        <v>5790</v>
      </c>
      <c r="N1929">
        <v>1.5874999999999999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1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10.095194817966453</v>
      </c>
      <c r="AC1929">
        <v>0</v>
      </c>
      <c r="AD1929">
        <v>0</v>
      </c>
      <c r="AE1929">
        <v>10.095194817966453</v>
      </c>
    </row>
    <row r="1930" spans="1:31" x14ac:dyDescent="0.25">
      <c r="A1930">
        <v>2371630</v>
      </c>
      <c r="B1930">
        <v>1</v>
      </c>
      <c r="C1930" t="s">
        <v>81</v>
      </c>
      <c r="D1930" t="s">
        <v>112</v>
      </c>
      <c r="E1930" t="s">
        <v>166</v>
      </c>
      <c r="F1930" t="s">
        <v>5438</v>
      </c>
      <c r="G1930" t="s">
        <v>168</v>
      </c>
      <c r="H1930" t="s">
        <v>135</v>
      </c>
      <c r="I1930" t="s">
        <v>136</v>
      </c>
      <c r="J1930" t="s">
        <v>137</v>
      </c>
      <c r="K1930" t="s">
        <v>138</v>
      </c>
      <c r="L1930" t="s">
        <v>5791</v>
      </c>
      <c r="M1930" t="s">
        <v>5792</v>
      </c>
      <c r="N1930">
        <v>1.7583333329999999</v>
      </c>
      <c r="O1930">
        <v>0</v>
      </c>
      <c r="P1930">
        <v>1287</v>
      </c>
      <c r="Q1930">
        <v>5</v>
      </c>
      <c r="R1930">
        <v>38</v>
      </c>
      <c r="S1930">
        <v>8</v>
      </c>
      <c r="T1930">
        <v>70</v>
      </c>
      <c r="U1930">
        <v>1</v>
      </c>
      <c r="V1930">
        <v>1</v>
      </c>
      <c r="W1930">
        <v>0</v>
      </c>
      <c r="X1930">
        <v>268.01888813116</v>
      </c>
      <c r="Y1930">
        <v>52.185577512995152</v>
      </c>
      <c r="Z1930">
        <v>29.878660284029412</v>
      </c>
      <c r="AA1930">
        <v>31.759636422553697</v>
      </c>
      <c r="AB1930">
        <v>44.766475541718464</v>
      </c>
      <c r="AC1930">
        <v>122.64616347037075</v>
      </c>
      <c r="AD1930">
        <v>106.8844146196015</v>
      </c>
      <c r="AE1930">
        <v>656.1398159824289</v>
      </c>
    </row>
    <row r="1931" spans="1:31" x14ac:dyDescent="0.25">
      <c r="A1931">
        <v>2371298</v>
      </c>
      <c r="B1931">
        <v>1</v>
      </c>
      <c r="C1931" t="s">
        <v>81</v>
      </c>
      <c r="D1931" t="s">
        <v>112</v>
      </c>
      <c r="E1931" t="s">
        <v>148</v>
      </c>
      <c r="F1931" t="s">
        <v>5793</v>
      </c>
      <c r="G1931" t="s">
        <v>160</v>
      </c>
      <c r="H1931" t="s">
        <v>151</v>
      </c>
      <c r="I1931" t="s">
        <v>136</v>
      </c>
      <c r="J1931" t="s">
        <v>137</v>
      </c>
      <c r="K1931" t="s">
        <v>138</v>
      </c>
      <c r="L1931" t="s">
        <v>5794</v>
      </c>
      <c r="M1931" t="s">
        <v>5795</v>
      </c>
      <c r="N1931">
        <v>5.1491666660000002</v>
      </c>
      <c r="O1931">
        <v>0</v>
      </c>
      <c r="P1931">
        <v>1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1.4701460663588453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1.4701460663588453</v>
      </c>
    </row>
    <row r="1932" spans="1:31" x14ac:dyDescent="0.25">
      <c r="A1932">
        <v>2371607</v>
      </c>
      <c r="B1932">
        <v>1</v>
      </c>
      <c r="C1932" t="s">
        <v>81</v>
      </c>
      <c r="D1932" t="s">
        <v>122</v>
      </c>
      <c r="E1932" t="s">
        <v>166</v>
      </c>
      <c r="F1932" t="s">
        <v>5796</v>
      </c>
      <c r="G1932" t="s">
        <v>168</v>
      </c>
      <c r="H1932" t="s">
        <v>135</v>
      </c>
      <c r="I1932" t="s">
        <v>136</v>
      </c>
      <c r="J1932" t="s">
        <v>137</v>
      </c>
      <c r="K1932" t="s">
        <v>138</v>
      </c>
      <c r="L1932" t="s">
        <v>5797</v>
      </c>
      <c r="M1932" t="s">
        <v>5798</v>
      </c>
      <c r="N1932">
        <v>0.86333333300000004</v>
      </c>
      <c r="O1932">
        <v>2</v>
      </c>
      <c r="P1932">
        <v>111</v>
      </c>
      <c r="Q1932">
        <v>14</v>
      </c>
      <c r="R1932">
        <v>0</v>
      </c>
      <c r="S1932">
        <v>9</v>
      </c>
      <c r="T1932">
        <v>4</v>
      </c>
      <c r="U1932">
        <v>2</v>
      </c>
      <c r="V1932">
        <v>0</v>
      </c>
      <c r="W1932">
        <v>2.3682248406680699</v>
      </c>
      <c r="X1932">
        <v>13.668915803294301</v>
      </c>
      <c r="Y1932">
        <v>21.055486913891027</v>
      </c>
      <c r="Z1932">
        <v>0</v>
      </c>
      <c r="AA1932">
        <v>16.622930271926975</v>
      </c>
      <c r="AB1932">
        <v>1.6034393690338797</v>
      </c>
      <c r="AC1932">
        <v>17.298173157309666</v>
      </c>
      <c r="AD1932">
        <v>0</v>
      </c>
      <c r="AE1932">
        <v>72.617170356123921</v>
      </c>
    </row>
    <row r="1933" spans="1:31" x14ac:dyDescent="0.25">
      <c r="A1933">
        <v>2371275</v>
      </c>
      <c r="B1933">
        <v>1</v>
      </c>
      <c r="C1933" t="s">
        <v>80</v>
      </c>
      <c r="D1933" t="s">
        <v>100</v>
      </c>
      <c r="E1933" t="s">
        <v>154</v>
      </c>
      <c r="F1933" t="s">
        <v>5799</v>
      </c>
      <c r="G1933" t="s">
        <v>252</v>
      </c>
      <c r="H1933" t="s">
        <v>151</v>
      </c>
      <c r="I1933" t="s">
        <v>136</v>
      </c>
      <c r="J1933" t="s">
        <v>137</v>
      </c>
      <c r="K1933" t="s">
        <v>245</v>
      </c>
      <c r="L1933" t="s">
        <v>5800</v>
      </c>
      <c r="M1933" t="s">
        <v>5801</v>
      </c>
      <c r="N1933">
        <v>7.1994444440000001</v>
      </c>
      <c r="O1933">
        <v>0</v>
      </c>
      <c r="P1933">
        <v>125</v>
      </c>
      <c r="Q1933">
        <v>0</v>
      </c>
      <c r="R1933">
        <v>3</v>
      </c>
      <c r="S1933">
        <v>0</v>
      </c>
      <c r="T1933">
        <v>3</v>
      </c>
      <c r="U1933">
        <v>0</v>
      </c>
      <c r="V1933">
        <v>0</v>
      </c>
      <c r="W1933">
        <v>0</v>
      </c>
      <c r="X1933">
        <v>336.00030680118977</v>
      </c>
      <c r="Y1933">
        <v>0</v>
      </c>
      <c r="Z1933">
        <v>201.53555212739522</v>
      </c>
      <c r="AA1933">
        <v>0</v>
      </c>
      <c r="AB1933">
        <v>19.790239752261666</v>
      </c>
      <c r="AC1933">
        <v>0</v>
      </c>
      <c r="AD1933">
        <v>0</v>
      </c>
      <c r="AE1933">
        <v>557.3260986808466</v>
      </c>
    </row>
    <row r="1934" spans="1:31" x14ac:dyDescent="0.25">
      <c r="A1934">
        <v>2371315</v>
      </c>
      <c r="B1934">
        <v>1</v>
      </c>
      <c r="C1934" t="s">
        <v>80</v>
      </c>
      <c r="D1934" t="s">
        <v>104</v>
      </c>
      <c r="E1934" t="s">
        <v>320</v>
      </c>
      <c r="F1934" t="s">
        <v>5802</v>
      </c>
      <c r="G1934" t="s">
        <v>168</v>
      </c>
      <c r="H1934" t="s">
        <v>135</v>
      </c>
      <c r="I1934" t="s">
        <v>136</v>
      </c>
      <c r="J1934" t="s">
        <v>137</v>
      </c>
      <c r="K1934" t="s">
        <v>138</v>
      </c>
      <c r="L1934" t="s">
        <v>5803</v>
      </c>
      <c r="M1934" t="s">
        <v>5804</v>
      </c>
      <c r="N1934">
        <v>0.94944444400000005</v>
      </c>
      <c r="O1934">
        <v>31</v>
      </c>
      <c r="P1934">
        <v>1233</v>
      </c>
      <c r="Q1934">
        <v>232</v>
      </c>
      <c r="R1934">
        <v>253</v>
      </c>
      <c r="S1934">
        <v>92</v>
      </c>
      <c r="T1934">
        <v>301</v>
      </c>
      <c r="U1934">
        <v>12</v>
      </c>
      <c r="V1934">
        <v>0</v>
      </c>
      <c r="W1934">
        <v>33.273625432367055</v>
      </c>
      <c r="X1934">
        <v>309.96679945945954</v>
      </c>
      <c r="Y1934">
        <v>1021.0882573874676</v>
      </c>
      <c r="Z1934">
        <v>781.9300810778916</v>
      </c>
      <c r="AA1934">
        <v>758.4089472468894</v>
      </c>
      <c r="AB1934">
        <v>227.64745963923039</v>
      </c>
      <c r="AC1934">
        <v>1868.4101692148386</v>
      </c>
      <c r="AD1934">
        <v>0</v>
      </c>
      <c r="AE1934">
        <v>5000.7253394581439</v>
      </c>
    </row>
    <row r="1935" spans="1:31" x14ac:dyDescent="0.25">
      <c r="A1935">
        <v>2371507</v>
      </c>
      <c r="B1935">
        <v>1</v>
      </c>
      <c r="C1935" t="s">
        <v>80</v>
      </c>
      <c r="D1935" t="s">
        <v>103</v>
      </c>
      <c r="E1935" t="s">
        <v>154</v>
      </c>
      <c r="F1935" t="s">
        <v>5805</v>
      </c>
      <c r="G1935" t="s">
        <v>2293</v>
      </c>
      <c r="H1935" t="s">
        <v>151</v>
      </c>
      <c r="I1935" t="s">
        <v>136</v>
      </c>
      <c r="J1935" t="s">
        <v>137</v>
      </c>
      <c r="K1935" t="s">
        <v>138</v>
      </c>
      <c r="L1935" t="s">
        <v>5806</v>
      </c>
      <c r="M1935" t="s">
        <v>5807</v>
      </c>
      <c r="N1935">
        <v>1.4894444440000001</v>
      </c>
      <c r="O1935">
        <v>0</v>
      </c>
      <c r="P1935">
        <v>2</v>
      </c>
      <c r="Q1935">
        <v>0</v>
      </c>
      <c r="R1935">
        <v>10</v>
      </c>
      <c r="S1935">
        <v>0</v>
      </c>
      <c r="T1935">
        <v>1</v>
      </c>
      <c r="U1935">
        <v>0</v>
      </c>
      <c r="V1935">
        <v>0</v>
      </c>
      <c r="W1935">
        <v>0</v>
      </c>
      <c r="X1935">
        <v>1.2659196345643444</v>
      </c>
      <c r="Y1935">
        <v>0</v>
      </c>
      <c r="Z1935">
        <v>96.667614773899672</v>
      </c>
      <c r="AA1935">
        <v>0</v>
      </c>
      <c r="AB1935">
        <v>12.627110382629375</v>
      </c>
      <c r="AC1935">
        <v>0</v>
      </c>
      <c r="AD1935">
        <v>0</v>
      </c>
      <c r="AE1935">
        <v>110.56064479109338</v>
      </c>
    </row>
    <row r="1936" spans="1:31" x14ac:dyDescent="0.25">
      <c r="A1936">
        <v>2371421</v>
      </c>
      <c r="B1936">
        <v>1</v>
      </c>
      <c r="C1936" t="s">
        <v>81</v>
      </c>
      <c r="D1936" t="s">
        <v>116</v>
      </c>
      <c r="E1936" t="s">
        <v>175</v>
      </c>
      <c r="F1936" t="s">
        <v>5808</v>
      </c>
      <c r="G1936" t="s">
        <v>5809</v>
      </c>
      <c r="H1936" t="s">
        <v>151</v>
      </c>
      <c r="I1936" t="s">
        <v>136</v>
      </c>
      <c r="J1936" t="s">
        <v>137</v>
      </c>
      <c r="K1936" t="s">
        <v>138</v>
      </c>
      <c r="L1936" t="s">
        <v>5810</v>
      </c>
      <c r="M1936" t="s">
        <v>5811</v>
      </c>
      <c r="N1936">
        <v>1.4969444439999999</v>
      </c>
      <c r="O1936">
        <v>0</v>
      </c>
      <c r="P1936">
        <v>22</v>
      </c>
      <c r="Q1936">
        <v>0</v>
      </c>
      <c r="R1936">
        <v>0</v>
      </c>
      <c r="S1936">
        <v>0</v>
      </c>
      <c r="T1936">
        <v>2</v>
      </c>
      <c r="U1936">
        <v>0</v>
      </c>
      <c r="V1936">
        <v>0</v>
      </c>
      <c r="W1936">
        <v>0</v>
      </c>
      <c r="X1936">
        <v>8.3135665933541691</v>
      </c>
      <c r="Y1936">
        <v>0</v>
      </c>
      <c r="Z1936">
        <v>0</v>
      </c>
      <c r="AA1936">
        <v>0</v>
      </c>
      <c r="AB1936">
        <v>3.166749442968789</v>
      </c>
      <c r="AC1936">
        <v>0</v>
      </c>
      <c r="AD1936">
        <v>0</v>
      </c>
      <c r="AE1936">
        <v>11.480316036322957</v>
      </c>
    </row>
    <row r="1937" spans="1:31" x14ac:dyDescent="0.25">
      <c r="A1937">
        <v>2371567</v>
      </c>
      <c r="B1937">
        <v>1</v>
      </c>
      <c r="C1937" t="s">
        <v>81</v>
      </c>
      <c r="D1937" t="s">
        <v>122</v>
      </c>
      <c r="E1937" t="s">
        <v>166</v>
      </c>
      <c r="F1937" t="s">
        <v>4417</v>
      </c>
      <c r="G1937" t="s">
        <v>168</v>
      </c>
      <c r="H1937" t="s">
        <v>135</v>
      </c>
      <c r="I1937" t="s">
        <v>136</v>
      </c>
      <c r="J1937" t="s">
        <v>137</v>
      </c>
      <c r="K1937" t="s">
        <v>138</v>
      </c>
      <c r="L1937" t="s">
        <v>5812</v>
      </c>
      <c r="M1937" t="s">
        <v>5813</v>
      </c>
      <c r="N1937">
        <v>0.27972222200000002</v>
      </c>
      <c r="O1937">
        <v>0</v>
      </c>
      <c r="P1937">
        <v>8699</v>
      </c>
      <c r="Q1937">
        <v>0</v>
      </c>
      <c r="R1937">
        <v>34</v>
      </c>
      <c r="S1937">
        <v>0</v>
      </c>
      <c r="T1937">
        <v>456</v>
      </c>
      <c r="U1937">
        <v>0</v>
      </c>
      <c r="V1937">
        <v>0</v>
      </c>
      <c r="W1937">
        <v>0</v>
      </c>
      <c r="X1937">
        <v>528.30333632109955</v>
      </c>
      <c r="Y1937">
        <v>0</v>
      </c>
      <c r="Z1937">
        <v>7.3380892914635885</v>
      </c>
      <c r="AA1937">
        <v>0</v>
      </c>
      <c r="AB1937">
        <v>136.92593091089384</v>
      </c>
      <c r="AC1937">
        <v>0</v>
      </c>
      <c r="AD1937">
        <v>0</v>
      </c>
      <c r="AE1937">
        <v>672.56735652345697</v>
      </c>
    </row>
    <row r="1938" spans="1:31" x14ac:dyDescent="0.25">
      <c r="A1938">
        <v>2371381</v>
      </c>
      <c r="B1938">
        <v>1</v>
      </c>
      <c r="C1938" t="s">
        <v>81</v>
      </c>
      <c r="D1938" t="s">
        <v>128</v>
      </c>
      <c r="E1938" t="s">
        <v>148</v>
      </c>
      <c r="F1938" t="s">
        <v>5814</v>
      </c>
      <c r="G1938" t="s">
        <v>160</v>
      </c>
      <c r="H1938" t="s">
        <v>151</v>
      </c>
      <c r="I1938" t="s">
        <v>136</v>
      </c>
      <c r="J1938" t="s">
        <v>137</v>
      </c>
      <c r="K1938" t="s">
        <v>138</v>
      </c>
      <c r="L1938" t="s">
        <v>5815</v>
      </c>
      <c r="M1938" t="s">
        <v>5816</v>
      </c>
      <c r="N1938">
        <v>1.0774999999999999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18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8.2341317130711378</v>
      </c>
      <c r="AC1938">
        <v>0</v>
      </c>
      <c r="AD1938">
        <v>0</v>
      </c>
      <c r="AE1938">
        <v>8.2341317130711378</v>
      </c>
    </row>
    <row r="1939" spans="1:31" x14ac:dyDescent="0.25">
      <c r="A1939">
        <v>2371524</v>
      </c>
      <c r="B1939">
        <v>1</v>
      </c>
      <c r="C1939" t="s">
        <v>81</v>
      </c>
      <c r="D1939" t="s">
        <v>123</v>
      </c>
      <c r="E1939" t="s">
        <v>171</v>
      </c>
      <c r="F1939" t="s">
        <v>5817</v>
      </c>
      <c r="G1939" t="s">
        <v>168</v>
      </c>
      <c r="H1939" t="s">
        <v>135</v>
      </c>
      <c r="I1939" t="s">
        <v>136</v>
      </c>
      <c r="J1939" t="s">
        <v>137</v>
      </c>
      <c r="K1939" t="s">
        <v>138</v>
      </c>
      <c r="L1939" t="s">
        <v>5818</v>
      </c>
      <c r="M1939" t="s">
        <v>5819</v>
      </c>
      <c r="N1939">
        <v>1.436388888</v>
      </c>
      <c r="O1939">
        <v>3</v>
      </c>
      <c r="P1939">
        <v>361</v>
      </c>
      <c r="Q1939">
        <v>258</v>
      </c>
      <c r="R1939">
        <v>75</v>
      </c>
      <c r="S1939">
        <v>25</v>
      </c>
      <c r="T1939">
        <v>40</v>
      </c>
      <c r="U1939">
        <v>0</v>
      </c>
      <c r="V1939">
        <v>0</v>
      </c>
      <c r="W1939">
        <v>14.834696930389009</v>
      </c>
      <c r="X1939">
        <v>123.55628572421236</v>
      </c>
      <c r="Y1939">
        <v>1220.1560972640225</v>
      </c>
      <c r="Z1939">
        <v>234.88658070695229</v>
      </c>
      <c r="AA1939">
        <v>63.029787462032644</v>
      </c>
      <c r="AB1939">
        <v>46.144057702475799</v>
      </c>
      <c r="AC1939">
        <v>0</v>
      </c>
      <c r="AD1939">
        <v>0</v>
      </c>
      <c r="AE1939">
        <v>1702.6075057900846</v>
      </c>
    </row>
    <row r="1940" spans="1:31" x14ac:dyDescent="0.25">
      <c r="A1940">
        <v>2371667</v>
      </c>
      <c r="B1940">
        <v>1</v>
      </c>
      <c r="C1940" t="s">
        <v>81</v>
      </c>
      <c r="D1940" t="s">
        <v>112</v>
      </c>
      <c r="E1940" t="s">
        <v>225</v>
      </c>
      <c r="F1940" t="s">
        <v>5820</v>
      </c>
      <c r="G1940" t="s">
        <v>219</v>
      </c>
      <c r="H1940" t="s">
        <v>151</v>
      </c>
      <c r="I1940" t="s">
        <v>136</v>
      </c>
      <c r="J1940" t="s">
        <v>137</v>
      </c>
      <c r="K1940" t="s">
        <v>138</v>
      </c>
      <c r="L1940" t="s">
        <v>5821</v>
      </c>
      <c r="M1940" t="s">
        <v>5822</v>
      </c>
      <c r="N1940">
        <v>0.53972222199999997</v>
      </c>
      <c r="O1940">
        <v>0</v>
      </c>
      <c r="P1940">
        <v>12</v>
      </c>
      <c r="Q1940">
        <v>0</v>
      </c>
      <c r="R1940">
        <v>22</v>
      </c>
      <c r="S1940">
        <v>0</v>
      </c>
      <c r="T1940">
        <v>2</v>
      </c>
      <c r="U1940">
        <v>0</v>
      </c>
      <c r="V1940">
        <v>0</v>
      </c>
      <c r="W1940">
        <v>0</v>
      </c>
      <c r="X1940">
        <v>1.1562857040998</v>
      </c>
      <c r="Y1940">
        <v>0</v>
      </c>
      <c r="Z1940">
        <v>3.4234532863646523</v>
      </c>
      <c r="AA1940">
        <v>0</v>
      </c>
      <c r="AB1940">
        <v>0.69016641815045998</v>
      </c>
      <c r="AC1940">
        <v>0</v>
      </c>
      <c r="AD1940">
        <v>0</v>
      </c>
      <c r="AE1940">
        <v>5.2699054086149122</v>
      </c>
    </row>
    <row r="1941" spans="1:31" x14ac:dyDescent="0.25">
      <c r="A1941">
        <v>2371401</v>
      </c>
      <c r="B1941">
        <v>1</v>
      </c>
      <c r="C1941" t="s">
        <v>81</v>
      </c>
      <c r="D1941" t="s">
        <v>120</v>
      </c>
      <c r="E1941" t="s">
        <v>148</v>
      </c>
      <c r="F1941" t="s">
        <v>5823</v>
      </c>
      <c r="G1941" t="s">
        <v>181</v>
      </c>
      <c r="H1941" t="s">
        <v>151</v>
      </c>
      <c r="I1941" t="s">
        <v>136</v>
      </c>
      <c r="J1941" t="s">
        <v>137</v>
      </c>
      <c r="K1941" t="s">
        <v>138</v>
      </c>
      <c r="L1941" t="s">
        <v>5824</v>
      </c>
      <c r="M1941" t="s">
        <v>5825</v>
      </c>
      <c r="N1941">
        <v>1.8325</v>
      </c>
      <c r="O1941">
        <v>0</v>
      </c>
      <c r="P1941">
        <v>1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0.16730371035223002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0.16730371035223002</v>
      </c>
    </row>
    <row r="1942" spans="1:31" x14ac:dyDescent="0.25">
      <c r="A1942">
        <v>2371338</v>
      </c>
      <c r="B1942">
        <v>1</v>
      </c>
      <c r="C1942" t="s">
        <v>80</v>
      </c>
      <c r="D1942" t="s">
        <v>92</v>
      </c>
      <c r="E1942" t="s">
        <v>171</v>
      </c>
      <c r="F1942" t="s">
        <v>5826</v>
      </c>
      <c r="G1942" t="s">
        <v>168</v>
      </c>
      <c r="H1942" t="s">
        <v>135</v>
      </c>
      <c r="I1942" t="s">
        <v>136</v>
      </c>
      <c r="J1942" t="s">
        <v>137</v>
      </c>
      <c r="K1942" t="s">
        <v>138</v>
      </c>
      <c r="L1942" t="s">
        <v>5827</v>
      </c>
      <c r="M1942" t="s">
        <v>5828</v>
      </c>
      <c r="N1942">
        <v>0.68861111100000005</v>
      </c>
      <c r="O1942">
        <v>9</v>
      </c>
      <c r="P1942">
        <v>1283</v>
      </c>
      <c r="Q1942">
        <v>1</v>
      </c>
      <c r="R1942">
        <v>0</v>
      </c>
      <c r="S1942">
        <v>6</v>
      </c>
      <c r="T1942">
        <v>12</v>
      </c>
      <c r="U1942">
        <v>0</v>
      </c>
      <c r="V1942">
        <v>0</v>
      </c>
      <c r="W1942">
        <v>148.57478392676268</v>
      </c>
      <c r="X1942">
        <v>247.46146847483331</v>
      </c>
      <c r="Y1942">
        <v>2.0827592296560238</v>
      </c>
      <c r="Z1942">
        <v>0</v>
      </c>
      <c r="AA1942">
        <v>29.737627480729849</v>
      </c>
      <c r="AB1942">
        <v>16.165888817310794</v>
      </c>
      <c r="AC1942">
        <v>0</v>
      </c>
      <c r="AD1942">
        <v>0</v>
      </c>
      <c r="AE1942">
        <v>444.02252792929266</v>
      </c>
    </row>
    <row r="1943" spans="1:31" x14ac:dyDescent="0.25">
      <c r="A1943">
        <v>2371438</v>
      </c>
      <c r="B1943">
        <v>1</v>
      </c>
      <c r="C1943" t="s">
        <v>80</v>
      </c>
      <c r="D1943" t="s">
        <v>82</v>
      </c>
      <c r="E1943" t="s">
        <v>175</v>
      </c>
      <c r="F1943" t="s">
        <v>5829</v>
      </c>
      <c r="G1943" t="s">
        <v>219</v>
      </c>
      <c r="H1943" t="s">
        <v>151</v>
      </c>
      <c r="I1943" t="s">
        <v>136</v>
      </c>
      <c r="J1943" t="s">
        <v>137</v>
      </c>
      <c r="K1943" t="s">
        <v>138</v>
      </c>
      <c r="L1943" t="s">
        <v>5830</v>
      </c>
      <c r="M1943" t="s">
        <v>5831</v>
      </c>
      <c r="N1943">
        <v>1.9341666660000001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24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94.970651424337021</v>
      </c>
      <c r="AC1943">
        <v>0</v>
      </c>
      <c r="AD1943">
        <v>0</v>
      </c>
      <c r="AE1943">
        <v>94.970651424337021</v>
      </c>
    </row>
    <row r="1944" spans="1:31" x14ac:dyDescent="0.25">
      <c r="A1944">
        <v>2371587</v>
      </c>
      <c r="B1944">
        <v>1</v>
      </c>
      <c r="C1944" t="s">
        <v>80</v>
      </c>
      <c r="D1944" t="s">
        <v>86</v>
      </c>
      <c r="E1944" t="s">
        <v>225</v>
      </c>
      <c r="F1944" t="s">
        <v>5832</v>
      </c>
      <c r="G1944" t="s">
        <v>464</v>
      </c>
      <c r="H1944" t="s">
        <v>151</v>
      </c>
      <c r="I1944" t="s">
        <v>136</v>
      </c>
      <c r="J1944" t="s">
        <v>137</v>
      </c>
      <c r="K1944" t="s">
        <v>138</v>
      </c>
      <c r="L1944" t="s">
        <v>5833</v>
      </c>
      <c r="M1944" t="s">
        <v>5834</v>
      </c>
      <c r="N1944">
        <v>1.2080555550000001</v>
      </c>
      <c r="O1944">
        <v>0</v>
      </c>
      <c r="P1944">
        <v>146</v>
      </c>
      <c r="Q1944">
        <v>0</v>
      </c>
      <c r="R1944">
        <v>0</v>
      </c>
      <c r="S1944">
        <v>0</v>
      </c>
      <c r="T1944">
        <v>8</v>
      </c>
      <c r="U1944">
        <v>0</v>
      </c>
      <c r="V1944">
        <v>0</v>
      </c>
      <c r="W1944">
        <v>0</v>
      </c>
      <c r="X1944">
        <v>76.410859270730214</v>
      </c>
      <c r="Y1944">
        <v>0</v>
      </c>
      <c r="Z1944">
        <v>0</v>
      </c>
      <c r="AA1944">
        <v>0</v>
      </c>
      <c r="AB1944">
        <v>4.93736486764241</v>
      </c>
      <c r="AC1944">
        <v>0</v>
      </c>
      <c r="AD1944">
        <v>0</v>
      </c>
      <c r="AE1944">
        <v>81.348224138372629</v>
      </c>
    </row>
    <row r="1945" spans="1:31" x14ac:dyDescent="0.25">
      <c r="A1945">
        <v>2371324</v>
      </c>
      <c r="B1945">
        <v>1</v>
      </c>
      <c r="C1945" t="s">
        <v>80</v>
      </c>
      <c r="D1945" t="s">
        <v>93</v>
      </c>
      <c r="E1945" t="s">
        <v>154</v>
      </c>
      <c r="F1945" t="s">
        <v>5835</v>
      </c>
      <c r="G1945" t="s">
        <v>1306</v>
      </c>
      <c r="H1945" t="s">
        <v>151</v>
      </c>
      <c r="I1945" t="s">
        <v>136</v>
      </c>
      <c r="J1945" t="s">
        <v>137</v>
      </c>
      <c r="K1945" t="s">
        <v>138</v>
      </c>
      <c r="L1945" t="s">
        <v>5836</v>
      </c>
      <c r="M1945" t="s">
        <v>5837</v>
      </c>
      <c r="N1945">
        <v>0.77444444400000001</v>
      </c>
      <c r="O1945">
        <v>0</v>
      </c>
      <c r="P1945">
        <v>135</v>
      </c>
      <c r="Q1945">
        <v>0</v>
      </c>
      <c r="R1945">
        <v>2</v>
      </c>
      <c r="S1945">
        <v>0</v>
      </c>
      <c r="T1945">
        <v>21</v>
      </c>
      <c r="U1945">
        <v>0</v>
      </c>
      <c r="V1945">
        <v>0</v>
      </c>
      <c r="W1945">
        <v>0</v>
      </c>
      <c r="X1945">
        <v>31.130857198229204</v>
      </c>
      <c r="Y1945">
        <v>0</v>
      </c>
      <c r="Z1945">
        <v>3.5379518865014949</v>
      </c>
      <c r="AA1945">
        <v>0</v>
      </c>
      <c r="AB1945">
        <v>7.4246984911980718</v>
      </c>
      <c r="AC1945">
        <v>0</v>
      </c>
      <c r="AD1945">
        <v>0</v>
      </c>
      <c r="AE1945">
        <v>42.093507575928768</v>
      </c>
    </row>
    <row r="1946" spans="1:31" x14ac:dyDescent="0.25">
      <c r="A1946">
        <v>2371301</v>
      </c>
      <c r="B1946">
        <v>1</v>
      </c>
      <c r="C1946" t="s">
        <v>80</v>
      </c>
      <c r="D1946" t="s">
        <v>107</v>
      </c>
      <c r="E1946" t="s">
        <v>225</v>
      </c>
      <c r="F1946" t="s">
        <v>5838</v>
      </c>
      <c r="G1946" t="s">
        <v>156</v>
      </c>
      <c r="H1946" t="s">
        <v>151</v>
      </c>
      <c r="I1946" t="s">
        <v>136</v>
      </c>
      <c r="J1946" t="s">
        <v>137</v>
      </c>
      <c r="K1946" t="s">
        <v>138</v>
      </c>
      <c r="L1946" t="s">
        <v>5839</v>
      </c>
      <c r="M1946" t="s">
        <v>5840</v>
      </c>
      <c r="N1946">
        <v>2.9911111109999999</v>
      </c>
      <c r="O1946">
        <v>0</v>
      </c>
      <c r="P1946">
        <v>67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50.703572477972735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50.703572477972735</v>
      </c>
    </row>
    <row r="1947" spans="1:31" x14ac:dyDescent="0.25">
      <c r="A1947">
        <v>2371424</v>
      </c>
      <c r="B1947">
        <v>1</v>
      </c>
      <c r="C1947" t="s">
        <v>80</v>
      </c>
      <c r="D1947" t="s">
        <v>108</v>
      </c>
      <c r="E1947" t="s">
        <v>225</v>
      </c>
      <c r="F1947" t="s">
        <v>5841</v>
      </c>
      <c r="G1947" t="s">
        <v>227</v>
      </c>
      <c r="H1947" t="s">
        <v>151</v>
      </c>
      <c r="I1947" t="s">
        <v>136</v>
      </c>
      <c r="J1947" t="s">
        <v>137</v>
      </c>
      <c r="K1947" t="s">
        <v>138</v>
      </c>
      <c r="L1947" t="s">
        <v>5842</v>
      </c>
      <c r="M1947" t="s">
        <v>5843</v>
      </c>
      <c r="N1947">
        <v>0.83083333299999995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5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19.494614425274928</v>
      </c>
      <c r="AC1947">
        <v>0</v>
      </c>
      <c r="AD1947">
        <v>0</v>
      </c>
      <c r="AE1947">
        <v>19.494614425274928</v>
      </c>
    </row>
    <row r="1948" spans="1:31" x14ac:dyDescent="0.25">
      <c r="A1948">
        <v>2371410</v>
      </c>
      <c r="B1948">
        <v>1</v>
      </c>
      <c r="C1948" t="s">
        <v>80</v>
      </c>
      <c r="D1948" t="s">
        <v>107</v>
      </c>
      <c r="E1948" t="s">
        <v>166</v>
      </c>
      <c r="F1948" t="s">
        <v>5844</v>
      </c>
      <c r="G1948" t="s">
        <v>168</v>
      </c>
      <c r="H1948" t="s">
        <v>135</v>
      </c>
      <c r="I1948" t="s">
        <v>136</v>
      </c>
      <c r="J1948" t="s">
        <v>137</v>
      </c>
      <c r="K1948" t="s">
        <v>138</v>
      </c>
      <c r="L1948" t="s">
        <v>5845</v>
      </c>
      <c r="M1948" t="s">
        <v>5846</v>
      </c>
      <c r="N1948">
        <v>0.55861111100000005</v>
      </c>
      <c r="O1948">
        <v>15</v>
      </c>
      <c r="P1948">
        <v>8837</v>
      </c>
      <c r="Q1948">
        <v>25</v>
      </c>
      <c r="R1948">
        <v>84</v>
      </c>
      <c r="S1948">
        <v>32</v>
      </c>
      <c r="T1948">
        <v>593</v>
      </c>
      <c r="U1948">
        <v>0</v>
      </c>
      <c r="V1948">
        <v>11</v>
      </c>
      <c r="W1948">
        <v>218.56310730770835</v>
      </c>
      <c r="X1948">
        <v>1510.1856340112367</v>
      </c>
      <c r="Y1948">
        <v>12.810987501109617</v>
      </c>
      <c r="Z1948">
        <v>58.593447305841423</v>
      </c>
      <c r="AA1948">
        <v>164.24859275938633</v>
      </c>
      <c r="AB1948">
        <v>574.21808930561963</v>
      </c>
      <c r="AC1948">
        <v>0</v>
      </c>
      <c r="AD1948">
        <v>36.931467434522013</v>
      </c>
      <c r="AE1948">
        <v>2575.5513256254239</v>
      </c>
    </row>
    <row r="1949" spans="1:31" x14ac:dyDescent="0.25">
      <c r="A1949">
        <v>2371218</v>
      </c>
      <c r="B1949">
        <v>1</v>
      </c>
      <c r="C1949" t="s">
        <v>80</v>
      </c>
      <c r="D1949" t="s">
        <v>83</v>
      </c>
      <c r="E1949" t="s">
        <v>132</v>
      </c>
      <c r="F1949" t="s">
        <v>5847</v>
      </c>
      <c r="G1949" t="s">
        <v>328</v>
      </c>
      <c r="H1949" t="s">
        <v>135</v>
      </c>
      <c r="I1949" t="s">
        <v>136</v>
      </c>
      <c r="J1949" t="s">
        <v>137</v>
      </c>
      <c r="K1949" t="s">
        <v>245</v>
      </c>
      <c r="L1949" t="s">
        <v>5848</v>
      </c>
      <c r="M1949" t="s">
        <v>5849</v>
      </c>
      <c r="N1949">
        <v>8.2777776999999997E-2</v>
      </c>
      <c r="O1949">
        <v>0</v>
      </c>
      <c r="P1949">
        <v>11575</v>
      </c>
      <c r="Q1949">
        <v>0</v>
      </c>
      <c r="R1949">
        <v>0</v>
      </c>
      <c r="S1949">
        <v>5</v>
      </c>
      <c r="T1949">
        <v>1622</v>
      </c>
      <c r="U1949">
        <v>0</v>
      </c>
      <c r="V1949">
        <v>24</v>
      </c>
      <c r="W1949">
        <v>0</v>
      </c>
      <c r="X1949">
        <v>245.03996819698364</v>
      </c>
      <c r="Y1949">
        <v>0</v>
      </c>
      <c r="Z1949">
        <v>0</v>
      </c>
      <c r="AA1949">
        <v>102.67662718378078</v>
      </c>
      <c r="AB1949">
        <v>67.186197760648909</v>
      </c>
      <c r="AC1949">
        <v>0</v>
      </c>
      <c r="AD1949">
        <v>12.965103314511062</v>
      </c>
      <c r="AE1949">
        <v>427.86789645592438</v>
      </c>
    </row>
    <row r="1950" spans="1:31" x14ac:dyDescent="0.25">
      <c r="A1950">
        <v>2371596</v>
      </c>
      <c r="B1950">
        <v>1</v>
      </c>
      <c r="C1950" t="s">
        <v>81</v>
      </c>
      <c r="D1950" t="s">
        <v>112</v>
      </c>
      <c r="E1950" t="s">
        <v>166</v>
      </c>
      <c r="F1950" t="s">
        <v>1801</v>
      </c>
      <c r="G1950" t="s">
        <v>168</v>
      </c>
      <c r="H1950" t="s">
        <v>135</v>
      </c>
      <c r="I1950" t="s">
        <v>136</v>
      </c>
      <c r="J1950" t="s">
        <v>137</v>
      </c>
      <c r="K1950" t="s">
        <v>138</v>
      </c>
      <c r="L1950" t="s">
        <v>5850</v>
      </c>
      <c r="M1950" t="s">
        <v>5851</v>
      </c>
      <c r="N1950">
        <v>1.046944444</v>
      </c>
      <c r="O1950">
        <v>8</v>
      </c>
      <c r="P1950">
        <v>4821</v>
      </c>
      <c r="Q1950">
        <v>146</v>
      </c>
      <c r="R1950">
        <v>631</v>
      </c>
      <c r="S1950">
        <v>47</v>
      </c>
      <c r="T1950">
        <v>332</v>
      </c>
      <c r="U1950">
        <v>4</v>
      </c>
      <c r="V1950">
        <v>1</v>
      </c>
      <c r="W1950">
        <v>8.1214800618316794</v>
      </c>
      <c r="X1950">
        <v>976.8222724854545</v>
      </c>
      <c r="Y1950">
        <v>767.88195089237354</v>
      </c>
      <c r="Z1950">
        <v>648.86363605655811</v>
      </c>
      <c r="AA1950">
        <v>244.26992724338794</v>
      </c>
      <c r="AB1950">
        <v>178.49452720863997</v>
      </c>
      <c r="AC1950">
        <v>2.4862803404108829</v>
      </c>
      <c r="AD1950">
        <v>4.7542095182574613</v>
      </c>
      <c r="AE1950">
        <v>2831.6942838069144</v>
      </c>
    </row>
    <row r="1951" spans="1:31" x14ac:dyDescent="0.25">
      <c r="A1951">
        <v>2371261</v>
      </c>
      <c r="B1951">
        <v>1</v>
      </c>
      <c r="C1951" t="s">
        <v>80</v>
      </c>
      <c r="D1951" t="s">
        <v>106</v>
      </c>
      <c r="E1951" t="s">
        <v>171</v>
      </c>
      <c r="F1951" t="s">
        <v>5852</v>
      </c>
      <c r="G1951" t="s">
        <v>244</v>
      </c>
      <c r="H1951" t="s">
        <v>135</v>
      </c>
      <c r="I1951" t="s">
        <v>136</v>
      </c>
      <c r="J1951" t="s">
        <v>137</v>
      </c>
      <c r="K1951" t="s">
        <v>245</v>
      </c>
      <c r="L1951" t="s">
        <v>5853</v>
      </c>
      <c r="M1951" t="s">
        <v>5854</v>
      </c>
      <c r="N1951">
        <v>7.9172222220000004</v>
      </c>
      <c r="O1951">
        <v>0</v>
      </c>
      <c r="P1951">
        <v>265</v>
      </c>
      <c r="Q1951">
        <v>52</v>
      </c>
      <c r="R1951">
        <v>48</v>
      </c>
      <c r="S1951">
        <v>8</v>
      </c>
      <c r="T1951">
        <v>44</v>
      </c>
      <c r="U1951">
        <v>1</v>
      </c>
      <c r="V1951">
        <v>0</v>
      </c>
      <c r="W1951">
        <v>0</v>
      </c>
      <c r="X1951">
        <v>503.4742966913642</v>
      </c>
      <c r="Y1951">
        <v>3824.556513328389</v>
      </c>
      <c r="Z1951">
        <v>759.94978587515027</v>
      </c>
      <c r="AA1951">
        <v>267.97621144275109</v>
      </c>
      <c r="AB1951">
        <v>387.48855039966674</v>
      </c>
      <c r="AC1951">
        <v>103.07279323830247</v>
      </c>
      <c r="AD1951">
        <v>0</v>
      </c>
      <c r="AE1951">
        <v>5846.5181509756239</v>
      </c>
    </row>
    <row r="1952" spans="1:31" x14ac:dyDescent="0.25">
      <c r="A1952">
        <v>2371284</v>
      </c>
      <c r="B1952">
        <v>1</v>
      </c>
      <c r="C1952" t="s">
        <v>81</v>
      </c>
      <c r="D1952" t="s">
        <v>122</v>
      </c>
      <c r="E1952" t="s">
        <v>171</v>
      </c>
      <c r="F1952" t="s">
        <v>5855</v>
      </c>
      <c r="G1952" t="s">
        <v>252</v>
      </c>
      <c r="H1952" t="s">
        <v>135</v>
      </c>
      <c r="I1952" t="s">
        <v>136</v>
      </c>
      <c r="J1952" t="s">
        <v>137</v>
      </c>
      <c r="K1952" t="s">
        <v>245</v>
      </c>
      <c r="L1952" t="s">
        <v>5856</v>
      </c>
      <c r="M1952" t="s">
        <v>5857</v>
      </c>
      <c r="N1952">
        <v>14.846388888</v>
      </c>
      <c r="O1952">
        <v>0</v>
      </c>
      <c r="P1952">
        <v>0</v>
      </c>
      <c r="Q1952">
        <v>0</v>
      </c>
      <c r="R1952">
        <v>0</v>
      </c>
      <c r="S1952">
        <v>4</v>
      </c>
      <c r="T1952">
        <v>0</v>
      </c>
      <c r="U1952">
        <v>5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110.13848789305169</v>
      </c>
      <c r="AB1952">
        <v>0</v>
      </c>
      <c r="AC1952">
        <v>4925.4736720243272</v>
      </c>
      <c r="AD1952">
        <v>0</v>
      </c>
      <c r="AE1952">
        <v>5035.6121599173794</v>
      </c>
    </row>
    <row r="1953" spans="1:31" x14ac:dyDescent="0.25">
      <c r="A1953">
        <v>2371447</v>
      </c>
      <c r="B1953">
        <v>1</v>
      </c>
      <c r="C1953" t="s">
        <v>80</v>
      </c>
      <c r="D1953" t="s">
        <v>85</v>
      </c>
      <c r="E1953" t="s">
        <v>148</v>
      </c>
      <c r="F1953" t="s">
        <v>5858</v>
      </c>
      <c r="G1953" t="s">
        <v>150</v>
      </c>
      <c r="H1953" t="s">
        <v>151</v>
      </c>
      <c r="I1953" t="s">
        <v>136</v>
      </c>
      <c r="J1953" t="s">
        <v>137</v>
      </c>
      <c r="K1953" t="s">
        <v>138</v>
      </c>
      <c r="L1953" t="s">
        <v>5859</v>
      </c>
      <c r="M1953" t="s">
        <v>5860</v>
      </c>
      <c r="N1953">
        <v>1.2747222220000001</v>
      </c>
      <c r="O1953">
        <v>0</v>
      </c>
      <c r="P1953">
        <v>7</v>
      </c>
      <c r="Q1953">
        <v>0</v>
      </c>
      <c r="R1953">
        <v>0</v>
      </c>
      <c r="S1953">
        <v>0</v>
      </c>
      <c r="T1953">
        <v>2</v>
      </c>
      <c r="U1953">
        <v>0</v>
      </c>
      <c r="V1953">
        <v>0</v>
      </c>
      <c r="W1953">
        <v>0</v>
      </c>
      <c r="X1953">
        <v>4.6598645697973806</v>
      </c>
      <c r="Y1953">
        <v>0</v>
      </c>
      <c r="Z1953">
        <v>0</v>
      </c>
      <c r="AA1953">
        <v>0</v>
      </c>
      <c r="AB1953">
        <v>3.3334818174896483</v>
      </c>
      <c r="AC1953">
        <v>0</v>
      </c>
      <c r="AD1953">
        <v>0</v>
      </c>
      <c r="AE1953">
        <v>7.993346387287029</v>
      </c>
    </row>
    <row r="1954" spans="1:31" x14ac:dyDescent="0.25">
      <c r="A1954">
        <v>2371639</v>
      </c>
      <c r="B1954">
        <v>1</v>
      </c>
      <c r="C1954" t="s">
        <v>81</v>
      </c>
      <c r="D1954" t="s">
        <v>115</v>
      </c>
      <c r="E1954" t="s">
        <v>132</v>
      </c>
      <c r="F1954" t="s">
        <v>5861</v>
      </c>
      <c r="G1954" t="s">
        <v>134</v>
      </c>
      <c r="H1954" t="s">
        <v>135</v>
      </c>
      <c r="I1954" t="s">
        <v>136</v>
      </c>
      <c r="J1954" t="s">
        <v>137</v>
      </c>
      <c r="K1954" t="s">
        <v>138</v>
      </c>
      <c r="L1954" t="s">
        <v>5862</v>
      </c>
      <c r="M1954" t="s">
        <v>5863</v>
      </c>
      <c r="N1954">
        <v>1.1216666660000001</v>
      </c>
      <c r="O1954">
        <v>0</v>
      </c>
      <c r="P1954">
        <v>220</v>
      </c>
      <c r="Q1954">
        <v>4</v>
      </c>
      <c r="R1954">
        <v>24</v>
      </c>
      <c r="S1954">
        <v>3</v>
      </c>
      <c r="T1954">
        <v>13</v>
      </c>
      <c r="U1954">
        <v>0</v>
      </c>
      <c r="V1954">
        <v>0</v>
      </c>
      <c r="W1954">
        <v>0</v>
      </c>
      <c r="X1954">
        <v>36.187967709881988</v>
      </c>
      <c r="Y1954">
        <v>22.024902554146255</v>
      </c>
      <c r="Z1954">
        <v>74.414533753372055</v>
      </c>
      <c r="AA1954">
        <v>5.3186909164302492</v>
      </c>
      <c r="AB1954">
        <v>10.180311036171254</v>
      </c>
      <c r="AC1954">
        <v>0</v>
      </c>
      <c r="AD1954">
        <v>0</v>
      </c>
      <c r="AE1954">
        <v>148.1264059700018</v>
      </c>
    </row>
    <row r="1955" spans="1:31" x14ac:dyDescent="0.25">
      <c r="A1955">
        <v>2371633</v>
      </c>
      <c r="B1955">
        <v>1</v>
      </c>
      <c r="C1955" t="s">
        <v>81</v>
      </c>
      <c r="D1955" t="s">
        <v>114</v>
      </c>
      <c r="E1955" t="s">
        <v>166</v>
      </c>
      <c r="F1955" t="s">
        <v>5864</v>
      </c>
      <c r="G1955" t="s">
        <v>168</v>
      </c>
      <c r="H1955" t="s">
        <v>135</v>
      </c>
      <c r="I1955" t="s">
        <v>136</v>
      </c>
      <c r="J1955" t="s">
        <v>137</v>
      </c>
      <c r="K1955" t="s">
        <v>138</v>
      </c>
      <c r="L1955" t="s">
        <v>5865</v>
      </c>
      <c r="M1955" t="s">
        <v>5866</v>
      </c>
      <c r="N1955">
        <v>5.9444443999999999E-2</v>
      </c>
      <c r="O1955">
        <v>0</v>
      </c>
      <c r="P1955">
        <v>1819</v>
      </c>
      <c r="Q1955">
        <v>0</v>
      </c>
      <c r="R1955">
        <v>47</v>
      </c>
      <c r="S1955">
        <v>8</v>
      </c>
      <c r="T1955">
        <v>167</v>
      </c>
      <c r="U1955">
        <v>1</v>
      </c>
      <c r="V1955">
        <v>1</v>
      </c>
      <c r="W1955">
        <v>0</v>
      </c>
      <c r="X1955">
        <v>12.43440233086489</v>
      </c>
      <c r="Y1955">
        <v>0</v>
      </c>
      <c r="Z1955">
        <v>0.75640265155455166</v>
      </c>
      <c r="AA1955">
        <v>0.6114373062396854</v>
      </c>
      <c r="AB1955">
        <v>3.0651476083471518</v>
      </c>
      <c r="AC1955">
        <v>4.0812579110161842</v>
      </c>
      <c r="AD1955">
        <v>0</v>
      </c>
      <c r="AE1955">
        <v>20.948647808022461</v>
      </c>
    </row>
    <row r="1956" spans="1:31" x14ac:dyDescent="0.25">
      <c r="A1956">
        <v>2371390</v>
      </c>
      <c r="B1956">
        <v>1</v>
      </c>
      <c r="C1956" t="s">
        <v>80</v>
      </c>
      <c r="D1956" t="s">
        <v>104</v>
      </c>
      <c r="E1956" t="s">
        <v>166</v>
      </c>
      <c r="F1956" t="s">
        <v>5867</v>
      </c>
      <c r="G1956" t="s">
        <v>244</v>
      </c>
      <c r="H1956" t="s">
        <v>135</v>
      </c>
      <c r="I1956" t="s">
        <v>136</v>
      </c>
      <c r="J1956" t="s">
        <v>137</v>
      </c>
      <c r="K1956" t="s">
        <v>245</v>
      </c>
      <c r="L1956" t="s">
        <v>5868</v>
      </c>
      <c r="M1956" t="s">
        <v>5869</v>
      </c>
      <c r="N1956">
        <v>2.2933333330000001</v>
      </c>
      <c r="O1956">
        <v>1</v>
      </c>
      <c r="P1956">
        <v>7</v>
      </c>
      <c r="Q1956">
        <v>21</v>
      </c>
      <c r="R1956">
        <v>46</v>
      </c>
      <c r="S1956">
        <v>16</v>
      </c>
      <c r="T1956">
        <v>11</v>
      </c>
      <c r="U1956">
        <v>7</v>
      </c>
      <c r="V1956">
        <v>0</v>
      </c>
      <c r="W1956">
        <v>1.2700654134756002</v>
      </c>
      <c r="X1956">
        <v>4.7155160683928008</v>
      </c>
      <c r="Y1956">
        <v>459.41314757896583</v>
      </c>
      <c r="Z1956">
        <v>54.541299659322284</v>
      </c>
      <c r="AA1956">
        <v>555.21468581141971</v>
      </c>
      <c r="AB1956">
        <v>29.204750719943668</v>
      </c>
      <c r="AC1956">
        <v>3253.639470632048</v>
      </c>
      <c r="AD1956">
        <v>0</v>
      </c>
      <c r="AE1956">
        <v>4357.9989358835683</v>
      </c>
    </row>
    <row r="1957" spans="1:31" x14ac:dyDescent="0.25">
      <c r="A1957">
        <v>2371241</v>
      </c>
      <c r="B1957">
        <v>1</v>
      </c>
      <c r="C1957" t="s">
        <v>80</v>
      </c>
      <c r="D1957" t="s">
        <v>84</v>
      </c>
      <c r="E1957" t="s">
        <v>225</v>
      </c>
      <c r="F1957" t="s">
        <v>5870</v>
      </c>
      <c r="G1957" t="s">
        <v>744</v>
      </c>
      <c r="H1957" t="s">
        <v>151</v>
      </c>
      <c r="I1957" t="s">
        <v>136</v>
      </c>
      <c r="J1957" t="s">
        <v>137</v>
      </c>
      <c r="K1957" t="s">
        <v>138</v>
      </c>
      <c r="L1957" t="s">
        <v>5871</v>
      </c>
      <c r="M1957" t="s">
        <v>5872</v>
      </c>
      <c r="N1957">
        <v>3.3883333329999998</v>
      </c>
      <c r="O1957">
        <v>0</v>
      </c>
      <c r="P1957">
        <v>225</v>
      </c>
      <c r="Q1957">
        <v>0</v>
      </c>
      <c r="R1957">
        <v>0</v>
      </c>
      <c r="S1957">
        <v>0</v>
      </c>
      <c r="T1957">
        <v>14</v>
      </c>
      <c r="U1957">
        <v>0</v>
      </c>
      <c r="V1957">
        <v>0</v>
      </c>
      <c r="W1957">
        <v>0</v>
      </c>
      <c r="X1957">
        <v>199.85028466748923</v>
      </c>
      <c r="Y1957">
        <v>0</v>
      </c>
      <c r="Z1957">
        <v>0</v>
      </c>
      <c r="AA1957">
        <v>0</v>
      </c>
      <c r="AB1957">
        <v>47.745339913401622</v>
      </c>
      <c r="AC1957">
        <v>0</v>
      </c>
      <c r="AD1957">
        <v>0</v>
      </c>
      <c r="AE1957">
        <v>247.59562458089084</v>
      </c>
    </row>
    <row r="1958" spans="1:31" x14ac:dyDescent="0.25">
      <c r="A1958">
        <v>2371341</v>
      </c>
      <c r="B1958">
        <v>1</v>
      </c>
      <c r="C1958" t="s">
        <v>80</v>
      </c>
      <c r="D1958" t="s">
        <v>93</v>
      </c>
      <c r="E1958" t="s">
        <v>148</v>
      </c>
      <c r="F1958" t="s">
        <v>5873</v>
      </c>
      <c r="G1958" t="s">
        <v>240</v>
      </c>
      <c r="H1958" t="s">
        <v>151</v>
      </c>
      <c r="I1958" t="s">
        <v>136</v>
      </c>
      <c r="J1958" t="s">
        <v>137</v>
      </c>
      <c r="K1958" t="s">
        <v>138</v>
      </c>
      <c r="L1958" t="s">
        <v>5874</v>
      </c>
      <c r="M1958" t="s">
        <v>5875</v>
      </c>
      <c r="N1958">
        <v>6.9758333329999997</v>
      </c>
      <c r="O1958">
        <v>0</v>
      </c>
      <c r="P1958">
        <v>1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1.2381480355105168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1.2381480355105168</v>
      </c>
    </row>
    <row r="1959" spans="1:31" x14ac:dyDescent="0.25">
      <c r="A1959">
        <v>2371490</v>
      </c>
      <c r="B1959">
        <v>1</v>
      </c>
      <c r="C1959" t="s">
        <v>80</v>
      </c>
      <c r="D1959" t="s">
        <v>94</v>
      </c>
      <c r="E1959" t="s">
        <v>320</v>
      </c>
      <c r="F1959" t="s">
        <v>5876</v>
      </c>
      <c r="G1959" t="s">
        <v>168</v>
      </c>
      <c r="H1959" t="s">
        <v>135</v>
      </c>
      <c r="I1959" t="s">
        <v>136</v>
      </c>
      <c r="J1959" t="s">
        <v>137</v>
      </c>
      <c r="K1959" t="s">
        <v>138</v>
      </c>
      <c r="L1959" t="s">
        <v>5877</v>
      </c>
      <c r="M1959" t="s">
        <v>5878</v>
      </c>
      <c r="N1959">
        <v>0.125</v>
      </c>
      <c r="O1959">
        <v>1</v>
      </c>
      <c r="P1959">
        <v>3146</v>
      </c>
      <c r="Q1959">
        <v>49</v>
      </c>
      <c r="R1959">
        <v>103</v>
      </c>
      <c r="S1959">
        <v>40</v>
      </c>
      <c r="T1959">
        <v>703</v>
      </c>
      <c r="U1959">
        <v>17</v>
      </c>
      <c r="V1959">
        <v>1</v>
      </c>
      <c r="W1959">
        <v>0.17645839956250001</v>
      </c>
      <c r="X1959">
        <v>67.114480676107775</v>
      </c>
      <c r="Y1959">
        <v>20.464758810254249</v>
      </c>
      <c r="Z1959">
        <v>21.183737643652499</v>
      </c>
      <c r="AA1959">
        <v>43.666911331404371</v>
      </c>
      <c r="AB1959">
        <v>52.941439171095872</v>
      </c>
      <c r="AC1959">
        <v>142.9053978633531</v>
      </c>
      <c r="AD1959">
        <v>0</v>
      </c>
      <c r="AE1959">
        <v>348.45318389543036</v>
      </c>
    </row>
    <row r="1960" spans="1:31" x14ac:dyDescent="0.25">
      <c r="A1960">
        <v>2371553</v>
      </c>
      <c r="B1960">
        <v>1</v>
      </c>
      <c r="C1960" t="s">
        <v>81</v>
      </c>
      <c r="D1960" t="s">
        <v>120</v>
      </c>
      <c r="E1960" t="s">
        <v>166</v>
      </c>
      <c r="F1960" t="s">
        <v>5879</v>
      </c>
      <c r="G1960" t="s">
        <v>168</v>
      </c>
      <c r="H1960" t="s">
        <v>135</v>
      </c>
      <c r="I1960" t="s">
        <v>136</v>
      </c>
      <c r="J1960" t="s">
        <v>137</v>
      </c>
      <c r="K1960" t="s">
        <v>138</v>
      </c>
      <c r="L1960" t="s">
        <v>5880</v>
      </c>
      <c r="M1960" t="s">
        <v>5881</v>
      </c>
      <c r="N1960">
        <v>1.471666666</v>
      </c>
      <c r="O1960">
        <v>1</v>
      </c>
      <c r="P1960">
        <v>2236</v>
      </c>
      <c r="Q1960">
        <v>319</v>
      </c>
      <c r="R1960">
        <v>253</v>
      </c>
      <c r="S1960">
        <v>39</v>
      </c>
      <c r="T1960">
        <v>276</v>
      </c>
      <c r="U1960">
        <v>1</v>
      </c>
      <c r="V1960">
        <v>1</v>
      </c>
      <c r="W1960">
        <v>2.2760511696720416</v>
      </c>
      <c r="X1960">
        <v>1017.8250340523343</v>
      </c>
      <c r="Y1960">
        <v>3740.8116631169096</v>
      </c>
      <c r="Z1960">
        <v>2721.5547510703764</v>
      </c>
      <c r="AA1960">
        <v>275.69123976911607</v>
      </c>
      <c r="AB1960">
        <v>377.40233151593674</v>
      </c>
      <c r="AC1960">
        <v>3.8091084368392938</v>
      </c>
      <c r="AD1960">
        <v>105.02170844023672</v>
      </c>
      <c r="AE1960">
        <v>8244.3918875714207</v>
      </c>
    </row>
    <row r="1961" spans="1:31" x14ac:dyDescent="0.25">
      <c r="A1961">
        <v>2371659</v>
      </c>
      <c r="B1961">
        <v>1</v>
      </c>
      <c r="C1961" t="s">
        <v>80</v>
      </c>
      <c r="D1961" t="s">
        <v>92</v>
      </c>
      <c r="E1961" t="s">
        <v>175</v>
      </c>
      <c r="F1961" t="s">
        <v>5882</v>
      </c>
      <c r="G1961" t="s">
        <v>177</v>
      </c>
      <c r="H1961" t="s">
        <v>151</v>
      </c>
      <c r="I1961" t="s">
        <v>136</v>
      </c>
      <c r="J1961" t="s">
        <v>137</v>
      </c>
      <c r="K1961" t="s">
        <v>138</v>
      </c>
      <c r="L1961" t="s">
        <v>5883</v>
      </c>
      <c r="M1961" t="s">
        <v>5884</v>
      </c>
      <c r="N1961">
        <v>1.1888888879999999</v>
      </c>
      <c r="O1961">
        <v>0</v>
      </c>
      <c r="P1961">
        <v>20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7.9006878734695798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7.9006878734695798</v>
      </c>
    </row>
    <row r="1962" spans="1:31" x14ac:dyDescent="0.25">
      <c r="A1962">
        <v>2371467</v>
      </c>
      <c r="B1962">
        <v>1</v>
      </c>
      <c r="C1962" t="s">
        <v>81</v>
      </c>
      <c r="D1962" t="s">
        <v>127</v>
      </c>
      <c r="E1962" t="s">
        <v>148</v>
      </c>
      <c r="F1962" t="s">
        <v>5885</v>
      </c>
      <c r="G1962" t="s">
        <v>181</v>
      </c>
      <c r="H1962" t="s">
        <v>151</v>
      </c>
      <c r="I1962" t="s">
        <v>136</v>
      </c>
      <c r="J1962" t="s">
        <v>3</v>
      </c>
      <c r="K1962" t="s">
        <v>138</v>
      </c>
      <c r="L1962" t="s">
        <v>5886</v>
      </c>
      <c r="M1962" t="s">
        <v>5887</v>
      </c>
      <c r="N1962">
        <v>2.5191666659999998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1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0.38530867765233334</v>
      </c>
      <c r="AC1962">
        <v>0</v>
      </c>
      <c r="AD1962">
        <v>0</v>
      </c>
      <c r="AE1962">
        <v>0.38530867765233334</v>
      </c>
    </row>
    <row r="1963" spans="1:31" x14ac:dyDescent="0.25">
      <c r="A1963">
        <v>2371513</v>
      </c>
      <c r="B1963">
        <v>1</v>
      </c>
      <c r="C1963" t="s">
        <v>80</v>
      </c>
      <c r="D1963" t="s">
        <v>98</v>
      </c>
      <c r="E1963" t="s">
        <v>171</v>
      </c>
      <c r="F1963" t="s">
        <v>5888</v>
      </c>
      <c r="G1963" t="s">
        <v>168</v>
      </c>
      <c r="H1963" t="s">
        <v>135</v>
      </c>
      <c r="I1963" t="s">
        <v>653</v>
      </c>
      <c r="J1963" t="s">
        <v>137</v>
      </c>
      <c r="K1963" t="s">
        <v>138</v>
      </c>
      <c r="L1963" t="s">
        <v>5889</v>
      </c>
      <c r="M1963" t="s">
        <v>5890</v>
      </c>
      <c r="N1963">
        <v>1.0277777E-2</v>
      </c>
      <c r="O1963">
        <v>0</v>
      </c>
      <c r="P1963">
        <v>559</v>
      </c>
      <c r="Q1963">
        <v>15</v>
      </c>
      <c r="R1963">
        <v>43</v>
      </c>
      <c r="S1963">
        <v>4</v>
      </c>
      <c r="T1963">
        <v>100</v>
      </c>
      <c r="U1963">
        <v>0</v>
      </c>
      <c r="V1963">
        <v>0</v>
      </c>
      <c r="W1963">
        <v>0</v>
      </c>
      <c r="X1963">
        <v>0.95554045653583264</v>
      </c>
      <c r="Y1963">
        <v>0.2934039250517495</v>
      </c>
      <c r="Z1963">
        <v>0.5318826331657367</v>
      </c>
      <c r="AA1963">
        <v>0.15662894983036002</v>
      </c>
      <c r="AB1963">
        <v>0.75776025358918131</v>
      </c>
      <c r="AC1963">
        <v>0</v>
      </c>
      <c r="AD1963">
        <v>0</v>
      </c>
      <c r="AE1963">
        <v>2.6952162181728605</v>
      </c>
    </row>
    <row r="1964" spans="1:31" x14ac:dyDescent="0.25">
      <c r="A1964">
        <v>2371367</v>
      </c>
      <c r="B1964">
        <v>1</v>
      </c>
      <c r="C1964" t="s">
        <v>80</v>
      </c>
      <c r="D1964" t="s">
        <v>107</v>
      </c>
      <c r="E1964" t="s">
        <v>148</v>
      </c>
      <c r="F1964" t="s">
        <v>5891</v>
      </c>
      <c r="G1964" t="s">
        <v>160</v>
      </c>
      <c r="H1964" t="s">
        <v>151</v>
      </c>
      <c r="I1964" t="s">
        <v>136</v>
      </c>
      <c r="J1964" t="s">
        <v>137</v>
      </c>
      <c r="K1964" t="s">
        <v>138</v>
      </c>
      <c r="L1964" t="s">
        <v>5892</v>
      </c>
      <c r="M1964" t="s">
        <v>5893</v>
      </c>
      <c r="N1964">
        <v>3.278611111</v>
      </c>
      <c r="O1964">
        <v>0</v>
      </c>
      <c r="P1964">
        <v>1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0.44472843170093224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0.44472843170093224</v>
      </c>
    </row>
    <row r="1965" spans="1:31" x14ac:dyDescent="0.25">
      <c r="A1965">
        <v>2371238</v>
      </c>
      <c r="B1965">
        <v>1</v>
      </c>
      <c r="C1965" t="s">
        <v>81</v>
      </c>
      <c r="D1965" t="s">
        <v>116</v>
      </c>
      <c r="E1965" t="s">
        <v>166</v>
      </c>
      <c r="F1965" t="s">
        <v>5894</v>
      </c>
      <c r="G1965" t="s">
        <v>168</v>
      </c>
      <c r="H1965" t="s">
        <v>135</v>
      </c>
      <c r="I1965" t="s">
        <v>653</v>
      </c>
      <c r="J1965" t="s">
        <v>137</v>
      </c>
      <c r="K1965" t="s">
        <v>138</v>
      </c>
      <c r="L1965" t="s">
        <v>5895</v>
      </c>
      <c r="M1965" t="s">
        <v>5896</v>
      </c>
      <c r="N1965">
        <v>3.7777776999999998E-2</v>
      </c>
      <c r="O1965">
        <v>8</v>
      </c>
      <c r="P1965">
        <v>4479</v>
      </c>
      <c r="Q1965">
        <v>205</v>
      </c>
      <c r="R1965">
        <v>468</v>
      </c>
      <c r="S1965">
        <v>56</v>
      </c>
      <c r="T1965">
        <v>498</v>
      </c>
      <c r="U1965">
        <v>6</v>
      </c>
      <c r="V1965">
        <v>0</v>
      </c>
      <c r="W1965">
        <v>4.3954494596673332E-2</v>
      </c>
      <c r="X1965">
        <v>25.460569723675299</v>
      </c>
      <c r="Y1965">
        <v>51.586897275380309</v>
      </c>
      <c r="Z1965">
        <v>20.559141428655533</v>
      </c>
      <c r="AA1965">
        <v>7.8428277693050372</v>
      </c>
      <c r="AB1965">
        <v>6.8134413743135323</v>
      </c>
      <c r="AC1965">
        <v>14.721928487975065</v>
      </c>
      <c r="AD1965">
        <v>0</v>
      </c>
      <c r="AE1965">
        <v>127.02876055390144</v>
      </c>
    </row>
    <row r="1966" spans="1:31" x14ac:dyDescent="0.25">
      <c r="A1966">
        <v>2371550</v>
      </c>
      <c r="B1966">
        <v>1</v>
      </c>
      <c r="C1966" t="s">
        <v>80</v>
      </c>
      <c r="D1966" t="s">
        <v>97</v>
      </c>
      <c r="E1966" t="s">
        <v>225</v>
      </c>
      <c r="F1966" t="s">
        <v>5897</v>
      </c>
      <c r="G1966" t="s">
        <v>227</v>
      </c>
      <c r="H1966" t="s">
        <v>151</v>
      </c>
      <c r="I1966" t="s">
        <v>136</v>
      </c>
      <c r="J1966" t="s">
        <v>137</v>
      </c>
      <c r="K1966" t="s">
        <v>138</v>
      </c>
      <c r="L1966" t="s">
        <v>5898</v>
      </c>
      <c r="M1966" t="s">
        <v>5899</v>
      </c>
      <c r="N1966">
        <v>1.730277777</v>
      </c>
      <c r="O1966">
        <v>0</v>
      </c>
      <c r="P1966">
        <v>120</v>
      </c>
      <c r="Q1966">
        <v>0</v>
      </c>
      <c r="R1966">
        <v>1</v>
      </c>
      <c r="S1966">
        <v>0</v>
      </c>
      <c r="T1966">
        <v>4</v>
      </c>
      <c r="U1966">
        <v>0</v>
      </c>
      <c r="V1966">
        <v>0</v>
      </c>
      <c r="W1966">
        <v>0</v>
      </c>
      <c r="X1966">
        <v>102.49385898358726</v>
      </c>
      <c r="Y1966">
        <v>0</v>
      </c>
      <c r="Z1966">
        <v>0.40512142142037777</v>
      </c>
      <c r="AA1966">
        <v>0</v>
      </c>
      <c r="AB1966">
        <v>14.813280544922423</v>
      </c>
      <c r="AC1966">
        <v>0</v>
      </c>
      <c r="AD1966">
        <v>0</v>
      </c>
      <c r="AE1966">
        <v>117.71226094993006</v>
      </c>
    </row>
    <row r="1967" spans="1:31" x14ac:dyDescent="0.25">
      <c r="A1967">
        <v>2371473</v>
      </c>
      <c r="B1967">
        <v>1</v>
      </c>
      <c r="C1967" t="s">
        <v>80</v>
      </c>
      <c r="D1967" t="s">
        <v>85</v>
      </c>
      <c r="E1967" t="s">
        <v>148</v>
      </c>
      <c r="F1967" t="s">
        <v>5900</v>
      </c>
      <c r="G1967" t="s">
        <v>150</v>
      </c>
      <c r="H1967" t="s">
        <v>151</v>
      </c>
      <c r="I1967" t="s">
        <v>136</v>
      </c>
      <c r="J1967" t="s">
        <v>137</v>
      </c>
      <c r="K1967" t="s">
        <v>138</v>
      </c>
      <c r="L1967" t="s">
        <v>5901</v>
      </c>
      <c r="M1967" t="s">
        <v>5902</v>
      </c>
      <c r="N1967">
        <v>1.7677777770000001</v>
      </c>
      <c r="O1967">
        <v>0</v>
      </c>
      <c r="P1967">
        <v>17</v>
      </c>
      <c r="Q1967">
        <v>0</v>
      </c>
      <c r="R1967">
        <v>0</v>
      </c>
      <c r="S1967">
        <v>0</v>
      </c>
      <c r="T1967">
        <v>1</v>
      </c>
      <c r="U1967">
        <v>0</v>
      </c>
      <c r="V1967">
        <v>0</v>
      </c>
      <c r="W1967">
        <v>0</v>
      </c>
      <c r="X1967">
        <v>10.796072938500005</v>
      </c>
      <c r="Y1967">
        <v>0</v>
      </c>
      <c r="Z1967">
        <v>0</v>
      </c>
      <c r="AA1967">
        <v>0</v>
      </c>
      <c r="AB1967">
        <v>21.243524628600781</v>
      </c>
      <c r="AC1967">
        <v>0</v>
      </c>
      <c r="AD1967">
        <v>0</v>
      </c>
      <c r="AE1967">
        <v>32.039597567100785</v>
      </c>
    </row>
    <row r="1968" spans="1:31" x14ac:dyDescent="0.25">
      <c r="A1968">
        <v>2371430</v>
      </c>
      <c r="B1968">
        <v>1</v>
      </c>
      <c r="C1968" t="s">
        <v>81</v>
      </c>
      <c r="D1968" t="s">
        <v>127</v>
      </c>
      <c r="E1968" t="s">
        <v>148</v>
      </c>
      <c r="F1968" t="s">
        <v>5903</v>
      </c>
      <c r="G1968" t="s">
        <v>240</v>
      </c>
      <c r="H1968" t="s">
        <v>151</v>
      </c>
      <c r="I1968" t="s">
        <v>136</v>
      </c>
      <c r="J1968" t="s">
        <v>137</v>
      </c>
      <c r="K1968" t="s">
        <v>138</v>
      </c>
      <c r="L1968" t="s">
        <v>5904</v>
      </c>
      <c r="M1968" t="s">
        <v>5905</v>
      </c>
      <c r="N1968">
        <v>1.2805555550000001</v>
      </c>
      <c r="O1968">
        <v>0</v>
      </c>
      <c r="P1968">
        <v>6</v>
      </c>
      <c r="Q1968">
        <v>0</v>
      </c>
      <c r="R1968">
        <v>0</v>
      </c>
      <c r="S1968">
        <v>0</v>
      </c>
      <c r="T1968">
        <v>1</v>
      </c>
      <c r="U1968">
        <v>0</v>
      </c>
      <c r="V1968">
        <v>0</v>
      </c>
      <c r="W1968">
        <v>0</v>
      </c>
      <c r="X1968">
        <v>1.7637902004843751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1.7637902004843751</v>
      </c>
    </row>
    <row r="1969" spans="1:31" x14ac:dyDescent="0.25">
      <c r="A1969">
        <v>2371281</v>
      </c>
      <c r="B1969">
        <v>1</v>
      </c>
      <c r="C1969" t="s">
        <v>80</v>
      </c>
      <c r="D1969" t="s">
        <v>94</v>
      </c>
      <c r="E1969" t="s">
        <v>171</v>
      </c>
      <c r="F1969" t="s">
        <v>5906</v>
      </c>
      <c r="G1969" t="s">
        <v>244</v>
      </c>
      <c r="H1969" t="s">
        <v>135</v>
      </c>
      <c r="I1969" t="s">
        <v>136</v>
      </c>
      <c r="J1969" t="s">
        <v>137</v>
      </c>
      <c r="K1969" t="s">
        <v>245</v>
      </c>
      <c r="L1969" t="s">
        <v>5907</v>
      </c>
      <c r="M1969" t="s">
        <v>5908</v>
      </c>
      <c r="N1969">
        <v>3.3447222220000001</v>
      </c>
      <c r="O1969">
        <v>0</v>
      </c>
      <c r="P1969">
        <v>178</v>
      </c>
      <c r="Q1969">
        <v>0</v>
      </c>
      <c r="R1969">
        <v>0</v>
      </c>
      <c r="S1969">
        <v>0</v>
      </c>
      <c r="T1969">
        <v>16</v>
      </c>
      <c r="U1969">
        <v>0</v>
      </c>
      <c r="V1969">
        <v>0</v>
      </c>
      <c r="W1969">
        <v>0</v>
      </c>
      <c r="X1969">
        <v>77.814763725515093</v>
      </c>
      <c r="Y1969">
        <v>0</v>
      </c>
      <c r="Z1969">
        <v>0</v>
      </c>
      <c r="AA1969">
        <v>0</v>
      </c>
      <c r="AB1969">
        <v>19.915796811010573</v>
      </c>
      <c r="AC1969">
        <v>0</v>
      </c>
      <c r="AD1969">
        <v>0</v>
      </c>
      <c r="AE1969">
        <v>97.730560536525672</v>
      </c>
    </row>
    <row r="1970" spans="1:31" x14ac:dyDescent="0.25">
      <c r="A1970">
        <v>2371387</v>
      </c>
      <c r="B1970">
        <v>1</v>
      </c>
      <c r="C1970" t="s">
        <v>80</v>
      </c>
      <c r="D1970" t="s">
        <v>96</v>
      </c>
      <c r="E1970" t="s">
        <v>320</v>
      </c>
      <c r="F1970" t="s">
        <v>2090</v>
      </c>
      <c r="G1970" t="s">
        <v>1930</v>
      </c>
      <c r="H1970" t="s">
        <v>135</v>
      </c>
      <c r="I1970" t="s">
        <v>136</v>
      </c>
      <c r="J1970" t="s">
        <v>3</v>
      </c>
      <c r="K1970" t="s">
        <v>138</v>
      </c>
      <c r="L1970" t="s">
        <v>5909</v>
      </c>
      <c r="M1970" t="s">
        <v>5910</v>
      </c>
      <c r="N1970">
        <v>0.328055555</v>
      </c>
      <c r="O1970">
        <v>0</v>
      </c>
      <c r="P1970">
        <v>1617</v>
      </c>
      <c r="Q1970">
        <v>1</v>
      </c>
      <c r="R1970">
        <v>36</v>
      </c>
      <c r="S1970">
        <v>4</v>
      </c>
      <c r="T1970">
        <v>18</v>
      </c>
      <c r="U1970">
        <v>0</v>
      </c>
      <c r="V1970">
        <v>0</v>
      </c>
      <c r="W1970">
        <v>0</v>
      </c>
      <c r="X1970">
        <v>176.26963388588675</v>
      </c>
      <c r="Y1970">
        <v>0.53707525868040418</v>
      </c>
      <c r="Z1970">
        <v>4.6641766551753534</v>
      </c>
      <c r="AA1970">
        <v>32.236424195558442</v>
      </c>
      <c r="AB1970">
        <v>32.669961850031861</v>
      </c>
      <c r="AC1970">
        <v>0</v>
      </c>
      <c r="AD1970">
        <v>0</v>
      </c>
      <c r="AE1970">
        <v>246.37727184533281</v>
      </c>
    </row>
    <row r="1971" spans="1:31" x14ac:dyDescent="0.25">
      <c r="A1971">
        <v>2371493</v>
      </c>
      <c r="B1971">
        <v>1</v>
      </c>
      <c r="C1971" t="s">
        <v>80</v>
      </c>
      <c r="D1971" t="s">
        <v>85</v>
      </c>
      <c r="E1971" t="s">
        <v>148</v>
      </c>
      <c r="F1971" t="s">
        <v>5911</v>
      </c>
      <c r="G1971" t="s">
        <v>181</v>
      </c>
      <c r="H1971" t="s">
        <v>151</v>
      </c>
      <c r="I1971" t="s">
        <v>136</v>
      </c>
      <c r="J1971" t="s">
        <v>137</v>
      </c>
      <c r="K1971" t="s">
        <v>138</v>
      </c>
      <c r="L1971" t="s">
        <v>5912</v>
      </c>
      <c r="M1971" t="s">
        <v>5913</v>
      </c>
      <c r="N1971">
        <v>1.5933333329999999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1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</row>
    <row r="1972" spans="1:31" x14ac:dyDescent="0.25">
      <c r="A1972">
        <v>2371244</v>
      </c>
      <c r="B1972">
        <v>1</v>
      </c>
      <c r="C1972" t="s">
        <v>81</v>
      </c>
      <c r="D1972" t="s">
        <v>113</v>
      </c>
      <c r="E1972" t="s">
        <v>154</v>
      </c>
      <c r="F1972" t="s">
        <v>5914</v>
      </c>
      <c r="G1972" t="s">
        <v>299</v>
      </c>
      <c r="H1972" t="s">
        <v>151</v>
      </c>
      <c r="I1972" t="s">
        <v>136</v>
      </c>
      <c r="J1972" t="s">
        <v>137</v>
      </c>
      <c r="K1972" t="s">
        <v>138</v>
      </c>
      <c r="L1972" t="s">
        <v>5915</v>
      </c>
      <c r="M1972" t="s">
        <v>5916</v>
      </c>
      <c r="N1972">
        <v>1.440833333</v>
      </c>
      <c r="O1972">
        <v>0</v>
      </c>
      <c r="P1972">
        <v>74</v>
      </c>
      <c r="Q1972">
        <v>0</v>
      </c>
      <c r="R1972">
        <v>6</v>
      </c>
      <c r="S1972">
        <v>0</v>
      </c>
      <c r="T1972">
        <v>1</v>
      </c>
      <c r="U1972">
        <v>0</v>
      </c>
      <c r="V1972">
        <v>0</v>
      </c>
      <c r="W1972">
        <v>0</v>
      </c>
      <c r="X1972">
        <v>16.452893785948422</v>
      </c>
      <c r="Y1972">
        <v>0</v>
      </c>
      <c r="Z1972">
        <v>10.583545668918232</v>
      </c>
      <c r="AA1972">
        <v>0</v>
      </c>
      <c r="AB1972">
        <v>15.020880806562168</v>
      </c>
      <c r="AC1972">
        <v>0</v>
      </c>
      <c r="AD1972">
        <v>0</v>
      </c>
      <c r="AE1972">
        <v>42.057320261428821</v>
      </c>
    </row>
    <row r="1973" spans="1:31" x14ac:dyDescent="0.25">
      <c r="A1973">
        <v>2372080</v>
      </c>
      <c r="B1973">
        <v>1</v>
      </c>
      <c r="C1973" t="s">
        <v>80</v>
      </c>
      <c r="D1973" t="s">
        <v>106</v>
      </c>
      <c r="E1973" t="s">
        <v>148</v>
      </c>
      <c r="F1973" t="s">
        <v>5917</v>
      </c>
      <c r="G1973" t="s">
        <v>160</v>
      </c>
      <c r="H1973" t="s">
        <v>151</v>
      </c>
      <c r="I1973" t="s">
        <v>136</v>
      </c>
      <c r="J1973" t="s">
        <v>137</v>
      </c>
      <c r="K1973" t="s">
        <v>138</v>
      </c>
      <c r="L1973" t="s">
        <v>5918</v>
      </c>
      <c r="M1973" t="s">
        <v>5919</v>
      </c>
      <c r="N1973">
        <v>1.4113888880000001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7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3.6714983166764585</v>
      </c>
      <c r="AC1973">
        <v>0</v>
      </c>
      <c r="AD1973">
        <v>0</v>
      </c>
      <c r="AE1973">
        <v>3.6714983166764585</v>
      </c>
    </row>
    <row r="1974" spans="1:31" x14ac:dyDescent="0.25">
      <c r="A1974">
        <v>2371771</v>
      </c>
      <c r="B1974">
        <v>1</v>
      </c>
      <c r="C1974" t="s">
        <v>80</v>
      </c>
      <c r="D1974" t="s">
        <v>93</v>
      </c>
      <c r="E1974" t="s">
        <v>166</v>
      </c>
      <c r="F1974" t="s">
        <v>2842</v>
      </c>
      <c r="G1974" t="s">
        <v>244</v>
      </c>
      <c r="H1974" t="s">
        <v>135</v>
      </c>
      <c r="I1974" t="s">
        <v>136</v>
      </c>
      <c r="J1974" t="s">
        <v>137</v>
      </c>
      <c r="K1974" t="s">
        <v>245</v>
      </c>
      <c r="L1974" t="s">
        <v>5920</v>
      </c>
      <c r="M1974" t="s">
        <v>5921</v>
      </c>
      <c r="N1974">
        <v>7.3247222220000001</v>
      </c>
      <c r="O1974">
        <v>0</v>
      </c>
      <c r="P1974">
        <v>191</v>
      </c>
      <c r="Q1974">
        <v>37</v>
      </c>
      <c r="R1974">
        <v>284</v>
      </c>
      <c r="S1974">
        <v>4</v>
      </c>
      <c r="T1974">
        <v>106</v>
      </c>
      <c r="U1974">
        <v>0</v>
      </c>
      <c r="V1974">
        <v>0</v>
      </c>
      <c r="W1974">
        <v>0</v>
      </c>
      <c r="X1974">
        <v>989.56323425602409</v>
      </c>
      <c r="Y1974">
        <v>2648.4982750961376</v>
      </c>
      <c r="Z1974">
        <v>6901.8528029640238</v>
      </c>
      <c r="AA1974">
        <v>277.78469854736488</v>
      </c>
      <c r="AB1974">
        <v>2171.9726911255148</v>
      </c>
      <c r="AC1974">
        <v>0</v>
      </c>
      <c r="AD1974">
        <v>0</v>
      </c>
      <c r="AE1974">
        <v>12989.671701989064</v>
      </c>
    </row>
    <row r="1975" spans="1:31" x14ac:dyDescent="0.25">
      <c r="A1975">
        <v>2371917</v>
      </c>
      <c r="B1975">
        <v>1</v>
      </c>
      <c r="C1975" t="s">
        <v>80</v>
      </c>
      <c r="D1975" t="s">
        <v>82</v>
      </c>
      <c r="E1975" t="s">
        <v>148</v>
      </c>
      <c r="F1975" t="s">
        <v>5922</v>
      </c>
      <c r="G1975" t="s">
        <v>240</v>
      </c>
      <c r="H1975" t="s">
        <v>151</v>
      </c>
      <c r="I1975" t="s">
        <v>136</v>
      </c>
      <c r="J1975" t="s">
        <v>137</v>
      </c>
      <c r="K1975" t="s">
        <v>138</v>
      </c>
      <c r="L1975" t="s">
        <v>5923</v>
      </c>
      <c r="M1975" t="s">
        <v>5924</v>
      </c>
      <c r="N1975">
        <v>3.1152777770000002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1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0.93993132327932494</v>
      </c>
      <c r="AC1975">
        <v>0</v>
      </c>
      <c r="AD1975">
        <v>0</v>
      </c>
      <c r="AE1975">
        <v>0.93993132327932494</v>
      </c>
    </row>
    <row r="1976" spans="1:31" x14ac:dyDescent="0.25">
      <c r="A1976">
        <v>2371871</v>
      </c>
      <c r="B1976">
        <v>1</v>
      </c>
      <c r="C1976" t="s">
        <v>80</v>
      </c>
      <c r="D1976" t="s">
        <v>107</v>
      </c>
      <c r="E1976" t="s">
        <v>225</v>
      </c>
      <c r="F1976" t="s">
        <v>5925</v>
      </c>
      <c r="G1976" t="s">
        <v>219</v>
      </c>
      <c r="H1976" t="s">
        <v>151</v>
      </c>
      <c r="I1976" t="s">
        <v>136</v>
      </c>
      <c r="J1976" t="s">
        <v>137</v>
      </c>
      <c r="K1976" t="s">
        <v>138</v>
      </c>
      <c r="L1976" t="s">
        <v>5926</v>
      </c>
      <c r="M1976" t="s">
        <v>5927</v>
      </c>
      <c r="N1976">
        <v>3.648055555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2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6.251982843446255</v>
      </c>
      <c r="AC1976">
        <v>0</v>
      </c>
      <c r="AD1976">
        <v>0</v>
      </c>
      <c r="AE1976">
        <v>6.251982843446255</v>
      </c>
    </row>
    <row r="1977" spans="1:31" x14ac:dyDescent="0.25">
      <c r="A1977">
        <v>2372389</v>
      </c>
      <c r="B1977">
        <v>1</v>
      </c>
      <c r="C1977" t="s">
        <v>81</v>
      </c>
      <c r="D1977" t="s">
        <v>116</v>
      </c>
      <c r="E1977" t="s">
        <v>148</v>
      </c>
      <c r="F1977" t="s">
        <v>5928</v>
      </c>
      <c r="G1977" t="s">
        <v>160</v>
      </c>
      <c r="H1977" t="s">
        <v>151</v>
      </c>
      <c r="I1977" t="s">
        <v>136</v>
      </c>
      <c r="J1977" t="s">
        <v>137</v>
      </c>
      <c r="K1977" t="s">
        <v>138</v>
      </c>
      <c r="L1977" t="s">
        <v>5929</v>
      </c>
      <c r="M1977" t="s">
        <v>5930</v>
      </c>
      <c r="N1977">
        <v>2.1119444440000001</v>
      </c>
      <c r="O1977">
        <v>0</v>
      </c>
      <c r="P1977">
        <v>1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0.33551240344465993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0.33551240344465993</v>
      </c>
    </row>
    <row r="1978" spans="1:31" x14ac:dyDescent="0.25">
      <c r="A1978">
        <v>2372063</v>
      </c>
      <c r="B1978">
        <v>1</v>
      </c>
      <c r="C1978" t="s">
        <v>80</v>
      </c>
      <c r="D1978" t="s">
        <v>110</v>
      </c>
      <c r="E1978" t="s">
        <v>148</v>
      </c>
      <c r="F1978" t="s">
        <v>5931</v>
      </c>
      <c r="G1978" t="s">
        <v>160</v>
      </c>
      <c r="H1978" t="s">
        <v>151</v>
      </c>
      <c r="I1978" t="s">
        <v>136</v>
      </c>
      <c r="J1978" t="s">
        <v>137</v>
      </c>
      <c r="K1978" t="s">
        <v>138</v>
      </c>
      <c r="L1978" t="s">
        <v>5932</v>
      </c>
      <c r="M1978" t="s">
        <v>5933</v>
      </c>
      <c r="N1978">
        <v>1.9186111109999999</v>
      </c>
      <c r="O1978">
        <v>0</v>
      </c>
      <c r="P1978">
        <v>1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1.3418543011213513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1.3418543011213513</v>
      </c>
    </row>
    <row r="1979" spans="1:31" x14ac:dyDescent="0.25">
      <c r="A1979">
        <v>2372249</v>
      </c>
      <c r="B1979">
        <v>1</v>
      </c>
      <c r="C1979" t="s">
        <v>81</v>
      </c>
      <c r="D1979" t="s">
        <v>126</v>
      </c>
      <c r="E1979" t="s">
        <v>132</v>
      </c>
      <c r="F1979" t="s">
        <v>5934</v>
      </c>
      <c r="G1979" t="s">
        <v>134</v>
      </c>
      <c r="H1979" t="s">
        <v>135</v>
      </c>
      <c r="I1979" t="s">
        <v>136</v>
      </c>
      <c r="J1979" t="s">
        <v>137</v>
      </c>
      <c r="K1979" t="s">
        <v>138</v>
      </c>
      <c r="L1979" t="s">
        <v>5935</v>
      </c>
      <c r="M1979" t="s">
        <v>5936</v>
      </c>
      <c r="N1979">
        <v>4.3255555550000002</v>
      </c>
      <c r="O1979">
        <v>0</v>
      </c>
      <c r="P1979">
        <v>0</v>
      </c>
      <c r="Q1979">
        <v>1</v>
      </c>
      <c r="R1979">
        <v>0</v>
      </c>
      <c r="S1979">
        <v>3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44.70598907879193</v>
      </c>
      <c r="Z1979">
        <v>0</v>
      </c>
      <c r="AA1979">
        <v>47.899514407718939</v>
      </c>
      <c r="AB1979">
        <v>0</v>
      </c>
      <c r="AC1979">
        <v>0</v>
      </c>
      <c r="AD1979">
        <v>0</v>
      </c>
      <c r="AE1979">
        <v>92.605503486510869</v>
      </c>
    </row>
    <row r="1980" spans="1:31" x14ac:dyDescent="0.25">
      <c r="A1980">
        <v>2372329</v>
      </c>
      <c r="B1980">
        <v>1</v>
      </c>
      <c r="C1980" t="s">
        <v>81</v>
      </c>
      <c r="D1980" t="s">
        <v>116</v>
      </c>
      <c r="E1980" t="s">
        <v>166</v>
      </c>
      <c r="F1980" t="s">
        <v>5937</v>
      </c>
      <c r="G1980" t="s">
        <v>168</v>
      </c>
      <c r="H1980" t="s">
        <v>135</v>
      </c>
      <c r="I1980" t="s">
        <v>136</v>
      </c>
      <c r="J1980" t="s">
        <v>137</v>
      </c>
      <c r="K1980" t="s">
        <v>138</v>
      </c>
      <c r="L1980" t="s">
        <v>5938</v>
      </c>
      <c r="M1980" t="s">
        <v>5939</v>
      </c>
      <c r="N1980">
        <v>0.62027777699999997</v>
      </c>
      <c r="O1980">
        <v>8</v>
      </c>
      <c r="P1980">
        <v>4479</v>
      </c>
      <c r="Q1980">
        <v>549</v>
      </c>
      <c r="R1980">
        <v>468</v>
      </c>
      <c r="S1980">
        <v>56</v>
      </c>
      <c r="T1980">
        <v>498</v>
      </c>
      <c r="U1980">
        <v>6</v>
      </c>
      <c r="V1980">
        <v>0</v>
      </c>
      <c r="W1980">
        <v>1.2089659902057377</v>
      </c>
      <c r="X1980">
        <v>619.56548401142152</v>
      </c>
      <c r="Y1980">
        <v>2013.8060728558532</v>
      </c>
      <c r="Z1980">
        <v>428.20619630787928</v>
      </c>
      <c r="AA1980">
        <v>160.1699546790054</v>
      </c>
      <c r="AB1980">
        <v>134.24577652623839</v>
      </c>
      <c r="AC1980">
        <v>254.6419573026418</v>
      </c>
      <c r="AD1980">
        <v>0</v>
      </c>
      <c r="AE1980">
        <v>3611.8444076732453</v>
      </c>
    </row>
    <row r="1981" spans="1:31" x14ac:dyDescent="0.25">
      <c r="A1981">
        <v>2371831</v>
      </c>
      <c r="B1981">
        <v>1</v>
      </c>
      <c r="C1981" t="s">
        <v>80</v>
      </c>
      <c r="D1981" t="s">
        <v>106</v>
      </c>
      <c r="E1981" t="s">
        <v>132</v>
      </c>
      <c r="F1981" t="s">
        <v>5940</v>
      </c>
      <c r="G1981" t="s">
        <v>244</v>
      </c>
      <c r="H1981" t="s">
        <v>135</v>
      </c>
      <c r="I1981" t="s">
        <v>136</v>
      </c>
      <c r="J1981" t="s">
        <v>137</v>
      </c>
      <c r="K1981" t="s">
        <v>245</v>
      </c>
      <c r="L1981" t="s">
        <v>5941</v>
      </c>
      <c r="M1981" t="s">
        <v>5942</v>
      </c>
      <c r="N1981">
        <v>5.1811111109999999</v>
      </c>
      <c r="O1981">
        <v>0</v>
      </c>
      <c r="P1981">
        <v>500</v>
      </c>
      <c r="Q1981">
        <v>0</v>
      </c>
      <c r="R1981">
        <v>0</v>
      </c>
      <c r="S1981">
        <v>0</v>
      </c>
      <c r="T1981">
        <v>15</v>
      </c>
      <c r="U1981">
        <v>0</v>
      </c>
      <c r="V1981">
        <v>0</v>
      </c>
      <c r="W1981">
        <v>0</v>
      </c>
      <c r="X1981">
        <v>602.10282277826991</v>
      </c>
      <c r="Y1981">
        <v>0</v>
      </c>
      <c r="Z1981">
        <v>0</v>
      </c>
      <c r="AA1981">
        <v>0</v>
      </c>
      <c r="AB1981">
        <v>119.07551271587056</v>
      </c>
      <c r="AC1981">
        <v>0</v>
      </c>
      <c r="AD1981">
        <v>0</v>
      </c>
      <c r="AE1981">
        <v>721.17833549414047</v>
      </c>
    </row>
    <row r="1982" spans="1:31" x14ac:dyDescent="0.25">
      <c r="A1982">
        <v>2371974</v>
      </c>
      <c r="B1982">
        <v>1</v>
      </c>
      <c r="C1982" t="s">
        <v>80</v>
      </c>
      <c r="D1982" t="s">
        <v>100</v>
      </c>
      <c r="E1982" t="s">
        <v>132</v>
      </c>
      <c r="F1982" t="s">
        <v>5943</v>
      </c>
      <c r="G1982" t="s">
        <v>168</v>
      </c>
      <c r="H1982" t="s">
        <v>135</v>
      </c>
      <c r="I1982" t="s">
        <v>136</v>
      </c>
      <c r="J1982" t="s">
        <v>137</v>
      </c>
      <c r="K1982" t="s">
        <v>138</v>
      </c>
      <c r="L1982" t="s">
        <v>5944</v>
      </c>
      <c r="M1982" t="s">
        <v>5945</v>
      </c>
      <c r="N1982">
        <v>2.7827777770000002</v>
      </c>
      <c r="O1982">
        <v>0</v>
      </c>
      <c r="P1982">
        <v>2690</v>
      </c>
      <c r="Q1982">
        <v>0</v>
      </c>
      <c r="R1982">
        <v>10</v>
      </c>
      <c r="S1982">
        <v>0</v>
      </c>
      <c r="T1982">
        <v>109</v>
      </c>
      <c r="U1982">
        <v>0</v>
      </c>
      <c r="V1982">
        <v>0</v>
      </c>
      <c r="W1982">
        <v>0</v>
      </c>
      <c r="X1982">
        <v>2587.9619798994249</v>
      </c>
      <c r="Y1982">
        <v>0</v>
      </c>
      <c r="Z1982">
        <v>14.853223507476383</v>
      </c>
      <c r="AA1982">
        <v>0</v>
      </c>
      <c r="AB1982">
        <v>558.16167427090943</v>
      </c>
      <c r="AC1982">
        <v>0</v>
      </c>
      <c r="AD1982">
        <v>0</v>
      </c>
      <c r="AE1982">
        <v>3160.9768776778105</v>
      </c>
    </row>
    <row r="1983" spans="1:31" x14ac:dyDescent="0.25">
      <c r="A1983">
        <v>2372209</v>
      </c>
      <c r="B1983">
        <v>1</v>
      </c>
      <c r="C1983" t="s">
        <v>80</v>
      </c>
      <c r="D1983" t="s">
        <v>94</v>
      </c>
      <c r="E1983" t="s">
        <v>225</v>
      </c>
      <c r="F1983" t="s">
        <v>5946</v>
      </c>
      <c r="G1983" t="s">
        <v>227</v>
      </c>
      <c r="H1983" t="s">
        <v>151</v>
      </c>
      <c r="I1983" t="s">
        <v>136</v>
      </c>
      <c r="J1983" t="s">
        <v>137</v>
      </c>
      <c r="K1983" t="s">
        <v>138</v>
      </c>
      <c r="L1983" t="s">
        <v>5947</v>
      </c>
      <c r="M1983" t="s">
        <v>5948</v>
      </c>
      <c r="N1983">
        <v>8.2911111109999993</v>
      </c>
      <c r="O1983">
        <v>0</v>
      </c>
      <c r="P1983">
        <v>50</v>
      </c>
      <c r="Q1983">
        <v>0</v>
      </c>
      <c r="R1983">
        <v>0</v>
      </c>
      <c r="S1983">
        <v>0</v>
      </c>
      <c r="T1983">
        <v>1</v>
      </c>
      <c r="U1983">
        <v>0</v>
      </c>
      <c r="V1983">
        <v>0</v>
      </c>
      <c r="W1983">
        <v>0</v>
      </c>
      <c r="X1983">
        <v>35.550778232754546</v>
      </c>
      <c r="Y1983">
        <v>0</v>
      </c>
      <c r="Z1983">
        <v>0</v>
      </c>
      <c r="AA1983">
        <v>0</v>
      </c>
      <c r="AB1983">
        <v>0.96908920416084166</v>
      </c>
      <c r="AC1983">
        <v>0</v>
      </c>
      <c r="AD1983">
        <v>0</v>
      </c>
      <c r="AE1983">
        <v>36.519867436915391</v>
      </c>
    </row>
    <row r="1984" spans="1:31" x14ac:dyDescent="0.25">
      <c r="A1984">
        <v>2372186</v>
      </c>
      <c r="B1984">
        <v>1</v>
      </c>
      <c r="C1984" t="s">
        <v>80</v>
      </c>
      <c r="D1984" t="s">
        <v>85</v>
      </c>
      <c r="E1984" t="s">
        <v>175</v>
      </c>
      <c r="F1984" t="s">
        <v>5949</v>
      </c>
      <c r="G1984" t="s">
        <v>284</v>
      </c>
      <c r="H1984" t="s">
        <v>151</v>
      </c>
      <c r="I1984" t="s">
        <v>136</v>
      </c>
      <c r="J1984" t="s">
        <v>137</v>
      </c>
      <c r="K1984" t="s">
        <v>138</v>
      </c>
      <c r="L1984" t="s">
        <v>5950</v>
      </c>
      <c r="M1984" t="s">
        <v>5951</v>
      </c>
      <c r="N1984">
        <v>5.2452777770000001</v>
      </c>
      <c r="O1984">
        <v>0</v>
      </c>
      <c r="P1984">
        <v>57</v>
      </c>
      <c r="Q1984">
        <v>0</v>
      </c>
      <c r="R1984">
        <v>0</v>
      </c>
      <c r="S1984">
        <v>0</v>
      </c>
      <c r="T1984">
        <v>19</v>
      </c>
      <c r="U1984">
        <v>0</v>
      </c>
      <c r="V1984">
        <v>0</v>
      </c>
      <c r="W1984">
        <v>0</v>
      </c>
      <c r="X1984">
        <v>139.45295109980663</v>
      </c>
      <c r="Y1984">
        <v>0</v>
      </c>
      <c r="Z1984">
        <v>0</v>
      </c>
      <c r="AA1984">
        <v>0</v>
      </c>
      <c r="AB1984">
        <v>201.76372533472932</v>
      </c>
      <c r="AC1984">
        <v>0</v>
      </c>
      <c r="AD1984">
        <v>0</v>
      </c>
      <c r="AE1984">
        <v>341.21667643453594</v>
      </c>
    </row>
    <row r="1985" spans="1:31" x14ac:dyDescent="0.25">
      <c r="A1985">
        <v>2372000</v>
      </c>
      <c r="B1985">
        <v>1</v>
      </c>
      <c r="C1985" t="s">
        <v>81</v>
      </c>
      <c r="D1985" t="s">
        <v>127</v>
      </c>
      <c r="E1985" t="s">
        <v>225</v>
      </c>
      <c r="F1985" t="s">
        <v>5952</v>
      </c>
      <c r="G1985" t="s">
        <v>219</v>
      </c>
      <c r="H1985" t="s">
        <v>151</v>
      </c>
      <c r="I1985" t="s">
        <v>136</v>
      </c>
      <c r="J1985" t="s">
        <v>137</v>
      </c>
      <c r="K1985" t="s">
        <v>138</v>
      </c>
      <c r="L1985" t="s">
        <v>5953</v>
      </c>
      <c r="M1985" t="s">
        <v>5954</v>
      </c>
      <c r="N1985">
        <v>0.92444444400000003</v>
      </c>
      <c r="O1985">
        <v>0</v>
      </c>
      <c r="P1985">
        <v>6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2.1592077479458638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2.1592077479458638</v>
      </c>
    </row>
    <row r="1986" spans="1:31" x14ac:dyDescent="0.25">
      <c r="A1986">
        <v>2371874</v>
      </c>
      <c r="B1986">
        <v>1</v>
      </c>
      <c r="C1986" t="s">
        <v>80</v>
      </c>
      <c r="D1986" t="s">
        <v>96</v>
      </c>
      <c r="E1986" t="s">
        <v>132</v>
      </c>
      <c r="F1986" t="s">
        <v>5955</v>
      </c>
      <c r="G1986" t="s">
        <v>252</v>
      </c>
      <c r="H1986" t="s">
        <v>135</v>
      </c>
      <c r="I1986" t="s">
        <v>136</v>
      </c>
      <c r="J1986" t="s">
        <v>137</v>
      </c>
      <c r="K1986" t="s">
        <v>245</v>
      </c>
      <c r="L1986" t="s">
        <v>5956</v>
      </c>
      <c r="M1986" t="s">
        <v>5957</v>
      </c>
      <c r="N1986">
        <v>6.9241666659999996</v>
      </c>
      <c r="O1986">
        <v>0</v>
      </c>
      <c r="P1986">
        <v>106</v>
      </c>
      <c r="Q1986">
        <v>0</v>
      </c>
      <c r="R1986">
        <v>0</v>
      </c>
      <c r="S1986">
        <v>3</v>
      </c>
      <c r="T1986">
        <v>6</v>
      </c>
      <c r="U1986">
        <v>0</v>
      </c>
      <c r="V1986">
        <v>0</v>
      </c>
      <c r="W1986">
        <v>0</v>
      </c>
      <c r="X1986">
        <v>321.45517147169573</v>
      </c>
      <c r="Y1986">
        <v>0</v>
      </c>
      <c r="Z1986">
        <v>0</v>
      </c>
      <c r="AA1986">
        <v>299.62753251496054</v>
      </c>
      <c r="AB1986">
        <v>26.122195777726354</v>
      </c>
      <c r="AC1986">
        <v>0</v>
      </c>
      <c r="AD1986">
        <v>0</v>
      </c>
      <c r="AE1986">
        <v>647.20489976438262</v>
      </c>
    </row>
    <row r="1987" spans="1:31" x14ac:dyDescent="0.25">
      <c r="A1987">
        <v>2372123</v>
      </c>
      <c r="B1987">
        <v>1</v>
      </c>
      <c r="C1987" t="s">
        <v>80</v>
      </c>
      <c r="D1987" t="s">
        <v>94</v>
      </c>
      <c r="E1987" t="s">
        <v>154</v>
      </c>
      <c r="F1987" t="s">
        <v>5958</v>
      </c>
      <c r="G1987" t="s">
        <v>299</v>
      </c>
      <c r="H1987" t="s">
        <v>151</v>
      </c>
      <c r="I1987" t="s">
        <v>136</v>
      </c>
      <c r="J1987" t="s">
        <v>137</v>
      </c>
      <c r="K1987" t="s">
        <v>138</v>
      </c>
      <c r="L1987" t="s">
        <v>5959</v>
      </c>
      <c r="M1987" t="s">
        <v>5960</v>
      </c>
      <c r="N1987">
        <v>0.55500000000000005</v>
      </c>
      <c r="O1987">
        <v>0</v>
      </c>
      <c r="P1987">
        <v>433</v>
      </c>
      <c r="Q1987">
        <v>0</v>
      </c>
      <c r="R1987">
        <v>0</v>
      </c>
      <c r="S1987">
        <v>0</v>
      </c>
      <c r="T1987">
        <v>30</v>
      </c>
      <c r="U1987">
        <v>0</v>
      </c>
      <c r="V1987">
        <v>0</v>
      </c>
      <c r="W1987">
        <v>0</v>
      </c>
      <c r="X1987">
        <v>78.410694640726661</v>
      </c>
      <c r="Y1987">
        <v>0</v>
      </c>
      <c r="Z1987">
        <v>0</v>
      </c>
      <c r="AA1987">
        <v>0</v>
      </c>
      <c r="AB1987">
        <v>25.169828402247671</v>
      </c>
      <c r="AC1987">
        <v>0</v>
      </c>
      <c r="AD1987">
        <v>0</v>
      </c>
      <c r="AE1987">
        <v>103.58052304297433</v>
      </c>
    </row>
    <row r="1988" spans="1:31" x14ac:dyDescent="0.25">
      <c r="A1988">
        <v>2371914</v>
      </c>
      <c r="B1988">
        <v>1</v>
      </c>
      <c r="C1988" t="s">
        <v>80</v>
      </c>
      <c r="D1988" t="s">
        <v>96</v>
      </c>
      <c r="E1988" t="s">
        <v>148</v>
      </c>
      <c r="F1988" t="s">
        <v>5961</v>
      </c>
      <c r="G1988" t="s">
        <v>160</v>
      </c>
      <c r="H1988" t="s">
        <v>151</v>
      </c>
      <c r="I1988" t="s">
        <v>136</v>
      </c>
      <c r="J1988" t="s">
        <v>137</v>
      </c>
      <c r="K1988" t="s">
        <v>138</v>
      </c>
      <c r="L1988" t="s">
        <v>5962</v>
      </c>
      <c r="M1988" t="s">
        <v>5963</v>
      </c>
      <c r="N1988">
        <v>5.9111111110000003</v>
      </c>
      <c r="O1988">
        <v>0</v>
      </c>
      <c r="P1988">
        <v>1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6.1875674386241624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6.1875674386241624</v>
      </c>
    </row>
    <row r="1989" spans="1:31" x14ac:dyDescent="0.25">
      <c r="A1989">
        <v>2371891</v>
      </c>
      <c r="B1989">
        <v>1</v>
      </c>
      <c r="C1989" t="s">
        <v>80</v>
      </c>
      <c r="D1989" t="s">
        <v>101</v>
      </c>
      <c r="E1989" t="s">
        <v>148</v>
      </c>
      <c r="F1989" t="s">
        <v>5964</v>
      </c>
      <c r="G1989" t="s">
        <v>150</v>
      </c>
      <c r="H1989" t="s">
        <v>151</v>
      </c>
      <c r="I1989" t="s">
        <v>136</v>
      </c>
      <c r="J1989" t="s">
        <v>137</v>
      </c>
      <c r="K1989" t="s">
        <v>138</v>
      </c>
      <c r="L1989" t="s">
        <v>5965</v>
      </c>
      <c r="M1989" t="s">
        <v>5966</v>
      </c>
      <c r="N1989">
        <v>2.8341666659999998</v>
      </c>
      <c r="O1989">
        <v>0</v>
      </c>
      <c r="P1989">
        <v>13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6.6552187590835192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6.6552187590835192</v>
      </c>
    </row>
    <row r="1990" spans="1:31" x14ac:dyDescent="0.25">
      <c r="A1990">
        <v>2371751</v>
      </c>
      <c r="B1990">
        <v>1</v>
      </c>
      <c r="C1990" t="s">
        <v>80</v>
      </c>
      <c r="D1990" t="s">
        <v>84</v>
      </c>
      <c r="E1990" t="s">
        <v>132</v>
      </c>
      <c r="F1990" t="s">
        <v>5967</v>
      </c>
      <c r="G1990" t="s">
        <v>252</v>
      </c>
      <c r="H1990" t="s">
        <v>135</v>
      </c>
      <c r="I1990" t="s">
        <v>136</v>
      </c>
      <c r="J1990" t="s">
        <v>137</v>
      </c>
      <c r="K1990" t="s">
        <v>245</v>
      </c>
      <c r="L1990" t="s">
        <v>5968</v>
      </c>
      <c r="M1990" t="s">
        <v>5969</v>
      </c>
      <c r="N1990">
        <v>11.211666665999999</v>
      </c>
      <c r="O1990">
        <v>0</v>
      </c>
      <c r="P1990">
        <v>1040</v>
      </c>
      <c r="Q1990">
        <v>0</v>
      </c>
      <c r="R1990">
        <v>0</v>
      </c>
      <c r="S1990">
        <v>0</v>
      </c>
      <c r="T1990">
        <v>42</v>
      </c>
      <c r="U1990">
        <v>0</v>
      </c>
      <c r="V1990">
        <v>0</v>
      </c>
      <c r="W1990">
        <v>0</v>
      </c>
      <c r="X1990">
        <v>3512.2256172061775</v>
      </c>
      <c r="Y1990">
        <v>0</v>
      </c>
      <c r="Z1990">
        <v>0</v>
      </c>
      <c r="AA1990">
        <v>0</v>
      </c>
      <c r="AB1990">
        <v>1334.5726709409369</v>
      </c>
      <c r="AC1990">
        <v>0</v>
      </c>
      <c r="AD1990">
        <v>0</v>
      </c>
      <c r="AE1990">
        <v>4846.7982881471144</v>
      </c>
    </row>
    <row r="1991" spans="1:31" x14ac:dyDescent="0.25">
      <c r="A1991">
        <v>2371745</v>
      </c>
      <c r="B1991">
        <v>1</v>
      </c>
      <c r="C1991" t="s">
        <v>81</v>
      </c>
      <c r="D1991" t="s">
        <v>118</v>
      </c>
      <c r="E1991" t="s">
        <v>225</v>
      </c>
      <c r="F1991" t="s">
        <v>5970</v>
      </c>
      <c r="G1991" t="s">
        <v>219</v>
      </c>
      <c r="H1991" t="s">
        <v>151</v>
      </c>
      <c r="I1991" t="s">
        <v>136</v>
      </c>
      <c r="J1991" t="s">
        <v>137</v>
      </c>
      <c r="K1991" t="s">
        <v>138</v>
      </c>
      <c r="L1991" t="s">
        <v>5971</v>
      </c>
      <c r="M1991" t="s">
        <v>5972</v>
      </c>
      <c r="N1991">
        <v>2.5761111109999999</v>
      </c>
      <c r="O1991">
        <v>0</v>
      </c>
      <c r="P1991">
        <v>7</v>
      </c>
      <c r="Q1991">
        <v>0</v>
      </c>
      <c r="R1991">
        <v>2</v>
      </c>
      <c r="S1991">
        <v>0</v>
      </c>
      <c r="T1991">
        <v>2</v>
      </c>
      <c r="U1991">
        <v>0</v>
      </c>
      <c r="V1991">
        <v>0</v>
      </c>
      <c r="W1991">
        <v>0</v>
      </c>
      <c r="X1991">
        <v>14.074178042758223</v>
      </c>
      <c r="Y1991">
        <v>0</v>
      </c>
      <c r="Z1991">
        <v>8.4906408946700243</v>
      </c>
      <c r="AA1991">
        <v>0</v>
      </c>
      <c r="AB1991">
        <v>8.3843047647515352</v>
      </c>
      <c r="AC1991">
        <v>0</v>
      </c>
      <c r="AD1991">
        <v>0</v>
      </c>
      <c r="AE1991">
        <v>30.949123702179783</v>
      </c>
    </row>
    <row r="1992" spans="1:31" x14ac:dyDescent="0.25">
      <c r="A1992">
        <v>2371728</v>
      </c>
      <c r="B1992">
        <v>1</v>
      </c>
      <c r="C1992" t="s">
        <v>80</v>
      </c>
      <c r="D1992" t="s">
        <v>96</v>
      </c>
      <c r="E1992" t="s">
        <v>148</v>
      </c>
      <c r="F1992" t="s">
        <v>5973</v>
      </c>
      <c r="G1992" t="s">
        <v>240</v>
      </c>
      <c r="H1992" t="s">
        <v>151</v>
      </c>
      <c r="I1992" t="s">
        <v>136</v>
      </c>
      <c r="J1992" t="s">
        <v>137</v>
      </c>
      <c r="K1992" t="s">
        <v>138</v>
      </c>
      <c r="L1992" t="s">
        <v>5974</v>
      </c>
      <c r="M1992" t="s">
        <v>5975</v>
      </c>
      <c r="N1992">
        <v>2.6863888880000002</v>
      </c>
      <c r="O1992">
        <v>0</v>
      </c>
      <c r="P1992">
        <v>1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</row>
    <row r="1993" spans="1:31" x14ac:dyDescent="0.25">
      <c r="A1993">
        <v>2372292</v>
      </c>
      <c r="B1993">
        <v>1</v>
      </c>
      <c r="C1993" t="s">
        <v>80</v>
      </c>
      <c r="D1993" t="s">
        <v>100</v>
      </c>
      <c r="E1993" t="s">
        <v>132</v>
      </c>
      <c r="F1993" t="s">
        <v>5976</v>
      </c>
      <c r="G1993" t="s">
        <v>142</v>
      </c>
      <c r="H1993" t="s">
        <v>135</v>
      </c>
      <c r="I1993" t="s">
        <v>136</v>
      </c>
      <c r="J1993" t="s">
        <v>137</v>
      </c>
      <c r="K1993" t="s">
        <v>138</v>
      </c>
      <c r="L1993" t="s">
        <v>5977</v>
      </c>
      <c r="M1993" t="s">
        <v>5978</v>
      </c>
      <c r="N1993">
        <v>1.5294444439999999</v>
      </c>
      <c r="O1993">
        <v>0</v>
      </c>
      <c r="P1993">
        <v>14</v>
      </c>
      <c r="Q1993">
        <v>0</v>
      </c>
      <c r="R1993">
        <v>16</v>
      </c>
      <c r="S1993">
        <v>0</v>
      </c>
      <c r="T1993">
        <v>7</v>
      </c>
      <c r="U1993">
        <v>0</v>
      </c>
      <c r="V1993">
        <v>0</v>
      </c>
      <c r="W1993">
        <v>0</v>
      </c>
      <c r="X1993">
        <v>8.8955329337298767</v>
      </c>
      <c r="Y1993">
        <v>0</v>
      </c>
      <c r="Z1993">
        <v>28.763179991868274</v>
      </c>
      <c r="AA1993">
        <v>0</v>
      </c>
      <c r="AB1993">
        <v>14.490498730204893</v>
      </c>
      <c r="AC1993">
        <v>0</v>
      </c>
      <c r="AD1993">
        <v>0</v>
      </c>
      <c r="AE1993">
        <v>52.149211655803043</v>
      </c>
    </row>
    <row r="1994" spans="1:31" x14ac:dyDescent="0.25">
      <c r="A1994">
        <v>2371814</v>
      </c>
      <c r="B1994">
        <v>1</v>
      </c>
      <c r="C1994" t="s">
        <v>81</v>
      </c>
      <c r="D1994" t="s">
        <v>122</v>
      </c>
      <c r="E1994" t="s">
        <v>148</v>
      </c>
      <c r="F1994" t="s">
        <v>5979</v>
      </c>
      <c r="G1994" t="s">
        <v>150</v>
      </c>
      <c r="H1994" t="s">
        <v>151</v>
      </c>
      <c r="I1994" t="s">
        <v>136</v>
      </c>
      <c r="J1994" t="s">
        <v>137</v>
      </c>
      <c r="K1994" t="s">
        <v>138</v>
      </c>
      <c r="L1994" t="s">
        <v>5980</v>
      </c>
      <c r="M1994" t="s">
        <v>5981</v>
      </c>
      <c r="N1994">
        <v>0.48916666600000003</v>
      </c>
      <c r="O1994">
        <v>0</v>
      </c>
      <c r="P1994">
        <v>8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0.99721694635479019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0.99721694635479019</v>
      </c>
    </row>
    <row r="1995" spans="1:31" x14ac:dyDescent="0.25">
      <c r="A1995">
        <v>2371705</v>
      </c>
      <c r="B1995">
        <v>1</v>
      </c>
      <c r="C1995" t="s">
        <v>81</v>
      </c>
      <c r="D1995" t="s">
        <v>127</v>
      </c>
      <c r="E1995" t="s">
        <v>171</v>
      </c>
      <c r="F1995" t="s">
        <v>5982</v>
      </c>
      <c r="G1995" t="s">
        <v>168</v>
      </c>
      <c r="H1995" t="s">
        <v>135</v>
      </c>
      <c r="I1995" t="s">
        <v>136</v>
      </c>
      <c r="J1995" t="s">
        <v>137</v>
      </c>
      <c r="K1995" t="s">
        <v>138</v>
      </c>
      <c r="L1995" t="s">
        <v>5983</v>
      </c>
      <c r="M1995" t="s">
        <v>5984</v>
      </c>
      <c r="N1995">
        <v>0.832777777</v>
      </c>
      <c r="O1995">
        <v>0</v>
      </c>
      <c r="P1995">
        <v>0</v>
      </c>
      <c r="Q1995">
        <v>32</v>
      </c>
      <c r="R1995">
        <v>0</v>
      </c>
      <c r="S1995">
        <v>7</v>
      </c>
      <c r="T1995">
        <v>0</v>
      </c>
      <c r="U1995">
        <v>2</v>
      </c>
      <c r="V1995">
        <v>0</v>
      </c>
      <c r="W1995">
        <v>0</v>
      </c>
      <c r="X1995">
        <v>0</v>
      </c>
      <c r="Y1995">
        <v>184.46206868540014</v>
      </c>
      <c r="Z1995">
        <v>0</v>
      </c>
      <c r="AA1995">
        <v>23.348491499486624</v>
      </c>
      <c r="AB1995">
        <v>0</v>
      </c>
      <c r="AC1995">
        <v>208.00589439746292</v>
      </c>
      <c r="AD1995">
        <v>0</v>
      </c>
      <c r="AE1995">
        <v>415.81645458234971</v>
      </c>
    </row>
    <row r="1996" spans="1:31" x14ac:dyDescent="0.25">
      <c r="A1996">
        <v>2372334</v>
      </c>
      <c r="B1996">
        <v>1</v>
      </c>
      <c r="C1996" t="s">
        <v>80</v>
      </c>
      <c r="D1996" t="s">
        <v>83</v>
      </c>
      <c r="E1996" t="s">
        <v>148</v>
      </c>
      <c r="F1996" t="s">
        <v>5985</v>
      </c>
      <c r="G1996" t="s">
        <v>240</v>
      </c>
      <c r="H1996" t="s">
        <v>151</v>
      </c>
      <c r="I1996" t="s">
        <v>136</v>
      </c>
      <c r="J1996" t="s">
        <v>137</v>
      </c>
      <c r="K1996" t="s">
        <v>138</v>
      </c>
      <c r="L1996" t="s">
        <v>5986</v>
      </c>
      <c r="M1996" t="s">
        <v>5987</v>
      </c>
      <c r="N1996">
        <v>1.7961111110000001</v>
      </c>
      <c r="O1996">
        <v>0</v>
      </c>
      <c r="P1996">
        <v>10</v>
      </c>
      <c r="Q1996">
        <v>0</v>
      </c>
      <c r="R1996">
        <v>0</v>
      </c>
      <c r="S1996">
        <v>0</v>
      </c>
      <c r="T1996">
        <v>4</v>
      </c>
      <c r="U1996">
        <v>0</v>
      </c>
      <c r="V1996">
        <v>0</v>
      </c>
      <c r="W1996">
        <v>0</v>
      </c>
      <c r="X1996">
        <v>4.283475406949349</v>
      </c>
      <c r="Y1996">
        <v>0</v>
      </c>
      <c r="Z1996">
        <v>0</v>
      </c>
      <c r="AA1996">
        <v>0</v>
      </c>
      <c r="AB1996">
        <v>0.88396462709371515</v>
      </c>
      <c r="AC1996">
        <v>0</v>
      </c>
      <c r="AD1996">
        <v>0</v>
      </c>
      <c r="AE1996">
        <v>5.1674400340430644</v>
      </c>
    </row>
    <row r="1997" spans="1:31" x14ac:dyDescent="0.25">
      <c r="A1997">
        <v>2372171</v>
      </c>
      <c r="B1997">
        <v>1</v>
      </c>
      <c r="C1997" t="s">
        <v>80</v>
      </c>
      <c r="D1997" t="s">
        <v>82</v>
      </c>
      <c r="E1997" t="s">
        <v>148</v>
      </c>
      <c r="F1997" t="s">
        <v>5988</v>
      </c>
      <c r="G1997" t="s">
        <v>160</v>
      </c>
      <c r="H1997" t="s">
        <v>151</v>
      </c>
      <c r="I1997" t="s">
        <v>136</v>
      </c>
      <c r="J1997" t="s">
        <v>137</v>
      </c>
      <c r="K1997" t="s">
        <v>138</v>
      </c>
      <c r="L1997" t="s">
        <v>5989</v>
      </c>
      <c r="M1997" t="s">
        <v>5990</v>
      </c>
      <c r="N1997">
        <v>1.534444444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1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0.9642849473893168</v>
      </c>
      <c r="AC1997">
        <v>0</v>
      </c>
      <c r="AD1997">
        <v>0</v>
      </c>
      <c r="AE1997">
        <v>0.9642849473893168</v>
      </c>
    </row>
    <row r="1998" spans="1:31" x14ac:dyDescent="0.25">
      <c r="A1998">
        <v>2371693</v>
      </c>
      <c r="B1998">
        <v>1</v>
      </c>
      <c r="C1998" t="s">
        <v>80</v>
      </c>
      <c r="D1998" t="s">
        <v>92</v>
      </c>
      <c r="E1998" t="s">
        <v>166</v>
      </c>
      <c r="F1998" t="s">
        <v>5991</v>
      </c>
      <c r="G1998" t="s">
        <v>168</v>
      </c>
      <c r="H1998" t="s">
        <v>135</v>
      </c>
      <c r="I1998" t="s">
        <v>136</v>
      </c>
      <c r="J1998" t="s">
        <v>137</v>
      </c>
      <c r="K1998" t="s">
        <v>138</v>
      </c>
      <c r="L1998" t="s">
        <v>5992</v>
      </c>
      <c r="M1998" t="s">
        <v>5993</v>
      </c>
      <c r="N1998">
        <v>0.14000000000000001</v>
      </c>
      <c r="O1998">
        <v>0</v>
      </c>
      <c r="P1998">
        <v>32</v>
      </c>
      <c r="Q1998">
        <v>0</v>
      </c>
      <c r="R1998">
        <v>14</v>
      </c>
      <c r="S1998">
        <v>2</v>
      </c>
      <c r="T1998">
        <v>7</v>
      </c>
      <c r="U1998">
        <v>0</v>
      </c>
      <c r="V1998">
        <v>0</v>
      </c>
      <c r="W1998">
        <v>0</v>
      </c>
      <c r="X1998">
        <v>1.6160257786968404</v>
      </c>
      <c r="Y1998">
        <v>0</v>
      </c>
      <c r="Z1998">
        <v>1.0079772300505601</v>
      </c>
      <c r="AA1998">
        <v>1.2521091830629203</v>
      </c>
      <c r="AB1998">
        <v>0.67673662272090018</v>
      </c>
      <c r="AC1998">
        <v>0</v>
      </c>
      <c r="AD1998">
        <v>0</v>
      </c>
      <c r="AE1998">
        <v>4.5528488145312203</v>
      </c>
    </row>
    <row r="1999" spans="1:31" x14ac:dyDescent="0.25">
      <c r="A1999">
        <v>2371836</v>
      </c>
      <c r="B1999">
        <v>1</v>
      </c>
      <c r="C1999" t="s">
        <v>80</v>
      </c>
      <c r="D1999" t="s">
        <v>108</v>
      </c>
      <c r="E1999" t="s">
        <v>154</v>
      </c>
      <c r="F1999" t="s">
        <v>5994</v>
      </c>
      <c r="G1999" t="s">
        <v>244</v>
      </c>
      <c r="H1999" t="s">
        <v>151</v>
      </c>
      <c r="I1999" t="s">
        <v>136</v>
      </c>
      <c r="J1999" t="s">
        <v>137</v>
      </c>
      <c r="K1999" t="s">
        <v>245</v>
      </c>
      <c r="L1999" t="s">
        <v>5995</v>
      </c>
      <c r="M1999" t="s">
        <v>5996</v>
      </c>
      <c r="N1999">
        <v>7.0602777769999996</v>
      </c>
      <c r="O1999">
        <v>0</v>
      </c>
      <c r="P1999">
        <v>34</v>
      </c>
      <c r="Q1999">
        <v>0</v>
      </c>
      <c r="R1999">
        <v>4</v>
      </c>
      <c r="S1999">
        <v>0</v>
      </c>
      <c r="T1999">
        <v>2</v>
      </c>
      <c r="U1999">
        <v>0</v>
      </c>
      <c r="V1999">
        <v>0</v>
      </c>
      <c r="W1999">
        <v>0</v>
      </c>
      <c r="X1999">
        <v>35.033070441547345</v>
      </c>
      <c r="Y1999">
        <v>0</v>
      </c>
      <c r="Z1999">
        <v>5.0531870568832078</v>
      </c>
      <c r="AA1999">
        <v>0</v>
      </c>
      <c r="AB1999">
        <v>5.1262316126091667E-2</v>
      </c>
      <c r="AC1999">
        <v>0</v>
      </c>
      <c r="AD1999">
        <v>0</v>
      </c>
      <c r="AE1999">
        <v>40.137519814556647</v>
      </c>
    </row>
    <row r="2000" spans="1:31" x14ac:dyDescent="0.25">
      <c r="A2000">
        <v>2371736</v>
      </c>
      <c r="B2000">
        <v>1</v>
      </c>
      <c r="C2000" t="s">
        <v>81</v>
      </c>
      <c r="D2000" t="s">
        <v>118</v>
      </c>
      <c r="E2000" t="s">
        <v>132</v>
      </c>
      <c r="F2000" t="s">
        <v>5997</v>
      </c>
      <c r="G2000" t="s">
        <v>134</v>
      </c>
      <c r="H2000" t="s">
        <v>135</v>
      </c>
      <c r="I2000" t="s">
        <v>136</v>
      </c>
      <c r="J2000" t="s">
        <v>137</v>
      </c>
      <c r="K2000" t="s">
        <v>138</v>
      </c>
      <c r="L2000" t="s">
        <v>5998</v>
      </c>
      <c r="M2000" t="s">
        <v>5999</v>
      </c>
      <c r="N2000">
        <v>0.72333333300000002</v>
      </c>
      <c r="O2000">
        <v>0</v>
      </c>
      <c r="P2000">
        <v>0</v>
      </c>
      <c r="Q2000">
        <v>1</v>
      </c>
      <c r="R2000">
        <v>0</v>
      </c>
      <c r="S2000">
        <v>1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1.9735752243992915</v>
      </c>
      <c r="Z2000">
        <v>0</v>
      </c>
      <c r="AA2000">
        <v>4.233447438931778</v>
      </c>
      <c r="AB2000">
        <v>0</v>
      </c>
      <c r="AC2000">
        <v>0</v>
      </c>
      <c r="AD2000">
        <v>0</v>
      </c>
      <c r="AE2000">
        <v>6.2070226633310694</v>
      </c>
    </row>
    <row r="2001" spans="1:31" x14ac:dyDescent="0.25">
      <c r="A2001">
        <v>2371687</v>
      </c>
      <c r="B2001">
        <v>1</v>
      </c>
      <c r="C2001" t="s">
        <v>81</v>
      </c>
      <c r="D2001" t="s">
        <v>116</v>
      </c>
      <c r="E2001" t="s">
        <v>171</v>
      </c>
      <c r="F2001" t="s">
        <v>6000</v>
      </c>
      <c r="G2001" t="s">
        <v>168</v>
      </c>
      <c r="H2001" t="s">
        <v>135</v>
      </c>
      <c r="I2001" t="s">
        <v>136</v>
      </c>
      <c r="J2001" t="s">
        <v>137</v>
      </c>
      <c r="K2001" t="s">
        <v>138</v>
      </c>
      <c r="L2001" t="s">
        <v>6001</v>
      </c>
      <c r="M2001" t="s">
        <v>6002</v>
      </c>
      <c r="N2001">
        <v>1.22</v>
      </c>
      <c r="O2001">
        <v>0</v>
      </c>
      <c r="P2001">
        <v>722</v>
      </c>
      <c r="Q2001">
        <v>0</v>
      </c>
      <c r="R2001">
        <v>71</v>
      </c>
      <c r="S2001">
        <v>3</v>
      </c>
      <c r="T2001">
        <v>91</v>
      </c>
      <c r="U2001">
        <v>0</v>
      </c>
      <c r="V2001">
        <v>0</v>
      </c>
      <c r="W2001">
        <v>0</v>
      </c>
      <c r="X2001">
        <v>160.09131625021436</v>
      </c>
      <c r="Y2001">
        <v>0</v>
      </c>
      <c r="Z2001">
        <v>64.513099808312901</v>
      </c>
      <c r="AA2001">
        <v>3.4715159860912954</v>
      </c>
      <c r="AB2001">
        <v>46.754930561104246</v>
      </c>
      <c r="AC2001">
        <v>0</v>
      </c>
      <c r="AD2001">
        <v>0</v>
      </c>
      <c r="AE2001">
        <v>274.83086260572281</v>
      </c>
    </row>
    <row r="2002" spans="1:31" x14ac:dyDescent="0.25">
      <c r="A2002">
        <v>2372277</v>
      </c>
      <c r="B2002">
        <v>1</v>
      </c>
      <c r="C2002" t="s">
        <v>80</v>
      </c>
      <c r="D2002" t="s">
        <v>83</v>
      </c>
      <c r="E2002" t="s">
        <v>148</v>
      </c>
      <c r="F2002" t="s">
        <v>6003</v>
      </c>
      <c r="G2002" t="s">
        <v>150</v>
      </c>
      <c r="H2002" t="s">
        <v>151</v>
      </c>
      <c r="I2002" t="s">
        <v>136</v>
      </c>
      <c r="J2002" t="s">
        <v>137</v>
      </c>
      <c r="K2002" t="s">
        <v>138</v>
      </c>
      <c r="L2002" t="s">
        <v>6004</v>
      </c>
      <c r="M2002" t="s">
        <v>6005</v>
      </c>
      <c r="N2002">
        <v>1.835555555</v>
      </c>
      <c r="O2002">
        <v>0</v>
      </c>
      <c r="P2002">
        <v>2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0.75046726340843906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0.75046726340843906</v>
      </c>
    </row>
    <row r="2003" spans="1:31" x14ac:dyDescent="0.25">
      <c r="A2003">
        <v>2371702</v>
      </c>
      <c r="B2003">
        <v>1</v>
      </c>
      <c r="C2003" t="s">
        <v>80</v>
      </c>
      <c r="D2003" t="s">
        <v>90</v>
      </c>
      <c r="E2003" t="s">
        <v>175</v>
      </c>
      <c r="F2003" t="s">
        <v>6006</v>
      </c>
      <c r="G2003" t="s">
        <v>181</v>
      </c>
      <c r="H2003" t="s">
        <v>151</v>
      </c>
      <c r="I2003" t="s">
        <v>136</v>
      </c>
      <c r="J2003" t="s">
        <v>3</v>
      </c>
      <c r="K2003" t="s">
        <v>138</v>
      </c>
      <c r="L2003" t="s">
        <v>6007</v>
      </c>
      <c r="M2003" t="s">
        <v>6008</v>
      </c>
      <c r="N2003">
        <v>4.261111111</v>
      </c>
      <c r="O2003">
        <v>0</v>
      </c>
      <c r="P2003">
        <v>66</v>
      </c>
      <c r="Q2003">
        <v>0</v>
      </c>
      <c r="R2003">
        <v>0</v>
      </c>
      <c r="S2003">
        <v>0</v>
      </c>
      <c r="T2003">
        <v>2</v>
      </c>
      <c r="U2003">
        <v>0</v>
      </c>
      <c r="V2003">
        <v>0</v>
      </c>
      <c r="W2003">
        <v>0</v>
      </c>
      <c r="X2003">
        <v>80.970598284227492</v>
      </c>
      <c r="Y2003">
        <v>0</v>
      </c>
      <c r="Z2003">
        <v>0</v>
      </c>
      <c r="AA2003">
        <v>0</v>
      </c>
      <c r="AB2003">
        <v>0.25959338432183915</v>
      </c>
      <c r="AC2003">
        <v>0</v>
      </c>
      <c r="AD2003">
        <v>0</v>
      </c>
      <c r="AE2003">
        <v>81.230191668549338</v>
      </c>
    </row>
    <row r="2004" spans="1:31" x14ac:dyDescent="0.25">
      <c r="A2004">
        <v>2372197</v>
      </c>
      <c r="B2004">
        <v>1</v>
      </c>
      <c r="C2004" t="s">
        <v>80</v>
      </c>
      <c r="D2004" t="s">
        <v>102</v>
      </c>
      <c r="E2004" t="s">
        <v>132</v>
      </c>
      <c r="F2004" t="s">
        <v>6009</v>
      </c>
      <c r="G2004" t="s">
        <v>168</v>
      </c>
      <c r="H2004" t="s">
        <v>135</v>
      </c>
      <c r="I2004" t="s">
        <v>136</v>
      </c>
      <c r="J2004" t="s">
        <v>137</v>
      </c>
      <c r="K2004" t="s">
        <v>138</v>
      </c>
      <c r="L2004" t="s">
        <v>6010</v>
      </c>
      <c r="M2004" t="s">
        <v>6011</v>
      </c>
      <c r="N2004">
        <v>2.1188888879999999</v>
      </c>
      <c r="O2004">
        <v>0</v>
      </c>
      <c r="P2004">
        <v>16</v>
      </c>
      <c r="Q2004">
        <v>2</v>
      </c>
      <c r="R2004">
        <v>147</v>
      </c>
      <c r="S2004">
        <v>0</v>
      </c>
      <c r="T2004">
        <v>41</v>
      </c>
      <c r="U2004">
        <v>0</v>
      </c>
      <c r="V2004">
        <v>0</v>
      </c>
      <c r="W2004">
        <v>0</v>
      </c>
      <c r="X2004">
        <v>36.099014130203145</v>
      </c>
      <c r="Y2004">
        <v>19.981579323545894</v>
      </c>
      <c r="Z2004">
        <v>1458.6291647959576</v>
      </c>
      <c r="AA2004">
        <v>0</v>
      </c>
      <c r="AB2004">
        <v>272.97268458958422</v>
      </c>
      <c r="AC2004">
        <v>0</v>
      </c>
      <c r="AD2004">
        <v>0</v>
      </c>
      <c r="AE2004">
        <v>1787.6824428392911</v>
      </c>
    </row>
    <row r="2005" spans="1:31" x14ac:dyDescent="0.25">
      <c r="A2005">
        <v>2372220</v>
      </c>
      <c r="B2005">
        <v>1</v>
      </c>
      <c r="C2005" t="s">
        <v>81</v>
      </c>
      <c r="D2005" t="s">
        <v>123</v>
      </c>
      <c r="E2005" t="s">
        <v>166</v>
      </c>
      <c r="F2005" t="s">
        <v>6012</v>
      </c>
      <c r="G2005" t="s">
        <v>168</v>
      </c>
      <c r="H2005" t="s">
        <v>135</v>
      </c>
      <c r="I2005" t="s">
        <v>136</v>
      </c>
      <c r="J2005" t="s">
        <v>137</v>
      </c>
      <c r="K2005" t="s">
        <v>138</v>
      </c>
      <c r="L2005" t="s">
        <v>6013</v>
      </c>
      <c r="M2005" t="s">
        <v>6014</v>
      </c>
      <c r="N2005">
        <v>4.5988888880000003</v>
      </c>
      <c r="O2005">
        <v>0</v>
      </c>
      <c r="P2005">
        <v>0</v>
      </c>
      <c r="Q2005">
        <v>2</v>
      </c>
      <c r="R2005">
        <v>1</v>
      </c>
      <c r="S2005">
        <v>9</v>
      </c>
      <c r="T2005">
        <v>0</v>
      </c>
      <c r="U2005">
        <v>2</v>
      </c>
      <c r="V2005">
        <v>0</v>
      </c>
      <c r="W2005">
        <v>0</v>
      </c>
      <c r="X2005">
        <v>0</v>
      </c>
      <c r="Y2005">
        <v>4.3382702051832007</v>
      </c>
      <c r="Z2005">
        <v>0.62488630452740723</v>
      </c>
      <c r="AA2005">
        <v>122.01872582323891</v>
      </c>
      <c r="AB2005">
        <v>0</v>
      </c>
      <c r="AC2005">
        <v>902.29118201575284</v>
      </c>
      <c r="AD2005">
        <v>0</v>
      </c>
      <c r="AE2005">
        <v>1029.2730643487023</v>
      </c>
    </row>
    <row r="2006" spans="1:31" x14ac:dyDescent="0.25">
      <c r="A2006">
        <v>2372243</v>
      </c>
      <c r="B2006">
        <v>1</v>
      </c>
      <c r="C2006" t="s">
        <v>81</v>
      </c>
      <c r="D2006" t="s">
        <v>114</v>
      </c>
      <c r="E2006" t="s">
        <v>171</v>
      </c>
      <c r="F2006" t="s">
        <v>3563</v>
      </c>
      <c r="G2006" t="s">
        <v>168</v>
      </c>
      <c r="H2006" t="s">
        <v>135</v>
      </c>
      <c r="I2006" t="s">
        <v>136</v>
      </c>
      <c r="J2006" t="s">
        <v>137</v>
      </c>
      <c r="K2006" t="s">
        <v>138</v>
      </c>
      <c r="L2006" t="s">
        <v>6015</v>
      </c>
      <c r="M2006" t="s">
        <v>6016</v>
      </c>
      <c r="N2006">
        <v>2.238611111</v>
      </c>
      <c r="O2006">
        <v>0</v>
      </c>
      <c r="P2006">
        <v>537</v>
      </c>
      <c r="Q2006">
        <v>2</v>
      </c>
      <c r="R2006">
        <v>1</v>
      </c>
      <c r="S2006">
        <v>5</v>
      </c>
      <c r="T2006">
        <v>39</v>
      </c>
      <c r="U2006">
        <v>0</v>
      </c>
      <c r="V2006">
        <v>0</v>
      </c>
      <c r="W2006">
        <v>0</v>
      </c>
      <c r="X2006">
        <v>175.49051863861087</v>
      </c>
      <c r="Y2006">
        <v>6.7240028657825501</v>
      </c>
      <c r="Z2006">
        <v>1.2909236396865724</v>
      </c>
      <c r="AA2006">
        <v>19.755042805987365</v>
      </c>
      <c r="AB2006">
        <v>34.749119498675711</v>
      </c>
      <c r="AC2006">
        <v>0</v>
      </c>
      <c r="AD2006">
        <v>0</v>
      </c>
      <c r="AE2006">
        <v>238.00960744874305</v>
      </c>
    </row>
    <row r="2007" spans="1:31" x14ac:dyDescent="0.25">
      <c r="A2007">
        <v>2372051</v>
      </c>
      <c r="B2007">
        <v>1</v>
      </c>
      <c r="C2007" t="s">
        <v>80</v>
      </c>
      <c r="D2007" t="s">
        <v>110</v>
      </c>
      <c r="E2007" t="s">
        <v>148</v>
      </c>
      <c r="F2007" t="s">
        <v>6017</v>
      </c>
      <c r="G2007" t="s">
        <v>160</v>
      </c>
      <c r="H2007" t="s">
        <v>151</v>
      </c>
      <c r="I2007" t="s">
        <v>136</v>
      </c>
      <c r="J2007" t="s">
        <v>137</v>
      </c>
      <c r="K2007" t="s">
        <v>138</v>
      </c>
      <c r="L2007" t="s">
        <v>6018</v>
      </c>
      <c r="M2007" t="s">
        <v>6019</v>
      </c>
      <c r="N2007">
        <v>1.7352777770000001</v>
      </c>
      <c r="O2007">
        <v>0</v>
      </c>
      <c r="P2007">
        <v>1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0.55456878056182779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0.55456878056182779</v>
      </c>
    </row>
    <row r="2008" spans="1:31" x14ac:dyDescent="0.25">
      <c r="A2008">
        <v>2371802</v>
      </c>
      <c r="B2008">
        <v>1</v>
      </c>
      <c r="C2008" t="s">
        <v>80</v>
      </c>
      <c r="D2008" t="s">
        <v>84</v>
      </c>
      <c r="E2008" t="s">
        <v>148</v>
      </c>
      <c r="F2008" t="s">
        <v>6020</v>
      </c>
      <c r="G2008" t="s">
        <v>181</v>
      </c>
      <c r="H2008" t="s">
        <v>151</v>
      </c>
      <c r="I2008" t="s">
        <v>136</v>
      </c>
      <c r="J2008" t="s">
        <v>3</v>
      </c>
      <c r="K2008" t="s">
        <v>138</v>
      </c>
      <c r="L2008" t="s">
        <v>6021</v>
      </c>
      <c r="M2008" t="s">
        <v>6022</v>
      </c>
      <c r="N2008">
        <v>5.0766666660000004</v>
      </c>
      <c r="O2008">
        <v>0</v>
      </c>
      <c r="P2008">
        <v>6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7.8384091934253348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7.8384091934253348</v>
      </c>
    </row>
    <row r="2009" spans="1:31" x14ac:dyDescent="0.25">
      <c r="A2009">
        <v>2372157</v>
      </c>
      <c r="B2009">
        <v>1</v>
      </c>
      <c r="C2009" t="s">
        <v>80</v>
      </c>
      <c r="D2009" t="s">
        <v>104</v>
      </c>
      <c r="E2009" t="s">
        <v>166</v>
      </c>
      <c r="F2009" t="s">
        <v>5867</v>
      </c>
      <c r="G2009" t="s">
        <v>168</v>
      </c>
      <c r="H2009" t="s">
        <v>135</v>
      </c>
      <c r="I2009" t="s">
        <v>136</v>
      </c>
      <c r="J2009" t="s">
        <v>137</v>
      </c>
      <c r="K2009" t="s">
        <v>138</v>
      </c>
      <c r="L2009" t="s">
        <v>6023</v>
      </c>
      <c r="M2009" t="s">
        <v>6024</v>
      </c>
      <c r="N2009">
        <v>1.8911111110000001</v>
      </c>
      <c r="O2009">
        <v>1</v>
      </c>
      <c r="P2009">
        <v>7</v>
      </c>
      <c r="Q2009">
        <v>21</v>
      </c>
      <c r="R2009">
        <v>46</v>
      </c>
      <c r="S2009">
        <v>16</v>
      </c>
      <c r="T2009">
        <v>11</v>
      </c>
      <c r="U2009">
        <v>7</v>
      </c>
      <c r="V2009">
        <v>0</v>
      </c>
      <c r="W2009">
        <v>1.1744705327208</v>
      </c>
      <c r="X2009">
        <v>4.5289367423</v>
      </c>
      <c r="Y2009">
        <v>432.1313753966453</v>
      </c>
      <c r="Z2009">
        <v>52.14475299317165</v>
      </c>
      <c r="AA2009">
        <v>536.29027174444821</v>
      </c>
      <c r="AB2009">
        <v>27.936478280490249</v>
      </c>
      <c r="AC2009">
        <v>3101.8271411470018</v>
      </c>
      <c r="AD2009">
        <v>0</v>
      </c>
      <c r="AE2009">
        <v>4156.0334268367778</v>
      </c>
    </row>
    <row r="2010" spans="1:31" x14ac:dyDescent="0.25">
      <c r="A2010">
        <v>2372303</v>
      </c>
      <c r="B2010">
        <v>1</v>
      </c>
      <c r="C2010" t="s">
        <v>80</v>
      </c>
      <c r="D2010" t="s">
        <v>83</v>
      </c>
      <c r="E2010" t="s">
        <v>132</v>
      </c>
      <c r="F2010" t="s">
        <v>3528</v>
      </c>
      <c r="G2010" t="s">
        <v>2141</v>
      </c>
      <c r="H2010" t="s">
        <v>135</v>
      </c>
      <c r="I2010" t="s">
        <v>136</v>
      </c>
      <c r="J2010" t="s">
        <v>137</v>
      </c>
      <c r="K2010" t="s">
        <v>138</v>
      </c>
      <c r="L2010" t="s">
        <v>6025</v>
      </c>
      <c r="M2010" t="s">
        <v>6026</v>
      </c>
      <c r="N2010">
        <v>1.6375</v>
      </c>
      <c r="O2010">
        <v>0</v>
      </c>
      <c r="P2010">
        <v>625</v>
      </c>
      <c r="Q2010">
        <v>0</v>
      </c>
      <c r="R2010">
        <v>0</v>
      </c>
      <c r="S2010">
        <v>0</v>
      </c>
      <c r="T2010">
        <v>38</v>
      </c>
      <c r="U2010">
        <v>0</v>
      </c>
      <c r="V2010">
        <v>0</v>
      </c>
      <c r="W2010">
        <v>0</v>
      </c>
      <c r="X2010">
        <v>353.67219908343662</v>
      </c>
      <c r="Y2010">
        <v>0</v>
      </c>
      <c r="Z2010">
        <v>0</v>
      </c>
      <c r="AA2010">
        <v>0</v>
      </c>
      <c r="AB2010">
        <v>74.433854157133226</v>
      </c>
      <c r="AC2010">
        <v>0</v>
      </c>
      <c r="AD2010">
        <v>0</v>
      </c>
      <c r="AE2010">
        <v>428.10605324056985</v>
      </c>
    </row>
    <row r="2011" spans="1:31" x14ac:dyDescent="0.25">
      <c r="A2011">
        <v>2371905</v>
      </c>
      <c r="B2011">
        <v>1</v>
      </c>
      <c r="C2011" t="s">
        <v>80</v>
      </c>
      <c r="D2011" t="s">
        <v>93</v>
      </c>
      <c r="E2011" t="s">
        <v>166</v>
      </c>
      <c r="F2011" t="s">
        <v>6027</v>
      </c>
      <c r="G2011" t="s">
        <v>244</v>
      </c>
      <c r="H2011" t="s">
        <v>135</v>
      </c>
      <c r="I2011" t="s">
        <v>136</v>
      </c>
      <c r="J2011" t="s">
        <v>137</v>
      </c>
      <c r="K2011" t="s">
        <v>245</v>
      </c>
      <c r="L2011" t="s">
        <v>6028</v>
      </c>
      <c r="M2011" t="s">
        <v>6029</v>
      </c>
      <c r="N2011">
        <v>7.5961111109999999</v>
      </c>
      <c r="O2011">
        <v>0</v>
      </c>
      <c r="P2011">
        <v>69</v>
      </c>
      <c r="Q2011">
        <v>4</v>
      </c>
      <c r="R2011">
        <v>96</v>
      </c>
      <c r="S2011">
        <v>2</v>
      </c>
      <c r="T2011">
        <v>41</v>
      </c>
      <c r="U2011">
        <v>0</v>
      </c>
      <c r="V2011">
        <v>0</v>
      </c>
      <c r="W2011">
        <v>0</v>
      </c>
      <c r="X2011">
        <v>197.05378544178944</v>
      </c>
      <c r="Y2011">
        <v>29.394050515156437</v>
      </c>
      <c r="Z2011">
        <v>658.92534801268982</v>
      </c>
      <c r="AA2011">
        <v>209.66564203527628</v>
      </c>
      <c r="AB2011">
        <v>519.0557510182847</v>
      </c>
      <c r="AC2011">
        <v>0</v>
      </c>
      <c r="AD2011">
        <v>0</v>
      </c>
      <c r="AE2011">
        <v>1614.0945770231965</v>
      </c>
    </row>
    <row r="2012" spans="1:31" x14ac:dyDescent="0.25">
      <c r="A2012">
        <v>2372260</v>
      </c>
      <c r="B2012">
        <v>1</v>
      </c>
      <c r="C2012" t="s">
        <v>81</v>
      </c>
      <c r="D2012" t="s">
        <v>120</v>
      </c>
      <c r="E2012" t="s">
        <v>171</v>
      </c>
      <c r="F2012" t="s">
        <v>6030</v>
      </c>
      <c r="G2012" t="s">
        <v>168</v>
      </c>
      <c r="H2012" t="s">
        <v>135</v>
      </c>
      <c r="I2012" t="s">
        <v>136</v>
      </c>
      <c r="J2012" t="s">
        <v>137</v>
      </c>
      <c r="K2012" t="s">
        <v>138</v>
      </c>
      <c r="L2012" t="s">
        <v>6031</v>
      </c>
      <c r="M2012" t="s">
        <v>6032</v>
      </c>
      <c r="N2012">
        <v>4.0747222220000001</v>
      </c>
      <c r="O2012">
        <v>0</v>
      </c>
      <c r="P2012">
        <v>75</v>
      </c>
      <c r="Q2012">
        <v>41</v>
      </c>
      <c r="R2012">
        <v>2</v>
      </c>
      <c r="S2012">
        <v>14</v>
      </c>
      <c r="T2012">
        <v>3</v>
      </c>
      <c r="U2012">
        <v>0</v>
      </c>
      <c r="V2012">
        <v>0</v>
      </c>
      <c r="W2012">
        <v>0</v>
      </c>
      <c r="X2012">
        <v>123.59289262458952</v>
      </c>
      <c r="Y2012">
        <v>1189.063288865638</v>
      </c>
      <c r="Z2012">
        <v>18.415834225416191</v>
      </c>
      <c r="AA2012">
        <v>172.11519512850134</v>
      </c>
      <c r="AB2012">
        <v>2.0120236577470836</v>
      </c>
      <c r="AC2012">
        <v>0</v>
      </c>
      <c r="AD2012">
        <v>0</v>
      </c>
      <c r="AE2012">
        <v>1505.1992345018919</v>
      </c>
    </row>
    <row r="2013" spans="1:31" x14ac:dyDescent="0.25">
      <c r="A2013">
        <v>2371925</v>
      </c>
      <c r="B2013">
        <v>1</v>
      </c>
      <c r="C2013" t="s">
        <v>80</v>
      </c>
      <c r="D2013" t="s">
        <v>83</v>
      </c>
      <c r="E2013" t="s">
        <v>148</v>
      </c>
      <c r="F2013" t="s">
        <v>6033</v>
      </c>
      <c r="G2013" t="s">
        <v>160</v>
      </c>
      <c r="H2013" t="s">
        <v>151</v>
      </c>
      <c r="I2013" t="s">
        <v>136</v>
      </c>
      <c r="J2013" t="s">
        <v>137</v>
      </c>
      <c r="K2013" t="s">
        <v>138</v>
      </c>
      <c r="L2013" t="s">
        <v>6034</v>
      </c>
      <c r="M2013" t="s">
        <v>6035</v>
      </c>
      <c r="N2013">
        <v>2.3819444440000002</v>
      </c>
      <c r="O2013">
        <v>0</v>
      </c>
      <c r="P2013">
        <v>4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3.7268556683960399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3.7268556683960399</v>
      </c>
    </row>
    <row r="2014" spans="1:31" x14ac:dyDescent="0.25">
      <c r="A2014">
        <v>2372137</v>
      </c>
      <c r="B2014">
        <v>1</v>
      </c>
      <c r="C2014" t="s">
        <v>81</v>
      </c>
      <c r="D2014" t="s">
        <v>112</v>
      </c>
      <c r="E2014" t="s">
        <v>154</v>
      </c>
      <c r="F2014" t="s">
        <v>6036</v>
      </c>
      <c r="G2014" t="s">
        <v>299</v>
      </c>
      <c r="H2014" t="s">
        <v>151</v>
      </c>
      <c r="I2014" t="s">
        <v>136</v>
      </c>
      <c r="J2014" t="s">
        <v>137</v>
      </c>
      <c r="K2014" t="s">
        <v>138</v>
      </c>
      <c r="L2014" t="s">
        <v>6037</v>
      </c>
      <c r="M2014" t="s">
        <v>6038</v>
      </c>
      <c r="N2014">
        <v>2.1150000000000002</v>
      </c>
      <c r="O2014">
        <v>0</v>
      </c>
      <c r="P2014">
        <v>112</v>
      </c>
      <c r="Q2014">
        <v>0</v>
      </c>
      <c r="R2014">
        <v>42</v>
      </c>
      <c r="S2014">
        <v>0</v>
      </c>
      <c r="T2014">
        <v>6</v>
      </c>
      <c r="U2014">
        <v>0</v>
      </c>
      <c r="V2014">
        <v>0</v>
      </c>
      <c r="W2014">
        <v>0</v>
      </c>
      <c r="X2014">
        <v>83.876970759085538</v>
      </c>
      <c r="Y2014">
        <v>0</v>
      </c>
      <c r="Z2014">
        <v>95.090594238698714</v>
      </c>
      <c r="AA2014">
        <v>0</v>
      </c>
      <c r="AB2014">
        <v>8.6144315361900219</v>
      </c>
      <c r="AC2014">
        <v>0</v>
      </c>
      <c r="AD2014">
        <v>0</v>
      </c>
      <c r="AE2014">
        <v>187.58199653397426</v>
      </c>
    </row>
    <row r="2015" spans="1:31" x14ac:dyDescent="0.25">
      <c r="A2015">
        <v>2372237</v>
      </c>
      <c r="B2015">
        <v>1</v>
      </c>
      <c r="C2015" t="s">
        <v>80</v>
      </c>
      <c r="D2015" t="s">
        <v>101</v>
      </c>
      <c r="E2015" t="s">
        <v>225</v>
      </c>
      <c r="F2015" t="s">
        <v>6039</v>
      </c>
      <c r="G2015" t="s">
        <v>156</v>
      </c>
      <c r="H2015" t="s">
        <v>151</v>
      </c>
      <c r="I2015" t="s">
        <v>136</v>
      </c>
      <c r="J2015" t="s">
        <v>137</v>
      </c>
      <c r="K2015" t="s">
        <v>138</v>
      </c>
      <c r="L2015" t="s">
        <v>6040</v>
      </c>
      <c r="M2015" t="s">
        <v>6041</v>
      </c>
      <c r="N2015">
        <v>0.254722222</v>
      </c>
      <c r="O2015">
        <v>0</v>
      </c>
      <c r="P2015">
        <v>2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0.43923808566963896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0.43923808566963896</v>
      </c>
    </row>
    <row r="2016" spans="1:31" x14ac:dyDescent="0.25">
      <c r="A2016">
        <v>2371825</v>
      </c>
      <c r="B2016">
        <v>1</v>
      </c>
      <c r="C2016" t="s">
        <v>80</v>
      </c>
      <c r="D2016" t="s">
        <v>108</v>
      </c>
      <c r="E2016" t="s">
        <v>171</v>
      </c>
      <c r="F2016" t="s">
        <v>6042</v>
      </c>
      <c r="G2016" t="s">
        <v>168</v>
      </c>
      <c r="H2016" t="s">
        <v>135</v>
      </c>
      <c r="I2016" t="s">
        <v>136</v>
      </c>
      <c r="J2016" t="s">
        <v>137</v>
      </c>
      <c r="K2016" t="s">
        <v>138</v>
      </c>
      <c r="L2016" t="s">
        <v>6043</v>
      </c>
      <c r="M2016" t="s">
        <v>6044</v>
      </c>
      <c r="N2016">
        <v>0.53305555500000001</v>
      </c>
      <c r="O2016">
        <v>0</v>
      </c>
      <c r="P2016">
        <v>1949</v>
      </c>
      <c r="Q2016">
        <v>2</v>
      </c>
      <c r="R2016">
        <v>418</v>
      </c>
      <c r="S2016">
        <v>14</v>
      </c>
      <c r="T2016">
        <v>276</v>
      </c>
      <c r="U2016">
        <v>0</v>
      </c>
      <c r="V2016">
        <v>0</v>
      </c>
      <c r="W2016">
        <v>0</v>
      </c>
      <c r="X2016">
        <v>186.58584866132873</v>
      </c>
      <c r="Y2016">
        <v>41.588761059572803</v>
      </c>
      <c r="Z2016">
        <v>458.08995681083178</v>
      </c>
      <c r="AA2016">
        <v>21.780146424510509</v>
      </c>
      <c r="AB2016">
        <v>197.6107830762582</v>
      </c>
      <c r="AC2016">
        <v>0</v>
      </c>
      <c r="AD2016">
        <v>0</v>
      </c>
      <c r="AE2016">
        <v>905.65549603250201</v>
      </c>
    </row>
    <row r="2017" spans="1:31" x14ac:dyDescent="0.25">
      <c r="A2017">
        <v>2371696</v>
      </c>
      <c r="B2017">
        <v>1</v>
      </c>
      <c r="C2017" t="s">
        <v>80</v>
      </c>
      <c r="D2017" t="s">
        <v>95</v>
      </c>
      <c r="E2017" t="s">
        <v>148</v>
      </c>
      <c r="F2017" t="s">
        <v>6045</v>
      </c>
      <c r="G2017" t="s">
        <v>160</v>
      </c>
      <c r="H2017" t="s">
        <v>151</v>
      </c>
      <c r="I2017" t="s">
        <v>136</v>
      </c>
      <c r="J2017" t="s">
        <v>137</v>
      </c>
      <c r="K2017" t="s">
        <v>138</v>
      </c>
      <c r="L2017" t="s">
        <v>6046</v>
      </c>
      <c r="M2017" t="s">
        <v>6047</v>
      </c>
      <c r="N2017">
        <v>2.156666666</v>
      </c>
      <c r="O2017">
        <v>0</v>
      </c>
      <c r="P2017">
        <v>2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0.5660700884582367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0.5660700884582367</v>
      </c>
    </row>
    <row r="2018" spans="1:31" x14ac:dyDescent="0.25">
      <c r="A2018">
        <v>2372074</v>
      </c>
      <c r="B2018">
        <v>1</v>
      </c>
      <c r="C2018" t="s">
        <v>81</v>
      </c>
      <c r="D2018" t="s">
        <v>117</v>
      </c>
      <c r="E2018" t="s">
        <v>166</v>
      </c>
      <c r="F2018" t="s">
        <v>692</v>
      </c>
      <c r="G2018" t="s">
        <v>168</v>
      </c>
      <c r="H2018" t="s">
        <v>135</v>
      </c>
      <c r="I2018" t="s">
        <v>136</v>
      </c>
      <c r="J2018" t="s">
        <v>137</v>
      </c>
      <c r="K2018" t="s">
        <v>138</v>
      </c>
      <c r="L2018" t="s">
        <v>6048</v>
      </c>
      <c r="M2018" t="s">
        <v>6049</v>
      </c>
      <c r="N2018">
        <v>6.8333332999999996E-2</v>
      </c>
      <c r="O2018">
        <v>1</v>
      </c>
      <c r="P2018">
        <v>2403</v>
      </c>
      <c r="Q2018">
        <v>39</v>
      </c>
      <c r="R2018">
        <v>83</v>
      </c>
      <c r="S2018">
        <v>19</v>
      </c>
      <c r="T2018">
        <v>231</v>
      </c>
      <c r="U2018">
        <v>8</v>
      </c>
      <c r="V2018">
        <v>1</v>
      </c>
      <c r="W2018">
        <v>2.3794682786066664E-2</v>
      </c>
      <c r="X2018">
        <v>28.300567933540226</v>
      </c>
      <c r="Y2018">
        <v>25.341058354799848</v>
      </c>
      <c r="Z2018">
        <v>5.0616570296195142</v>
      </c>
      <c r="AA2018">
        <v>7.0039285582113662</v>
      </c>
      <c r="AB2018">
        <v>12.392216843954966</v>
      </c>
      <c r="AC2018">
        <v>58.404315744219922</v>
      </c>
      <c r="AD2018">
        <v>0.25396625674499995</v>
      </c>
      <c r="AE2018">
        <v>136.78150540387691</v>
      </c>
    </row>
    <row r="2019" spans="1:31" x14ac:dyDescent="0.25">
      <c r="A2019">
        <v>2371882</v>
      </c>
      <c r="B2019">
        <v>1</v>
      </c>
      <c r="C2019" t="s">
        <v>80</v>
      </c>
      <c r="D2019" t="s">
        <v>93</v>
      </c>
      <c r="E2019" t="s">
        <v>166</v>
      </c>
      <c r="F2019" t="s">
        <v>6050</v>
      </c>
      <c r="G2019" t="s">
        <v>244</v>
      </c>
      <c r="H2019" t="s">
        <v>135</v>
      </c>
      <c r="I2019" t="s">
        <v>136</v>
      </c>
      <c r="J2019" t="s">
        <v>137</v>
      </c>
      <c r="K2019" t="s">
        <v>245</v>
      </c>
      <c r="L2019" t="s">
        <v>6051</v>
      </c>
      <c r="M2019" t="s">
        <v>6052</v>
      </c>
      <c r="N2019">
        <v>7.4586111109999997</v>
      </c>
      <c r="O2019">
        <v>0</v>
      </c>
      <c r="P2019">
        <v>200</v>
      </c>
      <c r="Q2019">
        <v>1</v>
      </c>
      <c r="R2019">
        <v>79</v>
      </c>
      <c r="S2019">
        <v>5</v>
      </c>
      <c r="T2019">
        <v>84</v>
      </c>
      <c r="U2019">
        <v>0</v>
      </c>
      <c r="V2019">
        <v>0</v>
      </c>
      <c r="W2019">
        <v>0</v>
      </c>
      <c r="X2019">
        <v>565.51849354815533</v>
      </c>
      <c r="Y2019">
        <v>152.67473385669985</v>
      </c>
      <c r="Z2019">
        <v>2170.7325852007248</v>
      </c>
      <c r="AA2019">
        <v>358.83820419195041</v>
      </c>
      <c r="AB2019">
        <v>1197.6055500918233</v>
      </c>
      <c r="AC2019">
        <v>0</v>
      </c>
      <c r="AD2019">
        <v>0</v>
      </c>
      <c r="AE2019">
        <v>4445.3695668893542</v>
      </c>
    </row>
    <row r="2020" spans="1:31" x14ac:dyDescent="0.25">
      <c r="A2020">
        <v>2371888</v>
      </c>
      <c r="B2020">
        <v>1</v>
      </c>
      <c r="C2020" t="s">
        <v>80</v>
      </c>
      <c r="D2020" t="s">
        <v>102</v>
      </c>
      <c r="E2020" t="s">
        <v>132</v>
      </c>
      <c r="F2020" t="s">
        <v>6053</v>
      </c>
      <c r="G2020" t="s">
        <v>244</v>
      </c>
      <c r="H2020" t="s">
        <v>135</v>
      </c>
      <c r="I2020" t="s">
        <v>136</v>
      </c>
      <c r="J2020" t="s">
        <v>137</v>
      </c>
      <c r="K2020" t="s">
        <v>245</v>
      </c>
      <c r="L2020" t="s">
        <v>6054</v>
      </c>
      <c r="M2020" t="s">
        <v>6055</v>
      </c>
      <c r="N2020">
        <v>2.059722222</v>
      </c>
      <c r="O2020">
        <v>0</v>
      </c>
      <c r="P2020">
        <v>123</v>
      </c>
      <c r="Q2020">
        <v>0</v>
      </c>
      <c r="R2020">
        <v>1</v>
      </c>
      <c r="S2020">
        <v>0</v>
      </c>
      <c r="T2020">
        <v>1</v>
      </c>
      <c r="U2020">
        <v>0</v>
      </c>
      <c r="V2020">
        <v>0</v>
      </c>
      <c r="W2020">
        <v>0</v>
      </c>
      <c r="X2020">
        <v>62.941651968800976</v>
      </c>
      <c r="Y2020">
        <v>0</v>
      </c>
      <c r="Z2020">
        <v>0.35842196377009333</v>
      </c>
      <c r="AA2020">
        <v>0</v>
      </c>
      <c r="AB2020">
        <v>0</v>
      </c>
      <c r="AC2020">
        <v>0</v>
      </c>
      <c r="AD2020">
        <v>0</v>
      </c>
      <c r="AE2020">
        <v>63.300073932571067</v>
      </c>
    </row>
    <row r="2021" spans="1:31" x14ac:dyDescent="0.25">
      <c r="A2021">
        <v>2372280</v>
      </c>
      <c r="B2021">
        <v>1</v>
      </c>
      <c r="C2021" t="s">
        <v>81</v>
      </c>
      <c r="D2021" t="s">
        <v>115</v>
      </c>
      <c r="E2021" t="s">
        <v>132</v>
      </c>
      <c r="F2021" t="s">
        <v>6056</v>
      </c>
      <c r="G2021" t="s">
        <v>142</v>
      </c>
      <c r="H2021" t="s">
        <v>135</v>
      </c>
      <c r="I2021" t="s">
        <v>136</v>
      </c>
      <c r="J2021" t="s">
        <v>137</v>
      </c>
      <c r="K2021" t="s">
        <v>138</v>
      </c>
      <c r="L2021" t="s">
        <v>6057</v>
      </c>
      <c r="M2021" t="s">
        <v>6058</v>
      </c>
      <c r="N2021">
        <v>4.5333333329999999</v>
      </c>
      <c r="O2021">
        <v>0</v>
      </c>
      <c r="P2021">
        <v>259</v>
      </c>
      <c r="Q2021">
        <v>0</v>
      </c>
      <c r="R2021">
        <v>0</v>
      </c>
      <c r="S2021">
        <v>1</v>
      </c>
      <c r="T2021">
        <v>11</v>
      </c>
      <c r="U2021">
        <v>0</v>
      </c>
      <c r="V2021">
        <v>0</v>
      </c>
      <c r="W2021">
        <v>0</v>
      </c>
      <c r="X2021">
        <v>127.97027944466616</v>
      </c>
      <c r="Y2021">
        <v>0</v>
      </c>
      <c r="Z2021">
        <v>0</v>
      </c>
      <c r="AA2021">
        <v>0</v>
      </c>
      <c r="AB2021">
        <v>34.37087717205857</v>
      </c>
      <c r="AC2021">
        <v>0</v>
      </c>
      <c r="AD2021">
        <v>0</v>
      </c>
      <c r="AE2021">
        <v>162.34115661672473</v>
      </c>
    </row>
    <row r="2022" spans="1:31" x14ac:dyDescent="0.25">
      <c r="A2022">
        <v>2371782</v>
      </c>
      <c r="B2022">
        <v>1</v>
      </c>
      <c r="C2022" t="s">
        <v>80</v>
      </c>
      <c r="D2022" t="s">
        <v>94</v>
      </c>
      <c r="E2022" t="s">
        <v>225</v>
      </c>
      <c r="F2022" t="s">
        <v>6059</v>
      </c>
      <c r="G2022" t="s">
        <v>219</v>
      </c>
      <c r="H2022" t="s">
        <v>151</v>
      </c>
      <c r="I2022" t="s">
        <v>136</v>
      </c>
      <c r="J2022" t="s">
        <v>137</v>
      </c>
      <c r="K2022" t="s">
        <v>138</v>
      </c>
      <c r="L2022" t="s">
        <v>6060</v>
      </c>
      <c r="M2022" t="s">
        <v>6061</v>
      </c>
      <c r="N2022">
        <v>3.3238888879999999</v>
      </c>
      <c r="O2022">
        <v>0</v>
      </c>
      <c r="P2022">
        <v>0</v>
      </c>
      <c r="Q2022">
        <v>0</v>
      </c>
      <c r="R2022">
        <v>8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2.1045263460914878</v>
      </c>
      <c r="AA2022">
        <v>0</v>
      </c>
      <c r="AB2022">
        <v>0</v>
      </c>
      <c r="AC2022">
        <v>0</v>
      </c>
      <c r="AD2022">
        <v>0</v>
      </c>
      <c r="AE2022">
        <v>2.1045263460914878</v>
      </c>
    </row>
    <row r="2023" spans="1:31" x14ac:dyDescent="0.25">
      <c r="A2023">
        <v>2371739</v>
      </c>
      <c r="B2023">
        <v>1</v>
      </c>
      <c r="C2023" t="s">
        <v>81</v>
      </c>
      <c r="D2023" t="s">
        <v>118</v>
      </c>
      <c r="E2023" t="s">
        <v>132</v>
      </c>
      <c r="F2023" t="s">
        <v>6062</v>
      </c>
      <c r="G2023" t="s">
        <v>134</v>
      </c>
      <c r="H2023" t="s">
        <v>135</v>
      </c>
      <c r="I2023" t="s">
        <v>136</v>
      </c>
      <c r="J2023" t="s">
        <v>137</v>
      </c>
      <c r="K2023" t="s">
        <v>138</v>
      </c>
      <c r="L2023" t="s">
        <v>6063</v>
      </c>
      <c r="M2023" t="s">
        <v>6064</v>
      </c>
      <c r="N2023">
        <v>1.7227777769999999</v>
      </c>
      <c r="O2023">
        <v>0</v>
      </c>
      <c r="P2023">
        <v>139</v>
      </c>
      <c r="Q2023">
        <v>0</v>
      </c>
      <c r="R2023">
        <v>1</v>
      </c>
      <c r="S2023">
        <v>0</v>
      </c>
      <c r="T2023">
        <v>13</v>
      </c>
      <c r="U2023">
        <v>0</v>
      </c>
      <c r="V2023">
        <v>0</v>
      </c>
      <c r="W2023">
        <v>0</v>
      </c>
      <c r="X2023">
        <v>36.550778601871244</v>
      </c>
      <c r="Y2023">
        <v>0</v>
      </c>
      <c r="Z2023">
        <v>2.4637950464064313</v>
      </c>
      <c r="AA2023">
        <v>0</v>
      </c>
      <c r="AB2023">
        <v>6.3914643462953959</v>
      </c>
      <c r="AC2023">
        <v>0</v>
      </c>
      <c r="AD2023">
        <v>0</v>
      </c>
      <c r="AE2023">
        <v>45.406037994573069</v>
      </c>
    </row>
    <row r="2024" spans="1:31" x14ac:dyDescent="0.25">
      <c r="A2024">
        <v>2371931</v>
      </c>
      <c r="B2024">
        <v>1</v>
      </c>
      <c r="C2024" t="s">
        <v>81</v>
      </c>
      <c r="D2024" t="s">
        <v>118</v>
      </c>
      <c r="E2024" t="s">
        <v>148</v>
      </c>
      <c r="F2024" t="s">
        <v>6065</v>
      </c>
      <c r="G2024" t="s">
        <v>160</v>
      </c>
      <c r="H2024" t="s">
        <v>151</v>
      </c>
      <c r="I2024" t="s">
        <v>136</v>
      </c>
      <c r="J2024" t="s">
        <v>137</v>
      </c>
      <c r="K2024" t="s">
        <v>138</v>
      </c>
      <c r="L2024" t="s">
        <v>6066</v>
      </c>
      <c r="M2024" t="s">
        <v>6067</v>
      </c>
      <c r="N2024">
        <v>2.5130555550000002</v>
      </c>
      <c r="O2024">
        <v>0</v>
      </c>
      <c r="P2024">
        <v>0</v>
      </c>
      <c r="Q2024">
        <v>0</v>
      </c>
      <c r="R2024">
        <v>2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22.808710336218194</v>
      </c>
      <c r="AA2024">
        <v>0</v>
      </c>
      <c r="AB2024">
        <v>0</v>
      </c>
      <c r="AC2024">
        <v>0</v>
      </c>
      <c r="AD2024">
        <v>0</v>
      </c>
      <c r="AE2024">
        <v>22.808710336218194</v>
      </c>
    </row>
    <row r="2025" spans="1:31" x14ac:dyDescent="0.25">
      <c r="A2025">
        <v>2372180</v>
      </c>
      <c r="B2025">
        <v>1</v>
      </c>
      <c r="C2025" t="s">
        <v>81</v>
      </c>
      <c r="D2025" t="s">
        <v>122</v>
      </c>
      <c r="E2025" t="s">
        <v>132</v>
      </c>
      <c r="F2025" t="s">
        <v>6068</v>
      </c>
      <c r="G2025" t="s">
        <v>168</v>
      </c>
      <c r="H2025" t="s">
        <v>135</v>
      </c>
      <c r="I2025" t="s">
        <v>136</v>
      </c>
      <c r="J2025" t="s">
        <v>137</v>
      </c>
      <c r="K2025" t="s">
        <v>138</v>
      </c>
      <c r="L2025" t="s">
        <v>6069</v>
      </c>
      <c r="M2025" t="s">
        <v>6070</v>
      </c>
      <c r="N2025">
        <v>0.33444444400000001</v>
      </c>
      <c r="O2025">
        <v>0</v>
      </c>
      <c r="P2025">
        <v>124</v>
      </c>
      <c r="Q2025">
        <v>0</v>
      </c>
      <c r="R2025">
        <v>0</v>
      </c>
      <c r="S2025">
        <v>6</v>
      </c>
      <c r="T2025">
        <v>13</v>
      </c>
      <c r="U2025">
        <v>5</v>
      </c>
      <c r="V2025">
        <v>0</v>
      </c>
      <c r="W2025">
        <v>0</v>
      </c>
      <c r="X2025">
        <v>9.7626202819069441</v>
      </c>
      <c r="Y2025">
        <v>0</v>
      </c>
      <c r="Z2025">
        <v>0</v>
      </c>
      <c r="AA2025">
        <v>14.420383223530727</v>
      </c>
      <c r="AB2025">
        <v>8.4556595909828474</v>
      </c>
      <c r="AC2025">
        <v>65.154760728786954</v>
      </c>
      <c r="AD2025">
        <v>0</v>
      </c>
      <c r="AE2025">
        <v>97.793423825207469</v>
      </c>
    </row>
    <row r="2026" spans="1:31" x14ac:dyDescent="0.25">
      <c r="A2026">
        <v>2372031</v>
      </c>
      <c r="B2026">
        <v>1</v>
      </c>
      <c r="C2026" t="s">
        <v>80</v>
      </c>
      <c r="D2026" t="s">
        <v>100</v>
      </c>
      <c r="E2026" t="s">
        <v>132</v>
      </c>
      <c r="F2026" t="s">
        <v>6071</v>
      </c>
      <c r="G2026" t="s">
        <v>134</v>
      </c>
      <c r="H2026" t="s">
        <v>135</v>
      </c>
      <c r="I2026" t="s">
        <v>136</v>
      </c>
      <c r="J2026" t="s">
        <v>137</v>
      </c>
      <c r="K2026" t="s">
        <v>138</v>
      </c>
      <c r="L2026" t="s">
        <v>6072</v>
      </c>
      <c r="M2026" t="s">
        <v>6073</v>
      </c>
      <c r="N2026">
        <v>0.65166666600000001</v>
      </c>
      <c r="O2026">
        <v>0</v>
      </c>
      <c r="P2026">
        <v>404</v>
      </c>
      <c r="Q2026">
        <v>0</v>
      </c>
      <c r="R2026">
        <v>0</v>
      </c>
      <c r="S2026">
        <v>1</v>
      </c>
      <c r="T2026">
        <v>23</v>
      </c>
      <c r="U2026">
        <v>0</v>
      </c>
      <c r="V2026">
        <v>0</v>
      </c>
      <c r="W2026">
        <v>0</v>
      </c>
      <c r="X2026">
        <v>109.81278849318716</v>
      </c>
      <c r="Y2026">
        <v>0</v>
      </c>
      <c r="Z2026">
        <v>0</v>
      </c>
      <c r="AA2026">
        <v>1.6445757826169858</v>
      </c>
      <c r="AB2026">
        <v>29.854934558826876</v>
      </c>
      <c r="AC2026">
        <v>0</v>
      </c>
      <c r="AD2026">
        <v>0</v>
      </c>
      <c r="AE2026">
        <v>141.31229883463101</v>
      </c>
    </row>
    <row r="2027" spans="1:31" x14ac:dyDescent="0.25">
      <c r="A2027">
        <v>2371868</v>
      </c>
      <c r="B2027">
        <v>1</v>
      </c>
      <c r="C2027" t="s">
        <v>81</v>
      </c>
      <c r="D2027" t="s">
        <v>113</v>
      </c>
      <c r="E2027" t="s">
        <v>166</v>
      </c>
      <c r="F2027" t="s">
        <v>5523</v>
      </c>
      <c r="G2027" t="s">
        <v>244</v>
      </c>
      <c r="H2027" t="s">
        <v>135</v>
      </c>
      <c r="I2027" t="s">
        <v>136</v>
      </c>
      <c r="J2027" t="s">
        <v>137</v>
      </c>
      <c r="K2027" t="s">
        <v>245</v>
      </c>
      <c r="L2027" t="s">
        <v>6074</v>
      </c>
      <c r="M2027" t="s">
        <v>6075</v>
      </c>
      <c r="N2027">
        <v>1.543055555</v>
      </c>
      <c r="O2027">
        <v>3</v>
      </c>
      <c r="P2027">
        <v>843</v>
      </c>
      <c r="Q2027">
        <v>44</v>
      </c>
      <c r="R2027">
        <v>334</v>
      </c>
      <c r="S2027">
        <v>10</v>
      </c>
      <c r="T2027">
        <v>115</v>
      </c>
      <c r="U2027">
        <v>3</v>
      </c>
      <c r="V2027">
        <v>0</v>
      </c>
      <c r="W2027">
        <v>1.0359061271385557</v>
      </c>
      <c r="X2027">
        <v>335.08244030834794</v>
      </c>
      <c r="Y2027">
        <v>276.95491180316361</v>
      </c>
      <c r="Z2027">
        <v>639.84869999451303</v>
      </c>
      <c r="AA2027">
        <v>210.98453254422677</v>
      </c>
      <c r="AB2027">
        <v>190.62888670048221</v>
      </c>
      <c r="AC2027">
        <v>1427.9805615099267</v>
      </c>
      <c r="AD2027">
        <v>0</v>
      </c>
      <c r="AE2027">
        <v>3082.515938987799</v>
      </c>
    </row>
    <row r="2028" spans="1:31" x14ac:dyDescent="0.25">
      <c r="A2028">
        <v>2372200</v>
      </c>
      <c r="B2028">
        <v>1</v>
      </c>
      <c r="C2028" t="s">
        <v>81</v>
      </c>
      <c r="D2028" t="s">
        <v>127</v>
      </c>
      <c r="E2028" t="s">
        <v>320</v>
      </c>
      <c r="F2028" t="s">
        <v>6076</v>
      </c>
      <c r="G2028" t="s">
        <v>168</v>
      </c>
      <c r="H2028" t="s">
        <v>135</v>
      </c>
      <c r="I2028" t="s">
        <v>136</v>
      </c>
      <c r="J2028" t="s">
        <v>137</v>
      </c>
      <c r="K2028" t="s">
        <v>138</v>
      </c>
      <c r="L2028" t="s">
        <v>6077</v>
      </c>
      <c r="M2028" t="s">
        <v>6078</v>
      </c>
      <c r="N2028">
        <v>1.9775</v>
      </c>
      <c r="O2028">
        <v>7</v>
      </c>
      <c r="P2028">
        <v>145</v>
      </c>
      <c r="Q2028">
        <v>192</v>
      </c>
      <c r="R2028">
        <v>207</v>
      </c>
      <c r="S2028">
        <v>14</v>
      </c>
      <c r="T2028">
        <v>28</v>
      </c>
      <c r="U2028">
        <v>0</v>
      </c>
      <c r="V2028">
        <v>0</v>
      </c>
      <c r="W2028">
        <v>10.97094074140101</v>
      </c>
      <c r="X2028">
        <v>88.626008468918698</v>
      </c>
      <c r="Y2028">
        <v>1183.1771045104738</v>
      </c>
      <c r="Z2028">
        <v>1191.8264737199827</v>
      </c>
      <c r="AA2028">
        <v>107.10581577683966</v>
      </c>
      <c r="AB2028">
        <v>56.421892195657009</v>
      </c>
      <c r="AC2028">
        <v>0</v>
      </c>
      <c r="AD2028">
        <v>0</v>
      </c>
      <c r="AE2028">
        <v>2638.1282354132732</v>
      </c>
    </row>
    <row r="2029" spans="1:31" x14ac:dyDescent="0.25">
      <c r="A2029">
        <v>2372386</v>
      </c>
      <c r="B2029">
        <v>1</v>
      </c>
      <c r="C2029" t="s">
        <v>81</v>
      </c>
      <c r="D2029" t="s">
        <v>127</v>
      </c>
      <c r="E2029" t="s">
        <v>171</v>
      </c>
      <c r="F2029" t="s">
        <v>6079</v>
      </c>
      <c r="G2029" t="s">
        <v>168</v>
      </c>
      <c r="H2029" t="s">
        <v>135</v>
      </c>
      <c r="I2029" t="s">
        <v>136</v>
      </c>
      <c r="J2029" t="s">
        <v>137</v>
      </c>
      <c r="K2029" t="s">
        <v>138</v>
      </c>
      <c r="L2029" t="s">
        <v>6080</v>
      </c>
      <c r="M2029" t="s">
        <v>6081</v>
      </c>
      <c r="N2029">
        <v>0.83250000000000002</v>
      </c>
      <c r="O2029">
        <v>9</v>
      </c>
      <c r="P2029">
        <v>3</v>
      </c>
      <c r="Q2029">
        <v>276</v>
      </c>
      <c r="R2029">
        <v>39</v>
      </c>
      <c r="S2029">
        <v>17</v>
      </c>
      <c r="T2029">
        <v>3</v>
      </c>
      <c r="U2029">
        <v>0</v>
      </c>
      <c r="V2029">
        <v>0</v>
      </c>
      <c r="W2029">
        <v>4.4043731534763939</v>
      </c>
      <c r="X2029">
        <v>1.4091246144418168</v>
      </c>
      <c r="Y2029">
        <v>845.79318968998336</v>
      </c>
      <c r="Z2029">
        <v>252.84986162893455</v>
      </c>
      <c r="AA2029">
        <v>76.591882368755861</v>
      </c>
      <c r="AB2029">
        <v>7.8071295268847996</v>
      </c>
      <c r="AC2029">
        <v>0</v>
      </c>
      <c r="AD2029">
        <v>0</v>
      </c>
      <c r="AE2029">
        <v>1188.8555609824768</v>
      </c>
    </row>
    <row r="2030" spans="1:31" x14ac:dyDescent="0.25">
      <c r="A2030">
        <v>2371799</v>
      </c>
      <c r="B2030">
        <v>1</v>
      </c>
      <c r="C2030" t="s">
        <v>81</v>
      </c>
      <c r="D2030" t="s">
        <v>123</v>
      </c>
      <c r="E2030" t="s">
        <v>148</v>
      </c>
      <c r="F2030" t="s">
        <v>6082</v>
      </c>
      <c r="G2030" t="s">
        <v>160</v>
      </c>
      <c r="H2030" t="s">
        <v>151</v>
      </c>
      <c r="I2030" t="s">
        <v>136</v>
      </c>
      <c r="J2030" t="s">
        <v>137</v>
      </c>
      <c r="K2030" t="s">
        <v>138</v>
      </c>
      <c r="L2030" t="s">
        <v>6083</v>
      </c>
      <c r="M2030" t="s">
        <v>6084</v>
      </c>
      <c r="N2030">
        <v>2.1755555549999999</v>
      </c>
      <c r="O2030">
        <v>0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1.5874724353209602</v>
      </c>
      <c r="AA2030">
        <v>0</v>
      </c>
      <c r="AB2030">
        <v>0</v>
      </c>
      <c r="AC2030">
        <v>0</v>
      </c>
      <c r="AD2030">
        <v>0</v>
      </c>
      <c r="AE2030">
        <v>1.5874724353209602</v>
      </c>
    </row>
    <row r="2031" spans="1:31" x14ac:dyDescent="0.25">
      <c r="A2031">
        <v>2371845</v>
      </c>
      <c r="B2031">
        <v>1</v>
      </c>
      <c r="C2031" t="s">
        <v>80</v>
      </c>
      <c r="D2031" t="s">
        <v>93</v>
      </c>
      <c r="E2031" t="s">
        <v>166</v>
      </c>
      <c r="F2031" t="s">
        <v>6085</v>
      </c>
      <c r="G2031" t="s">
        <v>244</v>
      </c>
      <c r="H2031" t="s">
        <v>135</v>
      </c>
      <c r="I2031" t="s">
        <v>136</v>
      </c>
      <c r="J2031" t="s">
        <v>137</v>
      </c>
      <c r="K2031" t="s">
        <v>245</v>
      </c>
      <c r="L2031" t="s">
        <v>6086</v>
      </c>
      <c r="M2031" t="s">
        <v>6087</v>
      </c>
      <c r="N2031">
        <v>7.8519444439999999</v>
      </c>
      <c r="O2031">
        <v>0</v>
      </c>
      <c r="P2031">
        <v>639</v>
      </c>
      <c r="Q2031">
        <v>14</v>
      </c>
      <c r="R2031">
        <v>108</v>
      </c>
      <c r="S2031">
        <v>6</v>
      </c>
      <c r="T2031">
        <v>145</v>
      </c>
      <c r="U2031">
        <v>0</v>
      </c>
      <c r="V2031">
        <v>1</v>
      </c>
      <c r="W2031">
        <v>0</v>
      </c>
      <c r="X2031">
        <v>932.88134290672031</v>
      </c>
      <c r="Y2031">
        <v>852.75991737218976</v>
      </c>
      <c r="Z2031">
        <v>2470.707009485574</v>
      </c>
      <c r="AA2031">
        <v>439.75461338268639</v>
      </c>
      <c r="AB2031">
        <v>1734.0921127950792</v>
      </c>
      <c r="AC2031">
        <v>0</v>
      </c>
      <c r="AD2031">
        <v>163.05156144427255</v>
      </c>
      <c r="AE2031">
        <v>6593.246557386522</v>
      </c>
    </row>
    <row r="2032" spans="1:31" x14ac:dyDescent="0.25">
      <c r="A2032">
        <v>2371676</v>
      </c>
      <c r="B2032">
        <v>1</v>
      </c>
      <c r="C2032" t="s">
        <v>81</v>
      </c>
      <c r="D2032" t="s">
        <v>115</v>
      </c>
      <c r="E2032" t="s">
        <v>132</v>
      </c>
      <c r="F2032" t="s">
        <v>6088</v>
      </c>
      <c r="G2032" t="s">
        <v>142</v>
      </c>
      <c r="H2032" t="s">
        <v>135</v>
      </c>
      <c r="I2032" t="s">
        <v>136</v>
      </c>
      <c r="J2032" t="s">
        <v>137</v>
      </c>
      <c r="K2032" t="s">
        <v>138</v>
      </c>
      <c r="L2032" t="s">
        <v>6089</v>
      </c>
      <c r="M2032" t="s">
        <v>6090</v>
      </c>
      <c r="N2032">
        <v>0.95944444399999995</v>
      </c>
      <c r="O2032">
        <v>0</v>
      </c>
      <c r="P2032">
        <v>32</v>
      </c>
      <c r="Q2032">
        <v>0</v>
      </c>
      <c r="R2032">
        <v>15</v>
      </c>
      <c r="S2032">
        <v>1</v>
      </c>
      <c r="T2032">
        <v>3</v>
      </c>
      <c r="U2032">
        <v>0</v>
      </c>
      <c r="V2032">
        <v>0</v>
      </c>
      <c r="W2032">
        <v>0</v>
      </c>
      <c r="X2032">
        <v>6.7047270737003348</v>
      </c>
      <c r="Y2032">
        <v>0</v>
      </c>
      <c r="Z2032">
        <v>7.0825719485651222</v>
      </c>
      <c r="AA2032">
        <v>0</v>
      </c>
      <c r="AB2032">
        <v>0.65403722366576011</v>
      </c>
      <c r="AC2032">
        <v>0</v>
      </c>
      <c r="AD2032">
        <v>0</v>
      </c>
      <c r="AE2032">
        <v>14.441336245931218</v>
      </c>
    </row>
    <row r="2033" spans="1:31" x14ac:dyDescent="0.25">
      <c r="A2033">
        <v>2372340</v>
      </c>
      <c r="B2033">
        <v>1</v>
      </c>
      <c r="C2033" t="s">
        <v>81</v>
      </c>
      <c r="D2033" t="s">
        <v>123</v>
      </c>
      <c r="E2033" t="s">
        <v>225</v>
      </c>
      <c r="F2033" t="s">
        <v>6091</v>
      </c>
      <c r="G2033" t="s">
        <v>901</v>
      </c>
      <c r="H2033" t="s">
        <v>151</v>
      </c>
      <c r="I2033" t="s">
        <v>136</v>
      </c>
      <c r="J2033" t="s">
        <v>137</v>
      </c>
      <c r="K2033" t="s">
        <v>138</v>
      </c>
      <c r="L2033" t="s">
        <v>6092</v>
      </c>
      <c r="M2033" t="s">
        <v>6093</v>
      </c>
      <c r="N2033">
        <v>1.7777777770000001</v>
      </c>
      <c r="O2033">
        <v>0</v>
      </c>
      <c r="P2033">
        <v>281</v>
      </c>
      <c r="Q2033">
        <v>0</v>
      </c>
      <c r="R2033">
        <v>0</v>
      </c>
      <c r="S2033">
        <v>0</v>
      </c>
      <c r="T2033">
        <v>7</v>
      </c>
      <c r="U2033">
        <v>0</v>
      </c>
      <c r="V2033">
        <v>0</v>
      </c>
      <c r="W2033">
        <v>0</v>
      </c>
      <c r="X2033">
        <v>130.57876017157676</v>
      </c>
      <c r="Y2033">
        <v>0</v>
      </c>
      <c r="Z2033">
        <v>0</v>
      </c>
      <c r="AA2033">
        <v>0</v>
      </c>
      <c r="AB2033">
        <v>23.648069188179303</v>
      </c>
      <c r="AC2033">
        <v>0</v>
      </c>
      <c r="AD2033">
        <v>0</v>
      </c>
      <c r="AE2033">
        <v>154.22682935975607</v>
      </c>
    </row>
    <row r="2034" spans="1:31" x14ac:dyDescent="0.25">
      <c r="A2034">
        <v>2372363</v>
      </c>
      <c r="B2034">
        <v>1</v>
      </c>
      <c r="C2034" t="s">
        <v>81</v>
      </c>
      <c r="D2034" t="s">
        <v>113</v>
      </c>
      <c r="E2034" t="s">
        <v>171</v>
      </c>
      <c r="F2034" t="s">
        <v>532</v>
      </c>
      <c r="G2034" t="s">
        <v>168</v>
      </c>
      <c r="H2034" t="s">
        <v>135</v>
      </c>
      <c r="I2034" t="s">
        <v>136</v>
      </c>
      <c r="J2034" t="s">
        <v>137</v>
      </c>
      <c r="K2034" t="s">
        <v>138</v>
      </c>
      <c r="L2034" t="s">
        <v>6094</v>
      </c>
      <c r="M2034" t="s">
        <v>6095</v>
      </c>
      <c r="N2034">
        <v>0.54333333299999997</v>
      </c>
      <c r="O2034">
        <v>0</v>
      </c>
      <c r="P2034">
        <v>0</v>
      </c>
      <c r="Q2034">
        <v>0</v>
      </c>
      <c r="R2034">
        <v>0</v>
      </c>
      <c r="S2034">
        <v>1</v>
      </c>
      <c r="T2034">
        <v>12</v>
      </c>
      <c r="U2034">
        <v>2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0.91020276256400001</v>
      </c>
      <c r="AB2034">
        <v>10.813838893409862</v>
      </c>
      <c r="AC2034">
        <v>386.47115011080496</v>
      </c>
      <c r="AD2034">
        <v>0</v>
      </c>
      <c r="AE2034">
        <v>398.19519176677881</v>
      </c>
    </row>
    <row r="2035" spans="1:31" x14ac:dyDescent="0.25">
      <c r="A2035">
        <v>2371699</v>
      </c>
      <c r="B2035">
        <v>1</v>
      </c>
      <c r="C2035" t="s">
        <v>81</v>
      </c>
      <c r="D2035" t="s">
        <v>112</v>
      </c>
      <c r="E2035" t="s">
        <v>225</v>
      </c>
      <c r="F2035" t="s">
        <v>6096</v>
      </c>
      <c r="G2035" t="s">
        <v>219</v>
      </c>
      <c r="H2035" t="s">
        <v>151</v>
      </c>
      <c r="I2035" t="s">
        <v>136</v>
      </c>
      <c r="J2035" t="s">
        <v>137</v>
      </c>
      <c r="K2035" t="s">
        <v>138</v>
      </c>
      <c r="L2035" t="s">
        <v>6097</v>
      </c>
      <c r="M2035" t="s">
        <v>6098</v>
      </c>
      <c r="N2035">
        <v>1.1958333329999999</v>
      </c>
      <c r="O2035">
        <v>0</v>
      </c>
      <c r="P2035">
        <v>9</v>
      </c>
      <c r="Q2035">
        <v>0</v>
      </c>
      <c r="R2035">
        <v>10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5.8327296353624662</v>
      </c>
      <c r="Y2035">
        <v>0</v>
      </c>
      <c r="Z2035">
        <v>6.1017988367747877</v>
      </c>
      <c r="AA2035">
        <v>0</v>
      </c>
      <c r="AB2035">
        <v>0</v>
      </c>
      <c r="AC2035">
        <v>0</v>
      </c>
      <c r="AD2035">
        <v>0</v>
      </c>
      <c r="AE2035">
        <v>11.934528472137254</v>
      </c>
    </row>
    <row r="2036" spans="1:31" x14ac:dyDescent="0.25">
      <c r="A2036">
        <v>2372300</v>
      </c>
      <c r="B2036">
        <v>1</v>
      </c>
      <c r="C2036" t="s">
        <v>80</v>
      </c>
      <c r="D2036" t="s">
        <v>102</v>
      </c>
      <c r="E2036" t="s">
        <v>132</v>
      </c>
      <c r="F2036" t="s">
        <v>5776</v>
      </c>
      <c r="G2036" t="s">
        <v>134</v>
      </c>
      <c r="H2036" t="s">
        <v>135</v>
      </c>
      <c r="I2036" t="s">
        <v>136</v>
      </c>
      <c r="J2036" t="s">
        <v>137</v>
      </c>
      <c r="K2036" t="s">
        <v>138</v>
      </c>
      <c r="L2036" t="s">
        <v>6099</v>
      </c>
      <c r="M2036" t="s">
        <v>6100</v>
      </c>
      <c r="N2036">
        <v>2.1302777769999999</v>
      </c>
      <c r="O2036">
        <v>1</v>
      </c>
      <c r="P2036">
        <v>803</v>
      </c>
      <c r="Q2036">
        <v>1</v>
      </c>
      <c r="R2036">
        <v>13</v>
      </c>
      <c r="S2036">
        <v>2</v>
      </c>
      <c r="T2036">
        <v>58</v>
      </c>
      <c r="U2036">
        <v>0</v>
      </c>
      <c r="V2036">
        <v>0</v>
      </c>
      <c r="W2036">
        <v>2.5142122181891522</v>
      </c>
      <c r="X2036">
        <v>282.46980668162729</v>
      </c>
      <c r="Y2036">
        <v>2.9302532338231293</v>
      </c>
      <c r="Z2036">
        <v>38.016794809032</v>
      </c>
      <c r="AA2036">
        <v>8.0220734457247485</v>
      </c>
      <c r="AB2036">
        <v>68.189509598384618</v>
      </c>
      <c r="AC2036">
        <v>0</v>
      </c>
      <c r="AD2036">
        <v>0</v>
      </c>
      <c r="AE2036">
        <v>402.1426499867809</v>
      </c>
    </row>
    <row r="2037" spans="1:31" x14ac:dyDescent="0.25">
      <c r="A2037">
        <v>2372346</v>
      </c>
      <c r="B2037">
        <v>1</v>
      </c>
      <c r="C2037" t="s">
        <v>81</v>
      </c>
      <c r="D2037" t="s">
        <v>122</v>
      </c>
      <c r="E2037" t="s">
        <v>132</v>
      </c>
      <c r="F2037" t="s">
        <v>6101</v>
      </c>
      <c r="G2037" t="s">
        <v>134</v>
      </c>
      <c r="H2037" t="s">
        <v>135</v>
      </c>
      <c r="I2037" t="s">
        <v>136</v>
      </c>
      <c r="J2037" t="s">
        <v>137</v>
      </c>
      <c r="K2037" t="s">
        <v>138</v>
      </c>
      <c r="L2037" t="s">
        <v>6102</v>
      </c>
      <c r="M2037" t="s">
        <v>6103</v>
      </c>
      <c r="N2037">
        <v>3.1605555550000002</v>
      </c>
      <c r="O2037">
        <v>1</v>
      </c>
      <c r="P2037">
        <v>188</v>
      </c>
      <c r="Q2037">
        <v>0</v>
      </c>
      <c r="R2037">
        <v>3</v>
      </c>
      <c r="S2037">
        <v>2</v>
      </c>
      <c r="T2037">
        <v>11</v>
      </c>
      <c r="U2037">
        <v>0</v>
      </c>
      <c r="V2037">
        <v>0</v>
      </c>
      <c r="W2037">
        <v>0.42466271622390783</v>
      </c>
      <c r="X2037">
        <v>94.537636537621452</v>
      </c>
      <c r="Y2037">
        <v>0</v>
      </c>
      <c r="Z2037">
        <v>9.4310442520671973</v>
      </c>
      <c r="AA2037">
        <v>5.8758577936875911</v>
      </c>
      <c r="AB2037">
        <v>9.5993173103299956</v>
      </c>
      <c r="AC2037">
        <v>0</v>
      </c>
      <c r="AD2037">
        <v>0</v>
      </c>
      <c r="AE2037">
        <v>119.86851860993013</v>
      </c>
    </row>
    <row r="2038" spans="1:31" x14ac:dyDescent="0.25">
      <c r="A2038">
        <v>2372054</v>
      </c>
      <c r="B2038">
        <v>1</v>
      </c>
      <c r="C2038" t="s">
        <v>80</v>
      </c>
      <c r="D2038" t="s">
        <v>104</v>
      </c>
      <c r="E2038" t="s">
        <v>320</v>
      </c>
      <c r="F2038" t="s">
        <v>6104</v>
      </c>
      <c r="G2038" t="s">
        <v>168</v>
      </c>
      <c r="H2038" t="s">
        <v>135</v>
      </c>
      <c r="I2038" t="s">
        <v>136</v>
      </c>
      <c r="J2038" t="s">
        <v>137</v>
      </c>
      <c r="K2038" t="s">
        <v>138</v>
      </c>
      <c r="L2038" t="s">
        <v>6105</v>
      </c>
      <c r="M2038" t="s">
        <v>6106</v>
      </c>
      <c r="N2038">
        <v>0.39621000000000001</v>
      </c>
      <c r="O2038">
        <v>0</v>
      </c>
      <c r="P2038">
        <v>2</v>
      </c>
      <c r="Q2038">
        <v>2</v>
      </c>
      <c r="R2038">
        <v>14</v>
      </c>
      <c r="S2038">
        <v>13</v>
      </c>
      <c r="T2038">
        <v>22</v>
      </c>
      <c r="U2038">
        <v>14</v>
      </c>
      <c r="V2038">
        <v>0</v>
      </c>
      <c r="W2038">
        <v>0</v>
      </c>
      <c r="X2038">
        <v>0.39303476362747669</v>
      </c>
      <c r="Y2038">
        <v>0.39050680365840007</v>
      </c>
      <c r="Z2038">
        <v>15.935051101940616</v>
      </c>
      <c r="AA2038">
        <v>19.596911396876781</v>
      </c>
      <c r="AB2038">
        <v>20.032275810345521</v>
      </c>
      <c r="AC2038">
        <v>3442.3824303872348</v>
      </c>
      <c r="AD2038">
        <v>0</v>
      </c>
      <c r="AE2038">
        <v>3498.7302102636836</v>
      </c>
    </row>
    <row r="2039" spans="1:31" x14ac:dyDescent="0.25">
      <c r="A2039">
        <v>2371716</v>
      </c>
      <c r="B2039">
        <v>1</v>
      </c>
      <c r="C2039" t="s">
        <v>81</v>
      </c>
      <c r="D2039" t="s">
        <v>112</v>
      </c>
      <c r="E2039" t="s">
        <v>225</v>
      </c>
      <c r="F2039" t="s">
        <v>6107</v>
      </c>
      <c r="G2039" t="s">
        <v>219</v>
      </c>
      <c r="H2039" t="s">
        <v>151</v>
      </c>
      <c r="I2039" t="s">
        <v>136</v>
      </c>
      <c r="J2039" t="s">
        <v>137</v>
      </c>
      <c r="K2039" t="s">
        <v>138</v>
      </c>
      <c r="L2039" t="s">
        <v>6108</v>
      </c>
      <c r="M2039" t="s">
        <v>6109</v>
      </c>
      <c r="N2039">
        <v>6.1111111109999996</v>
      </c>
      <c r="O2039">
        <v>0</v>
      </c>
      <c r="P2039">
        <v>4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</row>
    <row r="2040" spans="1:31" x14ac:dyDescent="0.25">
      <c r="A2040">
        <v>2371759</v>
      </c>
      <c r="B2040">
        <v>1</v>
      </c>
      <c r="C2040" t="s">
        <v>81</v>
      </c>
      <c r="D2040" t="s">
        <v>123</v>
      </c>
      <c r="E2040" t="s">
        <v>175</v>
      </c>
      <c r="F2040" t="s">
        <v>6110</v>
      </c>
      <c r="G2040" t="s">
        <v>284</v>
      </c>
      <c r="H2040" t="s">
        <v>151</v>
      </c>
      <c r="I2040" t="s">
        <v>136</v>
      </c>
      <c r="J2040" t="s">
        <v>137</v>
      </c>
      <c r="K2040" t="s">
        <v>138</v>
      </c>
      <c r="L2040" t="s">
        <v>6111</v>
      </c>
      <c r="M2040" t="s">
        <v>6112</v>
      </c>
      <c r="N2040">
        <v>1.1911111109999999</v>
      </c>
      <c r="O2040">
        <v>0</v>
      </c>
      <c r="P2040">
        <v>1</v>
      </c>
      <c r="Q2040">
        <v>0</v>
      </c>
      <c r="R2040">
        <v>0</v>
      </c>
      <c r="S2040">
        <v>0</v>
      </c>
      <c r="T2040">
        <v>62</v>
      </c>
      <c r="U2040">
        <v>0</v>
      </c>
      <c r="V2040">
        <v>0</v>
      </c>
      <c r="W2040">
        <v>0</v>
      </c>
      <c r="X2040">
        <v>2.1297086089066671E-2</v>
      </c>
      <c r="Y2040">
        <v>0</v>
      </c>
      <c r="Z2040">
        <v>0</v>
      </c>
      <c r="AA2040">
        <v>0</v>
      </c>
      <c r="AB2040">
        <v>65.657011078827793</v>
      </c>
      <c r="AC2040">
        <v>0</v>
      </c>
      <c r="AD2040">
        <v>0</v>
      </c>
      <c r="AE2040">
        <v>65.678308164916857</v>
      </c>
    </row>
    <row r="2041" spans="1:31" x14ac:dyDescent="0.25">
      <c r="A2041">
        <v>2371762</v>
      </c>
      <c r="B2041">
        <v>1</v>
      </c>
      <c r="C2041" t="s">
        <v>80</v>
      </c>
      <c r="D2041" t="s">
        <v>82</v>
      </c>
      <c r="E2041" t="s">
        <v>148</v>
      </c>
      <c r="F2041" t="s">
        <v>6113</v>
      </c>
      <c r="G2041" t="s">
        <v>150</v>
      </c>
      <c r="H2041" t="s">
        <v>151</v>
      </c>
      <c r="I2041" t="s">
        <v>136</v>
      </c>
      <c r="J2041" t="s">
        <v>137</v>
      </c>
      <c r="K2041" t="s">
        <v>138</v>
      </c>
      <c r="L2041" t="s">
        <v>6114</v>
      </c>
      <c r="M2041" t="s">
        <v>6115</v>
      </c>
      <c r="N2041">
        <v>0.77777777699999995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1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</row>
    <row r="2042" spans="1:31" x14ac:dyDescent="0.25">
      <c r="A2042">
        <v>2372283</v>
      </c>
      <c r="B2042">
        <v>1</v>
      </c>
      <c r="C2042" t="s">
        <v>80</v>
      </c>
      <c r="D2042" t="s">
        <v>82</v>
      </c>
      <c r="E2042" t="s">
        <v>148</v>
      </c>
      <c r="F2042" t="s">
        <v>6116</v>
      </c>
      <c r="G2042" t="s">
        <v>160</v>
      </c>
      <c r="H2042" t="s">
        <v>151</v>
      </c>
      <c r="I2042" t="s">
        <v>136</v>
      </c>
      <c r="J2042" t="s">
        <v>137</v>
      </c>
      <c r="K2042" t="s">
        <v>138</v>
      </c>
      <c r="L2042" t="s">
        <v>6117</v>
      </c>
      <c r="M2042" t="s">
        <v>6118</v>
      </c>
      <c r="N2042">
        <v>5.2691666660000003</v>
      </c>
      <c r="O2042">
        <v>0</v>
      </c>
      <c r="P2042">
        <v>1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1.6703566588720999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1.6703566588720999</v>
      </c>
    </row>
    <row r="2043" spans="1:31" x14ac:dyDescent="0.25">
      <c r="A2043">
        <v>2371971</v>
      </c>
      <c r="B2043">
        <v>1</v>
      </c>
      <c r="C2043" t="s">
        <v>80</v>
      </c>
      <c r="D2043" t="s">
        <v>109</v>
      </c>
      <c r="E2043" t="s">
        <v>148</v>
      </c>
      <c r="F2043" t="s">
        <v>6119</v>
      </c>
      <c r="G2043" t="s">
        <v>160</v>
      </c>
      <c r="H2043" t="s">
        <v>151</v>
      </c>
      <c r="I2043" t="s">
        <v>136</v>
      </c>
      <c r="J2043" t="s">
        <v>137</v>
      </c>
      <c r="K2043" t="s">
        <v>138</v>
      </c>
      <c r="L2043" t="s">
        <v>6120</v>
      </c>
      <c r="M2043" t="s">
        <v>6121</v>
      </c>
      <c r="N2043">
        <v>1.721944444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1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1.7827818934383892</v>
      </c>
      <c r="AC2043">
        <v>0</v>
      </c>
      <c r="AD2043">
        <v>0</v>
      </c>
      <c r="AE2043">
        <v>1.7827818934383892</v>
      </c>
    </row>
    <row r="2044" spans="1:31" x14ac:dyDescent="0.25">
      <c r="A2044">
        <v>2372071</v>
      </c>
      <c r="B2044">
        <v>1</v>
      </c>
      <c r="C2044" t="s">
        <v>80</v>
      </c>
      <c r="D2044" t="s">
        <v>94</v>
      </c>
      <c r="E2044" t="s">
        <v>132</v>
      </c>
      <c r="F2044" t="s">
        <v>6122</v>
      </c>
      <c r="G2044" t="s">
        <v>134</v>
      </c>
      <c r="H2044" t="s">
        <v>135</v>
      </c>
      <c r="I2044" t="s">
        <v>136</v>
      </c>
      <c r="J2044" t="s">
        <v>137</v>
      </c>
      <c r="K2044" t="s">
        <v>138</v>
      </c>
      <c r="L2044" t="s">
        <v>6123</v>
      </c>
      <c r="M2044" t="s">
        <v>6124</v>
      </c>
      <c r="N2044">
        <v>7.6958333330000004</v>
      </c>
      <c r="O2044">
        <v>0</v>
      </c>
      <c r="P2044">
        <v>328</v>
      </c>
      <c r="Q2044">
        <v>0</v>
      </c>
      <c r="R2044">
        <v>0</v>
      </c>
      <c r="S2044">
        <v>0</v>
      </c>
      <c r="T2044">
        <v>9</v>
      </c>
      <c r="U2044">
        <v>0</v>
      </c>
      <c r="V2044">
        <v>0</v>
      </c>
      <c r="W2044">
        <v>0</v>
      </c>
      <c r="X2044">
        <v>276.72429452012648</v>
      </c>
      <c r="Y2044">
        <v>0</v>
      </c>
      <c r="Z2044">
        <v>0</v>
      </c>
      <c r="AA2044">
        <v>0</v>
      </c>
      <c r="AB2044">
        <v>21.098172246963244</v>
      </c>
      <c r="AC2044">
        <v>0</v>
      </c>
      <c r="AD2044">
        <v>0</v>
      </c>
      <c r="AE2044">
        <v>297.82246676708974</v>
      </c>
    </row>
    <row r="2045" spans="1:31" x14ac:dyDescent="0.25">
      <c r="A2045">
        <v>2371991</v>
      </c>
      <c r="B2045">
        <v>1</v>
      </c>
      <c r="C2045" t="s">
        <v>80</v>
      </c>
      <c r="D2045" t="s">
        <v>100</v>
      </c>
      <c r="E2045" t="s">
        <v>320</v>
      </c>
      <c r="F2045" t="s">
        <v>6125</v>
      </c>
      <c r="G2045" t="s">
        <v>168</v>
      </c>
      <c r="H2045" t="s">
        <v>135</v>
      </c>
      <c r="I2045" t="s">
        <v>136</v>
      </c>
      <c r="J2045" t="s">
        <v>137</v>
      </c>
      <c r="K2045" t="s">
        <v>138</v>
      </c>
      <c r="L2045" t="s">
        <v>6126</v>
      </c>
      <c r="M2045" t="s">
        <v>6127</v>
      </c>
      <c r="N2045">
        <v>0.28638888800000001</v>
      </c>
      <c r="O2045">
        <v>12</v>
      </c>
      <c r="P2045">
        <v>6837</v>
      </c>
      <c r="Q2045">
        <v>44</v>
      </c>
      <c r="R2045">
        <v>746</v>
      </c>
      <c r="S2045">
        <v>63</v>
      </c>
      <c r="T2045">
        <v>969</v>
      </c>
      <c r="U2045">
        <v>9</v>
      </c>
      <c r="V2045">
        <v>2</v>
      </c>
      <c r="W2045">
        <v>2.189669305109069</v>
      </c>
      <c r="X2045">
        <v>868.04789937178941</v>
      </c>
      <c r="Y2045">
        <v>21.547385481431572</v>
      </c>
      <c r="Z2045">
        <v>177.74821654354227</v>
      </c>
      <c r="AA2045">
        <v>197.26286166481034</v>
      </c>
      <c r="AB2045">
        <v>484.77823055757432</v>
      </c>
      <c r="AC2045">
        <v>168.60684043232607</v>
      </c>
      <c r="AD2045">
        <v>51.64017413391629</v>
      </c>
      <c r="AE2045">
        <v>1971.8212774904991</v>
      </c>
    </row>
    <row r="2046" spans="1:31" x14ac:dyDescent="0.25">
      <c r="A2046">
        <v>2372028</v>
      </c>
      <c r="B2046">
        <v>1</v>
      </c>
      <c r="C2046" t="s">
        <v>80</v>
      </c>
      <c r="D2046" t="s">
        <v>94</v>
      </c>
      <c r="E2046" t="s">
        <v>166</v>
      </c>
      <c r="F2046" t="s">
        <v>6128</v>
      </c>
      <c r="G2046" t="s">
        <v>168</v>
      </c>
      <c r="H2046" t="s">
        <v>135</v>
      </c>
      <c r="I2046" t="s">
        <v>136</v>
      </c>
      <c r="J2046" t="s">
        <v>137</v>
      </c>
      <c r="K2046" t="s">
        <v>138</v>
      </c>
      <c r="L2046" t="s">
        <v>6129</v>
      </c>
      <c r="M2046" t="s">
        <v>6130</v>
      </c>
      <c r="N2046">
        <v>0.520277777</v>
      </c>
      <c r="O2046">
        <v>0</v>
      </c>
      <c r="P2046">
        <v>519</v>
      </c>
      <c r="Q2046">
        <v>0</v>
      </c>
      <c r="R2046">
        <v>0</v>
      </c>
      <c r="S2046">
        <v>1</v>
      </c>
      <c r="T2046">
        <v>18</v>
      </c>
      <c r="U2046">
        <v>0</v>
      </c>
      <c r="V2046">
        <v>0</v>
      </c>
      <c r="W2046">
        <v>0</v>
      </c>
      <c r="X2046">
        <v>30.690633185378346</v>
      </c>
      <c r="Y2046">
        <v>0</v>
      </c>
      <c r="Z2046">
        <v>0</v>
      </c>
      <c r="AA2046">
        <v>1.3163985573527637</v>
      </c>
      <c r="AB2046">
        <v>3.4301979690672244</v>
      </c>
      <c r="AC2046">
        <v>0</v>
      </c>
      <c r="AD2046">
        <v>0</v>
      </c>
      <c r="AE2046">
        <v>35.437229711798331</v>
      </c>
    </row>
    <row r="2047" spans="1:31" x14ac:dyDescent="0.25">
      <c r="A2047">
        <v>2371779</v>
      </c>
      <c r="B2047">
        <v>1</v>
      </c>
      <c r="C2047" t="s">
        <v>80</v>
      </c>
      <c r="D2047" t="s">
        <v>90</v>
      </c>
      <c r="E2047" t="s">
        <v>225</v>
      </c>
      <c r="F2047" t="s">
        <v>6131</v>
      </c>
      <c r="G2047" t="s">
        <v>181</v>
      </c>
      <c r="H2047" t="s">
        <v>151</v>
      </c>
      <c r="I2047" t="s">
        <v>136</v>
      </c>
      <c r="J2047" t="s">
        <v>137</v>
      </c>
      <c r="K2047" t="s">
        <v>138</v>
      </c>
      <c r="L2047" t="s">
        <v>6132</v>
      </c>
      <c r="M2047" t="s">
        <v>6133</v>
      </c>
      <c r="N2047">
        <v>2.2972222219999998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15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38.816412201078968</v>
      </c>
      <c r="AC2047">
        <v>0</v>
      </c>
      <c r="AD2047">
        <v>0</v>
      </c>
      <c r="AE2047">
        <v>38.816412201078968</v>
      </c>
    </row>
    <row r="2048" spans="1:31" x14ac:dyDescent="0.25">
      <c r="A2048">
        <v>2372177</v>
      </c>
      <c r="B2048">
        <v>1</v>
      </c>
      <c r="C2048" t="s">
        <v>81</v>
      </c>
      <c r="D2048" t="s">
        <v>128</v>
      </c>
      <c r="E2048" t="s">
        <v>166</v>
      </c>
      <c r="F2048" t="s">
        <v>167</v>
      </c>
      <c r="G2048" t="s">
        <v>168</v>
      </c>
      <c r="H2048" t="s">
        <v>135</v>
      </c>
      <c r="I2048" t="s">
        <v>136</v>
      </c>
      <c r="J2048" t="s">
        <v>137</v>
      </c>
      <c r="K2048" t="s">
        <v>138</v>
      </c>
      <c r="L2048" t="s">
        <v>6134</v>
      </c>
      <c r="M2048" t="s">
        <v>6135</v>
      </c>
      <c r="N2048">
        <v>0.385833333</v>
      </c>
      <c r="O2048">
        <v>10</v>
      </c>
      <c r="P2048">
        <v>1555</v>
      </c>
      <c r="Q2048">
        <v>66</v>
      </c>
      <c r="R2048">
        <v>101</v>
      </c>
      <c r="S2048">
        <v>15</v>
      </c>
      <c r="T2048">
        <v>129</v>
      </c>
      <c r="U2048">
        <v>3</v>
      </c>
      <c r="V2048">
        <v>1</v>
      </c>
      <c r="W2048">
        <v>2.30367109585276</v>
      </c>
      <c r="X2048">
        <v>126.40377084173927</v>
      </c>
      <c r="Y2048">
        <v>70.74934642569518</v>
      </c>
      <c r="Z2048">
        <v>47.384866859933197</v>
      </c>
      <c r="AA2048">
        <v>134.18274201786306</v>
      </c>
      <c r="AB2048">
        <v>40.456091640678345</v>
      </c>
      <c r="AC2048">
        <v>2.0154266883739451</v>
      </c>
      <c r="AD2048">
        <v>63.866933578945172</v>
      </c>
      <c r="AE2048">
        <v>487.36284914908094</v>
      </c>
    </row>
    <row r="2049" spans="1:31" x14ac:dyDescent="0.25">
      <c r="A2049">
        <v>2371785</v>
      </c>
      <c r="B2049">
        <v>1</v>
      </c>
      <c r="C2049" t="s">
        <v>80</v>
      </c>
      <c r="D2049" t="s">
        <v>102</v>
      </c>
      <c r="E2049" t="s">
        <v>132</v>
      </c>
      <c r="F2049" t="s">
        <v>6136</v>
      </c>
      <c r="G2049" t="s">
        <v>244</v>
      </c>
      <c r="H2049" t="s">
        <v>135</v>
      </c>
      <c r="I2049" t="s">
        <v>136</v>
      </c>
      <c r="J2049" t="s">
        <v>137</v>
      </c>
      <c r="K2049" t="s">
        <v>245</v>
      </c>
      <c r="L2049" t="s">
        <v>6137</v>
      </c>
      <c r="M2049" t="s">
        <v>6138</v>
      </c>
      <c r="N2049">
        <v>3.7111111110000001</v>
      </c>
      <c r="O2049">
        <v>0</v>
      </c>
      <c r="P2049">
        <v>274</v>
      </c>
      <c r="Q2049">
        <v>0</v>
      </c>
      <c r="R2049">
        <v>13</v>
      </c>
      <c r="S2049">
        <v>1</v>
      </c>
      <c r="T2049">
        <v>18</v>
      </c>
      <c r="U2049">
        <v>0</v>
      </c>
      <c r="V2049">
        <v>0</v>
      </c>
      <c r="W2049">
        <v>0</v>
      </c>
      <c r="X2049">
        <v>359.78227851224335</v>
      </c>
      <c r="Y2049">
        <v>0</v>
      </c>
      <c r="Z2049">
        <v>75.515458211518592</v>
      </c>
      <c r="AA2049">
        <v>41.428544496086431</v>
      </c>
      <c r="AB2049">
        <v>100.46820854020568</v>
      </c>
      <c r="AC2049">
        <v>0</v>
      </c>
      <c r="AD2049">
        <v>0</v>
      </c>
      <c r="AE2049">
        <v>577.19448976005401</v>
      </c>
    </row>
    <row r="2050" spans="1:31" x14ac:dyDescent="0.25">
      <c r="A2050">
        <v>2372326</v>
      </c>
      <c r="B2050">
        <v>1</v>
      </c>
      <c r="C2050" t="s">
        <v>80</v>
      </c>
      <c r="D2050" t="s">
        <v>100</v>
      </c>
      <c r="E2050" t="s">
        <v>225</v>
      </c>
      <c r="F2050" t="s">
        <v>6139</v>
      </c>
      <c r="G2050" t="s">
        <v>2703</v>
      </c>
      <c r="H2050" t="s">
        <v>151</v>
      </c>
      <c r="I2050" t="s">
        <v>136</v>
      </c>
      <c r="J2050" t="s">
        <v>137</v>
      </c>
      <c r="K2050" t="s">
        <v>138</v>
      </c>
      <c r="L2050" t="s">
        <v>6140</v>
      </c>
      <c r="M2050" t="s">
        <v>6141</v>
      </c>
      <c r="N2050">
        <v>2.0097222220000002</v>
      </c>
      <c r="O2050">
        <v>0</v>
      </c>
      <c r="P2050">
        <v>69</v>
      </c>
      <c r="Q2050">
        <v>0</v>
      </c>
      <c r="R2050">
        <v>4</v>
      </c>
      <c r="S2050">
        <v>0</v>
      </c>
      <c r="T2050">
        <v>7</v>
      </c>
      <c r="U2050">
        <v>0</v>
      </c>
      <c r="V2050">
        <v>0</v>
      </c>
      <c r="W2050">
        <v>0</v>
      </c>
      <c r="X2050">
        <v>75.066410389645554</v>
      </c>
      <c r="Y2050">
        <v>0</v>
      </c>
      <c r="Z2050">
        <v>6.1871426666106633</v>
      </c>
      <c r="AA2050">
        <v>0</v>
      </c>
      <c r="AB2050">
        <v>7.0066468645841899</v>
      </c>
      <c r="AC2050">
        <v>0</v>
      </c>
      <c r="AD2050">
        <v>0</v>
      </c>
      <c r="AE2050">
        <v>88.260199920840407</v>
      </c>
    </row>
    <row r="2051" spans="1:31" x14ac:dyDescent="0.25">
      <c r="A2051">
        <v>2357435</v>
      </c>
      <c r="B2051">
        <v>1</v>
      </c>
      <c r="C2051" t="s">
        <v>80</v>
      </c>
      <c r="D2051" t="s">
        <v>92</v>
      </c>
      <c r="E2051" t="s">
        <v>148</v>
      </c>
      <c r="F2051" t="s">
        <v>6142</v>
      </c>
      <c r="G2051" t="s">
        <v>160</v>
      </c>
      <c r="H2051" t="s">
        <v>151</v>
      </c>
      <c r="I2051" t="s">
        <v>136</v>
      </c>
      <c r="J2051" t="s">
        <v>137</v>
      </c>
      <c r="K2051" t="s">
        <v>138</v>
      </c>
      <c r="L2051" t="s">
        <v>6143</v>
      </c>
      <c r="M2051" t="s">
        <v>6144</v>
      </c>
      <c r="N2051">
        <v>1.1330555550000001</v>
      </c>
      <c r="O2051">
        <v>0</v>
      </c>
      <c r="P2051">
        <v>1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0.50592723034317666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0.50592723034317666</v>
      </c>
    </row>
    <row r="2052" spans="1:31" x14ac:dyDescent="0.25">
      <c r="A2052">
        <v>2357584</v>
      </c>
      <c r="B2052">
        <v>1</v>
      </c>
      <c r="C2052" t="s">
        <v>80</v>
      </c>
      <c r="D2052" t="s">
        <v>84</v>
      </c>
      <c r="E2052" t="s">
        <v>154</v>
      </c>
      <c r="F2052" t="s">
        <v>1100</v>
      </c>
      <c r="G2052" t="s">
        <v>744</v>
      </c>
      <c r="H2052" t="s">
        <v>151</v>
      </c>
      <c r="I2052" t="s">
        <v>136</v>
      </c>
      <c r="J2052" t="s">
        <v>137</v>
      </c>
      <c r="K2052" t="s">
        <v>138</v>
      </c>
      <c r="L2052" t="s">
        <v>6145</v>
      </c>
      <c r="M2052" t="s">
        <v>6146</v>
      </c>
      <c r="N2052">
        <v>5.7691666660000003</v>
      </c>
      <c r="O2052">
        <v>0</v>
      </c>
      <c r="P2052">
        <v>620</v>
      </c>
      <c r="Q2052">
        <v>0</v>
      </c>
      <c r="R2052">
        <v>0</v>
      </c>
      <c r="S2052">
        <v>0</v>
      </c>
      <c r="T2052">
        <v>193</v>
      </c>
      <c r="U2052">
        <v>0</v>
      </c>
      <c r="V2052">
        <v>0</v>
      </c>
      <c r="W2052">
        <v>0</v>
      </c>
      <c r="X2052">
        <v>1089.6959537844275</v>
      </c>
      <c r="Y2052">
        <v>0</v>
      </c>
      <c r="Z2052">
        <v>0</v>
      </c>
      <c r="AA2052">
        <v>0</v>
      </c>
      <c r="AB2052">
        <v>1479.9988288446173</v>
      </c>
      <c r="AC2052">
        <v>0</v>
      </c>
      <c r="AD2052">
        <v>0</v>
      </c>
      <c r="AE2052">
        <v>2569.6947826290448</v>
      </c>
    </row>
    <row r="2053" spans="1:31" x14ac:dyDescent="0.25">
      <c r="A2053">
        <v>2357229</v>
      </c>
      <c r="B2053">
        <v>1</v>
      </c>
      <c r="C2053" t="s">
        <v>80</v>
      </c>
      <c r="D2053" t="s">
        <v>97</v>
      </c>
      <c r="E2053" t="s">
        <v>225</v>
      </c>
      <c r="F2053" t="s">
        <v>6147</v>
      </c>
      <c r="G2053" t="s">
        <v>156</v>
      </c>
      <c r="H2053" t="s">
        <v>151</v>
      </c>
      <c r="I2053" t="s">
        <v>136</v>
      </c>
      <c r="J2053" t="s">
        <v>137</v>
      </c>
      <c r="K2053" t="s">
        <v>138</v>
      </c>
      <c r="L2053" t="s">
        <v>6148</v>
      </c>
      <c r="M2053" t="s">
        <v>6149</v>
      </c>
      <c r="N2053">
        <v>0.37555555499999999</v>
      </c>
      <c r="O2053">
        <v>0</v>
      </c>
      <c r="P2053">
        <v>48</v>
      </c>
      <c r="Q2053">
        <v>0</v>
      </c>
      <c r="R2053">
        <v>0</v>
      </c>
      <c r="S2053">
        <v>0</v>
      </c>
      <c r="T2053">
        <v>8</v>
      </c>
      <c r="U2053">
        <v>0</v>
      </c>
      <c r="V2053">
        <v>0</v>
      </c>
      <c r="W2053">
        <v>0</v>
      </c>
      <c r="X2053">
        <v>5.4244283504604409</v>
      </c>
      <c r="Y2053">
        <v>0</v>
      </c>
      <c r="Z2053">
        <v>0</v>
      </c>
      <c r="AA2053">
        <v>0</v>
      </c>
      <c r="AB2053">
        <v>1.1890645300762799</v>
      </c>
      <c r="AC2053">
        <v>0</v>
      </c>
      <c r="AD2053">
        <v>0</v>
      </c>
      <c r="AE2053">
        <v>6.6134928805367208</v>
      </c>
    </row>
    <row r="2054" spans="1:31" x14ac:dyDescent="0.25">
      <c r="A2054">
        <v>2357335</v>
      </c>
      <c r="B2054">
        <v>1</v>
      </c>
      <c r="C2054" t="s">
        <v>81</v>
      </c>
      <c r="D2054" t="s">
        <v>120</v>
      </c>
      <c r="E2054" t="s">
        <v>225</v>
      </c>
      <c r="F2054" t="s">
        <v>6150</v>
      </c>
      <c r="G2054" t="s">
        <v>464</v>
      </c>
      <c r="H2054" t="s">
        <v>151</v>
      </c>
      <c r="I2054" t="s">
        <v>136</v>
      </c>
      <c r="J2054" t="s">
        <v>137</v>
      </c>
      <c r="K2054" t="s">
        <v>138</v>
      </c>
      <c r="L2054" t="s">
        <v>6151</v>
      </c>
      <c r="M2054" t="s">
        <v>6152</v>
      </c>
      <c r="N2054">
        <v>0.823333333</v>
      </c>
      <c r="O2054">
        <v>0</v>
      </c>
      <c r="P2054">
        <v>15</v>
      </c>
      <c r="Q2054">
        <v>0</v>
      </c>
      <c r="R2054">
        <v>0</v>
      </c>
      <c r="S2054">
        <v>0</v>
      </c>
      <c r="T2054">
        <v>1</v>
      </c>
      <c r="U2054">
        <v>0</v>
      </c>
      <c r="V2054">
        <v>0</v>
      </c>
      <c r="W2054">
        <v>0</v>
      </c>
      <c r="X2054">
        <v>3.9397695394962664</v>
      </c>
      <c r="Y2054">
        <v>0</v>
      </c>
      <c r="Z2054">
        <v>0</v>
      </c>
      <c r="AA2054">
        <v>0</v>
      </c>
      <c r="AB2054">
        <v>3.3735762159026676E-2</v>
      </c>
      <c r="AC2054">
        <v>0</v>
      </c>
      <c r="AD2054">
        <v>0</v>
      </c>
      <c r="AE2054">
        <v>3.973505301655293</v>
      </c>
    </row>
    <row r="2055" spans="1:31" x14ac:dyDescent="0.25">
      <c r="A2055">
        <v>2357401</v>
      </c>
      <c r="B2055">
        <v>1</v>
      </c>
      <c r="C2055" t="s">
        <v>80</v>
      </c>
      <c r="D2055" t="s">
        <v>103</v>
      </c>
      <c r="E2055" t="s">
        <v>148</v>
      </c>
      <c r="F2055" t="s">
        <v>6153</v>
      </c>
      <c r="G2055" t="s">
        <v>150</v>
      </c>
      <c r="H2055" t="s">
        <v>151</v>
      </c>
      <c r="I2055" t="s">
        <v>136</v>
      </c>
      <c r="J2055" t="s">
        <v>137</v>
      </c>
      <c r="K2055" t="s">
        <v>138</v>
      </c>
      <c r="L2055" t="s">
        <v>6154</v>
      </c>
      <c r="M2055" t="s">
        <v>6155</v>
      </c>
      <c r="N2055">
        <v>1.8333333329999999</v>
      </c>
      <c r="O2055">
        <v>0</v>
      </c>
      <c r="P2055">
        <v>4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3.3454876998458438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3.3454876998458438</v>
      </c>
    </row>
    <row r="2056" spans="1:31" x14ac:dyDescent="0.25">
      <c r="A2056">
        <v>2357378</v>
      </c>
      <c r="B2056">
        <v>1</v>
      </c>
      <c r="C2056" t="s">
        <v>80</v>
      </c>
      <c r="D2056" t="s">
        <v>108</v>
      </c>
      <c r="E2056" t="s">
        <v>225</v>
      </c>
      <c r="F2056" t="s">
        <v>6156</v>
      </c>
      <c r="G2056" t="s">
        <v>219</v>
      </c>
      <c r="H2056" t="s">
        <v>151</v>
      </c>
      <c r="I2056" t="s">
        <v>136</v>
      </c>
      <c r="J2056" t="s">
        <v>137</v>
      </c>
      <c r="K2056" t="s">
        <v>138</v>
      </c>
      <c r="L2056" t="s">
        <v>6157</v>
      </c>
      <c r="M2056" t="s">
        <v>6158</v>
      </c>
      <c r="N2056">
        <v>0.90194444399999996</v>
      </c>
      <c r="O2056">
        <v>0</v>
      </c>
      <c r="P2056">
        <v>39</v>
      </c>
      <c r="Q2056">
        <v>0</v>
      </c>
      <c r="R2056">
        <v>11</v>
      </c>
      <c r="S2056">
        <v>0</v>
      </c>
      <c r="T2056">
        <v>9</v>
      </c>
      <c r="U2056">
        <v>0</v>
      </c>
      <c r="V2056">
        <v>0</v>
      </c>
      <c r="W2056">
        <v>0</v>
      </c>
      <c r="X2056">
        <v>13.942549205672671</v>
      </c>
      <c r="Y2056">
        <v>0</v>
      </c>
      <c r="Z2056">
        <v>7.8874457013476702</v>
      </c>
      <c r="AA2056">
        <v>0</v>
      </c>
      <c r="AB2056">
        <v>19.024750973832397</v>
      </c>
      <c r="AC2056">
        <v>0</v>
      </c>
      <c r="AD2056">
        <v>0</v>
      </c>
      <c r="AE2056">
        <v>40.85474588085274</v>
      </c>
    </row>
    <row r="2057" spans="1:31" x14ac:dyDescent="0.25">
      <c r="A2057">
        <v>2357238</v>
      </c>
      <c r="B2057">
        <v>1</v>
      </c>
      <c r="C2057" t="s">
        <v>81</v>
      </c>
      <c r="D2057" t="s">
        <v>122</v>
      </c>
      <c r="E2057" t="s">
        <v>154</v>
      </c>
      <c r="F2057" t="s">
        <v>6159</v>
      </c>
      <c r="G2057" t="s">
        <v>181</v>
      </c>
      <c r="H2057" t="s">
        <v>151</v>
      </c>
      <c r="I2057" t="s">
        <v>136</v>
      </c>
      <c r="J2057" t="s">
        <v>137</v>
      </c>
      <c r="K2057" t="s">
        <v>138</v>
      </c>
      <c r="L2057" t="s">
        <v>6160</v>
      </c>
      <c r="M2057" t="s">
        <v>6161</v>
      </c>
      <c r="N2057">
        <v>5.0449999999999999</v>
      </c>
      <c r="O2057">
        <v>0</v>
      </c>
      <c r="P2057">
        <v>191</v>
      </c>
      <c r="Q2057">
        <v>0</v>
      </c>
      <c r="R2057">
        <v>1</v>
      </c>
      <c r="S2057">
        <v>0</v>
      </c>
      <c r="T2057">
        <v>2</v>
      </c>
      <c r="U2057">
        <v>0</v>
      </c>
      <c r="V2057">
        <v>0</v>
      </c>
      <c r="W2057">
        <v>0</v>
      </c>
      <c r="X2057">
        <v>141.06505237310424</v>
      </c>
      <c r="Y2057">
        <v>0</v>
      </c>
      <c r="Z2057">
        <v>1.2954499864908402</v>
      </c>
      <c r="AA2057">
        <v>0</v>
      </c>
      <c r="AB2057">
        <v>0.84240434651319018</v>
      </c>
      <c r="AC2057">
        <v>0</v>
      </c>
      <c r="AD2057">
        <v>0</v>
      </c>
      <c r="AE2057">
        <v>143.20290670610825</v>
      </c>
    </row>
    <row r="2058" spans="1:31" x14ac:dyDescent="0.25">
      <c r="A2058">
        <v>2357441</v>
      </c>
      <c r="B2058">
        <v>1</v>
      </c>
      <c r="C2058" t="s">
        <v>81</v>
      </c>
      <c r="D2058" t="s">
        <v>127</v>
      </c>
      <c r="E2058" t="s">
        <v>148</v>
      </c>
      <c r="F2058" t="s">
        <v>6162</v>
      </c>
      <c r="G2058" t="s">
        <v>160</v>
      </c>
      <c r="H2058" t="s">
        <v>151</v>
      </c>
      <c r="I2058" t="s">
        <v>136</v>
      </c>
      <c r="J2058" t="s">
        <v>137</v>
      </c>
      <c r="K2058" t="s">
        <v>138</v>
      </c>
      <c r="L2058" t="s">
        <v>6163</v>
      </c>
      <c r="M2058" t="s">
        <v>6164</v>
      </c>
      <c r="N2058">
        <v>1.6941666660000001</v>
      </c>
      <c r="O2058">
        <v>0</v>
      </c>
      <c r="P2058">
        <v>1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0.26890323758925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0.26890323758925</v>
      </c>
    </row>
    <row r="2059" spans="1:31" x14ac:dyDescent="0.25">
      <c r="A2059">
        <v>2357255</v>
      </c>
      <c r="B2059">
        <v>1</v>
      </c>
      <c r="C2059" t="s">
        <v>80</v>
      </c>
      <c r="D2059" t="s">
        <v>85</v>
      </c>
      <c r="E2059" t="s">
        <v>320</v>
      </c>
      <c r="F2059" t="s">
        <v>6165</v>
      </c>
      <c r="G2059" t="s">
        <v>168</v>
      </c>
      <c r="H2059" t="s">
        <v>135</v>
      </c>
      <c r="I2059" t="s">
        <v>136</v>
      </c>
      <c r="J2059" t="s">
        <v>137</v>
      </c>
      <c r="K2059" t="s">
        <v>138</v>
      </c>
      <c r="L2059" t="s">
        <v>6166</v>
      </c>
      <c r="M2059" t="s">
        <v>6167</v>
      </c>
      <c r="N2059">
        <v>1.358055555</v>
      </c>
      <c r="O2059">
        <v>0</v>
      </c>
      <c r="P2059">
        <v>10353</v>
      </c>
      <c r="Q2059">
        <v>0</v>
      </c>
      <c r="R2059">
        <v>1</v>
      </c>
      <c r="S2059">
        <v>1</v>
      </c>
      <c r="T2059">
        <v>817</v>
      </c>
      <c r="U2059">
        <v>0</v>
      </c>
      <c r="V2059">
        <v>1</v>
      </c>
      <c r="W2059">
        <v>0</v>
      </c>
      <c r="X2059">
        <v>4524.3584751095132</v>
      </c>
      <c r="Y2059">
        <v>0</v>
      </c>
      <c r="Z2059">
        <v>2.4835681428586365</v>
      </c>
      <c r="AA2059">
        <v>11.483514149787666</v>
      </c>
      <c r="AB2059">
        <v>1282.9591465456569</v>
      </c>
      <c r="AC2059">
        <v>0</v>
      </c>
      <c r="AD2059">
        <v>11.790112734340973</v>
      </c>
      <c r="AE2059">
        <v>5833.0748166821577</v>
      </c>
    </row>
    <row r="2060" spans="1:31" x14ac:dyDescent="0.25">
      <c r="A2060">
        <v>2357547</v>
      </c>
      <c r="B2060">
        <v>1</v>
      </c>
      <c r="C2060" t="s">
        <v>81</v>
      </c>
      <c r="D2060" t="s">
        <v>121</v>
      </c>
      <c r="E2060" t="s">
        <v>154</v>
      </c>
      <c r="F2060" t="s">
        <v>6168</v>
      </c>
      <c r="G2060" t="s">
        <v>299</v>
      </c>
      <c r="H2060" t="s">
        <v>151</v>
      </c>
      <c r="I2060" t="s">
        <v>136</v>
      </c>
      <c r="J2060" t="s">
        <v>137</v>
      </c>
      <c r="K2060" t="s">
        <v>138</v>
      </c>
      <c r="L2060" t="s">
        <v>6169</v>
      </c>
      <c r="M2060" t="s">
        <v>6170</v>
      </c>
      <c r="N2060">
        <v>0.97555555500000002</v>
      </c>
      <c r="O2060">
        <v>0</v>
      </c>
      <c r="P2060">
        <v>36</v>
      </c>
      <c r="Q2060">
        <v>0</v>
      </c>
      <c r="R2060">
        <v>10</v>
      </c>
      <c r="S2060">
        <v>0</v>
      </c>
      <c r="T2060">
        <v>1</v>
      </c>
      <c r="U2060">
        <v>0</v>
      </c>
      <c r="V2060">
        <v>0</v>
      </c>
      <c r="W2060">
        <v>0</v>
      </c>
      <c r="X2060">
        <v>6.1355909114297411</v>
      </c>
      <c r="Y2060">
        <v>0</v>
      </c>
      <c r="Z2060">
        <v>9.9990944571875087</v>
      </c>
      <c r="AA2060">
        <v>0</v>
      </c>
      <c r="AB2060">
        <v>5.9052797130080006E-2</v>
      </c>
      <c r="AC2060">
        <v>0</v>
      </c>
      <c r="AD2060">
        <v>0</v>
      </c>
      <c r="AE2060">
        <v>16.193738165747327</v>
      </c>
    </row>
    <row r="2061" spans="1:31" x14ac:dyDescent="0.25">
      <c r="A2061">
        <v>2357301</v>
      </c>
      <c r="B2061">
        <v>1</v>
      </c>
      <c r="C2061" t="s">
        <v>81</v>
      </c>
      <c r="D2061" t="s">
        <v>122</v>
      </c>
      <c r="E2061" t="s">
        <v>148</v>
      </c>
      <c r="F2061" t="s">
        <v>6171</v>
      </c>
      <c r="G2061" t="s">
        <v>160</v>
      </c>
      <c r="H2061" t="s">
        <v>151</v>
      </c>
      <c r="I2061" t="s">
        <v>136</v>
      </c>
      <c r="J2061" t="s">
        <v>137</v>
      </c>
      <c r="K2061" t="s">
        <v>138</v>
      </c>
      <c r="L2061" t="s">
        <v>6172</v>
      </c>
      <c r="M2061" t="s">
        <v>6173</v>
      </c>
      <c r="N2061">
        <v>4.6722222220000003</v>
      </c>
      <c r="O2061">
        <v>0</v>
      </c>
      <c r="P2061">
        <v>2</v>
      </c>
      <c r="Q2061">
        <v>0</v>
      </c>
      <c r="R2061">
        <v>0</v>
      </c>
      <c r="S2061">
        <v>0</v>
      </c>
      <c r="T2061">
        <v>2</v>
      </c>
      <c r="U2061">
        <v>0</v>
      </c>
      <c r="V2061">
        <v>0</v>
      </c>
      <c r="W2061">
        <v>0</v>
      </c>
      <c r="X2061">
        <v>3.2249689443405156</v>
      </c>
      <c r="Y2061">
        <v>0</v>
      </c>
      <c r="Z2061">
        <v>0</v>
      </c>
      <c r="AA2061">
        <v>0</v>
      </c>
      <c r="AB2061">
        <v>0.90991590422170232</v>
      </c>
      <c r="AC2061">
        <v>0</v>
      </c>
      <c r="AD2061">
        <v>0</v>
      </c>
      <c r="AE2061">
        <v>4.1348848485622183</v>
      </c>
    </row>
    <row r="2062" spans="1:31" x14ac:dyDescent="0.25">
      <c r="A2062">
        <v>2357318</v>
      </c>
      <c r="B2062">
        <v>1</v>
      </c>
      <c r="C2062" t="s">
        <v>80</v>
      </c>
      <c r="D2062" t="s">
        <v>93</v>
      </c>
      <c r="E2062" t="s">
        <v>225</v>
      </c>
      <c r="F2062" t="s">
        <v>6174</v>
      </c>
      <c r="G2062" t="s">
        <v>219</v>
      </c>
      <c r="H2062" t="s">
        <v>151</v>
      </c>
      <c r="I2062" t="s">
        <v>136</v>
      </c>
      <c r="J2062" t="s">
        <v>137</v>
      </c>
      <c r="K2062" t="s">
        <v>138</v>
      </c>
      <c r="L2062" t="s">
        <v>6175</v>
      </c>
      <c r="M2062" t="s">
        <v>6176</v>
      </c>
      <c r="N2062">
        <v>0.77305555500000001</v>
      </c>
      <c r="O2062">
        <v>0</v>
      </c>
      <c r="P2062">
        <v>0</v>
      </c>
      <c r="Q2062">
        <v>0</v>
      </c>
      <c r="R2062">
        <v>6</v>
      </c>
      <c r="S2062">
        <v>0</v>
      </c>
      <c r="T2062">
        <v>1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38.980743964936991</v>
      </c>
      <c r="AA2062">
        <v>0</v>
      </c>
      <c r="AB2062">
        <v>1.5041873104144583</v>
      </c>
      <c r="AC2062">
        <v>0</v>
      </c>
      <c r="AD2062">
        <v>0</v>
      </c>
      <c r="AE2062">
        <v>40.48493127535145</v>
      </c>
    </row>
    <row r="2063" spans="1:31" x14ac:dyDescent="0.25">
      <c r="A2063">
        <v>2357530</v>
      </c>
      <c r="B2063">
        <v>1</v>
      </c>
      <c r="C2063" t="s">
        <v>81</v>
      </c>
      <c r="D2063" t="s">
        <v>121</v>
      </c>
      <c r="E2063" t="s">
        <v>132</v>
      </c>
      <c r="F2063" t="s">
        <v>6177</v>
      </c>
      <c r="G2063" t="s">
        <v>168</v>
      </c>
      <c r="H2063" t="s">
        <v>135</v>
      </c>
      <c r="I2063" t="s">
        <v>136</v>
      </c>
      <c r="J2063" t="s">
        <v>137</v>
      </c>
      <c r="K2063" t="s">
        <v>138</v>
      </c>
      <c r="L2063" t="s">
        <v>6178</v>
      </c>
      <c r="M2063" t="s">
        <v>6179</v>
      </c>
      <c r="N2063">
        <v>0.90527777700000001</v>
      </c>
      <c r="O2063">
        <v>0</v>
      </c>
      <c r="P2063">
        <v>1022</v>
      </c>
      <c r="Q2063">
        <v>0</v>
      </c>
      <c r="R2063">
        <v>15</v>
      </c>
      <c r="S2063">
        <v>6</v>
      </c>
      <c r="T2063">
        <v>228</v>
      </c>
      <c r="U2063">
        <v>0</v>
      </c>
      <c r="V2063">
        <v>1</v>
      </c>
      <c r="W2063">
        <v>0</v>
      </c>
      <c r="X2063">
        <v>148.29693612981814</v>
      </c>
      <c r="Y2063">
        <v>0</v>
      </c>
      <c r="Z2063">
        <v>8.5218732822433836</v>
      </c>
      <c r="AA2063">
        <v>122.55552288342855</v>
      </c>
      <c r="AB2063">
        <v>74.979912591180053</v>
      </c>
      <c r="AC2063">
        <v>0</v>
      </c>
      <c r="AD2063">
        <v>47.260995131233635</v>
      </c>
      <c r="AE2063">
        <v>401.61524001790372</v>
      </c>
    </row>
    <row r="2064" spans="1:31" x14ac:dyDescent="0.25">
      <c r="A2064">
        <v>2357481</v>
      </c>
      <c r="B2064">
        <v>1</v>
      </c>
      <c r="C2064" t="s">
        <v>80</v>
      </c>
      <c r="D2064" t="s">
        <v>93</v>
      </c>
      <c r="E2064" t="s">
        <v>132</v>
      </c>
      <c r="F2064" t="s">
        <v>6180</v>
      </c>
      <c r="G2064" t="s">
        <v>142</v>
      </c>
      <c r="H2064" t="s">
        <v>135</v>
      </c>
      <c r="I2064" t="s">
        <v>136</v>
      </c>
      <c r="J2064" t="s">
        <v>137</v>
      </c>
      <c r="K2064" t="s">
        <v>138</v>
      </c>
      <c r="L2064" t="s">
        <v>6181</v>
      </c>
      <c r="M2064" t="s">
        <v>6182</v>
      </c>
      <c r="N2064">
        <v>1.718611111</v>
      </c>
      <c r="O2064">
        <v>0</v>
      </c>
      <c r="P2064">
        <v>0</v>
      </c>
      <c r="Q2064">
        <v>1</v>
      </c>
      <c r="R2064">
        <v>0</v>
      </c>
      <c r="S2064">
        <v>1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9.9587166272094354</v>
      </c>
      <c r="Z2064">
        <v>0</v>
      </c>
      <c r="AA2064">
        <v>5.8103070427722674</v>
      </c>
      <c r="AB2064">
        <v>0</v>
      </c>
      <c r="AC2064">
        <v>0</v>
      </c>
      <c r="AD2064">
        <v>0</v>
      </c>
      <c r="AE2064">
        <v>15.769023669981703</v>
      </c>
    </row>
    <row r="2065" spans="1:31" x14ac:dyDescent="0.25">
      <c r="A2065">
        <v>2357487</v>
      </c>
      <c r="B2065">
        <v>1</v>
      </c>
      <c r="C2065" t="s">
        <v>80</v>
      </c>
      <c r="D2065" t="s">
        <v>107</v>
      </c>
      <c r="E2065" t="s">
        <v>132</v>
      </c>
      <c r="F2065" t="s">
        <v>6183</v>
      </c>
      <c r="G2065" t="s">
        <v>134</v>
      </c>
      <c r="H2065" t="s">
        <v>135</v>
      </c>
      <c r="I2065" t="s">
        <v>136</v>
      </c>
      <c r="J2065" t="s">
        <v>137</v>
      </c>
      <c r="K2065" t="s">
        <v>138</v>
      </c>
      <c r="L2065" t="s">
        <v>6184</v>
      </c>
      <c r="M2065" t="s">
        <v>6185</v>
      </c>
      <c r="N2065">
        <v>2.718611111</v>
      </c>
      <c r="O2065">
        <v>0</v>
      </c>
      <c r="P2065">
        <v>55</v>
      </c>
      <c r="Q2065">
        <v>0</v>
      </c>
      <c r="R2065">
        <v>0</v>
      </c>
      <c r="S2065">
        <v>0</v>
      </c>
      <c r="T2065">
        <v>9</v>
      </c>
      <c r="U2065">
        <v>0</v>
      </c>
      <c r="V2065">
        <v>0</v>
      </c>
      <c r="W2065">
        <v>0</v>
      </c>
      <c r="X2065">
        <v>56.472107070909821</v>
      </c>
      <c r="Y2065">
        <v>0</v>
      </c>
      <c r="Z2065">
        <v>0</v>
      </c>
      <c r="AA2065">
        <v>0</v>
      </c>
      <c r="AB2065">
        <v>56.981267322374485</v>
      </c>
      <c r="AC2065">
        <v>0</v>
      </c>
      <c r="AD2065">
        <v>0</v>
      </c>
      <c r="AE2065">
        <v>113.45337439328431</v>
      </c>
    </row>
    <row r="2066" spans="1:31" x14ac:dyDescent="0.25">
      <c r="A2066">
        <v>2357361</v>
      </c>
      <c r="B2066">
        <v>1</v>
      </c>
      <c r="C2066" t="s">
        <v>80</v>
      </c>
      <c r="D2066" t="s">
        <v>108</v>
      </c>
      <c r="E2066" t="s">
        <v>171</v>
      </c>
      <c r="F2066" t="s">
        <v>1025</v>
      </c>
      <c r="G2066" t="s">
        <v>168</v>
      </c>
      <c r="H2066" t="s">
        <v>135</v>
      </c>
      <c r="I2066" t="s">
        <v>136</v>
      </c>
      <c r="J2066" t="s">
        <v>137</v>
      </c>
      <c r="K2066" t="s">
        <v>138</v>
      </c>
      <c r="L2066" t="s">
        <v>6186</v>
      </c>
      <c r="M2066" t="s">
        <v>6187</v>
      </c>
      <c r="N2066">
        <v>0.72444444399999997</v>
      </c>
      <c r="O2066">
        <v>0</v>
      </c>
      <c r="P2066">
        <v>631</v>
      </c>
      <c r="Q2066">
        <v>0</v>
      </c>
      <c r="R2066">
        <v>402</v>
      </c>
      <c r="S2066">
        <v>5</v>
      </c>
      <c r="T2066">
        <v>216</v>
      </c>
      <c r="U2066">
        <v>1</v>
      </c>
      <c r="V2066">
        <v>0</v>
      </c>
      <c r="W2066">
        <v>0</v>
      </c>
      <c r="X2066">
        <v>120.33042077038674</v>
      </c>
      <c r="Y2066">
        <v>0</v>
      </c>
      <c r="Z2066">
        <v>820.41109337674436</v>
      </c>
      <c r="AA2066">
        <v>17.08854798784952</v>
      </c>
      <c r="AB2066">
        <v>304.33266236666515</v>
      </c>
      <c r="AC2066">
        <v>84.703354531813048</v>
      </c>
      <c r="AD2066">
        <v>0</v>
      </c>
      <c r="AE2066">
        <v>1346.8660790334588</v>
      </c>
    </row>
    <row r="2067" spans="1:31" x14ac:dyDescent="0.25">
      <c r="A2067">
        <v>2357338</v>
      </c>
      <c r="B2067">
        <v>1</v>
      </c>
      <c r="C2067" t="s">
        <v>80</v>
      </c>
      <c r="D2067" t="s">
        <v>105</v>
      </c>
      <c r="E2067" t="s">
        <v>175</v>
      </c>
      <c r="F2067" t="s">
        <v>6188</v>
      </c>
      <c r="G2067" t="s">
        <v>219</v>
      </c>
      <c r="H2067" t="s">
        <v>151</v>
      </c>
      <c r="I2067" t="s">
        <v>136</v>
      </c>
      <c r="J2067" t="s">
        <v>137</v>
      </c>
      <c r="K2067" t="s">
        <v>138</v>
      </c>
      <c r="L2067" t="s">
        <v>6189</v>
      </c>
      <c r="M2067" t="s">
        <v>6190</v>
      </c>
      <c r="N2067">
        <v>1.314166666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2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2.8026436428818213</v>
      </c>
      <c r="AC2067">
        <v>0</v>
      </c>
      <c r="AD2067">
        <v>0</v>
      </c>
      <c r="AE2067">
        <v>2.8026436428818213</v>
      </c>
    </row>
    <row r="2068" spans="1:31" x14ac:dyDescent="0.25">
      <c r="A2068">
        <v>2357381</v>
      </c>
      <c r="B2068">
        <v>1</v>
      </c>
      <c r="C2068" t="s">
        <v>81</v>
      </c>
      <c r="D2068" t="s">
        <v>114</v>
      </c>
      <c r="E2068" t="s">
        <v>166</v>
      </c>
      <c r="F2068" t="s">
        <v>6191</v>
      </c>
      <c r="G2068" t="s">
        <v>168</v>
      </c>
      <c r="H2068" t="s">
        <v>135</v>
      </c>
      <c r="I2068" t="s">
        <v>136</v>
      </c>
      <c r="J2068" t="s">
        <v>137</v>
      </c>
      <c r="K2068" t="s">
        <v>138</v>
      </c>
      <c r="L2068" t="s">
        <v>6192</v>
      </c>
      <c r="M2068" t="s">
        <v>6193</v>
      </c>
      <c r="N2068">
        <v>1.4975000000000001</v>
      </c>
      <c r="O2068">
        <v>0</v>
      </c>
      <c r="P2068">
        <v>666</v>
      </c>
      <c r="Q2068">
        <v>12</v>
      </c>
      <c r="R2068">
        <v>96</v>
      </c>
      <c r="S2068">
        <v>17</v>
      </c>
      <c r="T2068">
        <v>53</v>
      </c>
      <c r="U2068">
        <v>1</v>
      </c>
      <c r="V2068">
        <v>0</v>
      </c>
      <c r="W2068">
        <v>0</v>
      </c>
      <c r="X2068">
        <v>128.82558777285777</v>
      </c>
      <c r="Y2068">
        <v>57.868318797115194</v>
      </c>
      <c r="Z2068">
        <v>154.90365918112289</v>
      </c>
      <c r="AA2068">
        <v>93.923108927298273</v>
      </c>
      <c r="AB2068">
        <v>106.47839989423132</v>
      </c>
      <c r="AC2068">
        <v>163.54828821531481</v>
      </c>
      <c r="AD2068">
        <v>0</v>
      </c>
      <c r="AE2068">
        <v>705.5473627879403</v>
      </c>
    </row>
    <row r="2069" spans="1:31" x14ac:dyDescent="0.25">
      <c r="A2069">
        <v>2357232</v>
      </c>
      <c r="B2069">
        <v>1</v>
      </c>
      <c r="C2069" t="s">
        <v>80</v>
      </c>
      <c r="D2069" t="s">
        <v>104</v>
      </c>
      <c r="E2069" t="s">
        <v>132</v>
      </c>
      <c r="F2069" t="s">
        <v>6194</v>
      </c>
      <c r="G2069" t="s">
        <v>134</v>
      </c>
      <c r="H2069" t="s">
        <v>135</v>
      </c>
      <c r="I2069" t="s">
        <v>136</v>
      </c>
      <c r="J2069" t="s">
        <v>137</v>
      </c>
      <c r="K2069" t="s">
        <v>138</v>
      </c>
      <c r="L2069" t="s">
        <v>6195</v>
      </c>
      <c r="M2069" t="s">
        <v>6196</v>
      </c>
      <c r="N2069">
        <v>1.2224999999999999</v>
      </c>
      <c r="O2069">
        <v>0</v>
      </c>
      <c r="P2069">
        <v>523</v>
      </c>
      <c r="Q2069">
        <v>0</v>
      </c>
      <c r="R2069">
        <v>0</v>
      </c>
      <c r="S2069">
        <v>0</v>
      </c>
      <c r="T2069">
        <v>49</v>
      </c>
      <c r="U2069">
        <v>0</v>
      </c>
      <c r="V2069">
        <v>0</v>
      </c>
      <c r="W2069">
        <v>0</v>
      </c>
      <c r="X2069">
        <v>158.75111614345934</v>
      </c>
      <c r="Y2069">
        <v>0</v>
      </c>
      <c r="Z2069">
        <v>0</v>
      </c>
      <c r="AA2069">
        <v>0</v>
      </c>
      <c r="AB2069">
        <v>80.140854350381446</v>
      </c>
      <c r="AC2069">
        <v>0</v>
      </c>
      <c r="AD2069">
        <v>0</v>
      </c>
      <c r="AE2069">
        <v>238.8919704938408</v>
      </c>
    </row>
    <row r="2070" spans="1:31" x14ac:dyDescent="0.25">
      <c r="A2070">
        <v>2357275</v>
      </c>
      <c r="B2070">
        <v>1</v>
      </c>
      <c r="C2070" t="s">
        <v>80</v>
      </c>
      <c r="D2070" t="s">
        <v>108</v>
      </c>
      <c r="E2070" t="s">
        <v>166</v>
      </c>
      <c r="F2070" t="s">
        <v>6197</v>
      </c>
      <c r="G2070" t="s">
        <v>244</v>
      </c>
      <c r="H2070" t="s">
        <v>135</v>
      </c>
      <c r="I2070" t="s">
        <v>136</v>
      </c>
      <c r="J2070" t="s">
        <v>137</v>
      </c>
      <c r="K2070" t="s">
        <v>245</v>
      </c>
      <c r="L2070" t="s">
        <v>6198</v>
      </c>
      <c r="M2070" t="s">
        <v>6199</v>
      </c>
      <c r="N2070">
        <v>8.1966666660000005</v>
      </c>
      <c r="O2070">
        <v>0</v>
      </c>
      <c r="P2070">
        <v>2498</v>
      </c>
      <c r="Q2070">
        <v>0</v>
      </c>
      <c r="R2070">
        <v>135</v>
      </c>
      <c r="S2070">
        <v>2</v>
      </c>
      <c r="T2070">
        <v>890</v>
      </c>
      <c r="U2070">
        <v>1</v>
      </c>
      <c r="V2070">
        <v>3</v>
      </c>
      <c r="W2070">
        <v>0</v>
      </c>
      <c r="X2070">
        <v>4527.3426258081536</v>
      </c>
      <c r="Y2070">
        <v>0</v>
      </c>
      <c r="Z2070">
        <v>2694.3352335245208</v>
      </c>
      <c r="AA2070">
        <v>606.25119018524356</v>
      </c>
      <c r="AB2070">
        <v>6563.8920792669114</v>
      </c>
      <c r="AC2070">
        <v>1395.2126143336968</v>
      </c>
      <c r="AD2070">
        <v>112.25635713661444</v>
      </c>
      <c r="AE2070">
        <v>15899.290100255139</v>
      </c>
    </row>
    <row r="2071" spans="1:31" x14ac:dyDescent="0.25">
      <c r="A2071">
        <v>2357524</v>
      </c>
      <c r="B2071">
        <v>1</v>
      </c>
      <c r="C2071" t="s">
        <v>81</v>
      </c>
      <c r="D2071" t="s">
        <v>115</v>
      </c>
      <c r="E2071" t="s">
        <v>225</v>
      </c>
      <c r="F2071" t="s">
        <v>6200</v>
      </c>
      <c r="G2071" t="s">
        <v>219</v>
      </c>
      <c r="H2071" t="s">
        <v>151</v>
      </c>
      <c r="I2071" t="s">
        <v>136</v>
      </c>
      <c r="J2071" t="s">
        <v>137</v>
      </c>
      <c r="K2071" t="s">
        <v>138</v>
      </c>
      <c r="L2071" t="s">
        <v>6201</v>
      </c>
      <c r="M2071" t="s">
        <v>6202</v>
      </c>
      <c r="N2071">
        <v>0.52</v>
      </c>
      <c r="O2071">
        <v>0</v>
      </c>
      <c r="P2071">
        <v>55</v>
      </c>
      <c r="Q2071">
        <v>0</v>
      </c>
      <c r="R2071">
        <v>0</v>
      </c>
      <c r="S2071">
        <v>0</v>
      </c>
      <c r="T2071">
        <v>4</v>
      </c>
      <c r="U2071">
        <v>0</v>
      </c>
      <c r="V2071">
        <v>0</v>
      </c>
      <c r="W2071">
        <v>0</v>
      </c>
      <c r="X2071">
        <v>2.5820437966299608</v>
      </c>
      <c r="Y2071">
        <v>0</v>
      </c>
      <c r="Z2071">
        <v>0</v>
      </c>
      <c r="AA2071">
        <v>0</v>
      </c>
      <c r="AB2071">
        <v>1.0289882586879999</v>
      </c>
      <c r="AC2071">
        <v>0</v>
      </c>
      <c r="AD2071">
        <v>0</v>
      </c>
      <c r="AE2071">
        <v>3.6110320553179607</v>
      </c>
    </row>
    <row r="2072" spans="1:31" x14ac:dyDescent="0.25">
      <c r="A2072">
        <v>2357544</v>
      </c>
      <c r="B2072">
        <v>1</v>
      </c>
      <c r="C2072" t="s">
        <v>81</v>
      </c>
      <c r="D2072" t="s">
        <v>118</v>
      </c>
      <c r="E2072" t="s">
        <v>132</v>
      </c>
      <c r="F2072" t="s">
        <v>6203</v>
      </c>
      <c r="G2072" t="s">
        <v>134</v>
      </c>
      <c r="H2072" t="s">
        <v>135</v>
      </c>
      <c r="I2072" t="s">
        <v>136</v>
      </c>
      <c r="J2072" t="s">
        <v>137</v>
      </c>
      <c r="K2072" t="s">
        <v>138</v>
      </c>
      <c r="L2072" t="s">
        <v>6204</v>
      </c>
      <c r="M2072" t="s">
        <v>6205</v>
      </c>
      <c r="N2072">
        <v>2.460555555</v>
      </c>
      <c r="O2072">
        <v>1</v>
      </c>
      <c r="P2072">
        <v>0</v>
      </c>
      <c r="Q2072">
        <v>2</v>
      </c>
      <c r="R2072">
        <v>0</v>
      </c>
      <c r="S2072">
        <v>1</v>
      </c>
      <c r="T2072">
        <v>0</v>
      </c>
      <c r="U2072">
        <v>0</v>
      </c>
      <c r="V2072">
        <v>0</v>
      </c>
      <c r="W2072">
        <v>0.91078599595085552</v>
      </c>
      <c r="X2072">
        <v>0</v>
      </c>
      <c r="Y2072">
        <v>8.6011727237780509</v>
      </c>
      <c r="Z2072">
        <v>0</v>
      </c>
      <c r="AA2072">
        <v>12.124788062561361</v>
      </c>
      <c r="AB2072">
        <v>0</v>
      </c>
      <c r="AC2072">
        <v>0</v>
      </c>
      <c r="AD2072">
        <v>0</v>
      </c>
      <c r="AE2072">
        <v>21.636746782290267</v>
      </c>
    </row>
    <row r="2073" spans="1:31" x14ac:dyDescent="0.25">
      <c r="A2073">
        <v>2357613</v>
      </c>
      <c r="B2073">
        <v>1</v>
      </c>
      <c r="C2073" t="s">
        <v>80</v>
      </c>
      <c r="D2073" t="s">
        <v>91</v>
      </c>
      <c r="E2073" t="s">
        <v>132</v>
      </c>
      <c r="F2073" t="s">
        <v>6206</v>
      </c>
      <c r="G2073" t="s">
        <v>134</v>
      </c>
      <c r="H2073" t="s">
        <v>135</v>
      </c>
      <c r="I2073" t="s">
        <v>136</v>
      </c>
      <c r="J2073" t="s">
        <v>137</v>
      </c>
      <c r="K2073" t="s">
        <v>138</v>
      </c>
      <c r="L2073" t="s">
        <v>6207</v>
      </c>
      <c r="M2073" t="s">
        <v>6208</v>
      </c>
      <c r="N2073">
        <v>0.94166666600000004</v>
      </c>
      <c r="O2073">
        <v>0</v>
      </c>
      <c r="P2073">
        <v>2</v>
      </c>
      <c r="Q2073">
        <v>0</v>
      </c>
      <c r="R2073">
        <v>5</v>
      </c>
      <c r="S2073">
        <v>0</v>
      </c>
      <c r="T2073">
        <v>1</v>
      </c>
      <c r="U2073">
        <v>0</v>
      </c>
      <c r="V2073">
        <v>0</v>
      </c>
      <c r="W2073">
        <v>0</v>
      </c>
      <c r="X2073">
        <v>1.0328010553350235</v>
      </c>
      <c r="Y2073">
        <v>0</v>
      </c>
      <c r="Z2073">
        <v>15.469356187096334</v>
      </c>
      <c r="AA2073">
        <v>0</v>
      </c>
      <c r="AB2073">
        <v>1.3344634181945831</v>
      </c>
      <c r="AC2073">
        <v>0</v>
      </c>
      <c r="AD2073">
        <v>0</v>
      </c>
      <c r="AE2073">
        <v>17.836620660625943</v>
      </c>
    </row>
    <row r="2074" spans="1:31" x14ac:dyDescent="0.25">
      <c r="A2074">
        <v>2357258</v>
      </c>
      <c r="B2074">
        <v>1</v>
      </c>
      <c r="C2074" t="s">
        <v>80</v>
      </c>
      <c r="D2074" t="s">
        <v>110</v>
      </c>
      <c r="E2074" t="s">
        <v>166</v>
      </c>
      <c r="F2074" t="s">
        <v>6209</v>
      </c>
      <c r="G2074" t="s">
        <v>168</v>
      </c>
      <c r="H2074" t="s">
        <v>135</v>
      </c>
      <c r="I2074" t="s">
        <v>136</v>
      </c>
      <c r="J2074" t="s">
        <v>137</v>
      </c>
      <c r="K2074" t="s">
        <v>138</v>
      </c>
      <c r="L2074" t="s">
        <v>6210</v>
      </c>
      <c r="M2074" t="s">
        <v>6211</v>
      </c>
      <c r="N2074">
        <v>0.255833333</v>
      </c>
      <c r="O2074">
        <v>0</v>
      </c>
      <c r="P2074">
        <v>2822</v>
      </c>
      <c r="Q2074">
        <v>0</v>
      </c>
      <c r="R2074">
        <v>0</v>
      </c>
      <c r="S2074">
        <v>0</v>
      </c>
      <c r="T2074">
        <v>190</v>
      </c>
      <c r="U2074">
        <v>0</v>
      </c>
      <c r="V2074">
        <v>0</v>
      </c>
      <c r="W2074">
        <v>0</v>
      </c>
      <c r="X2074">
        <v>202.76620022093005</v>
      </c>
      <c r="Y2074">
        <v>0</v>
      </c>
      <c r="Z2074">
        <v>0</v>
      </c>
      <c r="AA2074">
        <v>0</v>
      </c>
      <c r="AB2074">
        <v>32.552050083475052</v>
      </c>
      <c r="AC2074">
        <v>0</v>
      </c>
      <c r="AD2074">
        <v>0</v>
      </c>
      <c r="AE2074">
        <v>235.3182503044051</v>
      </c>
    </row>
    <row r="2075" spans="1:31" x14ac:dyDescent="0.25">
      <c r="A2075">
        <v>2357444</v>
      </c>
      <c r="B2075">
        <v>1</v>
      </c>
      <c r="C2075" t="s">
        <v>80</v>
      </c>
      <c r="D2075" t="s">
        <v>98</v>
      </c>
      <c r="E2075" t="s">
        <v>148</v>
      </c>
      <c r="F2075" t="s">
        <v>6212</v>
      </c>
      <c r="G2075" t="s">
        <v>160</v>
      </c>
      <c r="H2075" t="s">
        <v>151</v>
      </c>
      <c r="I2075" t="s">
        <v>136</v>
      </c>
      <c r="J2075" t="s">
        <v>137</v>
      </c>
      <c r="K2075" t="s">
        <v>138</v>
      </c>
      <c r="L2075" t="s">
        <v>6213</v>
      </c>
      <c r="M2075" t="s">
        <v>6214</v>
      </c>
      <c r="N2075">
        <v>3.2058333330000002</v>
      </c>
      <c r="O2075">
        <v>0</v>
      </c>
      <c r="P2075">
        <v>1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0.8255593002737891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0.8255593002737891</v>
      </c>
    </row>
    <row r="2076" spans="1:31" x14ac:dyDescent="0.25">
      <c r="A2076">
        <v>2357404</v>
      </c>
      <c r="B2076">
        <v>1</v>
      </c>
      <c r="C2076" t="s">
        <v>80</v>
      </c>
      <c r="D2076" t="s">
        <v>108</v>
      </c>
      <c r="E2076" t="s">
        <v>154</v>
      </c>
      <c r="F2076" t="s">
        <v>6215</v>
      </c>
      <c r="G2076" t="s">
        <v>288</v>
      </c>
      <c r="H2076" t="s">
        <v>151</v>
      </c>
      <c r="I2076" t="s">
        <v>136</v>
      </c>
      <c r="J2076" t="s">
        <v>137</v>
      </c>
      <c r="K2076" t="s">
        <v>138</v>
      </c>
      <c r="L2076" t="s">
        <v>6216</v>
      </c>
      <c r="M2076" t="s">
        <v>6217</v>
      </c>
      <c r="N2076">
        <v>0.68666666600000004</v>
      </c>
      <c r="O2076">
        <v>0</v>
      </c>
      <c r="P2076">
        <v>13</v>
      </c>
      <c r="Q2076">
        <v>0</v>
      </c>
      <c r="R2076">
        <v>22</v>
      </c>
      <c r="S2076">
        <v>0</v>
      </c>
      <c r="T2076">
        <v>8</v>
      </c>
      <c r="U2076">
        <v>0</v>
      </c>
      <c r="V2076">
        <v>0</v>
      </c>
      <c r="W2076">
        <v>0</v>
      </c>
      <c r="X2076">
        <v>1.6009544986541477</v>
      </c>
      <c r="Y2076">
        <v>0</v>
      </c>
      <c r="Z2076">
        <v>53.518886573274585</v>
      </c>
      <c r="AA2076">
        <v>0</v>
      </c>
      <c r="AB2076">
        <v>15.081724321808641</v>
      </c>
      <c r="AC2076">
        <v>0</v>
      </c>
      <c r="AD2076">
        <v>0</v>
      </c>
      <c r="AE2076">
        <v>70.201565393737368</v>
      </c>
    </row>
    <row r="2077" spans="1:31" x14ac:dyDescent="0.25">
      <c r="A2077">
        <v>2357398</v>
      </c>
      <c r="B2077">
        <v>1</v>
      </c>
      <c r="C2077" t="s">
        <v>80</v>
      </c>
      <c r="D2077" t="s">
        <v>96</v>
      </c>
      <c r="E2077" t="s">
        <v>148</v>
      </c>
      <c r="F2077" t="s">
        <v>6218</v>
      </c>
      <c r="G2077" t="s">
        <v>160</v>
      </c>
      <c r="H2077" t="s">
        <v>151</v>
      </c>
      <c r="I2077" t="s">
        <v>136</v>
      </c>
      <c r="J2077" t="s">
        <v>137</v>
      </c>
      <c r="K2077" t="s">
        <v>138</v>
      </c>
      <c r="L2077" t="s">
        <v>6219</v>
      </c>
      <c r="M2077" t="s">
        <v>6220</v>
      </c>
      <c r="N2077">
        <v>3.6036111110000002</v>
      </c>
      <c r="O2077">
        <v>0</v>
      </c>
      <c r="P2077">
        <v>1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4.2381792781755587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4.2381792781755587</v>
      </c>
    </row>
    <row r="2078" spans="1:31" x14ac:dyDescent="0.25">
      <c r="A2078">
        <v>2357298</v>
      </c>
      <c r="B2078">
        <v>1</v>
      </c>
      <c r="C2078" t="s">
        <v>80</v>
      </c>
      <c r="D2078" t="s">
        <v>103</v>
      </c>
      <c r="E2078" t="s">
        <v>171</v>
      </c>
      <c r="F2078" t="s">
        <v>2110</v>
      </c>
      <c r="G2078" t="s">
        <v>181</v>
      </c>
      <c r="H2078" t="s">
        <v>135</v>
      </c>
      <c r="I2078" t="s">
        <v>136</v>
      </c>
      <c r="J2078" t="s">
        <v>3</v>
      </c>
      <c r="K2078" t="s">
        <v>138</v>
      </c>
      <c r="L2078" t="s">
        <v>6221</v>
      </c>
      <c r="M2078" t="s">
        <v>6222</v>
      </c>
      <c r="N2078">
        <v>2.1949999999999998</v>
      </c>
      <c r="O2078">
        <v>0</v>
      </c>
      <c r="P2078">
        <v>292</v>
      </c>
      <c r="Q2078">
        <v>38</v>
      </c>
      <c r="R2078">
        <v>5</v>
      </c>
      <c r="S2078">
        <v>7</v>
      </c>
      <c r="T2078">
        <v>18</v>
      </c>
      <c r="U2078">
        <v>0</v>
      </c>
      <c r="V2078">
        <v>0</v>
      </c>
      <c r="W2078">
        <v>0</v>
      </c>
      <c r="X2078">
        <v>164.56365793657505</v>
      </c>
      <c r="Y2078">
        <v>1365.5818011483559</v>
      </c>
      <c r="Z2078">
        <v>16.727240209487491</v>
      </c>
      <c r="AA2078">
        <v>112.9734453446297</v>
      </c>
      <c r="AB2078">
        <v>72.628971832593237</v>
      </c>
      <c r="AC2078">
        <v>0</v>
      </c>
      <c r="AD2078">
        <v>0</v>
      </c>
      <c r="AE2078">
        <v>1732.4751164716413</v>
      </c>
    </row>
    <row r="2079" spans="1:31" x14ac:dyDescent="0.25">
      <c r="A2079">
        <v>2357252</v>
      </c>
      <c r="B2079">
        <v>1</v>
      </c>
      <c r="C2079" t="s">
        <v>81</v>
      </c>
      <c r="D2079" t="s">
        <v>126</v>
      </c>
      <c r="E2079" t="s">
        <v>171</v>
      </c>
      <c r="F2079" t="s">
        <v>6223</v>
      </c>
      <c r="G2079" t="s">
        <v>168</v>
      </c>
      <c r="H2079" t="s">
        <v>135</v>
      </c>
      <c r="I2079" t="s">
        <v>136</v>
      </c>
      <c r="J2079" t="s">
        <v>137</v>
      </c>
      <c r="K2079" t="s">
        <v>138</v>
      </c>
      <c r="L2079" t="s">
        <v>6224</v>
      </c>
      <c r="M2079" t="s">
        <v>6225</v>
      </c>
      <c r="N2079">
        <v>1.04</v>
      </c>
      <c r="O2079">
        <v>3</v>
      </c>
      <c r="P2079">
        <v>1626</v>
      </c>
      <c r="Q2079">
        <v>70</v>
      </c>
      <c r="R2079">
        <v>526</v>
      </c>
      <c r="S2079">
        <v>26</v>
      </c>
      <c r="T2079">
        <v>108</v>
      </c>
      <c r="U2079">
        <v>1</v>
      </c>
      <c r="V2079">
        <v>7</v>
      </c>
      <c r="W2079">
        <v>0.46625175949494668</v>
      </c>
      <c r="X2079">
        <v>161.29686220913507</v>
      </c>
      <c r="Y2079">
        <v>986.55905135113449</v>
      </c>
      <c r="Z2079">
        <v>441.73731465188087</v>
      </c>
      <c r="AA2079">
        <v>107.58092878812656</v>
      </c>
      <c r="AB2079">
        <v>131.27910569392628</v>
      </c>
      <c r="AC2079">
        <v>84.61175515644203</v>
      </c>
      <c r="AD2079">
        <v>608.23006328562792</v>
      </c>
      <c r="AE2079">
        <v>2521.7613328957686</v>
      </c>
    </row>
    <row r="2080" spans="1:31" x14ac:dyDescent="0.25">
      <c r="A2080">
        <v>2357341</v>
      </c>
      <c r="B2080">
        <v>1</v>
      </c>
      <c r="C2080" t="s">
        <v>80</v>
      </c>
      <c r="D2080" t="s">
        <v>102</v>
      </c>
      <c r="E2080" t="s">
        <v>154</v>
      </c>
      <c r="F2080" t="s">
        <v>6226</v>
      </c>
      <c r="G2080" t="s">
        <v>219</v>
      </c>
      <c r="H2080" t="s">
        <v>151</v>
      </c>
      <c r="I2080" t="s">
        <v>136</v>
      </c>
      <c r="J2080" t="s">
        <v>137</v>
      </c>
      <c r="K2080" t="s">
        <v>138</v>
      </c>
      <c r="L2080" t="s">
        <v>6227</v>
      </c>
      <c r="M2080" t="s">
        <v>6228</v>
      </c>
      <c r="N2080">
        <v>1.8758333330000001</v>
      </c>
      <c r="O2080">
        <v>0</v>
      </c>
      <c r="P2080">
        <v>1</v>
      </c>
      <c r="Q2080">
        <v>0</v>
      </c>
      <c r="R2080">
        <v>15</v>
      </c>
      <c r="S2080">
        <v>0</v>
      </c>
      <c r="T2080">
        <v>4</v>
      </c>
      <c r="U2080">
        <v>0</v>
      </c>
      <c r="V2080">
        <v>0</v>
      </c>
      <c r="W2080">
        <v>0</v>
      </c>
      <c r="X2080">
        <v>6.1077160537788711</v>
      </c>
      <c r="Y2080">
        <v>0</v>
      </c>
      <c r="Z2080">
        <v>50.450929943121032</v>
      </c>
      <c r="AA2080">
        <v>0</v>
      </c>
      <c r="AB2080">
        <v>20.869899178812755</v>
      </c>
      <c r="AC2080">
        <v>0</v>
      </c>
      <c r="AD2080">
        <v>0</v>
      </c>
      <c r="AE2080">
        <v>77.428545175712657</v>
      </c>
    </row>
    <row r="2081" spans="1:31" x14ac:dyDescent="0.25">
      <c r="A2081">
        <v>2357507</v>
      </c>
      <c r="B2081">
        <v>1</v>
      </c>
      <c r="C2081" t="s">
        <v>80</v>
      </c>
      <c r="D2081" t="s">
        <v>92</v>
      </c>
      <c r="E2081" t="s">
        <v>148</v>
      </c>
      <c r="F2081" t="s">
        <v>6229</v>
      </c>
      <c r="G2081" t="s">
        <v>240</v>
      </c>
      <c r="H2081" t="s">
        <v>151</v>
      </c>
      <c r="I2081" t="s">
        <v>136</v>
      </c>
      <c r="J2081" t="s">
        <v>137</v>
      </c>
      <c r="K2081" t="s">
        <v>138</v>
      </c>
      <c r="L2081" t="s">
        <v>6230</v>
      </c>
      <c r="M2081" t="s">
        <v>6231</v>
      </c>
      <c r="N2081">
        <v>0.634444444</v>
      </c>
      <c r="O2081">
        <v>0</v>
      </c>
      <c r="P2081">
        <v>1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0.19074804537731391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0.19074804537731391</v>
      </c>
    </row>
    <row r="2082" spans="1:31" x14ac:dyDescent="0.25">
      <c r="A2082">
        <v>2357315</v>
      </c>
      <c r="B2082">
        <v>1</v>
      </c>
      <c r="C2082" t="s">
        <v>81</v>
      </c>
      <c r="D2082" t="s">
        <v>118</v>
      </c>
      <c r="E2082" t="s">
        <v>132</v>
      </c>
      <c r="F2082" t="s">
        <v>6232</v>
      </c>
      <c r="G2082" t="s">
        <v>244</v>
      </c>
      <c r="H2082" t="s">
        <v>135</v>
      </c>
      <c r="I2082" t="s">
        <v>136</v>
      </c>
      <c r="J2082" t="s">
        <v>137</v>
      </c>
      <c r="K2082" t="s">
        <v>245</v>
      </c>
      <c r="L2082" t="s">
        <v>6233</v>
      </c>
      <c r="M2082" t="s">
        <v>6234</v>
      </c>
      <c r="N2082">
        <v>5.7497222219999999</v>
      </c>
      <c r="O2082">
        <v>0</v>
      </c>
      <c r="P2082">
        <v>147</v>
      </c>
      <c r="Q2082">
        <v>0</v>
      </c>
      <c r="R2082">
        <v>0</v>
      </c>
      <c r="S2082">
        <v>0</v>
      </c>
      <c r="T2082">
        <v>11</v>
      </c>
      <c r="U2082">
        <v>0</v>
      </c>
      <c r="V2082">
        <v>0</v>
      </c>
      <c r="W2082">
        <v>0</v>
      </c>
      <c r="X2082">
        <v>248.87907133847318</v>
      </c>
      <c r="Y2082">
        <v>0</v>
      </c>
      <c r="Z2082">
        <v>0</v>
      </c>
      <c r="AA2082">
        <v>0</v>
      </c>
      <c r="AB2082">
        <v>66.054165352942888</v>
      </c>
      <c r="AC2082">
        <v>0</v>
      </c>
      <c r="AD2082">
        <v>0</v>
      </c>
      <c r="AE2082">
        <v>314.93323669141608</v>
      </c>
    </row>
    <row r="2083" spans="1:31" x14ac:dyDescent="0.25">
      <c r="A2083">
        <v>2357464</v>
      </c>
      <c r="B2083">
        <v>1</v>
      </c>
      <c r="C2083" t="s">
        <v>80</v>
      </c>
      <c r="D2083" t="s">
        <v>83</v>
      </c>
      <c r="E2083" t="s">
        <v>154</v>
      </c>
      <c r="F2083" t="s">
        <v>6235</v>
      </c>
      <c r="G2083" t="s">
        <v>244</v>
      </c>
      <c r="H2083" t="s">
        <v>151</v>
      </c>
      <c r="I2083" t="s">
        <v>136</v>
      </c>
      <c r="J2083" t="s">
        <v>137</v>
      </c>
      <c r="K2083" t="s">
        <v>245</v>
      </c>
      <c r="L2083" t="s">
        <v>6236</v>
      </c>
      <c r="M2083" t="s">
        <v>6237</v>
      </c>
      <c r="N2083">
        <v>0.60138888800000001</v>
      </c>
      <c r="O2083">
        <v>0</v>
      </c>
      <c r="P2083">
        <v>348</v>
      </c>
      <c r="Q2083">
        <v>0</v>
      </c>
      <c r="R2083">
        <v>0</v>
      </c>
      <c r="S2083">
        <v>0</v>
      </c>
      <c r="T2083">
        <v>33</v>
      </c>
      <c r="U2083">
        <v>0</v>
      </c>
      <c r="V2083">
        <v>0</v>
      </c>
      <c r="W2083">
        <v>0</v>
      </c>
      <c r="X2083">
        <v>65.197747386346549</v>
      </c>
      <c r="Y2083">
        <v>0</v>
      </c>
      <c r="Z2083">
        <v>0</v>
      </c>
      <c r="AA2083">
        <v>0</v>
      </c>
      <c r="AB2083">
        <v>14.033217167102373</v>
      </c>
      <c r="AC2083">
        <v>0</v>
      </c>
      <c r="AD2083">
        <v>0</v>
      </c>
      <c r="AE2083">
        <v>79.230964553448928</v>
      </c>
    </row>
    <row r="2084" spans="1:31" x14ac:dyDescent="0.25">
      <c r="A2084">
        <v>2357607</v>
      </c>
      <c r="B2084">
        <v>1</v>
      </c>
      <c r="C2084" t="s">
        <v>80</v>
      </c>
      <c r="D2084" t="s">
        <v>108</v>
      </c>
      <c r="E2084" t="s">
        <v>132</v>
      </c>
      <c r="F2084" t="s">
        <v>6238</v>
      </c>
      <c r="G2084" t="s">
        <v>134</v>
      </c>
      <c r="H2084" t="s">
        <v>135</v>
      </c>
      <c r="I2084" t="s">
        <v>136</v>
      </c>
      <c r="J2084" t="s">
        <v>137</v>
      </c>
      <c r="K2084" t="s">
        <v>138</v>
      </c>
      <c r="L2084" t="s">
        <v>6239</v>
      </c>
      <c r="M2084" t="s">
        <v>6240</v>
      </c>
      <c r="N2084">
        <v>1.8066666659999999</v>
      </c>
      <c r="O2084">
        <v>0</v>
      </c>
      <c r="P2084">
        <v>23</v>
      </c>
      <c r="Q2084">
        <v>0</v>
      </c>
      <c r="R2084">
        <v>13</v>
      </c>
      <c r="S2084">
        <v>0</v>
      </c>
      <c r="T2084">
        <v>3</v>
      </c>
      <c r="U2084">
        <v>0</v>
      </c>
      <c r="V2084">
        <v>0</v>
      </c>
      <c r="W2084">
        <v>0</v>
      </c>
      <c r="X2084">
        <v>6.9391341532270525</v>
      </c>
      <c r="Y2084">
        <v>0</v>
      </c>
      <c r="Z2084">
        <v>50.315928231112146</v>
      </c>
      <c r="AA2084">
        <v>0</v>
      </c>
      <c r="AB2084">
        <v>4.1607372237049338</v>
      </c>
      <c r="AC2084">
        <v>0</v>
      </c>
      <c r="AD2084">
        <v>0</v>
      </c>
      <c r="AE2084">
        <v>61.415799608044132</v>
      </c>
    </row>
    <row r="2085" spans="1:31" x14ac:dyDescent="0.25">
      <c r="A2085">
        <v>2357527</v>
      </c>
      <c r="B2085">
        <v>1</v>
      </c>
      <c r="C2085" t="s">
        <v>81</v>
      </c>
      <c r="D2085" t="s">
        <v>127</v>
      </c>
      <c r="E2085" t="s">
        <v>171</v>
      </c>
      <c r="F2085" t="s">
        <v>6241</v>
      </c>
      <c r="G2085" t="s">
        <v>168</v>
      </c>
      <c r="H2085" t="s">
        <v>135</v>
      </c>
      <c r="I2085" t="s">
        <v>136</v>
      </c>
      <c r="J2085" t="s">
        <v>137</v>
      </c>
      <c r="K2085" t="s">
        <v>138</v>
      </c>
      <c r="L2085" t="s">
        <v>6242</v>
      </c>
      <c r="M2085" t="s">
        <v>6243</v>
      </c>
      <c r="N2085">
        <v>1.784166666</v>
      </c>
      <c r="O2085">
        <v>3</v>
      </c>
      <c r="P2085">
        <v>4</v>
      </c>
      <c r="Q2085">
        <v>42</v>
      </c>
      <c r="R2085">
        <v>19</v>
      </c>
      <c r="S2085">
        <v>2</v>
      </c>
      <c r="T2085">
        <v>2</v>
      </c>
      <c r="U2085">
        <v>0</v>
      </c>
      <c r="V2085">
        <v>0</v>
      </c>
      <c r="W2085">
        <v>3.7514558165632006</v>
      </c>
      <c r="X2085">
        <v>3.5024766028139211</v>
      </c>
      <c r="Y2085">
        <v>198.13843870530491</v>
      </c>
      <c r="Z2085">
        <v>259.69513326921009</v>
      </c>
      <c r="AA2085">
        <v>9.6188430625467802</v>
      </c>
      <c r="AB2085">
        <v>3.3218397533246105</v>
      </c>
      <c r="AC2085">
        <v>0</v>
      </c>
      <c r="AD2085">
        <v>0</v>
      </c>
      <c r="AE2085">
        <v>478.02818720976347</v>
      </c>
    </row>
    <row r="2086" spans="1:31" x14ac:dyDescent="0.25">
      <c r="A2086">
        <v>2357421</v>
      </c>
      <c r="B2086">
        <v>1</v>
      </c>
      <c r="C2086" t="s">
        <v>80</v>
      </c>
      <c r="D2086" t="s">
        <v>107</v>
      </c>
      <c r="E2086" t="s">
        <v>148</v>
      </c>
      <c r="F2086" t="s">
        <v>6244</v>
      </c>
      <c r="G2086" t="s">
        <v>240</v>
      </c>
      <c r="H2086" t="s">
        <v>151</v>
      </c>
      <c r="I2086" t="s">
        <v>136</v>
      </c>
      <c r="J2086" t="s">
        <v>137</v>
      </c>
      <c r="K2086" t="s">
        <v>138</v>
      </c>
      <c r="L2086" t="s">
        <v>6245</v>
      </c>
      <c r="M2086" t="s">
        <v>6246</v>
      </c>
      <c r="N2086">
        <v>0.96861111099999997</v>
      </c>
      <c r="O2086">
        <v>0</v>
      </c>
      <c r="P2086">
        <v>7</v>
      </c>
      <c r="Q2086">
        <v>0</v>
      </c>
      <c r="R2086">
        <v>0</v>
      </c>
      <c r="S2086">
        <v>0</v>
      </c>
      <c r="T2086">
        <v>2</v>
      </c>
      <c r="U2086">
        <v>0</v>
      </c>
      <c r="V2086">
        <v>0</v>
      </c>
      <c r="W2086">
        <v>0</v>
      </c>
      <c r="X2086">
        <v>1.106803566140552</v>
      </c>
      <c r="Y2086">
        <v>0</v>
      </c>
      <c r="Z2086">
        <v>0</v>
      </c>
      <c r="AA2086">
        <v>0</v>
      </c>
      <c r="AB2086">
        <v>1.1124622192298217</v>
      </c>
      <c r="AC2086">
        <v>0</v>
      </c>
      <c r="AD2086">
        <v>0</v>
      </c>
      <c r="AE2086">
        <v>2.2192657853703737</v>
      </c>
    </row>
    <row r="2087" spans="1:31" x14ac:dyDescent="0.25">
      <c r="A2087">
        <v>2357278</v>
      </c>
      <c r="B2087">
        <v>1</v>
      </c>
      <c r="C2087" t="s">
        <v>80</v>
      </c>
      <c r="D2087" t="s">
        <v>85</v>
      </c>
      <c r="E2087" t="s">
        <v>132</v>
      </c>
      <c r="F2087" t="s">
        <v>6247</v>
      </c>
      <c r="G2087" t="s">
        <v>244</v>
      </c>
      <c r="H2087" t="s">
        <v>135</v>
      </c>
      <c r="I2087" t="s">
        <v>136</v>
      </c>
      <c r="J2087" t="s">
        <v>137</v>
      </c>
      <c r="K2087" t="s">
        <v>245</v>
      </c>
      <c r="L2087" t="s">
        <v>6248</v>
      </c>
      <c r="M2087" t="s">
        <v>6249</v>
      </c>
      <c r="N2087">
        <v>9.1174999999999997</v>
      </c>
      <c r="O2087">
        <v>0</v>
      </c>
      <c r="P2087">
        <v>142</v>
      </c>
      <c r="Q2087">
        <v>0</v>
      </c>
      <c r="R2087">
        <v>0</v>
      </c>
      <c r="S2087">
        <v>0</v>
      </c>
      <c r="T2087">
        <v>4</v>
      </c>
      <c r="U2087">
        <v>0</v>
      </c>
      <c r="V2087">
        <v>0</v>
      </c>
      <c r="W2087">
        <v>0</v>
      </c>
      <c r="X2087">
        <v>473.16169191981601</v>
      </c>
      <c r="Y2087">
        <v>0</v>
      </c>
      <c r="Z2087">
        <v>0</v>
      </c>
      <c r="AA2087">
        <v>0</v>
      </c>
      <c r="AB2087">
        <v>300.60182835577899</v>
      </c>
      <c r="AC2087">
        <v>0</v>
      </c>
      <c r="AD2087">
        <v>0</v>
      </c>
      <c r="AE2087">
        <v>773.76352027559506</v>
      </c>
    </row>
    <row r="2088" spans="1:31" x14ac:dyDescent="0.25">
      <c r="A2088">
        <v>2357662</v>
      </c>
      <c r="B2088">
        <v>1</v>
      </c>
      <c r="C2088" t="s">
        <v>81</v>
      </c>
      <c r="D2088" t="s">
        <v>113</v>
      </c>
      <c r="E2088" t="s">
        <v>166</v>
      </c>
      <c r="F2088" t="s">
        <v>6250</v>
      </c>
      <c r="G2088" t="s">
        <v>168</v>
      </c>
      <c r="H2088" t="s">
        <v>135</v>
      </c>
      <c r="I2088" t="s">
        <v>653</v>
      </c>
      <c r="J2088" t="s">
        <v>137</v>
      </c>
      <c r="K2088" t="s">
        <v>138</v>
      </c>
      <c r="L2088" t="s">
        <v>6251</v>
      </c>
      <c r="M2088" t="s">
        <v>6252</v>
      </c>
      <c r="N2088">
        <v>1.6666666E-2</v>
      </c>
      <c r="O2088">
        <v>6</v>
      </c>
      <c r="P2088">
        <v>1327</v>
      </c>
      <c r="Q2088">
        <v>55</v>
      </c>
      <c r="R2088">
        <v>389</v>
      </c>
      <c r="S2088">
        <v>28</v>
      </c>
      <c r="T2088">
        <v>160</v>
      </c>
      <c r="U2088">
        <v>8</v>
      </c>
      <c r="V2088">
        <v>1</v>
      </c>
      <c r="W2088">
        <v>3.2393266195833333E-2</v>
      </c>
      <c r="X2088">
        <v>5.0373333390204849</v>
      </c>
      <c r="Y2088">
        <v>3.0550418997795146</v>
      </c>
      <c r="Z2088">
        <v>6.7229188720106068</v>
      </c>
      <c r="AA2088">
        <v>6.7633379945975003</v>
      </c>
      <c r="AB2088">
        <v>1.6428313410753326</v>
      </c>
      <c r="AC2088">
        <v>20.662394723433067</v>
      </c>
      <c r="AD2088">
        <v>2.8873216928983331E-2</v>
      </c>
      <c r="AE2088">
        <v>43.945124653041326</v>
      </c>
    </row>
    <row r="2089" spans="1:31" x14ac:dyDescent="0.25">
      <c r="A2089">
        <v>2357971</v>
      </c>
      <c r="B2089">
        <v>1</v>
      </c>
      <c r="C2089" t="s">
        <v>81</v>
      </c>
      <c r="D2089" t="s">
        <v>120</v>
      </c>
      <c r="E2089" t="s">
        <v>225</v>
      </c>
      <c r="F2089" t="s">
        <v>6150</v>
      </c>
      <c r="G2089" t="s">
        <v>219</v>
      </c>
      <c r="H2089" t="s">
        <v>151</v>
      </c>
      <c r="I2089" t="s">
        <v>136</v>
      </c>
      <c r="J2089" t="s">
        <v>137</v>
      </c>
      <c r="K2089" t="s">
        <v>138</v>
      </c>
      <c r="L2089" t="s">
        <v>6253</v>
      </c>
      <c r="M2089" t="s">
        <v>6254</v>
      </c>
      <c r="N2089">
        <v>1.1130555550000001</v>
      </c>
      <c r="O2089">
        <v>0</v>
      </c>
      <c r="P2089">
        <v>15</v>
      </c>
      <c r="Q2089">
        <v>0</v>
      </c>
      <c r="R2089">
        <v>0</v>
      </c>
      <c r="S2089">
        <v>0</v>
      </c>
      <c r="T2089">
        <v>1</v>
      </c>
      <c r="U2089">
        <v>0</v>
      </c>
      <c r="V2089">
        <v>0</v>
      </c>
      <c r="W2089">
        <v>0</v>
      </c>
      <c r="X2089">
        <v>5.7229847190840779</v>
      </c>
      <c r="Y2089">
        <v>0</v>
      </c>
      <c r="Z2089">
        <v>0</v>
      </c>
      <c r="AA2089">
        <v>0</v>
      </c>
      <c r="AB2089">
        <v>4.3812279602447775E-2</v>
      </c>
      <c r="AC2089">
        <v>0</v>
      </c>
      <c r="AD2089">
        <v>0</v>
      </c>
      <c r="AE2089">
        <v>5.7667969986865257</v>
      </c>
    </row>
    <row r="2090" spans="1:31" x14ac:dyDescent="0.25">
      <c r="A2090">
        <v>2358157</v>
      </c>
      <c r="B2090">
        <v>1</v>
      </c>
      <c r="C2090" t="s">
        <v>81</v>
      </c>
      <c r="D2090" t="s">
        <v>119</v>
      </c>
      <c r="E2090" t="s">
        <v>166</v>
      </c>
      <c r="F2090" t="s">
        <v>2162</v>
      </c>
      <c r="G2090" t="s">
        <v>168</v>
      </c>
      <c r="H2090" t="s">
        <v>135</v>
      </c>
      <c r="I2090" t="s">
        <v>653</v>
      </c>
      <c r="J2090" t="s">
        <v>137</v>
      </c>
      <c r="K2090" t="s">
        <v>138</v>
      </c>
      <c r="L2090" t="s">
        <v>6255</v>
      </c>
      <c r="M2090" t="s">
        <v>6256</v>
      </c>
      <c r="N2090">
        <v>4.6944444000000002E-2</v>
      </c>
      <c r="O2090">
        <v>0</v>
      </c>
      <c r="P2090">
        <v>1622</v>
      </c>
      <c r="Q2090">
        <v>87</v>
      </c>
      <c r="R2090">
        <v>273</v>
      </c>
      <c r="S2090">
        <v>7</v>
      </c>
      <c r="T2090">
        <v>130</v>
      </c>
      <c r="U2090">
        <v>0</v>
      </c>
      <c r="V2090">
        <v>0</v>
      </c>
      <c r="W2090">
        <v>0</v>
      </c>
      <c r="X2090">
        <v>20.648897490480071</v>
      </c>
      <c r="Y2090">
        <v>44.360164462349395</v>
      </c>
      <c r="Z2090">
        <v>75.92658072508992</v>
      </c>
      <c r="AA2090">
        <v>1.6012969759618503</v>
      </c>
      <c r="AB2090">
        <v>4.065335369056287</v>
      </c>
      <c r="AC2090">
        <v>0</v>
      </c>
      <c r="AD2090">
        <v>0</v>
      </c>
      <c r="AE2090">
        <v>146.60227502293753</v>
      </c>
    </row>
    <row r="2091" spans="1:31" x14ac:dyDescent="0.25">
      <c r="A2091">
        <v>2357825</v>
      </c>
      <c r="B2091">
        <v>1</v>
      </c>
      <c r="C2091" t="s">
        <v>81</v>
      </c>
      <c r="D2091" t="s">
        <v>123</v>
      </c>
      <c r="E2091" t="s">
        <v>166</v>
      </c>
      <c r="F2091" t="s">
        <v>6257</v>
      </c>
      <c r="G2091" t="s">
        <v>168</v>
      </c>
      <c r="H2091" t="s">
        <v>135</v>
      </c>
      <c r="I2091" t="s">
        <v>136</v>
      </c>
      <c r="J2091" t="s">
        <v>137</v>
      </c>
      <c r="K2091" t="s">
        <v>138</v>
      </c>
      <c r="L2091" t="s">
        <v>6258</v>
      </c>
      <c r="M2091" t="s">
        <v>6259</v>
      </c>
      <c r="N2091">
        <v>1.6488888880000001</v>
      </c>
      <c r="O2091">
        <v>7</v>
      </c>
      <c r="P2091">
        <v>0</v>
      </c>
      <c r="Q2091">
        <v>76</v>
      </c>
      <c r="R2091">
        <v>0</v>
      </c>
      <c r="S2091">
        <v>17</v>
      </c>
      <c r="T2091">
        <v>0</v>
      </c>
      <c r="U2091">
        <v>0</v>
      </c>
      <c r="V2091">
        <v>0</v>
      </c>
      <c r="W2091">
        <v>11.804028757182534</v>
      </c>
      <c r="X2091">
        <v>0</v>
      </c>
      <c r="Y2091">
        <v>291.4288378224955</v>
      </c>
      <c r="Z2091">
        <v>0</v>
      </c>
      <c r="AA2091">
        <v>42.335538660586579</v>
      </c>
      <c r="AB2091">
        <v>0</v>
      </c>
      <c r="AC2091">
        <v>0</v>
      </c>
      <c r="AD2091">
        <v>0</v>
      </c>
      <c r="AE2091">
        <v>345.56840524026461</v>
      </c>
    </row>
    <row r="2092" spans="1:31" x14ac:dyDescent="0.25">
      <c r="A2092">
        <v>2358180</v>
      </c>
      <c r="B2092">
        <v>1</v>
      </c>
      <c r="C2092" t="s">
        <v>80</v>
      </c>
      <c r="D2092" t="s">
        <v>96</v>
      </c>
      <c r="E2092" t="s">
        <v>148</v>
      </c>
      <c r="F2092" t="s">
        <v>6260</v>
      </c>
      <c r="G2092" t="s">
        <v>160</v>
      </c>
      <c r="H2092" t="s">
        <v>151</v>
      </c>
      <c r="I2092" t="s">
        <v>136</v>
      </c>
      <c r="J2092" t="s">
        <v>137</v>
      </c>
      <c r="K2092" t="s">
        <v>138</v>
      </c>
      <c r="L2092" t="s">
        <v>6261</v>
      </c>
      <c r="M2092" t="s">
        <v>6262</v>
      </c>
      <c r="N2092">
        <v>2.5041666660000002</v>
      </c>
      <c r="O2092">
        <v>0</v>
      </c>
      <c r="P2092">
        <v>2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3.0580161156346812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3.0580161156346812</v>
      </c>
    </row>
    <row r="2093" spans="1:31" x14ac:dyDescent="0.25">
      <c r="A2093">
        <v>2357808</v>
      </c>
      <c r="B2093">
        <v>1</v>
      </c>
      <c r="C2093" t="s">
        <v>80</v>
      </c>
      <c r="D2093" t="s">
        <v>101</v>
      </c>
      <c r="E2093" t="s">
        <v>148</v>
      </c>
      <c r="F2093" t="s">
        <v>6263</v>
      </c>
      <c r="G2093" t="s">
        <v>181</v>
      </c>
      <c r="H2093" t="s">
        <v>151</v>
      </c>
      <c r="I2093" t="s">
        <v>136</v>
      </c>
      <c r="J2093" t="s">
        <v>3</v>
      </c>
      <c r="K2093" t="s">
        <v>138</v>
      </c>
      <c r="L2093" t="s">
        <v>6264</v>
      </c>
      <c r="M2093" t="s">
        <v>6265</v>
      </c>
      <c r="N2093">
        <v>2.9288888879999999</v>
      </c>
      <c r="O2093">
        <v>0</v>
      </c>
      <c r="P2093">
        <v>1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0.81858652680797772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0.81858652680797772</v>
      </c>
    </row>
    <row r="2094" spans="1:31" x14ac:dyDescent="0.25">
      <c r="A2094">
        <v>2358094</v>
      </c>
      <c r="B2094">
        <v>1</v>
      </c>
      <c r="C2094" t="s">
        <v>80</v>
      </c>
      <c r="D2094" t="s">
        <v>106</v>
      </c>
      <c r="E2094" t="s">
        <v>225</v>
      </c>
      <c r="F2094" t="s">
        <v>6266</v>
      </c>
      <c r="G2094" t="s">
        <v>219</v>
      </c>
      <c r="H2094" t="s">
        <v>151</v>
      </c>
      <c r="I2094" t="s">
        <v>136</v>
      </c>
      <c r="J2094" t="s">
        <v>137</v>
      </c>
      <c r="K2094" t="s">
        <v>138</v>
      </c>
      <c r="L2094" t="s">
        <v>6267</v>
      </c>
      <c r="M2094" t="s">
        <v>6268</v>
      </c>
      <c r="N2094">
        <v>2.0869444439999998</v>
      </c>
      <c r="O2094">
        <v>0</v>
      </c>
      <c r="P2094">
        <v>10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5.3964721689765893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5.3964721689765893</v>
      </c>
    </row>
    <row r="2095" spans="1:31" x14ac:dyDescent="0.25">
      <c r="A2095">
        <v>2357702</v>
      </c>
      <c r="B2095">
        <v>1</v>
      </c>
      <c r="C2095" t="s">
        <v>80</v>
      </c>
      <c r="D2095" t="s">
        <v>85</v>
      </c>
      <c r="E2095" t="s">
        <v>148</v>
      </c>
      <c r="F2095" t="s">
        <v>6269</v>
      </c>
      <c r="G2095" t="s">
        <v>240</v>
      </c>
      <c r="H2095" t="s">
        <v>151</v>
      </c>
      <c r="I2095" t="s">
        <v>136</v>
      </c>
      <c r="J2095" t="s">
        <v>137</v>
      </c>
      <c r="K2095" t="s">
        <v>138</v>
      </c>
      <c r="L2095" t="s">
        <v>6270</v>
      </c>
      <c r="M2095" t="s">
        <v>6271</v>
      </c>
      <c r="N2095">
        <v>3.3047222220000001</v>
      </c>
      <c r="O2095">
        <v>0</v>
      </c>
      <c r="P2095">
        <v>18</v>
      </c>
      <c r="Q2095">
        <v>0</v>
      </c>
      <c r="R2095">
        <v>0</v>
      </c>
      <c r="S2095">
        <v>0</v>
      </c>
      <c r="T2095">
        <v>2</v>
      </c>
      <c r="U2095">
        <v>0</v>
      </c>
      <c r="V2095">
        <v>0</v>
      </c>
      <c r="W2095">
        <v>0</v>
      </c>
      <c r="X2095">
        <v>18.253203685019823</v>
      </c>
      <c r="Y2095">
        <v>0</v>
      </c>
      <c r="Z2095">
        <v>0</v>
      </c>
      <c r="AA2095">
        <v>0</v>
      </c>
      <c r="AB2095">
        <v>0.36889906869769001</v>
      </c>
      <c r="AC2095">
        <v>0</v>
      </c>
      <c r="AD2095">
        <v>0</v>
      </c>
      <c r="AE2095">
        <v>18.622102753717513</v>
      </c>
    </row>
    <row r="2096" spans="1:31" x14ac:dyDescent="0.25">
      <c r="A2096">
        <v>2357848</v>
      </c>
      <c r="B2096">
        <v>1</v>
      </c>
      <c r="C2096" t="s">
        <v>80</v>
      </c>
      <c r="D2096" t="s">
        <v>97</v>
      </c>
      <c r="E2096" t="s">
        <v>225</v>
      </c>
      <c r="F2096" t="s">
        <v>6272</v>
      </c>
      <c r="G2096" t="s">
        <v>177</v>
      </c>
      <c r="H2096" t="s">
        <v>151</v>
      </c>
      <c r="I2096" t="s">
        <v>136</v>
      </c>
      <c r="J2096" t="s">
        <v>137</v>
      </c>
      <c r="K2096" t="s">
        <v>138</v>
      </c>
      <c r="L2096" t="s">
        <v>6273</v>
      </c>
      <c r="M2096" t="s">
        <v>6274</v>
      </c>
      <c r="N2096">
        <v>1.6775</v>
      </c>
      <c r="O2096">
        <v>0</v>
      </c>
      <c r="P2096">
        <v>87</v>
      </c>
      <c r="Q2096">
        <v>0</v>
      </c>
      <c r="R2096">
        <v>0</v>
      </c>
      <c r="S2096">
        <v>0</v>
      </c>
      <c r="T2096">
        <v>13</v>
      </c>
      <c r="U2096">
        <v>0</v>
      </c>
      <c r="V2096">
        <v>0</v>
      </c>
      <c r="W2096">
        <v>0</v>
      </c>
      <c r="X2096">
        <v>71.622727926360994</v>
      </c>
      <c r="Y2096">
        <v>0</v>
      </c>
      <c r="Z2096">
        <v>0</v>
      </c>
      <c r="AA2096">
        <v>0</v>
      </c>
      <c r="AB2096">
        <v>16.71978524618568</v>
      </c>
      <c r="AC2096">
        <v>0</v>
      </c>
      <c r="AD2096">
        <v>0</v>
      </c>
      <c r="AE2096">
        <v>88.342513172546674</v>
      </c>
    </row>
    <row r="2097" spans="1:31" x14ac:dyDescent="0.25">
      <c r="A2097">
        <v>2357885</v>
      </c>
      <c r="B2097">
        <v>1</v>
      </c>
      <c r="C2097" t="s">
        <v>80</v>
      </c>
      <c r="D2097" t="s">
        <v>100</v>
      </c>
      <c r="E2097" t="s">
        <v>225</v>
      </c>
      <c r="F2097" t="s">
        <v>6275</v>
      </c>
      <c r="G2097" t="s">
        <v>181</v>
      </c>
      <c r="H2097" t="s">
        <v>151</v>
      </c>
      <c r="I2097" t="s">
        <v>136</v>
      </c>
      <c r="J2097" t="s">
        <v>3</v>
      </c>
      <c r="K2097" t="s">
        <v>138</v>
      </c>
      <c r="L2097" t="s">
        <v>6276</v>
      </c>
      <c r="M2097" t="s">
        <v>6277</v>
      </c>
      <c r="N2097">
        <v>3.1730555549999999</v>
      </c>
      <c r="O2097">
        <v>0</v>
      </c>
      <c r="P2097">
        <v>93</v>
      </c>
      <c r="Q2097">
        <v>0</v>
      </c>
      <c r="R2097">
        <v>16</v>
      </c>
      <c r="S2097">
        <v>0</v>
      </c>
      <c r="T2097">
        <v>17</v>
      </c>
      <c r="U2097">
        <v>0</v>
      </c>
      <c r="V2097">
        <v>0</v>
      </c>
      <c r="W2097">
        <v>0</v>
      </c>
      <c r="X2097">
        <v>86.743816302649748</v>
      </c>
      <c r="Y2097">
        <v>0</v>
      </c>
      <c r="Z2097">
        <v>31.859525317820435</v>
      </c>
      <c r="AA2097">
        <v>0</v>
      </c>
      <c r="AB2097">
        <v>45.829605137543084</v>
      </c>
      <c r="AC2097">
        <v>0</v>
      </c>
      <c r="AD2097">
        <v>0</v>
      </c>
      <c r="AE2097">
        <v>164.43294675801326</v>
      </c>
    </row>
    <row r="2098" spans="1:31" x14ac:dyDescent="0.25">
      <c r="A2098">
        <v>2358051</v>
      </c>
      <c r="B2098">
        <v>1</v>
      </c>
      <c r="C2098" t="s">
        <v>80</v>
      </c>
      <c r="D2098" t="s">
        <v>106</v>
      </c>
      <c r="E2098" t="s">
        <v>166</v>
      </c>
      <c r="F2098" t="s">
        <v>6278</v>
      </c>
      <c r="G2098" t="s">
        <v>168</v>
      </c>
      <c r="H2098" t="s">
        <v>135</v>
      </c>
      <c r="I2098" t="s">
        <v>136</v>
      </c>
      <c r="J2098" t="s">
        <v>137</v>
      </c>
      <c r="K2098" t="s">
        <v>138</v>
      </c>
      <c r="L2098" t="s">
        <v>6279</v>
      </c>
      <c r="M2098" t="s">
        <v>6280</v>
      </c>
      <c r="N2098">
        <v>0.17472222200000001</v>
      </c>
      <c r="O2098">
        <v>7</v>
      </c>
      <c r="P2098">
        <v>2306</v>
      </c>
      <c r="Q2098">
        <v>60</v>
      </c>
      <c r="R2098">
        <v>275</v>
      </c>
      <c r="S2098">
        <v>27</v>
      </c>
      <c r="T2098">
        <v>360</v>
      </c>
      <c r="U2098">
        <v>0</v>
      </c>
      <c r="V2098">
        <v>0</v>
      </c>
      <c r="W2098">
        <v>0.84783134762457002</v>
      </c>
      <c r="X2098">
        <v>76.849905153857264</v>
      </c>
      <c r="Y2098">
        <v>54.337062647391768</v>
      </c>
      <c r="Z2098">
        <v>153.82236205595882</v>
      </c>
      <c r="AA2098">
        <v>14.644689290931812</v>
      </c>
      <c r="AB2098">
        <v>61.445119203565568</v>
      </c>
      <c r="AC2098">
        <v>0</v>
      </c>
      <c r="AD2098">
        <v>0</v>
      </c>
      <c r="AE2098">
        <v>361.94696969932983</v>
      </c>
    </row>
    <row r="2099" spans="1:31" x14ac:dyDescent="0.25">
      <c r="A2099">
        <v>2357765</v>
      </c>
      <c r="B2099">
        <v>1</v>
      </c>
      <c r="C2099" t="s">
        <v>80</v>
      </c>
      <c r="D2099" t="s">
        <v>93</v>
      </c>
      <c r="E2099" t="s">
        <v>166</v>
      </c>
      <c r="F2099" t="s">
        <v>6281</v>
      </c>
      <c r="G2099" t="s">
        <v>244</v>
      </c>
      <c r="H2099" t="s">
        <v>135</v>
      </c>
      <c r="I2099" t="s">
        <v>136</v>
      </c>
      <c r="J2099" t="s">
        <v>137</v>
      </c>
      <c r="K2099" t="s">
        <v>245</v>
      </c>
      <c r="L2099" t="s">
        <v>6282</v>
      </c>
      <c r="M2099" t="s">
        <v>6283</v>
      </c>
      <c r="N2099">
        <v>3.571111111</v>
      </c>
      <c r="O2099">
        <v>2</v>
      </c>
      <c r="P2099">
        <v>332</v>
      </c>
      <c r="Q2099">
        <v>10</v>
      </c>
      <c r="R2099">
        <v>265</v>
      </c>
      <c r="S2099">
        <v>2</v>
      </c>
      <c r="T2099">
        <v>117</v>
      </c>
      <c r="U2099">
        <v>0</v>
      </c>
      <c r="V2099">
        <v>0</v>
      </c>
      <c r="W2099">
        <v>20.604902366804332</v>
      </c>
      <c r="X2099">
        <v>229.42250671729667</v>
      </c>
      <c r="Y2099">
        <v>630.62332480628299</v>
      </c>
      <c r="Z2099">
        <v>2155.8452567296235</v>
      </c>
      <c r="AA2099">
        <v>31.917930338666217</v>
      </c>
      <c r="AB2099">
        <v>442.24244892851897</v>
      </c>
      <c r="AC2099">
        <v>0</v>
      </c>
      <c r="AD2099">
        <v>0</v>
      </c>
      <c r="AE2099">
        <v>3510.6563698871928</v>
      </c>
    </row>
    <row r="2100" spans="1:31" x14ac:dyDescent="0.25">
      <c r="A2100">
        <v>2357865</v>
      </c>
      <c r="B2100">
        <v>1</v>
      </c>
      <c r="C2100" t="s">
        <v>80</v>
      </c>
      <c r="D2100" t="s">
        <v>104</v>
      </c>
      <c r="E2100" t="s">
        <v>225</v>
      </c>
      <c r="F2100" t="s">
        <v>6284</v>
      </c>
      <c r="G2100" t="s">
        <v>1503</v>
      </c>
      <c r="H2100" t="s">
        <v>151</v>
      </c>
      <c r="I2100" t="s">
        <v>136</v>
      </c>
      <c r="J2100" t="s">
        <v>137</v>
      </c>
      <c r="K2100" t="s">
        <v>138</v>
      </c>
      <c r="L2100" t="s">
        <v>6285</v>
      </c>
      <c r="M2100" t="s">
        <v>6286</v>
      </c>
      <c r="N2100">
        <v>2.813055555</v>
      </c>
      <c r="O2100">
        <v>0</v>
      </c>
      <c r="P2100">
        <v>71</v>
      </c>
      <c r="Q2100">
        <v>0</v>
      </c>
      <c r="R2100">
        <v>1</v>
      </c>
      <c r="S2100">
        <v>0</v>
      </c>
      <c r="T2100">
        <v>3</v>
      </c>
      <c r="U2100">
        <v>0</v>
      </c>
      <c r="V2100">
        <v>0</v>
      </c>
      <c r="W2100">
        <v>0</v>
      </c>
      <c r="X2100">
        <v>42.996724854623906</v>
      </c>
      <c r="Y2100">
        <v>0</v>
      </c>
      <c r="Z2100">
        <v>0</v>
      </c>
      <c r="AA2100">
        <v>0</v>
      </c>
      <c r="AB2100">
        <v>0.94913331826059111</v>
      </c>
      <c r="AC2100">
        <v>0</v>
      </c>
      <c r="AD2100">
        <v>0</v>
      </c>
      <c r="AE2100">
        <v>43.945858172884499</v>
      </c>
    </row>
    <row r="2101" spans="1:31" x14ac:dyDescent="0.25">
      <c r="A2101">
        <v>2358183</v>
      </c>
      <c r="B2101">
        <v>1</v>
      </c>
      <c r="C2101" t="s">
        <v>81</v>
      </c>
      <c r="D2101" t="s">
        <v>128</v>
      </c>
      <c r="E2101" t="s">
        <v>166</v>
      </c>
      <c r="F2101" t="s">
        <v>6287</v>
      </c>
      <c r="G2101" t="s">
        <v>328</v>
      </c>
      <c r="H2101" t="s">
        <v>135</v>
      </c>
      <c r="I2101" t="s">
        <v>136</v>
      </c>
      <c r="J2101" t="s">
        <v>137</v>
      </c>
      <c r="K2101" t="s">
        <v>245</v>
      </c>
      <c r="L2101" t="s">
        <v>6288</v>
      </c>
      <c r="M2101" t="s">
        <v>6289</v>
      </c>
      <c r="N2101">
        <v>0.34083333300000002</v>
      </c>
      <c r="O2101">
        <v>5</v>
      </c>
      <c r="P2101">
        <v>11051</v>
      </c>
      <c r="Q2101">
        <v>17</v>
      </c>
      <c r="R2101">
        <v>146</v>
      </c>
      <c r="S2101">
        <v>22</v>
      </c>
      <c r="T2101">
        <v>906</v>
      </c>
      <c r="U2101">
        <v>10</v>
      </c>
      <c r="V2101">
        <v>1</v>
      </c>
      <c r="W2101">
        <v>1.0485915508989152</v>
      </c>
      <c r="X2101">
        <v>1009.8693939027222</v>
      </c>
      <c r="Y2101">
        <v>7.8503784489985753</v>
      </c>
      <c r="Z2101">
        <v>47.784675460898818</v>
      </c>
      <c r="AA2101">
        <v>107.72952013421867</v>
      </c>
      <c r="AB2101">
        <v>247.92285069159595</v>
      </c>
      <c r="AC2101">
        <v>734.21667292482698</v>
      </c>
      <c r="AD2101">
        <v>1.5997880730200134</v>
      </c>
      <c r="AE2101">
        <v>2158.0218711871803</v>
      </c>
    </row>
    <row r="2102" spans="1:31" x14ac:dyDescent="0.25">
      <c r="A2102">
        <v>2357828</v>
      </c>
      <c r="B2102">
        <v>1</v>
      </c>
      <c r="C2102" t="s">
        <v>80</v>
      </c>
      <c r="D2102" t="s">
        <v>104</v>
      </c>
      <c r="E2102" t="s">
        <v>166</v>
      </c>
      <c r="F2102" t="s">
        <v>6290</v>
      </c>
      <c r="G2102" t="s">
        <v>244</v>
      </c>
      <c r="H2102" t="s">
        <v>135</v>
      </c>
      <c r="I2102" t="s">
        <v>136</v>
      </c>
      <c r="J2102" t="s">
        <v>137</v>
      </c>
      <c r="K2102" t="s">
        <v>245</v>
      </c>
      <c r="L2102" t="s">
        <v>6291</v>
      </c>
      <c r="M2102" t="s">
        <v>6292</v>
      </c>
      <c r="N2102">
        <v>0.95805555499999995</v>
      </c>
      <c r="O2102">
        <v>0</v>
      </c>
      <c r="P2102">
        <v>0</v>
      </c>
      <c r="Q2102">
        <v>1</v>
      </c>
      <c r="R2102">
        <v>0</v>
      </c>
      <c r="S2102">
        <v>32</v>
      </c>
      <c r="T2102">
        <v>20</v>
      </c>
      <c r="U2102">
        <v>13</v>
      </c>
      <c r="V2102">
        <v>0</v>
      </c>
      <c r="W2102">
        <v>0</v>
      </c>
      <c r="X2102">
        <v>0</v>
      </c>
      <c r="Y2102">
        <v>4.6260874670079999E-2</v>
      </c>
      <c r="Z2102">
        <v>0</v>
      </c>
      <c r="AA2102">
        <v>359.68892261390346</v>
      </c>
      <c r="AB2102">
        <v>19.749580672083471</v>
      </c>
      <c r="AC2102">
        <v>553.23128022537082</v>
      </c>
      <c r="AD2102">
        <v>0</v>
      </c>
      <c r="AE2102">
        <v>932.71604438602776</v>
      </c>
    </row>
    <row r="2103" spans="1:31" x14ac:dyDescent="0.25">
      <c r="A2103">
        <v>2358160</v>
      </c>
      <c r="B2103">
        <v>1</v>
      </c>
      <c r="C2103" t="s">
        <v>81</v>
      </c>
      <c r="D2103" t="s">
        <v>118</v>
      </c>
      <c r="E2103" t="s">
        <v>225</v>
      </c>
      <c r="F2103" t="s">
        <v>6293</v>
      </c>
      <c r="G2103" t="s">
        <v>219</v>
      </c>
      <c r="H2103" t="s">
        <v>151</v>
      </c>
      <c r="I2103" t="s">
        <v>136</v>
      </c>
      <c r="J2103" t="s">
        <v>137</v>
      </c>
      <c r="K2103" t="s">
        <v>138</v>
      </c>
      <c r="L2103" t="s">
        <v>6294</v>
      </c>
      <c r="M2103" t="s">
        <v>6295</v>
      </c>
      <c r="N2103">
        <v>1.061111111</v>
      </c>
      <c r="O2103">
        <v>0</v>
      </c>
      <c r="P2103">
        <v>17</v>
      </c>
      <c r="Q2103">
        <v>0</v>
      </c>
      <c r="R2103">
        <v>0</v>
      </c>
      <c r="S2103">
        <v>0</v>
      </c>
      <c r="T2103">
        <v>2</v>
      </c>
      <c r="U2103">
        <v>0</v>
      </c>
      <c r="V2103">
        <v>0</v>
      </c>
      <c r="W2103">
        <v>0</v>
      </c>
      <c r="X2103">
        <v>4.6267151443838861</v>
      </c>
      <c r="Y2103">
        <v>0</v>
      </c>
      <c r="Z2103">
        <v>0</v>
      </c>
      <c r="AA2103">
        <v>0</v>
      </c>
      <c r="AB2103">
        <v>1.5932934742756666</v>
      </c>
      <c r="AC2103">
        <v>0</v>
      </c>
      <c r="AD2103">
        <v>0</v>
      </c>
      <c r="AE2103">
        <v>6.2200086186595529</v>
      </c>
    </row>
    <row r="2104" spans="1:31" x14ac:dyDescent="0.25">
      <c r="A2104">
        <v>2357682</v>
      </c>
      <c r="B2104">
        <v>1</v>
      </c>
      <c r="C2104" t="s">
        <v>80</v>
      </c>
      <c r="D2104" t="s">
        <v>109</v>
      </c>
      <c r="E2104" t="s">
        <v>225</v>
      </c>
      <c r="F2104" t="s">
        <v>3331</v>
      </c>
      <c r="G2104" t="s">
        <v>219</v>
      </c>
      <c r="H2104" t="s">
        <v>151</v>
      </c>
      <c r="I2104" t="s">
        <v>136</v>
      </c>
      <c r="J2104" t="s">
        <v>137</v>
      </c>
      <c r="K2104" t="s">
        <v>138</v>
      </c>
      <c r="L2104" t="s">
        <v>6296</v>
      </c>
      <c r="M2104" t="s">
        <v>6297</v>
      </c>
      <c r="N2104">
        <v>2.1036111110000002</v>
      </c>
      <c r="O2104">
        <v>0</v>
      </c>
      <c r="P2104">
        <v>13</v>
      </c>
      <c r="Q2104">
        <v>0</v>
      </c>
      <c r="R2104">
        <v>5</v>
      </c>
      <c r="S2104">
        <v>0</v>
      </c>
      <c r="T2104">
        <v>8</v>
      </c>
      <c r="U2104">
        <v>0</v>
      </c>
      <c r="V2104">
        <v>0</v>
      </c>
      <c r="W2104">
        <v>0</v>
      </c>
      <c r="X2104">
        <v>9.3494929800559685</v>
      </c>
      <c r="Y2104">
        <v>0</v>
      </c>
      <c r="Z2104">
        <v>30.269812870665397</v>
      </c>
      <c r="AA2104">
        <v>0</v>
      </c>
      <c r="AB2104">
        <v>5.5607110391290764</v>
      </c>
      <c r="AC2104">
        <v>0</v>
      </c>
      <c r="AD2104">
        <v>0</v>
      </c>
      <c r="AE2104">
        <v>45.180016889850442</v>
      </c>
    </row>
    <row r="2105" spans="1:31" x14ac:dyDescent="0.25">
      <c r="A2105">
        <v>2357782</v>
      </c>
      <c r="B2105">
        <v>1</v>
      </c>
      <c r="C2105" t="s">
        <v>81</v>
      </c>
      <c r="D2105" t="s">
        <v>119</v>
      </c>
      <c r="E2105" t="s">
        <v>166</v>
      </c>
      <c r="F2105" t="s">
        <v>6298</v>
      </c>
      <c r="G2105" t="s">
        <v>168</v>
      </c>
      <c r="H2105" t="s">
        <v>135</v>
      </c>
      <c r="I2105" t="s">
        <v>136</v>
      </c>
      <c r="J2105" t="s">
        <v>137</v>
      </c>
      <c r="K2105" t="s">
        <v>138</v>
      </c>
      <c r="L2105" t="s">
        <v>6299</v>
      </c>
      <c r="M2105" t="s">
        <v>6300</v>
      </c>
      <c r="N2105">
        <v>6.1666666000000002E-2</v>
      </c>
      <c r="O2105">
        <v>3</v>
      </c>
      <c r="P2105">
        <v>2732</v>
      </c>
      <c r="Q2105">
        <v>31</v>
      </c>
      <c r="R2105">
        <v>555</v>
      </c>
      <c r="S2105">
        <v>17</v>
      </c>
      <c r="T2105">
        <v>281</v>
      </c>
      <c r="U2105">
        <v>0</v>
      </c>
      <c r="V2105">
        <v>3</v>
      </c>
      <c r="W2105">
        <v>0.14951314473073335</v>
      </c>
      <c r="X2105">
        <v>23.475625249803286</v>
      </c>
      <c r="Y2105">
        <v>12.73970279185956</v>
      </c>
      <c r="Z2105">
        <v>64.141657494593176</v>
      </c>
      <c r="AA2105">
        <v>10.590686377261617</v>
      </c>
      <c r="AB2105">
        <v>9.1412340387227804</v>
      </c>
      <c r="AC2105">
        <v>0</v>
      </c>
      <c r="AD2105">
        <v>2.9824529893243468</v>
      </c>
      <c r="AE2105">
        <v>123.2208720862955</v>
      </c>
    </row>
    <row r="2106" spans="1:31" x14ac:dyDescent="0.25">
      <c r="A2106">
        <v>2357845</v>
      </c>
      <c r="B2106">
        <v>1</v>
      </c>
      <c r="C2106" t="s">
        <v>81</v>
      </c>
      <c r="D2106" t="s">
        <v>123</v>
      </c>
      <c r="E2106" t="s">
        <v>148</v>
      </c>
      <c r="F2106" t="s">
        <v>6301</v>
      </c>
      <c r="G2106" t="s">
        <v>156</v>
      </c>
      <c r="H2106" t="s">
        <v>151</v>
      </c>
      <c r="I2106" t="s">
        <v>136</v>
      </c>
      <c r="J2106" t="s">
        <v>137</v>
      </c>
      <c r="K2106" t="s">
        <v>138</v>
      </c>
      <c r="L2106" t="s">
        <v>6302</v>
      </c>
      <c r="M2106" t="s">
        <v>6303</v>
      </c>
      <c r="N2106">
        <v>1.0819444439999999</v>
      </c>
      <c r="O2106">
        <v>0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0.88570874174780012</v>
      </c>
      <c r="AA2106">
        <v>0</v>
      </c>
      <c r="AB2106">
        <v>0</v>
      </c>
      <c r="AC2106">
        <v>0</v>
      </c>
      <c r="AD2106">
        <v>0</v>
      </c>
      <c r="AE2106">
        <v>0.88570874174780012</v>
      </c>
    </row>
    <row r="2107" spans="1:31" x14ac:dyDescent="0.25">
      <c r="A2107">
        <v>2358177</v>
      </c>
      <c r="B2107">
        <v>1</v>
      </c>
      <c r="C2107" t="s">
        <v>80</v>
      </c>
      <c r="D2107" t="s">
        <v>96</v>
      </c>
      <c r="E2107" t="s">
        <v>148</v>
      </c>
      <c r="F2107" t="s">
        <v>6304</v>
      </c>
      <c r="G2107" t="s">
        <v>150</v>
      </c>
      <c r="H2107" t="s">
        <v>151</v>
      </c>
      <c r="I2107" t="s">
        <v>136</v>
      </c>
      <c r="J2107" t="s">
        <v>137</v>
      </c>
      <c r="K2107" t="s">
        <v>138</v>
      </c>
      <c r="L2107" t="s">
        <v>6305</v>
      </c>
      <c r="M2107" t="s">
        <v>6306</v>
      </c>
      <c r="N2107">
        <v>0.76249999999999996</v>
      </c>
      <c r="O2107">
        <v>0</v>
      </c>
      <c r="P2107">
        <v>1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0.51255084294837494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0.51255084294837494</v>
      </c>
    </row>
    <row r="2108" spans="1:31" x14ac:dyDescent="0.25">
      <c r="A2108">
        <v>2357742</v>
      </c>
      <c r="B2108">
        <v>1</v>
      </c>
      <c r="C2108" t="s">
        <v>80</v>
      </c>
      <c r="D2108" t="s">
        <v>95</v>
      </c>
      <c r="E2108" t="s">
        <v>171</v>
      </c>
      <c r="F2108" t="s">
        <v>6307</v>
      </c>
      <c r="G2108" t="s">
        <v>244</v>
      </c>
      <c r="H2108" t="s">
        <v>135</v>
      </c>
      <c r="I2108" t="s">
        <v>136</v>
      </c>
      <c r="J2108" t="s">
        <v>137</v>
      </c>
      <c r="K2108" t="s">
        <v>245</v>
      </c>
      <c r="L2108" t="s">
        <v>6308</v>
      </c>
      <c r="M2108" t="s">
        <v>6309</v>
      </c>
      <c r="N2108">
        <v>8.1808333330000007</v>
      </c>
      <c r="O2108">
        <v>0</v>
      </c>
      <c r="P2108">
        <v>1</v>
      </c>
      <c r="Q2108">
        <v>0</v>
      </c>
      <c r="R2108">
        <v>0</v>
      </c>
      <c r="S2108">
        <v>5</v>
      </c>
      <c r="T2108">
        <v>569</v>
      </c>
      <c r="U2108">
        <v>5</v>
      </c>
      <c r="V2108">
        <v>6</v>
      </c>
      <c r="W2108">
        <v>0</v>
      </c>
      <c r="X2108">
        <v>1.0060408022873433</v>
      </c>
      <c r="Y2108">
        <v>0</v>
      </c>
      <c r="Z2108">
        <v>0</v>
      </c>
      <c r="AA2108">
        <v>335.19904206702103</v>
      </c>
      <c r="AB2108">
        <v>3638.6821472217548</v>
      </c>
      <c r="AC2108">
        <v>1157.7236425216558</v>
      </c>
      <c r="AD2108">
        <v>1007.9953152648702</v>
      </c>
      <c r="AE2108">
        <v>6140.606187877589</v>
      </c>
    </row>
    <row r="2109" spans="1:31" x14ac:dyDescent="0.25">
      <c r="A2109">
        <v>2357699</v>
      </c>
      <c r="B2109">
        <v>1</v>
      </c>
      <c r="C2109" t="s">
        <v>81</v>
      </c>
      <c r="D2109" t="s">
        <v>128</v>
      </c>
      <c r="E2109" t="s">
        <v>320</v>
      </c>
      <c r="F2109" t="s">
        <v>6310</v>
      </c>
      <c r="G2109" t="s">
        <v>244</v>
      </c>
      <c r="H2109" t="s">
        <v>135</v>
      </c>
      <c r="I2109" t="s">
        <v>136</v>
      </c>
      <c r="J2109" t="s">
        <v>137</v>
      </c>
      <c r="K2109" t="s">
        <v>245</v>
      </c>
      <c r="L2109" t="s">
        <v>6311</v>
      </c>
      <c r="M2109" t="s">
        <v>6312</v>
      </c>
      <c r="N2109">
        <v>0.571111111</v>
      </c>
      <c r="O2109">
        <v>0</v>
      </c>
      <c r="P2109">
        <v>5375</v>
      </c>
      <c r="Q2109">
        <v>7</v>
      </c>
      <c r="R2109">
        <v>24</v>
      </c>
      <c r="S2109">
        <v>11</v>
      </c>
      <c r="T2109">
        <v>210</v>
      </c>
      <c r="U2109">
        <v>1</v>
      </c>
      <c r="V2109">
        <v>0</v>
      </c>
      <c r="W2109">
        <v>0</v>
      </c>
      <c r="X2109">
        <v>621.58560622421953</v>
      </c>
      <c r="Y2109">
        <v>45.531085177142714</v>
      </c>
      <c r="Z2109">
        <v>10.753786970420601</v>
      </c>
      <c r="AA2109">
        <v>105.02679599611309</v>
      </c>
      <c r="AB2109">
        <v>110.79451653070511</v>
      </c>
      <c r="AC2109">
        <v>8.5968165685293467</v>
      </c>
      <c r="AD2109">
        <v>0</v>
      </c>
      <c r="AE2109">
        <v>902.28860746713042</v>
      </c>
    </row>
    <row r="2110" spans="1:31" x14ac:dyDescent="0.25">
      <c r="A2110">
        <v>2358137</v>
      </c>
      <c r="B2110">
        <v>1</v>
      </c>
      <c r="C2110" t="s">
        <v>81</v>
      </c>
      <c r="D2110" t="s">
        <v>113</v>
      </c>
      <c r="E2110" t="s">
        <v>166</v>
      </c>
      <c r="F2110" t="s">
        <v>6313</v>
      </c>
      <c r="G2110" t="s">
        <v>168</v>
      </c>
      <c r="H2110" t="s">
        <v>135</v>
      </c>
      <c r="I2110" t="s">
        <v>136</v>
      </c>
      <c r="J2110" t="s">
        <v>137</v>
      </c>
      <c r="K2110" t="s">
        <v>138</v>
      </c>
      <c r="L2110" t="s">
        <v>6314</v>
      </c>
      <c r="M2110" t="s">
        <v>6315</v>
      </c>
      <c r="N2110">
        <v>1.481944444</v>
      </c>
      <c r="O2110">
        <v>0</v>
      </c>
      <c r="P2110">
        <v>245</v>
      </c>
      <c r="Q2110">
        <v>59</v>
      </c>
      <c r="R2110">
        <v>170</v>
      </c>
      <c r="S2110">
        <v>3</v>
      </c>
      <c r="T2110">
        <v>16</v>
      </c>
      <c r="U2110">
        <v>0</v>
      </c>
      <c r="V2110">
        <v>0</v>
      </c>
      <c r="W2110">
        <v>0</v>
      </c>
      <c r="X2110">
        <v>145.20518518571512</v>
      </c>
      <c r="Y2110">
        <v>412.01739063552446</v>
      </c>
      <c r="Z2110">
        <v>676.07192006958769</v>
      </c>
      <c r="AA2110">
        <v>7.872210389113099</v>
      </c>
      <c r="AB2110">
        <v>48.624986147662248</v>
      </c>
      <c r="AC2110">
        <v>0</v>
      </c>
      <c r="AD2110">
        <v>0</v>
      </c>
      <c r="AE2110">
        <v>1289.7916924276028</v>
      </c>
    </row>
    <row r="2111" spans="1:31" x14ac:dyDescent="0.25">
      <c r="A2111">
        <v>2357745</v>
      </c>
      <c r="B2111">
        <v>1</v>
      </c>
      <c r="C2111" t="s">
        <v>80</v>
      </c>
      <c r="D2111" t="s">
        <v>92</v>
      </c>
      <c r="E2111" t="s">
        <v>148</v>
      </c>
      <c r="F2111" t="s">
        <v>6316</v>
      </c>
      <c r="G2111" t="s">
        <v>240</v>
      </c>
      <c r="H2111" t="s">
        <v>151</v>
      </c>
      <c r="I2111" t="s">
        <v>136</v>
      </c>
      <c r="J2111" t="s">
        <v>137</v>
      </c>
      <c r="K2111" t="s">
        <v>138</v>
      </c>
      <c r="L2111" t="s">
        <v>6317</v>
      </c>
      <c r="M2111" t="s">
        <v>6318</v>
      </c>
      <c r="N2111">
        <v>5.0297222220000002</v>
      </c>
      <c r="O2111">
        <v>0</v>
      </c>
      <c r="P2111">
        <v>1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0.15808458403342221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0.15808458403342221</v>
      </c>
    </row>
    <row r="2112" spans="1:31" x14ac:dyDescent="0.25">
      <c r="A2112">
        <v>2357888</v>
      </c>
      <c r="B2112">
        <v>1</v>
      </c>
      <c r="C2112" t="s">
        <v>81</v>
      </c>
      <c r="D2112" t="s">
        <v>116</v>
      </c>
      <c r="E2112" t="s">
        <v>171</v>
      </c>
      <c r="F2112" t="s">
        <v>6319</v>
      </c>
      <c r="G2112" t="s">
        <v>142</v>
      </c>
      <c r="H2112" t="s">
        <v>135</v>
      </c>
      <c r="I2112" t="s">
        <v>136</v>
      </c>
      <c r="J2112" t="s">
        <v>137</v>
      </c>
      <c r="K2112" t="s">
        <v>138</v>
      </c>
      <c r="L2112" t="s">
        <v>6320</v>
      </c>
      <c r="M2112" t="s">
        <v>6321</v>
      </c>
      <c r="N2112">
        <v>1.339444444</v>
      </c>
      <c r="O2112">
        <v>4</v>
      </c>
      <c r="P2112">
        <v>196</v>
      </c>
      <c r="Q2112">
        <v>114</v>
      </c>
      <c r="R2112">
        <v>135</v>
      </c>
      <c r="S2112">
        <v>8</v>
      </c>
      <c r="T2112">
        <v>19</v>
      </c>
      <c r="U2112">
        <v>0</v>
      </c>
      <c r="V2112">
        <v>0</v>
      </c>
      <c r="W2112">
        <v>0</v>
      </c>
      <c r="X2112">
        <v>83.495850062083889</v>
      </c>
      <c r="Y2112">
        <v>925.29358638927044</v>
      </c>
      <c r="Z2112">
        <v>190.41048517147055</v>
      </c>
      <c r="AA2112">
        <v>17.948718773871477</v>
      </c>
      <c r="AB2112">
        <v>6.4714019377021303</v>
      </c>
      <c r="AC2112">
        <v>0</v>
      </c>
      <c r="AD2112">
        <v>0</v>
      </c>
      <c r="AE2112">
        <v>1223.6200423343985</v>
      </c>
    </row>
    <row r="2113" spans="1:31" x14ac:dyDescent="0.25">
      <c r="A2113">
        <v>2357911</v>
      </c>
      <c r="B2113">
        <v>1</v>
      </c>
      <c r="C2113" t="s">
        <v>80</v>
      </c>
      <c r="D2113" t="s">
        <v>103</v>
      </c>
      <c r="E2113" t="s">
        <v>225</v>
      </c>
      <c r="F2113" t="s">
        <v>4931</v>
      </c>
      <c r="G2113" t="s">
        <v>219</v>
      </c>
      <c r="H2113" t="s">
        <v>151</v>
      </c>
      <c r="I2113" t="s">
        <v>136</v>
      </c>
      <c r="J2113" t="s">
        <v>137</v>
      </c>
      <c r="K2113" t="s">
        <v>138</v>
      </c>
      <c r="L2113" t="s">
        <v>6322</v>
      </c>
      <c r="M2113" t="s">
        <v>6323</v>
      </c>
      <c r="N2113">
        <v>0.95666666600000005</v>
      </c>
      <c r="O2113">
        <v>0</v>
      </c>
      <c r="P2113">
        <v>0</v>
      </c>
      <c r="Q2113">
        <v>0</v>
      </c>
      <c r="R2113">
        <v>2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26.740181232737633</v>
      </c>
      <c r="AA2113">
        <v>0</v>
      </c>
      <c r="AB2113">
        <v>0</v>
      </c>
      <c r="AC2113">
        <v>0</v>
      </c>
      <c r="AD2113">
        <v>0</v>
      </c>
      <c r="AE2113">
        <v>26.740181232737633</v>
      </c>
    </row>
    <row r="2114" spans="1:31" x14ac:dyDescent="0.25">
      <c r="A2114">
        <v>2357931</v>
      </c>
      <c r="B2114">
        <v>1</v>
      </c>
      <c r="C2114" t="s">
        <v>80</v>
      </c>
      <c r="D2114" t="s">
        <v>110</v>
      </c>
      <c r="E2114" t="s">
        <v>320</v>
      </c>
      <c r="F2114" t="s">
        <v>2061</v>
      </c>
      <c r="G2114" t="s">
        <v>168</v>
      </c>
      <c r="H2114" t="s">
        <v>135</v>
      </c>
      <c r="I2114" t="s">
        <v>136</v>
      </c>
      <c r="J2114" t="s">
        <v>137</v>
      </c>
      <c r="K2114" t="s">
        <v>138</v>
      </c>
      <c r="L2114" t="s">
        <v>6324</v>
      </c>
      <c r="M2114" t="s">
        <v>6325</v>
      </c>
      <c r="N2114">
        <v>1.1358333329999999</v>
      </c>
      <c r="O2114">
        <v>0</v>
      </c>
      <c r="P2114">
        <v>5624</v>
      </c>
      <c r="Q2114">
        <v>0</v>
      </c>
      <c r="R2114">
        <v>0</v>
      </c>
      <c r="S2114">
        <v>0</v>
      </c>
      <c r="T2114">
        <v>500</v>
      </c>
      <c r="U2114">
        <v>0</v>
      </c>
      <c r="V2114">
        <v>0</v>
      </c>
      <c r="W2114">
        <v>0</v>
      </c>
      <c r="X2114">
        <v>2149.837793292244</v>
      </c>
      <c r="Y2114">
        <v>0</v>
      </c>
      <c r="Z2114">
        <v>0</v>
      </c>
      <c r="AA2114">
        <v>0</v>
      </c>
      <c r="AB2114">
        <v>485.41606370430361</v>
      </c>
      <c r="AC2114">
        <v>0</v>
      </c>
      <c r="AD2114">
        <v>0</v>
      </c>
      <c r="AE2114">
        <v>2635.2538569965477</v>
      </c>
    </row>
    <row r="2115" spans="1:31" x14ac:dyDescent="0.25">
      <c r="A2115">
        <v>2358074</v>
      </c>
      <c r="B2115">
        <v>1</v>
      </c>
      <c r="C2115" t="s">
        <v>80</v>
      </c>
      <c r="D2115" t="s">
        <v>98</v>
      </c>
      <c r="E2115" t="s">
        <v>225</v>
      </c>
      <c r="F2115" t="s">
        <v>6326</v>
      </c>
      <c r="G2115" t="s">
        <v>219</v>
      </c>
      <c r="H2115" t="s">
        <v>151</v>
      </c>
      <c r="I2115" t="s">
        <v>136</v>
      </c>
      <c r="J2115" t="s">
        <v>137</v>
      </c>
      <c r="K2115" t="s">
        <v>138</v>
      </c>
      <c r="L2115" t="s">
        <v>6327</v>
      </c>
      <c r="M2115" t="s">
        <v>6328</v>
      </c>
      <c r="N2115">
        <v>2.2000000000000002</v>
      </c>
      <c r="O2115">
        <v>0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4.9589228102174997E-2</v>
      </c>
      <c r="AA2115">
        <v>0</v>
      </c>
      <c r="AB2115">
        <v>0</v>
      </c>
      <c r="AC2115">
        <v>0</v>
      </c>
      <c r="AD2115">
        <v>0</v>
      </c>
      <c r="AE2115">
        <v>4.9589228102174997E-2</v>
      </c>
    </row>
    <row r="2116" spans="1:31" x14ac:dyDescent="0.25">
      <c r="A2116">
        <v>2357905</v>
      </c>
      <c r="B2116">
        <v>1</v>
      </c>
      <c r="C2116" t="s">
        <v>80</v>
      </c>
      <c r="D2116" t="s">
        <v>82</v>
      </c>
      <c r="E2116" t="s">
        <v>166</v>
      </c>
      <c r="F2116" t="s">
        <v>6329</v>
      </c>
      <c r="G2116" t="s">
        <v>244</v>
      </c>
      <c r="H2116" t="s">
        <v>135</v>
      </c>
      <c r="I2116" t="s">
        <v>136</v>
      </c>
      <c r="J2116" t="s">
        <v>137</v>
      </c>
      <c r="K2116" t="s">
        <v>245</v>
      </c>
      <c r="L2116" t="s">
        <v>6330</v>
      </c>
      <c r="M2116" t="s">
        <v>6331</v>
      </c>
      <c r="N2116">
        <v>5.6786111110000004</v>
      </c>
      <c r="O2116">
        <v>0</v>
      </c>
      <c r="P2116">
        <v>13</v>
      </c>
      <c r="Q2116">
        <v>0</v>
      </c>
      <c r="R2116">
        <v>0</v>
      </c>
      <c r="S2116">
        <v>1</v>
      </c>
      <c r="T2116">
        <v>259</v>
      </c>
      <c r="U2116">
        <v>0</v>
      </c>
      <c r="V2116">
        <v>3</v>
      </c>
      <c r="W2116">
        <v>0</v>
      </c>
      <c r="X2116">
        <v>21.274616772347059</v>
      </c>
      <c r="Y2116">
        <v>0</v>
      </c>
      <c r="Z2116">
        <v>0</v>
      </c>
      <c r="AA2116">
        <v>1066.8801328302266</v>
      </c>
      <c r="AB2116">
        <v>1740.3594058648205</v>
      </c>
      <c r="AC2116">
        <v>0</v>
      </c>
      <c r="AD2116">
        <v>306.39380539907052</v>
      </c>
      <c r="AE2116">
        <v>3134.9079608664647</v>
      </c>
    </row>
    <row r="2117" spans="1:31" x14ac:dyDescent="0.25">
      <c r="A2117">
        <v>2357954</v>
      </c>
      <c r="B2117">
        <v>1</v>
      </c>
      <c r="C2117" t="s">
        <v>80</v>
      </c>
      <c r="D2117" t="s">
        <v>99</v>
      </c>
      <c r="E2117" t="s">
        <v>166</v>
      </c>
      <c r="F2117" t="s">
        <v>6332</v>
      </c>
      <c r="G2117" t="s">
        <v>168</v>
      </c>
      <c r="H2117" t="s">
        <v>135</v>
      </c>
      <c r="I2117" t="s">
        <v>653</v>
      </c>
      <c r="J2117" t="s">
        <v>137</v>
      </c>
      <c r="K2117" t="s">
        <v>138</v>
      </c>
      <c r="L2117" t="s">
        <v>6333</v>
      </c>
      <c r="M2117" t="s">
        <v>6334</v>
      </c>
      <c r="N2117">
        <v>1.1944444E-2</v>
      </c>
      <c r="O2117">
        <v>6</v>
      </c>
      <c r="P2117">
        <v>1476</v>
      </c>
      <c r="Q2117">
        <v>0</v>
      </c>
      <c r="R2117">
        <v>26</v>
      </c>
      <c r="S2117">
        <v>8</v>
      </c>
      <c r="T2117">
        <v>173</v>
      </c>
      <c r="U2117">
        <v>0</v>
      </c>
      <c r="V2117">
        <v>2</v>
      </c>
      <c r="W2117">
        <v>1.9223293509988444</v>
      </c>
      <c r="X2117">
        <v>5.7202743366435138</v>
      </c>
      <c r="Y2117">
        <v>0</v>
      </c>
      <c r="Z2117">
        <v>7.7716843959692222E-2</v>
      </c>
      <c r="AA2117">
        <v>2.4040581019079905</v>
      </c>
      <c r="AB2117">
        <v>2.5348349721327237</v>
      </c>
      <c r="AC2117">
        <v>0</v>
      </c>
      <c r="AD2117">
        <v>1.3837896425253335E-2</v>
      </c>
      <c r="AE2117">
        <v>12.673051502068018</v>
      </c>
    </row>
    <row r="2118" spans="1:31" x14ac:dyDescent="0.25">
      <c r="A2118">
        <v>2357762</v>
      </c>
      <c r="B2118">
        <v>1</v>
      </c>
      <c r="C2118" t="s">
        <v>80</v>
      </c>
      <c r="D2118" t="s">
        <v>95</v>
      </c>
      <c r="E2118" t="s">
        <v>225</v>
      </c>
      <c r="F2118" t="s">
        <v>6335</v>
      </c>
      <c r="G2118" t="s">
        <v>181</v>
      </c>
      <c r="H2118" t="s">
        <v>151</v>
      </c>
      <c r="I2118" t="s">
        <v>136</v>
      </c>
      <c r="J2118" t="s">
        <v>137</v>
      </c>
      <c r="K2118" t="s">
        <v>138</v>
      </c>
      <c r="L2118" t="s">
        <v>6336</v>
      </c>
      <c r="M2118" t="s">
        <v>6337</v>
      </c>
      <c r="N2118">
        <v>0.451944444</v>
      </c>
      <c r="O2118">
        <v>0</v>
      </c>
      <c r="P2118">
        <v>245</v>
      </c>
      <c r="Q2118">
        <v>0</v>
      </c>
      <c r="R2118">
        <v>0</v>
      </c>
      <c r="S2118">
        <v>0</v>
      </c>
      <c r="T2118">
        <v>30</v>
      </c>
      <c r="U2118">
        <v>0</v>
      </c>
      <c r="V2118">
        <v>0</v>
      </c>
      <c r="W2118">
        <v>0</v>
      </c>
      <c r="X2118">
        <v>21.283058291832685</v>
      </c>
      <c r="Y2118">
        <v>0</v>
      </c>
      <c r="Z2118">
        <v>0</v>
      </c>
      <c r="AA2118">
        <v>0</v>
      </c>
      <c r="AB2118">
        <v>13.333156322188504</v>
      </c>
      <c r="AC2118">
        <v>0</v>
      </c>
      <c r="AD2118">
        <v>0</v>
      </c>
      <c r="AE2118">
        <v>34.616214614021189</v>
      </c>
    </row>
    <row r="2119" spans="1:31" x14ac:dyDescent="0.25">
      <c r="A2119">
        <v>2357725</v>
      </c>
      <c r="B2119">
        <v>1</v>
      </c>
      <c r="C2119" t="s">
        <v>80</v>
      </c>
      <c r="D2119" t="s">
        <v>97</v>
      </c>
      <c r="E2119" t="s">
        <v>166</v>
      </c>
      <c r="F2119" t="s">
        <v>6338</v>
      </c>
      <c r="G2119" t="s">
        <v>168</v>
      </c>
      <c r="H2119" t="s">
        <v>135</v>
      </c>
      <c r="I2119" t="s">
        <v>136</v>
      </c>
      <c r="J2119" t="s">
        <v>137</v>
      </c>
      <c r="K2119" t="s">
        <v>138</v>
      </c>
      <c r="L2119" t="s">
        <v>6339</v>
      </c>
      <c r="M2119" t="s">
        <v>6340</v>
      </c>
      <c r="N2119">
        <v>0.98611111100000004</v>
      </c>
      <c r="O2119">
        <v>4</v>
      </c>
      <c r="P2119">
        <v>1553</v>
      </c>
      <c r="Q2119">
        <v>5</v>
      </c>
      <c r="R2119">
        <v>68</v>
      </c>
      <c r="S2119">
        <v>17</v>
      </c>
      <c r="T2119">
        <v>146</v>
      </c>
      <c r="U2119">
        <v>0</v>
      </c>
      <c r="V2119">
        <v>0</v>
      </c>
      <c r="W2119">
        <v>41.035332045528641</v>
      </c>
      <c r="X2119">
        <v>438.34468697517099</v>
      </c>
      <c r="Y2119">
        <v>3.8796713762249615</v>
      </c>
      <c r="Z2119">
        <v>47.493982881301882</v>
      </c>
      <c r="AA2119">
        <v>250.14775160139337</v>
      </c>
      <c r="AB2119">
        <v>131.54976158943114</v>
      </c>
      <c r="AC2119">
        <v>0</v>
      </c>
      <c r="AD2119">
        <v>0</v>
      </c>
      <c r="AE2119">
        <v>912.45118646905098</v>
      </c>
    </row>
    <row r="2120" spans="1:31" x14ac:dyDescent="0.25">
      <c r="A2120">
        <v>2357676</v>
      </c>
      <c r="B2120">
        <v>1</v>
      </c>
      <c r="C2120" t="s">
        <v>80</v>
      </c>
      <c r="D2120" t="s">
        <v>93</v>
      </c>
      <c r="E2120" t="s">
        <v>166</v>
      </c>
      <c r="F2120" t="s">
        <v>6341</v>
      </c>
      <c r="G2120" t="s">
        <v>244</v>
      </c>
      <c r="H2120" t="s">
        <v>135</v>
      </c>
      <c r="I2120" t="s">
        <v>136</v>
      </c>
      <c r="J2120" t="s">
        <v>137</v>
      </c>
      <c r="K2120" t="s">
        <v>245</v>
      </c>
      <c r="L2120" t="s">
        <v>6342</v>
      </c>
      <c r="M2120" t="s">
        <v>6343</v>
      </c>
      <c r="N2120">
        <v>1.975833333</v>
      </c>
      <c r="O2120">
        <v>2</v>
      </c>
      <c r="P2120">
        <v>8460</v>
      </c>
      <c r="Q2120">
        <v>34</v>
      </c>
      <c r="R2120">
        <v>99</v>
      </c>
      <c r="S2120">
        <v>8</v>
      </c>
      <c r="T2120">
        <v>1763</v>
      </c>
      <c r="U2120">
        <v>1</v>
      </c>
      <c r="V2120">
        <v>0</v>
      </c>
      <c r="W2120">
        <v>2.8368577792213552</v>
      </c>
      <c r="X2120">
        <v>4111.9144787830637</v>
      </c>
      <c r="Y2120">
        <v>681.36992993005697</v>
      </c>
      <c r="Z2120">
        <v>1091.1740086391103</v>
      </c>
      <c r="AA2120">
        <v>84.329795567802847</v>
      </c>
      <c r="AB2120">
        <v>2746.1544856390174</v>
      </c>
      <c r="AC2120">
        <v>1.9812620840924133</v>
      </c>
      <c r="AD2120">
        <v>0</v>
      </c>
      <c r="AE2120">
        <v>8719.7608184223645</v>
      </c>
    </row>
    <row r="2121" spans="1:31" x14ac:dyDescent="0.25">
      <c r="A2121">
        <v>2357968</v>
      </c>
      <c r="B2121">
        <v>1</v>
      </c>
      <c r="C2121" t="s">
        <v>80</v>
      </c>
      <c r="D2121" t="s">
        <v>101</v>
      </c>
      <c r="E2121" t="s">
        <v>148</v>
      </c>
      <c r="F2121" t="s">
        <v>6344</v>
      </c>
      <c r="G2121" t="s">
        <v>240</v>
      </c>
      <c r="H2121" t="s">
        <v>151</v>
      </c>
      <c r="I2121" t="s">
        <v>136</v>
      </c>
      <c r="J2121" t="s">
        <v>137</v>
      </c>
      <c r="K2121" t="s">
        <v>138</v>
      </c>
      <c r="L2121" t="s">
        <v>6345</v>
      </c>
      <c r="M2121" t="s">
        <v>6346</v>
      </c>
      <c r="N2121">
        <v>2.4341666659999999</v>
      </c>
      <c r="O2121">
        <v>0</v>
      </c>
      <c r="P2121">
        <v>4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7.0507023196887149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7.0507023196887149</v>
      </c>
    </row>
    <row r="2122" spans="1:31" x14ac:dyDescent="0.25">
      <c r="A2122">
        <v>2357868</v>
      </c>
      <c r="B2122">
        <v>1</v>
      </c>
      <c r="C2122" t="s">
        <v>80</v>
      </c>
      <c r="D2122" t="s">
        <v>106</v>
      </c>
      <c r="E2122" t="s">
        <v>225</v>
      </c>
      <c r="F2122" t="s">
        <v>6347</v>
      </c>
      <c r="G2122" t="s">
        <v>219</v>
      </c>
      <c r="H2122" t="s">
        <v>151</v>
      </c>
      <c r="I2122" t="s">
        <v>136</v>
      </c>
      <c r="J2122" t="s">
        <v>137</v>
      </c>
      <c r="K2122" t="s">
        <v>138</v>
      </c>
      <c r="L2122" t="s">
        <v>6348</v>
      </c>
      <c r="M2122" t="s">
        <v>6349</v>
      </c>
      <c r="N2122">
        <v>1.2375</v>
      </c>
      <c r="O2122">
        <v>0</v>
      </c>
      <c r="P2122">
        <v>16</v>
      </c>
      <c r="Q2122">
        <v>0</v>
      </c>
      <c r="R2122">
        <v>2</v>
      </c>
      <c r="S2122">
        <v>0</v>
      </c>
      <c r="T2122">
        <v>4</v>
      </c>
      <c r="U2122">
        <v>0</v>
      </c>
      <c r="V2122">
        <v>0</v>
      </c>
      <c r="W2122">
        <v>0</v>
      </c>
      <c r="X2122">
        <v>3.2307484144478411</v>
      </c>
      <c r="Y2122">
        <v>0</v>
      </c>
      <c r="Z2122">
        <v>2.358796680863871</v>
      </c>
      <c r="AA2122">
        <v>0</v>
      </c>
      <c r="AB2122">
        <v>2.4338844765032386</v>
      </c>
      <c r="AC2122">
        <v>0</v>
      </c>
      <c r="AD2122">
        <v>0</v>
      </c>
      <c r="AE2122">
        <v>8.0234295718149511</v>
      </c>
    </row>
    <row r="2123" spans="1:31" x14ac:dyDescent="0.25">
      <c r="A2123">
        <v>2367427</v>
      </c>
      <c r="B2123">
        <v>1</v>
      </c>
      <c r="C2123" t="s">
        <v>80</v>
      </c>
      <c r="D2123" t="s">
        <v>108</v>
      </c>
      <c r="E2123" t="s">
        <v>154</v>
      </c>
      <c r="F2123" t="s">
        <v>6350</v>
      </c>
      <c r="G2123" t="s">
        <v>244</v>
      </c>
      <c r="H2123" t="s">
        <v>151</v>
      </c>
      <c r="I2123" t="s">
        <v>136</v>
      </c>
      <c r="J2123" t="s">
        <v>137</v>
      </c>
      <c r="K2123" t="s">
        <v>245</v>
      </c>
      <c r="L2123" t="s">
        <v>6351</v>
      </c>
      <c r="M2123" t="s">
        <v>6352</v>
      </c>
      <c r="N2123">
        <v>5.0091666659999996</v>
      </c>
      <c r="O2123">
        <v>0</v>
      </c>
      <c r="P2123">
        <v>18</v>
      </c>
      <c r="Q2123">
        <v>0</v>
      </c>
      <c r="R2123">
        <v>2</v>
      </c>
      <c r="S2123">
        <v>0</v>
      </c>
      <c r="T2123">
        <v>4</v>
      </c>
      <c r="U2123">
        <v>0</v>
      </c>
      <c r="V2123">
        <v>0</v>
      </c>
      <c r="W2123">
        <v>0</v>
      </c>
      <c r="X2123">
        <v>32.647156594861627</v>
      </c>
      <c r="Y2123">
        <v>0</v>
      </c>
      <c r="Z2123">
        <v>11.841439930843553</v>
      </c>
      <c r="AA2123">
        <v>0</v>
      </c>
      <c r="AB2123">
        <v>23.565778186156077</v>
      </c>
      <c r="AC2123">
        <v>0</v>
      </c>
      <c r="AD2123">
        <v>0</v>
      </c>
      <c r="AE2123">
        <v>68.054374711861257</v>
      </c>
    </row>
    <row r="2124" spans="1:31" x14ac:dyDescent="0.25">
      <c r="A2124">
        <v>2367928</v>
      </c>
      <c r="B2124">
        <v>1</v>
      </c>
      <c r="C2124" t="s">
        <v>80</v>
      </c>
      <c r="D2124" t="s">
        <v>110</v>
      </c>
      <c r="E2124" t="s">
        <v>148</v>
      </c>
      <c r="F2124" t="s">
        <v>6353</v>
      </c>
      <c r="G2124" t="s">
        <v>150</v>
      </c>
      <c r="H2124" t="s">
        <v>151</v>
      </c>
      <c r="I2124" t="s">
        <v>136</v>
      </c>
      <c r="J2124" t="s">
        <v>137</v>
      </c>
      <c r="K2124" t="s">
        <v>138</v>
      </c>
      <c r="L2124" t="s">
        <v>6354</v>
      </c>
      <c r="M2124" t="s">
        <v>6355</v>
      </c>
      <c r="N2124">
        <v>4.9802777770000004</v>
      </c>
      <c r="O2124">
        <v>0</v>
      </c>
      <c r="P2124">
        <v>1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3.8949562678233214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3.8949562678233214</v>
      </c>
    </row>
    <row r="2125" spans="1:31" x14ac:dyDescent="0.25">
      <c r="A2125">
        <v>2367828</v>
      </c>
      <c r="B2125">
        <v>1</v>
      </c>
      <c r="C2125" t="s">
        <v>81</v>
      </c>
      <c r="D2125" t="s">
        <v>116</v>
      </c>
      <c r="E2125" t="s">
        <v>171</v>
      </c>
      <c r="F2125" t="s">
        <v>6356</v>
      </c>
      <c r="G2125" t="s">
        <v>168</v>
      </c>
      <c r="H2125" t="s">
        <v>135</v>
      </c>
      <c r="I2125" t="s">
        <v>136</v>
      </c>
      <c r="J2125" t="s">
        <v>137</v>
      </c>
      <c r="K2125" t="s">
        <v>138</v>
      </c>
      <c r="L2125" t="s">
        <v>6357</v>
      </c>
      <c r="M2125" t="s">
        <v>6358</v>
      </c>
      <c r="N2125">
        <v>0.100833333</v>
      </c>
      <c r="O2125">
        <v>2</v>
      </c>
      <c r="P2125">
        <v>1606</v>
      </c>
      <c r="Q2125">
        <v>15</v>
      </c>
      <c r="R2125">
        <v>103</v>
      </c>
      <c r="S2125">
        <v>14</v>
      </c>
      <c r="T2125">
        <v>79</v>
      </c>
      <c r="U2125">
        <v>0</v>
      </c>
      <c r="V2125">
        <v>0</v>
      </c>
      <c r="W2125">
        <v>0.125497679626</v>
      </c>
      <c r="X2125">
        <v>33.171519077649592</v>
      </c>
      <c r="Y2125">
        <v>19.618644488587314</v>
      </c>
      <c r="Z2125">
        <v>17.978776694600537</v>
      </c>
      <c r="AA2125">
        <v>4.7029076170733806</v>
      </c>
      <c r="AB2125">
        <v>6.2556332978781954</v>
      </c>
      <c r="AC2125">
        <v>0</v>
      </c>
      <c r="AD2125">
        <v>0</v>
      </c>
      <c r="AE2125">
        <v>81.852978855415017</v>
      </c>
    </row>
    <row r="2126" spans="1:31" x14ac:dyDescent="0.25">
      <c r="A2126">
        <v>2367579</v>
      </c>
      <c r="B2126">
        <v>1</v>
      </c>
      <c r="C2126" t="s">
        <v>81</v>
      </c>
      <c r="D2126" t="s">
        <v>115</v>
      </c>
      <c r="E2126" t="s">
        <v>148</v>
      </c>
      <c r="F2126" t="s">
        <v>6359</v>
      </c>
      <c r="G2126" t="s">
        <v>160</v>
      </c>
      <c r="H2126" t="s">
        <v>151</v>
      </c>
      <c r="I2126" t="s">
        <v>136</v>
      </c>
      <c r="J2126" t="s">
        <v>137</v>
      </c>
      <c r="K2126" t="s">
        <v>138</v>
      </c>
      <c r="L2126" t="s">
        <v>6360</v>
      </c>
      <c r="M2126" t="s">
        <v>6361</v>
      </c>
      <c r="N2126">
        <v>1.6486111109999999</v>
      </c>
      <c r="O2126">
        <v>0</v>
      </c>
      <c r="P2126">
        <v>1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0.5248620753579667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0.5248620753579667</v>
      </c>
    </row>
    <row r="2127" spans="1:31" x14ac:dyDescent="0.25">
      <c r="A2127">
        <v>2367974</v>
      </c>
      <c r="B2127">
        <v>1</v>
      </c>
      <c r="C2127" t="s">
        <v>80</v>
      </c>
      <c r="D2127" t="s">
        <v>95</v>
      </c>
      <c r="E2127" t="s">
        <v>148</v>
      </c>
      <c r="F2127" t="s">
        <v>6362</v>
      </c>
      <c r="G2127" t="s">
        <v>160</v>
      </c>
      <c r="H2127" t="s">
        <v>151</v>
      </c>
      <c r="I2127" t="s">
        <v>136</v>
      </c>
      <c r="J2127" t="s">
        <v>137</v>
      </c>
      <c r="K2127" t="s">
        <v>138</v>
      </c>
      <c r="L2127" t="s">
        <v>6363</v>
      </c>
      <c r="M2127" t="s">
        <v>6364</v>
      </c>
      <c r="N2127">
        <v>6.4405555550000004</v>
      </c>
      <c r="O2127">
        <v>0</v>
      </c>
      <c r="P2127">
        <v>1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1.1038225701536248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1.1038225701536248</v>
      </c>
    </row>
    <row r="2128" spans="1:31" x14ac:dyDescent="0.25">
      <c r="A2128">
        <v>2368014</v>
      </c>
      <c r="B2128">
        <v>1</v>
      </c>
      <c r="C2128" t="s">
        <v>80</v>
      </c>
      <c r="D2128" t="s">
        <v>96</v>
      </c>
      <c r="E2128" t="s">
        <v>148</v>
      </c>
      <c r="F2128" t="s">
        <v>6365</v>
      </c>
      <c r="G2128" t="s">
        <v>160</v>
      </c>
      <c r="H2128" t="s">
        <v>151</v>
      </c>
      <c r="I2128" t="s">
        <v>136</v>
      </c>
      <c r="J2128" t="s">
        <v>137</v>
      </c>
      <c r="K2128" t="s">
        <v>138</v>
      </c>
      <c r="L2128" t="s">
        <v>6366</v>
      </c>
      <c r="M2128" t="s">
        <v>6367</v>
      </c>
      <c r="N2128">
        <v>1.474722222</v>
      </c>
      <c r="O2128">
        <v>0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4.9378688162091908</v>
      </c>
      <c r="AA2128">
        <v>0</v>
      </c>
      <c r="AB2128">
        <v>0</v>
      </c>
      <c r="AC2128">
        <v>0</v>
      </c>
      <c r="AD2128">
        <v>0</v>
      </c>
      <c r="AE2128">
        <v>4.9378688162091908</v>
      </c>
    </row>
    <row r="2129" spans="1:31" x14ac:dyDescent="0.25">
      <c r="A2129">
        <v>2367682</v>
      </c>
      <c r="B2129">
        <v>1</v>
      </c>
      <c r="C2129" t="s">
        <v>80</v>
      </c>
      <c r="D2129" t="s">
        <v>105</v>
      </c>
      <c r="E2129" t="s">
        <v>148</v>
      </c>
      <c r="F2129" t="s">
        <v>6368</v>
      </c>
      <c r="G2129" t="s">
        <v>181</v>
      </c>
      <c r="H2129" t="s">
        <v>151</v>
      </c>
      <c r="I2129" t="s">
        <v>136</v>
      </c>
      <c r="J2129" t="s">
        <v>3</v>
      </c>
      <c r="K2129" t="s">
        <v>138</v>
      </c>
      <c r="L2129" t="s">
        <v>6369</v>
      </c>
      <c r="M2129" t="s">
        <v>6370</v>
      </c>
      <c r="N2129">
        <v>2.6088888880000001</v>
      </c>
      <c r="O2129">
        <v>0</v>
      </c>
      <c r="P2129">
        <v>3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3.2390784033256796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3.2390784033256796</v>
      </c>
    </row>
    <row r="2130" spans="1:31" x14ac:dyDescent="0.25">
      <c r="A2130">
        <v>2367516</v>
      </c>
      <c r="B2130">
        <v>1</v>
      </c>
      <c r="C2130" t="s">
        <v>80</v>
      </c>
      <c r="D2130" t="s">
        <v>96</v>
      </c>
      <c r="E2130" t="s">
        <v>148</v>
      </c>
      <c r="F2130" t="s">
        <v>6371</v>
      </c>
      <c r="G2130" t="s">
        <v>240</v>
      </c>
      <c r="H2130" t="s">
        <v>151</v>
      </c>
      <c r="I2130" t="s">
        <v>136</v>
      </c>
      <c r="J2130" t="s">
        <v>137</v>
      </c>
      <c r="K2130" t="s">
        <v>138</v>
      </c>
      <c r="L2130" t="s">
        <v>6372</v>
      </c>
      <c r="M2130" t="s">
        <v>6373</v>
      </c>
      <c r="N2130">
        <v>7.6947222220000002</v>
      </c>
      <c r="O2130">
        <v>0</v>
      </c>
      <c r="P2130">
        <v>1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2.6758986537567497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2.6758986537567497</v>
      </c>
    </row>
    <row r="2131" spans="1:31" x14ac:dyDescent="0.25">
      <c r="A2131">
        <v>2382246</v>
      </c>
      <c r="B2131">
        <v>1</v>
      </c>
      <c r="C2131" t="s">
        <v>80</v>
      </c>
      <c r="D2131" t="s">
        <v>95</v>
      </c>
      <c r="E2131" t="s">
        <v>166</v>
      </c>
      <c r="F2131" t="s">
        <v>6374</v>
      </c>
      <c r="G2131" t="s">
        <v>168</v>
      </c>
      <c r="H2131" t="s">
        <v>135</v>
      </c>
      <c r="I2131" t="s">
        <v>136</v>
      </c>
      <c r="J2131" t="s">
        <v>137</v>
      </c>
      <c r="K2131" t="s">
        <v>138</v>
      </c>
      <c r="L2131" t="s">
        <v>6375</v>
      </c>
      <c r="M2131" t="s">
        <v>6376</v>
      </c>
      <c r="N2131">
        <v>0.32611111100000001</v>
      </c>
      <c r="O2131">
        <v>1</v>
      </c>
      <c r="P2131">
        <v>12915</v>
      </c>
      <c r="Q2131">
        <v>3</v>
      </c>
      <c r="R2131">
        <v>1</v>
      </c>
      <c r="S2131">
        <v>14</v>
      </c>
      <c r="T2131">
        <v>1398</v>
      </c>
      <c r="U2131">
        <v>0</v>
      </c>
      <c r="V2131">
        <v>0</v>
      </c>
      <c r="W2131">
        <v>0.16281113035741335</v>
      </c>
      <c r="X2131">
        <v>1330.0474228016651</v>
      </c>
      <c r="Y2131">
        <v>1.6915477711349869</v>
      </c>
      <c r="Z2131">
        <v>9.1023091052220007E-2</v>
      </c>
      <c r="AA2131">
        <v>153.91081178122369</v>
      </c>
      <c r="AB2131">
        <v>1381.6287027831545</v>
      </c>
      <c r="AC2131">
        <v>0</v>
      </c>
      <c r="AD2131">
        <v>0</v>
      </c>
      <c r="AE2131">
        <v>2867.5323193585878</v>
      </c>
    </row>
    <row r="2132" spans="1:31" x14ac:dyDescent="0.25">
      <c r="A2132">
        <v>2367988</v>
      </c>
      <c r="B2132">
        <v>1</v>
      </c>
      <c r="C2132" t="s">
        <v>80</v>
      </c>
      <c r="D2132" t="s">
        <v>84</v>
      </c>
      <c r="E2132" t="s">
        <v>148</v>
      </c>
      <c r="F2132" t="s">
        <v>6377</v>
      </c>
      <c r="G2132" t="s">
        <v>240</v>
      </c>
      <c r="H2132" t="s">
        <v>151</v>
      </c>
      <c r="I2132" t="s">
        <v>136</v>
      </c>
      <c r="J2132" t="s">
        <v>137</v>
      </c>
      <c r="K2132" t="s">
        <v>138</v>
      </c>
      <c r="L2132" t="s">
        <v>6378</v>
      </c>
      <c r="M2132" t="s">
        <v>6379</v>
      </c>
      <c r="N2132">
        <v>6.3902777769999997</v>
      </c>
      <c r="O2132">
        <v>0</v>
      </c>
      <c r="P2132">
        <v>11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25.629354097334183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25.629354097334183</v>
      </c>
    </row>
    <row r="2133" spans="1:31" x14ac:dyDescent="0.25">
      <c r="A2133">
        <v>2367347</v>
      </c>
      <c r="B2133">
        <v>1</v>
      </c>
      <c r="C2133" t="s">
        <v>80</v>
      </c>
      <c r="D2133" t="s">
        <v>95</v>
      </c>
      <c r="E2133" t="s">
        <v>320</v>
      </c>
      <c r="F2133" t="s">
        <v>6380</v>
      </c>
      <c r="G2133" t="s">
        <v>168</v>
      </c>
      <c r="H2133" t="s">
        <v>135</v>
      </c>
      <c r="I2133" t="s">
        <v>136</v>
      </c>
      <c r="J2133" t="s">
        <v>137</v>
      </c>
      <c r="K2133" t="s">
        <v>138</v>
      </c>
      <c r="L2133" t="s">
        <v>6381</v>
      </c>
      <c r="M2133" t="s">
        <v>6382</v>
      </c>
      <c r="N2133">
        <v>0.77055555499999995</v>
      </c>
      <c r="O2133">
        <v>6</v>
      </c>
      <c r="P2133">
        <v>5843</v>
      </c>
      <c r="Q2133">
        <v>10</v>
      </c>
      <c r="R2133">
        <v>20</v>
      </c>
      <c r="S2133">
        <v>38</v>
      </c>
      <c r="T2133">
        <v>503</v>
      </c>
      <c r="U2133">
        <v>9</v>
      </c>
      <c r="V2133">
        <v>0</v>
      </c>
      <c r="W2133">
        <v>5.2017092585594726</v>
      </c>
      <c r="X2133">
        <v>1392.6024428302951</v>
      </c>
      <c r="Y2133">
        <v>66.002243428941682</v>
      </c>
      <c r="Z2133">
        <v>12.158817464157426</v>
      </c>
      <c r="AA2133">
        <v>402.66650205714654</v>
      </c>
      <c r="AB2133">
        <v>554.81747924714796</v>
      </c>
      <c r="AC2133">
        <v>5874.1675964832939</v>
      </c>
      <c r="AD2133">
        <v>0</v>
      </c>
      <c r="AE2133">
        <v>8307.6167907695417</v>
      </c>
    </row>
    <row r="2134" spans="1:31" x14ac:dyDescent="0.25">
      <c r="A2134">
        <v>2367759</v>
      </c>
      <c r="B2134">
        <v>1</v>
      </c>
      <c r="C2134" t="s">
        <v>80</v>
      </c>
      <c r="D2134" t="s">
        <v>108</v>
      </c>
      <c r="E2134" t="s">
        <v>225</v>
      </c>
      <c r="F2134" t="s">
        <v>6383</v>
      </c>
      <c r="G2134" t="s">
        <v>901</v>
      </c>
      <c r="H2134" t="s">
        <v>151</v>
      </c>
      <c r="I2134" t="s">
        <v>136</v>
      </c>
      <c r="J2134" t="s">
        <v>137</v>
      </c>
      <c r="K2134" t="s">
        <v>138</v>
      </c>
      <c r="L2134" t="s">
        <v>6384</v>
      </c>
      <c r="M2134" t="s">
        <v>6385</v>
      </c>
      <c r="N2134">
        <v>0.71527777699999995</v>
      </c>
      <c r="O2134">
        <v>0</v>
      </c>
      <c r="P2134">
        <v>0</v>
      </c>
      <c r="Q2134">
        <v>0</v>
      </c>
      <c r="R2134">
        <v>6</v>
      </c>
      <c r="S2134">
        <v>0</v>
      </c>
      <c r="T2134">
        <v>1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8.9121307100796745</v>
      </c>
      <c r="AA2134">
        <v>0</v>
      </c>
      <c r="AB2134">
        <v>0</v>
      </c>
      <c r="AC2134">
        <v>0</v>
      </c>
      <c r="AD2134">
        <v>0</v>
      </c>
      <c r="AE2134">
        <v>8.9121307100796745</v>
      </c>
    </row>
    <row r="2135" spans="1:31" x14ac:dyDescent="0.25">
      <c r="A2135">
        <v>2367808</v>
      </c>
      <c r="B2135">
        <v>1</v>
      </c>
      <c r="C2135" t="s">
        <v>81</v>
      </c>
      <c r="D2135" t="s">
        <v>114</v>
      </c>
      <c r="E2135" t="s">
        <v>148</v>
      </c>
      <c r="F2135" t="s">
        <v>6386</v>
      </c>
      <c r="G2135" t="s">
        <v>160</v>
      </c>
      <c r="H2135" t="s">
        <v>151</v>
      </c>
      <c r="I2135" t="s">
        <v>136</v>
      </c>
      <c r="J2135" t="s">
        <v>137</v>
      </c>
      <c r="K2135" t="s">
        <v>138</v>
      </c>
      <c r="L2135" t="s">
        <v>6387</v>
      </c>
      <c r="M2135" t="s">
        <v>6388</v>
      </c>
      <c r="N2135">
        <v>0.65138888800000005</v>
      </c>
      <c r="O2135">
        <v>0</v>
      </c>
      <c r="P2135">
        <v>1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0.12115977875225001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0.12115977875225001</v>
      </c>
    </row>
    <row r="2136" spans="1:31" x14ac:dyDescent="0.25">
      <c r="A2136">
        <v>2367702</v>
      </c>
      <c r="B2136">
        <v>1</v>
      </c>
      <c r="C2136" t="s">
        <v>81</v>
      </c>
      <c r="D2136" t="s">
        <v>123</v>
      </c>
      <c r="E2136" t="s">
        <v>166</v>
      </c>
      <c r="F2136" t="s">
        <v>6389</v>
      </c>
      <c r="G2136" t="s">
        <v>168</v>
      </c>
      <c r="H2136" t="s">
        <v>135</v>
      </c>
      <c r="I2136" t="s">
        <v>136</v>
      </c>
      <c r="J2136" t="s">
        <v>137</v>
      </c>
      <c r="K2136" t="s">
        <v>138</v>
      </c>
      <c r="L2136" t="s">
        <v>6390</v>
      </c>
      <c r="M2136" t="s">
        <v>6391</v>
      </c>
      <c r="N2136">
        <v>1.1658333329999999</v>
      </c>
      <c r="O2136">
        <v>14</v>
      </c>
      <c r="P2136">
        <v>4306</v>
      </c>
      <c r="Q2136">
        <v>326</v>
      </c>
      <c r="R2136">
        <v>450</v>
      </c>
      <c r="S2136">
        <v>103</v>
      </c>
      <c r="T2136">
        <v>456</v>
      </c>
      <c r="U2136">
        <v>6</v>
      </c>
      <c r="V2136">
        <v>2</v>
      </c>
      <c r="W2136">
        <v>13.8096694623266</v>
      </c>
      <c r="X2136">
        <v>1296.556955001485</v>
      </c>
      <c r="Y2136">
        <v>640.23931538779254</v>
      </c>
      <c r="Z2136">
        <v>718.10065218282966</v>
      </c>
      <c r="AA2136">
        <v>437.89517524945109</v>
      </c>
      <c r="AB2136">
        <v>628.82899097962115</v>
      </c>
      <c r="AC2136">
        <v>593.67204534545601</v>
      </c>
      <c r="AD2136">
        <v>420.79166045414172</v>
      </c>
      <c r="AE2136">
        <v>4749.8944640631044</v>
      </c>
    </row>
    <row r="2137" spans="1:31" x14ac:dyDescent="0.25">
      <c r="A2137">
        <v>2367453</v>
      </c>
      <c r="B2137">
        <v>1</v>
      </c>
      <c r="C2137" t="s">
        <v>80</v>
      </c>
      <c r="D2137" t="s">
        <v>93</v>
      </c>
      <c r="E2137" t="s">
        <v>166</v>
      </c>
      <c r="F2137" t="s">
        <v>6392</v>
      </c>
      <c r="G2137" t="s">
        <v>244</v>
      </c>
      <c r="H2137" t="s">
        <v>135</v>
      </c>
      <c r="I2137" t="s">
        <v>136</v>
      </c>
      <c r="J2137" t="s">
        <v>137</v>
      </c>
      <c r="K2137" t="s">
        <v>245</v>
      </c>
      <c r="L2137" t="s">
        <v>6393</v>
      </c>
      <c r="M2137" t="s">
        <v>6394</v>
      </c>
      <c r="N2137">
        <v>6.3458333329999999</v>
      </c>
      <c r="O2137">
        <v>2</v>
      </c>
      <c r="P2137">
        <v>331</v>
      </c>
      <c r="Q2137">
        <v>22</v>
      </c>
      <c r="R2137">
        <v>76</v>
      </c>
      <c r="S2137">
        <v>7</v>
      </c>
      <c r="T2137">
        <v>66</v>
      </c>
      <c r="U2137">
        <v>1</v>
      </c>
      <c r="V2137">
        <v>0</v>
      </c>
      <c r="W2137">
        <v>24.056803788999911</v>
      </c>
      <c r="X2137">
        <v>835.15882778072387</v>
      </c>
      <c r="Y2137">
        <v>479.20787925199579</v>
      </c>
      <c r="Z2137">
        <v>1941.3250316541853</v>
      </c>
      <c r="AA2137">
        <v>72.451713781207033</v>
      </c>
      <c r="AB2137">
        <v>673.23458948963673</v>
      </c>
      <c r="AC2137">
        <v>488.92234253764786</v>
      </c>
      <c r="AD2137">
        <v>0</v>
      </c>
      <c r="AE2137">
        <v>4514.3571882843962</v>
      </c>
    </row>
    <row r="2138" spans="1:31" x14ac:dyDescent="0.25">
      <c r="A2138">
        <v>2367622</v>
      </c>
      <c r="B2138">
        <v>1</v>
      </c>
      <c r="C2138" t="s">
        <v>80</v>
      </c>
      <c r="D2138" t="s">
        <v>87</v>
      </c>
      <c r="E2138" t="s">
        <v>148</v>
      </c>
      <c r="F2138" t="s">
        <v>6395</v>
      </c>
      <c r="G2138" t="s">
        <v>219</v>
      </c>
      <c r="H2138" t="s">
        <v>151</v>
      </c>
      <c r="I2138" t="s">
        <v>136</v>
      </c>
      <c r="J2138" t="s">
        <v>137</v>
      </c>
      <c r="K2138" t="s">
        <v>138</v>
      </c>
      <c r="L2138" t="s">
        <v>6396</v>
      </c>
      <c r="M2138" t="s">
        <v>6397</v>
      </c>
      <c r="N2138">
        <v>6.2125000000000004</v>
      </c>
      <c r="O2138">
        <v>0</v>
      </c>
      <c r="P2138">
        <v>8</v>
      </c>
      <c r="Q2138">
        <v>0</v>
      </c>
      <c r="R2138">
        <v>0</v>
      </c>
      <c r="S2138">
        <v>0</v>
      </c>
      <c r="T2138">
        <v>6</v>
      </c>
      <c r="U2138">
        <v>0</v>
      </c>
      <c r="V2138">
        <v>0</v>
      </c>
      <c r="W2138">
        <v>0</v>
      </c>
      <c r="X2138">
        <v>12.408268902051695</v>
      </c>
      <c r="Y2138">
        <v>0</v>
      </c>
      <c r="Z2138">
        <v>0</v>
      </c>
      <c r="AA2138">
        <v>0</v>
      </c>
      <c r="AB2138">
        <v>111.4227499727784</v>
      </c>
      <c r="AC2138">
        <v>0</v>
      </c>
      <c r="AD2138">
        <v>0</v>
      </c>
      <c r="AE2138">
        <v>123.83101887483011</v>
      </c>
    </row>
    <row r="2139" spans="1:31" x14ac:dyDescent="0.25">
      <c r="A2139">
        <v>2367954</v>
      </c>
      <c r="B2139">
        <v>1</v>
      </c>
      <c r="C2139" t="s">
        <v>80</v>
      </c>
      <c r="D2139" t="s">
        <v>83</v>
      </c>
      <c r="E2139" t="s">
        <v>148</v>
      </c>
      <c r="F2139" t="s">
        <v>6398</v>
      </c>
      <c r="G2139" t="s">
        <v>150</v>
      </c>
      <c r="H2139" t="s">
        <v>151</v>
      </c>
      <c r="I2139" t="s">
        <v>136</v>
      </c>
      <c r="J2139" t="s">
        <v>137</v>
      </c>
      <c r="K2139" t="s">
        <v>138</v>
      </c>
      <c r="L2139" t="s">
        <v>6399</v>
      </c>
      <c r="M2139" t="s">
        <v>6400</v>
      </c>
      <c r="N2139">
        <v>0.95166666600000005</v>
      </c>
      <c r="O2139">
        <v>0</v>
      </c>
      <c r="P2139">
        <v>8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1.3341968511583835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1.3341968511583835</v>
      </c>
    </row>
    <row r="2140" spans="1:31" x14ac:dyDescent="0.25">
      <c r="A2140">
        <v>2367313</v>
      </c>
      <c r="B2140">
        <v>1</v>
      </c>
      <c r="C2140" t="s">
        <v>80</v>
      </c>
      <c r="D2140" t="s">
        <v>96</v>
      </c>
      <c r="E2140" t="s">
        <v>225</v>
      </c>
      <c r="F2140" t="s">
        <v>6401</v>
      </c>
      <c r="G2140" t="s">
        <v>219</v>
      </c>
      <c r="H2140" t="s">
        <v>151</v>
      </c>
      <c r="I2140" t="s">
        <v>136</v>
      </c>
      <c r="J2140" t="s">
        <v>137</v>
      </c>
      <c r="K2140" t="s">
        <v>138</v>
      </c>
      <c r="L2140" t="s">
        <v>6402</v>
      </c>
      <c r="M2140" t="s">
        <v>6403</v>
      </c>
      <c r="N2140">
        <v>1.5625</v>
      </c>
      <c r="O2140">
        <v>0</v>
      </c>
      <c r="P2140">
        <v>1</v>
      </c>
      <c r="Q2140">
        <v>0</v>
      </c>
      <c r="R2140">
        <v>5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0.43228240315490002</v>
      </c>
      <c r="Y2140">
        <v>0</v>
      </c>
      <c r="Z2140">
        <v>11.730284818145181</v>
      </c>
      <c r="AA2140">
        <v>0</v>
      </c>
      <c r="AB2140">
        <v>0</v>
      </c>
      <c r="AC2140">
        <v>0</v>
      </c>
      <c r="AD2140">
        <v>0</v>
      </c>
      <c r="AE2140">
        <v>12.162567221300081</v>
      </c>
    </row>
    <row r="2141" spans="1:31" x14ac:dyDescent="0.25">
      <c r="A2141">
        <v>2367645</v>
      </c>
      <c r="B2141">
        <v>1</v>
      </c>
      <c r="C2141" t="s">
        <v>81</v>
      </c>
      <c r="D2141" t="s">
        <v>119</v>
      </c>
      <c r="E2141" t="s">
        <v>132</v>
      </c>
      <c r="F2141" t="s">
        <v>6404</v>
      </c>
      <c r="G2141" t="s">
        <v>244</v>
      </c>
      <c r="H2141" t="s">
        <v>135</v>
      </c>
      <c r="I2141" t="s">
        <v>136</v>
      </c>
      <c r="J2141" t="s">
        <v>137</v>
      </c>
      <c r="K2141" t="s">
        <v>245</v>
      </c>
      <c r="L2141" t="s">
        <v>6405</v>
      </c>
      <c r="M2141" t="s">
        <v>6406</v>
      </c>
      <c r="N2141">
        <v>0.959166666</v>
      </c>
      <c r="O2141">
        <v>0</v>
      </c>
      <c r="P2141">
        <v>1</v>
      </c>
      <c r="Q2141">
        <v>0</v>
      </c>
      <c r="R2141">
        <v>13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0.47795172580000173</v>
      </c>
      <c r="Y2141">
        <v>0</v>
      </c>
      <c r="Z2141">
        <v>74.289988404371059</v>
      </c>
      <c r="AA2141">
        <v>0</v>
      </c>
      <c r="AB2141">
        <v>0</v>
      </c>
      <c r="AC2141">
        <v>0</v>
      </c>
      <c r="AD2141">
        <v>0</v>
      </c>
      <c r="AE2141">
        <v>74.767940130171056</v>
      </c>
    </row>
    <row r="2142" spans="1:31" x14ac:dyDescent="0.25">
      <c r="A2142">
        <v>2367768</v>
      </c>
      <c r="B2142">
        <v>1</v>
      </c>
      <c r="C2142" t="s">
        <v>80</v>
      </c>
      <c r="D2142" t="s">
        <v>95</v>
      </c>
      <c r="E2142" t="s">
        <v>320</v>
      </c>
      <c r="F2142" t="s">
        <v>6407</v>
      </c>
      <c r="G2142" t="s">
        <v>168</v>
      </c>
      <c r="H2142" t="s">
        <v>135</v>
      </c>
      <c r="I2142" t="s">
        <v>136</v>
      </c>
      <c r="J2142" t="s">
        <v>137</v>
      </c>
      <c r="K2142" t="s">
        <v>138</v>
      </c>
      <c r="L2142" t="s">
        <v>6408</v>
      </c>
      <c r="M2142" t="s">
        <v>6409</v>
      </c>
      <c r="N2142">
        <v>6.4548887999999999E-2</v>
      </c>
      <c r="O2142">
        <v>2</v>
      </c>
      <c r="P2142">
        <v>178</v>
      </c>
      <c r="Q2142">
        <v>0</v>
      </c>
      <c r="R2142">
        <v>6</v>
      </c>
      <c r="S2142">
        <v>8</v>
      </c>
      <c r="T2142">
        <v>8</v>
      </c>
      <c r="U2142">
        <v>0</v>
      </c>
      <c r="V2142">
        <v>0</v>
      </c>
      <c r="W2142">
        <v>8.467975697194445E-2</v>
      </c>
      <c r="X2142">
        <v>3.2876246494097083</v>
      </c>
      <c r="Y2142">
        <v>0</v>
      </c>
      <c r="Z2142">
        <v>0.19024996505217781</v>
      </c>
      <c r="AA2142">
        <v>2.4806122163133333</v>
      </c>
      <c r="AB2142">
        <v>0.36639757610870449</v>
      </c>
      <c r="AC2142">
        <v>0</v>
      </c>
      <c r="AD2142">
        <v>0</v>
      </c>
      <c r="AE2142">
        <v>6.4095641638558689</v>
      </c>
    </row>
    <row r="2143" spans="1:31" x14ac:dyDescent="0.25">
      <c r="A2143">
        <v>2367668</v>
      </c>
      <c r="B2143">
        <v>1</v>
      </c>
      <c r="C2143" t="s">
        <v>80</v>
      </c>
      <c r="D2143" t="s">
        <v>83</v>
      </c>
      <c r="E2143" t="s">
        <v>320</v>
      </c>
      <c r="F2143" t="s">
        <v>1762</v>
      </c>
      <c r="G2143" t="s">
        <v>168</v>
      </c>
      <c r="H2143" t="s">
        <v>135</v>
      </c>
      <c r="I2143" t="s">
        <v>136</v>
      </c>
      <c r="J2143" t="s">
        <v>137</v>
      </c>
      <c r="K2143" t="s">
        <v>138</v>
      </c>
      <c r="L2143" t="s">
        <v>6410</v>
      </c>
      <c r="M2143" t="s">
        <v>6411</v>
      </c>
      <c r="N2143">
        <v>0.36237666600000001</v>
      </c>
      <c r="O2143">
        <v>0</v>
      </c>
      <c r="P2143">
        <v>1640</v>
      </c>
      <c r="Q2143">
        <v>0</v>
      </c>
      <c r="R2143">
        <v>0</v>
      </c>
      <c r="S2143">
        <v>0</v>
      </c>
      <c r="T2143">
        <v>20</v>
      </c>
      <c r="U2143">
        <v>0</v>
      </c>
      <c r="V2143">
        <v>0</v>
      </c>
      <c r="W2143">
        <v>0</v>
      </c>
      <c r="X2143">
        <v>196.10992791354883</v>
      </c>
      <c r="Y2143">
        <v>0</v>
      </c>
      <c r="Z2143">
        <v>0</v>
      </c>
      <c r="AA2143">
        <v>0</v>
      </c>
      <c r="AB2143">
        <v>26.550376880892401</v>
      </c>
      <c r="AC2143">
        <v>0</v>
      </c>
      <c r="AD2143">
        <v>0</v>
      </c>
      <c r="AE2143">
        <v>222.66030479444123</v>
      </c>
    </row>
    <row r="2144" spans="1:31" x14ac:dyDescent="0.25">
      <c r="A2144">
        <v>2367330</v>
      </c>
      <c r="B2144">
        <v>1</v>
      </c>
      <c r="C2144" t="s">
        <v>81</v>
      </c>
      <c r="D2144" t="s">
        <v>123</v>
      </c>
      <c r="E2144" t="s">
        <v>166</v>
      </c>
      <c r="F2144" t="s">
        <v>6412</v>
      </c>
      <c r="G2144" t="s">
        <v>168</v>
      </c>
      <c r="H2144" t="s">
        <v>135</v>
      </c>
      <c r="I2144" t="s">
        <v>136</v>
      </c>
      <c r="J2144" t="s">
        <v>137</v>
      </c>
      <c r="K2144" t="s">
        <v>138</v>
      </c>
      <c r="L2144" t="s">
        <v>6413</v>
      </c>
      <c r="M2144" t="s">
        <v>6414</v>
      </c>
      <c r="N2144">
        <v>0.60222222199999997</v>
      </c>
      <c r="O2144">
        <v>0</v>
      </c>
      <c r="P2144">
        <v>2439</v>
      </c>
      <c r="Q2144">
        <v>0</v>
      </c>
      <c r="R2144">
        <v>2</v>
      </c>
      <c r="S2144">
        <v>1</v>
      </c>
      <c r="T2144">
        <v>313</v>
      </c>
      <c r="U2144">
        <v>0</v>
      </c>
      <c r="V2144">
        <v>15</v>
      </c>
      <c r="W2144">
        <v>0</v>
      </c>
      <c r="X2144">
        <v>381.27986780770618</v>
      </c>
      <c r="Y2144">
        <v>0</v>
      </c>
      <c r="Z2144">
        <v>1.1452738891236212</v>
      </c>
      <c r="AA2144">
        <v>7.9770259067246405</v>
      </c>
      <c r="AB2144">
        <v>128.35331518253551</v>
      </c>
      <c r="AC2144">
        <v>0</v>
      </c>
      <c r="AD2144">
        <v>226.28674696773109</v>
      </c>
      <c r="AE2144">
        <v>745.04222975382106</v>
      </c>
    </row>
    <row r="2145" spans="1:31" x14ac:dyDescent="0.25">
      <c r="A2145">
        <v>2367831</v>
      </c>
      <c r="B2145">
        <v>1</v>
      </c>
      <c r="C2145" t="s">
        <v>81</v>
      </c>
      <c r="D2145" t="s">
        <v>112</v>
      </c>
      <c r="E2145" t="s">
        <v>225</v>
      </c>
      <c r="F2145" t="s">
        <v>6415</v>
      </c>
      <c r="G2145" t="s">
        <v>219</v>
      </c>
      <c r="H2145" t="s">
        <v>151</v>
      </c>
      <c r="I2145" t="s">
        <v>136</v>
      </c>
      <c r="J2145" t="s">
        <v>137</v>
      </c>
      <c r="K2145" t="s">
        <v>138</v>
      </c>
      <c r="L2145" t="s">
        <v>6416</v>
      </c>
      <c r="M2145" t="s">
        <v>6417</v>
      </c>
      <c r="N2145">
        <v>1.7822222219999999</v>
      </c>
      <c r="O2145">
        <v>0</v>
      </c>
      <c r="P2145">
        <v>4</v>
      </c>
      <c r="Q2145">
        <v>0</v>
      </c>
      <c r="R2145">
        <v>6</v>
      </c>
      <c r="S2145">
        <v>0</v>
      </c>
      <c r="T2145">
        <v>37</v>
      </c>
      <c r="U2145">
        <v>0</v>
      </c>
      <c r="V2145">
        <v>0</v>
      </c>
      <c r="W2145">
        <v>0</v>
      </c>
      <c r="X2145">
        <v>2.1503029043110606</v>
      </c>
      <c r="Y2145">
        <v>0</v>
      </c>
      <c r="Z2145">
        <v>17.275398901267966</v>
      </c>
      <c r="AA2145">
        <v>0</v>
      </c>
      <c r="AB2145">
        <v>77.399950105624313</v>
      </c>
      <c r="AC2145">
        <v>0</v>
      </c>
      <c r="AD2145">
        <v>0</v>
      </c>
      <c r="AE2145">
        <v>96.825651911203337</v>
      </c>
    </row>
    <row r="2146" spans="1:31" x14ac:dyDescent="0.25">
      <c r="A2146">
        <v>2368017</v>
      </c>
      <c r="B2146">
        <v>1</v>
      </c>
      <c r="C2146" t="s">
        <v>80</v>
      </c>
      <c r="D2146" t="s">
        <v>110</v>
      </c>
      <c r="E2146" t="s">
        <v>148</v>
      </c>
      <c r="F2146" t="s">
        <v>6418</v>
      </c>
      <c r="G2146" t="s">
        <v>240</v>
      </c>
      <c r="H2146" t="s">
        <v>151</v>
      </c>
      <c r="I2146" t="s">
        <v>136</v>
      </c>
      <c r="J2146" t="s">
        <v>137</v>
      </c>
      <c r="K2146" t="s">
        <v>138</v>
      </c>
      <c r="L2146" t="s">
        <v>6419</v>
      </c>
      <c r="M2146" t="s">
        <v>6420</v>
      </c>
      <c r="N2146">
        <v>9.3141666660000002</v>
      </c>
      <c r="O2146">
        <v>0</v>
      </c>
      <c r="P2146">
        <v>9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21.898589578735685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21.898589578735685</v>
      </c>
    </row>
    <row r="2147" spans="1:31" x14ac:dyDescent="0.25">
      <c r="A2147">
        <v>2367731</v>
      </c>
      <c r="B2147">
        <v>1</v>
      </c>
      <c r="C2147" t="s">
        <v>80</v>
      </c>
      <c r="D2147" t="s">
        <v>100</v>
      </c>
      <c r="E2147" t="s">
        <v>154</v>
      </c>
      <c r="F2147" t="s">
        <v>6421</v>
      </c>
      <c r="G2147" t="s">
        <v>299</v>
      </c>
      <c r="H2147" t="s">
        <v>151</v>
      </c>
      <c r="I2147" t="s">
        <v>136</v>
      </c>
      <c r="J2147" t="s">
        <v>137</v>
      </c>
      <c r="K2147" t="s">
        <v>138</v>
      </c>
      <c r="L2147" t="s">
        <v>6422</v>
      </c>
      <c r="M2147" t="s">
        <v>6423</v>
      </c>
      <c r="N2147">
        <v>1.7822222219999999</v>
      </c>
      <c r="O2147">
        <v>0</v>
      </c>
      <c r="P2147">
        <v>108</v>
      </c>
      <c r="Q2147">
        <v>0</v>
      </c>
      <c r="R2147">
        <v>4</v>
      </c>
      <c r="S2147">
        <v>0</v>
      </c>
      <c r="T2147">
        <v>9</v>
      </c>
      <c r="U2147">
        <v>0</v>
      </c>
      <c r="V2147">
        <v>0</v>
      </c>
      <c r="W2147">
        <v>0</v>
      </c>
      <c r="X2147">
        <v>100.00267650834347</v>
      </c>
      <c r="Y2147">
        <v>0</v>
      </c>
      <c r="Z2147">
        <v>71.233816517672892</v>
      </c>
      <c r="AA2147">
        <v>0</v>
      </c>
      <c r="AB2147">
        <v>18.641186823078968</v>
      </c>
      <c r="AC2147">
        <v>0</v>
      </c>
      <c r="AD2147">
        <v>0</v>
      </c>
      <c r="AE2147">
        <v>189.87767984909533</v>
      </c>
    </row>
    <row r="2148" spans="1:31" x14ac:dyDescent="0.25">
      <c r="A2148">
        <v>2367705</v>
      </c>
      <c r="B2148">
        <v>1</v>
      </c>
      <c r="C2148" t="s">
        <v>81</v>
      </c>
      <c r="D2148" t="s">
        <v>128</v>
      </c>
      <c r="E2148" t="s">
        <v>148</v>
      </c>
      <c r="F2148" t="s">
        <v>6424</v>
      </c>
      <c r="G2148" t="s">
        <v>160</v>
      </c>
      <c r="H2148" t="s">
        <v>151</v>
      </c>
      <c r="I2148" t="s">
        <v>136</v>
      </c>
      <c r="J2148" t="s">
        <v>137</v>
      </c>
      <c r="K2148" t="s">
        <v>138</v>
      </c>
      <c r="L2148" t="s">
        <v>6425</v>
      </c>
      <c r="M2148" t="s">
        <v>6426</v>
      </c>
      <c r="N2148">
        <v>1.4727777769999999</v>
      </c>
      <c r="O2148">
        <v>0</v>
      </c>
      <c r="P2148">
        <v>2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1.4736004583825002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1.4736004583825002</v>
      </c>
    </row>
    <row r="2149" spans="1:31" x14ac:dyDescent="0.25">
      <c r="A2149">
        <v>2367917</v>
      </c>
      <c r="B2149">
        <v>1</v>
      </c>
      <c r="C2149" t="s">
        <v>80</v>
      </c>
      <c r="D2149" t="s">
        <v>91</v>
      </c>
      <c r="E2149" t="s">
        <v>132</v>
      </c>
      <c r="F2149" t="s">
        <v>6427</v>
      </c>
      <c r="G2149" t="s">
        <v>134</v>
      </c>
      <c r="H2149" t="s">
        <v>135</v>
      </c>
      <c r="I2149" t="s">
        <v>136</v>
      </c>
      <c r="J2149" t="s">
        <v>137</v>
      </c>
      <c r="K2149" t="s">
        <v>138</v>
      </c>
      <c r="L2149" t="s">
        <v>6428</v>
      </c>
      <c r="M2149" t="s">
        <v>6429</v>
      </c>
      <c r="N2149">
        <v>1.9938888880000001</v>
      </c>
      <c r="O2149">
        <v>0</v>
      </c>
      <c r="P2149">
        <v>0</v>
      </c>
      <c r="Q2149">
        <v>0</v>
      </c>
      <c r="R2149">
        <v>18</v>
      </c>
      <c r="S2149">
        <v>0</v>
      </c>
      <c r="T2149">
        <v>1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53.770802514698964</v>
      </c>
      <c r="AA2149">
        <v>0</v>
      </c>
      <c r="AB2149">
        <v>0.77449167895613891</v>
      </c>
      <c r="AC2149">
        <v>0</v>
      </c>
      <c r="AD2149">
        <v>0</v>
      </c>
      <c r="AE2149">
        <v>54.545294193655103</v>
      </c>
    </row>
    <row r="2150" spans="1:31" x14ac:dyDescent="0.25">
      <c r="A2150">
        <v>2367376</v>
      </c>
      <c r="B2150">
        <v>1</v>
      </c>
      <c r="C2150" t="s">
        <v>81</v>
      </c>
      <c r="D2150" t="s">
        <v>128</v>
      </c>
      <c r="E2150" t="s">
        <v>132</v>
      </c>
      <c r="F2150" t="s">
        <v>6430</v>
      </c>
      <c r="G2150" t="s">
        <v>244</v>
      </c>
      <c r="H2150" t="s">
        <v>135</v>
      </c>
      <c r="I2150" t="s">
        <v>136</v>
      </c>
      <c r="J2150" t="s">
        <v>137</v>
      </c>
      <c r="K2150" t="s">
        <v>245</v>
      </c>
      <c r="L2150" t="s">
        <v>6431</v>
      </c>
      <c r="M2150" t="s">
        <v>6432</v>
      </c>
      <c r="N2150">
        <v>3.1177777770000001</v>
      </c>
      <c r="O2150">
        <v>0</v>
      </c>
      <c r="P2150">
        <v>453</v>
      </c>
      <c r="Q2150">
        <v>0</v>
      </c>
      <c r="R2150">
        <v>0</v>
      </c>
      <c r="S2150">
        <v>0</v>
      </c>
      <c r="T2150">
        <v>47</v>
      </c>
      <c r="U2150">
        <v>0</v>
      </c>
      <c r="V2150">
        <v>0</v>
      </c>
      <c r="W2150">
        <v>0</v>
      </c>
      <c r="X2150">
        <v>413.88711389960042</v>
      </c>
      <c r="Y2150">
        <v>0</v>
      </c>
      <c r="Z2150">
        <v>0</v>
      </c>
      <c r="AA2150">
        <v>0</v>
      </c>
      <c r="AB2150">
        <v>257.43944026730964</v>
      </c>
      <c r="AC2150">
        <v>0</v>
      </c>
      <c r="AD2150">
        <v>0</v>
      </c>
      <c r="AE2150">
        <v>671.32655416691</v>
      </c>
    </row>
    <row r="2151" spans="1:31" x14ac:dyDescent="0.25">
      <c r="A2151">
        <v>2367399</v>
      </c>
      <c r="B2151">
        <v>1</v>
      </c>
      <c r="C2151" t="s">
        <v>80</v>
      </c>
      <c r="D2151" t="s">
        <v>105</v>
      </c>
      <c r="E2151" t="s">
        <v>171</v>
      </c>
      <c r="F2151" t="s">
        <v>6433</v>
      </c>
      <c r="G2151" t="s">
        <v>244</v>
      </c>
      <c r="H2151" t="s">
        <v>135</v>
      </c>
      <c r="I2151" t="s">
        <v>136</v>
      </c>
      <c r="J2151" t="s">
        <v>137</v>
      </c>
      <c r="K2151" t="s">
        <v>245</v>
      </c>
      <c r="L2151" t="s">
        <v>6434</v>
      </c>
      <c r="M2151" t="s">
        <v>6435</v>
      </c>
      <c r="N2151">
        <v>5.221666666</v>
      </c>
      <c r="O2151">
        <v>0</v>
      </c>
      <c r="P2151">
        <v>221</v>
      </c>
      <c r="Q2151">
        <v>0</v>
      </c>
      <c r="R2151">
        <v>0</v>
      </c>
      <c r="S2151">
        <v>0</v>
      </c>
      <c r="T2151">
        <v>22</v>
      </c>
      <c r="U2151">
        <v>0</v>
      </c>
      <c r="V2151">
        <v>0</v>
      </c>
      <c r="W2151">
        <v>0</v>
      </c>
      <c r="X2151">
        <v>329.97107411136403</v>
      </c>
      <c r="Y2151">
        <v>0</v>
      </c>
      <c r="Z2151">
        <v>0</v>
      </c>
      <c r="AA2151">
        <v>0</v>
      </c>
      <c r="AB2151">
        <v>101.20654459435788</v>
      </c>
      <c r="AC2151">
        <v>0</v>
      </c>
      <c r="AD2151">
        <v>0</v>
      </c>
      <c r="AE2151">
        <v>431.1776187057219</v>
      </c>
    </row>
    <row r="2152" spans="1:31" x14ac:dyDescent="0.25">
      <c r="A2152">
        <v>2367940</v>
      </c>
      <c r="B2152">
        <v>1</v>
      </c>
      <c r="C2152" t="s">
        <v>80</v>
      </c>
      <c r="D2152" t="s">
        <v>105</v>
      </c>
      <c r="E2152" t="s">
        <v>148</v>
      </c>
      <c r="F2152" t="s">
        <v>6436</v>
      </c>
      <c r="G2152" t="s">
        <v>240</v>
      </c>
      <c r="H2152" t="s">
        <v>151</v>
      </c>
      <c r="I2152" t="s">
        <v>136</v>
      </c>
      <c r="J2152" t="s">
        <v>137</v>
      </c>
      <c r="K2152" t="s">
        <v>138</v>
      </c>
      <c r="L2152" t="s">
        <v>6437</v>
      </c>
      <c r="M2152" t="s">
        <v>6438</v>
      </c>
      <c r="N2152">
        <v>1.9030555549999999</v>
      </c>
      <c r="O2152">
        <v>0</v>
      </c>
      <c r="P2152">
        <v>10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2.6407132597967458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2.6407132597967458</v>
      </c>
    </row>
    <row r="2153" spans="1:31" x14ac:dyDescent="0.25">
      <c r="A2153">
        <v>2367393</v>
      </c>
      <c r="B2153">
        <v>1</v>
      </c>
      <c r="C2153" t="s">
        <v>80</v>
      </c>
      <c r="D2153" t="s">
        <v>105</v>
      </c>
      <c r="E2153" t="s">
        <v>171</v>
      </c>
      <c r="F2153" t="s">
        <v>6439</v>
      </c>
      <c r="G2153" t="s">
        <v>244</v>
      </c>
      <c r="H2153" t="s">
        <v>135</v>
      </c>
      <c r="I2153" t="s">
        <v>136</v>
      </c>
      <c r="J2153" t="s">
        <v>137</v>
      </c>
      <c r="K2153" t="s">
        <v>245</v>
      </c>
      <c r="L2153" t="s">
        <v>6440</v>
      </c>
      <c r="M2153" t="s">
        <v>6441</v>
      </c>
      <c r="N2153">
        <v>5.0549999999999997</v>
      </c>
      <c r="O2153">
        <v>0</v>
      </c>
      <c r="P2153">
        <v>329</v>
      </c>
      <c r="Q2153">
        <v>0</v>
      </c>
      <c r="R2153">
        <v>0</v>
      </c>
      <c r="S2153">
        <v>0</v>
      </c>
      <c r="T2153">
        <v>64</v>
      </c>
      <c r="U2153">
        <v>0</v>
      </c>
      <c r="V2153">
        <v>0</v>
      </c>
      <c r="W2153">
        <v>0</v>
      </c>
      <c r="X2153">
        <v>543.79342231231044</v>
      </c>
      <c r="Y2153">
        <v>0</v>
      </c>
      <c r="Z2153">
        <v>0</v>
      </c>
      <c r="AA2153">
        <v>0</v>
      </c>
      <c r="AB2153">
        <v>474.3557636554732</v>
      </c>
      <c r="AC2153">
        <v>0</v>
      </c>
      <c r="AD2153">
        <v>0</v>
      </c>
      <c r="AE2153">
        <v>1018.1491859677836</v>
      </c>
    </row>
    <row r="2154" spans="1:31" x14ac:dyDescent="0.25">
      <c r="A2154">
        <v>2367711</v>
      </c>
      <c r="B2154">
        <v>1</v>
      </c>
      <c r="C2154" t="s">
        <v>80</v>
      </c>
      <c r="D2154" t="s">
        <v>90</v>
      </c>
      <c r="E2154" t="s">
        <v>225</v>
      </c>
      <c r="F2154" t="s">
        <v>2313</v>
      </c>
      <c r="G2154" t="s">
        <v>219</v>
      </c>
      <c r="H2154" t="s">
        <v>151</v>
      </c>
      <c r="I2154" t="s">
        <v>136</v>
      </c>
      <c r="J2154" t="s">
        <v>137</v>
      </c>
      <c r="K2154" t="s">
        <v>138</v>
      </c>
      <c r="L2154" t="s">
        <v>6442</v>
      </c>
      <c r="M2154" t="s">
        <v>6443</v>
      </c>
      <c r="N2154">
        <v>2.196388888</v>
      </c>
      <c r="O2154">
        <v>0</v>
      </c>
      <c r="P2154">
        <v>115</v>
      </c>
      <c r="Q2154">
        <v>0</v>
      </c>
      <c r="R2154">
        <v>0</v>
      </c>
      <c r="S2154">
        <v>0</v>
      </c>
      <c r="T2154">
        <v>10</v>
      </c>
      <c r="U2154">
        <v>0</v>
      </c>
      <c r="V2154">
        <v>0</v>
      </c>
      <c r="W2154">
        <v>0</v>
      </c>
      <c r="X2154">
        <v>100.60901651638351</v>
      </c>
      <c r="Y2154">
        <v>0</v>
      </c>
      <c r="Z2154">
        <v>0</v>
      </c>
      <c r="AA2154">
        <v>0</v>
      </c>
      <c r="AB2154">
        <v>17.985626625960933</v>
      </c>
      <c r="AC2154">
        <v>0</v>
      </c>
      <c r="AD2154">
        <v>0</v>
      </c>
      <c r="AE2154">
        <v>118.59464314234444</v>
      </c>
    </row>
    <row r="2155" spans="1:31" x14ac:dyDescent="0.25">
      <c r="A2155">
        <v>2367748</v>
      </c>
      <c r="B2155">
        <v>1</v>
      </c>
      <c r="C2155" t="s">
        <v>81</v>
      </c>
      <c r="D2155" t="s">
        <v>123</v>
      </c>
      <c r="E2155" t="s">
        <v>166</v>
      </c>
      <c r="F2155" t="s">
        <v>6444</v>
      </c>
      <c r="G2155" t="s">
        <v>168</v>
      </c>
      <c r="H2155" t="s">
        <v>135</v>
      </c>
      <c r="I2155" t="s">
        <v>136</v>
      </c>
      <c r="J2155" t="s">
        <v>137</v>
      </c>
      <c r="K2155" t="s">
        <v>138</v>
      </c>
      <c r="L2155" t="s">
        <v>6445</v>
      </c>
      <c r="M2155" t="s">
        <v>6446</v>
      </c>
      <c r="N2155">
        <v>1.0252777769999999</v>
      </c>
      <c r="O2155">
        <v>5</v>
      </c>
      <c r="P2155">
        <v>380</v>
      </c>
      <c r="Q2155">
        <v>399</v>
      </c>
      <c r="R2155">
        <v>435</v>
      </c>
      <c r="S2155">
        <v>41</v>
      </c>
      <c r="T2155">
        <v>80</v>
      </c>
      <c r="U2155">
        <v>1</v>
      </c>
      <c r="V2155">
        <v>0</v>
      </c>
      <c r="W2155">
        <v>15.465998286429063</v>
      </c>
      <c r="X2155">
        <v>141.22343674241279</v>
      </c>
      <c r="Y2155">
        <v>1380.0323502359438</v>
      </c>
      <c r="Z2155">
        <v>1149.6979809597392</v>
      </c>
      <c r="AA2155">
        <v>93.626206692058659</v>
      </c>
      <c r="AB2155">
        <v>125.42472719300019</v>
      </c>
      <c r="AC2155">
        <v>152.09315086835906</v>
      </c>
      <c r="AD2155">
        <v>0</v>
      </c>
      <c r="AE2155">
        <v>3057.5638509779428</v>
      </c>
    </row>
    <row r="2156" spans="1:31" x14ac:dyDescent="0.25">
      <c r="A2156">
        <v>2367499</v>
      </c>
      <c r="B2156">
        <v>1</v>
      </c>
      <c r="C2156" t="s">
        <v>81</v>
      </c>
      <c r="D2156" t="s">
        <v>113</v>
      </c>
      <c r="E2156" t="s">
        <v>225</v>
      </c>
      <c r="F2156" t="s">
        <v>6447</v>
      </c>
      <c r="G2156" t="s">
        <v>219</v>
      </c>
      <c r="H2156" t="s">
        <v>151</v>
      </c>
      <c r="I2156" t="s">
        <v>136</v>
      </c>
      <c r="J2156" t="s">
        <v>137</v>
      </c>
      <c r="K2156" t="s">
        <v>138</v>
      </c>
      <c r="L2156" t="s">
        <v>6448</v>
      </c>
      <c r="M2156" t="s">
        <v>6449</v>
      </c>
      <c r="N2156">
        <v>3.2524999999999999</v>
      </c>
      <c r="O2156">
        <v>0</v>
      </c>
      <c r="P2156">
        <v>37</v>
      </c>
      <c r="Q2156">
        <v>0</v>
      </c>
      <c r="R2156">
        <v>2</v>
      </c>
      <c r="S2156">
        <v>0</v>
      </c>
      <c r="T2156">
        <v>14</v>
      </c>
      <c r="U2156">
        <v>0</v>
      </c>
      <c r="V2156">
        <v>0</v>
      </c>
      <c r="W2156">
        <v>0</v>
      </c>
      <c r="X2156">
        <v>24.607673007080891</v>
      </c>
      <c r="Y2156">
        <v>0</v>
      </c>
      <c r="Z2156">
        <v>9.9764628200769039</v>
      </c>
      <c r="AA2156">
        <v>0</v>
      </c>
      <c r="AB2156">
        <v>35.458341630475495</v>
      </c>
      <c r="AC2156">
        <v>0</v>
      </c>
      <c r="AD2156">
        <v>0</v>
      </c>
      <c r="AE2156">
        <v>70.042477457633282</v>
      </c>
    </row>
    <row r="2157" spans="1:31" x14ac:dyDescent="0.25">
      <c r="A2157">
        <v>2367897</v>
      </c>
      <c r="B2157">
        <v>1</v>
      </c>
      <c r="C2157" t="s">
        <v>80</v>
      </c>
      <c r="D2157" t="s">
        <v>94</v>
      </c>
      <c r="E2157" t="s">
        <v>154</v>
      </c>
      <c r="F2157" t="s">
        <v>6450</v>
      </c>
      <c r="G2157" t="s">
        <v>299</v>
      </c>
      <c r="H2157" t="s">
        <v>151</v>
      </c>
      <c r="I2157" t="s">
        <v>136</v>
      </c>
      <c r="J2157" t="s">
        <v>137</v>
      </c>
      <c r="K2157" t="s">
        <v>138</v>
      </c>
      <c r="L2157" t="s">
        <v>6451</v>
      </c>
      <c r="M2157" t="s">
        <v>6452</v>
      </c>
      <c r="N2157">
        <v>2.2347222219999998</v>
      </c>
      <c r="O2157">
        <v>0</v>
      </c>
      <c r="P2157">
        <v>14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8.3888458695081596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8.3888458695081596</v>
      </c>
    </row>
    <row r="2158" spans="1:31" x14ac:dyDescent="0.25">
      <c r="A2158">
        <v>2367605</v>
      </c>
      <c r="B2158">
        <v>1</v>
      </c>
      <c r="C2158" t="s">
        <v>80</v>
      </c>
      <c r="D2158" t="s">
        <v>90</v>
      </c>
      <c r="E2158" t="s">
        <v>132</v>
      </c>
      <c r="F2158" t="s">
        <v>6453</v>
      </c>
      <c r="G2158" t="s">
        <v>244</v>
      </c>
      <c r="H2158" t="s">
        <v>135</v>
      </c>
      <c r="I2158" t="s">
        <v>136</v>
      </c>
      <c r="J2158" t="s">
        <v>137</v>
      </c>
      <c r="K2158" t="s">
        <v>245</v>
      </c>
      <c r="L2158" t="s">
        <v>6454</v>
      </c>
      <c r="M2158" t="s">
        <v>6455</v>
      </c>
      <c r="N2158">
        <v>1.997222222</v>
      </c>
      <c r="O2158">
        <v>0</v>
      </c>
      <c r="P2158">
        <v>1567</v>
      </c>
      <c r="Q2158">
        <v>0</v>
      </c>
      <c r="R2158">
        <v>0</v>
      </c>
      <c r="S2158">
        <v>1</v>
      </c>
      <c r="T2158">
        <v>63</v>
      </c>
      <c r="U2158">
        <v>0</v>
      </c>
      <c r="V2158">
        <v>0</v>
      </c>
      <c r="W2158">
        <v>0</v>
      </c>
      <c r="X2158">
        <v>1150.3551633098148</v>
      </c>
      <c r="Y2158">
        <v>0</v>
      </c>
      <c r="Z2158">
        <v>0</v>
      </c>
      <c r="AA2158">
        <v>41.490322547827624</v>
      </c>
      <c r="AB2158">
        <v>320.94142819604099</v>
      </c>
      <c r="AC2158">
        <v>0</v>
      </c>
      <c r="AD2158">
        <v>0</v>
      </c>
      <c r="AE2158">
        <v>1512.7869140536834</v>
      </c>
    </row>
    <row r="2159" spans="1:31" x14ac:dyDescent="0.25">
      <c r="A2159">
        <v>2367456</v>
      </c>
      <c r="B2159">
        <v>1</v>
      </c>
      <c r="C2159" t="s">
        <v>80</v>
      </c>
      <c r="D2159" t="s">
        <v>82</v>
      </c>
      <c r="E2159" t="s">
        <v>132</v>
      </c>
      <c r="F2159" t="s">
        <v>6456</v>
      </c>
      <c r="G2159" t="s">
        <v>244</v>
      </c>
      <c r="H2159" t="s">
        <v>135</v>
      </c>
      <c r="I2159" t="s">
        <v>136</v>
      </c>
      <c r="J2159" t="s">
        <v>137</v>
      </c>
      <c r="K2159" t="s">
        <v>245</v>
      </c>
      <c r="L2159" t="s">
        <v>6457</v>
      </c>
      <c r="M2159" t="s">
        <v>6458</v>
      </c>
      <c r="N2159">
        <v>3.4925000000000002</v>
      </c>
      <c r="O2159">
        <v>0</v>
      </c>
      <c r="P2159">
        <v>560</v>
      </c>
      <c r="Q2159">
        <v>0</v>
      </c>
      <c r="R2159">
        <v>0</v>
      </c>
      <c r="S2159">
        <v>0</v>
      </c>
      <c r="T2159">
        <v>49</v>
      </c>
      <c r="U2159">
        <v>0</v>
      </c>
      <c r="V2159">
        <v>0</v>
      </c>
      <c r="W2159">
        <v>0</v>
      </c>
      <c r="X2159">
        <v>658.64603411041423</v>
      </c>
      <c r="Y2159">
        <v>0</v>
      </c>
      <c r="Z2159">
        <v>0</v>
      </c>
      <c r="AA2159">
        <v>0</v>
      </c>
      <c r="AB2159">
        <v>324.44797710039933</v>
      </c>
      <c r="AC2159">
        <v>0</v>
      </c>
      <c r="AD2159">
        <v>0</v>
      </c>
      <c r="AE2159">
        <v>983.09401121081351</v>
      </c>
    </row>
    <row r="2160" spans="1:31" x14ac:dyDescent="0.25">
      <c r="A2160">
        <v>2367788</v>
      </c>
      <c r="B2160">
        <v>1</v>
      </c>
      <c r="C2160" t="s">
        <v>81</v>
      </c>
      <c r="D2160" t="s">
        <v>128</v>
      </c>
      <c r="E2160" t="s">
        <v>148</v>
      </c>
      <c r="F2160" t="s">
        <v>6459</v>
      </c>
      <c r="G2160" t="s">
        <v>150</v>
      </c>
      <c r="H2160" t="s">
        <v>151</v>
      </c>
      <c r="I2160" t="s">
        <v>136</v>
      </c>
      <c r="J2160" t="s">
        <v>137</v>
      </c>
      <c r="K2160" t="s">
        <v>138</v>
      </c>
      <c r="L2160" t="s">
        <v>6460</v>
      </c>
      <c r="M2160" t="s">
        <v>6461</v>
      </c>
      <c r="N2160">
        <v>1.1613888880000001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1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2.9772561031953613</v>
      </c>
      <c r="AC2160">
        <v>0</v>
      </c>
      <c r="AD2160">
        <v>0</v>
      </c>
      <c r="AE2160">
        <v>2.9772561031953613</v>
      </c>
    </row>
    <row r="2161" spans="1:31" x14ac:dyDescent="0.25">
      <c r="A2161">
        <v>2367834</v>
      </c>
      <c r="B2161">
        <v>1</v>
      </c>
      <c r="C2161" t="s">
        <v>80</v>
      </c>
      <c r="D2161" t="s">
        <v>83</v>
      </c>
      <c r="E2161" t="s">
        <v>132</v>
      </c>
      <c r="F2161" t="s">
        <v>6462</v>
      </c>
      <c r="G2161" t="s">
        <v>168</v>
      </c>
      <c r="H2161" t="s">
        <v>135</v>
      </c>
      <c r="I2161" t="s">
        <v>136</v>
      </c>
      <c r="J2161" t="s">
        <v>137</v>
      </c>
      <c r="K2161" t="s">
        <v>138</v>
      </c>
      <c r="L2161" t="s">
        <v>6463</v>
      </c>
      <c r="M2161" t="s">
        <v>6464</v>
      </c>
      <c r="N2161">
        <v>5.2888888879999998</v>
      </c>
      <c r="O2161">
        <v>0</v>
      </c>
      <c r="P2161">
        <v>1877</v>
      </c>
      <c r="Q2161">
        <v>0</v>
      </c>
      <c r="R2161">
        <v>0</v>
      </c>
      <c r="S2161">
        <v>19</v>
      </c>
      <c r="T2161">
        <v>200</v>
      </c>
      <c r="U2161">
        <v>13</v>
      </c>
      <c r="V2161">
        <v>13</v>
      </c>
      <c r="W2161">
        <v>0</v>
      </c>
      <c r="X2161">
        <v>3188.4671293581714</v>
      </c>
      <c r="Y2161">
        <v>0</v>
      </c>
      <c r="Z2161">
        <v>0</v>
      </c>
      <c r="AA2161">
        <v>4203.8441002491472</v>
      </c>
      <c r="AB2161">
        <v>2440.4746588656526</v>
      </c>
      <c r="AC2161">
        <v>12997.510132791316</v>
      </c>
      <c r="AD2161">
        <v>1387.2910952044863</v>
      </c>
      <c r="AE2161">
        <v>24217.587116468774</v>
      </c>
    </row>
    <row r="2162" spans="1:31" x14ac:dyDescent="0.25">
      <c r="A2162">
        <v>2367502</v>
      </c>
      <c r="B2162">
        <v>1</v>
      </c>
      <c r="C2162" t="s">
        <v>80</v>
      </c>
      <c r="D2162" t="s">
        <v>108</v>
      </c>
      <c r="E2162" t="s">
        <v>171</v>
      </c>
      <c r="F2162" t="s">
        <v>6465</v>
      </c>
      <c r="G2162" t="s">
        <v>168</v>
      </c>
      <c r="H2162" t="s">
        <v>135</v>
      </c>
      <c r="I2162" t="s">
        <v>136</v>
      </c>
      <c r="J2162" t="s">
        <v>137</v>
      </c>
      <c r="K2162" t="s">
        <v>138</v>
      </c>
      <c r="L2162" t="s">
        <v>6466</v>
      </c>
      <c r="M2162" t="s">
        <v>6467</v>
      </c>
      <c r="N2162">
        <v>0.76500000000000001</v>
      </c>
      <c r="O2162">
        <v>0</v>
      </c>
      <c r="P2162">
        <v>546</v>
      </c>
      <c r="Q2162">
        <v>0</v>
      </c>
      <c r="R2162">
        <v>83</v>
      </c>
      <c r="S2162">
        <v>1</v>
      </c>
      <c r="T2162">
        <v>84</v>
      </c>
      <c r="U2162">
        <v>0</v>
      </c>
      <c r="V2162">
        <v>0</v>
      </c>
      <c r="W2162">
        <v>0</v>
      </c>
      <c r="X2162">
        <v>99.166193099377665</v>
      </c>
      <c r="Y2162">
        <v>0</v>
      </c>
      <c r="Z2162">
        <v>78.886389822777517</v>
      </c>
      <c r="AA2162">
        <v>1.8256609490912221</v>
      </c>
      <c r="AB2162">
        <v>78.505084978872432</v>
      </c>
      <c r="AC2162">
        <v>0</v>
      </c>
      <c r="AD2162">
        <v>0</v>
      </c>
      <c r="AE2162">
        <v>258.38332885011886</v>
      </c>
    </row>
    <row r="2163" spans="1:31" x14ac:dyDescent="0.25">
      <c r="A2163">
        <v>2367648</v>
      </c>
      <c r="B2163">
        <v>1</v>
      </c>
      <c r="C2163" t="s">
        <v>80</v>
      </c>
      <c r="D2163" t="s">
        <v>94</v>
      </c>
      <c r="E2163" t="s">
        <v>320</v>
      </c>
      <c r="F2163" t="s">
        <v>800</v>
      </c>
      <c r="G2163" t="s">
        <v>168</v>
      </c>
      <c r="H2163" t="s">
        <v>135</v>
      </c>
      <c r="I2163" t="s">
        <v>136</v>
      </c>
      <c r="J2163" t="s">
        <v>137</v>
      </c>
      <c r="K2163" t="s">
        <v>138</v>
      </c>
      <c r="L2163" t="s">
        <v>6468</v>
      </c>
      <c r="M2163" t="s">
        <v>6469</v>
      </c>
      <c r="N2163">
        <v>0.91166666600000001</v>
      </c>
      <c r="O2163">
        <v>0</v>
      </c>
      <c r="P2163">
        <v>845</v>
      </c>
      <c r="Q2163">
        <v>2</v>
      </c>
      <c r="R2163">
        <v>1</v>
      </c>
      <c r="S2163">
        <v>14</v>
      </c>
      <c r="T2163">
        <v>53</v>
      </c>
      <c r="U2163">
        <v>1</v>
      </c>
      <c r="V2163">
        <v>0</v>
      </c>
      <c r="W2163">
        <v>0</v>
      </c>
      <c r="X2163">
        <v>121.9034197938894</v>
      </c>
      <c r="Y2163">
        <v>5.5068932714662777</v>
      </c>
      <c r="Z2163">
        <v>4.9604758040188717</v>
      </c>
      <c r="AA2163">
        <v>30.902634423974551</v>
      </c>
      <c r="AB2163">
        <v>30.745164830242235</v>
      </c>
      <c r="AC2163">
        <v>75.338909967261415</v>
      </c>
      <c r="AD2163">
        <v>0</v>
      </c>
      <c r="AE2163">
        <v>269.35749809085274</v>
      </c>
    </row>
    <row r="2164" spans="1:31" x14ac:dyDescent="0.25">
      <c r="A2164">
        <v>2367980</v>
      </c>
      <c r="B2164">
        <v>1</v>
      </c>
      <c r="C2164" t="s">
        <v>80</v>
      </c>
      <c r="D2164" t="s">
        <v>91</v>
      </c>
      <c r="E2164" t="s">
        <v>166</v>
      </c>
      <c r="F2164" t="s">
        <v>6470</v>
      </c>
      <c r="G2164" t="s">
        <v>489</v>
      </c>
      <c r="H2164" t="s">
        <v>135</v>
      </c>
      <c r="I2164" t="s">
        <v>136</v>
      </c>
      <c r="J2164" t="s">
        <v>137</v>
      </c>
      <c r="K2164" t="s">
        <v>138</v>
      </c>
      <c r="L2164" t="s">
        <v>6471</v>
      </c>
      <c r="M2164" t="s">
        <v>6472</v>
      </c>
      <c r="N2164">
        <v>0.19750000000000001</v>
      </c>
      <c r="O2164">
        <v>1</v>
      </c>
      <c r="P2164">
        <v>41</v>
      </c>
      <c r="Q2164">
        <v>21</v>
      </c>
      <c r="R2164">
        <v>274</v>
      </c>
      <c r="S2164">
        <v>11</v>
      </c>
      <c r="T2164">
        <v>68</v>
      </c>
      <c r="U2164">
        <v>3</v>
      </c>
      <c r="V2164">
        <v>0</v>
      </c>
      <c r="W2164">
        <v>0.17288664079571503</v>
      </c>
      <c r="X2164">
        <v>5.3592019384242437</v>
      </c>
      <c r="Y2164">
        <v>24.519665629795199</v>
      </c>
      <c r="Z2164">
        <v>114.75680395510319</v>
      </c>
      <c r="AA2164">
        <v>20.54043344458745</v>
      </c>
      <c r="AB2164">
        <v>20.430794547215815</v>
      </c>
      <c r="AC2164">
        <v>4.8735030034029201</v>
      </c>
      <c r="AD2164">
        <v>0</v>
      </c>
      <c r="AE2164">
        <v>190.65328915932454</v>
      </c>
    </row>
    <row r="2165" spans="1:31" x14ac:dyDescent="0.25">
      <c r="A2165">
        <v>2367857</v>
      </c>
      <c r="B2165">
        <v>1</v>
      </c>
      <c r="C2165" t="s">
        <v>80</v>
      </c>
      <c r="D2165" t="s">
        <v>95</v>
      </c>
      <c r="E2165" t="s">
        <v>175</v>
      </c>
      <c r="F2165" t="s">
        <v>6473</v>
      </c>
      <c r="G2165" t="s">
        <v>219</v>
      </c>
      <c r="H2165" t="s">
        <v>151</v>
      </c>
      <c r="I2165" t="s">
        <v>136</v>
      </c>
      <c r="J2165" t="s">
        <v>137</v>
      </c>
      <c r="K2165" t="s">
        <v>138</v>
      </c>
      <c r="L2165" t="s">
        <v>6474</v>
      </c>
      <c r="M2165" t="s">
        <v>6475</v>
      </c>
      <c r="N2165">
        <v>2.244444444</v>
      </c>
      <c r="O2165">
        <v>0</v>
      </c>
      <c r="P2165">
        <v>37</v>
      </c>
      <c r="Q2165">
        <v>0</v>
      </c>
      <c r="R2165">
        <v>0</v>
      </c>
      <c r="S2165">
        <v>0</v>
      </c>
      <c r="T2165">
        <v>29</v>
      </c>
      <c r="U2165">
        <v>0</v>
      </c>
      <c r="V2165">
        <v>0</v>
      </c>
      <c r="W2165">
        <v>0</v>
      </c>
      <c r="X2165">
        <v>28.241793404307231</v>
      </c>
      <c r="Y2165">
        <v>0</v>
      </c>
      <c r="Z2165">
        <v>0</v>
      </c>
      <c r="AA2165">
        <v>0</v>
      </c>
      <c r="AB2165">
        <v>130.59112824211431</v>
      </c>
      <c r="AC2165">
        <v>0</v>
      </c>
      <c r="AD2165">
        <v>0</v>
      </c>
      <c r="AE2165">
        <v>158.83292164642154</v>
      </c>
    </row>
    <row r="2166" spans="1:31" x14ac:dyDescent="0.25">
      <c r="A2166">
        <v>2367957</v>
      </c>
      <c r="B2166">
        <v>1</v>
      </c>
      <c r="C2166" t="s">
        <v>81</v>
      </c>
      <c r="D2166" t="s">
        <v>116</v>
      </c>
      <c r="E2166" t="s">
        <v>225</v>
      </c>
      <c r="F2166" t="s">
        <v>6476</v>
      </c>
      <c r="G2166" t="s">
        <v>219</v>
      </c>
      <c r="H2166" t="s">
        <v>151</v>
      </c>
      <c r="I2166" t="s">
        <v>136</v>
      </c>
      <c r="J2166" t="s">
        <v>137</v>
      </c>
      <c r="K2166" t="s">
        <v>138</v>
      </c>
      <c r="L2166" t="s">
        <v>6477</v>
      </c>
      <c r="M2166" t="s">
        <v>6478</v>
      </c>
      <c r="N2166">
        <v>3.497777777</v>
      </c>
      <c r="O2166">
        <v>0</v>
      </c>
      <c r="P2166">
        <v>12</v>
      </c>
      <c r="Q2166">
        <v>0</v>
      </c>
      <c r="R2166">
        <v>0</v>
      </c>
      <c r="S2166">
        <v>0</v>
      </c>
      <c r="T2166">
        <v>4</v>
      </c>
      <c r="U2166">
        <v>0</v>
      </c>
      <c r="V2166">
        <v>0</v>
      </c>
      <c r="W2166">
        <v>0</v>
      </c>
      <c r="X2166">
        <v>6.9530822273138417</v>
      </c>
      <c r="Y2166">
        <v>0</v>
      </c>
      <c r="Z2166">
        <v>0</v>
      </c>
      <c r="AA2166">
        <v>0</v>
      </c>
      <c r="AB2166">
        <v>7.4351344880416796</v>
      </c>
      <c r="AC2166">
        <v>0</v>
      </c>
      <c r="AD2166">
        <v>0</v>
      </c>
      <c r="AE2166">
        <v>14.388216715355522</v>
      </c>
    </row>
    <row r="2167" spans="1:31" x14ac:dyDescent="0.25">
      <c r="A2167">
        <v>2367665</v>
      </c>
      <c r="B2167">
        <v>1</v>
      </c>
      <c r="C2167" t="s">
        <v>80</v>
      </c>
      <c r="D2167" t="s">
        <v>87</v>
      </c>
      <c r="E2167" t="s">
        <v>225</v>
      </c>
      <c r="F2167" t="s">
        <v>4946</v>
      </c>
      <c r="G2167" t="s">
        <v>181</v>
      </c>
      <c r="H2167" t="s">
        <v>151</v>
      </c>
      <c r="I2167" t="s">
        <v>136</v>
      </c>
      <c r="J2167" t="s">
        <v>137</v>
      </c>
      <c r="K2167" t="s">
        <v>138</v>
      </c>
      <c r="L2167" t="s">
        <v>6479</v>
      </c>
      <c r="M2167" t="s">
        <v>6480</v>
      </c>
      <c r="N2167">
        <v>7.3369444440000002</v>
      </c>
      <c r="O2167">
        <v>0</v>
      </c>
      <c r="P2167">
        <v>32</v>
      </c>
      <c r="Q2167">
        <v>0</v>
      </c>
      <c r="R2167">
        <v>0</v>
      </c>
      <c r="S2167">
        <v>0</v>
      </c>
      <c r="T2167">
        <v>3</v>
      </c>
      <c r="U2167">
        <v>0</v>
      </c>
      <c r="V2167">
        <v>0</v>
      </c>
      <c r="W2167">
        <v>0</v>
      </c>
      <c r="X2167">
        <v>76.727496902482073</v>
      </c>
      <c r="Y2167">
        <v>0</v>
      </c>
      <c r="Z2167">
        <v>0</v>
      </c>
      <c r="AA2167">
        <v>0</v>
      </c>
      <c r="AB2167">
        <v>40.242514728794355</v>
      </c>
      <c r="AC2167">
        <v>0</v>
      </c>
      <c r="AD2167">
        <v>0</v>
      </c>
      <c r="AE2167">
        <v>116.97001163127644</v>
      </c>
    </row>
    <row r="2168" spans="1:31" x14ac:dyDescent="0.25">
      <c r="A2168">
        <v>2367688</v>
      </c>
      <c r="B2168">
        <v>1</v>
      </c>
      <c r="C2168" t="s">
        <v>80</v>
      </c>
      <c r="D2168" t="s">
        <v>111</v>
      </c>
      <c r="E2168" t="s">
        <v>225</v>
      </c>
      <c r="F2168" t="s">
        <v>6481</v>
      </c>
      <c r="G2168" t="s">
        <v>219</v>
      </c>
      <c r="H2168" t="s">
        <v>151</v>
      </c>
      <c r="I2168" t="s">
        <v>136</v>
      </c>
      <c r="J2168" t="s">
        <v>137</v>
      </c>
      <c r="K2168" t="s">
        <v>138</v>
      </c>
      <c r="L2168" t="s">
        <v>6482</v>
      </c>
      <c r="M2168" t="s">
        <v>6483</v>
      </c>
      <c r="N2168">
        <v>1.0438888879999999</v>
      </c>
      <c r="O2168">
        <v>0</v>
      </c>
      <c r="P2168">
        <v>262</v>
      </c>
      <c r="Q2168">
        <v>0</v>
      </c>
      <c r="R2168">
        <v>0</v>
      </c>
      <c r="S2168">
        <v>0</v>
      </c>
      <c r="T2168">
        <v>23</v>
      </c>
      <c r="U2168">
        <v>0</v>
      </c>
      <c r="V2168">
        <v>1</v>
      </c>
      <c r="W2168">
        <v>0</v>
      </c>
      <c r="X2168">
        <v>94.951044852445861</v>
      </c>
      <c r="Y2168">
        <v>0</v>
      </c>
      <c r="Z2168">
        <v>0</v>
      </c>
      <c r="AA2168">
        <v>0</v>
      </c>
      <c r="AB2168">
        <v>15.649634515771028</v>
      </c>
      <c r="AC2168">
        <v>0</v>
      </c>
      <c r="AD2168">
        <v>8.1559284652677917</v>
      </c>
      <c r="AE2168">
        <v>118.75660783348468</v>
      </c>
    </row>
    <row r="2169" spans="1:31" x14ac:dyDescent="0.25">
      <c r="A2169">
        <v>2368020</v>
      </c>
      <c r="B2169">
        <v>1</v>
      </c>
      <c r="C2169" t="s">
        <v>80</v>
      </c>
      <c r="D2169" t="s">
        <v>83</v>
      </c>
      <c r="E2169" t="s">
        <v>132</v>
      </c>
      <c r="F2169" t="s">
        <v>6484</v>
      </c>
      <c r="G2169" t="s">
        <v>168</v>
      </c>
      <c r="H2169" t="s">
        <v>135</v>
      </c>
      <c r="I2169" t="s">
        <v>136</v>
      </c>
      <c r="J2169" t="s">
        <v>137</v>
      </c>
      <c r="K2169" t="s">
        <v>138</v>
      </c>
      <c r="L2169" t="s">
        <v>6485</v>
      </c>
      <c r="M2169" t="s">
        <v>6486</v>
      </c>
      <c r="N2169">
        <v>3.7825000000000002</v>
      </c>
      <c r="O2169">
        <v>0</v>
      </c>
      <c r="P2169">
        <v>3105</v>
      </c>
      <c r="Q2169">
        <v>0</v>
      </c>
      <c r="R2169">
        <v>3</v>
      </c>
      <c r="S2169">
        <v>3</v>
      </c>
      <c r="T2169">
        <v>909</v>
      </c>
      <c r="U2169">
        <v>4</v>
      </c>
      <c r="V2169">
        <v>26</v>
      </c>
      <c r="W2169">
        <v>0</v>
      </c>
      <c r="X2169">
        <v>4543.8188752690958</v>
      </c>
      <c r="Y2169">
        <v>0</v>
      </c>
      <c r="Z2169">
        <v>7.0256520458885818</v>
      </c>
      <c r="AA2169">
        <v>88.856053277854926</v>
      </c>
      <c r="AB2169">
        <v>2864.9293836161291</v>
      </c>
      <c r="AC2169">
        <v>462.24731767597376</v>
      </c>
      <c r="AD2169">
        <v>1965.598182782976</v>
      </c>
      <c r="AE2169">
        <v>9932.4754646679194</v>
      </c>
    </row>
    <row r="2170" spans="1:31" x14ac:dyDescent="0.25">
      <c r="A2170">
        <v>2367771</v>
      </c>
      <c r="B2170">
        <v>1</v>
      </c>
      <c r="C2170" t="s">
        <v>80</v>
      </c>
      <c r="D2170" t="s">
        <v>95</v>
      </c>
      <c r="E2170" t="s">
        <v>320</v>
      </c>
      <c r="F2170" t="s">
        <v>6487</v>
      </c>
      <c r="G2170" t="s">
        <v>168</v>
      </c>
      <c r="H2170" t="s">
        <v>135</v>
      </c>
      <c r="I2170" t="s">
        <v>136</v>
      </c>
      <c r="J2170" t="s">
        <v>137</v>
      </c>
      <c r="K2170" t="s">
        <v>138</v>
      </c>
      <c r="L2170" t="s">
        <v>6488</v>
      </c>
      <c r="M2170" t="s">
        <v>6489</v>
      </c>
      <c r="N2170">
        <v>6.6386944000000003E-2</v>
      </c>
      <c r="O2170">
        <v>3</v>
      </c>
      <c r="P2170">
        <v>1360</v>
      </c>
      <c r="Q2170">
        <v>15</v>
      </c>
      <c r="R2170">
        <v>20</v>
      </c>
      <c r="S2170">
        <v>11</v>
      </c>
      <c r="T2170">
        <v>73</v>
      </c>
      <c r="U2170">
        <v>1</v>
      </c>
      <c r="V2170">
        <v>0</v>
      </c>
      <c r="W2170">
        <v>1.2289991038965773</v>
      </c>
      <c r="X2170">
        <v>26.326056720379093</v>
      </c>
      <c r="Y2170">
        <v>1.3509600184406199</v>
      </c>
      <c r="Z2170">
        <v>0.72043002200761674</v>
      </c>
      <c r="AA2170">
        <v>149.61567233376141</v>
      </c>
      <c r="AB2170">
        <v>6.3944536030227832</v>
      </c>
      <c r="AC2170">
        <v>0.14689050481079335</v>
      </c>
      <c r="AD2170">
        <v>0</v>
      </c>
      <c r="AE2170">
        <v>185.78346230631888</v>
      </c>
    </row>
    <row r="2171" spans="1:31" x14ac:dyDescent="0.25">
      <c r="A2171">
        <v>2367625</v>
      </c>
      <c r="B2171">
        <v>1</v>
      </c>
      <c r="C2171" t="s">
        <v>81</v>
      </c>
      <c r="D2171" t="s">
        <v>123</v>
      </c>
      <c r="E2171" t="s">
        <v>132</v>
      </c>
      <c r="F2171" t="s">
        <v>5100</v>
      </c>
      <c r="G2171" t="s">
        <v>168</v>
      </c>
      <c r="H2171" t="s">
        <v>135</v>
      </c>
      <c r="I2171" t="s">
        <v>136</v>
      </c>
      <c r="J2171" t="s">
        <v>137</v>
      </c>
      <c r="K2171" t="s">
        <v>138</v>
      </c>
      <c r="L2171" t="s">
        <v>6490</v>
      </c>
      <c r="M2171" t="s">
        <v>6491</v>
      </c>
      <c r="N2171">
        <v>3.7336111110000001</v>
      </c>
      <c r="O2171">
        <v>2</v>
      </c>
      <c r="P2171">
        <v>0</v>
      </c>
      <c r="Q2171">
        <v>95</v>
      </c>
      <c r="R2171">
        <v>0</v>
      </c>
      <c r="S2171">
        <v>7</v>
      </c>
      <c r="T2171">
        <v>0</v>
      </c>
      <c r="U2171">
        <v>0</v>
      </c>
      <c r="V2171">
        <v>0</v>
      </c>
      <c r="W2171">
        <v>1.2956774877559973</v>
      </c>
      <c r="X2171">
        <v>0</v>
      </c>
      <c r="Y2171">
        <v>619.4794689350955</v>
      </c>
      <c r="Z2171">
        <v>0</v>
      </c>
      <c r="AA2171">
        <v>57.234309634661635</v>
      </c>
      <c r="AB2171">
        <v>0</v>
      </c>
      <c r="AC2171">
        <v>0</v>
      </c>
      <c r="AD2171">
        <v>0</v>
      </c>
      <c r="AE2171">
        <v>678.00945605751315</v>
      </c>
    </row>
    <row r="2172" spans="1:31" x14ac:dyDescent="0.25">
      <c r="A2172">
        <v>2367725</v>
      </c>
      <c r="B2172">
        <v>1</v>
      </c>
      <c r="C2172" t="s">
        <v>80</v>
      </c>
      <c r="D2172" t="s">
        <v>104</v>
      </c>
      <c r="E2172" t="s">
        <v>225</v>
      </c>
      <c r="F2172" t="s">
        <v>6492</v>
      </c>
      <c r="G2172" t="s">
        <v>219</v>
      </c>
      <c r="H2172" t="s">
        <v>151</v>
      </c>
      <c r="I2172" t="s">
        <v>136</v>
      </c>
      <c r="J2172" t="s">
        <v>137</v>
      </c>
      <c r="K2172" t="s">
        <v>138</v>
      </c>
      <c r="L2172" t="s">
        <v>6394</v>
      </c>
      <c r="M2172" t="s">
        <v>6493</v>
      </c>
      <c r="N2172">
        <v>1.5391666660000001</v>
      </c>
      <c r="O2172">
        <v>0</v>
      </c>
      <c r="P2172">
        <v>62</v>
      </c>
      <c r="Q2172">
        <v>0</v>
      </c>
      <c r="R2172">
        <v>1</v>
      </c>
      <c r="S2172">
        <v>0</v>
      </c>
      <c r="T2172">
        <v>12</v>
      </c>
      <c r="U2172">
        <v>0</v>
      </c>
      <c r="V2172">
        <v>0</v>
      </c>
      <c r="W2172">
        <v>0</v>
      </c>
      <c r="X2172">
        <v>30.956167464497156</v>
      </c>
      <c r="Y2172">
        <v>0</v>
      </c>
      <c r="Z2172">
        <v>0</v>
      </c>
      <c r="AA2172">
        <v>0</v>
      </c>
      <c r="AB2172">
        <v>26.194196000660639</v>
      </c>
      <c r="AC2172">
        <v>0</v>
      </c>
      <c r="AD2172">
        <v>0</v>
      </c>
      <c r="AE2172">
        <v>57.150363465157795</v>
      </c>
    </row>
    <row r="2173" spans="1:31" x14ac:dyDescent="0.25">
      <c r="A2173">
        <v>2367333</v>
      </c>
      <c r="B2173">
        <v>1</v>
      </c>
      <c r="C2173" t="s">
        <v>80</v>
      </c>
      <c r="D2173" t="s">
        <v>84</v>
      </c>
      <c r="E2173" t="s">
        <v>148</v>
      </c>
      <c r="F2173" t="s">
        <v>6494</v>
      </c>
      <c r="G2173" t="s">
        <v>150</v>
      </c>
      <c r="H2173" t="s">
        <v>151</v>
      </c>
      <c r="I2173" t="s">
        <v>136</v>
      </c>
      <c r="J2173" t="s">
        <v>137</v>
      </c>
      <c r="K2173" t="s">
        <v>138</v>
      </c>
      <c r="L2173" t="s">
        <v>6495</v>
      </c>
      <c r="M2173" t="s">
        <v>6496</v>
      </c>
      <c r="N2173">
        <v>1.5861111109999999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1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8.153266031748533</v>
      </c>
      <c r="AC2173">
        <v>0</v>
      </c>
      <c r="AD2173">
        <v>0</v>
      </c>
      <c r="AE2173">
        <v>8.153266031748533</v>
      </c>
    </row>
    <row r="2174" spans="1:31" x14ac:dyDescent="0.25">
      <c r="A2174">
        <v>2367871</v>
      </c>
      <c r="B2174">
        <v>1</v>
      </c>
      <c r="C2174" t="s">
        <v>81</v>
      </c>
      <c r="D2174" t="s">
        <v>119</v>
      </c>
      <c r="E2174" t="s">
        <v>171</v>
      </c>
      <c r="F2174" t="s">
        <v>6497</v>
      </c>
      <c r="G2174" t="s">
        <v>168</v>
      </c>
      <c r="H2174" t="s">
        <v>135</v>
      </c>
      <c r="I2174" t="s">
        <v>136</v>
      </c>
      <c r="J2174" t="s">
        <v>137</v>
      </c>
      <c r="K2174" t="s">
        <v>138</v>
      </c>
      <c r="L2174" t="s">
        <v>6498</v>
      </c>
      <c r="M2174" t="s">
        <v>6499</v>
      </c>
      <c r="N2174">
        <v>1.6530555549999999</v>
      </c>
      <c r="O2174">
        <v>0</v>
      </c>
      <c r="P2174">
        <v>988</v>
      </c>
      <c r="Q2174">
        <v>66</v>
      </c>
      <c r="R2174">
        <v>61</v>
      </c>
      <c r="S2174">
        <v>4</v>
      </c>
      <c r="T2174">
        <v>70</v>
      </c>
      <c r="U2174">
        <v>0</v>
      </c>
      <c r="V2174">
        <v>2</v>
      </c>
      <c r="W2174">
        <v>0</v>
      </c>
      <c r="X2174">
        <v>362.57912754943737</v>
      </c>
      <c r="Y2174">
        <v>677.5490299812401</v>
      </c>
      <c r="Z2174">
        <v>348.94425100754978</v>
      </c>
      <c r="AA2174">
        <v>14.212124554582116</v>
      </c>
      <c r="AB2174">
        <v>56.989243735197768</v>
      </c>
      <c r="AC2174">
        <v>0</v>
      </c>
      <c r="AD2174">
        <v>367.10039881865657</v>
      </c>
      <c r="AE2174">
        <v>1827.3741756466638</v>
      </c>
    </row>
    <row r="2175" spans="1:31" x14ac:dyDescent="0.25">
      <c r="A2175">
        <v>2367373</v>
      </c>
      <c r="B2175">
        <v>1</v>
      </c>
      <c r="C2175" t="s">
        <v>80</v>
      </c>
      <c r="D2175" t="s">
        <v>101</v>
      </c>
      <c r="E2175" t="s">
        <v>166</v>
      </c>
      <c r="F2175" t="s">
        <v>520</v>
      </c>
      <c r="G2175" t="s">
        <v>1579</v>
      </c>
      <c r="H2175" t="s">
        <v>135</v>
      </c>
      <c r="I2175" t="s">
        <v>136</v>
      </c>
      <c r="J2175" t="s">
        <v>137</v>
      </c>
      <c r="K2175" t="s">
        <v>138</v>
      </c>
      <c r="L2175" t="s">
        <v>6500</v>
      </c>
      <c r="M2175" t="s">
        <v>6501</v>
      </c>
      <c r="N2175">
        <v>2.0394444439999999</v>
      </c>
      <c r="O2175">
        <v>4</v>
      </c>
      <c r="P2175">
        <v>0</v>
      </c>
      <c r="Q2175">
        <v>2</v>
      </c>
      <c r="R2175">
        <v>0</v>
      </c>
      <c r="S2175">
        <v>15</v>
      </c>
      <c r="T2175">
        <v>0</v>
      </c>
      <c r="U2175">
        <v>0</v>
      </c>
      <c r="V2175">
        <v>0</v>
      </c>
      <c r="W2175">
        <v>30.484468423333688</v>
      </c>
      <c r="X2175">
        <v>0</v>
      </c>
      <c r="Y2175">
        <v>35.957005530120647</v>
      </c>
      <c r="Z2175">
        <v>0</v>
      </c>
      <c r="AA2175">
        <v>1144.3953961979689</v>
      </c>
      <c r="AB2175">
        <v>0</v>
      </c>
      <c r="AC2175">
        <v>0</v>
      </c>
      <c r="AD2175">
        <v>0</v>
      </c>
      <c r="AE2175">
        <v>1210.8368701514232</v>
      </c>
    </row>
    <row r="2176" spans="1:31" x14ac:dyDescent="0.25">
      <c r="A2176">
        <v>2367539</v>
      </c>
      <c r="B2176">
        <v>1</v>
      </c>
      <c r="C2176" t="s">
        <v>81</v>
      </c>
      <c r="D2176" t="s">
        <v>117</v>
      </c>
      <c r="E2176" t="s">
        <v>171</v>
      </c>
      <c r="F2176" t="s">
        <v>6502</v>
      </c>
      <c r="G2176" t="s">
        <v>168</v>
      </c>
      <c r="H2176" t="s">
        <v>135</v>
      </c>
      <c r="I2176" t="s">
        <v>653</v>
      </c>
      <c r="J2176" t="s">
        <v>137</v>
      </c>
      <c r="K2176" t="s">
        <v>138</v>
      </c>
      <c r="L2176" t="s">
        <v>6503</v>
      </c>
      <c r="M2176" t="s">
        <v>6504</v>
      </c>
      <c r="N2176">
        <v>2.0555555E-2</v>
      </c>
      <c r="O2176">
        <v>2</v>
      </c>
      <c r="P2176">
        <v>747</v>
      </c>
      <c r="Q2176">
        <v>92</v>
      </c>
      <c r="R2176">
        <v>225</v>
      </c>
      <c r="S2176">
        <v>12</v>
      </c>
      <c r="T2176">
        <v>79</v>
      </c>
      <c r="U2176">
        <v>0</v>
      </c>
      <c r="V2176">
        <v>0</v>
      </c>
      <c r="W2176">
        <v>8.6047695306666686E-3</v>
      </c>
      <c r="X2176">
        <v>3.7509271421646124</v>
      </c>
      <c r="Y2176">
        <v>14.355272099344228</v>
      </c>
      <c r="Z2176">
        <v>16.74965207867842</v>
      </c>
      <c r="AA2176">
        <v>0.4763104851909522</v>
      </c>
      <c r="AB2176">
        <v>2.3646683922071179</v>
      </c>
      <c r="AC2176">
        <v>0</v>
      </c>
      <c r="AD2176">
        <v>0</v>
      </c>
      <c r="AE2176">
        <v>37.705434967115991</v>
      </c>
    </row>
    <row r="2177" spans="1:31" x14ac:dyDescent="0.25">
      <c r="A2177">
        <v>2367894</v>
      </c>
      <c r="B2177">
        <v>1</v>
      </c>
      <c r="C2177" t="s">
        <v>80</v>
      </c>
      <c r="D2177" t="s">
        <v>95</v>
      </c>
      <c r="E2177" t="s">
        <v>320</v>
      </c>
      <c r="F2177" t="s">
        <v>6380</v>
      </c>
      <c r="G2177" t="s">
        <v>168</v>
      </c>
      <c r="H2177" t="s">
        <v>135</v>
      </c>
      <c r="I2177" t="s">
        <v>136</v>
      </c>
      <c r="J2177" t="s">
        <v>137</v>
      </c>
      <c r="K2177" t="s">
        <v>138</v>
      </c>
      <c r="L2177" t="s">
        <v>6505</v>
      </c>
      <c r="M2177" t="s">
        <v>6506</v>
      </c>
      <c r="N2177">
        <v>0.16129527699999999</v>
      </c>
      <c r="O2177">
        <v>6</v>
      </c>
      <c r="P2177">
        <v>5843</v>
      </c>
      <c r="Q2177">
        <v>10</v>
      </c>
      <c r="R2177">
        <v>20</v>
      </c>
      <c r="S2177">
        <v>38</v>
      </c>
      <c r="T2177">
        <v>503</v>
      </c>
      <c r="U2177">
        <v>9</v>
      </c>
      <c r="V2177">
        <v>0</v>
      </c>
      <c r="W2177">
        <v>1.5361641368289667</v>
      </c>
      <c r="X2177">
        <v>353.67278143033656</v>
      </c>
      <c r="Y2177">
        <v>15.308848523507196</v>
      </c>
      <c r="Z2177">
        <v>2.6120597279812006</v>
      </c>
      <c r="AA2177">
        <v>91.203466363526985</v>
      </c>
      <c r="AB2177">
        <v>131.98970135913621</v>
      </c>
      <c r="AC2177">
        <v>1449.3044153329079</v>
      </c>
      <c r="AD2177">
        <v>0</v>
      </c>
      <c r="AE2177">
        <v>2045.6274368742252</v>
      </c>
    </row>
    <row r="2178" spans="1:31" x14ac:dyDescent="0.25">
      <c r="A2178">
        <v>2367565</v>
      </c>
      <c r="B2178">
        <v>1</v>
      </c>
      <c r="C2178" t="s">
        <v>81</v>
      </c>
      <c r="D2178" t="s">
        <v>128</v>
      </c>
      <c r="E2178" t="s">
        <v>132</v>
      </c>
      <c r="F2178" t="s">
        <v>6507</v>
      </c>
      <c r="G2178" t="s">
        <v>244</v>
      </c>
      <c r="H2178" t="s">
        <v>135</v>
      </c>
      <c r="I2178" t="s">
        <v>136</v>
      </c>
      <c r="J2178" t="s">
        <v>137</v>
      </c>
      <c r="K2178" t="s">
        <v>245</v>
      </c>
      <c r="L2178" t="s">
        <v>6508</v>
      </c>
      <c r="M2178" t="s">
        <v>6509</v>
      </c>
      <c r="N2178">
        <v>4.2052777770000001</v>
      </c>
      <c r="O2178">
        <v>0</v>
      </c>
      <c r="P2178">
        <v>663</v>
      </c>
      <c r="Q2178">
        <v>0</v>
      </c>
      <c r="R2178">
        <v>0</v>
      </c>
      <c r="S2178">
        <v>0</v>
      </c>
      <c r="T2178">
        <v>49</v>
      </c>
      <c r="U2178">
        <v>0</v>
      </c>
      <c r="V2178">
        <v>0</v>
      </c>
      <c r="W2178">
        <v>0</v>
      </c>
      <c r="X2178">
        <v>916.99327111744356</v>
      </c>
      <c r="Y2178">
        <v>0</v>
      </c>
      <c r="Z2178">
        <v>0</v>
      </c>
      <c r="AA2178">
        <v>0</v>
      </c>
      <c r="AB2178">
        <v>487.56757828595835</v>
      </c>
      <c r="AC2178">
        <v>0</v>
      </c>
      <c r="AD2178">
        <v>0</v>
      </c>
      <c r="AE2178">
        <v>1404.5608494034018</v>
      </c>
    </row>
    <row r="2179" spans="1:31" x14ac:dyDescent="0.25">
      <c r="A2179">
        <v>2367914</v>
      </c>
      <c r="B2179">
        <v>1</v>
      </c>
      <c r="C2179" t="s">
        <v>80</v>
      </c>
      <c r="D2179" t="s">
        <v>96</v>
      </c>
      <c r="E2179" t="s">
        <v>166</v>
      </c>
      <c r="F2179" t="s">
        <v>6510</v>
      </c>
      <c r="G2179" t="s">
        <v>168</v>
      </c>
      <c r="H2179" t="s">
        <v>135</v>
      </c>
      <c r="I2179" t="s">
        <v>136</v>
      </c>
      <c r="J2179" t="s">
        <v>137</v>
      </c>
      <c r="K2179" t="s">
        <v>138</v>
      </c>
      <c r="L2179" t="s">
        <v>6511</v>
      </c>
      <c r="M2179" t="s">
        <v>6512</v>
      </c>
      <c r="N2179">
        <v>0.27805555500000001</v>
      </c>
      <c r="O2179">
        <v>0</v>
      </c>
      <c r="P2179">
        <v>0</v>
      </c>
      <c r="Q2179">
        <v>0</v>
      </c>
      <c r="R2179">
        <v>0</v>
      </c>
      <c r="S2179">
        <v>1</v>
      </c>
      <c r="T2179">
        <v>0</v>
      </c>
      <c r="U2179">
        <v>1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4.5774647536478978</v>
      </c>
      <c r="AB2179">
        <v>0</v>
      </c>
      <c r="AC2179">
        <v>27.215339221628895</v>
      </c>
      <c r="AD2179">
        <v>0</v>
      </c>
      <c r="AE2179">
        <v>31.792803975276794</v>
      </c>
    </row>
    <row r="2180" spans="1:31" x14ac:dyDescent="0.25">
      <c r="A2180">
        <v>2367496</v>
      </c>
      <c r="B2180">
        <v>1</v>
      </c>
      <c r="C2180" t="s">
        <v>80</v>
      </c>
      <c r="D2180" t="s">
        <v>106</v>
      </c>
      <c r="E2180" t="s">
        <v>320</v>
      </c>
      <c r="F2180" t="s">
        <v>6513</v>
      </c>
      <c r="G2180" t="s">
        <v>244</v>
      </c>
      <c r="H2180" t="s">
        <v>135</v>
      </c>
      <c r="I2180" t="s">
        <v>136</v>
      </c>
      <c r="J2180" t="s">
        <v>137</v>
      </c>
      <c r="K2180" t="s">
        <v>245</v>
      </c>
      <c r="L2180" t="s">
        <v>6514</v>
      </c>
      <c r="M2180" t="s">
        <v>6515</v>
      </c>
      <c r="N2180">
        <v>6.2794444440000001</v>
      </c>
      <c r="O2180">
        <v>0</v>
      </c>
      <c r="P2180">
        <v>0</v>
      </c>
      <c r="Q2180">
        <v>1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18.684786222736307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18.684786222736307</v>
      </c>
    </row>
    <row r="2181" spans="1:31" x14ac:dyDescent="0.25">
      <c r="A2181">
        <v>2367937</v>
      </c>
      <c r="B2181">
        <v>1</v>
      </c>
      <c r="C2181" t="s">
        <v>81</v>
      </c>
      <c r="D2181" t="s">
        <v>112</v>
      </c>
      <c r="E2181" t="s">
        <v>225</v>
      </c>
      <c r="F2181" t="s">
        <v>2128</v>
      </c>
      <c r="G2181" t="s">
        <v>219</v>
      </c>
      <c r="H2181" t="s">
        <v>151</v>
      </c>
      <c r="I2181" t="s">
        <v>136</v>
      </c>
      <c r="J2181" t="s">
        <v>137</v>
      </c>
      <c r="K2181" t="s">
        <v>138</v>
      </c>
      <c r="L2181" t="s">
        <v>6516</v>
      </c>
      <c r="M2181" t="s">
        <v>6517</v>
      </c>
      <c r="N2181">
        <v>0.58805555499999995</v>
      </c>
      <c r="O2181">
        <v>0</v>
      </c>
      <c r="P2181">
        <v>48</v>
      </c>
      <c r="Q2181">
        <v>0</v>
      </c>
      <c r="R2181">
        <v>2</v>
      </c>
      <c r="S2181">
        <v>0</v>
      </c>
      <c r="T2181">
        <v>13</v>
      </c>
      <c r="U2181">
        <v>0</v>
      </c>
      <c r="V2181">
        <v>0</v>
      </c>
      <c r="W2181">
        <v>0</v>
      </c>
      <c r="X2181">
        <v>6.7891411917467153</v>
      </c>
      <c r="Y2181">
        <v>0</v>
      </c>
      <c r="Z2181">
        <v>0.80742304346303995</v>
      </c>
      <c r="AA2181">
        <v>0</v>
      </c>
      <c r="AB2181">
        <v>12.410238272822159</v>
      </c>
      <c r="AC2181">
        <v>0</v>
      </c>
      <c r="AD2181">
        <v>0</v>
      </c>
      <c r="AE2181">
        <v>20.006802508031914</v>
      </c>
    </row>
    <row r="2182" spans="1:31" x14ac:dyDescent="0.25">
      <c r="A2182">
        <v>2367396</v>
      </c>
      <c r="B2182">
        <v>1</v>
      </c>
      <c r="C2182" t="s">
        <v>81</v>
      </c>
      <c r="D2182" t="s">
        <v>119</v>
      </c>
      <c r="E2182" t="s">
        <v>171</v>
      </c>
      <c r="F2182" t="s">
        <v>6497</v>
      </c>
      <c r="G2182" t="s">
        <v>328</v>
      </c>
      <c r="H2182" t="s">
        <v>135</v>
      </c>
      <c r="I2182" t="s">
        <v>136</v>
      </c>
      <c r="J2182" t="s">
        <v>137</v>
      </c>
      <c r="K2182" t="s">
        <v>245</v>
      </c>
      <c r="L2182" t="s">
        <v>6518</v>
      </c>
      <c r="M2182" t="s">
        <v>6519</v>
      </c>
      <c r="N2182">
        <v>0.65444444400000001</v>
      </c>
      <c r="O2182">
        <v>0</v>
      </c>
      <c r="P2182">
        <v>935</v>
      </c>
      <c r="Q2182">
        <v>66</v>
      </c>
      <c r="R2182">
        <v>59</v>
      </c>
      <c r="S2182">
        <v>4</v>
      </c>
      <c r="T2182">
        <v>66</v>
      </c>
      <c r="U2182">
        <v>0</v>
      </c>
      <c r="V2182">
        <v>2</v>
      </c>
      <c r="W2182">
        <v>0</v>
      </c>
      <c r="X2182">
        <v>124.81209420257306</v>
      </c>
      <c r="Y2182">
        <v>252.25593750130543</v>
      </c>
      <c r="Z2182">
        <v>136.31322027324617</v>
      </c>
      <c r="AA2182">
        <v>6.1967718231779383</v>
      </c>
      <c r="AB2182">
        <v>20.811732469089748</v>
      </c>
      <c r="AC2182">
        <v>0</v>
      </c>
      <c r="AD2182">
        <v>233.79117192963565</v>
      </c>
      <c r="AE2182">
        <v>774.18092819902802</v>
      </c>
    </row>
    <row r="2183" spans="1:31" x14ac:dyDescent="0.25">
      <c r="A2183">
        <v>2367545</v>
      </c>
      <c r="B2183">
        <v>1</v>
      </c>
      <c r="C2183" t="s">
        <v>80</v>
      </c>
      <c r="D2183" t="s">
        <v>83</v>
      </c>
      <c r="E2183" t="s">
        <v>132</v>
      </c>
      <c r="F2183" t="s">
        <v>6520</v>
      </c>
      <c r="G2183" t="s">
        <v>168</v>
      </c>
      <c r="H2183" t="s">
        <v>135</v>
      </c>
      <c r="I2183" t="s">
        <v>136</v>
      </c>
      <c r="J2183" t="s">
        <v>137</v>
      </c>
      <c r="K2183" t="s">
        <v>138</v>
      </c>
      <c r="L2183" t="s">
        <v>6521</v>
      </c>
      <c r="M2183" t="s">
        <v>6522</v>
      </c>
      <c r="N2183">
        <v>0.47249999999999998</v>
      </c>
      <c r="O2183">
        <v>0</v>
      </c>
      <c r="P2183">
        <v>1</v>
      </c>
      <c r="Q2183">
        <v>0</v>
      </c>
      <c r="R2183">
        <v>0</v>
      </c>
      <c r="S2183">
        <v>0</v>
      </c>
      <c r="T2183">
        <v>83</v>
      </c>
      <c r="U2183">
        <v>0</v>
      </c>
      <c r="V2183">
        <v>5</v>
      </c>
      <c r="W2183">
        <v>0</v>
      </c>
      <c r="X2183">
        <v>0.45804079118876945</v>
      </c>
      <c r="Y2183">
        <v>0</v>
      </c>
      <c r="Z2183">
        <v>0</v>
      </c>
      <c r="AA2183">
        <v>0</v>
      </c>
      <c r="AB2183">
        <v>71.578973833169059</v>
      </c>
      <c r="AC2183">
        <v>0</v>
      </c>
      <c r="AD2183">
        <v>192.48548195058342</v>
      </c>
      <c r="AE2183">
        <v>264.52249657494121</v>
      </c>
    </row>
    <row r="2184" spans="1:31" x14ac:dyDescent="0.25">
      <c r="A2184">
        <v>2367794</v>
      </c>
      <c r="B2184">
        <v>1</v>
      </c>
      <c r="C2184" t="s">
        <v>81</v>
      </c>
      <c r="D2184" t="s">
        <v>127</v>
      </c>
      <c r="E2184" t="s">
        <v>132</v>
      </c>
      <c r="F2184" t="s">
        <v>4468</v>
      </c>
      <c r="G2184" t="s">
        <v>134</v>
      </c>
      <c r="H2184" t="s">
        <v>135</v>
      </c>
      <c r="I2184" t="s">
        <v>136</v>
      </c>
      <c r="J2184" t="s">
        <v>137</v>
      </c>
      <c r="K2184" t="s">
        <v>138</v>
      </c>
      <c r="L2184" t="s">
        <v>6523</v>
      </c>
      <c r="M2184" t="s">
        <v>6524</v>
      </c>
      <c r="N2184">
        <v>7.2441666659999999</v>
      </c>
      <c r="O2184">
        <v>0</v>
      </c>
      <c r="P2184">
        <v>75</v>
      </c>
      <c r="Q2184">
        <v>0</v>
      </c>
      <c r="R2184">
        <v>24</v>
      </c>
      <c r="S2184">
        <v>0</v>
      </c>
      <c r="T2184">
        <v>13</v>
      </c>
      <c r="U2184">
        <v>0</v>
      </c>
      <c r="V2184">
        <v>1</v>
      </c>
      <c r="W2184">
        <v>0</v>
      </c>
      <c r="X2184">
        <v>159.16463817200002</v>
      </c>
      <c r="Y2184">
        <v>0</v>
      </c>
      <c r="Z2184">
        <v>231.29214582374186</v>
      </c>
      <c r="AA2184">
        <v>0</v>
      </c>
      <c r="AB2184">
        <v>62.668970611024143</v>
      </c>
      <c r="AC2184">
        <v>0</v>
      </c>
      <c r="AD2184">
        <v>3.8051531129487506</v>
      </c>
      <c r="AE2184">
        <v>456.93090771971475</v>
      </c>
    </row>
    <row r="2185" spans="1:31" x14ac:dyDescent="0.25">
      <c r="A2185">
        <v>2367353</v>
      </c>
      <c r="B2185">
        <v>1</v>
      </c>
      <c r="C2185" t="s">
        <v>80</v>
      </c>
      <c r="D2185" t="s">
        <v>96</v>
      </c>
      <c r="E2185" t="s">
        <v>132</v>
      </c>
      <c r="F2185" t="s">
        <v>6525</v>
      </c>
      <c r="G2185" t="s">
        <v>134</v>
      </c>
      <c r="H2185" t="s">
        <v>135</v>
      </c>
      <c r="I2185" t="s">
        <v>136</v>
      </c>
      <c r="J2185" t="s">
        <v>137</v>
      </c>
      <c r="K2185" t="s">
        <v>138</v>
      </c>
      <c r="L2185" t="s">
        <v>6526</v>
      </c>
      <c r="M2185" t="s">
        <v>6527</v>
      </c>
      <c r="N2185">
        <v>4.818333333</v>
      </c>
      <c r="O2185">
        <v>0</v>
      </c>
      <c r="P2185">
        <v>15</v>
      </c>
      <c r="Q2185">
        <v>0</v>
      </c>
      <c r="R2185">
        <v>16</v>
      </c>
      <c r="S2185">
        <v>0</v>
      </c>
      <c r="T2185">
        <v>16</v>
      </c>
      <c r="U2185">
        <v>0</v>
      </c>
      <c r="V2185">
        <v>0</v>
      </c>
      <c r="W2185">
        <v>0</v>
      </c>
      <c r="X2185">
        <v>45.170289284763747</v>
      </c>
      <c r="Y2185">
        <v>0</v>
      </c>
      <c r="Z2185">
        <v>280.43795527861391</v>
      </c>
      <c r="AA2185">
        <v>0</v>
      </c>
      <c r="AB2185">
        <v>345.04143199991688</v>
      </c>
      <c r="AC2185">
        <v>0</v>
      </c>
      <c r="AD2185">
        <v>0</v>
      </c>
      <c r="AE2185">
        <v>670.64967656329452</v>
      </c>
    </row>
    <row r="2186" spans="1:31" x14ac:dyDescent="0.25">
      <c r="A2186">
        <v>2368000</v>
      </c>
      <c r="B2186">
        <v>1</v>
      </c>
      <c r="C2186" t="s">
        <v>80</v>
      </c>
      <c r="D2186" t="s">
        <v>110</v>
      </c>
      <c r="E2186" t="s">
        <v>148</v>
      </c>
      <c r="F2186" t="s">
        <v>6528</v>
      </c>
      <c r="G2186" t="s">
        <v>160</v>
      </c>
      <c r="H2186" t="s">
        <v>151</v>
      </c>
      <c r="I2186" t="s">
        <v>136</v>
      </c>
      <c r="J2186" t="s">
        <v>137</v>
      </c>
      <c r="K2186" t="s">
        <v>138</v>
      </c>
      <c r="L2186" t="s">
        <v>6529</v>
      </c>
      <c r="M2186" t="s">
        <v>6530</v>
      </c>
      <c r="N2186">
        <v>2.5955555549999998</v>
      </c>
      <c r="O2186">
        <v>0</v>
      </c>
      <c r="P2186">
        <v>4</v>
      </c>
      <c r="Q2186">
        <v>0</v>
      </c>
      <c r="R2186">
        <v>0</v>
      </c>
      <c r="S2186">
        <v>0</v>
      </c>
      <c r="T2186">
        <v>1</v>
      </c>
      <c r="U2186">
        <v>0</v>
      </c>
      <c r="V2186">
        <v>0</v>
      </c>
      <c r="W2186">
        <v>0</v>
      </c>
      <c r="X2186">
        <v>8.2060080475071597</v>
      </c>
      <c r="Y2186">
        <v>0</v>
      </c>
      <c r="Z2186">
        <v>0</v>
      </c>
      <c r="AA2186">
        <v>0</v>
      </c>
      <c r="AB2186">
        <v>2.1698307044533335E-3</v>
      </c>
      <c r="AC2186">
        <v>0</v>
      </c>
      <c r="AD2186">
        <v>0</v>
      </c>
      <c r="AE2186">
        <v>8.2081778782116128</v>
      </c>
    </row>
    <row r="2187" spans="1:31" x14ac:dyDescent="0.25">
      <c r="A2187">
        <v>2367751</v>
      </c>
      <c r="B2187">
        <v>1</v>
      </c>
      <c r="C2187" t="s">
        <v>81</v>
      </c>
      <c r="D2187" t="s">
        <v>112</v>
      </c>
      <c r="E2187" t="s">
        <v>225</v>
      </c>
      <c r="F2187" t="s">
        <v>6531</v>
      </c>
      <c r="G2187" t="s">
        <v>299</v>
      </c>
      <c r="H2187" t="s">
        <v>151</v>
      </c>
      <c r="I2187" t="s">
        <v>136</v>
      </c>
      <c r="J2187" t="s">
        <v>137</v>
      </c>
      <c r="K2187" t="s">
        <v>138</v>
      </c>
      <c r="L2187" t="s">
        <v>6532</v>
      </c>
      <c r="M2187" t="s">
        <v>6533</v>
      </c>
      <c r="N2187">
        <v>1.135555555</v>
      </c>
      <c r="O2187">
        <v>0</v>
      </c>
      <c r="P2187">
        <v>0</v>
      </c>
      <c r="Q2187">
        <v>0</v>
      </c>
      <c r="R2187">
        <v>2</v>
      </c>
      <c r="S2187">
        <v>0</v>
      </c>
      <c r="T2187">
        <v>47</v>
      </c>
      <c r="U2187">
        <v>0</v>
      </c>
      <c r="V2187">
        <v>2</v>
      </c>
      <c r="W2187">
        <v>0</v>
      </c>
      <c r="X2187">
        <v>0</v>
      </c>
      <c r="Y2187">
        <v>0</v>
      </c>
      <c r="Z2187">
        <v>25.641285244684912</v>
      </c>
      <c r="AA2187">
        <v>0</v>
      </c>
      <c r="AB2187">
        <v>37.794038588140907</v>
      </c>
      <c r="AC2187">
        <v>0</v>
      </c>
      <c r="AD2187">
        <v>12.445089832084678</v>
      </c>
      <c r="AE2187">
        <v>75.880413664910492</v>
      </c>
    </row>
    <row r="2188" spans="1:31" x14ac:dyDescent="0.25">
      <c r="A2188">
        <v>2367851</v>
      </c>
      <c r="B2188">
        <v>1</v>
      </c>
      <c r="C2188" t="s">
        <v>81</v>
      </c>
      <c r="D2188" t="s">
        <v>116</v>
      </c>
      <c r="E2188" t="s">
        <v>132</v>
      </c>
      <c r="F2188" t="s">
        <v>6534</v>
      </c>
      <c r="G2188" t="s">
        <v>816</v>
      </c>
      <c r="H2188" t="s">
        <v>135</v>
      </c>
      <c r="I2188" t="s">
        <v>136</v>
      </c>
      <c r="J2188" t="s">
        <v>137</v>
      </c>
      <c r="K2188" t="s">
        <v>138</v>
      </c>
      <c r="L2188" t="s">
        <v>597</v>
      </c>
      <c r="M2188" t="s">
        <v>6535</v>
      </c>
      <c r="N2188">
        <v>0.83666666599999995</v>
      </c>
      <c r="O2188">
        <v>0</v>
      </c>
      <c r="P2188">
        <v>553</v>
      </c>
      <c r="Q2188">
        <v>0</v>
      </c>
      <c r="R2188">
        <v>0</v>
      </c>
      <c r="S2188">
        <v>0</v>
      </c>
      <c r="T2188">
        <v>54</v>
      </c>
      <c r="U2188">
        <v>0</v>
      </c>
      <c r="V2188">
        <v>0</v>
      </c>
      <c r="W2188">
        <v>0</v>
      </c>
      <c r="X2188">
        <v>110.65065730826672</v>
      </c>
      <c r="Y2188">
        <v>0</v>
      </c>
      <c r="Z2188">
        <v>0</v>
      </c>
      <c r="AA2188">
        <v>0</v>
      </c>
      <c r="AB2188">
        <v>45.250383728725595</v>
      </c>
      <c r="AC2188">
        <v>0</v>
      </c>
      <c r="AD2188">
        <v>0</v>
      </c>
      <c r="AE2188">
        <v>155.9010410369923</v>
      </c>
    </row>
    <row r="2189" spans="1:31" x14ac:dyDescent="0.25">
      <c r="A2189">
        <v>2367860</v>
      </c>
      <c r="B2189">
        <v>1</v>
      </c>
      <c r="C2189" t="s">
        <v>80</v>
      </c>
      <c r="D2189" t="s">
        <v>95</v>
      </c>
      <c r="E2189" t="s">
        <v>132</v>
      </c>
      <c r="F2189" t="s">
        <v>6536</v>
      </c>
      <c r="G2189" t="s">
        <v>134</v>
      </c>
      <c r="H2189" t="s">
        <v>135</v>
      </c>
      <c r="I2189" t="s">
        <v>136</v>
      </c>
      <c r="J2189" t="s">
        <v>137</v>
      </c>
      <c r="K2189" t="s">
        <v>138</v>
      </c>
      <c r="L2189" t="s">
        <v>6537</v>
      </c>
      <c r="M2189" t="s">
        <v>6538</v>
      </c>
      <c r="N2189">
        <v>2.7050000000000001</v>
      </c>
      <c r="O2189">
        <v>0</v>
      </c>
      <c r="P2189">
        <v>86</v>
      </c>
      <c r="Q2189">
        <v>0</v>
      </c>
      <c r="R2189">
        <v>0</v>
      </c>
      <c r="S2189">
        <v>0</v>
      </c>
      <c r="T2189">
        <v>6</v>
      </c>
      <c r="U2189">
        <v>0</v>
      </c>
      <c r="V2189">
        <v>0</v>
      </c>
      <c r="W2189">
        <v>0</v>
      </c>
      <c r="X2189">
        <v>53.228541777654279</v>
      </c>
      <c r="Y2189">
        <v>0</v>
      </c>
      <c r="Z2189">
        <v>0</v>
      </c>
      <c r="AA2189">
        <v>0</v>
      </c>
      <c r="AB2189">
        <v>7.3142454290619421</v>
      </c>
      <c r="AC2189">
        <v>0</v>
      </c>
      <c r="AD2189">
        <v>0</v>
      </c>
      <c r="AE2189">
        <v>60.54278720671622</v>
      </c>
    </row>
    <row r="2190" spans="1:31" x14ac:dyDescent="0.25">
      <c r="A2190">
        <v>2367528</v>
      </c>
      <c r="B2190">
        <v>1</v>
      </c>
      <c r="C2190" t="s">
        <v>81</v>
      </c>
      <c r="D2190" t="s">
        <v>120</v>
      </c>
      <c r="E2190" t="s">
        <v>154</v>
      </c>
      <c r="F2190" t="s">
        <v>6539</v>
      </c>
      <c r="G2190" t="s">
        <v>181</v>
      </c>
      <c r="H2190" t="s">
        <v>151</v>
      </c>
      <c r="I2190" t="s">
        <v>136</v>
      </c>
      <c r="J2190" t="s">
        <v>137</v>
      </c>
      <c r="K2190" t="s">
        <v>138</v>
      </c>
      <c r="L2190" t="s">
        <v>6540</v>
      </c>
      <c r="M2190" t="s">
        <v>6541</v>
      </c>
      <c r="N2190">
        <v>1.3883333330000001</v>
      </c>
      <c r="O2190">
        <v>0</v>
      </c>
      <c r="P2190">
        <v>78</v>
      </c>
      <c r="Q2190">
        <v>0</v>
      </c>
      <c r="R2190">
        <v>7</v>
      </c>
      <c r="S2190">
        <v>0</v>
      </c>
      <c r="T2190">
        <v>16</v>
      </c>
      <c r="U2190">
        <v>0</v>
      </c>
      <c r="V2190">
        <v>0</v>
      </c>
      <c r="W2190">
        <v>0</v>
      </c>
      <c r="X2190">
        <v>24.280236756104983</v>
      </c>
      <c r="Y2190">
        <v>0</v>
      </c>
      <c r="Z2190">
        <v>4.6780391646488884</v>
      </c>
      <c r="AA2190">
        <v>0</v>
      </c>
      <c r="AB2190">
        <v>16.086837606906723</v>
      </c>
      <c r="AC2190">
        <v>0</v>
      </c>
      <c r="AD2190">
        <v>0</v>
      </c>
      <c r="AE2190">
        <v>45.04511352766059</v>
      </c>
    </row>
    <row r="2191" spans="1:31" x14ac:dyDescent="0.25">
      <c r="A2191">
        <v>2367737</v>
      </c>
      <c r="B2191">
        <v>1</v>
      </c>
      <c r="C2191" t="s">
        <v>81</v>
      </c>
      <c r="D2191" t="s">
        <v>118</v>
      </c>
      <c r="E2191" t="s">
        <v>148</v>
      </c>
      <c r="F2191" t="s">
        <v>6542</v>
      </c>
      <c r="G2191" t="s">
        <v>1167</v>
      </c>
      <c r="H2191" t="s">
        <v>151</v>
      </c>
      <c r="I2191" t="s">
        <v>136</v>
      </c>
      <c r="J2191" t="s">
        <v>137</v>
      </c>
      <c r="K2191" t="s">
        <v>138</v>
      </c>
      <c r="L2191" t="s">
        <v>6543</v>
      </c>
      <c r="M2191" t="s">
        <v>6544</v>
      </c>
      <c r="N2191">
        <v>1.4513888880000001</v>
      </c>
      <c r="O2191">
        <v>0</v>
      </c>
      <c r="P2191">
        <v>13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5.2223608479080994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5.2223608479080994</v>
      </c>
    </row>
    <row r="2192" spans="1:31" x14ac:dyDescent="0.25">
      <c r="A2192">
        <v>2367837</v>
      </c>
      <c r="B2192">
        <v>1</v>
      </c>
      <c r="C2192" t="s">
        <v>80</v>
      </c>
      <c r="D2192" t="s">
        <v>100</v>
      </c>
      <c r="E2192" t="s">
        <v>225</v>
      </c>
      <c r="F2192" t="s">
        <v>6545</v>
      </c>
      <c r="G2192" t="s">
        <v>219</v>
      </c>
      <c r="H2192" t="s">
        <v>151</v>
      </c>
      <c r="I2192" t="s">
        <v>136</v>
      </c>
      <c r="J2192" t="s">
        <v>137</v>
      </c>
      <c r="K2192" t="s">
        <v>138</v>
      </c>
      <c r="L2192" t="s">
        <v>6546</v>
      </c>
      <c r="M2192" t="s">
        <v>6547</v>
      </c>
      <c r="N2192">
        <v>0.78916666599999996</v>
      </c>
      <c r="O2192">
        <v>0</v>
      </c>
      <c r="P2192">
        <v>33</v>
      </c>
      <c r="Q2192">
        <v>0</v>
      </c>
      <c r="R2192">
        <v>9</v>
      </c>
      <c r="S2192">
        <v>0</v>
      </c>
      <c r="T2192">
        <v>9</v>
      </c>
      <c r="U2192">
        <v>0</v>
      </c>
      <c r="V2192">
        <v>0</v>
      </c>
      <c r="W2192">
        <v>0</v>
      </c>
      <c r="X2192">
        <v>10.196968763267476</v>
      </c>
      <c r="Y2192">
        <v>0</v>
      </c>
      <c r="Z2192">
        <v>9.7122830946659935</v>
      </c>
      <c r="AA2192">
        <v>0</v>
      </c>
      <c r="AB2192">
        <v>13.022657386468117</v>
      </c>
      <c r="AC2192">
        <v>0</v>
      </c>
      <c r="AD2192">
        <v>0</v>
      </c>
      <c r="AE2192">
        <v>32.931909244401588</v>
      </c>
    </row>
    <row r="2193" spans="1:31" x14ac:dyDescent="0.25">
      <c r="A2193">
        <v>2367342</v>
      </c>
      <c r="B2193">
        <v>1</v>
      </c>
      <c r="C2193" t="s">
        <v>80</v>
      </c>
      <c r="D2193" t="s">
        <v>96</v>
      </c>
      <c r="E2193" t="s">
        <v>171</v>
      </c>
      <c r="F2193" t="s">
        <v>6548</v>
      </c>
      <c r="G2193" t="s">
        <v>168</v>
      </c>
      <c r="H2193" t="s">
        <v>135</v>
      </c>
      <c r="I2193" t="s">
        <v>136</v>
      </c>
      <c r="J2193" t="s">
        <v>137</v>
      </c>
      <c r="K2193" t="s">
        <v>138</v>
      </c>
      <c r="L2193" t="s">
        <v>6549</v>
      </c>
      <c r="M2193" t="s">
        <v>6550</v>
      </c>
      <c r="N2193">
        <v>0.91222222200000003</v>
      </c>
      <c r="O2193">
        <v>2</v>
      </c>
      <c r="P2193">
        <v>121</v>
      </c>
      <c r="Q2193">
        <v>1</v>
      </c>
      <c r="R2193">
        <v>183</v>
      </c>
      <c r="S2193">
        <v>1</v>
      </c>
      <c r="T2193">
        <v>42</v>
      </c>
      <c r="U2193">
        <v>0</v>
      </c>
      <c r="V2193">
        <v>0</v>
      </c>
      <c r="W2193">
        <v>30.961060932682269</v>
      </c>
      <c r="X2193">
        <v>71.455719295523949</v>
      </c>
      <c r="Y2193">
        <v>1.1087133755321099</v>
      </c>
      <c r="Z2193">
        <v>175.97347400291065</v>
      </c>
      <c r="AA2193">
        <v>22.460139118676157</v>
      </c>
      <c r="AB2193">
        <v>102.81032889517016</v>
      </c>
      <c r="AC2193">
        <v>0</v>
      </c>
      <c r="AD2193">
        <v>0</v>
      </c>
      <c r="AE2193">
        <v>404.7694356204953</v>
      </c>
    </row>
    <row r="2194" spans="1:31" x14ac:dyDescent="0.25">
      <c r="A2194">
        <v>2367820</v>
      </c>
      <c r="B2194">
        <v>1</v>
      </c>
      <c r="C2194" t="s">
        <v>81</v>
      </c>
      <c r="D2194" t="s">
        <v>112</v>
      </c>
      <c r="E2194" t="s">
        <v>225</v>
      </c>
      <c r="F2194" t="s">
        <v>6551</v>
      </c>
      <c r="G2194" t="s">
        <v>219</v>
      </c>
      <c r="H2194" t="s">
        <v>151</v>
      </c>
      <c r="I2194" t="s">
        <v>136</v>
      </c>
      <c r="J2194" t="s">
        <v>137</v>
      </c>
      <c r="K2194" t="s">
        <v>138</v>
      </c>
      <c r="L2194" t="s">
        <v>6552</v>
      </c>
      <c r="M2194" t="s">
        <v>6553</v>
      </c>
      <c r="N2194">
        <v>0.40749999999999997</v>
      </c>
      <c r="O2194">
        <v>0</v>
      </c>
      <c r="P2194">
        <v>3</v>
      </c>
      <c r="Q2194">
        <v>0</v>
      </c>
      <c r="R2194">
        <v>9</v>
      </c>
      <c r="S2194">
        <v>0</v>
      </c>
      <c r="T2194">
        <v>1</v>
      </c>
      <c r="U2194">
        <v>0</v>
      </c>
      <c r="V2194">
        <v>0</v>
      </c>
      <c r="W2194">
        <v>0</v>
      </c>
      <c r="X2194">
        <v>0.19212706390680001</v>
      </c>
      <c r="Y2194">
        <v>0</v>
      </c>
      <c r="Z2194">
        <v>0.56082219255170995</v>
      </c>
      <c r="AA2194">
        <v>0</v>
      </c>
      <c r="AB2194">
        <v>0.99524880983774977</v>
      </c>
      <c r="AC2194">
        <v>0</v>
      </c>
      <c r="AD2194">
        <v>0</v>
      </c>
      <c r="AE2194">
        <v>1.7481980662962597</v>
      </c>
    </row>
    <row r="2195" spans="1:31" x14ac:dyDescent="0.25">
      <c r="A2195">
        <v>2363347</v>
      </c>
      <c r="B2195">
        <v>1</v>
      </c>
      <c r="C2195" t="s">
        <v>80</v>
      </c>
      <c r="D2195" t="s">
        <v>93</v>
      </c>
      <c r="E2195" t="s">
        <v>148</v>
      </c>
      <c r="F2195" t="s">
        <v>6554</v>
      </c>
      <c r="G2195" t="s">
        <v>240</v>
      </c>
      <c r="H2195" t="s">
        <v>151</v>
      </c>
      <c r="I2195" t="s">
        <v>136</v>
      </c>
      <c r="J2195" t="s">
        <v>137</v>
      </c>
      <c r="K2195" t="s">
        <v>138</v>
      </c>
      <c r="L2195" t="s">
        <v>6555</v>
      </c>
      <c r="M2195" t="s">
        <v>6556</v>
      </c>
      <c r="N2195">
        <v>6.9591666659999998</v>
      </c>
      <c r="O2195">
        <v>0</v>
      </c>
      <c r="P2195">
        <v>9</v>
      </c>
      <c r="Q2195">
        <v>0</v>
      </c>
      <c r="R2195">
        <v>0</v>
      </c>
      <c r="S2195">
        <v>0</v>
      </c>
      <c r="T2195">
        <v>1</v>
      </c>
      <c r="U2195">
        <v>0</v>
      </c>
      <c r="V2195">
        <v>0</v>
      </c>
      <c r="W2195">
        <v>0</v>
      </c>
      <c r="X2195">
        <v>14.945715777995973</v>
      </c>
      <c r="Y2195">
        <v>0</v>
      </c>
      <c r="Z2195">
        <v>0</v>
      </c>
      <c r="AA2195">
        <v>0</v>
      </c>
      <c r="AB2195">
        <v>3.2062460894075278</v>
      </c>
      <c r="AC2195">
        <v>0</v>
      </c>
      <c r="AD2195">
        <v>0</v>
      </c>
      <c r="AE2195">
        <v>18.1519618674035</v>
      </c>
    </row>
    <row r="2196" spans="1:31" x14ac:dyDescent="0.25">
      <c r="A2196">
        <v>2363599</v>
      </c>
      <c r="B2196">
        <v>1</v>
      </c>
      <c r="C2196" t="s">
        <v>80</v>
      </c>
      <c r="D2196" t="s">
        <v>106</v>
      </c>
      <c r="E2196" t="s">
        <v>132</v>
      </c>
      <c r="F2196" t="s">
        <v>6557</v>
      </c>
      <c r="G2196" t="s">
        <v>168</v>
      </c>
      <c r="H2196" t="s">
        <v>135</v>
      </c>
      <c r="I2196" t="s">
        <v>136</v>
      </c>
      <c r="J2196" t="s">
        <v>137</v>
      </c>
      <c r="K2196" t="s">
        <v>138</v>
      </c>
      <c r="L2196" t="s">
        <v>6558</v>
      </c>
      <c r="M2196" t="s">
        <v>6559</v>
      </c>
      <c r="N2196">
        <v>2.0183333330000002</v>
      </c>
      <c r="O2196">
        <v>0</v>
      </c>
      <c r="P2196">
        <v>42</v>
      </c>
      <c r="Q2196">
        <v>0</v>
      </c>
      <c r="R2196">
        <v>1</v>
      </c>
      <c r="S2196">
        <v>0</v>
      </c>
      <c r="T2196">
        <v>3</v>
      </c>
      <c r="U2196">
        <v>0</v>
      </c>
      <c r="V2196">
        <v>0</v>
      </c>
      <c r="W2196">
        <v>0</v>
      </c>
      <c r="X2196">
        <v>14.536518904507103</v>
      </c>
      <c r="Y2196">
        <v>0</v>
      </c>
      <c r="Z2196">
        <v>0.44970740892357114</v>
      </c>
      <c r="AA2196">
        <v>0</v>
      </c>
      <c r="AB2196">
        <v>5.0162162932468828</v>
      </c>
      <c r="AC2196">
        <v>0</v>
      </c>
      <c r="AD2196">
        <v>0</v>
      </c>
      <c r="AE2196">
        <v>20.002442606677555</v>
      </c>
    </row>
    <row r="2197" spans="1:31" x14ac:dyDescent="0.25">
      <c r="A2197">
        <v>2363221</v>
      </c>
      <c r="B2197">
        <v>1</v>
      </c>
      <c r="C2197" t="s">
        <v>81</v>
      </c>
      <c r="D2197" t="s">
        <v>127</v>
      </c>
      <c r="E2197" t="s">
        <v>171</v>
      </c>
      <c r="F2197" t="s">
        <v>3838</v>
      </c>
      <c r="G2197" t="s">
        <v>1116</v>
      </c>
      <c r="H2197" t="s">
        <v>135</v>
      </c>
      <c r="I2197" t="s">
        <v>136</v>
      </c>
      <c r="J2197" t="s">
        <v>137</v>
      </c>
      <c r="K2197" t="s">
        <v>138</v>
      </c>
      <c r="L2197" t="s">
        <v>6560</v>
      </c>
      <c r="M2197" t="s">
        <v>6561</v>
      </c>
      <c r="N2197">
        <v>2.6019444439999999</v>
      </c>
      <c r="O2197">
        <v>3</v>
      </c>
      <c r="P2197">
        <v>4</v>
      </c>
      <c r="Q2197">
        <v>44</v>
      </c>
      <c r="R2197">
        <v>19</v>
      </c>
      <c r="S2197">
        <v>2</v>
      </c>
      <c r="T2197">
        <v>2</v>
      </c>
      <c r="U2197">
        <v>0</v>
      </c>
      <c r="V2197">
        <v>0</v>
      </c>
      <c r="W2197">
        <v>4.1403176474912007</v>
      </c>
      <c r="X2197">
        <v>4.2668461324442486</v>
      </c>
      <c r="Y2197">
        <v>294.8595825565738</v>
      </c>
      <c r="Z2197">
        <v>393.26131985139978</v>
      </c>
      <c r="AA2197">
        <v>15.909611519606536</v>
      </c>
      <c r="AB2197">
        <v>5.4514283750543466</v>
      </c>
      <c r="AC2197">
        <v>0</v>
      </c>
      <c r="AD2197">
        <v>0</v>
      </c>
      <c r="AE2197">
        <v>717.88910608256981</v>
      </c>
    </row>
    <row r="2198" spans="1:31" x14ac:dyDescent="0.25">
      <c r="A2198">
        <v>2363247</v>
      </c>
      <c r="B2198">
        <v>1</v>
      </c>
      <c r="C2198" t="s">
        <v>80</v>
      </c>
      <c r="D2198" t="s">
        <v>108</v>
      </c>
      <c r="E2198" t="s">
        <v>171</v>
      </c>
      <c r="F2198" t="s">
        <v>6562</v>
      </c>
      <c r="G2198" t="s">
        <v>244</v>
      </c>
      <c r="H2198" t="s">
        <v>135</v>
      </c>
      <c r="I2198" t="s">
        <v>136</v>
      </c>
      <c r="J2198" t="s">
        <v>137</v>
      </c>
      <c r="K2198" t="s">
        <v>245</v>
      </c>
      <c r="L2198" t="s">
        <v>6563</v>
      </c>
      <c r="M2198" t="s">
        <v>6564</v>
      </c>
      <c r="N2198">
        <v>8.3102777769999996</v>
      </c>
      <c r="O2198">
        <v>0</v>
      </c>
      <c r="P2198">
        <v>393</v>
      </c>
      <c r="Q2198">
        <v>0</v>
      </c>
      <c r="R2198">
        <v>121</v>
      </c>
      <c r="S2198">
        <v>4</v>
      </c>
      <c r="T2198">
        <v>57</v>
      </c>
      <c r="U2198">
        <v>0</v>
      </c>
      <c r="V2198">
        <v>0</v>
      </c>
      <c r="W2198">
        <v>0</v>
      </c>
      <c r="X2198">
        <v>894.4162252327161</v>
      </c>
      <c r="Y2198">
        <v>0</v>
      </c>
      <c r="Z2198">
        <v>1430.3886458486911</v>
      </c>
      <c r="AA2198">
        <v>190.15261308358271</v>
      </c>
      <c r="AB2198">
        <v>802.3264131280979</v>
      </c>
      <c r="AC2198">
        <v>0</v>
      </c>
      <c r="AD2198">
        <v>0</v>
      </c>
      <c r="AE2198">
        <v>3317.2838972930881</v>
      </c>
    </row>
    <row r="2199" spans="1:31" x14ac:dyDescent="0.25">
      <c r="A2199">
        <v>2363433</v>
      </c>
      <c r="B2199">
        <v>1</v>
      </c>
      <c r="C2199" t="s">
        <v>80</v>
      </c>
      <c r="D2199" t="s">
        <v>104</v>
      </c>
      <c r="E2199" t="s">
        <v>225</v>
      </c>
      <c r="F2199" t="s">
        <v>6565</v>
      </c>
      <c r="G2199" t="s">
        <v>219</v>
      </c>
      <c r="H2199" t="s">
        <v>151</v>
      </c>
      <c r="I2199" t="s">
        <v>136</v>
      </c>
      <c r="J2199" t="s">
        <v>137</v>
      </c>
      <c r="K2199" t="s">
        <v>138</v>
      </c>
      <c r="L2199" t="s">
        <v>6566</v>
      </c>
      <c r="M2199" t="s">
        <v>6567</v>
      </c>
      <c r="N2199">
        <v>1.589722222</v>
      </c>
      <c r="O2199">
        <v>0</v>
      </c>
      <c r="P2199">
        <v>62</v>
      </c>
      <c r="Q2199">
        <v>0</v>
      </c>
      <c r="R2199">
        <v>0</v>
      </c>
      <c r="S2199">
        <v>0</v>
      </c>
      <c r="T2199">
        <v>1</v>
      </c>
      <c r="U2199">
        <v>0</v>
      </c>
      <c r="V2199">
        <v>0</v>
      </c>
      <c r="W2199">
        <v>0</v>
      </c>
      <c r="X2199">
        <v>39.546808624774862</v>
      </c>
      <c r="Y2199">
        <v>0</v>
      </c>
      <c r="Z2199">
        <v>0</v>
      </c>
      <c r="AA2199">
        <v>0</v>
      </c>
      <c r="AB2199">
        <v>0.66016902367075458</v>
      </c>
      <c r="AC2199">
        <v>0</v>
      </c>
      <c r="AD2199">
        <v>0</v>
      </c>
      <c r="AE2199">
        <v>40.206977648445616</v>
      </c>
    </row>
    <row r="2200" spans="1:31" x14ac:dyDescent="0.25">
      <c r="A2200">
        <v>2363533</v>
      </c>
      <c r="B2200">
        <v>1</v>
      </c>
      <c r="C2200" t="s">
        <v>80</v>
      </c>
      <c r="D2200" t="s">
        <v>82</v>
      </c>
      <c r="E2200" t="s">
        <v>225</v>
      </c>
      <c r="F2200" t="s">
        <v>6568</v>
      </c>
      <c r="G2200" t="s">
        <v>219</v>
      </c>
      <c r="H2200" t="s">
        <v>151</v>
      </c>
      <c r="I2200" t="s">
        <v>136</v>
      </c>
      <c r="J2200" t="s">
        <v>137</v>
      </c>
      <c r="K2200" t="s">
        <v>138</v>
      </c>
      <c r="L2200" t="s">
        <v>6569</v>
      </c>
      <c r="M2200" t="s">
        <v>6570</v>
      </c>
      <c r="N2200">
        <v>1.2455555549999999</v>
      </c>
      <c r="O2200">
        <v>0</v>
      </c>
      <c r="P2200">
        <v>268</v>
      </c>
      <c r="Q2200">
        <v>0</v>
      </c>
      <c r="R2200">
        <v>0</v>
      </c>
      <c r="S2200">
        <v>0</v>
      </c>
      <c r="T2200">
        <v>8</v>
      </c>
      <c r="U2200">
        <v>0</v>
      </c>
      <c r="V2200">
        <v>0</v>
      </c>
      <c r="W2200">
        <v>0</v>
      </c>
      <c r="X2200">
        <v>99.828817329477403</v>
      </c>
      <c r="Y2200">
        <v>0</v>
      </c>
      <c r="Z2200">
        <v>0</v>
      </c>
      <c r="AA2200">
        <v>0</v>
      </c>
      <c r="AB2200">
        <v>7.026932042501671</v>
      </c>
      <c r="AC2200">
        <v>0</v>
      </c>
      <c r="AD2200">
        <v>0</v>
      </c>
      <c r="AE2200">
        <v>106.85574937197907</v>
      </c>
    </row>
    <row r="2201" spans="1:31" x14ac:dyDescent="0.25">
      <c r="A2201">
        <v>2363513</v>
      </c>
      <c r="B2201">
        <v>1</v>
      </c>
      <c r="C2201" t="s">
        <v>80</v>
      </c>
      <c r="D2201" t="s">
        <v>92</v>
      </c>
      <c r="E2201" t="s">
        <v>148</v>
      </c>
      <c r="F2201" t="s">
        <v>6571</v>
      </c>
      <c r="G2201" t="s">
        <v>160</v>
      </c>
      <c r="H2201" t="s">
        <v>151</v>
      </c>
      <c r="I2201" t="s">
        <v>136</v>
      </c>
      <c r="J2201" t="s">
        <v>137</v>
      </c>
      <c r="K2201" t="s">
        <v>138</v>
      </c>
      <c r="L2201" t="s">
        <v>6572</v>
      </c>
      <c r="M2201" t="s">
        <v>6573</v>
      </c>
      <c r="N2201">
        <v>3.7952777769999999</v>
      </c>
      <c r="O2201">
        <v>0</v>
      </c>
      <c r="P2201">
        <v>1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0.12579307815356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0.12579307815356</v>
      </c>
    </row>
    <row r="2202" spans="1:31" x14ac:dyDescent="0.25">
      <c r="A2202">
        <v>2363619</v>
      </c>
      <c r="B2202">
        <v>1</v>
      </c>
      <c r="C2202" t="s">
        <v>81</v>
      </c>
      <c r="D2202" t="s">
        <v>120</v>
      </c>
      <c r="E2202" t="s">
        <v>166</v>
      </c>
      <c r="F2202" t="s">
        <v>6574</v>
      </c>
      <c r="G2202" t="s">
        <v>168</v>
      </c>
      <c r="H2202" t="s">
        <v>135</v>
      </c>
      <c r="I2202" t="s">
        <v>136</v>
      </c>
      <c r="J2202" t="s">
        <v>137</v>
      </c>
      <c r="K2202" t="s">
        <v>138</v>
      </c>
      <c r="L2202" t="s">
        <v>6575</v>
      </c>
      <c r="M2202" t="s">
        <v>6576</v>
      </c>
      <c r="N2202">
        <v>6.5233333330000001</v>
      </c>
      <c r="O2202">
        <v>1</v>
      </c>
      <c r="P2202">
        <v>1174</v>
      </c>
      <c r="Q2202">
        <v>113</v>
      </c>
      <c r="R2202">
        <v>66</v>
      </c>
      <c r="S2202">
        <v>27</v>
      </c>
      <c r="T2202">
        <v>65</v>
      </c>
      <c r="U2202">
        <v>2</v>
      </c>
      <c r="V2202">
        <v>0</v>
      </c>
      <c r="W2202">
        <v>9.4502548299736162</v>
      </c>
      <c r="X2202">
        <v>1873.8722589407644</v>
      </c>
      <c r="Y2202">
        <v>4065.1066775629542</v>
      </c>
      <c r="Z2202">
        <v>1293.6173514516263</v>
      </c>
      <c r="AA2202">
        <v>515.29247804564261</v>
      </c>
      <c r="AB2202">
        <v>305.7175033518829</v>
      </c>
      <c r="AC2202">
        <v>275.65910764625846</v>
      </c>
      <c r="AD2202">
        <v>0</v>
      </c>
      <c r="AE2202">
        <v>8338.7156318291018</v>
      </c>
    </row>
    <row r="2203" spans="1:31" x14ac:dyDescent="0.25">
      <c r="A2203">
        <v>2363184</v>
      </c>
      <c r="B2203">
        <v>1</v>
      </c>
      <c r="C2203" t="s">
        <v>80</v>
      </c>
      <c r="D2203" t="s">
        <v>97</v>
      </c>
      <c r="E2203" t="s">
        <v>225</v>
      </c>
      <c r="F2203" t="s">
        <v>6577</v>
      </c>
      <c r="G2203" t="s">
        <v>1041</v>
      </c>
      <c r="H2203" t="s">
        <v>151</v>
      </c>
      <c r="I2203" t="s">
        <v>136</v>
      </c>
      <c r="J2203" t="s">
        <v>137</v>
      </c>
      <c r="K2203" t="s">
        <v>138</v>
      </c>
      <c r="L2203" t="s">
        <v>6578</v>
      </c>
      <c r="M2203" t="s">
        <v>6579</v>
      </c>
      <c r="N2203">
        <v>1.555555555</v>
      </c>
      <c r="O2203">
        <v>0</v>
      </c>
      <c r="P2203">
        <v>69</v>
      </c>
      <c r="Q2203">
        <v>0</v>
      </c>
      <c r="R2203">
        <v>0</v>
      </c>
      <c r="S2203">
        <v>0</v>
      </c>
      <c r="T2203">
        <v>34</v>
      </c>
      <c r="U2203">
        <v>0</v>
      </c>
      <c r="V2203">
        <v>0</v>
      </c>
      <c r="W2203">
        <v>0</v>
      </c>
      <c r="X2203">
        <v>41.472347755459822</v>
      </c>
      <c r="Y2203">
        <v>0</v>
      </c>
      <c r="Z2203">
        <v>0</v>
      </c>
      <c r="AA2203">
        <v>0</v>
      </c>
      <c r="AB2203">
        <v>57.298039670037269</v>
      </c>
      <c r="AC2203">
        <v>0</v>
      </c>
      <c r="AD2203">
        <v>0</v>
      </c>
      <c r="AE2203">
        <v>98.770387425497091</v>
      </c>
    </row>
    <row r="2204" spans="1:31" x14ac:dyDescent="0.25">
      <c r="A2204">
        <v>2363576</v>
      </c>
      <c r="B2204">
        <v>1</v>
      </c>
      <c r="C2204" t="s">
        <v>80</v>
      </c>
      <c r="D2204" t="s">
        <v>83</v>
      </c>
      <c r="E2204" t="s">
        <v>225</v>
      </c>
      <c r="F2204" t="s">
        <v>6580</v>
      </c>
      <c r="G2204" t="s">
        <v>219</v>
      </c>
      <c r="H2204" t="s">
        <v>151</v>
      </c>
      <c r="I2204" t="s">
        <v>136</v>
      </c>
      <c r="J2204" t="s">
        <v>137</v>
      </c>
      <c r="K2204" t="s">
        <v>138</v>
      </c>
      <c r="L2204" t="s">
        <v>6581</v>
      </c>
      <c r="M2204" t="s">
        <v>6582</v>
      </c>
      <c r="N2204">
        <v>1.901944444</v>
      </c>
      <c r="O2204">
        <v>0</v>
      </c>
      <c r="P2204">
        <v>116</v>
      </c>
      <c r="Q2204">
        <v>0</v>
      </c>
      <c r="R2204">
        <v>0</v>
      </c>
      <c r="S2204">
        <v>0</v>
      </c>
      <c r="T2204">
        <v>2</v>
      </c>
      <c r="U2204">
        <v>0</v>
      </c>
      <c r="V2204">
        <v>0</v>
      </c>
      <c r="W2204">
        <v>0</v>
      </c>
      <c r="X2204">
        <v>76.267793379054552</v>
      </c>
      <c r="Y2204">
        <v>0</v>
      </c>
      <c r="Z2204">
        <v>0</v>
      </c>
      <c r="AA2204">
        <v>0</v>
      </c>
      <c r="AB2204">
        <v>2.3972992486400053</v>
      </c>
      <c r="AC2204">
        <v>0</v>
      </c>
      <c r="AD2204">
        <v>0</v>
      </c>
      <c r="AE2204">
        <v>78.665092627694563</v>
      </c>
    </row>
    <row r="2205" spans="1:31" x14ac:dyDescent="0.25">
      <c r="A2205">
        <v>2363542</v>
      </c>
      <c r="B2205">
        <v>1</v>
      </c>
      <c r="C2205" t="s">
        <v>80</v>
      </c>
      <c r="D2205" t="s">
        <v>95</v>
      </c>
      <c r="E2205" t="s">
        <v>154</v>
      </c>
      <c r="F2205" t="s">
        <v>6583</v>
      </c>
      <c r="G2205" t="s">
        <v>244</v>
      </c>
      <c r="H2205" t="s">
        <v>151</v>
      </c>
      <c r="I2205" t="s">
        <v>136</v>
      </c>
      <c r="J2205" t="s">
        <v>137</v>
      </c>
      <c r="K2205" t="s">
        <v>245</v>
      </c>
      <c r="L2205" t="s">
        <v>6584</v>
      </c>
      <c r="M2205" t="s">
        <v>6585</v>
      </c>
      <c r="N2205">
        <v>1.771111111</v>
      </c>
      <c r="O2205">
        <v>0</v>
      </c>
      <c r="P2205">
        <v>192</v>
      </c>
      <c r="Q2205">
        <v>0</v>
      </c>
      <c r="R2205">
        <v>0</v>
      </c>
      <c r="S2205">
        <v>0</v>
      </c>
      <c r="T2205">
        <v>11</v>
      </c>
      <c r="U2205">
        <v>0</v>
      </c>
      <c r="V2205">
        <v>0</v>
      </c>
      <c r="W2205">
        <v>0</v>
      </c>
      <c r="X2205">
        <v>96.643699757359812</v>
      </c>
      <c r="Y2205">
        <v>0</v>
      </c>
      <c r="Z2205">
        <v>0</v>
      </c>
      <c r="AA2205">
        <v>0</v>
      </c>
      <c r="AB2205">
        <v>4.2552506098963336</v>
      </c>
      <c r="AC2205">
        <v>0</v>
      </c>
      <c r="AD2205">
        <v>0</v>
      </c>
      <c r="AE2205">
        <v>100.89895036725615</v>
      </c>
    </row>
    <row r="2206" spans="1:31" x14ac:dyDescent="0.25">
      <c r="A2206">
        <v>2363442</v>
      </c>
      <c r="B2206">
        <v>1</v>
      </c>
      <c r="C2206" t="s">
        <v>80</v>
      </c>
      <c r="D2206" t="s">
        <v>93</v>
      </c>
      <c r="E2206" t="s">
        <v>148</v>
      </c>
      <c r="F2206" t="s">
        <v>6586</v>
      </c>
      <c r="G2206" t="s">
        <v>160</v>
      </c>
      <c r="H2206" t="s">
        <v>151</v>
      </c>
      <c r="I2206" t="s">
        <v>136</v>
      </c>
      <c r="J2206" t="s">
        <v>137</v>
      </c>
      <c r="K2206" t="s">
        <v>138</v>
      </c>
      <c r="L2206" t="s">
        <v>6587</v>
      </c>
      <c r="M2206" t="s">
        <v>6588</v>
      </c>
      <c r="N2206">
        <v>3.102777777</v>
      </c>
      <c r="O2206">
        <v>0</v>
      </c>
      <c r="P2206">
        <v>1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0.82448004110027329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0.82448004110027329</v>
      </c>
    </row>
    <row r="2207" spans="1:31" x14ac:dyDescent="0.25">
      <c r="A2207">
        <v>2363502</v>
      </c>
      <c r="B2207">
        <v>1</v>
      </c>
      <c r="C2207" t="s">
        <v>81</v>
      </c>
      <c r="D2207" t="s">
        <v>113</v>
      </c>
      <c r="E2207" t="s">
        <v>148</v>
      </c>
      <c r="F2207" t="s">
        <v>6589</v>
      </c>
      <c r="G2207" t="s">
        <v>160</v>
      </c>
      <c r="H2207" t="s">
        <v>151</v>
      </c>
      <c r="I2207" t="s">
        <v>136</v>
      </c>
      <c r="J2207" t="s">
        <v>137</v>
      </c>
      <c r="K2207" t="s">
        <v>138</v>
      </c>
      <c r="L2207" t="s">
        <v>6590</v>
      </c>
      <c r="M2207" t="s">
        <v>6591</v>
      </c>
      <c r="N2207">
        <v>1.55</v>
      </c>
      <c r="O2207">
        <v>0</v>
      </c>
      <c r="P2207">
        <v>1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0.23590448406907782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0.23590448406907782</v>
      </c>
    </row>
    <row r="2208" spans="1:31" x14ac:dyDescent="0.25">
      <c r="A2208">
        <v>2363751</v>
      </c>
      <c r="B2208">
        <v>1</v>
      </c>
      <c r="C2208" t="s">
        <v>80</v>
      </c>
      <c r="D2208" t="s">
        <v>103</v>
      </c>
      <c r="E2208" t="s">
        <v>148</v>
      </c>
      <c r="F2208" t="s">
        <v>6592</v>
      </c>
      <c r="G2208" t="s">
        <v>240</v>
      </c>
      <c r="H2208" t="s">
        <v>151</v>
      </c>
      <c r="I2208" t="s">
        <v>136</v>
      </c>
      <c r="J2208" t="s">
        <v>137</v>
      </c>
      <c r="K2208" t="s">
        <v>138</v>
      </c>
      <c r="L2208" t="s">
        <v>6593</v>
      </c>
      <c r="M2208" t="s">
        <v>6594</v>
      </c>
      <c r="N2208">
        <v>1.250277777</v>
      </c>
      <c r="O2208">
        <v>0</v>
      </c>
      <c r="P2208">
        <v>13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4.21496630472378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4.21496630472378</v>
      </c>
    </row>
    <row r="2209" spans="1:31" x14ac:dyDescent="0.25">
      <c r="A2209">
        <v>2363356</v>
      </c>
      <c r="B2209">
        <v>1</v>
      </c>
      <c r="C2209" t="s">
        <v>81</v>
      </c>
      <c r="D2209" t="s">
        <v>112</v>
      </c>
      <c r="E2209" t="s">
        <v>225</v>
      </c>
      <c r="F2209" t="s">
        <v>6595</v>
      </c>
      <c r="G2209" t="s">
        <v>219</v>
      </c>
      <c r="H2209" t="s">
        <v>151</v>
      </c>
      <c r="I2209" t="s">
        <v>136</v>
      </c>
      <c r="J2209" t="s">
        <v>137</v>
      </c>
      <c r="K2209" t="s">
        <v>138</v>
      </c>
      <c r="L2209" t="s">
        <v>6596</v>
      </c>
      <c r="M2209" t="s">
        <v>6597</v>
      </c>
      <c r="N2209">
        <v>1.1850000000000001</v>
      </c>
      <c r="O2209">
        <v>0</v>
      </c>
      <c r="P2209">
        <v>3</v>
      </c>
      <c r="Q2209">
        <v>0</v>
      </c>
      <c r="R2209">
        <v>9</v>
      </c>
      <c r="S2209">
        <v>0</v>
      </c>
      <c r="T2209">
        <v>1</v>
      </c>
      <c r="U2209">
        <v>0</v>
      </c>
      <c r="V2209">
        <v>0</v>
      </c>
      <c r="W2209">
        <v>0</v>
      </c>
      <c r="X2209">
        <v>1.0507609485380702</v>
      </c>
      <c r="Y2209">
        <v>0</v>
      </c>
      <c r="Z2209">
        <v>6.22328876351731</v>
      </c>
      <c r="AA2209">
        <v>0</v>
      </c>
      <c r="AB2209">
        <v>0.40978166616907552</v>
      </c>
      <c r="AC2209">
        <v>0</v>
      </c>
      <c r="AD2209">
        <v>0</v>
      </c>
      <c r="AE2209">
        <v>7.6838313782244549</v>
      </c>
    </row>
    <row r="2210" spans="1:31" x14ac:dyDescent="0.25">
      <c r="A2210">
        <v>2363602</v>
      </c>
      <c r="B2210">
        <v>1</v>
      </c>
      <c r="C2210" t="s">
        <v>81</v>
      </c>
      <c r="D2210" t="s">
        <v>128</v>
      </c>
      <c r="E2210" t="s">
        <v>171</v>
      </c>
      <c r="F2210" t="s">
        <v>6598</v>
      </c>
      <c r="G2210" t="s">
        <v>168</v>
      </c>
      <c r="H2210" t="s">
        <v>135</v>
      </c>
      <c r="I2210" t="s">
        <v>136</v>
      </c>
      <c r="J2210" t="s">
        <v>137</v>
      </c>
      <c r="K2210" t="s">
        <v>138</v>
      </c>
      <c r="L2210" t="s">
        <v>6599</v>
      </c>
      <c r="M2210" t="s">
        <v>6600</v>
      </c>
      <c r="N2210">
        <v>0.85111111100000003</v>
      </c>
      <c r="O2210">
        <v>0</v>
      </c>
      <c r="P2210">
        <v>214</v>
      </c>
      <c r="Q2210">
        <v>1</v>
      </c>
      <c r="R2210">
        <v>3</v>
      </c>
      <c r="S2210">
        <v>6</v>
      </c>
      <c r="T2210">
        <v>22</v>
      </c>
      <c r="U2210">
        <v>1</v>
      </c>
      <c r="V2210">
        <v>0</v>
      </c>
      <c r="W2210">
        <v>0</v>
      </c>
      <c r="X2210">
        <v>54.334485145211289</v>
      </c>
      <c r="Y2210">
        <v>1.07104490987465</v>
      </c>
      <c r="Z2210">
        <v>3.8367507044260316</v>
      </c>
      <c r="AA2210">
        <v>14.072956033174961</v>
      </c>
      <c r="AB2210">
        <v>10.473840782964185</v>
      </c>
      <c r="AC2210">
        <v>118.76901609364121</v>
      </c>
      <c r="AD2210">
        <v>0</v>
      </c>
      <c r="AE2210">
        <v>202.55809366929233</v>
      </c>
    </row>
    <row r="2211" spans="1:31" x14ac:dyDescent="0.25">
      <c r="A2211">
        <v>2363628</v>
      </c>
      <c r="B2211">
        <v>1</v>
      </c>
      <c r="C2211" t="s">
        <v>80</v>
      </c>
      <c r="D2211" t="s">
        <v>99</v>
      </c>
      <c r="E2211" t="s">
        <v>148</v>
      </c>
      <c r="F2211" t="s">
        <v>6601</v>
      </c>
      <c r="G2211" t="s">
        <v>160</v>
      </c>
      <c r="H2211" t="s">
        <v>151</v>
      </c>
      <c r="I2211" t="s">
        <v>136</v>
      </c>
      <c r="J2211" t="s">
        <v>137</v>
      </c>
      <c r="K2211" t="s">
        <v>138</v>
      </c>
      <c r="L2211" t="s">
        <v>6602</v>
      </c>
      <c r="M2211" t="s">
        <v>6603</v>
      </c>
      <c r="N2211">
        <v>5.2363888879999996</v>
      </c>
      <c r="O2211">
        <v>0</v>
      </c>
      <c r="P2211">
        <v>1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0.88503866607492199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0.88503866607492199</v>
      </c>
    </row>
    <row r="2212" spans="1:31" x14ac:dyDescent="0.25">
      <c r="A2212">
        <v>2363479</v>
      </c>
      <c r="B2212">
        <v>1</v>
      </c>
      <c r="C2212" t="s">
        <v>80</v>
      </c>
      <c r="D2212" t="s">
        <v>101</v>
      </c>
      <c r="E2212" t="s">
        <v>171</v>
      </c>
      <c r="F2212" t="s">
        <v>6604</v>
      </c>
      <c r="G2212" t="s">
        <v>168</v>
      </c>
      <c r="H2212" t="s">
        <v>135</v>
      </c>
      <c r="I2212" t="s">
        <v>136</v>
      </c>
      <c r="J2212" t="s">
        <v>137</v>
      </c>
      <c r="K2212" t="s">
        <v>138</v>
      </c>
      <c r="L2212" t="s">
        <v>6605</v>
      </c>
      <c r="M2212" t="s">
        <v>6606</v>
      </c>
      <c r="N2212">
        <v>0.51138888800000004</v>
      </c>
      <c r="O2212">
        <v>14</v>
      </c>
      <c r="P2212">
        <v>3727</v>
      </c>
      <c r="Q2212">
        <v>12</v>
      </c>
      <c r="R2212">
        <v>111</v>
      </c>
      <c r="S2212">
        <v>33</v>
      </c>
      <c r="T2212">
        <v>422</v>
      </c>
      <c r="U2212">
        <v>4</v>
      </c>
      <c r="V2212">
        <v>1</v>
      </c>
      <c r="W2212">
        <v>5.6276738055567943</v>
      </c>
      <c r="X2212">
        <v>704.32370481804855</v>
      </c>
      <c r="Y2212">
        <v>42.006725897465756</v>
      </c>
      <c r="Z2212">
        <v>45.015130066203213</v>
      </c>
      <c r="AA2212">
        <v>70.468372634027787</v>
      </c>
      <c r="AB2212">
        <v>427.06221931691715</v>
      </c>
      <c r="AC2212">
        <v>177.15981008470436</v>
      </c>
      <c r="AD2212">
        <v>0.41524621093949782</v>
      </c>
      <c r="AE2212">
        <v>1472.0788828338632</v>
      </c>
    </row>
    <row r="2213" spans="1:31" x14ac:dyDescent="0.25">
      <c r="A2213">
        <v>2363273</v>
      </c>
      <c r="B2213">
        <v>1</v>
      </c>
      <c r="C2213" t="s">
        <v>80</v>
      </c>
      <c r="D2213" t="s">
        <v>87</v>
      </c>
      <c r="E2213" t="s">
        <v>148</v>
      </c>
      <c r="F2213" t="s">
        <v>6607</v>
      </c>
      <c r="G2213" t="s">
        <v>150</v>
      </c>
      <c r="H2213" t="s">
        <v>151</v>
      </c>
      <c r="I2213" t="s">
        <v>136</v>
      </c>
      <c r="J2213" t="s">
        <v>137</v>
      </c>
      <c r="K2213" t="s">
        <v>138</v>
      </c>
      <c r="L2213" t="s">
        <v>6608</v>
      </c>
      <c r="M2213" t="s">
        <v>6609</v>
      </c>
      <c r="N2213">
        <v>2.5266666660000001</v>
      </c>
      <c r="O2213">
        <v>0</v>
      </c>
      <c r="P2213">
        <v>9</v>
      </c>
      <c r="Q2213">
        <v>0</v>
      </c>
      <c r="R2213">
        <v>0</v>
      </c>
      <c r="S2213">
        <v>0</v>
      </c>
      <c r="T2213">
        <v>1</v>
      </c>
      <c r="U2213">
        <v>0</v>
      </c>
      <c r="V2213">
        <v>0</v>
      </c>
      <c r="W2213">
        <v>0</v>
      </c>
      <c r="X2213">
        <v>6.221603075114051</v>
      </c>
      <c r="Y2213">
        <v>0</v>
      </c>
      <c r="Z2213">
        <v>0</v>
      </c>
      <c r="AA2213">
        <v>0</v>
      </c>
      <c r="AB2213">
        <v>2.7272602188278539</v>
      </c>
      <c r="AC2213">
        <v>0</v>
      </c>
      <c r="AD2213">
        <v>0</v>
      </c>
      <c r="AE2213">
        <v>8.9488632939419048</v>
      </c>
    </row>
    <row r="2214" spans="1:31" x14ac:dyDescent="0.25">
      <c r="A2214">
        <v>2363771</v>
      </c>
      <c r="B2214">
        <v>1</v>
      </c>
      <c r="C2214" t="s">
        <v>80</v>
      </c>
      <c r="D2214" t="s">
        <v>90</v>
      </c>
      <c r="E2214" t="s">
        <v>148</v>
      </c>
      <c r="F2214" t="s">
        <v>6610</v>
      </c>
      <c r="G2214" t="s">
        <v>150</v>
      </c>
      <c r="H2214" t="s">
        <v>151</v>
      </c>
      <c r="I2214" t="s">
        <v>136</v>
      </c>
      <c r="J2214" t="s">
        <v>137</v>
      </c>
      <c r="K2214" t="s">
        <v>138</v>
      </c>
      <c r="L2214" t="s">
        <v>6611</v>
      </c>
      <c r="M2214" t="s">
        <v>6612</v>
      </c>
      <c r="N2214">
        <v>1.3174999999999999</v>
      </c>
      <c r="O2214">
        <v>0</v>
      </c>
      <c r="P2214">
        <v>8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2.5756011193446509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2.5756011193446509</v>
      </c>
    </row>
    <row r="2215" spans="1:31" x14ac:dyDescent="0.25">
      <c r="A2215">
        <v>2363373</v>
      </c>
      <c r="B2215">
        <v>1</v>
      </c>
      <c r="C2215" t="s">
        <v>81</v>
      </c>
      <c r="D2215" t="s">
        <v>114</v>
      </c>
      <c r="E2215" t="s">
        <v>171</v>
      </c>
      <c r="F2215" t="s">
        <v>6613</v>
      </c>
      <c r="G2215" t="s">
        <v>244</v>
      </c>
      <c r="H2215" t="s">
        <v>135</v>
      </c>
      <c r="I2215" t="s">
        <v>136</v>
      </c>
      <c r="J2215" t="s">
        <v>137</v>
      </c>
      <c r="K2215" t="s">
        <v>245</v>
      </c>
      <c r="L2215" t="s">
        <v>6614</v>
      </c>
      <c r="M2215" t="s">
        <v>6615</v>
      </c>
      <c r="N2215">
        <v>1.2836111109999999</v>
      </c>
      <c r="O2215">
        <v>0</v>
      </c>
      <c r="P2215">
        <v>898</v>
      </c>
      <c r="Q2215">
        <v>0</v>
      </c>
      <c r="R2215">
        <v>65</v>
      </c>
      <c r="S2215">
        <v>2</v>
      </c>
      <c r="T2215">
        <v>102</v>
      </c>
      <c r="U2215">
        <v>0</v>
      </c>
      <c r="V2215">
        <v>1</v>
      </c>
      <c r="W2215">
        <v>0</v>
      </c>
      <c r="X2215">
        <v>178.4557663426269</v>
      </c>
      <c r="Y2215">
        <v>0</v>
      </c>
      <c r="Z2215">
        <v>9.5444431725396228</v>
      </c>
      <c r="AA2215">
        <v>9.0226148479002504</v>
      </c>
      <c r="AB2215">
        <v>110.01081223752178</v>
      </c>
      <c r="AC2215">
        <v>0</v>
      </c>
      <c r="AD2215">
        <v>0</v>
      </c>
      <c r="AE2215">
        <v>307.03363660058858</v>
      </c>
    </row>
    <row r="2216" spans="1:31" x14ac:dyDescent="0.25">
      <c r="A2216">
        <v>2363671</v>
      </c>
      <c r="B2216">
        <v>1</v>
      </c>
      <c r="C2216" t="s">
        <v>80</v>
      </c>
      <c r="D2216" t="s">
        <v>99</v>
      </c>
      <c r="E2216" t="s">
        <v>225</v>
      </c>
      <c r="F2216" t="s">
        <v>6616</v>
      </c>
      <c r="G2216" t="s">
        <v>227</v>
      </c>
      <c r="H2216" t="s">
        <v>151</v>
      </c>
      <c r="I2216" t="s">
        <v>136</v>
      </c>
      <c r="J2216" t="s">
        <v>137</v>
      </c>
      <c r="K2216" t="s">
        <v>138</v>
      </c>
      <c r="L2216" t="s">
        <v>6617</v>
      </c>
      <c r="M2216" t="s">
        <v>6618</v>
      </c>
      <c r="N2216">
        <v>1.494722222</v>
      </c>
      <c r="O2216">
        <v>0</v>
      </c>
      <c r="P2216">
        <v>23</v>
      </c>
      <c r="Q2216">
        <v>0</v>
      </c>
      <c r="R2216">
        <v>6</v>
      </c>
      <c r="S2216">
        <v>0</v>
      </c>
      <c r="T2216">
        <v>6</v>
      </c>
      <c r="U2216">
        <v>0</v>
      </c>
      <c r="V2216">
        <v>0</v>
      </c>
      <c r="W2216">
        <v>0</v>
      </c>
      <c r="X2216">
        <v>12.452022336460898</v>
      </c>
      <c r="Y2216">
        <v>0</v>
      </c>
      <c r="Z2216">
        <v>2.5858402688462467</v>
      </c>
      <c r="AA2216">
        <v>0</v>
      </c>
      <c r="AB2216">
        <v>23.525903341452405</v>
      </c>
      <c r="AC2216">
        <v>0</v>
      </c>
      <c r="AD2216">
        <v>0</v>
      </c>
      <c r="AE2216">
        <v>38.563765946759545</v>
      </c>
    </row>
    <row r="2217" spans="1:31" x14ac:dyDescent="0.25">
      <c r="A2217">
        <v>2363213</v>
      </c>
      <c r="B2217">
        <v>1</v>
      </c>
      <c r="C2217" t="s">
        <v>81</v>
      </c>
      <c r="D2217" t="s">
        <v>113</v>
      </c>
      <c r="E2217" t="s">
        <v>166</v>
      </c>
      <c r="F2217" t="s">
        <v>6619</v>
      </c>
      <c r="G2217" t="s">
        <v>168</v>
      </c>
      <c r="H2217" t="s">
        <v>135</v>
      </c>
      <c r="I2217" t="s">
        <v>653</v>
      </c>
      <c r="J2217" t="s">
        <v>137</v>
      </c>
      <c r="K2217" t="s">
        <v>138</v>
      </c>
      <c r="L2217" t="s">
        <v>6620</v>
      </c>
      <c r="M2217" t="s">
        <v>6621</v>
      </c>
      <c r="N2217">
        <v>1.5277776999999999E-2</v>
      </c>
      <c r="O2217">
        <v>0</v>
      </c>
      <c r="P2217">
        <v>1286</v>
      </c>
      <c r="Q2217">
        <v>2</v>
      </c>
      <c r="R2217">
        <v>422</v>
      </c>
      <c r="S2217">
        <v>5</v>
      </c>
      <c r="T2217">
        <v>74</v>
      </c>
      <c r="U2217">
        <v>0</v>
      </c>
      <c r="V2217">
        <v>2</v>
      </c>
      <c r="W2217">
        <v>0</v>
      </c>
      <c r="X2217">
        <v>2.8925579593570303</v>
      </c>
      <c r="Y2217">
        <v>1.1779077633467987</v>
      </c>
      <c r="Z2217">
        <v>8.278339529956952</v>
      </c>
      <c r="AA2217">
        <v>0.10582922449889166</v>
      </c>
      <c r="AB2217">
        <v>0.66403798899858801</v>
      </c>
      <c r="AC2217">
        <v>0</v>
      </c>
      <c r="AD2217">
        <v>1.3692298357462085</v>
      </c>
      <c r="AE2217">
        <v>14.487902301904471</v>
      </c>
    </row>
    <row r="2218" spans="1:31" x14ac:dyDescent="0.25">
      <c r="A2218">
        <v>2363731</v>
      </c>
      <c r="B2218">
        <v>1</v>
      </c>
      <c r="C2218" t="s">
        <v>80</v>
      </c>
      <c r="D2218" t="s">
        <v>83</v>
      </c>
      <c r="E2218" t="s">
        <v>225</v>
      </c>
      <c r="F2218" t="s">
        <v>6580</v>
      </c>
      <c r="G2218" t="s">
        <v>219</v>
      </c>
      <c r="H2218" t="s">
        <v>151</v>
      </c>
      <c r="I2218" t="s">
        <v>136</v>
      </c>
      <c r="J2218" t="s">
        <v>137</v>
      </c>
      <c r="K2218" t="s">
        <v>138</v>
      </c>
      <c r="L2218" t="s">
        <v>6622</v>
      </c>
      <c r="M2218" t="s">
        <v>6623</v>
      </c>
      <c r="N2218">
        <v>0.77777777699999995</v>
      </c>
      <c r="O2218">
        <v>0</v>
      </c>
      <c r="P2218">
        <v>116</v>
      </c>
      <c r="Q2218">
        <v>0</v>
      </c>
      <c r="R2218">
        <v>0</v>
      </c>
      <c r="S2218">
        <v>0</v>
      </c>
      <c r="T2218">
        <v>2</v>
      </c>
      <c r="U2218">
        <v>0</v>
      </c>
      <c r="V2218">
        <v>0</v>
      </c>
      <c r="W2218">
        <v>0</v>
      </c>
      <c r="X2218">
        <v>32.008765464100115</v>
      </c>
      <c r="Y2218">
        <v>0</v>
      </c>
      <c r="Z2218">
        <v>0</v>
      </c>
      <c r="AA2218">
        <v>0</v>
      </c>
      <c r="AB2218">
        <v>0.67905835054541874</v>
      </c>
      <c r="AC2218">
        <v>0</v>
      </c>
      <c r="AD2218">
        <v>0</v>
      </c>
      <c r="AE2218">
        <v>32.687823814645533</v>
      </c>
    </row>
    <row r="2219" spans="1:31" x14ac:dyDescent="0.25">
      <c r="A2219">
        <v>2363708</v>
      </c>
      <c r="B2219">
        <v>1</v>
      </c>
      <c r="C2219" t="s">
        <v>81</v>
      </c>
      <c r="D2219" t="s">
        <v>120</v>
      </c>
      <c r="E2219" t="s">
        <v>166</v>
      </c>
      <c r="F2219" t="s">
        <v>6624</v>
      </c>
      <c r="G2219" t="s">
        <v>168</v>
      </c>
      <c r="H2219" t="s">
        <v>135</v>
      </c>
      <c r="I2219" t="s">
        <v>136</v>
      </c>
      <c r="J2219" t="s">
        <v>137</v>
      </c>
      <c r="K2219" t="s">
        <v>138</v>
      </c>
      <c r="L2219" t="s">
        <v>6625</v>
      </c>
      <c r="M2219" t="s">
        <v>6626</v>
      </c>
      <c r="N2219">
        <v>3.7011111109999999</v>
      </c>
      <c r="O2219">
        <v>1</v>
      </c>
      <c r="P2219">
        <v>1697</v>
      </c>
      <c r="Q2219">
        <v>119</v>
      </c>
      <c r="R2219">
        <v>74</v>
      </c>
      <c r="S2219">
        <v>29</v>
      </c>
      <c r="T2219">
        <v>126</v>
      </c>
      <c r="U2219">
        <v>2</v>
      </c>
      <c r="V2219">
        <v>1</v>
      </c>
      <c r="W2219">
        <v>5.4457548547227184</v>
      </c>
      <c r="X2219">
        <v>1733.8913151748732</v>
      </c>
      <c r="Y2219">
        <v>2568.8512864742461</v>
      </c>
      <c r="Z2219">
        <v>824.84263901917802</v>
      </c>
      <c r="AA2219">
        <v>436.81729511688542</v>
      </c>
      <c r="AB2219">
        <v>355.07817161481739</v>
      </c>
      <c r="AC2219">
        <v>145.74516327623289</v>
      </c>
      <c r="AD2219">
        <v>12.599658524374856</v>
      </c>
      <c r="AE2219">
        <v>6083.2712840553313</v>
      </c>
    </row>
    <row r="2220" spans="1:31" x14ac:dyDescent="0.25">
      <c r="A2220">
        <v>2363691</v>
      </c>
      <c r="B2220">
        <v>1</v>
      </c>
      <c r="C2220" t="s">
        <v>80</v>
      </c>
      <c r="D2220" t="s">
        <v>84</v>
      </c>
      <c r="E2220" t="s">
        <v>225</v>
      </c>
      <c r="F2220" t="s">
        <v>6627</v>
      </c>
      <c r="G2220" t="s">
        <v>219</v>
      </c>
      <c r="H2220" t="s">
        <v>151</v>
      </c>
      <c r="I2220" t="s">
        <v>136</v>
      </c>
      <c r="J2220" t="s">
        <v>137</v>
      </c>
      <c r="K2220" t="s">
        <v>138</v>
      </c>
      <c r="L2220" t="s">
        <v>6628</v>
      </c>
      <c r="M2220" t="s">
        <v>6629</v>
      </c>
      <c r="N2220">
        <v>2.4841666660000001</v>
      </c>
      <c r="O2220">
        <v>0</v>
      </c>
      <c r="P2220">
        <v>164</v>
      </c>
      <c r="Q2220">
        <v>0</v>
      </c>
      <c r="R2220">
        <v>0</v>
      </c>
      <c r="S2220">
        <v>0</v>
      </c>
      <c r="T2220">
        <v>43</v>
      </c>
      <c r="U2220">
        <v>0</v>
      </c>
      <c r="V2220">
        <v>0</v>
      </c>
      <c r="W2220">
        <v>0</v>
      </c>
      <c r="X2220">
        <v>172.28913132510499</v>
      </c>
      <c r="Y2220">
        <v>0</v>
      </c>
      <c r="Z2220">
        <v>0</v>
      </c>
      <c r="AA2220">
        <v>0</v>
      </c>
      <c r="AB2220">
        <v>134.1679448089788</v>
      </c>
      <c r="AC2220">
        <v>0</v>
      </c>
      <c r="AD2220">
        <v>0</v>
      </c>
      <c r="AE2220">
        <v>306.45707613408376</v>
      </c>
    </row>
    <row r="2221" spans="1:31" x14ac:dyDescent="0.25">
      <c r="A2221">
        <v>2363359</v>
      </c>
      <c r="B2221">
        <v>1</v>
      </c>
      <c r="C2221" t="s">
        <v>80</v>
      </c>
      <c r="D2221" t="s">
        <v>107</v>
      </c>
      <c r="E2221" t="s">
        <v>132</v>
      </c>
      <c r="F2221" t="s">
        <v>6630</v>
      </c>
      <c r="G2221" t="s">
        <v>244</v>
      </c>
      <c r="H2221" t="s">
        <v>135</v>
      </c>
      <c r="I2221" t="s">
        <v>136</v>
      </c>
      <c r="J2221" t="s">
        <v>137</v>
      </c>
      <c r="K2221" t="s">
        <v>245</v>
      </c>
      <c r="L2221" t="s">
        <v>6631</v>
      </c>
      <c r="M2221" t="s">
        <v>6632</v>
      </c>
      <c r="N2221">
        <v>6.2461111110000003</v>
      </c>
      <c r="O2221">
        <v>0</v>
      </c>
      <c r="P2221">
        <v>429</v>
      </c>
      <c r="Q2221">
        <v>0</v>
      </c>
      <c r="R2221">
        <v>1</v>
      </c>
      <c r="S2221">
        <v>0</v>
      </c>
      <c r="T2221">
        <v>24</v>
      </c>
      <c r="U2221">
        <v>0</v>
      </c>
      <c r="V2221">
        <v>0</v>
      </c>
      <c r="W2221">
        <v>0</v>
      </c>
      <c r="X2221">
        <v>782.40385585315653</v>
      </c>
      <c r="Y2221">
        <v>0</v>
      </c>
      <c r="Z2221">
        <v>0.90878406243309673</v>
      </c>
      <c r="AA2221">
        <v>0</v>
      </c>
      <c r="AB2221">
        <v>385.44925730339082</v>
      </c>
      <c r="AC2221">
        <v>0</v>
      </c>
      <c r="AD2221">
        <v>0</v>
      </c>
      <c r="AE2221">
        <v>1168.7618972189805</v>
      </c>
    </row>
    <row r="2222" spans="1:31" x14ac:dyDescent="0.25">
      <c r="A2222">
        <v>2363545</v>
      </c>
      <c r="B2222">
        <v>1</v>
      </c>
      <c r="C2222" t="s">
        <v>81</v>
      </c>
      <c r="D2222" t="s">
        <v>118</v>
      </c>
      <c r="E2222" t="s">
        <v>171</v>
      </c>
      <c r="F2222" t="s">
        <v>4105</v>
      </c>
      <c r="G2222" t="s">
        <v>168</v>
      </c>
      <c r="H2222" t="s">
        <v>135</v>
      </c>
      <c r="I2222" t="s">
        <v>653</v>
      </c>
      <c r="J2222" t="s">
        <v>137</v>
      </c>
      <c r="K2222" t="s">
        <v>138</v>
      </c>
      <c r="L2222" t="s">
        <v>6633</v>
      </c>
      <c r="M2222" t="s">
        <v>6634</v>
      </c>
      <c r="N2222">
        <v>1.3888888E-2</v>
      </c>
      <c r="O2222">
        <v>0</v>
      </c>
      <c r="P2222">
        <v>1844</v>
      </c>
      <c r="Q2222">
        <v>53</v>
      </c>
      <c r="R2222">
        <v>72</v>
      </c>
      <c r="S2222">
        <v>8</v>
      </c>
      <c r="T2222">
        <v>142</v>
      </c>
      <c r="U2222">
        <v>0</v>
      </c>
      <c r="V2222">
        <v>0</v>
      </c>
      <c r="W2222">
        <v>0</v>
      </c>
      <c r="X2222">
        <v>6.4548762792414278</v>
      </c>
      <c r="Y2222">
        <v>2.3096380971057635</v>
      </c>
      <c r="Z2222">
        <v>2.4077115296530285</v>
      </c>
      <c r="AA2222">
        <v>0.29570217178088887</v>
      </c>
      <c r="AB2222">
        <v>1.9525139476185827</v>
      </c>
      <c r="AC2222">
        <v>0</v>
      </c>
      <c r="AD2222">
        <v>0</v>
      </c>
      <c r="AE2222">
        <v>13.420442025399691</v>
      </c>
    </row>
    <row r="2223" spans="1:31" x14ac:dyDescent="0.25">
      <c r="A2223">
        <v>2363748</v>
      </c>
      <c r="B2223">
        <v>1</v>
      </c>
      <c r="C2223" t="s">
        <v>81</v>
      </c>
      <c r="D2223" t="s">
        <v>119</v>
      </c>
      <c r="E2223" t="s">
        <v>225</v>
      </c>
      <c r="F2223" t="s">
        <v>6635</v>
      </c>
      <c r="G2223" t="s">
        <v>3821</v>
      </c>
      <c r="H2223" t="s">
        <v>151</v>
      </c>
      <c r="I2223" t="s">
        <v>136</v>
      </c>
      <c r="J2223" t="s">
        <v>137</v>
      </c>
      <c r="K2223" t="s">
        <v>138</v>
      </c>
      <c r="L2223" t="s">
        <v>6636</v>
      </c>
      <c r="M2223" t="s">
        <v>6637</v>
      </c>
      <c r="N2223">
        <v>0.68361111100000005</v>
      </c>
      <c r="O2223">
        <v>0</v>
      </c>
      <c r="P2223">
        <v>6</v>
      </c>
      <c r="Q2223">
        <v>0</v>
      </c>
      <c r="R2223">
        <v>5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4.9670730449324045</v>
      </c>
      <c r="Y2223">
        <v>0</v>
      </c>
      <c r="Z2223">
        <v>8.1597465691816335</v>
      </c>
      <c r="AA2223">
        <v>0</v>
      </c>
      <c r="AB2223">
        <v>0</v>
      </c>
      <c r="AC2223">
        <v>0</v>
      </c>
      <c r="AD2223">
        <v>0</v>
      </c>
      <c r="AE2223">
        <v>13.126819614114037</v>
      </c>
    </row>
    <row r="2224" spans="1:31" x14ac:dyDescent="0.25">
      <c r="A2224">
        <v>2363270</v>
      </c>
      <c r="B2224">
        <v>1</v>
      </c>
      <c r="C2224" t="s">
        <v>80</v>
      </c>
      <c r="D2224" t="s">
        <v>95</v>
      </c>
      <c r="E2224" t="s">
        <v>132</v>
      </c>
      <c r="F2224" t="s">
        <v>6638</v>
      </c>
      <c r="G2224" t="s">
        <v>244</v>
      </c>
      <c r="H2224" t="s">
        <v>135</v>
      </c>
      <c r="I2224" t="s">
        <v>136</v>
      </c>
      <c r="J2224" t="s">
        <v>137</v>
      </c>
      <c r="K2224" t="s">
        <v>245</v>
      </c>
      <c r="L2224" t="s">
        <v>6639</v>
      </c>
      <c r="M2224" t="s">
        <v>6640</v>
      </c>
      <c r="N2224">
        <v>5.6469444439999998</v>
      </c>
      <c r="O2224">
        <v>0</v>
      </c>
      <c r="P2224">
        <v>1812</v>
      </c>
      <c r="Q2224">
        <v>0</v>
      </c>
      <c r="R2224">
        <v>0</v>
      </c>
      <c r="S2224">
        <v>2</v>
      </c>
      <c r="T2224">
        <v>83</v>
      </c>
      <c r="U2224">
        <v>0</v>
      </c>
      <c r="V2224">
        <v>0</v>
      </c>
      <c r="W2224">
        <v>0</v>
      </c>
      <c r="X2224">
        <v>2901.7795701364298</v>
      </c>
      <c r="Y2224">
        <v>0</v>
      </c>
      <c r="Z2224">
        <v>0</v>
      </c>
      <c r="AA2224">
        <v>51.19358704217295</v>
      </c>
      <c r="AB2224">
        <v>931.87337280759061</v>
      </c>
      <c r="AC2224">
        <v>0</v>
      </c>
      <c r="AD2224">
        <v>0</v>
      </c>
      <c r="AE2224">
        <v>3884.8465299861937</v>
      </c>
    </row>
    <row r="2225" spans="1:31" x14ac:dyDescent="0.25">
      <c r="A2225">
        <v>2363296</v>
      </c>
      <c r="B2225">
        <v>1</v>
      </c>
      <c r="C2225" t="s">
        <v>80</v>
      </c>
      <c r="D2225" t="s">
        <v>103</v>
      </c>
      <c r="E2225" t="s">
        <v>171</v>
      </c>
      <c r="F2225" t="s">
        <v>6641</v>
      </c>
      <c r="G2225" t="s">
        <v>328</v>
      </c>
      <c r="H2225" t="s">
        <v>135</v>
      </c>
      <c r="I2225" t="s">
        <v>136</v>
      </c>
      <c r="J2225" t="s">
        <v>137</v>
      </c>
      <c r="K2225" t="s">
        <v>138</v>
      </c>
      <c r="L2225" t="s">
        <v>6642</v>
      </c>
      <c r="M2225" t="s">
        <v>6643</v>
      </c>
      <c r="N2225">
        <v>0.124444444</v>
      </c>
      <c r="O2225">
        <v>21</v>
      </c>
      <c r="P2225">
        <v>2574</v>
      </c>
      <c r="Q2225">
        <v>33</v>
      </c>
      <c r="R2225">
        <v>192</v>
      </c>
      <c r="S2225">
        <v>56</v>
      </c>
      <c r="T2225">
        <v>704</v>
      </c>
      <c r="U2225">
        <v>7</v>
      </c>
      <c r="V2225">
        <v>1</v>
      </c>
      <c r="W2225">
        <v>2.0787904176145244</v>
      </c>
      <c r="X2225">
        <v>66.373718280235607</v>
      </c>
      <c r="Y2225">
        <v>20.934687905589673</v>
      </c>
      <c r="Z2225">
        <v>13.767199228256814</v>
      </c>
      <c r="AA2225">
        <v>40.131726498068296</v>
      </c>
      <c r="AB2225">
        <v>69.766969611665644</v>
      </c>
      <c r="AC2225">
        <v>68.42896446074154</v>
      </c>
      <c r="AD2225">
        <v>1.5990753134398934</v>
      </c>
      <c r="AE2225">
        <v>283.08113171561195</v>
      </c>
    </row>
    <row r="2226" spans="1:31" x14ac:dyDescent="0.25">
      <c r="A2226">
        <v>2363505</v>
      </c>
      <c r="B2226">
        <v>1</v>
      </c>
      <c r="C2226" t="s">
        <v>81</v>
      </c>
      <c r="D2226" t="s">
        <v>112</v>
      </c>
      <c r="E2226" t="s">
        <v>148</v>
      </c>
      <c r="F2226" t="s">
        <v>6644</v>
      </c>
      <c r="G2226" t="s">
        <v>160</v>
      </c>
      <c r="H2226" t="s">
        <v>151</v>
      </c>
      <c r="I2226" t="s">
        <v>136</v>
      </c>
      <c r="J2226" t="s">
        <v>137</v>
      </c>
      <c r="K2226" t="s">
        <v>138</v>
      </c>
      <c r="L2226" t="s">
        <v>6645</v>
      </c>
      <c r="M2226" t="s">
        <v>6646</v>
      </c>
      <c r="N2226">
        <v>0.99833333300000004</v>
      </c>
      <c r="O2226">
        <v>0</v>
      </c>
      <c r="P2226">
        <v>2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1.19594759031902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1.19594759031902</v>
      </c>
    </row>
    <row r="2227" spans="1:31" x14ac:dyDescent="0.25">
      <c r="A2227">
        <v>2363439</v>
      </c>
      <c r="B2227">
        <v>1</v>
      </c>
      <c r="C2227" t="s">
        <v>80</v>
      </c>
      <c r="D2227" t="s">
        <v>101</v>
      </c>
      <c r="E2227" t="s">
        <v>225</v>
      </c>
      <c r="F2227" t="s">
        <v>6647</v>
      </c>
      <c r="G2227" t="s">
        <v>156</v>
      </c>
      <c r="H2227" t="s">
        <v>151</v>
      </c>
      <c r="I2227" t="s">
        <v>136</v>
      </c>
      <c r="J2227" t="s">
        <v>137</v>
      </c>
      <c r="K2227" t="s">
        <v>138</v>
      </c>
      <c r="L2227" t="s">
        <v>6648</v>
      </c>
      <c r="M2227" t="s">
        <v>6649</v>
      </c>
      <c r="N2227">
        <v>1.544166666</v>
      </c>
      <c r="O2227">
        <v>0</v>
      </c>
      <c r="P2227">
        <v>80</v>
      </c>
      <c r="Q2227">
        <v>0</v>
      </c>
      <c r="R2227">
        <v>0</v>
      </c>
      <c r="S2227">
        <v>0</v>
      </c>
      <c r="T2227">
        <v>2</v>
      </c>
      <c r="U2227">
        <v>0</v>
      </c>
      <c r="V2227">
        <v>0</v>
      </c>
      <c r="W2227">
        <v>0</v>
      </c>
      <c r="X2227">
        <v>36.488606659415723</v>
      </c>
      <c r="Y2227">
        <v>0</v>
      </c>
      <c r="Z2227">
        <v>0</v>
      </c>
      <c r="AA2227">
        <v>0</v>
      </c>
      <c r="AB2227">
        <v>2.11156146586608</v>
      </c>
      <c r="AC2227">
        <v>0</v>
      </c>
      <c r="AD2227">
        <v>0</v>
      </c>
      <c r="AE2227">
        <v>38.600168125281805</v>
      </c>
    </row>
    <row r="2228" spans="1:31" x14ac:dyDescent="0.25">
      <c r="A2228">
        <v>2363313</v>
      </c>
      <c r="B2228">
        <v>1</v>
      </c>
      <c r="C2228" t="s">
        <v>80</v>
      </c>
      <c r="D2228" t="s">
        <v>106</v>
      </c>
      <c r="E2228" t="s">
        <v>132</v>
      </c>
      <c r="F2228" t="s">
        <v>6650</v>
      </c>
      <c r="G2228" t="s">
        <v>244</v>
      </c>
      <c r="H2228" t="s">
        <v>135</v>
      </c>
      <c r="I2228" t="s">
        <v>136</v>
      </c>
      <c r="J2228" t="s">
        <v>137</v>
      </c>
      <c r="K2228" t="s">
        <v>138</v>
      </c>
      <c r="L2228" t="s">
        <v>6651</v>
      </c>
      <c r="M2228" t="s">
        <v>6652</v>
      </c>
      <c r="N2228">
        <v>1.7736111109999999</v>
      </c>
      <c r="O2228">
        <v>0</v>
      </c>
      <c r="P2228">
        <v>0</v>
      </c>
      <c r="Q2228">
        <v>0</v>
      </c>
      <c r="R2228">
        <v>13</v>
      </c>
      <c r="S2228">
        <v>0</v>
      </c>
      <c r="T2228">
        <v>3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149.69288486130185</v>
      </c>
      <c r="AA2228">
        <v>0</v>
      </c>
      <c r="AB2228">
        <v>39.755020548379207</v>
      </c>
      <c r="AC2228">
        <v>0</v>
      </c>
      <c r="AD2228">
        <v>0</v>
      </c>
      <c r="AE2228">
        <v>189.44790540968106</v>
      </c>
    </row>
    <row r="2229" spans="1:31" x14ac:dyDescent="0.25">
      <c r="A2229">
        <v>2363525</v>
      </c>
      <c r="B2229">
        <v>1</v>
      </c>
      <c r="C2229" t="s">
        <v>81</v>
      </c>
      <c r="D2229" t="s">
        <v>119</v>
      </c>
      <c r="E2229" t="s">
        <v>148</v>
      </c>
      <c r="F2229" t="s">
        <v>6653</v>
      </c>
      <c r="G2229" t="s">
        <v>160</v>
      </c>
      <c r="H2229" t="s">
        <v>151</v>
      </c>
      <c r="I2229" t="s">
        <v>136</v>
      </c>
      <c r="J2229" t="s">
        <v>137</v>
      </c>
      <c r="K2229" t="s">
        <v>138</v>
      </c>
      <c r="L2229" t="s">
        <v>6654</v>
      </c>
      <c r="M2229" t="s">
        <v>6655</v>
      </c>
      <c r="N2229">
        <v>1.488611111</v>
      </c>
      <c r="O2229">
        <v>0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2.1144103291267573</v>
      </c>
      <c r="AA2229">
        <v>0</v>
      </c>
      <c r="AB2229">
        <v>0</v>
      </c>
      <c r="AC2229">
        <v>0</v>
      </c>
      <c r="AD2229">
        <v>0</v>
      </c>
      <c r="AE2229">
        <v>2.1144103291267573</v>
      </c>
    </row>
    <row r="2230" spans="1:31" x14ac:dyDescent="0.25">
      <c r="A2230">
        <v>2363668</v>
      </c>
      <c r="B2230">
        <v>1</v>
      </c>
      <c r="C2230" t="s">
        <v>81</v>
      </c>
      <c r="D2230" t="s">
        <v>128</v>
      </c>
      <c r="E2230" t="s">
        <v>171</v>
      </c>
      <c r="F2230" t="s">
        <v>6656</v>
      </c>
      <c r="G2230" t="s">
        <v>168</v>
      </c>
      <c r="H2230" t="s">
        <v>135</v>
      </c>
      <c r="I2230" t="s">
        <v>136</v>
      </c>
      <c r="J2230" t="s">
        <v>137</v>
      </c>
      <c r="K2230" t="s">
        <v>138</v>
      </c>
      <c r="L2230" t="s">
        <v>6657</v>
      </c>
      <c r="M2230" t="s">
        <v>6658</v>
      </c>
      <c r="N2230">
        <v>0.56194444399999999</v>
      </c>
      <c r="O2230">
        <v>0</v>
      </c>
      <c r="P2230">
        <v>0</v>
      </c>
      <c r="Q2230">
        <v>0</v>
      </c>
      <c r="R2230">
        <v>0</v>
      </c>
      <c r="S2230">
        <v>30</v>
      </c>
      <c r="T2230">
        <v>0</v>
      </c>
      <c r="U2230">
        <v>27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208.1142600847289</v>
      </c>
      <c r="AB2230">
        <v>0</v>
      </c>
      <c r="AC2230">
        <v>1632.3557850538919</v>
      </c>
      <c r="AD2230">
        <v>0</v>
      </c>
      <c r="AE2230">
        <v>1840.4700451386207</v>
      </c>
    </row>
    <row r="2231" spans="1:31" x14ac:dyDescent="0.25">
      <c r="A2231">
        <v>2363333</v>
      </c>
      <c r="B2231">
        <v>1</v>
      </c>
      <c r="C2231" t="s">
        <v>80</v>
      </c>
      <c r="D2231" t="s">
        <v>107</v>
      </c>
      <c r="E2231" t="s">
        <v>132</v>
      </c>
      <c r="F2231" t="s">
        <v>6659</v>
      </c>
      <c r="G2231" t="s">
        <v>244</v>
      </c>
      <c r="H2231" t="s">
        <v>135</v>
      </c>
      <c r="I2231" t="s">
        <v>136</v>
      </c>
      <c r="J2231" t="s">
        <v>137</v>
      </c>
      <c r="K2231" t="s">
        <v>245</v>
      </c>
      <c r="L2231" t="s">
        <v>6660</v>
      </c>
      <c r="M2231" t="s">
        <v>6661</v>
      </c>
      <c r="N2231">
        <v>6.1555555550000003</v>
      </c>
      <c r="O2231">
        <v>0</v>
      </c>
      <c r="P2231">
        <v>103</v>
      </c>
      <c r="Q2231">
        <v>0</v>
      </c>
      <c r="R2231">
        <v>0</v>
      </c>
      <c r="S2231">
        <v>0</v>
      </c>
      <c r="T2231">
        <v>2</v>
      </c>
      <c r="U2231">
        <v>0</v>
      </c>
      <c r="V2231">
        <v>0</v>
      </c>
      <c r="W2231">
        <v>0</v>
      </c>
      <c r="X2231">
        <v>344.01069430548517</v>
      </c>
      <c r="Y2231">
        <v>0</v>
      </c>
      <c r="Z2231">
        <v>0</v>
      </c>
      <c r="AA2231">
        <v>0</v>
      </c>
      <c r="AB2231">
        <v>43.67976496741413</v>
      </c>
      <c r="AC2231">
        <v>0</v>
      </c>
      <c r="AD2231">
        <v>0</v>
      </c>
      <c r="AE2231">
        <v>387.69045927289932</v>
      </c>
    </row>
    <row r="2232" spans="1:31" x14ac:dyDescent="0.25">
      <c r="A2232">
        <v>2363448</v>
      </c>
      <c r="B2232">
        <v>1</v>
      </c>
      <c r="C2232" t="s">
        <v>81</v>
      </c>
      <c r="D2232" t="s">
        <v>114</v>
      </c>
      <c r="E2232" t="s">
        <v>171</v>
      </c>
      <c r="F2232" t="s">
        <v>6662</v>
      </c>
      <c r="G2232" t="s">
        <v>244</v>
      </c>
      <c r="H2232" t="s">
        <v>135</v>
      </c>
      <c r="I2232" t="s">
        <v>136</v>
      </c>
      <c r="J2232" t="s">
        <v>137</v>
      </c>
      <c r="K2232" t="s">
        <v>245</v>
      </c>
      <c r="L2232" t="s">
        <v>6663</v>
      </c>
      <c r="M2232" t="s">
        <v>6664</v>
      </c>
      <c r="N2232">
        <v>0.99250000000000005</v>
      </c>
      <c r="O2232">
        <v>0</v>
      </c>
      <c r="P2232">
        <v>1108</v>
      </c>
      <c r="Q2232">
        <v>2</v>
      </c>
      <c r="R2232">
        <v>64</v>
      </c>
      <c r="S2232">
        <v>7</v>
      </c>
      <c r="T2232">
        <v>162</v>
      </c>
      <c r="U2232">
        <v>0</v>
      </c>
      <c r="V2232">
        <v>0</v>
      </c>
      <c r="W2232">
        <v>0</v>
      </c>
      <c r="X2232">
        <v>164.90149689869889</v>
      </c>
      <c r="Y2232">
        <v>2.0002592437575566</v>
      </c>
      <c r="Z2232">
        <v>47.45830474708967</v>
      </c>
      <c r="AA2232">
        <v>15.810147197348588</v>
      </c>
      <c r="AB2232">
        <v>97.411487806947378</v>
      </c>
      <c r="AC2232">
        <v>0</v>
      </c>
      <c r="AD2232">
        <v>0</v>
      </c>
      <c r="AE2232">
        <v>327.5816958938421</v>
      </c>
    </row>
    <row r="2233" spans="1:31" x14ac:dyDescent="0.25">
      <c r="A2233">
        <v>2363471</v>
      </c>
      <c r="B2233">
        <v>1</v>
      </c>
      <c r="C2233" t="s">
        <v>80</v>
      </c>
      <c r="D2233" t="s">
        <v>97</v>
      </c>
      <c r="E2233" t="s">
        <v>148</v>
      </c>
      <c r="F2233" t="s">
        <v>6665</v>
      </c>
      <c r="G2233" t="s">
        <v>150</v>
      </c>
      <c r="H2233" t="s">
        <v>151</v>
      </c>
      <c r="I2233" t="s">
        <v>136</v>
      </c>
      <c r="J2233" t="s">
        <v>137</v>
      </c>
      <c r="K2233" t="s">
        <v>138</v>
      </c>
      <c r="L2233" t="s">
        <v>6666</v>
      </c>
      <c r="M2233" t="s">
        <v>6667</v>
      </c>
      <c r="N2233">
        <v>2.7166666660000001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1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0.96944841244534596</v>
      </c>
      <c r="AC2233">
        <v>0</v>
      </c>
      <c r="AD2233">
        <v>0</v>
      </c>
      <c r="AE2233">
        <v>0.96944841244534596</v>
      </c>
    </row>
    <row r="2234" spans="1:31" x14ac:dyDescent="0.25">
      <c r="A2234">
        <v>2363657</v>
      </c>
      <c r="B2234">
        <v>1</v>
      </c>
      <c r="C2234" t="s">
        <v>80</v>
      </c>
      <c r="D2234" t="s">
        <v>90</v>
      </c>
      <c r="E2234" t="s">
        <v>225</v>
      </c>
      <c r="F2234" t="s">
        <v>6668</v>
      </c>
      <c r="G2234" t="s">
        <v>219</v>
      </c>
      <c r="H2234" t="s">
        <v>151</v>
      </c>
      <c r="I2234" t="s">
        <v>136</v>
      </c>
      <c r="J2234" t="s">
        <v>137</v>
      </c>
      <c r="K2234" t="s">
        <v>138</v>
      </c>
      <c r="L2234" t="s">
        <v>6669</v>
      </c>
      <c r="M2234" t="s">
        <v>6670</v>
      </c>
      <c r="N2234">
        <v>0.65305555500000001</v>
      </c>
      <c r="O2234">
        <v>0</v>
      </c>
      <c r="P2234">
        <v>111</v>
      </c>
      <c r="Q2234">
        <v>0</v>
      </c>
      <c r="R2234">
        <v>0</v>
      </c>
      <c r="S2234">
        <v>0</v>
      </c>
      <c r="T2234">
        <v>2</v>
      </c>
      <c r="U2234">
        <v>0</v>
      </c>
      <c r="V2234">
        <v>0</v>
      </c>
      <c r="W2234">
        <v>0</v>
      </c>
      <c r="X2234">
        <v>27.202042162093143</v>
      </c>
      <c r="Y2234">
        <v>0</v>
      </c>
      <c r="Z2234">
        <v>0</v>
      </c>
      <c r="AA2234">
        <v>0</v>
      </c>
      <c r="AB2234">
        <v>1.8439081926263927</v>
      </c>
      <c r="AC2234">
        <v>0</v>
      </c>
      <c r="AD2234">
        <v>0</v>
      </c>
      <c r="AE2234">
        <v>29.045950354719537</v>
      </c>
    </row>
    <row r="2235" spans="1:31" x14ac:dyDescent="0.25">
      <c r="A2235">
        <v>2363634</v>
      </c>
      <c r="B2235">
        <v>1</v>
      </c>
      <c r="C2235" t="s">
        <v>80</v>
      </c>
      <c r="D2235" t="s">
        <v>100</v>
      </c>
      <c r="E2235" t="s">
        <v>166</v>
      </c>
      <c r="F2235" t="s">
        <v>6671</v>
      </c>
      <c r="G2235" t="s">
        <v>168</v>
      </c>
      <c r="H2235" t="s">
        <v>135</v>
      </c>
      <c r="I2235" t="s">
        <v>136</v>
      </c>
      <c r="J2235" t="s">
        <v>137</v>
      </c>
      <c r="K2235" t="s">
        <v>138</v>
      </c>
      <c r="L2235" t="s">
        <v>6672</v>
      </c>
      <c r="M2235" t="s">
        <v>6673</v>
      </c>
      <c r="N2235">
        <v>0.194722222</v>
      </c>
      <c r="O2235">
        <v>1</v>
      </c>
      <c r="P2235">
        <v>9590</v>
      </c>
      <c r="Q2235">
        <v>0</v>
      </c>
      <c r="R2235">
        <v>96</v>
      </c>
      <c r="S2235">
        <v>15</v>
      </c>
      <c r="T2235">
        <v>963</v>
      </c>
      <c r="U2235">
        <v>0</v>
      </c>
      <c r="V2235">
        <v>0</v>
      </c>
      <c r="W2235">
        <v>4.69123534415324</v>
      </c>
      <c r="X2235">
        <v>680.48072969155203</v>
      </c>
      <c r="Y2235">
        <v>0</v>
      </c>
      <c r="Z2235">
        <v>6.2098392324385747</v>
      </c>
      <c r="AA2235">
        <v>99.116702208086181</v>
      </c>
      <c r="AB2235">
        <v>359.63226774844009</v>
      </c>
      <c r="AC2235">
        <v>0</v>
      </c>
      <c r="AD2235">
        <v>0</v>
      </c>
      <c r="AE2235">
        <v>1150.1307742246699</v>
      </c>
    </row>
    <row r="2236" spans="1:31" x14ac:dyDescent="0.25">
      <c r="A2236">
        <v>2363694</v>
      </c>
      <c r="B2236">
        <v>1</v>
      </c>
      <c r="C2236" t="s">
        <v>81</v>
      </c>
      <c r="D2236" t="s">
        <v>128</v>
      </c>
      <c r="E2236" t="s">
        <v>175</v>
      </c>
      <c r="F2236" t="s">
        <v>6674</v>
      </c>
      <c r="G2236" t="s">
        <v>489</v>
      </c>
      <c r="H2236" t="s">
        <v>151</v>
      </c>
      <c r="I2236" t="s">
        <v>136</v>
      </c>
      <c r="J2236" t="s">
        <v>137</v>
      </c>
      <c r="K2236" t="s">
        <v>138</v>
      </c>
      <c r="L2236" t="s">
        <v>6675</v>
      </c>
      <c r="M2236" t="s">
        <v>6676</v>
      </c>
      <c r="N2236">
        <v>3.6558333329999999</v>
      </c>
      <c r="O2236">
        <v>0</v>
      </c>
      <c r="P2236">
        <v>128</v>
      </c>
      <c r="Q2236">
        <v>0</v>
      </c>
      <c r="R2236">
        <v>0</v>
      </c>
      <c r="S2236">
        <v>0</v>
      </c>
      <c r="T2236">
        <v>5</v>
      </c>
      <c r="U2236">
        <v>0</v>
      </c>
      <c r="V2236">
        <v>0</v>
      </c>
      <c r="W2236">
        <v>0</v>
      </c>
      <c r="X2236">
        <v>136.02801357529378</v>
      </c>
      <c r="Y2236">
        <v>0</v>
      </c>
      <c r="Z2236">
        <v>0</v>
      </c>
      <c r="AA2236">
        <v>0</v>
      </c>
      <c r="AB2236">
        <v>9.9306866023557543</v>
      </c>
      <c r="AC2236">
        <v>0</v>
      </c>
      <c r="AD2236">
        <v>0</v>
      </c>
      <c r="AE2236">
        <v>145.95870017764955</v>
      </c>
    </row>
    <row r="2237" spans="1:31" x14ac:dyDescent="0.25">
      <c r="A2237">
        <v>2363256</v>
      </c>
      <c r="B2237">
        <v>1</v>
      </c>
      <c r="C2237" t="s">
        <v>80</v>
      </c>
      <c r="D2237" t="s">
        <v>95</v>
      </c>
      <c r="E2237" t="s">
        <v>166</v>
      </c>
      <c r="F2237" t="s">
        <v>6677</v>
      </c>
      <c r="G2237" t="s">
        <v>244</v>
      </c>
      <c r="H2237" t="s">
        <v>135</v>
      </c>
      <c r="I2237" t="s">
        <v>136</v>
      </c>
      <c r="J2237" t="s">
        <v>137</v>
      </c>
      <c r="K2237" t="s">
        <v>245</v>
      </c>
      <c r="L2237" t="s">
        <v>6678</v>
      </c>
      <c r="M2237" t="s">
        <v>6679</v>
      </c>
      <c r="N2237">
        <v>7.125555555</v>
      </c>
      <c r="O2237">
        <v>0</v>
      </c>
      <c r="P2237">
        <v>2013</v>
      </c>
      <c r="Q2237">
        <v>0</v>
      </c>
      <c r="R2237">
        <v>1</v>
      </c>
      <c r="S2237">
        <v>1</v>
      </c>
      <c r="T2237">
        <v>150</v>
      </c>
      <c r="U2237">
        <v>0</v>
      </c>
      <c r="V2237">
        <v>2</v>
      </c>
      <c r="W2237">
        <v>0</v>
      </c>
      <c r="X2237">
        <v>4623.4845279405972</v>
      </c>
      <c r="Y2237">
        <v>0</v>
      </c>
      <c r="Z2237">
        <v>0</v>
      </c>
      <c r="AA2237">
        <v>6.8132496485444412</v>
      </c>
      <c r="AB2237">
        <v>1538.8112954572273</v>
      </c>
      <c r="AC2237">
        <v>0</v>
      </c>
      <c r="AD2237">
        <v>155.1223037426646</v>
      </c>
      <c r="AE2237">
        <v>6324.2313767890328</v>
      </c>
    </row>
    <row r="2238" spans="1:31" x14ac:dyDescent="0.25">
      <c r="A2238">
        <v>2363594</v>
      </c>
      <c r="B2238">
        <v>1</v>
      </c>
      <c r="C2238" t="s">
        <v>80</v>
      </c>
      <c r="D2238" t="s">
        <v>100</v>
      </c>
      <c r="E2238" t="s">
        <v>132</v>
      </c>
      <c r="F2238" t="s">
        <v>6680</v>
      </c>
      <c r="G2238" t="s">
        <v>134</v>
      </c>
      <c r="H2238" t="s">
        <v>135</v>
      </c>
      <c r="I2238" t="s">
        <v>136</v>
      </c>
      <c r="J2238" t="s">
        <v>137</v>
      </c>
      <c r="K2238" t="s">
        <v>138</v>
      </c>
      <c r="L2238" t="s">
        <v>6681</v>
      </c>
      <c r="M2238" t="s">
        <v>6682</v>
      </c>
      <c r="N2238">
        <v>1.7311111109999999</v>
      </c>
      <c r="O2238">
        <v>0</v>
      </c>
      <c r="P2238">
        <v>131</v>
      </c>
      <c r="Q2238">
        <v>0</v>
      </c>
      <c r="R2238">
        <v>0</v>
      </c>
      <c r="S2238">
        <v>1</v>
      </c>
      <c r="T2238">
        <v>12</v>
      </c>
      <c r="U2238">
        <v>0</v>
      </c>
      <c r="V2238">
        <v>0</v>
      </c>
      <c r="W2238">
        <v>0</v>
      </c>
      <c r="X2238">
        <v>88.348912970413124</v>
      </c>
      <c r="Y2238">
        <v>0</v>
      </c>
      <c r="Z2238">
        <v>0</v>
      </c>
      <c r="AA2238">
        <v>3.8854754738898469</v>
      </c>
      <c r="AB2238">
        <v>12.354804140308381</v>
      </c>
      <c r="AC2238">
        <v>0</v>
      </c>
      <c r="AD2238">
        <v>0</v>
      </c>
      <c r="AE2238">
        <v>104.58919258461134</v>
      </c>
    </row>
    <row r="2239" spans="1:31" x14ac:dyDescent="0.25">
      <c r="A2239">
        <v>2363302</v>
      </c>
      <c r="B2239">
        <v>1</v>
      </c>
      <c r="C2239" t="s">
        <v>80</v>
      </c>
      <c r="D2239" t="s">
        <v>105</v>
      </c>
      <c r="E2239" t="s">
        <v>166</v>
      </c>
      <c r="F2239" t="s">
        <v>6683</v>
      </c>
      <c r="G2239" t="s">
        <v>244</v>
      </c>
      <c r="H2239" t="s">
        <v>135</v>
      </c>
      <c r="I2239" t="s">
        <v>136</v>
      </c>
      <c r="J2239" t="s">
        <v>137</v>
      </c>
      <c r="K2239" t="s">
        <v>245</v>
      </c>
      <c r="L2239" t="s">
        <v>6684</v>
      </c>
      <c r="M2239" t="s">
        <v>6685</v>
      </c>
      <c r="N2239">
        <v>7.6741666659999996</v>
      </c>
      <c r="O2239">
        <v>6</v>
      </c>
      <c r="P2239">
        <v>5785</v>
      </c>
      <c r="Q2239">
        <v>7</v>
      </c>
      <c r="R2239">
        <v>20</v>
      </c>
      <c r="S2239">
        <v>28</v>
      </c>
      <c r="T2239">
        <v>499</v>
      </c>
      <c r="U2239">
        <v>5</v>
      </c>
      <c r="V2239">
        <v>0</v>
      </c>
      <c r="W2239">
        <v>68.260402868792681</v>
      </c>
      <c r="X2239">
        <v>16685.337508835608</v>
      </c>
      <c r="Y2239">
        <v>636.7710668637792</v>
      </c>
      <c r="Z2239">
        <v>123.21448892680802</v>
      </c>
      <c r="AA2239">
        <v>4393.9530986469017</v>
      </c>
      <c r="AB2239">
        <v>7374.3137850257008</v>
      </c>
      <c r="AC2239">
        <v>3398.5895113808515</v>
      </c>
      <c r="AD2239">
        <v>0</v>
      </c>
      <c r="AE2239">
        <v>32680.439862548443</v>
      </c>
    </row>
    <row r="2240" spans="1:31" x14ac:dyDescent="0.25">
      <c r="A2240">
        <v>2363548</v>
      </c>
      <c r="B2240">
        <v>1</v>
      </c>
      <c r="C2240" t="s">
        <v>81</v>
      </c>
      <c r="D2240" t="s">
        <v>128</v>
      </c>
      <c r="E2240" t="s">
        <v>132</v>
      </c>
      <c r="F2240" t="s">
        <v>6686</v>
      </c>
      <c r="G2240" t="s">
        <v>168</v>
      </c>
      <c r="H2240" t="s">
        <v>135</v>
      </c>
      <c r="I2240" t="s">
        <v>136</v>
      </c>
      <c r="J2240" t="s">
        <v>137</v>
      </c>
      <c r="K2240" t="s">
        <v>138</v>
      </c>
      <c r="L2240" t="s">
        <v>6687</v>
      </c>
      <c r="M2240" t="s">
        <v>6688</v>
      </c>
      <c r="N2240">
        <v>1.9741666659999999</v>
      </c>
      <c r="O2240">
        <v>0</v>
      </c>
      <c r="P2240">
        <v>1055</v>
      </c>
      <c r="Q2240">
        <v>0</v>
      </c>
      <c r="R2240">
        <v>0</v>
      </c>
      <c r="S2240">
        <v>0</v>
      </c>
      <c r="T2240">
        <v>38</v>
      </c>
      <c r="U2240">
        <v>0</v>
      </c>
      <c r="V2240">
        <v>0</v>
      </c>
      <c r="W2240">
        <v>0</v>
      </c>
      <c r="X2240">
        <v>627.18739381305477</v>
      </c>
      <c r="Y2240">
        <v>0</v>
      </c>
      <c r="Z2240">
        <v>0</v>
      </c>
      <c r="AA2240">
        <v>0</v>
      </c>
      <c r="AB2240">
        <v>210.96192732990596</v>
      </c>
      <c r="AC2240">
        <v>0</v>
      </c>
      <c r="AD2240">
        <v>0</v>
      </c>
      <c r="AE2240">
        <v>838.14932114296073</v>
      </c>
    </row>
    <row r="2241" spans="1:31" x14ac:dyDescent="0.25">
      <c r="A2241">
        <v>2363714</v>
      </c>
      <c r="B2241">
        <v>1</v>
      </c>
      <c r="C2241" t="s">
        <v>80</v>
      </c>
      <c r="D2241" t="s">
        <v>101</v>
      </c>
      <c r="E2241" t="s">
        <v>225</v>
      </c>
      <c r="F2241" t="s">
        <v>6689</v>
      </c>
      <c r="G2241" t="s">
        <v>156</v>
      </c>
      <c r="H2241" t="s">
        <v>151</v>
      </c>
      <c r="I2241" t="s">
        <v>136</v>
      </c>
      <c r="J2241" t="s">
        <v>137</v>
      </c>
      <c r="K2241" t="s">
        <v>138</v>
      </c>
      <c r="L2241" t="s">
        <v>6690</v>
      </c>
      <c r="M2241" t="s">
        <v>6691</v>
      </c>
      <c r="N2241">
        <v>1.838055555</v>
      </c>
      <c r="O2241">
        <v>0</v>
      </c>
      <c r="P2241">
        <v>63</v>
      </c>
      <c r="Q2241">
        <v>0</v>
      </c>
      <c r="R2241">
        <v>10</v>
      </c>
      <c r="S2241">
        <v>0</v>
      </c>
      <c r="T2241">
        <v>22</v>
      </c>
      <c r="U2241">
        <v>0</v>
      </c>
      <c r="V2241">
        <v>0</v>
      </c>
      <c r="W2241">
        <v>0</v>
      </c>
      <c r="X2241">
        <v>39.835758975472721</v>
      </c>
      <c r="Y2241">
        <v>0</v>
      </c>
      <c r="Z2241">
        <v>21.281086715619388</v>
      </c>
      <c r="AA2241">
        <v>0</v>
      </c>
      <c r="AB2241">
        <v>74.63612847919569</v>
      </c>
      <c r="AC2241">
        <v>0</v>
      </c>
      <c r="AD2241">
        <v>0</v>
      </c>
      <c r="AE2241">
        <v>135.75297417028781</v>
      </c>
    </row>
    <row r="2242" spans="1:31" x14ac:dyDescent="0.25">
      <c r="A2242">
        <v>2363677</v>
      </c>
      <c r="B2242">
        <v>1</v>
      </c>
      <c r="C2242" t="s">
        <v>80</v>
      </c>
      <c r="D2242" t="s">
        <v>86</v>
      </c>
      <c r="E2242" t="s">
        <v>154</v>
      </c>
      <c r="F2242" t="s">
        <v>6692</v>
      </c>
      <c r="G2242" t="s">
        <v>156</v>
      </c>
      <c r="H2242" t="s">
        <v>151</v>
      </c>
      <c r="I2242" t="s">
        <v>136</v>
      </c>
      <c r="J2242" t="s">
        <v>137</v>
      </c>
      <c r="K2242" t="s">
        <v>138</v>
      </c>
      <c r="L2242" t="s">
        <v>6693</v>
      </c>
      <c r="M2242" t="s">
        <v>6694</v>
      </c>
      <c r="N2242">
        <v>0.71861111099999997</v>
      </c>
      <c r="O2242">
        <v>0</v>
      </c>
      <c r="P2242">
        <v>521</v>
      </c>
      <c r="Q2242">
        <v>0</v>
      </c>
      <c r="R2242">
        <v>0</v>
      </c>
      <c r="S2242">
        <v>0</v>
      </c>
      <c r="T2242">
        <v>32</v>
      </c>
      <c r="U2242">
        <v>0</v>
      </c>
      <c r="V2242">
        <v>0</v>
      </c>
      <c r="W2242">
        <v>0</v>
      </c>
      <c r="X2242">
        <v>158.86753610005186</v>
      </c>
      <c r="Y2242">
        <v>0</v>
      </c>
      <c r="Z2242">
        <v>0</v>
      </c>
      <c r="AA2242">
        <v>0</v>
      </c>
      <c r="AB2242">
        <v>39.380761459286624</v>
      </c>
      <c r="AC2242">
        <v>0</v>
      </c>
      <c r="AD2242">
        <v>0</v>
      </c>
      <c r="AE2242">
        <v>198.24829755933848</v>
      </c>
    </row>
    <row r="2243" spans="1:31" x14ac:dyDescent="0.25">
      <c r="A2243">
        <v>2363528</v>
      </c>
      <c r="B2243">
        <v>1</v>
      </c>
      <c r="C2243" t="s">
        <v>80</v>
      </c>
      <c r="D2243" t="s">
        <v>83</v>
      </c>
      <c r="E2243" t="s">
        <v>225</v>
      </c>
      <c r="F2243" t="s">
        <v>6695</v>
      </c>
      <c r="G2243" t="s">
        <v>219</v>
      </c>
      <c r="H2243" t="s">
        <v>151</v>
      </c>
      <c r="I2243" t="s">
        <v>136</v>
      </c>
      <c r="J2243" t="s">
        <v>137</v>
      </c>
      <c r="K2243" t="s">
        <v>138</v>
      </c>
      <c r="L2243" t="s">
        <v>6696</v>
      </c>
      <c r="M2243" t="s">
        <v>6697</v>
      </c>
      <c r="N2243">
        <v>1.426388888</v>
      </c>
      <c r="O2243">
        <v>0</v>
      </c>
      <c r="P2243">
        <v>155</v>
      </c>
      <c r="Q2243">
        <v>0</v>
      </c>
      <c r="R2243">
        <v>0</v>
      </c>
      <c r="S2243">
        <v>0</v>
      </c>
      <c r="T2243">
        <v>16</v>
      </c>
      <c r="U2243">
        <v>0</v>
      </c>
      <c r="V2243">
        <v>0</v>
      </c>
      <c r="W2243">
        <v>0</v>
      </c>
      <c r="X2243">
        <v>78.2707598406746</v>
      </c>
      <c r="Y2243">
        <v>0</v>
      </c>
      <c r="Z2243">
        <v>0</v>
      </c>
      <c r="AA2243">
        <v>0</v>
      </c>
      <c r="AB2243">
        <v>7.6683103710419838</v>
      </c>
      <c r="AC2243">
        <v>0</v>
      </c>
      <c r="AD2243">
        <v>0</v>
      </c>
      <c r="AE2243">
        <v>85.939070211716583</v>
      </c>
    </row>
    <row r="2244" spans="1:31" x14ac:dyDescent="0.25">
      <c r="A2244">
        <v>2363279</v>
      </c>
      <c r="B2244">
        <v>1</v>
      </c>
      <c r="C2244" t="s">
        <v>81</v>
      </c>
      <c r="D2244" t="s">
        <v>126</v>
      </c>
      <c r="E2244" t="s">
        <v>132</v>
      </c>
      <c r="F2244" t="s">
        <v>6698</v>
      </c>
      <c r="G2244" t="s">
        <v>134</v>
      </c>
      <c r="H2244" t="s">
        <v>135</v>
      </c>
      <c r="I2244" t="s">
        <v>136</v>
      </c>
      <c r="J2244" t="s">
        <v>137</v>
      </c>
      <c r="K2244" t="s">
        <v>138</v>
      </c>
      <c r="L2244" t="s">
        <v>6699</v>
      </c>
      <c r="M2244" t="s">
        <v>6700</v>
      </c>
      <c r="N2244">
        <v>2.0638888880000001</v>
      </c>
      <c r="O2244">
        <v>2</v>
      </c>
      <c r="P2244">
        <v>271</v>
      </c>
      <c r="Q2244">
        <v>34</v>
      </c>
      <c r="R2244">
        <v>112</v>
      </c>
      <c r="S2244">
        <v>12</v>
      </c>
      <c r="T2244">
        <v>31</v>
      </c>
      <c r="U2244">
        <v>0</v>
      </c>
      <c r="V2244">
        <v>2</v>
      </c>
      <c r="W2244">
        <v>0.34990707252039616</v>
      </c>
      <c r="X2244">
        <v>94.165853005504516</v>
      </c>
      <c r="Y2244">
        <v>1019.8679693403114</v>
      </c>
      <c r="Z2244">
        <v>403.77711458933624</v>
      </c>
      <c r="AA2244">
        <v>128.79276061544169</v>
      </c>
      <c r="AB2244">
        <v>339.23025985206738</v>
      </c>
      <c r="AC2244">
        <v>0</v>
      </c>
      <c r="AD2244">
        <v>750.37818655598835</v>
      </c>
      <c r="AE2244">
        <v>2736.5620510311701</v>
      </c>
    </row>
    <row r="2245" spans="1:31" x14ac:dyDescent="0.25">
      <c r="A2245">
        <v>2363571</v>
      </c>
      <c r="B2245">
        <v>1</v>
      </c>
      <c r="C2245" t="s">
        <v>80</v>
      </c>
      <c r="D2245" t="s">
        <v>87</v>
      </c>
      <c r="E2245" t="s">
        <v>175</v>
      </c>
      <c r="F2245" t="s">
        <v>6701</v>
      </c>
      <c r="G2245" t="s">
        <v>181</v>
      </c>
      <c r="H2245" t="s">
        <v>151</v>
      </c>
      <c r="I2245" t="s">
        <v>136</v>
      </c>
      <c r="J2245" t="s">
        <v>137</v>
      </c>
      <c r="K2245" t="s">
        <v>138</v>
      </c>
      <c r="L2245" t="s">
        <v>6702</v>
      </c>
      <c r="M2245" t="s">
        <v>6703</v>
      </c>
      <c r="N2245">
        <v>4.4358333329999997</v>
      </c>
      <c r="O2245">
        <v>0</v>
      </c>
      <c r="P2245">
        <v>21</v>
      </c>
      <c r="Q2245">
        <v>0</v>
      </c>
      <c r="R2245">
        <v>0</v>
      </c>
      <c r="S2245">
        <v>0</v>
      </c>
      <c r="T2245">
        <v>4</v>
      </c>
      <c r="U2245">
        <v>0</v>
      </c>
      <c r="V2245">
        <v>0</v>
      </c>
      <c r="W2245">
        <v>0</v>
      </c>
      <c r="X2245">
        <v>23.316464458743383</v>
      </c>
      <c r="Y2245">
        <v>0</v>
      </c>
      <c r="Z2245">
        <v>0</v>
      </c>
      <c r="AA2245">
        <v>0</v>
      </c>
      <c r="AB2245">
        <v>82.899229494535447</v>
      </c>
      <c r="AC2245">
        <v>0</v>
      </c>
      <c r="AD2245">
        <v>0</v>
      </c>
      <c r="AE2245">
        <v>106.21569395327883</v>
      </c>
    </row>
    <row r="2246" spans="1:31" x14ac:dyDescent="0.25">
      <c r="A2246">
        <v>2363614</v>
      </c>
      <c r="B2246">
        <v>1</v>
      </c>
      <c r="C2246" t="s">
        <v>80</v>
      </c>
      <c r="D2246" t="s">
        <v>107</v>
      </c>
      <c r="E2246" t="s">
        <v>148</v>
      </c>
      <c r="F2246" t="s">
        <v>6704</v>
      </c>
      <c r="G2246" t="s">
        <v>150</v>
      </c>
      <c r="H2246" t="s">
        <v>151</v>
      </c>
      <c r="I2246" t="s">
        <v>136</v>
      </c>
      <c r="J2246" t="s">
        <v>137</v>
      </c>
      <c r="K2246" t="s">
        <v>138</v>
      </c>
      <c r="L2246" t="s">
        <v>6705</v>
      </c>
      <c r="M2246" t="s">
        <v>6706</v>
      </c>
      <c r="N2246">
        <v>2.4444444440000002</v>
      </c>
      <c r="O2246">
        <v>0</v>
      </c>
      <c r="P2246">
        <v>4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3.6227972050378638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3.6227972050378638</v>
      </c>
    </row>
    <row r="2247" spans="1:31" x14ac:dyDescent="0.25">
      <c r="A2247">
        <v>2363568</v>
      </c>
      <c r="B2247">
        <v>1</v>
      </c>
      <c r="C2247" t="s">
        <v>80</v>
      </c>
      <c r="D2247" t="s">
        <v>100</v>
      </c>
      <c r="E2247" t="s">
        <v>225</v>
      </c>
      <c r="F2247" t="s">
        <v>6707</v>
      </c>
      <c r="G2247" t="s">
        <v>219</v>
      </c>
      <c r="H2247" t="s">
        <v>151</v>
      </c>
      <c r="I2247" t="s">
        <v>136</v>
      </c>
      <c r="J2247" t="s">
        <v>137</v>
      </c>
      <c r="K2247" t="s">
        <v>138</v>
      </c>
      <c r="L2247" t="s">
        <v>6708</v>
      </c>
      <c r="M2247" t="s">
        <v>6709</v>
      </c>
      <c r="N2247">
        <v>1.065833333</v>
      </c>
      <c r="O2247">
        <v>0</v>
      </c>
      <c r="P2247">
        <v>3</v>
      </c>
      <c r="Q2247">
        <v>0</v>
      </c>
      <c r="R2247">
        <v>10</v>
      </c>
      <c r="S2247">
        <v>0</v>
      </c>
      <c r="T2247">
        <v>3</v>
      </c>
      <c r="U2247">
        <v>0</v>
      </c>
      <c r="V2247">
        <v>0</v>
      </c>
      <c r="W2247">
        <v>0</v>
      </c>
      <c r="X2247">
        <v>0.11845434080288503</v>
      </c>
      <c r="Y2247">
        <v>0</v>
      </c>
      <c r="Z2247">
        <v>10.122081763306731</v>
      </c>
      <c r="AA2247">
        <v>0</v>
      </c>
      <c r="AB2247">
        <v>3.7336786316254549</v>
      </c>
      <c r="AC2247">
        <v>0</v>
      </c>
      <c r="AD2247">
        <v>0</v>
      </c>
      <c r="AE2247">
        <v>13.974214735735071</v>
      </c>
    </row>
    <row r="2248" spans="1:31" x14ac:dyDescent="0.25">
      <c r="A2248">
        <v>2363259</v>
      </c>
      <c r="B2248">
        <v>1</v>
      </c>
      <c r="C2248" t="s">
        <v>80</v>
      </c>
      <c r="D2248" t="s">
        <v>94</v>
      </c>
      <c r="E2248" t="s">
        <v>166</v>
      </c>
      <c r="F2248" t="s">
        <v>6710</v>
      </c>
      <c r="G2248" t="s">
        <v>244</v>
      </c>
      <c r="H2248" t="s">
        <v>135</v>
      </c>
      <c r="I2248" t="s">
        <v>136</v>
      </c>
      <c r="J2248" t="s">
        <v>137</v>
      </c>
      <c r="K2248" t="s">
        <v>245</v>
      </c>
      <c r="L2248" t="s">
        <v>6711</v>
      </c>
      <c r="M2248" t="s">
        <v>6712</v>
      </c>
      <c r="N2248">
        <v>8.1230555550000005</v>
      </c>
      <c r="O2248">
        <v>0</v>
      </c>
      <c r="P2248">
        <v>2613</v>
      </c>
      <c r="Q2248">
        <v>0</v>
      </c>
      <c r="R2248">
        <v>164</v>
      </c>
      <c r="S2248">
        <v>1</v>
      </c>
      <c r="T2248">
        <v>199</v>
      </c>
      <c r="U2248">
        <v>0</v>
      </c>
      <c r="V2248">
        <v>0</v>
      </c>
      <c r="W2248">
        <v>0</v>
      </c>
      <c r="X2248">
        <v>5821.2633888488463</v>
      </c>
      <c r="Y2248">
        <v>0</v>
      </c>
      <c r="Z2248">
        <v>638.35054907962854</v>
      </c>
      <c r="AA2248">
        <v>19.580710998685944</v>
      </c>
      <c r="AB2248">
        <v>2099.7441958145423</v>
      </c>
      <c r="AC2248">
        <v>0</v>
      </c>
      <c r="AD2248">
        <v>0</v>
      </c>
      <c r="AE2248">
        <v>8578.9388447417041</v>
      </c>
    </row>
    <row r="2249" spans="1:31" x14ac:dyDescent="0.25">
      <c r="A2249">
        <v>2363299</v>
      </c>
      <c r="B2249">
        <v>1</v>
      </c>
      <c r="C2249" t="s">
        <v>80</v>
      </c>
      <c r="D2249" t="s">
        <v>103</v>
      </c>
      <c r="E2249" t="s">
        <v>154</v>
      </c>
      <c r="F2249" t="s">
        <v>6713</v>
      </c>
      <c r="G2249" t="s">
        <v>244</v>
      </c>
      <c r="H2249" t="s">
        <v>151</v>
      </c>
      <c r="I2249" t="s">
        <v>136</v>
      </c>
      <c r="J2249" t="s">
        <v>137</v>
      </c>
      <c r="K2249" t="s">
        <v>138</v>
      </c>
      <c r="L2249" t="s">
        <v>6714</v>
      </c>
      <c r="M2249" t="s">
        <v>6715</v>
      </c>
      <c r="N2249">
        <v>1.7511111109999999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1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10.415216267414079</v>
      </c>
      <c r="AC2249">
        <v>0</v>
      </c>
      <c r="AD2249">
        <v>0</v>
      </c>
      <c r="AE2249">
        <v>10.415216267414079</v>
      </c>
    </row>
    <row r="2250" spans="1:31" x14ac:dyDescent="0.25">
      <c r="A2250">
        <v>2363697</v>
      </c>
      <c r="B2250">
        <v>1</v>
      </c>
      <c r="C2250" t="s">
        <v>80</v>
      </c>
      <c r="D2250" t="s">
        <v>100</v>
      </c>
      <c r="E2250" t="s">
        <v>148</v>
      </c>
      <c r="F2250" t="s">
        <v>6716</v>
      </c>
      <c r="G2250" t="s">
        <v>160</v>
      </c>
      <c r="H2250" t="s">
        <v>151</v>
      </c>
      <c r="I2250" t="s">
        <v>136</v>
      </c>
      <c r="J2250" t="s">
        <v>137</v>
      </c>
      <c r="K2250" t="s">
        <v>138</v>
      </c>
      <c r="L2250" t="s">
        <v>6717</v>
      </c>
      <c r="M2250" t="s">
        <v>6718</v>
      </c>
      <c r="N2250">
        <v>1.1927777770000001</v>
      </c>
      <c r="O2250">
        <v>0</v>
      </c>
      <c r="P2250">
        <v>1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0.25701665770055782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0.25701665770055782</v>
      </c>
    </row>
    <row r="2251" spans="1:31" x14ac:dyDescent="0.25">
      <c r="A2251">
        <v>2363674</v>
      </c>
      <c r="B2251">
        <v>1</v>
      </c>
      <c r="C2251" t="s">
        <v>80</v>
      </c>
      <c r="D2251" t="s">
        <v>93</v>
      </c>
      <c r="E2251" t="s">
        <v>148</v>
      </c>
      <c r="F2251" t="s">
        <v>6719</v>
      </c>
      <c r="G2251" t="s">
        <v>489</v>
      </c>
      <c r="H2251" t="s">
        <v>151</v>
      </c>
      <c r="I2251" t="s">
        <v>136</v>
      </c>
      <c r="J2251" t="s">
        <v>137</v>
      </c>
      <c r="K2251" t="s">
        <v>138</v>
      </c>
      <c r="L2251" t="s">
        <v>6720</v>
      </c>
      <c r="M2251" t="s">
        <v>6721</v>
      </c>
      <c r="N2251">
        <v>0.27944444400000001</v>
      </c>
      <c r="O2251">
        <v>0</v>
      </c>
      <c r="P2251">
        <v>1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</row>
    <row r="2252" spans="1:31" x14ac:dyDescent="0.25">
      <c r="A2252">
        <v>2363319</v>
      </c>
      <c r="B2252">
        <v>1</v>
      </c>
      <c r="C2252" t="s">
        <v>81</v>
      </c>
      <c r="D2252" t="s">
        <v>120</v>
      </c>
      <c r="E2252" t="s">
        <v>171</v>
      </c>
      <c r="F2252" t="s">
        <v>6722</v>
      </c>
      <c r="G2252" t="s">
        <v>168</v>
      </c>
      <c r="H2252" t="s">
        <v>135</v>
      </c>
      <c r="I2252" t="s">
        <v>136</v>
      </c>
      <c r="J2252" t="s">
        <v>137</v>
      </c>
      <c r="K2252" t="s">
        <v>138</v>
      </c>
      <c r="L2252" t="s">
        <v>6723</v>
      </c>
      <c r="M2252" t="s">
        <v>6724</v>
      </c>
      <c r="N2252">
        <v>0.439722222</v>
      </c>
      <c r="O2252">
        <v>0</v>
      </c>
      <c r="P2252">
        <v>11</v>
      </c>
      <c r="Q2252">
        <v>8</v>
      </c>
      <c r="R2252">
        <v>27</v>
      </c>
      <c r="S2252">
        <v>1</v>
      </c>
      <c r="T2252">
        <v>0</v>
      </c>
      <c r="U2252">
        <v>0</v>
      </c>
      <c r="V2252">
        <v>0</v>
      </c>
      <c r="W2252">
        <v>0</v>
      </c>
      <c r="X2252">
        <v>1.4359691364209368</v>
      </c>
      <c r="Y2252">
        <v>8.9542401732270349</v>
      </c>
      <c r="Z2252">
        <v>58.270925454685873</v>
      </c>
      <c r="AA2252">
        <v>1.0266715541534444</v>
      </c>
      <c r="AB2252">
        <v>0</v>
      </c>
      <c r="AC2252">
        <v>0</v>
      </c>
      <c r="AD2252">
        <v>0</v>
      </c>
      <c r="AE2252">
        <v>69.687806318487276</v>
      </c>
    </row>
    <row r="2253" spans="1:31" x14ac:dyDescent="0.25">
      <c r="A2253">
        <v>2363362</v>
      </c>
      <c r="B2253">
        <v>1</v>
      </c>
      <c r="C2253" t="s">
        <v>80</v>
      </c>
      <c r="D2253" t="s">
        <v>107</v>
      </c>
      <c r="E2253" t="s">
        <v>132</v>
      </c>
      <c r="F2253" t="s">
        <v>6725</v>
      </c>
      <c r="G2253" t="s">
        <v>244</v>
      </c>
      <c r="H2253" t="s">
        <v>135</v>
      </c>
      <c r="I2253" t="s">
        <v>136</v>
      </c>
      <c r="J2253" t="s">
        <v>137</v>
      </c>
      <c r="K2253" t="s">
        <v>245</v>
      </c>
      <c r="L2253" t="s">
        <v>6726</v>
      </c>
      <c r="M2253" t="s">
        <v>6727</v>
      </c>
      <c r="N2253">
        <v>6.6152777770000002</v>
      </c>
      <c r="O2253">
        <v>0</v>
      </c>
      <c r="P2253">
        <v>155</v>
      </c>
      <c r="Q2253">
        <v>0</v>
      </c>
      <c r="R2253">
        <v>1</v>
      </c>
      <c r="S2253">
        <v>0</v>
      </c>
      <c r="T2253">
        <v>5</v>
      </c>
      <c r="U2253">
        <v>0</v>
      </c>
      <c r="V2253">
        <v>0</v>
      </c>
      <c r="W2253">
        <v>0</v>
      </c>
      <c r="X2253">
        <v>762.04466720861126</v>
      </c>
      <c r="Y2253">
        <v>0</v>
      </c>
      <c r="Z2253">
        <v>20.369213626417544</v>
      </c>
      <c r="AA2253">
        <v>0</v>
      </c>
      <c r="AB2253">
        <v>67.011011582995863</v>
      </c>
      <c r="AC2253">
        <v>0</v>
      </c>
      <c r="AD2253">
        <v>0</v>
      </c>
      <c r="AE2253">
        <v>849.42489241802457</v>
      </c>
    </row>
    <row r="2254" spans="1:31" x14ac:dyDescent="0.25">
      <c r="A2254">
        <v>2363219</v>
      </c>
      <c r="B2254">
        <v>1</v>
      </c>
      <c r="C2254" t="s">
        <v>81</v>
      </c>
      <c r="D2254" t="s">
        <v>123</v>
      </c>
      <c r="E2254" t="s">
        <v>154</v>
      </c>
      <c r="F2254" t="s">
        <v>6728</v>
      </c>
      <c r="G2254" t="s">
        <v>299</v>
      </c>
      <c r="H2254" t="s">
        <v>151</v>
      </c>
      <c r="I2254" t="s">
        <v>136</v>
      </c>
      <c r="J2254" t="s">
        <v>137</v>
      </c>
      <c r="K2254" t="s">
        <v>138</v>
      </c>
      <c r="L2254" t="s">
        <v>6729</v>
      </c>
      <c r="M2254" t="s">
        <v>6730</v>
      </c>
      <c r="N2254">
        <v>3.5413888880000002</v>
      </c>
      <c r="O2254">
        <v>0</v>
      </c>
      <c r="P2254">
        <v>0</v>
      </c>
      <c r="Q2254">
        <v>0</v>
      </c>
      <c r="R2254">
        <v>2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23.990675438617966</v>
      </c>
      <c r="AA2254">
        <v>0</v>
      </c>
      <c r="AB2254">
        <v>0</v>
      </c>
      <c r="AC2254">
        <v>0</v>
      </c>
      <c r="AD2254">
        <v>0</v>
      </c>
      <c r="AE2254">
        <v>23.990675438617966</v>
      </c>
    </row>
    <row r="2255" spans="1:31" x14ac:dyDescent="0.25">
      <c r="A2255">
        <v>2363488</v>
      </c>
      <c r="B2255">
        <v>1</v>
      </c>
      <c r="C2255" t="s">
        <v>80</v>
      </c>
      <c r="D2255" t="s">
        <v>83</v>
      </c>
      <c r="E2255" t="s">
        <v>154</v>
      </c>
      <c r="F2255" t="s">
        <v>6731</v>
      </c>
      <c r="G2255" t="s">
        <v>299</v>
      </c>
      <c r="H2255" t="s">
        <v>151</v>
      </c>
      <c r="I2255" t="s">
        <v>136</v>
      </c>
      <c r="J2255" t="s">
        <v>137</v>
      </c>
      <c r="K2255" t="s">
        <v>138</v>
      </c>
      <c r="L2255" t="s">
        <v>6732</v>
      </c>
      <c r="M2255" t="s">
        <v>6733</v>
      </c>
      <c r="N2255">
        <v>0.33611111100000002</v>
      </c>
      <c r="O2255">
        <v>0</v>
      </c>
      <c r="P2255">
        <v>252</v>
      </c>
      <c r="Q2255">
        <v>0</v>
      </c>
      <c r="R2255">
        <v>0</v>
      </c>
      <c r="S2255">
        <v>0</v>
      </c>
      <c r="T2255">
        <v>21</v>
      </c>
      <c r="U2255">
        <v>0</v>
      </c>
      <c r="V2255">
        <v>0</v>
      </c>
      <c r="W2255">
        <v>0</v>
      </c>
      <c r="X2255">
        <v>36.185863450369659</v>
      </c>
      <c r="Y2255">
        <v>0</v>
      </c>
      <c r="Z2255">
        <v>0</v>
      </c>
      <c r="AA2255">
        <v>0</v>
      </c>
      <c r="AB2255">
        <v>9.7915255036525952</v>
      </c>
      <c r="AC2255">
        <v>0</v>
      </c>
      <c r="AD2255">
        <v>0</v>
      </c>
      <c r="AE2255">
        <v>45.977388954022253</v>
      </c>
    </row>
    <row r="2256" spans="1:31" x14ac:dyDescent="0.25">
      <c r="A2256">
        <v>2363511</v>
      </c>
      <c r="B2256">
        <v>1</v>
      </c>
      <c r="C2256" t="s">
        <v>80</v>
      </c>
      <c r="D2256" t="s">
        <v>96</v>
      </c>
      <c r="E2256" t="s">
        <v>175</v>
      </c>
      <c r="F2256" t="s">
        <v>6734</v>
      </c>
      <c r="G2256" t="s">
        <v>219</v>
      </c>
      <c r="H2256" t="s">
        <v>151</v>
      </c>
      <c r="I2256" t="s">
        <v>136</v>
      </c>
      <c r="J2256" t="s">
        <v>137</v>
      </c>
      <c r="K2256" t="s">
        <v>138</v>
      </c>
      <c r="L2256" t="s">
        <v>6735</v>
      </c>
      <c r="M2256" t="s">
        <v>6736</v>
      </c>
      <c r="N2256">
        <v>1.308333333</v>
      </c>
      <c r="O2256">
        <v>0</v>
      </c>
      <c r="P2256">
        <v>2</v>
      </c>
      <c r="Q2256">
        <v>0</v>
      </c>
      <c r="R2256">
        <v>0</v>
      </c>
      <c r="S2256">
        <v>0</v>
      </c>
      <c r="T2256">
        <v>5</v>
      </c>
      <c r="U2256">
        <v>0</v>
      </c>
      <c r="V2256">
        <v>0</v>
      </c>
      <c r="W2256">
        <v>0</v>
      </c>
      <c r="X2256">
        <v>6.0328019311101118</v>
      </c>
      <c r="Y2256">
        <v>0</v>
      </c>
      <c r="Z2256">
        <v>0</v>
      </c>
      <c r="AA2256">
        <v>0</v>
      </c>
      <c r="AB2256">
        <v>21.746915985803483</v>
      </c>
      <c r="AC2256">
        <v>0</v>
      </c>
      <c r="AD2256">
        <v>0</v>
      </c>
      <c r="AE2256">
        <v>27.779717916913594</v>
      </c>
    </row>
    <row r="2257" spans="1:31" x14ac:dyDescent="0.25">
      <c r="A2257">
        <v>2363631</v>
      </c>
      <c r="B2257">
        <v>1</v>
      </c>
      <c r="C2257" t="s">
        <v>80</v>
      </c>
      <c r="D2257" t="s">
        <v>107</v>
      </c>
      <c r="E2257" t="s">
        <v>148</v>
      </c>
      <c r="F2257" t="s">
        <v>6737</v>
      </c>
      <c r="G2257" t="s">
        <v>240</v>
      </c>
      <c r="H2257" t="s">
        <v>151</v>
      </c>
      <c r="I2257" t="s">
        <v>136</v>
      </c>
      <c r="J2257" t="s">
        <v>137</v>
      </c>
      <c r="K2257" t="s">
        <v>138</v>
      </c>
      <c r="L2257" t="s">
        <v>6738</v>
      </c>
      <c r="M2257" t="s">
        <v>6739</v>
      </c>
      <c r="N2257">
        <v>1.4583333329999999</v>
      </c>
      <c r="O2257">
        <v>0</v>
      </c>
      <c r="P2257">
        <v>1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0.68427839211448904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0.68427839211448904</v>
      </c>
    </row>
    <row r="2258" spans="1:31" x14ac:dyDescent="0.25">
      <c r="A2258">
        <v>2363382</v>
      </c>
      <c r="B2258">
        <v>1</v>
      </c>
      <c r="C2258" t="s">
        <v>80</v>
      </c>
      <c r="D2258" t="s">
        <v>94</v>
      </c>
      <c r="E2258" t="s">
        <v>166</v>
      </c>
      <c r="F2258" t="s">
        <v>6740</v>
      </c>
      <c r="G2258" t="s">
        <v>168</v>
      </c>
      <c r="H2258" t="s">
        <v>135</v>
      </c>
      <c r="I2258" t="s">
        <v>653</v>
      </c>
      <c r="J2258" t="s">
        <v>137</v>
      </c>
      <c r="K2258" t="s">
        <v>138</v>
      </c>
      <c r="L2258" t="s">
        <v>6741</v>
      </c>
      <c r="M2258" t="s">
        <v>6742</v>
      </c>
      <c r="N2258">
        <v>4.7222222000000001E-2</v>
      </c>
      <c r="O2258">
        <v>0</v>
      </c>
      <c r="P2258">
        <v>3413</v>
      </c>
      <c r="Q2258">
        <v>97</v>
      </c>
      <c r="R2258">
        <v>659</v>
      </c>
      <c r="S2258">
        <v>20</v>
      </c>
      <c r="T2258">
        <v>456</v>
      </c>
      <c r="U2258">
        <v>5</v>
      </c>
      <c r="V2258">
        <v>2</v>
      </c>
      <c r="W2258">
        <v>0</v>
      </c>
      <c r="X2258">
        <v>38.484382409580618</v>
      </c>
      <c r="Y2258">
        <v>23.440479168734306</v>
      </c>
      <c r="Z2258">
        <v>77.441062783924451</v>
      </c>
      <c r="AA2258">
        <v>49.303259364075529</v>
      </c>
      <c r="AB2258">
        <v>23.184976109146529</v>
      </c>
      <c r="AC2258">
        <v>103.26954437047711</v>
      </c>
      <c r="AD2258">
        <v>0.26219543353006391</v>
      </c>
      <c r="AE2258">
        <v>315.38589963946862</v>
      </c>
    </row>
    <row r="2259" spans="1:31" x14ac:dyDescent="0.25">
      <c r="A2259">
        <v>2363617</v>
      </c>
      <c r="B2259">
        <v>1</v>
      </c>
      <c r="C2259" t="s">
        <v>80</v>
      </c>
      <c r="D2259" t="s">
        <v>98</v>
      </c>
      <c r="E2259" t="s">
        <v>148</v>
      </c>
      <c r="F2259" t="s">
        <v>6743</v>
      </c>
      <c r="G2259" t="s">
        <v>160</v>
      </c>
      <c r="H2259" t="s">
        <v>151</v>
      </c>
      <c r="I2259" t="s">
        <v>136</v>
      </c>
      <c r="J2259" t="s">
        <v>137</v>
      </c>
      <c r="K2259" t="s">
        <v>138</v>
      </c>
      <c r="L2259" t="s">
        <v>6744</v>
      </c>
      <c r="M2259" t="s">
        <v>6745</v>
      </c>
      <c r="N2259">
        <v>2.0708333329999999</v>
      </c>
      <c r="O2259">
        <v>0</v>
      </c>
      <c r="P2259">
        <v>1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0.36610624553326143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0.36610624553326143</v>
      </c>
    </row>
    <row r="2260" spans="1:31" x14ac:dyDescent="0.25">
      <c r="A2260">
        <v>2363325</v>
      </c>
      <c r="B2260">
        <v>1</v>
      </c>
      <c r="C2260" t="s">
        <v>80</v>
      </c>
      <c r="D2260" t="s">
        <v>107</v>
      </c>
      <c r="E2260" t="s">
        <v>171</v>
      </c>
      <c r="F2260" t="s">
        <v>1076</v>
      </c>
      <c r="G2260" t="s">
        <v>244</v>
      </c>
      <c r="H2260" t="s">
        <v>135</v>
      </c>
      <c r="I2260" t="s">
        <v>136</v>
      </c>
      <c r="J2260" t="s">
        <v>137</v>
      </c>
      <c r="K2260" t="s">
        <v>245</v>
      </c>
      <c r="L2260" t="s">
        <v>6746</v>
      </c>
      <c r="M2260" t="s">
        <v>6747</v>
      </c>
      <c r="N2260">
        <v>6.5277777769999998</v>
      </c>
      <c r="O2260">
        <v>1</v>
      </c>
      <c r="P2260">
        <v>1190</v>
      </c>
      <c r="Q2260">
        <v>1</v>
      </c>
      <c r="R2260">
        <v>0</v>
      </c>
      <c r="S2260">
        <v>2</v>
      </c>
      <c r="T2260">
        <v>52</v>
      </c>
      <c r="U2260">
        <v>0</v>
      </c>
      <c r="V2260">
        <v>3</v>
      </c>
      <c r="W2260">
        <v>338.6779971853656</v>
      </c>
      <c r="X2260">
        <v>3051.9011842211607</v>
      </c>
      <c r="Y2260">
        <v>4.5820496914604405</v>
      </c>
      <c r="Z2260">
        <v>0</v>
      </c>
      <c r="AA2260">
        <v>90.828932547176763</v>
      </c>
      <c r="AB2260">
        <v>801.7086532858599</v>
      </c>
      <c r="AC2260">
        <v>0</v>
      </c>
      <c r="AD2260">
        <v>154.75794626417297</v>
      </c>
      <c r="AE2260">
        <v>4442.4567631951968</v>
      </c>
    </row>
    <row r="2261" spans="1:31" x14ac:dyDescent="0.25">
      <c r="A2261">
        <v>2363574</v>
      </c>
      <c r="B2261">
        <v>1</v>
      </c>
      <c r="C2261" t="s">
        <v>81</v>
      </c>
      <c r="D2261" t="s">
        <v>121</v>
      </c>
      <c r="E2261" t="s">
        <v>148</v>
      </c>
      <c r="F2261" t="s">
        <v>6748</v>
      </c>
      <c r="G2261" t="s">
        <v>181</v>
      </c>
      <c r="H2261" t="s">
        <v>151</v>
      </c>
      <c r="I2261" t="s">
        <v>136</v>
      </c>
      <c r="J2261" t="s">
        <v>137</v>
      </c>
      <c r="K2261" t="s">
        <v>138</v>
      </c>
      <c r="L2261" t="s">
        <v>6749</v>
      </c>
      <c r="M2261" t="s">
        <v>6750</v>
      </c>
      <c r="N2261">
        <v>1.675</v>
      </c>
      <c r="O2261">
        <v>0</v>
      </c>
      <c r="P2261">
        <v>1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0.61143531432483011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0.61143531432483011</v>
      </c>
    </row>
    <row r="2262" spans="1:31" x14ac:dyDescent="0.25">
      <c r="A2262">
        <v>2363425</v>
      </c>
      <c r="B2262">
        <v>1</v>
      </c>
      <c r="C2262" t="s">
        <v>80</v>
      </c>
      <c r="D2262" t="s">
        <v>106</v>
      </c>
      <c r="E2262" t="s">
        <v>132</v>
      </c>
      <c r="F2262" t="s">
        <v>6751</v>
      </c>
      <c r="G2262" t="s">
        <v>244</v>
      </c>
      <c r="H2262" t="s">
        <v>135</v>
      </c>
      <c r="I2262" t="s">
        <v>136</v>
      </c>
      <c r="J2262" t="s">
        <v>137</v>
      </c>
      <c r="K2262" t="s">
        <v>138</v>
      </c>
      <c r="L2262" t="s">
        <v>6752</v>
      </c>
      <c r="M2262" t="s">
        <v>6753</v>
      </c>
      <c r="N2262">
        <v>3.1588888879999999</v>
      </c>
      <c r="O2262">
        <v>0</v>
      </c>
      <c r="P2262">
        <v>0</v>
      </c>
      <c r="Q2262">
        <v>0</v>
      </c>
      <c r="R2262">
        <v>8</v>
      </c>
      <c r="S2262">
        <v>0</v>
      </c>
      <c r="T2262">
        <v>5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171.13139577809065</v>
      </c>
      <c r="AA2262">
        <v>0</v>
      </c>
      <c r="AB2262">
        <v>38.969453389357831</v>
      </c>
      <c r="AC2262">
        <v>0</v>
      </c>
      <c r="AD2262">
        <v>0</v>
      </c>
      <c r="AE2262">
        <v>210.10084916744847</v>
      </c>
    </row>
    <row r="2263" spans="1:31" x14ac:dyDescent="0.25">
      <c r="A2263">
        <v>2363354</v>
      </c>
      <c r="B2263">
        <v>1</v>
      </c>
      <c r="C2263" t="s">
        <v>80</v>
      </c>
      <c r="D2263" t="s">
        <v>107</v>
      </c>
      <c r="E2263" t="s">
        <v>132</v>
      </c>
      <c r="F2263" t="s">
        <v>6754</v>
      </c>
      <c r="G2263" t="s">
        <v>244</v>
      </c>
      <c r="H2263" t="s">
        <v>135</v>
      </c>
      <c r="I2263" t="s">
        <v>136</v>
      </c>
      <c r="J2263" t="s">
        <v>137</v>
      </c>
      <c r="K2263" t="s">
        <v>245</v>
      </c>
      <c r="L2263" t="s">
        <v>6755</v>
      </c>
      <c r="M2263" t="s">
        <v>6756</v>
      </c>
      <c r="N2263">
        <v>6.4116666660000003</v>
      </c>
      <c r="O2263">
        <v>0</v>
      </c>
      <c r="P2263">
        <v>94</v>
      </c>
      <c r="Q2263">
        <v>0</v>
      </c>
      <c r="R2263">
        <v>10</v>
      </c>
      <c r="S2263">
        <v>0</v>
      </c>
      <c r="T2263">
        <v>3</v>
      </c>
      <c r="U2263">
        <v>0</v>
      </c>
      <c r="V2263">
        <v>0</v>
      </c>
      <c r="W2263">
        <v>0</v>
      </c>
      <c r="X2263">
        <v>254.26114895411675</v>
      </c>
      <c r="Y2263">
        <v>0</v>
      </c>
      <c r="Z2263">
        <v>43.330344883359636</v>
      </c>
      <c r="AA2263">
        <v>0</v>
      </c>
      <c r="AB2263">
        <v>37.240086840715584</v>
      </c>
      <c r="AC2263">
        <v>0</v>
      </c>
      <c r="AD2263">
        <v>0</v>
      </c>
      <c r="AE2263">
        <v>334.83158067819198</v>
      </c>
    </row>
    <row r="2264" spans="1:31" x14ac:dyDescent="0.25">
      <c r="A2264">
        <v>2363331</v>
      </c>
      <c r="B2264">
        <v>1</v>
      </c>
      <c r="C2264" t="s">
        <v>80</v>
      </c>
      <c r="D2264" t="s">
        <v>96</v>
      </c>
      <c r="E2264" t="s">
        <v>175</v>
      </c>
      <c r="F2264" t="s">
        <v>6734</v>
      </c>
      <c r="G2264" t="s">
        <v>177</v>
      </c>
      <c r="H2264" t="s">
        <v>151</v>
      </c>
      <c r="I2264" t="s">
        <v>136</v>
      </c>
      <c r="J2264" t="s">
        <v>137</v>
      </c>
      <c r="K2264" t="s">
        <v>138</v>
      </c>
      <c r="L2264" t="s">
        <v>6757</v>
      </c>
      <c r="M2264" t="s">
        <v>6758</v>
      </c>
      <c r="N2264">
        <v>2.7250000000000001</v>
      </c>
      <c r="O2264">
        <v>0</v>
      </c>
      <c r="P2264">
        <v>2</v>
      </c>
      <c r="Q2264">
        <v>0</v>
      </c>
      <c r="R2264">
        <v>0</v>
      </c>
      <c r="S2264">
        <v>0</v>
      </c>
      <c r="T2264">
        <v>5</v>
      </c>
      <c r="U2264">
        <v>0</v>
      </c>
      <c r="V2264">
        <v>0</v>
      </c>
      <c r="W2264">
        <v>0</v>
      </c>
      <c r="X2264">
        <v>12.107008307062534</v>
      </c>
      <c r="Y2264">
        <v>0</v>
      </c>
      <c r="Z2264">
        <v>0</v>
      </c>
      <c r="AA2264">
        <v>0</v>
      </c>
      <c r="AB2264">
        <v>42.891550853109599</v>
      </c>
      <c r="AC2264">
        <v>0</v>
      </c>
      <c r="AD2264">
        <v>0</v>
      </c>
      <c r="AE2264">
        <v>54.998559160172135</v>
      </c>
    </row>
    <row r="2265" spans="1:31" x14ac:dyDescent="0.25">
      <c r="A2265">
        <v>2363185</v>
      </c>
      <c r="B2265">
        <v>1</v>
      </c>
      <c r="C2265" t="s">
        <v>80</v>
      </c>
      <c r="D2265" t="s">
        <v>82</v>
      </c>
      <c r="E2265" t="s">
        <v>148</v>
      </c>
      <c r="F2265" t="s">
        <v>6759</v>
      </c>
      <c r="G2265" t="s">
        <v>150</v>
      </c>
      <c r="H2265" t="s">
        <v>151</v>
      </c>
      <c r="I2265" t="s">
        <v>136</v>
      </c>
      <c r="J2265" t="s">
        <v>137</v>
      </c>
      <c r="K2265" t="s">
        <v>138</v>
      </c>
      <c r="L2265" t="s">
        <v>6760</v>
      </c>
      <c r="M2265" t="s">
        <v>6761</v>
      </c>
      <c r="N2265">
        <v>1.2633333330000001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1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1.4486169229130414</v>
      </c>
      <c r="AC2265">
        <v>0</v>
      </c>
      <c r="AD2265">
        <v>0</v>
      </c>
      <c r="AE2265">
        <v>1.4486169229130414</v>
      </c>
    </row>
    <row r="2266" spans="1:31" x14ac:dyDescent="0.25">
      <c r="A2266">
        <v>2363640</v>
      </c>
      <c r="B2266">
        <v>1</v>
      </c>
      <c r="C2266" t="s">
        <v>80</v>
      </c>
      <c r="D2266" t="s">
        <v>107</v>
      </c>
      <c r="E2266" t="s">
        <v>148</v>
      </c>
      <c r="F2266" t="s">
        <v>6762</v>
      </c>
      <c r="G2266" t="s">
        <v>240</v>
      </c>
      <c r="H2266" t="s">
        <v>151</v>
      </c>
      <c r="I2266" t="s">
        <v>136</v>
      </c>
      <c r="J2266" t="s">
        <v>137</v>
      </c>
      <c r="K2266" t="s">
        <v>138</v>
      </c>
      <c r="L2266" t="s">
        <v>6763</v>
      </c>
      <c r="M2266" t="s">
        <v>6764</v>
      </c>
      <c r="N2266">
        <v>6.0902777769999998</v>
      </c>
      <c r="O2266">
        <v>0</v>
      </c>
      <c r="P2266">
        <v>1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1.6615334435270002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1.6615334435270002</v>
      </c>
    </row>
    <row r="2267" spans="1:31" x14ac:dyDescent="0.25">
      <c r="A2267">
        <v>2363285</v>
      </c>
      <c r="B2267">
        <v>1</v>
      </c>
      <c r="C2267" t="s">
        <v>81</v>
      </c>
      <c r="D2267" t="s">
        <v>118</v>
      </c>
      <c r="E2267" t="s">
        <v>132</v>
      </c>
      <c r="F2267" t="s">
        <v>6765</v>
      </c>
      <c r="G2267" t="s">
        <v>168</v>
      </c>
      <c r="H2267" t="s">
        <v>135</v>
      </c>
      <c r="I2267" t="s">
        <v>136</v>
      </c>
      <c r="J2267" t="s">
        <v>137</v>
      </c>
      <c r="K2267" t="s">
        <v>138</v>
      </c>
      <c r="L2267" t="s">
        <v>6766</v>
      </c>
      <c r="M2267" t="s">
        <v>6767</v>
      </c>
      <c r="N2267">
        <v>0.67944444400000004</v>
      </c>
      <c r="O2267">
        <v>0</v>
      </c>
      <c r="P2267">
        <v>509</v>
      </c>
      <c r="Q2267">
        <v>0</v>
      </c>
      <c r="R2267">
        <v>1</v>
      </c>
      <c r="S2267">
        <v>0</v>
      </c>
      <c r="T2267">
        <v>22</v>
      </c>
      <c r="U2267">
        <v>0</v>
      </c>
      <c r="V2267">
        <v>0</v>
      </c>
      <c r="W2267">
        <v>0</v>
      </c>
      <c r="X2267">
        <v>96.462041487398196</v>
      </c>
      <c r="Y2267">
        <v>0</v>
      </c>
      <c r="Z2267">
        <v>0.40075638766852895</v>
      </c>
      <c r="AA2267">
        <v>0</v>
      </c>
      <c r="AB2267">
        <v>16.438232003191921</v>
      </c>
      <c r="AC2267">
        <v>0</v>
      </c>
      <c r="AD2267">
        <v>0</v>
      </c>
      <c r="AE2267">
        <v>113.30102987825865</v>
      </c>
    </row>
    <row r="2268" spans="1:31" x14ac:dyDescent="0.25">
      <c r="A2268">
        <v>2363540</v>
      </c>
      <c r="B2268">
        <v>1</v>
      </c>
      <c r="C2268" t="s">
        <v>80</v>
      </c>
      <c r="D2268" t="s">
        <v>83</v>
      </c>
      <c r="E2268" t="s">
        <v>148</v>
      </c>
      <c r="F2268" t="s">
        <v>6768</v>
      </c>
      <c r="G2268" t="s">
        <v>160</v>
      </c>
      <c r="H2268" t="s">
        <v>151</v>
      </c>
      <c r="I2268" t="s">
        <v>136</v>
      </c>
      <c r="J2268" t="s">
        <v>137</v>
      </c>
      <c r="K2268" t="s">
        <v>138</v>
      </c>
      <c r="L2268" t="s">
        <v>6769</v>
      </c>
      <c r="M2268" t="s">
        <v>6770</v>
      </c>
      <c r="N2268">
        <v>1.625555555</v>
      </c>
      <c r="O2268">
        <v>0</v>
      </c>
      <c r="P2268">
        <v>1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0.97333217365002667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0.97333217365002667</v>
      </c>
    </row>
    <row r="2269" spans="1:31" x14ac:dyDescent="0.25">
      <c r="A2269">
        <v>2363454</v>
      </c>
      <c r="B2269">
        <v>1</v>
      </c>
      <c r="C2269" t="s">
        <v>80</v>
      </c>
      <c r="D2269" t="s">
        <v>90</v>
      </c>
      <c r="E2269" t="s">
        <v>148</v>
      </c>
      <c r="F2269" t="s">
        <v>6771</v>
      </c>
      <c r="G2269" t="s">
        <v>160</v>
      </c>
      <c r="H2269" t="s">
        <v>151</v>
      </c>
      <c r="I2269" t="s">
        <v>136</v>
      </c>
      <c r="J2269" t="s">
        <v>137</v>
      </c>
      <c r="K2269" t="s">
        <v>138</v>
      </c>
      <c r="L2269" t="s">
        <v>6772</v>
      </c>
      <c r="M2269" t="s">
        <v>6773</v>
      </c>
      <c r="N2269">
        <v>1.3586111110000001</v>
      </c>
      <c r="O2269">
        <v>0</v>
      </c>
      <c r="P2269">
        <v>1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0.46817404880571117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0.46817404880571117</v>
      </c>
    </row>
    <row r="2270" spans="1:31" x14ac:dyDescent="0.25">
      <c r="A2270">
        <v>2363348</v>
      </c>
      <c r="B2270">
        <v>1</v>
      </c>
      <c r="C2270" t="s">
        <v>80</v>
      </c>
      <c r="D2270" t="s">
        <v>101</v>
      </c>
      <c r="E2270" t="s">
        <v>225</v>
      </c>
      <c r="F2270" t="s">
        <v>6689</v>
      </c>
      <c r="G2270" t="s">
        <v>156</v>
      </c>
      <c r="H2270" t="s">
        <v>151</v>
      </c>
      <c r="I2270" t="s">
        <v>136</v>
      </c>
      <c r="J2270" t="s">
        <v>137</v>
      </c>
      <c r="K2270" t="s">
        <v>138</v>
      </c>
      <c r="L2270" t="s">
        <v>6774</v>
      </c>
      <c r="M2270" t="s">
        <v>6775</v>
      </c>
      <c r="N2270">
        <v>0.47583333300000002</v>
      </c>
      <c r="O2270">
        <v>0</v>
      </c>
      <c r="P2270">
        <v>62</v>
      </c>
      <c r="Q2270">
        <v>0</v>
      </c>
      <c r="R2270">
        <v>9</v>
      </c>
      <c r="S2270">
        <v>0</v>
      </c>
      <c r="T2270">
        <v>22</v>
      </c>
      <c r="U2270">
        <v>0</v>
      </c>
      <c r="V2270">
        <v>0</v>
      </c>
      <c r="W2270">
        <v>0</v>
      </c>
      <c r="X2270">
        <v>9.3978149543388181</v>
      </c>
      <c r="Y2270">
        <v>0</v>
      </c>
      <c r="Z2270">
        <v>4.2941189341132935</v>
      </c>
      <c r="AA2270">
        <v>0</v>
      </c>
      <c r="AB2270">
        <v>25.427606141142277</v>
      </c>
      <c r="AC2270">
        <v>0</v>
      </c>
      <c r="AD2270">
        <v>0</v>
      </c>
      <c r="AE2270">
        <v>39.11954002959439</v>
      </c>
    </row>
    <row r="2271" spans="1:31" x14ac:dyDescent="0.25">
      <c r="A2271">
        <v>2363749</v>
      </c>
      <c r="B2271">
        <v>1</v>
      </c>
      <c r="C2271" t="s">
        <v>80</v>
      </c>
      <c r="D2271" t="s">
        <v>105</v>
      </c>
      <c r="E2271" t="s">
        <v>175</v>
      </c>
      <c r="F2271" t="s">
        <v>6776</v>
      </c>
      <c r="G2271" t="s">
        <v>177</v>
      </c>
      <c r="H2271" t="s">
        <v>151</v>
      </c>
      <c r="I2271" t="s">
        <v>136</v>
      </c>
      <c r="J2271" t="s">
        <v>137</v>
      </c>
      <c r="K2271" t="s">
        <v>138</v>
      </c>
      <c r="L2271" t="s">
        <v>6777</v>
      </c>
      <c r="M2271" t="s">
        <v>6778</v>
      </c>
      <c r="N2271">
        <v>3.8288888879999998</v>
      </c>
      <c r="O2271">
        <v>0</v>
      </c>
      <c r="P2271">
        <v>50</v>
      </c>
      <c r="Q2271">
        <v>0</v>
      </c>
      <c r="R2271">
        <v>0</v>
      </c>
      <c r="S2271">
        <v>0</v>
      </c>
      <c r="T2271">
        <v>4</v>
      </c>
      <c r="U2271">
        <v>0</v>
      </c>
      <c r="V2271">
        <v>0</v>
      </c>
      <c r="W2271">
        <v>0</v>
      </c>
      <c r="X2271">
        <v>37.516231840892232</v>
      </c>
      <c r="Y2271">
        <v>0</v>
      </c>
      <c r="Z2271">
        <v>0</v>
      </c>
      <c r="AA2271">
        <v>0</v>
      </c>
      <c r="AB2271">
        <v>33.052988909304716</v>
      </c>
      <c r="AC2271">
        <v>0</v>
      </c>
      <c r="AD2271">
        <v>0</v>
      </c>
      <c r="AE2271">
        <v>70.569220750196948</v>
      </c>
    </row>
    <row r="2272" spans="1:31" x14ac:dyDescent="0.25">
      <c r="A2272">
        <v>2363394</v>
      </c>
      <c r="B2272">
        <v>1</v>
      </c>
      <c r="C2272" t="s">
        <v>80</v>
      </c>
      <c r="D2272" t="s">
        <v>110</v>
      </c>
      <c r="E2272" t="s">
        <v>148</v>
      </c>
      <c r="F2272" t="s">
        <v>6779</v>
      </c>
      <c r="G2272" t="s">
        <v>160</v>
      </c>
      <c r="H2272" t="s">
        <v>151</v>
      </c>
      <c r="I2272" t="s">
        <v>136</v>
      </c>
      <c r="J2272" t="s">
        <v>137</v>
      </c>
      <c r="K2272" t="s">
        <v>138</v>
      </c>
      <c r="L2272" t="s">
        <v>6780</v>
      </c>
      <c r="M2272" t="s">
        <v>6781</v>
      </c>
      <c r="N2272">
        <v>1.8291666660000001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1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4.7906553350490135</v>
      </c>
      <c r="AC2272">
        <v>0</v>
      </c>
      <c r="AD2272">
        <v>0</v>
      </c>
      <c r="AE2272">
        <v>4.7906553350490135</v>
      </c>
    </row>
    <row r="2273" spans="1:31" x14ac:dyDescent="0.25">
      <c r="A2273">
        <v>2363222</v>
      </c>
      <c r="B2273">
        <v>1</v>
      </c>
      <c r="C2273" t="s">
        <v>80</v>
      </c>
      <c r="D2273" t="s">
        <v>100</v>
      </c>
      <c r="E2273" t="s">
        <v>171</v>
      </c>
      <c r="F2273" t="s">
        <v>6782</v>
      </c>
      <c r="G2273" t="s">
        <v>168</v>
      </c>
      <c r="H2273" t="s">
        <v>135</v>
      </c>
      <c r="I2273" t="s">
        <v>136</v>
      </c>
      <c r="J2273" t="s">
        <v>137</v>
      </c>
      <c r="K2273" t="s">
        <v>138</v>
      </c>
      <c r="L2273" t="s">
        <v>6783</v>
      </c>
      <c r="M2273" t="s">
        <v>6784</v>
      </c>
      <c r="N2273">
        <v>0.84305555499999996</v>
      </c>
      <c r="O2273">
        <v>6</v>
      </c>
      <c r="P2273">
        <v>309</v>
      </c>
      <c r="Q2273">
        <v>26</v>
      </c>
      <c r="R2273">
        <v>71</v>
      </c>
      <c r="S2273">
        <v>11</v>
      </c>
      <c r="T2273">
        <v>53</v>
      </c>
      <c r="U2273">
        <v>0</v>
      </c>
      <c r="V2273">
        <v>0</v>
      </c>
      <c r="W2273">
        <v>10.230246259931166</v>
      </c>
      <c r="X2273">
        <v>102.58450141540403</v>
      </c>
      <c r="Y2273">
        <v>197.27471830356055</v>
      </c>
      <c r="Z2273">
        <v>223.38305825699098</v>
      </c>
      <c r="AA2273">
        <v>15.975784978378003</v>
      </c>
      <c r="AB2273">
        <v>44.389845638482193</v>
      </c>
      <c r="AC2273">
        <v>0</v>
      </c>
      <c r="AD2273">
        <v>0</v>
      </c>
      <c r="AE2273">
        <v>593.83815485274692</v>
      </c>
    </row>
    <row r="2274" spans="1:31" x14ac:dyDescent="0.25">
      <c r="A2274">
        <v>2363457</v>
      </c>
      <c r="B2274">
        <v>1</v>
      </c>
      <c r="C2274" t="s">
        <v>80</v>
      </c>
      <c r="D2274" t="s">
        <v>105</v>
      </c>
      <c r="E2274" t="s">
        <v>175</v>
      </c>
      <c r="F2274" t="s">
        <v>6776</v>
      </c>
      <c r="G2274" t="s">
        <v>177</v>
      </c>
      <c r="H2274" t="s">
        <v>151</v>
      </c>
      <c r="I2274" t="s">
        <v>136</v>
      </c>
      <c r="J2274" t="s">
        <v>137</v>
      </c>
      <c r="K2274" t="s">
        <v>138</v>
      </c>
      <c r="L2274" t="s">
        <v>6785</v>
      </c>
      <c r="M2274" t="s">
        <v>6786</v>
      </c>
      <c r="N2274">
        <v>8.9811111110000006</v>
      </c>
      <c r="O2274">
        <v>0</v>
      </c>
      <c r="P2274">
        <v>50</v>
      </c>
      <c r="Q2274">
        <v>0</v>
      </c>
      <c r="R2274">
        <v>0</v>
      </c>
      <c r="S2274">
        <v>0</v>
      </c>
      <c r="T2274">
        <v>4</v>
      </c>
      <c r="U2274">
        <v>0</v>
      </c>
      <c r="V2274">
        <v>0</v>
      </c>
      <c r="W2274">
        <v>0</v>
      </c>
      <c r="X2274">
        <v>102.44844962980041</v>
      </c>
      <c r="Y2274">
        <v>0</v>
      </c>
      <c r="Z2274">
        <v>0</v>
      </c>
      <c r="AA2274">
        <v>0</v>
      </c>
      <c r="AB2274">
        <v>145.40253706432171</v>
      </c>
      <c r="AC2274">
        <v>0</v>
      </c>
      <c r="AD2274">
        <v>0</v>
      </c>
      <c r="AE2274">
        <v>247.85098669412213</v>
      </c>
    </row>
    <row r="2275" spans="1:31" x14ac:dyDescent="0.25">
      <c r="A2275">
        <v>2363414</v>
      </c>
      <c r="B2275">
        <v>1</v>
      </c>
      <c r="C2275" t="s">
        <v>80</v>
      </c>
      <c r="D2275" t="s">
        <v>84</v>
      </c>
      <c r="E2275" t="s">
        <v>225</v>
      </c>
      <c r="F2275" t="s">
        <v>6787</v>
      </c>
      <c r="G2275" t="s">
        <v>227</v>
      </c>
      <c r="H2275" t="s">
        <v>151</v>
      </c>
      <c r="I2275" t="s">
        <v>136</v>
      </c>
      <c r="J2275" t="s">
        <v>137</v>
      </c>
      <c r="K2275" t="s">
        <v>138</v>
      </c>
      <c r="L2275" t="s">
        <v>6788</v>
      </c>
      <c r="M2275" t="s">
        <v>6789</v>
      </c>
      <c r="N2275">
        <v>6.9055555550000003</v>
      </c>
      <c r="O2275">
        <v>0</v>
      </c>
      <c r="P2275">
        <v>87</v>
      </c>
      <c r="Q2275">
        <v>0</v>
      </c>
      <c r="R2275">
        <v>9</v>
      </c>
      <c r="S2275">
        <v>0</v>
      </c>
      <c r="T2275">
        <v>9</v>
      </c>
      <c r="U2275">
        <v>0</v>
      </c>
      <c r="V2275">
        <v>0</v>
      </c>
      <c r="W2275">
        <v>0</v>
      </c>
      <c r="X2275">
        <v>256.68546761321556</v>
      </c>
      <c r="Y2275">
        <v>0</v>
      </c>
      <c r="Z2275">
        <v>20.003245302248274</v>
      </c>
      <c r="AA2275">
        <v>0</v>
      </c>
      <c r="AB2275">
        <v>113.72111738490473</v>
      </c>
      <c r="AC2275">
        <v>0</v>
      </c>
      <c r="AD2275">
        <v>0</v>
      </c>
      <c r="AE2275">
        <v>390.40983030036858</v>
      </c>
    </row>
    <row r="2276" spans="1:31" x14ac:dyDescent="0.25">
      <c r="A2276">
        <v>2363265</v>
      </c>
      <c r="B2276">
        <v>1</v>
      </c>
      <c r="C2276" t="s">
        <v>81</v>
      </c>
      <c r="D2276" t="s">
        <v>123</v>
      </c>
      <c r="E2276" t="s">
        <v>225</v>
      </c>
      <c r="F2276" t="s">
        <v>6790</v>
      </c>
      <c r="G2276" t="s">
        <v>219</v>
      </c>
      <c r="H2276" t="s">
        <v>151</v>
      </c>
      <c r="I2276" t="s">
        <v>136</v>
      </c>
      <c r="J2276" t="s">
        <v>137</v>
      </c>
      <c r="K2276" t="s">
        <v>138</v>
      </c>
      <c r="L2276" t="s">
        <v>6791</v>
      </c>
      <c r="M2276" t="s">
        <v>6792</v>
      </c>
      <c r="N2276">
        <v>0.91416666599999996</v>
      </c>
      <c r="O2276">
        <v>0</v>
      </c>
      <c r="P2276">
        <v>15</v>
      </c>
      <c r="Q2276">
        <v>0</v>
      </c>
      <c r="R2276">
        <v>7</v>
      </c>
      <c r="S2276">
        <v>0</v>
      </c>
      <c r="T2276">
        <v>3</v>
      </c>
      <c r="U2276">
        <v>0</v>
      </c>
      <c r="V2276">
        <v>0</v>
      </c>
      <c r="W2276">
        <v>0</v>
      </c>
      <c r="X2276">
        <v>2.7532451163740448</v>
      </c>
      <c r="Y2276">
        <v>0</v>
      </c>
      <c r="Z2276">
        <v>7.0356761131784413</v>
      </c>
      <c r="AA2276">
        <v>0</v>
      </c>
      <c r="AB2276">
        <v>4.2289008299861033</v>
      </c>
      <c r="AC2276">
        <v>0</v>
      </c>
      <c r="AD2276">
        <v>0</v>
      </c>
      <c r="AE2276">
        <v>14.017822059538588</v>
      </c>
    </row>
    <row r="2277" spans="1:31" x14ac:dyDescent="0.25">
      <c r="A2277">
        <v>2363620</v>
      </c>
      <c r="B2277">
        <v>1</v>
      </c>
      <c r="C2277" t="s">
        <v>81</v>
      </c>
      <c r="D2277" t="s">
        <v>127</v>
      </c>
      <c r="E2277" t="s">
        <v>132</v>
      </c>
      <c r="F2277" t="s">
        <v>3328</v>
      </c>
      <c r="G2277" t="s">
        <v>134</v>
      </c>
      <c r="H2277" t="s">
        <v>135</v>
      </c>
      <c r="I2277" t="s">
        <v>136</v>
      </c>
      <c r="J2277" t="s">
        <v>137</v>
      </c>
      <c r="K2277" t="s">
        <v>138</v>
      </c>
      <c r="L2277" t="s">
        <v>6793</v>
      </c>
      <c r="M2277" t="s">
        <v>6794</v>
      </c>
      <c r="N2277">
        <v>3.2883333330000002</v>
      </c>
      <c r="O2277">
        <v>0</v>
      </c>
      <c r="P2277">
        <v>118</v>
      </c>
      <c r="Q2277">
        <v>10</v>
      </c>
      <c r="R2277">
        <v>19</v>
      </c>
      <c r="S2277">
        <v>0</v>
      </c>
      <c r="T2277">
        <v>22</v>
      </c>
      <c r="U2277">
        <v>0</v>
      </c>
      <c r="V2277">
        <v>0</v>
      </c>
      <c r="W2277">
        <v>0</v>
      </c>
      <c r="X2277">
        <v>107.47132883132063</v>
      </c>
      <c r="Y2277">
        <v>192.56250924430429</v>
      </c>
      <c r="Z2277">
        <v>157.88153084259807</v>
      </c>
      <c r="AA2277">
        <v>0</v>
      </c>
      <c r="AB2277">
        <v>58.244384983829526</v>
      </c>
      <c r="AC2277">
        <v>0</v>
      </c>
      <c r="AD2277">
        <v>0</v>
      </c>
      <c r="AE2277">
        <v>516.15975390205256</v>
      </c>
    </row>
    <row r="2278" spans="1:31" x14ac:dyDescent="0.25">
      <c r="A2278">
        <v>2363371</v>
      </c>
      <c r="B2278">
        <v>1</v>
      </c>
      <c r="C2278" t="s">
        <v>81</v>
      </c>
      <c r="D2278" t="s">
        <v>112</v>
      </c>
      <c r="E2278" t="s">
        <v>148</v>
      </c>
      <c r="F2278" t="s">
        <v>6795</v>
      </c>
      <c r="G2278" t="s">
        <v>150</v>
      </c>
      <c r="H2278" t="s">
        <v>151</v>
      </c>
      <c r="I2278" t="s">
        <v>136</v>
      </c>
      <c r="J2278" t="s">
        <v>137</v>
      </c>
      <c r="K2278" t="s">
        <v>138</v>
      </c>
      <c r="L2278" t="s">
        <v>6796</v>
      </c>
      <c r="M2278" t="s">
        <v>6797</v>
      </c>
      <c r="N2278">
        <v>3.744444444</v>
      </c>
      <c r="O2278">
        <v>0</v>
      </c>
      <c r="P2278">
        <v>0</v>
      </c>
      <c r="Q2278">
        <v>0</v>
      </c>
      <c r="R2278">
        <v>5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4.3326860836947167</v>
      </c>
      <c r="AA2278">
        <v>0</v>
      </c>
      <c r="AB2278">
        <v>0</v>
      </c>
      <c r="AC2278">
        <v>0</v>
      </c>
      <c r="AD2278">
        <v>0</v>
      </c>
      <c r="AE2278">
        <v>4.3326860836947167</v>
      </c>
    </row>
    <row r="2279" spans="1:31" x14ac:dyDescent="0.25">
      <c r="A2279">
        <v>2363763</v>
      </c>
      <c r="B2279">
        <v>1</v>
      </c>
      <c r="C2279" t="s">
        <v>81</v>
      </c>
      <c r="D2279" t="s">
        <v>128</v>
      </c>
      <c r="E2279" t="s">
        <v>148</v>
      </c>
      <c r="F2279" t="s">
        <v>6798</v>
      </c>
      <c r="G2279" t="s">
        <v>150</v>
      </c>
      <c r="H2279" t="s">
        <v>151</v>
      </c>
      <c r="I2279" t="s">
        <v>136</v>
      </c>
      <c r="J2279" t="s">
        <v>137</v>
      </c>
      <c r="K2279" t="s">
        <v>138</v>
      </c>
      <c r="L2279" t="s">
        <v>6799</v>
      </c>
      <c r="M2279" t="s">
        <v>6800</v>
      </c>
      <c r="N2279">
        <v>4.6722222220000003</v>
      </c>
      <c r="O2279">
        <v>0</v>
      </c>
      <c r="P2279">
        <v>13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12.46439009503634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12.46439009503634</v>
      </c>
    </row>
    <row r="2280" spans="1:31" x14ac:dyDescent="0.25">
      <c r="A2280">
        <v>2363328</v>
      </c>
      <c r="B2280">
        <v>1</v>
      </c>
      <c r="C2280" t="s">
        <v>80</v>
      </c>
      <c r="D2280" t="s">
        <v>106</v>
      </c>
      <c r="E2280" t="s">
        <v>148</v>
      </c>
      <c r="F2280" t="s">
        <v>6801</v>
      </c>
      <c r="G2280" t="s">
        <v>240</v>
      </c>
      <c r="H2280" t="s">
        <v>151</v>
      </c>
      <c r="I2280" t="s">
        <v>136</v>
      </c>
      <c r="J2280" t="s">
        <v>137</v>
      </c>
      <c r="K2280" t="s">
        <v>138</v>
      </c>
      <c r="L2280" t="s">
        <v>6802</v>
      </c>
      <c r="M2280" t="s">
        <v>6803</v>
      </c>
      <c r="N2280">
        <v>1.291111111</v>
      </c>
      <c r="O2280">
        <v>0</v>
      </c>
      <c r="P2280">
        <v>1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0.15965022986472444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0.15965022986472444</v>
      </c>
    </row>
    <row r="2281" spans="1:31" x14ac:dyDescent="0.25">
      <c r="A2281">
        <v>2363660</v>
      </c>
      <c r="B2281">
        <v>1</v>
      </c>
      <c r="C2281" t="s">
        <v>81</v>
      </c>
      <c r="D2281" t="s">
        <v>126</v>
      </c>
      <c r="E2281" t="s">
        <v>132</v>
      </c>
      <c r="F2281" t="s">
        <v>6698</v>
      </c>
      <c r="G2281" t="s">
        <v>134</v>
      </c>
      <c r="H2281" t="s">
        <v>135</v>
      </c>
      <c r="I2281" t="s">
        <v>136</v>
      </c>
      <c r="J2281" t="s">
        <v>137</v>
      </c>
      <c r="K2281" t="s">
        <v>138</v>
      </c>
      <c r="L2281" t="s">
        <v>6804</v>
      </c>
      <c r="M2281" t="s">
        <v>6805</v>
      </c>
      <c r="N2281">
        <v>2.2713888880000002</v>
      </c>
      <c r="O2281">
        <v>2</v>
      </c>
      <c r="P2281">
        <v>271</v>
      </c>
      <c r="Q2281">
        <v>34</v>
      </c>
      <c r="R2281">
        <v>112</v>
      </c>
      <c r="S2281">
        <v>12</v>
      </c>
      <c r="T2281">
        <v>31</v>
      </c>
      <c r="U2281">
        <v>0</v>
      </c>
      <c r="V2281">
        <v>2</v>
      </c>
      <c r="W2281">
        <v>0.33579709245242556</v>
      </c>
      <c r="X2281">
        <v>111.77804946064474</v>
      </c>
      <c r="Y2281">
        <v>1138.4705917848796</v>
      </c>
      <c r="Z2281">
        <v>455.51165880045107</v>
      </c>
      <c r="AA2281">
        <v>120.0648696543325</v>
      </c>
      <c r="AB2281">
        <v>307.06224154816192</v>
      </c>
      <c r="AC2281">
        <v>0</v>
      </c>
      <c r="AD2281">
        <v>456.79117226518122</v>
      </c>
      <c r="AE2281">
        <v>2590.0143806061037</v>
      </c>
    </row>
    <row r="2282" spans="1:31" x14ac:dyDescent="0.25">
      <c r="A2282">
        <v>2363683</v>
      </c>
      <c r="B2282">
        <v>1</v>
      </c>
      <c r="C2282" t="s">
        <v>80</v>
      </c>
      <c r="D2282" t="s">
        <v>98</v>
      </c>
      <c r="E2282" t="s">
        <v>148</v>
      </c>
      <c r="F2282" t="s">
        <v>6806</v>
      </c>
      <c r="G2282" t="s">
        <v>160</v>
      </c>
      <c r="H2282" t="s">
        <v>151</v>
      </c>
      <c r="I2282" t="s">
        <v>136</v>
      </c>
      <c r="J2282" t="s">
        <v>137</v>
      </c>
      <c r="K2282" t="s">
        <v>138</v>
      </c>
      <c r="L2282" t="s">
        <v>6807</v>
      </c>
      <c r="M2282" t="s">
        <v>6808</v>
      </c>
      <c r="N2282">
        <v>2.165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1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0.16861591737143056</v>
      </c>
      <c r="AC2282">
        <v>0</v>
      </c>
      <c r="AD2282">
        <v>0</v>
      </c>
      <c r="AE2282">
        <v>0.16861591737143056</v>
      </c>
    </row>
    <row r="2283" spans="1:31" x14ac:dyDescent="0.25">
      <c r="A2283">
        <v>2363205</v>
      </c>
      <c r="B2283">
        <v>1</v>
      </c>
      <c r="C2283" t="s">
        <v>80</v>
      </c>
      <c r="D2283" t="s">
        <v>98</v>
      </c>
      <c r="E2283" t="s">
        <v>225</v>
      </c>
      <c r="F2283" t="s">
        <v>6809</v>
      </c>
      <c r="G2283" t="s">
        <v>744</v>
      </c>
      <c r="H2283" t="s">
        <v>151</v>
      </c>
      <c r="I2283" t="s">
        <v>136</v>
      </c>
      <c r="J2283" t="s">
        <v>137</v>
      </c>
      <c r="K2283" t="s">
        <v>138</v>
      </c>
      <c r="L2283" t="s">
        <v>6810</v>
      </c>
      <c r="M2283" t="s">
        <v>6811</v>
      </c>
      <c r="N2283">
        <v>0.76611111099999996</v>
      </c>
      <c r="O2283">
        <v>0</v>
      </c>
      <c r="P2283">
        <v>15</v>
      </c>
      <c r="Q2283">
        <v>0</v>
      </c>
      <c r="R2283">
        <v>10</v>
      </c>
      <c r="S2283">
        <v>0</v>
      </c>
      <c r="T2283">
        <v>3</v>
      </c>
      <c r="U2283">
        <v>0</v>
      </c>
      <c r="V2283">
        <v>0</v>
      </c>
      <c r="W2283">
        <v>0</v>
      </c>
      <c r="X2283">
        <v>3.9977438501464495</v>
      </c>
      <c r="Y2283">
        <v>0</v>
      </c>
      <c r="Z2283">
        <v>11.116132694282843</v>
      </c>
      <c r="AA2283">
        <v>0</v>
      </c>
      <c r="AB2283">
        <v>2.3065318680685634</v>
      </c>
      <c r="AC2283">
        <v>0</v>
      </c>
      <c r="AD2283">
        <v>0</v>
      </c>
      <c r="AE2283">
        <v>17.420408412497856</v>
      </c>
    </row>
    <row r="2284" spans="1:31" x14ac:dyDescent="0.25">
      <c r="A2284">
        <v>2363537</v>
      </c>
      <c r="B2284">
        <v>1</v>
      </c>
      <c r="C2284" t="s">
        <v>80</v>
      </c>
      <c r="D2284" t="s">
        <v>97</v>
      </c>
      <c r="E2284" t="s">
        <v>148</v>
      </c>
      <c r="F2284" t="s">
        <v>6812</v>
      </c>
      <c r="G2284" t="s">
        <v>150</v>
      </c>
      <c r="H2284" t="s">
        <v>151</v>
      </c>
      <c r="I2284" t="s">
        <v>136</v>
      </c>
      <c r="J2284" t="s">
        <v>137</v>
      </c>
      <c r="K2284" t="s">
        <v>138</v>
      </c>
      <c r="L2284" t="s">
        <v>6813</v>
      </c>
      <c r="M2284" t="s">
        <v>6814</v>
      </c>
      <c r="N2284">
        <v>4.0205555549999996</v>
      </c>
      <c r="O2284">
        <v>0</v>
      </c>
      <c r="P2284">
        <v>1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1.2572483706923763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1.2572483706923763</v>
      </c>
    </row>
    <row r="2285" spans="1:31" x14ac:dyDescent="0.25">
      <c r="A2285">
        <v>2363643</v>
      </c>
      <c r="B2285">
        <v>1</v>
      </c>
      <c r="C2285" t="s">
        <v>80</v>
      </c>
      <c r="D2285" t="s">
        <v>103</v>
      </c>
      <c r="E2285" t="s">
        <v>320</v>
      </c>
      <c r="F2285" t="s">
        <v>6815</v>
      </c>
      <c r="G2285" t="s">
        <v>168</v>
      </c>
      <c r="H2285" t="s">
        <v>135</v>
      </c>
      <c r="I2285" t="s">
        <v>136</v>
      </c>
      <c r="J2285" t="s">
        <v>137</v>
      </c>
      <c r="K2285" t="s">
        <v>138</v>
      </c>
      <c r="L2285" t="s">
        <v>6816</v>
      </c>
      <c r="M2285" t="s">
        <v>6817</v>
      </c>
      <c r="N2285">
        <v>6.105E-2</v>
      </c>
      <c r="O2285">
        <v>0</v>
      </c>
      <c r="P2285">
        <v>657</v>
      </c>
      <c r="Q2285">
        <v>2</v>
      </c>
      <c r="R2285">
        <v>9</v>
      </c>
      <c r="S2285">
        <v>8</v>
      </c>
      <c r="T2285">
        <v>90</v>
      </c>
      <c r="U2285">
        <v>25</v>
      </c>
      <c r="V2285">
        <v>1</v>
      </c>
      <c r="W2285">
        <v>0</v>
      </c>
      <c r="X2285">
        <v>13.924824174860065</v>
      </c>
      <c r="Y2285">
        <v>4.4107709134668802</v>
      </c>
      <c r="Z2285">
        <v>0.1708305015414725</v>
      </c>
      <c r="AA2285">
        <v>1.0994147068423568</v>
      </c>
      <c r="AB2285">
        <v>7.8367119158501826</v>
      </c>
      <c r="AC2285">
        <v>597.18545406019427</v>
      </c>
      <c r="AD2285">
        <v>0.47304620198266678</v>
      </c>
      <c r="AE2285">
        <v>625.10105247473791</v>
      </c>
    </row>
    <row r="2286" spans="1:31" x14ac:dyDescent="0.25">
      <c r="A2286">
        <v>2363451</v>
      </c>
      <c r="B2286">
        <v>1</v>
      </c>
      <c r="C2286" t="s">
        <v>80</v>
      </c>
      <c r="D2286" t="s">
        <v>93</v>
      </c>
      <c r="E2286" t="s">
        <v>166</v>
      </c>
      <c r="F2286" t="s">
        <v>3146</v>
      </c>
      <c r="G2286" t="s">
        <v>168</v>
      </c>
      <c r="H2286" t="s">
        <v>135</v>
      </c>
      <c r="I2286" t="s">
        <v>136</v>
      </c>
      <c r="J2286" t="s">
        <v>137</v>
      </c>
      <c r="K2286" t="s">
        <v>138</v>
      </c>
      <c r="L2286" t="s">
        <v>6818</v>
      </c>
      <c r="M2286" t="s">
        <v>6819</v>
      </c>
      <c r="N2286">
        <v>0.29083333300000003</v>
      </c>
      <c r="O2286">
        <v>0</v>
      </c>
      <c r="P2286">
        <v>423</v>
      </c>
      <c r="Q2286">
        <v>47</v>
      </c>
      <c r="R2286">
        <v>345</v>
      </c>
      <c r="S2286">
        <v>14</v>
      </c>
      <c r="T2286">
        <v>235</v>
      </c>
      <c r="U2286">
        <v>0</v>
      </c>
      <c r="V2286">
        <v>1</v>
      </c>
      <c r="W2286">
        <v>0</v>
      </c>
      <c r="X2286">
        <v>43.013784742687172</v>
      </c>
      <c r="Y2286">
        <v>68.585483937701738</v>
      </c>
      <c r="Z2286">
        <v>303.47013121482036</v>
      </c>
      <c r="AA2286">
        <v>39.775956229780071</v>
      </c>
      <c r="AB2286">
        <v>178.01593283022993</v>
      </c>
      <c r="AC2286">
        <v>0</v>
      </c>
      <c r="AD2286">
        <v>50.005905633524051</v>
      </c>
      <c r="AE2286">
        <v>682.86719458874336</v>
      </c>
    </row>
    <row r="2287" spans="1:31" x14ac:dyDescent="0.25">
      <c r="A2287">
        <v>2363743</v>
      </c>
      <c r="B2287">
        <v>1</v>
      </c>
      <c r="C2287" t="s">
        <v>81</v>
      </c>
      <c r="D2287" t="s">
        <v>128</v>
      </c>
      <c r="E2287" t="s">
        <v>132</v>
      </c>
      <c r="F2287" t="s">
        <v>6820</v>
      </c>
      <c r="G2287" t="s">
        <v>185</v>
      </c>
      <c r="H2287" t="s">
        <v>135</v>
      </c>
      <c r="I2287" t="s">
        <v>136</v>
      </c>
      <c r="J2287" t="s">
        <v>137</v>
      </c>
      <c r="K2287" t="s">
        <v>138</v>
      </c>
      <c r="L2287" t="s">
        <v>6821</v>
      </c>
      <c r="M2287" t="s">
        <v>6822</v>
      </c>
      <c r="N2287">
        <v>7.8777777770000004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2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216.65508717058665</v>
      </c>
      <c r="AD2287">
        <v>0</v>
      </c>
      <c r="AE2287">
        <v>216.65508717058665</v>
      </c>
    </row>
    <row r="2288" spans="1:31" x14ac:dyDescent="0.25">
      <c r="A2288">
        <v>2363268</v>
      </c>
      <c r="B2288">
        <v>1</v>
      </c>
      <c r="C2288" t="s">
        <v>81</v>
      </c>
      <c r="D2288" t="s">
        <v>121</v>
      </c>
      <c r="E2288" t="s">
        <v>225</v>
      </c>
      <c r="F2288" t="s">
        <v>6823</v>
      </c>
      <c r="G2288" t="s">
        <v>181</v>
      </c>
      <c r="H2288" t="s">
        <v>151</v>
      </c>
      <c r="I2288" t="s">
        <v>136</v>
      </c>
      <c r="J2288" t="s">
        <v>3</v>
      </c>
      <c r="K2288" t="s">
        <v>138</v>
      </c>
      <c r="L2288" t="s">
        <v>6824</v>
      </c>
      <c r="M2288" t="s">
        <v>6825</v>
      </c>
      <c r="N2288">
        <v>4.9002777770000003</v>
      </c>
      <c r="O2288">
        <v>0</v>
      </c>
      <c r="P2288">
        <v>1</v>
      </c>
      <c r="Q2288">
        <v>0</v>
      </c>
      <c r="R2288">
        <v>0</v>
      </c>
      <c r="S2288">
        <v>0</v>
      </c>
      <c r="T2288">
        <v>3</v>
      </c>
      <c r="U2288">
        <v>0</v>
      </c>
      <c r="V2288">
        <v>0</v>
      </c>
      <c r="W2288">
        <v>0</v>
      </c>
      <c r="X2288">
        <v>1.6205182540983527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1.6205182540983527</v>
      </c>
    </row>
    <row r="2289" spans="1:31" x14ac:dyDescent="0.25">
      <c r="A2289">
        <v>2363437</v>
      </c>
      <c r="B2289">
        <v>1</v>
      </c>
      <c r="C2289" t="s">
        <v>80</v>
      </c>
      <c r="D2289" t="s">
        <v>92</v>
      </c>
      <c r="E2289" t="s">
        <v>148</v>
      </c>
      <c r="F2289" t="s">
        <v>6826</v>
      </c>
      <c r="G2289" t="s">
        <v>160</v>
      </c>
      <c r="H2289" t="s">
        <v>151</v>
      </c>
      <c r="I2289" t="s">
        <v>136</v>
      </c>
      <c r="J2289" t="s">
        <v>137</v>
      </c>
      <c r="K2289" t="s">
        <v>138</v>
      </c>
      <c r="L2289" t="s">
        <v>6827</v>
      </c>
      <c r="M2289" t="s">
        <v>6828</v>
      </c>
      <c r="N2289">
        <v>1.7511111109999999</v>
      </c>
      <c r="O2289">
        <v>0</v>
      </c>
      <c r="P2289">
        <v>1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1.6228642534390223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1.6228642534390223</v>
      </c>
    </row>
    <row r="2290" spans="1:31" x14ac:dyDescent="0.25">
      <c r="A2290">
        <v>2363288</v>
      </c>
      <c r="B2290">
        <v>1</v>
      </c>
      <c r="C2290" t="s">
        <v>80</v>
      </c>
      <c r="D2290" t="s">
        <v>92</v>
      </c>
      <c r="E2290" t="s">
        <v>132</v>
      </c>
      <c r="F2290" t="s">
        <v>6829</v>
      </c>
      <c r="G2290" t="s">
        <v>134</v>
      </c>
      <c r="H2290" t="s">
        <v>135</v>
      </c>
      <c r="I2290" t="s">
        <v>136</v>
      </c>
      <c r="J2290" t="s">
        <v>137</v>
      </c>
      <c r="K2290" t="s">
        <v>138</v>
      </c>
      <c r="L2290" t="s">
        <v>6830</v>
      </c>
      <c r="M2290" t="s">
        <v>6831</v>
      </c>
      <c r="N2290">
        <v>4.8383333329999996</v>
      </c>
      <c r="O2290">
        <v>0</v>
      </c>
      <c r="P2290">
        <v>96</v>
      </c>
      <c r="Q2290">
        <v>0</v>
      </c>
      <c r="R2290">
        <v>0</v>
      </c>
      <c r="S2290">
        <v>0</v>
      </c>
      <c r="T2290">
        <v>1</v>
      </c>
      <c r="U2290">
        <v>0</v>
      </c>
      <c r="V2290">
        <v>0</v>
      </c>
      <c r="W2290">
        <v>0</v>
      </c>
      <c r="X2290">
        <v>145.62861780469541</v>
      </c>
      <c r="Y2290">
        <v>0</v>
      </c>
      <c r="Z2290">
        <v>0</v>
      </c>
      <c r="AA2290">
        <v>0</v>
      </c>
      <c r="AB2290">
        <v>1.0657182324904675</v>
      </c>
      <c r="AC2290">
        <v>0</v>
      </c>
      <c r="AD2290">
        <v>0</v>
      </c>
      <c r="AE2290">
        <v>146.69433603718588</v>
      </c>
    </row>
    <row r="2291" spans="1:31" x14ac:dyDescent="0.25">
      <c r="A2291">
        <v>2363680</v>
      </c>
      <c r="B2291">
        <v>1</v>
      </c>
      <c r="C2291" t="s">
        <v>80</v>
      </c>
      <c r="D2291" t="s">
        <v>100</v>
      </c>
      <c r="E2291" t="s">
        <v>148</v>
      </c>
      <c r="F2291" t="s">
        <v>6832</v>
      </c>
      <c r="G2291" t="s">
        <v>150</v>
      </c>
      <c r="H2291" t="s">
        <v>151</v>
      </c>
      <c r="I2291" t="s">
        <v>136</v>
      </c>
      <c r="J2291" t="s">
        <v>137</v>
      </c>
      <c r="K2291" t="s">
        <v>138</v>
      </c>
      <c r="L2291" t="s">
        <v>6833</v>
      </c>
      <c r="M2291" t="s">
        <v>6834</v>
      </c>
      <c r="N2291">
        <v>1.06</v>
      </c>
      <c r="O2291">
        <v>0</v>
      </c>
      <c r="P2291">
        <v>8</v>
      </c>
      <c r="Q2291">
        <v>0</v>
      </c>
      <c r="R2291">
        <v>0</v>
      </c>
      <c r="S2291">
        <v>0</v>
      </c>
      <c r="T2291">
        <v>2</v>
      </c>
      <c r="U2291">
        <v>0</v>
      </c>
      <c r="V2291">
        <v>0</v>
      </c>
      <c r="W2291">
        <v>0</v>
      </c>
      <c r="X2291">
        <v>2.3580576724217472</v>
      </c>
      <c r="Y2291">
        <v>0</v>
      </c>
      <c r="Z2291">
        <v>0</v>
      </c>
      <c r="AA2291">
        <v>0</v>
      </c>
      <c r="AB2291">
        <v>7.45065000259053</v>
      </c>
      <c r="AC2291">
        <v>0</v>
      </c>
      <c r="AD2291">
        <v>0</v>
      </c>
      <c r="AE2291">
        <v>9.8087076750122772</v>
      </c>
    </row>
    <row r="2292" spans="1:31" x14ac:dyDescent="0.25">
      <c r="A2292">
        <v>2363666</v>
      </c>
      <c r="B2292">
        <v>1</v>
      </c>
      <c r="C2292" t="s">
        <v>81</v>
      </c>
      <c r="D2292" t="s">
        <v>128</v>
      </c>
      <c r="E2292" t="s">
        <v>175</v>
      </c>
      <c r="F2292" t="s">
        <v>6835</v>
      </c>
      <c r="G2292" t="s">
        <v>284</v>
      </c>
      <c r="H2292" t="s">
        <v>151</v>
      </c>
      <c r="I2292" t="s">
        <v>136</v>
      </c>
      <c r="J2292" t="s">
        <v>137</v>
      </c>
      <c r="K2292" t="s">
        <v>138</v>
      </c>
      <c r="L2292" t="s">
        <v>6836</v>
      </c>
      <c r="M2292" t="s">
        <v>6837</v>
      </c>
      <c r="N2292">
        <v>0.54333333299999997</v>
      </c>
      <c r="O2292">
        <v>0</v>
      </c>
      <c r="P2292">
        <v>41</v>
      </c>
      <c r="Q2292">
        <v>0</v>
      </c>
      <c r="R2292">
        <v>0</v>
      </c>
      <c r="S2292">
        <v>0</v>
      </c>
      <c r="T2292">
        <v>3</v>
      </c>
      <c r="U2292">
        <v>0</v>
      </c>
      <c r="V2292">
        <v>0</v>
      </c>
      <c r="W2292">
        <v>0</v>
      </c>
      <c r="X2292">
        <v>8.8260956856914987</v>
      </c>
      <c r="Y2292">
        <v>0</v>
      </c>
      <c r="Z2292">
        <v>0</v>
      </c>
      <c r="AA2292">
        <v>0</v>
      </c>
      <c r="AB2292">
        <v>2.4579075968029551</v>
      </c>
      <c r="AC2292">
        <v>0</v>
      </c>
      <c r="AD2292">
        <v>0</v>
      </c>
      <c r="AE2292">
        <v>11.284003282494453</v>
      </c>
    </row>
    <row r="2293" spans="1:31" x14ac:dyDescent="0.25">
      <c r="A2293">
        <v>2363623</v>
      </c>
      <c r="B2293">
        <v>1</v>
      </c>
      <c r="C2293" t="s">
        <v>80</v>
      </c>
      <c r="D2293" t="s">
        <v>103</v>
      </c>
      <c r="E2293" t="s">
        <v>154</v>
      </c>
      <c r="F2293" t="s">
        <v>2386</v>
      </c>
      <c r="G2293" t="s">
        <v>299</v>
      </c>
      <c r="H2293" t="s">
        <v>151</v>
      </c>
      <c r="I2293" t="s">
        <v>136</v>
      </c>
      <c r="J2293" t="s">
        <v>137</v>
      </c>
      <c r="K2293" t="s">
        <v>138</v>
      </c>
      <c r="L2293" t="s">
        <v>6838</v>
      </c>
      <c r="M2293" t="s">
        <v>6839</v>
      </c>
      <c r="N2293">
        <v>1.490555555</v>
      </c>
      <c r="O2293">
        <v>0</v>
      </c>
      <c r="P2293">
        <v>0</v>
      </c>
      <c r="Q2293">
        <v>0</v>
      </c>
      <c r="R2293">
        <v>8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239.20657049098938</v>
      </c>
      <c r="AA2293">
        <v>0</v>
      </c>
      <c r="AB2293">
        <v>0</v>
      </c>
      <c r="AC2293">
        <v>0</v>
      </c>
      <c r="AD2293">
        <v>0</v>
      </c>
      <c r="AE2293">
        <v>239.20657049098938</v>
      </c>
    </row>
    <row r="2294" spans="1:31" x14ac:dyDescent="0.25">
      <c r="A2294">
        <v>2363723</v>
      </c>
      <c r="B2294">
        <v>1</v>
      </c>
      <c r="C2294" t="s">
        <v>81</v>
      </c>
      <c r="D2294" t="s">
        <v>117</v>
      </c>
      <c r="E2294" t="s">
        <v>225</v>
      </c>
      <c r="F2294" t="s">
        <v>3560</v>
      </c>
      <c r="G2294" t="s">
        <v>464</v>
      </c>
      <c r="H2294" t="s">
        <v>151</v>
      </c>
      <c r="I2294" t="s">
        <v>136</v>
      </c>
      <c r="J2294" t="s">
        <v>137</v>
      </c>
      <c r="K2294" t="s">
        <v>138</v>
      </c>
      <c r="L2294" t="s">
        <v>6840</v>
      </c>
      <c r="M2294" t="s">
        <v>6841</v>
      </c>
      <c r="N2294">
        <v>1.4255555550000001</v>
      </c>
      <c r="O2294">
        <v>0</v>
      </c>
      <c r="P2294">
        <v>24</v>
      </c>
      <c r="Q2294">
        <v>0</v>
      </c>
      <c r="R2294">
        <v>8</v>
      </c>
      <c r="S2294">
        <v>0</v>
      </c>
      <c r="T2294">
        <v>3</v>
      </c>
      <c r="U2294">
        <v>0</v>
      </c>
      <c r="V2294">
        <v>0</v>
      </c>
      <c r="W2294">
        <v>0</v>
      </c>
      <c r="X2294">
        <v>4.9191136721541557</v>
      </c>
      <c r="Y2294">
        <v>0</v>
      </c>
      <c r="Z2294">
        <v>0.16516165423496887</v>
      </c>
      <c r="AA2294">
        <v>0</v>
      </c>
      <c r="AB2294">
        <v>0.11970331685841334</v>
      </c>
      <c r="AC2294">
        <v>0</v>
      </c>
      <c r="AD2294">
        <v>0</v>
      </c>
      <c r="AE2294">
        <v>5.2039786432475381</v>
      </c>
    </row>
    <row r="2295" spans="1:31" x14ac:dyDescent="0.25">
      <c r="A2295">
        <v>2363225</v>
      </c>
      <c r="B2295">
        <v>1</v>
      </c>
      <c r="C2295" t="s">
        <v>80</v>
      </c>
      <c r="D2295" t="s">
        <v>87</v>
      </c>
      <c r="E2295" t="s">
        <v>148</v>
      </c>
      <c r="F2295" t="s">
        <v>6842</v>
      </c>
      <c r="G2295" t="s">
        <v>150</v>
      </c>
      <c r="H2295" t="s">
        <v>151</v>
      </c>
      <c r="I2295" t="s">
        <v>136</v>
      </c>
      <c r="J2295" t="s">
        <v>137</v>
      </c>
      <c r="K2295" t="s">
        <v>138</v>
      </c>
      <c r="L2295" t="s">
        <v>6843</v>
      </c>
      <c r="M2295" t="s">
        <v>6844</v>
      </c>
      <c r="N2295">
        <v>1.378055555</v>
      </c>
      <c r="O2295">
        <v>0</v>
      </c>
      <c r="P2295">
        <v>5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1.7632269175532465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1.7632269175532465</v>
      </c>
    </row>
    <row r="2296" spans="1:31" x14ac:dyDescent="0.25">
      <c r="A2296">
        <v>2363377</v>
      </c>
      <c r="B2296">
        <v>1</v>
      </c>
      <c r="C2296" t="s">
        <v>80</v>
      </c>
      <c r="D2296" t="s">
        <v>107</v>
      </c>
      <c r="E2296" t="s">
        <v>132</v>
      </c>
      <c r="F2296" t="s">
        <v>6845</v>
      </c>
      <c r="G2296" t="s">
        <v>244</v>
      </c>
      <c r="H2296" t="s">
        <v>135</v>
      </c>
      <c r="I2296" t="s">
        <v>136</v>
      </c>
      <c r="J2296" t="s">
        <v>137</v>
      </c>
      <c r="K2296" t="s">
        <v>245</v>
      </c>
      <c r="L2296" t="s">
        <v>6846</v>
      </c>
      <c r="M2296" t="s">
        <v>6847</v>
      </c>
      <c r="N2296">
        <v>6.1261111110000002</v>
      </c>
      <c r="O2296">
        <v>0</v>
      </c>
      <c r="P2296">
        <v>82</v>
      </c>
      <c r="Q2296">
        <v>0</v>
      </c>
      <c r="R2296">
        <v>0</v>
      </c>
      <c r="S2296">
        <v>0</v>
      </c>
      <c r="T2296">
        <v>1</v>
      </c>
      <c r="U2296">
        <v>0</v>
      </c>
      <c r="V2296">
        <v>0</v>
      </c>
      <c r="W2296">
        <v>0</v>
      </c>
      <c r="X2296">
        <v>439.42813759065996</v>
      </c>
      <c r="Y2296">
        <v>0</v>
      </c>
      <c r="Z2296">
        <v>0</v>
      </c>
      <c r="AA2296">
        <v>0</v>
      </c>
      <c r="AB2296">
        <v>28.482800429304895</v>
      </c>
      <c r="AC2296">
        <v>0</v>
      </c>
      <c r="AD2296">
        <v>0</v>
      </c>
      <c r="AE2296">
        <v>467.91093801996487</v>
      </c>
    </row>
    <row r="2297" spans="1:31" x14ac:dyDescent="0.25">
      <c r="A2297">
        <v>2363214</v>
      </c>
      <c r="B2297">
        <v>1</v>
      </c>
      <c r="C2297" t="s">
        <v>81</v>
      </c>
      <c r="D2297" t="s">
        <v>126</v>
      </c>
      <c r="E2297" t="s">
        <v>132</v>
      </c>
      <c r="F2297" t="s">
        <v>6848</v>
      </c>
      <c r="G2297" t="s">
        <v>134</v>
      </c>
      <c r="H2297" t="s">
        <v>135</v>
      </c>
      <c r="I2297" t="s">
        <v>136</v>
      </c>
      <c r="J2297" t="s">
        <v>137</v>
      </c>
      <c r="K2297" t="s">
        <v>138</v>
      </c>
      <c r="L2297" t="s">
        <v>6849</v>
      </c>
      <c r="M2297" t="s">
        <v>6850</v>
      </c>
      <c r="N2297">
        <v>1.233055555</v>
      </c>
      <c r="O2297">
        <v>0</v>
      </c>
      <c r="P2297">
        <v>38</v>
      </c>
      <c r="Q2297">
        <v>7</v>
      </c>
      <c r="R2297">
        <v>22</v>
      </c>
      <c r="S2297">
        <v>1</v>
      </c>
      <c r="T2297">
        <v>1</v>
      </c>
      <c r="U2297">
        <v>0</v>
      </c>
      <c r="V2297">
        <v>0</v>
      </c>
      <c r="W2297">
        <v>0</v>
      </c>
      <c r="X2297">
        <v>8.8723927033153611</v>
      </c>
      <c r="Y2297">
        <v>49.164996426377051</v>
      </c>
      <c r="Z2297">
        <v>37.252063530912189</v>
      </c>
      <c r="AA2297">
        <v>1.9875783843536945</v>
      </c>
      <c r="AB2297">
        <v>0</v>
      </c>
      <c r="AC2297">
        <v>0</v>
      </c>
      <c r="AD2297">
        <v>0</v>
      </c>
      <c r="AE2297">
        <v>97.277031044958306</v>
      </c>
    </row>
    <row r="2298" spans="1:31" x14ac:dyDescent="0.25">
      <c r="A2298">
        <v>2363563</v>
      </c>
      <c r="B2298">
        <v>1</v>
      </c>
      <c r="C2298" t="s">
        <v>80</v>
      </c>
      <c r="D2298" t="s">
        <v>106</v>
      </c>
      <c r="E2298" t="s">
        <v>225</v>
      </c>
      <c r="F2298" t="s">
        <v>6851</v>
      </c>
      <c r="G2298" t="s">
        <v>227</v>
      </c>
      <c r="H2298" t="s">
        <v>151</v>
      </c>
      <c r="I2298" t="s">
        <v>136</v>
      </c>
      <c r="J2298" t="s">
        <v>137</v>
      </c>
      <c r="K2298" t="s">
        <v>138</v>
      </c>
      <c r="L2298" t="s">
        <v>6852</v>
      </c>
      <c r="M2298" t="s">
        <v>6853</v>
      </c>
      <c r="N2298">
        <v>1.5419444440000001</v>
      </c>
      <c r="O2298">
        <v>0</v>
      </c>
      <c r="P2298">
        <v>1</v>
      </c>
      <c r="Q2298">
        <v>0</v>
      </c>
      <c r="R2298">
        <v>10</v>
      </c>
      <c r="S2298">
        <v>0</v>
      </c>
      <c r="T2298">
        <v>2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93.770523939314529</v>
      </c>
      <c r="AA2298">
        <v>0</v>
      </c>
      <c r="AB2298">
        <v>21.884887807787937</v>
      </c>
      <c r="AC2298">
        <v>0</v>
      </c>
      <c r="AD2298">
        <v>0</v>
      </c>
      <c r="AE2298">
        <v>115.65541174710246</v>
      </c>
    </row>
    <row r="2299" spans="1:31" x14ac:dyDescent="0.25">
      <c r="A2299">
        <v>2363586</v>
      </c>
      <c r="B2299">
        <v>1</v>
      </c>
      <c r="C2299" t="s">
        <v>81</v>
      </c>
      <c r="D2299" t="s">
        <v>120</v>
      </c>
      <c r="E2299" t="s">
        <v>154</v>
      </c>
      <c r="F2299" t="s">
        <v>6854</v>
      </c>
      <c r="G2299" t="s">
        <v>489</v>
      </c>
      <c r="H2299" t="s">
        <v>151</v>
      </c>
      <c r="I2299" t="s">
        <v>136</v>
      </c>
      <c r="J2299" t="s">
        <v>137</v>
      </c>
      <c r="K2299" t="s">
        <v>138</v>
      </c>
      <c r="L2299" t="s">
        <v>6855</v>
      </c>
      <c r="M2299" t="s">
        <v>6856</v>
      </c>
      <c r="N2299">
        <v>0.22388888800000001</v>
      </c>
      <c r="O2299">
        <v>0</v>
      </c>
      <c r="P2299">
        <v>5</v>
      </c>
      <c r="Q2299">
        <v>0</v>
      </c>
      <c r="R2299">
        <v>0</v>
      </c>
      <c r="S2299">
        <v>0</v>
      </c>
      <c r="T2299">
        <v>135</v>
      </c>
      <c r="U2299">
        <v>0</v>
      </c>
      <c r="V2299">
        <v>5</v>
      </c>
      <c r="W2299">
        <v>0</v>
      </c>
      <c r="X2299">
        <v>0.19669872990863338</v>
      </c>
      <c r="Y2299">
        <v>0</v>
      </c>
      <c r="Z2299">
        <v>0</v>
      </c>
      <c r="AA2299">
        <v>0</v>
      </c>
      <c r="AB2299">
        <v>18.722663686898407</v>
      </c>
      <c r="AC2299">
        <v>0</v>
      </c>
      <c r="AD2299">
        <v>121.786716503523</v>
      </c>
      <c r="AE2299">
        <v>140.70607892033004</v>
      </c>
    </row>
    <row r="2300" spans="1:31" x14ac:dyDescent="0.25">
      <c r="A2300">
        <v>2363191</v>
      </c>
      <c r="B2300">
        <v>1</v>
      </c>
      <c r="C2300" t="s">
        <v>80</v>
      </c>
      <c r="D2300" t="s">
        <v>105</v>
      </c>
      <c r="E2300" t="s">
        <v>320</v>
      </c>
      <c r="F2300" t="s">
        <v>6857</v>
      </c>
      <c r="G2300" t="s">
        <v>328</v>
      </c>
      <c r="H2300" t="s">
        <v>2280</v>
      </c>
      <c r="I2300" t="s">
        <v>136</v>
      </c>
      <c r="J2300" t="s">
        <v>137</v>
      </c>
      <c r="K2300" t="s">
        <v>245</v>
      </c>
      <c r="L2300" t="s">
        <v>6858</v>
      </c>
      <c r="M2300" t="s">
        <v>6859</v>
      </c>
      <c r="N2300">
        <v>0.116666666</v>
      </c>
      <c r="O2300">
        <v>44</v>
      </c>
      <c r="P2300">
        <v>70242</v>
      </c>
      <c r="Q2300">
        <v>60</v>
      </c>
      <c r="R2300">
        <v>1193</v>
      </c>
      <c r="S2300">
        <v>215</v>
      </c>
      <c r="T2300">
        <v>6556</v>
      </c>
      <c r="U2300">
        <v>80</v>
      </c>
      <c r="V2300">
        <v>65</v>
      </c>
      <c r="W2300">
        <v>5.2552067925119026</v>
      </c>
      <c r="X2300">
        <v>2405.5980665513612</v>
      </c>
      <c r="Y2300">
        <v>43.575932661380342</v>
      </c>
      <c r="Z2300">
        <v>70.958422893435284</v>
      </c>
      <c r="AA2300">
        <v>355.40571850184472</v>
      </c>
      <c r="AB2300">
        <v>623.52024770798278</v>
      </c>
      <c r="AC2300">
        <v>649.22740250274944</v>
      </c>
      <c r="AD2300">
        <v>134.9110165991315</v>
      </c>
      <c r="AE2300">
        <v>4288.4520142103975</v>
      </c>
    </row>
    <row r="2301" spans="1:31" x14ac:dyDescent="0.25">
      <c r="A2301">
        <v>2363609</v>
      </c>
      <c r="B2301">
        <v>1</v>
      </c>
      <c r="C2301" t="s">
        <v>80</v>
      </c>
      <c r="D2301" t="s">
        <v>106</v>
      </c>
      <c r="E2301" t="s">
        <v>225</v>
      </c>
      <c r="F2301" t="s">
        <v>6860</v>
      </c>
      <c r="G2301" t="s">
        <v>2703</v>
      </c>
      <c r="H2301" t="s">
        <v>151</v>
      </c>
      <c r="I2301" t="s">
        <v>136</v>
      </c>
      <c r="J2301" t="s">
        <v>137</v>
      </c>
      <c r="K2301" t="s">
        <v>138</v>
      </c>
      <c r="L2301" t="s">
        <v>6861</v>
      </c>
      <c r="M2301" t="s">
        <v>6862</v>
      </c>
      <c r="N2301">
        <v>2.346666666</v>
      </c>
      <c r="O2301">
        <v>0</v>
      </c>
      <c r="P2301">
        <v>0</v>
      </c>
      <c r="Q2301">
        <v>0</v>
      </c>
      <c r="R2301">
        <v>2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19.837513555572574</v>
      </c>
      <c r="AA2301">
        <v>0</v>
      </c>
      <c r="AB2301">
        <v>0</v>
      </c>
      <c r="AC2301">
        <v>0</v>
      </c>
      <c r="AD2301">
        <v>0</v>
      </c>
      <c r="AE2301">
        <v>19.837513555572574</v>
      </c>
    </row>
    <row r="2302" spans="1:31" x14ac:dyDescent="0.25">
      <c r="A2302">
        <v>2363732</v>
      </c>
      <c r="B2302">
        <v>1</v>
      </c>
      <c r="C2302" t="s">
        <v>81</v>
      </c>
      <c r="D2302" t="s">
        <v>128</v>
      </c>
      <c r="E2302" t="s">
        <v>148</v>
      </c>
      <c r="F2302" t="s">
        <v>6863</v>
      </c>
      <c r="G2302" t="s">
        <v>150</v>
      </c>
      <c r="H2302" t="s">
        <v>151</v>
      </c>
      <c r="I2302" t="s">
        <v>136</v>
      </c>
      <c r="J2302" t="s">
        <v>137</v>
      </c>
      <c r="K2302" t="s">
        <v>138</v>
      </c>
      <c r="L2302" t="s">
        <v>6864</v>
      </c>
      <c r="M2302" t="s">
        <v>6865</v>
      </c>
      <c r="N2302">
        <v>2.3711111109999998</v>
      </c>
      <c r="O2302">
        <v>0</v>
      </c>
      <c r="P2302">
        <v>3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2.713301438041559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2.713301438041559</v>
      </c>
    </row>
    <row r="2303" spans="1:31" x14ac:dyDescent="0.25">
      <c r="A2303">
        <v>2363546</v>
      </c>
      <c r="B2303">
        <v>1</v>
      </c>
      <c r="C2303" t="s">
        <v>80</v>
      </c>
      <c r="D2303" t="s">
        <v>92</v>
      </c>
      <c r="E2303" t="s">
        <v>225</v>
      </c>
      <c r="F2303" t="s">
        <v>6866</v>
      </c>
      <c r="G2303" t="s">
        <v>464</v>
      </c>
      <c r="H2303" t="s">
        <v>151</v>
      </c>
      <c r="I2303" t="s">
        <v>136</v>
      </c>
      <c r="J2303" t="s">
        <v>137</v>
      </c>
      <c r="K2303" t="s">
        <v>138</v>
      </c>
      <c r="L2303" t="s">
        <v>6867</v>
      </c>
      <c r="M2303" t="s">
        <v>6868</v>
      </c>
      <c r="N2303">
        <v>1.8905555549999999</v>
      </c>
      <c r="O2303">
        <v>0</v>
      </c>
      <c r="P2303">
        <v>5</v>
      </c>
      <c r="Q2303">
        <v>0</v>
      </c>
      <c r="R2303">
        <v>1</v>
      </c>
      <c r="S2303">
        <v>0</v>
      </c>
      <c r="T2303">
        <v>1</v>
      </c>
      <c r="U2303">
        <v>0</v>
      </c>
      <c r="V2303">
        <v>0</v>
      </c>
      <c r="W2303">
        <v>0</v>
      </c>
      <c r="X2303">
        <v>1.7238357972033138</v>
      </c>
      <c r="Y2303">
        <v>0</v>
      </c>
      <c r="Z2303">
        <v>3.3678798502010574</v>
      </c>
      <c r="AA2303">
        <v>0</v>
      </c>
      <c r="AB2303">
        <v>3.9912463633989903</v>
      </c>
      <c r="AC2303">
        <v>0</v>
      </c>
      <c r="AD2303">
        <v>0</v>
      </c>
      <c r="AE2303">
        <v>9.0829620108033602</v>
      </c>
    </row>
    <row r="2304" spans="1:31" x14ac:dyDescent="0.25">
      <c r="A2304">
        <v>2363254</v>
      </c>
      <c r="B2304">
        <v>1</v>
      </c>
      <c r="C2304" t="s">
        <v>80</v>
      </c>
      <c r="D2304" t="s">
        <v>108</v>
      </c>
      <c r="E2304" t="s">
        <v>171</v>
      </c>
      <c r="F2304" t="s">
        <v>6869</v>
      </c>
      <c r="G2304" t="s">
        <v>244</v>
      </c>
      <c r="H2304" t="s">
        <v>135</v>
      </c>
      <c r="I2304" t="s">
        <v>136</v>
      </c>
      <c r="J2304" t="s">
        <v>137</v>
      </c>
      <c r="K2304" t="s">
        <v>245</v>
      </c>
      <c r="L2304" t="s">
        <v>6870</v>
      </c>
      <c r="M2304" t="s">
        <v>6871</v>
      </c>
      <c r="N2304">
        <v>8.1802777770000006</v>
      </c>
      <c r="O2304">
        <v>0</v>
      </c>
      <c r="P2304">
        <v>517</v>
      </c>
      <c r="Q2304">
        <v>2</v>
      </c>
      <c r="R2304">
        <v>205</v>
      </c>
      <c r="S2304">
        <v>3</v>
      </c>
      <c r="T2304">
        <v>114</v>
      </c>
      <c r="U2304">
        <v>0</v>
      </c>
      <c r="V2304">
        <v>0</v>
      </c>
      <c r="W2304">
        <v>0</v>
      </c>
      <c r="X2304">
        <v>1266.6763439078741</v>
      </c>
      <c r="Y2304">
        <v>187.61254155856997</v>
      </c>
      <c r="Z2304">
        <v>6455.5182716234349</v>
      </c>
      <c r="AA2304">
        <v>123.27514611428653</v>
      </c>
      <c r="AB2304">
        <v>2333.8724146473946</v>
      </c>
      <c r="AC2304">
        <v>0</v>
      </c>
      <c r="AD2304">
        <v>0</v>
      </c>
      <c r="AE2304">
        <v>10366.95471785156</v>
      </c>
    </row>
    <row r="2305" spans="1:31" x14ac:dyDescent="0.25">
      <c r="A2305">
        <v>2363334</v>
      </c>
      <c r="B2305">
        <v>1</v>
      </c>
      <c r="C2305" t="s">
        <v>80</v>
      </c>
      <c r="D2305" t="s">
        <v>82</v>
      </c>
      <c r="E2305" t="s">
        <v>154</v>
      </c>
      <c r="F2305" t="s">
        <v>6872</v>
      </c>
      <c r="G2305" t="s">
        <v>156</v>
      </c>
      <c r="H2305" t="s">
        <v>151</v>
      </c>
      <c r="I2305" t="s">
        <v>136</v>
      </c>
      <c r="J2305" t="s">
        <v>137</v>
      </c>
      <c r="K2305" t="s">
        <v>138</v>
      </c>
      <c r="L2305" t="s">
        <v>6873</v>
      </c>
      <c r="M2305" t="s">
        <v>6874</v>
      </c>
      <c r="N2305">
        <v>1.89</v>
      </c>
      <c r="O2305">
        <v>0</v>
      </c>
      <c r="P2305">
        <v>732</v>
      </c>
      <c r="Q2305">
        <v>0</v>
      </c>
      <c r="R2305">
        <v>0</v>
      </c>
      <c r="S2305">
        <v>0</v>
      </c>
      <c r="T2305">
        <v>17</v>
      </c>
      <c r="U2305">
        <v>0</v>
      </c>
      <c r="V2305">
        <v>0</v>
      </c>
      <c r="W2305">
        <v>0</v>
      </c>
      <c r="X2305">
        <v>360.89957122429342</v>
      </c>
      <c r="Y2305">
        <v>0</v>
      </c>
      <c r="Z2305">
        <v>0</v>
      </c>
      <c r="AA2305">
        <v>0</v>
      </c>
      <c r="AB2305">
        <v>29.716708008956708</v>
      </c>
      <c r="AC2305">
        <v>0</v>
      </c>
      <c r="AD2305">
        <v>0</v>
      </c>
      <c r="AE2305">
        <v>390.61627923325011</v>
      </c>
    </row>
    <row r="2306" spans="1:31" x14ac:dyDescent="0.25">
      <c r="A2306">
        <v>2363420</v>
      </c>
      <c r="B2306">
        <v>1</v>
      </c>
      <c r="C2306" t="s">
        <v>80</v>
      </c>
      <c r="D2306" t="s">
        <v>104</v>
      </c>
      <c r="E2306" t="s">
        <v>148</v>
      </c>
      <c r="F2306" t="s">
        <v>6875</v>
      </c>
      <c r="G2306" t="s">
        <v>160</v>
      </c>
      <c r="H2306" t="s">
        <v>151</v>
      </c>
      <c r="I2306" t="s">
        <v>136</v>
      </c>
      <c r="J2306" t="s">
        <v>137</v>
      </c>
      <c r="K2306" t="s">
        <v>138</v>
      </c>
      <c r="L2306" t="s">
        <v>6876</v>
      </c>
      <c r="M2306" t="s">
        <v>6877</v>
      </c>
      <c r="N2306">
        <v>3.966388888</v>
      </c>
      <c r="O2306">
        <v>0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1.3550769689204567</v>
      </c>
      <c r="AA2306">
        <v>0</v>
      </c>
      <c r="AB2306">
        <v>0</v>
      </c>
      <c r="AC2306">
        <v>0</v>
      </c>
      <c r="AD2306">
        <v>0</v>
      </c>
      <c r="AE2306">
        <v>1.3550769689204567</v>
      </c>
    </row>
    <row r="2307" spans="1:31" x14ac:dyDescent="0.25">
      <c r="A2307">
        <v>2363543</v>
      </c>
      <c r="B2307">
        <v>1</v>
      </c>
      <c r="C2307" t="s">
        <v>80</v>
      </c>
      <c r="D2307" t="s">
        <v>84</v>
      </c>
      <c r="E2307" t="s">
        <v>148</v>
      </c>
      <c r="F2307" t="s">
        <v>6878</v>
      </c>
      <c r="G2307" t="s">
        <v>160</v>
      </c>
      <c r="H2307" t="s">
        <v>151</v>
      </c>
      <c r="I2307" t="s">
        <v>136</v>
      </c>
      <c r="J2307" t="s">
        <v>137</v>
      </c>
      <c r="K2307" t="s">
        <v>138</v>
      </c>
      <c r="L2307" t="s">
        <v>6879</v>
      </c>
      <c r="M2307" t="s">
        <v>6880</v>
      </c>
      <c r="N2307">
        <v>2.9027777769999998</v>
      </c>
      <c r="O2307">
        <v>0</v>
      </c>
      <c r="P2307">
        <v>9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7.2837915399474618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7.2837915399474618</v>
      </c>
    </row>
    <row r="2308" spans="1:31" x14ac:dyDescent="0.25">
      <c r="A2308">
        <v>2363194</v>
      </c>
      <c r="B2308">
        <v>1</v>
      </c>
      <c r="C2308" t="s">
        <v>81</v>
      </c>
      <c r="D2308" t="s">
        <v>114</v>
      </c>
      <c r="E2308" t="s">
        <v>166</v>
      </c>
      <c r="F2308" t="s">
        <v>5864</v>
      </c>
      <c r="G2308" t="s">
        <v>168</v>
      </c>
      <c r="H2308" t="s">
        <v>135</v>
      </c>
      <c r="I2308" t="s">
        <v>136</v>
      </c>
      <c r="J2308" t="s">
        <v>137</v>
      </c>
      <c r="K2308" t="s">
        <v>138</v>
      </c>
      <c r="L2308" t="s">
        <v>6881</v>
      </c>
      <c r="M2308" t="s">
        <v>6882</v>
      </c>
      <c r="N2308">
        <v>0.167222222</v>
      </c>
      <c r="O2308">
        <v>0</v>
      </c>
      <c r="P2308">
        <v>1819</v>
      </c>
      <c r="Q2308">
        <v>0</v>
      </c>
      <c r="R2308">
        <v>47</v>
      </c>
      <c r="S2308">
        <v>8</v>
      </c>
      <c r="T2308">
        <v>167</v>
      </c>
      <c r="U2308">
        <v>1</v>
      </c>
      <c r="V2308">
        <v>1</v>
      </c>
      <c r="W2308">
        <v>0</v>
      </c>
      <c r="X2308">
        <v>30.12410594870483</v>
      </c>
      <c r="Y2308">
        <v>0</v>
      </c>
      <c r="Z2308">
        <v>1.9232733019779298</v>
      </c>
      <c r="AA2308">
        <v>1.3280136150616533</v>
      </c>
      <c r="AB2308">
        <v>6.1876247681455991</v>
      </c>
      <c r="AC2308">
        <v>13.233511675111819</v>
      </c>
      <c r="AD2308">
        <v>0</v>
      </c>
      <c r="AE2308">
        <v>52.796529309001826</v>
      </c>
    </row>
    <row r="2309" spans="1:31" x14ac:dyDescent="0.25">
      <c r="A2309">
        <v>2363443</v>
      </c>
      <c r="B2309">
        <v>1</v>
      </c>
      <c r="C2309" t="s">
        <v>80</v>
      </c>
      <c r="D2309" t="s">
        <v>96</v>
      </c>
      <c r="E2309" t="s">
        <v>148</v>
      </c>
      <c r="F2309" t="s">
        <v>6883</v>
      </c>
      <c r="G2309" t="s">
        <v>160</v>
      </c>
      <c r="H2309" t="s">
        <v>151</v>
      </c>
      <c r="I2309" t="s">
        <v>136</v>
      </c>
      <c r="J2309" t="s">
        <v>137</v>
      </c>
      <c r="K2309" t="s">
        <v>138</v>
      </c>
      <c r="L2309" t="s">
        <v>6884</v>
      </c>
      <c r="M2309" t="s">
        <v>6885</v>
      </c>
      <c r="N2309">
        <v>1.5319444440000001</v>
      </c>
      <c r="O2309">
        <v>0</v>
      </c>
      <c r="P2309">
        <v>1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0.74021615426248011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0.74021615426248011</v>
      </c>
    </row>
    <row r="2310" spans="1:31" x14ac:dyDescent="0.25">
      <c r="A2310">
        <v>2363357</v>
      </c>
      <c r="B2310">
        <v>1</v>
      </c>
      <c r="C2310" t="s">
        <v>80</v>
      </c>
      <c r="D2310" t="s">
        <v>107</v>
      </c>
      <c r="E2310" t="s">
        <v>132</v>
      </c>
      <c r="F2310" t="s">
        <v>6886</v>
      </c>
      <c r="G2310" t="s">
        <v>244</v>
      </c>
      <c r="H2310" t="s">
        <v>135</v>
      </c>
      <c r="I2310" t="s">
        <v>136</v>
      </c>
      <c r="J2310" t="s">
        <v>137</v>
      </c>
      <c r="K2310" t="s">
        <v>245</v>
      </c>
      <c r="L2310" t="s">
        <v>6887</v>
      </c>
      <c r="M2310" t="s">
        <v>6888</v>
      </c>
      <c r="N2310">
        <v>6.2961111110000001</v>
      </c>
      <c r="O2310">
        <v>0</v>
      </c>
      <c r="P2310">
        <v>63</v>
      </c>
      <c r="Q2310">
        <v>0</v>
      </c>
      <c r="R2310">
        <v>7</v>
      </c>
      <c r="S2310">
        <v>0</v>
      </c>
      <c r="T2310">
        <v>55</v>
      </c>
      <c r="U2310">
        <v>0</v>
      </c>
      <c r="V2310">
        <v>0</v>
      </c>
      <c r="W2310">
        <v>0</v>
      </c>
      <c r="X2310">
        <v>104.11776767745498</v>
      </c>
      <c r="Y2310">
        <v>0</v>
      </c>
      <c r="Z2310">
        <v>12.8283874152831</v>
      </c>
      <c r="AA2310">
        <v>0</v>
      </c>
      <c r="AB2310">
        <v>403.72305425219025</v>
      </c>
      <c r="AC2310">
        <v>0</v>
      </c>
      <c r="AD2310">
        <v>0</v>
      </c>
      <c r="AE2310">
        <v>520.66920934492828</v>
      </c>
    </row>
    <row r="2311" spans="1:31" x14ac:dyDescent="0.25">
      <c r="A2311">
        <v>2363689</v>
      </c>
      <c r="B2311">
        <v>1</v>
      </c>
      <c r="C2311" t="s">
        <v>80</v>
      </c>
      <c r="D2311" t="s">
        <v>88</v>
      </c>
      <c r="E2311" t="s">
        <v>148</v>
      </c>
      <c r="F2311" t="s">
        <v>6889</v>
      </c>
      <c r="G2311" t="s">
        <v>160</v>
      </c>
      <c r="H2311" t="s">
        <v>151</v>
      </c>
      <c r="I2311" t="s">
        <v>136</v>
      </c>
      <c r="J2311" t="s">
        <v>137</v>
      </c>
      <c r="K2311" t="s">
        <v>138</v>
      </c>
      <c r="L2311" t="s">
        <v>6890</v>
      </c>
      <c r="M2311" t="s">
        <v>6891</v>
      </c>
      <c r="N2311">
        <v>1.1005555549999999</v>
      </c>
      <c r="O2311">
        <v>0</v>
      </c>
      <c r="P2311">
        <v>1</v>
      </c>
      <c r="Q2311">
        <v>0</v>
      </c>
      <c r="R2311">
        <v>0</v>
      </c>
      <c r="S2311">
        <v>0</v>
      </c>
      <c r="T2311">
        <v>3</v>
      </c>
      <c r="U2311">
        <v>0</v>
      </c>
      <c r="V2311">
        <v>0</v>
      </c>
      <c r="W2311">
        <v>0</v>
      </c>
      <c r="X2311">
        <v>0.82475722521270511</v>
      </c>
      <c r="Y2311">
        <v>0</v>
      </c>
      <c r="Z2311">
        <v>0</v>
      </c>
      <c r="AA2311">
        <v>0</v>
      </c>
      <c r="AB2311">
        <v>3.8159158493148344</v>
      </c>
      <c r="AC2311">
        <v>0</v>
      </c>
      <c r="AD2311">
        <v>0</v>
      </c>
      <c r="AE2311">
        <v>4.6406730745275393</v>
      </c>
    </row>
    <row r="2312" spans="1:31" x14ac:dyDescent="0.25">
      <c r="A2312">
        <v>2363460</v>
      </c>
      <c r="B2312">
        <v>1</v>
      </c>
      <c r="C2312" t="s">
        <v>80</v>
      </c>
      <c r="D2312" t="s">
        <v>103</v>
      </c>
      <c r="E2312" t="s">
        <v>148</v>
      </c>
      <c r="F2312" t="s">
        <v>6892</v>
      </c>
      <c r="G2312" t="s">
        <v>150</v>
      </c>
      <c r="H2312" t="s">
        <v>151</v>
      </c>
      <c r="I2312" t="s">
        <v>136</v>
      </c>
      <c r="J2312" t="s">
        <v>137</v>
      </c>
      <c r="K2312" t="s">
        <v>138</v>
      </c>
      <c r="L2312" t="s">
        <v>6893</v>
      </c>
      <c r="M2312" t="s">
        <v>6894</v>
      </c>
      <c r="N2312">
        <v>1.115555555</v>
      </c>
      <c r="O2312">
        <v>0</v>
      </c>
      <c r="P2312">
        <v>3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1.0752708269557845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1.0752708269557845</v>
      </c>
    </row>
    <row r="2313" spans="1:31" x14ac:dyDescent="0.25">
      <c r="A2313">
        <v>2363317</v>
      </c>
      <c r="B2313">
        <v>1</v>
      </c>
      <c r="C2313" t="s">
        <v>80</v>
      </c>
      <c r="D2313" t="s">
        <v>107</v>
      </c>
      <c r="E2313" t="s">
        <v>132</v>
      </c>
      <c r="F2313" t="s">
        <v>6895</v>
      </c>
      <c r="G2313" t="s">
        <v>244</v>
      </c>
      <c r="H2313" t="s">
        <v>135</v>
      </c>
      <c r="I2313" t="s">
        <v>136</v>
      </c>
      <c r="J2313" t="s">
        <v>137</v>
      </c>
      <c r="K2313" t="s">
        <v>245</v>
      </c>
      <c r="L2313" t="s">
        <v>6896</v>
      </c>
      <c r="M2313" t="s">
        <v>6897</v>
      </c>
      <c r="N2313">
        <v>7.2369444439999997</v>
      </c>
      <c r="O2313">
        <v>0</v>
      </c>
      <c r="P2313">
        <v>262</v>
      </c>
      <c r="Q2313">
        <v>0</v>
      </c>
      <c r="R2313">
        <v>0</v>
      </c>
      <c r="S2313">
        <v>0</v>
      </c>
      <c r="T2313">
        <v>6</v>
      </c>
      <c r="U2313">
        <v>0</v>
      </c>
      <c r="V2313">
        <v>0</v>
      </c>
      <c r="W2313">
        <v>0</v>
      </c>
      <c r="X2313">
        <v>619.02507083208457</v>
      </c>
      <c r="Y2313">
        <v>0</v>
      </c>
      <c r="Z2313">
        <v>0</v>
      </c>
      <c r="AA2313">
        <v>0</v>
      </c>
      <c r="AB2313">
        <v>44.46164130739357</v>
      </c>
      <c r="AC2313">
        <v>0</v>
      </c>
      <c r="AD2313">
        <v>0</v>
      </c>
      <c r="AE2313">
        <v>663.48671213947819</v>
      </c>
    </row>
    <row r="2314" spans="1:31" x14ac:dyDescent="0.25">
      <c r="A2314">
        <v>2363417</v>
      </c>
      <c r="B2314">
        <v>1</v>
      </c>
      <c r="C2314" t="s">
        <v>81</v>
      </c>
      <c r="D2314" t="s">
        <v>118</v>
      </c>
      <c r="E2314" t="s">
        <v>132</v>
      </c>
      <c r="F2314" t="s">
        <v>6898</v>
      </c>
      <c r="G2314" t="s">
        <v>168</v>
      </c>
      <c r="H2314" t="s">
        <v>135</v>
      </c>
      <c r="I2314" t="s">
        <v>136</v>
      </c>
      <c r="J2314" t="s">
        <v>137</v>
      </c>
      <c r="K2314" t="s">
        <v>138</v>
      </c>
      <c r="L2314" t="s">
        <v>6899</v>
      </c>
      <c r="M2314" t="s">
        <v>6900</v>
      </c>
      <c r="N2314">
        <v>4.1316666660000001</v>
      </c>
      <c r="O2314">
        <v>0</v>
      </c>
      <c r="P2314">
        <v>49</v>
      </c>
      <c r="Q2314">
        <v>2</v>
      </c>
      <c r="R2314">
        <v>10</v>
      </c>
      <c r="S2314">
        <v>0</v>
      </c>
      <c r="T2314">
        <v>23</v>
      </c>
      <c r="U2314">
        <v>0</v>
      </c>
      <c r="V2314">
        <v>1</v>
      </c>
      <c r="W2314">
        <v>0</v>
      </c>
      <c r="X2314">
        <v>88.04101804554422</v>
      </c>
      <c r="Y2314">
        <v>21.225328312942107</v>
      </c>
      <c r="Z2314">
        <v>134.05285866187677</v>
      </c>
      <c r="AA2314">
        <v>0</v>
      </c>
      <c r="AB2314">
        <v>109.45300850092562</v>
      </c>
      <c r="AC2314">
        <v>0</v>
      </c>
      <c r="AD2314">
        <v>11.789444906788585</v>
      </c>
      <c r="AE2314">
        <v>364.56165842807724</v>
      </c>
    </row>
    <row r="2315" spans="1:31" x14ac:dyDescent="0.25">
      <c r="A2315">
        <v>2363274</v>
      </c>
      <c r="B2315">
        <v>1</v>
      </c>
      <c r="C2315" t="s">
        <v>81</v>
      </c>
      <c r="D2315" t="s">
        <v>112</v>
      </c>
      <c r="E2315" t="s">
        <v>132</v>
      </c>
      <c r="F2315" t="s">
        <v>6901</v>
      </c>
      <c r="G2315" t="s">
        <v>244</v>
      </c>
      <c r="H2315" t="s">
        <v>135</v>
      </c>
      <c r="I2315" t="s">
        <v>136</v>
      </c>
      <c r="J2315" t="s">
        <v>137</v>
      </c>
      <c r="K2315" t="s">
        <v>245</v>
      </c>
      <c r="L2315" t="s">
        <v>6902</v>
      </c>
      <c r="M2315" t="s">
        <v>6903</v>
      </c>
      <c r="N2315">
        <v>8.4863888880000005</v>
      </c>
      <c r="O2315">
        <v>0</v>
      </c>
      <c r="P2315">
        <v>195</v>
      </c>
      <c r="Q2315">
        <v>1</v>
      </c>
      <c r="R2315">
        <v>3</v>
      </c>
      <c r="S2315">
        <v>0</v>
      </c>
      <c r="T2315">
        <v>4</v>
      </c>
      <c r="U2315">
        <v>0</v>
      </c>
      <c r="V2315">
        <v>0</v>
      </c>
      <c r="W2315">
        <v>0</v>
      </c>
      <c r="X2315">
        <v>172.52035241497182</v>
      </c>
      <c r="Y2315">
        <v>1.0923770289125914</v>
      </c>
      <c r="Z2315">
        <v>29.352549813845524</v>
      </c>
      <c r="AA2315">
        <v>0</v>
      </c>
      <c r="AB2315">
        <v>44.114719052762979</v>
      </c>
      <c r="AC2315">
        <v>0</v>
      </c>
      <c r="AD2315">
        <v>0</v>
      </c>
      <c r="AE2315">
        <v>247.0799983104929</v>
      </c>
    </row>
    <row r="2316" spans="1:31" x14ac:dyDescent="0.25">
      <c r="A2316">
        <v>2363423</v>
      </c>
      <c r="B2316">
        <v>1</v>
      </c>
      <c r="C2316" t="s">
        <v>80</v>
      </c>
      <c r="D2316" t="s">
        <v>85</v>
      </c>
      <c r="E2316" t="s">
        <v>148</v>
      </c>
      <c r="F2316" t="s">
        <v>6904</v>
      </c>
      <c r="G2316" t="s">
        <v>150</v>
      </c>
      <c r="H2316" t="s">
        <v>151</v>
      </c>
      <c r="I2316" t="s">
        <v>136</v>
      </c>
      <c r="J2316" t="s">
        <v>137</v>
      </c>
      <c r="K2316" t="s">
        <v>138</v>
      </c>
      <c r="L2316" t="s">
        <v>6905</v>
      </c>
      <c r="M2316" t="s">
        <v>6906</v>
      </c>
      <c r="N2316">
        <v>2.0297222220000002</v>
      </c>
      <c r="O2316">
        <v>0</v>
      </c>
      <c r="P2316">
        <v>8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9.9860724686652862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9.9860724686652862</v>
      </c>
    </row>
    <row r="2317" spans="1:31" x14ac:dyDescent="0.25">
      <c r="A2317">
        <v>2363672</v>
      </c>
      <c r="B2317">
        <v>1</v>
      </c>
      <c r="C2317" t="s">
        <v>80</v>
      </c>
      <c r="D2317" t="s">
        <v>96</v>
      </c>
      <c r="E2317" t="s">
        <v>148</v>
      </c>
      <c r="F2317" t="s">
        <v>6907</v>
      </c>
      <c r="G2317" t="s">
        <v>240</v>
      </c>
      <c r="H2317" t="s">
        <v>151</v>
      </c>
      <c r="I2317" t="s">
        <v>136</v>
      </c>
      <c r="J2317" t="s">
        <v>137</v>
      </c>
      <c r="K2317" t="s">
        <v>138</v>
      </c>
      <c r="L2317" t="s">
        <v>6908</v>
      </c>
      <c r="M2317" t="s">
        <v>6909</v>
      </c>
      <c r="N2317">
        <v>2.676388888</v>
      </c>
      <c r="O2317">
        <v>0</v>
      </c>
      <c r="P2317">
        <v>1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0.60298698483444224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0.60298698483444224</v>
      </c>
    </row>
    <row r="2318" spans="1:31" x14ac:dyDescent="0.25">
      <c r="A2318">
        <v>2363306</v>
      </c>
      <c r="B2318">
        <v>1</v>
      </c>
      <c r="C2318" t="s">
        <v>80</v>
      </c>
      <c r="D2318" t="s">
        <v>95</v>
      </c>
      <c r="E2318" t="s">
        <v>132</v>
      </c>
      <c r="F2318" t="s">
        <v>6910</v>
      </c>
      <c r="G2318" t="s">
        <v>244</v>
      </c>
      <c r="H2318" t="s">
        <v>135</v>
      </c>
      <c r="I2318" t="s">
        <v>136</v>
      </c>
      <c r="J2318" t="s">
        <v>137</v>
      </c>
      <c r="K2318" t="s">
        <v>245</v>
      </c>
      <c r="L2318" t="s">
        <v>6911</v>
      </c>
      <c r="M2318" t="s">
        <v>6912</v>
      </c>
      <c r="N2318">
        <v>4.9972222220000004</v>
      </c>
      <c r="O2318">
        <v>0</v>
      </c>
      <c r="P2318">
        <v>522</v>
      </c>
      <c r="Q2318">
        <v>0</v>
      </c>
      <c r="R2318">
        <v>0</v>
      </c>
      <c r="S2318">
        <v>0</v>
      </c>
      <c r="T2318">
        <v>41</v>
      </c>
      <c r="U2318">
        <v>0</v>
      </c>
      <c r="V2318">
        <v>0</v>
      </c>
      <c r="W2318">
        <v>0</v>
      </c>
      <c r="X2318">
        <v>754.25422947573111</v>
      </c>
      <c r="Y2318">
        <v>0</v>
      </c>
      <c r="Z2318">
        <v>0</v>
      </c>
      <c r="AA2318">
        <v>0</v>
      </c>
      <c r="AB2318">
        <v>361.50130312128641</v>
      </c>
      <c r="AC2318">
        <v>0</v>
      </c>
      <c r="AD2318">
        <v>0</v>
      </c>
      <c r="AE2318">
        <v>1115.7555325970175</v>
      </c>
    </row>
    <row r="2319" spans="1:31" x14ac:dyDescent="0.25">
      <c r="A2319">
        <v>2363661</v>
      </c>
      <c r="B2319">
        <v>1</v>
      </c>
      <c r="C2319" t="s">
        <v>80</v>
      </c>
      <c r="D2319" t="s">
        <v>105</v>
      </c>
      <c r="E2319" t="s">
        <v>154</v>
      </c>
      <c r="F2319" t="s">
        <v>6913</v>
      </c>
      <c r="G2319" t="s">
        <v>489</v>
      </c>
      <c r="H2319" t="s">
        <v>151</v>
      </c>
      <c r="I2319" t="s">
        <v>136</v>
      </c>
      <c r="J2319" t="s">
        <v>137</v>
      </c>
      <c r="K2319" t="s">
        <v>138</v>
      </c>
      <c r="L2319" t="s">
        <v>6914</v>
      </c>
      <c r="M2319" t="s">
        <v>6915</v>
      </c>
      <c r="N2319">
        <v>1.198055555</v>
      </c>
      <c r="O2319">
        <v>0</v>
      </c>
      <c r="P2319">
        <v>86</v>
      </c>
      <c r="Q2319">
        <v>0</v>
      </c>
      <c r="R2319">
        <v>1</v>
      </c>
      <c r="S2319">
        <v>0</v>
      </c>
      <c r="T2319">
        <v>8</v>
      </c>
      <c r="U2319">
        <v>0</v>
      </c>
      <c r="V2319">
        <v>0</v>
      </c>
      <c r="W2319">
        <v>0</v>
      </c>
      <c r="X2319">
        <v>14.614034259460071</v>
      </c>
      <c r="Y2319">
        <v>0</v>
      </c>
      <c r="Z2319">
        <v>6.49504533784323</v>
      </c>
      <c r="AA2319">
        <v>0</v>
      </c>
      <c r="AB2319">
        <v>5.4557434289705204</v>
      </c>
      <c r="AC2319">
        <v>0</v>
      </c>
      <c r="AD2319">
        <v>0</v>
      </c>
      <c r="AE2319">
        <v>26.564823026273821</v>
      </c>
    </row>
    <row r="2320" spans="1:31" x14ac:dyDescent="0.25">
      <c r="A2320">
        <v>2363615</v>
      </c>
      <c r="B2320">
        <v>1</v>
      </c>
      <c r="C2320" t="s">
        <v>80</v>
      </c>
      <c r="D2320" t="s">
        <v>106</v>
      </c>
      <c r="E2320" t="s">
        <v>132</v>
      </c>
      <c r="F2320" t="s">
        <v>6916</v>
      </c>
      <c r="G2320" t="s">
        <v>244</v>
      </c>
      <c r="H2320" t="s">
        <v>135</v>
      </c>
      <c r="I2320" t="s">
        <v>136</v>
      </c>
      <c r="J2320" t="s">
        <v>137</v>
      </c>
      <c r="K2320" t="s">
        <v>138</v>
      </c>
      <c r="L2320" t="s">
        <v>6917</v>
      </c>
      <c r="M2320" t="s">
        <v>6918</v>
      </c>
      <c r="N2320">
        <v>0.79416666599999997</v>
      </c>
      <c r="O2320">
        <v>0</v>
      </c>
      <c r="P2320">
        <v>0</v>
      </c>
      <c r="Q2320">
        <v>0</v>
      </c>
      <c r="R2320">
        <v>12</v>
      </c>
      <c r="S2320">
        <v>0</v>
      </c>
      <c r="T2320">
        <v>4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70.567949809699599</v>
      </c>
      <c r="AA2320">
        <v>0</v>
      </c>
      <c r="AB2320">
        <v>32.43138226510888</v>
      </c>
      <c r="AC2320">
        <v>0</v>
      </c>
      <c r="AD2320">
        <v>0</v>
      </c>
      <c r="AE2320">
        <v>102.99933207480848</v>
      </c>
    </row>
    <row r="2321" spans="1:31" x14ac:dyDescent="0.25">
      <c r="A2321">
        <v>2363701</v>
      </c>
      <c r="B2321">
        <v>1</v>
      </c>
      <c r="C2321" t="s">
        <v>80</v>
      </c>
      <c r="D2321" t="s">
        <v>106</v>
      </c>
      <c r="E2321" t="s">
        <v>225</v>
      </c>
      <c r="F2321" t="s">
        <v>6919</v>
      </c>
      <c r="G2321" t="s">
        <v>219</v>
      </c>
      <c r="H2321" t="s">
        <v>151</v>
      </c>
      <c r="I2321" t="s">
        <v>136</v>
      </c>
      <c r="J2321" t="s">
        <v>137</v>
      </c>
      <c r="K2321" t="s">
        <v>138</v>
      </c>
      <c r="L2321" t="s">
        <v>6920</v>
      </c>
      <c r="M2321" t="s">
        <v>6921</v>
      </c>
      <c r="N2321">
        <v>0.51166666599999999</v>
      </c>
      <c r="O2321">
        <v>0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4.0549650323846445</v>
      </c>
      <c r="AA2321">
        <v>0</v>
      </c>
      <c r="AB2321">
        <v>0</v>
      </c>
      <c r="AC2321">
        <v>0</v>
      </c>
      <c r="AD2321">
        <v>0</v>
      </c>
      <c r="AE2321">
        <v>4.0549650323846445</v>
      </c>
    </row>
    <row r="2322" spans="1:31" x14ac:dyDescent="0.25">
      <c r="A2322">
        <v>2363452</v>
      </c>
      <c r="B2322">
        <v>1</v>
      </c>
      <c r="C2322" t="s">
        <v>81</v>
      </c>
      <c r="D2322" t="s">
        <v>125</v>
      </c>
      <c r="E2322" t="s">
        <v>171</v>
      </c>
      <c r="F2322" t="s">
        <v>6922</v>
      </c>
      <c r="G2322" t="s">
        <v>168</v>
      </c>
      <c r="H2322" t="s">
        <v>135</v>
      </c>
      <c r="I2322" t="s">
        <v>136</v>
      </c>
      <c r="J2322" t="s">
        <v>137</v>
      </c>
      <c r="K2322" t="s">
        <v>138</v>
      </c>
      <c r="L2322" t="s">
        <v>6923</v>
      </c>
      <c r="M2322" t="s">
        <v>6924</v>
      </c>
      <c r="N2322">
        <v>1.103888888</v>
      </c>
      <c r="O2322">
        <v>0</v>
      </c>
      <c r="P2322">
        <v>419</v>
      </c>
      <c r="Q2322">
        <v>24</v>
      </c>
      <c r="R2322">
        <v>54</v>
      </c>
      <c r="S2322">
        <v>2</v>
      </c>
      <c r="T2322">
        <v>36</v>
      </c>
      <c r="U2322">
        <v>0</v>
      </c>
      <c r="V2322">
        <v>0</v>
      </c>
      <c r="W2322">
        <v>0</v>
      </c>
      <c r="X2322">
        <v>142.20082375968423</v>
      </c>
      <c r="Y2322">
        <v>385.43837983026043</v>
      </c>
      <c r="Z2322">
        <v>103.81945864389631</v>
      </c>
      <c r="AA2322">
        <v>8.1779626766662901</v>
      </c>
      <c r="AB2322">
        <v>41.069155402506823</v>
      </c>
      <c r="AC2322">
        <v>0</v>
      </c>
      <c r="AD2322">
        <v>0</v>
      </c>
      <c r="AE2322">
        <v>680.70578031301397</v>
      </c>
    </row>
    <row r="2323" spans="1:31" x14ac:dyDescent="0.25">
      <c r="A2323">
        <v>2363446</v>
      </c>
      <c r="B2323">
        <v>1</v>
      </c>
      <c r="C2323" t="s">
        <v>80</v>
      </c>
      <c r="D2323" t="s">
        <v>94</v>
      </c>
      <c r="E2323" t="s">
        <v>132</v>
      </c>
      <c r="F2323" t="s">
        <v>6925</v>
      </c>
      <c r="G2323" t="s">
        <v>1077</v>
      </c>
      <c r="H2323" t="s">
        <v>135</v>
      </c>
      <c r="I2323" t="s">
        <v>136</v>
      </c>
      <c r="J2323" t="s">
        <v>137</v>
      </c>
      <c r="K2323" t="s">
        <v>138</v>
      </c>
      <c r="L2323" t="s">
        <v>6926</v>
      </c>
      <c r="M2323" t="s">
        <v>6927</v>
      </c>
      <c r="N2323">
        <v>1.8872222219999999</v>
      </c>
      <c r="O2323">
        <v>0</v>
      </c>
      <c r="P2323">
        <v>0</v>
      </c>
      <c r="Q2323">
        <v>0</v>
      </c>
      <c r="R2323">
        <v>24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186.67605290238785</v>
      </c>
      <c r="AA2323">
        <v>0</v>
      </c>
      <c r="AB2323">
        <v>0</v>
      </c>
      <c r="AC2323">
        <v>0</v>
      </c>
      <c r="AD2323">
        <v>0</v>
      </c>
      <c r="AE2323">
        <v>186.67605290238785</v>
      </c>
    </row>
    <row r="2324" spans="1:31" x14ac:dyDescent="0.25">
      <c r="A2324">
        <v>2363598</v>
      </c>
      <c r="B2324">
        <v>1</v>
      </c>
      <c r="C2324" t="s">
        <v>80</v>
      </c>
      <c r="D2324" t="s">
        <v>93</v>
      </c>
      <c r="E2324" t="s">
        <v>148</v>
      </c>
      <c r="F2324" t="s">
        <v>6928</v>
      </c>
      <c r="G2324" t="s">
        <v>160</v>
      </c>
      <c r="H2324" t="s">
        <v>151</v>
      </c>
      <c r="I2324" t="s">
        <v>136</v>
      </c>
      <c r="J2324" t="s">
        <v>137</v>
      </c>
      <c r="K2324" t="s">
        <v>138</v>
      </c>
      <c r="L2324" t="s">
        <v>6929</v>
      </c>
      <c r="M2324" t="s">
        <v>6930</v>
      </c>
      <c r="N2324">
        <v>1.8433333329999999</v>
      </c>
      <c r="O2324">
        <v>0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5.4735470374843622</v>
      </c>
      <c r="AA2324">
        <v>0</v>
      </c>
      <c r="AB2324">
        <v>0</v>
      </c>
      <c r="AC2324">
        <v>0</v>
      </c>
      <c r="AD2324">
        <v>0</v>
      </c>
      <c r="AE2324">
        <v>5.4735470374843622</v>
      </c>
    </row>
    <row r="2325" spans="1:31" x14ac:dyDescent="0.25">
      <c r="A2325">
        <v>2363389</v>
      </c>
      <c r="B2325">
        <v>1</v>
      </c>
      <c r="C2325" t="s">
        <v>80</v>
      </c>
      <c r="D2325" t="s">
        <v>84</v>
      </c>
      <c r="E2325" t="s">
        <v>148</v>
      </c>
      <c r="F2325" t="s">
        <v>6931</v>
      </c>
      <c r="G2325" t="s">
        <v>181</v>
      </c>
      <c r="H2325" t="s">
        <v>151</v>
      </c>
      <c r="I2325" t="s">
        <v>136</v>
      </c>
      <c r="J2325" t="s">
        <v>137</v>
      </c>
      <c r="K2325" t="s">
        <v>138</v>
      </c>
      <c r="L2325" t="s">
        <v>6932</v>
      </c>
      <c r="M2325" t="s">
        <v>6933</v>
      </c>
      <c r="N2325">
        <v>5.5302777770000002</v>
      </c>
      <c r="O2325">
        <v>0</v>
      </c>
      <c r="P2325">
        <v>5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6.4198097797406231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6.4198097797406231</v>
      </c>
    </row>
    <row r="2326" spans="1:31" x14ac:dyDescent="0.25">
      <c r="A2326">
        <v>2363698</v>
      </c>
      <c r="B2326">
        <v>1</v>
      </c>
      <c r="C2326" t="s">
        <v>81</v>
      </c>
      <c r="D2326" t="s">
        <v>114</v>
      </c>
      <c r="E2326" t="s">
        <v>166</v>
      </c>
      <c r="F2326" t="s">
        <v>5864</v>
      </c>
      <c r="G2326" t="s">
        <v>168</v>
      </c>
      <c r="H2326" t="s">
        <v>135</v>
      </c>
      <c r="I2326" t="s">
        <v>136</v>
      </c>
      <c r="J2326" t="s">
        <v>137</v>
      </c>
      <c r="K2326" t="s">
        <v>138</v>
      </c>
      <c r="L2326" t="s">
        <v>6934</v>
      </c>
      <c r="M2326" t="s">
        <v>6935</v>
      </c>
      <c r="N2326">
        <v>5.1388888000000001E-2</v>
      </c>
      <c r="O2326">
        <v>0</v>
      </c>
      <c r="P2326">
        <v>1819</v>
      </c>
      <c r="Q2326">
        <v>0</v>
      </c>
      <c r="R2326">
        <v>47</v>
      </c>
      <c r="S2326">
        <v>8</v>
      </c>
      <c r="T2326">
        <v>167</v>
      </c>
      <c r="U2326">
        <v>1</v>
      </c>
      <c r="V2326">
        <v>1</v>
      </c>
      <c r="W2326">
        <v>0</v>
      </c>
      <c r="X2326">
        <v>11.924193077548781</v>
      </c>
      <c r="Y2326">
        <v>0</v>
      </c>
      <c r="Z2326">
        <v>0.7645861840497028</v>
      </c>
      <c r="AA2326">
        <v>0.60563469255570812</v>
      </c>
      <c r="AB2326">
        <v>3.3480113175491448</v>
      </c>
      <c r="AC2326">
        <v>5.0298079480532918</v>
      </c>
      <c r="AD2326">
        <v>0</v>
      </c>
      <c r="AE2326">
        <v>21.672233219756627</v>
      </c>
    </row>
    <row r="2327" spans="1:31" x14ac:dyDescent="0.25">
      <c r="A2327">
        <v>2363532</v>
      </c>
      <c r="B2327">
        <v>1</v>
      </c>
      <c r="C2327" t="s">
        <v>80</v>
      </c>
      <c r="D2327" t="s">
        <v>103</v>
      </c>
      <c r="E2327" t="s">
        <v>166</v>
      </c>
      <c r="F2327" t="s">
        <v>6936</v>
      </c>
      <c r="G2327" t="s">
        <v>244</v>
      </c>
      <c r="H2327" t="s">
        <v>135</v>
      </c>
      <c r="I2327" t="s">
        <v>136</v>
      </c>
      <c r="J2327" t="s">
        <v>137</v>
      </c>
      <c r="K2327" t="s">
        <v>138</v>
      </c>
      <c r="L2327" t="s">
        <v>6937</v>
      </c>
      <c r="M2327" t="s">
        <v>6938</v>
      </c>
      <c r="N2327">
        <v>1.3502777770000001</v>
      </c>
      <c r="O2327">
        <v>0</v>
      </c>
      <c r="P2327">
        <v>88</v>
      </c>
      <c r="Q2327">
        <v>15</v>
      </c>
      <c r="R2327">
        <v>38</v>
      </c>
      <c r="S2327">
        <v>3</v>
      </c>
      <c r="T2327">
        <v>12</v>
      </c>
      <c r="U2327">
        <v>0</v>
      </c>
      <c r="V2327">
        <v>0</v>
      </c>
      <c r="W2327">
        <v>0</v>
      </c>
      <c r="X2327">
        <v>69.114341331248227</v>
      </c>
      <c r="Y2327">
        <v>92.428265386010111</v>
      </c>
      <c r="Z2327">
        <v>340.18625159841821</v>
      </c>
      <c r="AA2327">
        <v>10.10647232963904</v>
      </c>
      <c r="AB2327">
        <v>56.896910648216746</v>
      </c>
      <c r="AC2327">
        <v>0</v>
      </c>
      <c r="AD2327">
        <v>0</v>
      </c>
      <c r="AE2327">
        <v>568.7322412935323</v>
      </c>
    </row>
    <row r="2328" spans="1:31" x14ac:dyDescent="0.25">
      <c r="A2328">
        <v>2363675</v>
      </c>
      <c r="B2328">
        <v>1</v>
      </c>
      <c r="C2328" t="s">
        <v>81</v>
      </c>
      <c r="D2328" t="s">
        <v>128</v>
      </c>
      <c r="E2328" t="s">
        <v>171</v>
      </c>
      <c r="F2328" t="s">
        <v>6939</v>
      </c>
      <c r="G2328" t="s">
        <v>168</v>
      </c>
      <c r="H2328" t="s">
        <v>135</v>
      </c>
      <c r="I2328" t="s">
        <v>136</v>
      </c>
      <c r="J2328" t="s">
        <v>137</v>
      </c>
      <c r="K2328" t="s">
        <v>138</v>
      </c>
      <c r="L2328" t="s">
        <v>6940</v>
      </c>
      <c r="M2328" t="s">
        <v>6941</v>
      </c>
      <c r="N2328">
        <v>3.1802777770000001</v>
      </c>
      <c r="O2328">
        <v>0</v>
      </c>
      <c r="P2328">
        <v>490</v>
      </c>
      <c r="Q2328">
        <v>0</v>
      </c>
      <c r="R2328">
        <v>0</v>
      </c>
      <c r="S2328">
        <v>0</v>
      </c>
      <c r="T2328">
        <v>55</v>
      </c>
      <c r="U2328">
        <v>2</v>
      </c>
      <c r="V2328">
        <v>4</v>
      </c>
      <c r="W2328">
        <v>0</v>
      </c>
      <c r="X2328">
        <v>783.83482994168344</v>
      </c>
      <c r="Y2328">
        <v>0</v>
      </c>
      <c r="Z2328">
        <v>0</v>
      </c>
      <c r="AA2328">
        <v>0</v>
      </c>
      <c r="AB2328">
        <v>265.05196420036077</v>
      </c>
      <c r="AC2328">
        <v>101.44854202754782</v>
      </c>
      <c r="AD2328">
        <v>32.121072933450534</v>
      </c>
      <c r="AE2328">
        <v>1182.4564091030425</v>
      </c>
    </row>
    <row r="2329" spans="1:31" x14ac:dyDescent="0.25">
      <c r="A2329">
        <v>2363512</v>
      </c>
      <c r="B2329">
        <v>1</v>
      </c>
      <c r="C2329" t="s">
        <v>80</v>
      </c>
      <c r="D2329" t="s">
        <v>107</v>
      </c>
      <c r="E2329" t="s">
        <v>132</v>
      </c>
      <c r="F2329" t="s">
        <v>6942</v>
      </c>
      <c r="G2329" t="s">
        <v>244</v>
      </c>
      <c r="H2329" t="s">
        <v>135</v>
      </c>
      <c r="I2329" t="s">
        <v>136</v>
      </c>
      <c r="J2329" t="s">
        <v>137</v>
      </c>
      <c r="K2329" t="s">
        <v>245</v>
      </c>
      <c r="L2329" t="s">
        <v>6943</v>
      </c>
      <c r="M2329" t="s">
        <v>6944</v>
      </c>
      <c r="N2329">
        <v>2.4725000000000001</v>
      </c>
      <c r="O2329">
        <v>0</v>
      </c>
      <c r="P2329">
        <v>46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54.891987934552105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54.891987934552105</v>
      </c>
    </row>
    <row r="2330" spans="1:31" x14ac:dyDescent="0.25">
      <c r="A2330">
        <v>2363363</v>
      </c>
      <c r="B2330">
        <v>1</v>
      </c>
      <c r="C2330" t="s">
        <v>80</v>
      </c>
      <c r="D2330" t="s">
        <v>107</v>
      </c>
      <c r="E2330" t="s">
        <v>148</v>
      </c>
      <c r="F2330" t="s">
        <v>6945</v>
      </c>
      <c r="G2330" t="s">
        <v>160</v>
      </c>
      <c r="H2330" t="s">
        <v>151</v>
      </c>
      <c r="I2330" t="s">
        <v>136</v>
      </c>
      <c r="J2330" t="s">
        <v>137</v>
      </c>
      <c r="K2330" t="s">
        <v>138</v>
      </c>
      <c r="L2330" t="s">
        <v>6946</v>
      </c>
      <c r="M2330" t="s">
        <v>6947</v>
      </c>
      <c r="N2330">
        <v>2.0575000000000001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1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1.3257731370743278</v>
      </c>
      <c r="AC2330">
        <v>0</v>
      </c>
      <c r="AD2330">
        <v>0</v>
      </c>
      <c r="AE2330">
        <v>1.3257731370743278</v>
      </c>
    </row>
    <row r="2331" spans="1:31" x14ac:dyDescent="0.25">
      <c r="A2331">
        <v>2363761</v>
      </c>
      <c r="B2331">
        <v>1</v>
      </c>
      <c r="C2331" t="s">
        <v>81</v>
      </c>
      <c r="D2331" t="s">
        <v>120</v>
      </c>
      <c r="E2331" t="s">
        <v>132</v>
      </c>
      <c r="F2331" t="s">
        <v>6948</v>
      </c>
      <c r="G2331" t="s">
        <v>1077</v>
      </c>
      <c r="H2331" t="s">
        <v>135</v>
      </c>
      <c r="I2331" t="s">
        <v>136</v>
      </c>
      <c r="J2331" t="s">
        <v>137</v>
      </c>
      <c r="K2331" t="s">
        <v>138</v>
      </c>
      <c r="L2331" t="s">
        <v>6949</v>
      </c>
      <c r="M2331" t="s">
        <v>6950</v>
      </c>
      <c r="N2331">
        <v>1.0408333329999999</v>
      </c>
      <c r="O2331">
        <v>1</v>
      </c>
      <c r="P2331">
        <v>476</v>
      </c>
      <c r="Q2331">
        <v>34</v>
      </c>
      <c r="R2331">
        <v>31</v>
      </c>
      <c r="S2331">
        <v>5</v>
      </c>
      <c r="T2331">
        <v>26</v>
      </c>
      <c r="U2331">
        <v>0</v>
      </c>
      <c r="V2331">
        <v>0</v>
      </c>
      <c r="W2331">
        <v>1.3179991187480424</v>
      </c>
      <c r="X2331">
        <v>98.752639039048503</v>
      </c>
      <c r="Y2331">
        <v>63.521106683552794</v>
      </c>
      <c r="Z2331">
        <v>31.404933421512908</v>
      </c>
      <c r="AA2331">
        <v>5.2733720654490082</v>
      </c>
      <c r="AB2331">
        <v>9.4578158676679838</v>
      </c>
      <c r="AC2331">
        <v>0</v>
      </c>
      <c r="AD2331">
        <v>0</v>
      </c>
      <c r="AE2331">
        <v>209.72786619597923</v>
      </c>
    </row>
    <row r="2332" spans="1:31" x14ac:dyDescent="0.25">
      <c r="A2332">
        <v>2363369</v>
      </c>
      <c r="B2332">
        <v>1</v>
      </c>
      <c r="C2332" t="s">
        <v>80</v>
      </c>
      <c r="D2332" t="s">
        <v>107</v>
      </c>
      <c r="E2332" t="s">
        <v>132</v>
      </c>
      <c r="F2332" t="s">
        <v>6951</v>
      </c>
      <c r="G2332" t="s">
        <v>244</v>
      </c>
      <c r="H2332" t="s">
        <v>135</v>
      </c>
      <c r="I2332" t="s">
        <v>136</v>
      </c>
      <c r="J2332" t="s">
        <v>137</v>
      </c>
      <c r="K2332" t="s">
        <v>245</v>
      </c>
      <c r="L2332" t="s">
        <v>6952</v>
      </c>
      <c r="M2332" t="s">
        <v>6953</v>
      </c>
      <c r="N2332">
        <v>6.3263888880000003</v>
      </c>
      <c r="O2332">
        <v>0</v>
      </c>
      <c r="P2332">
        <v>73</v>
      </c>
      <c r="Q2332">
        <v>0</v>
      </c>
      <c r="R2332">
        <v>1</v>
      </c>
      <c r="S2332">
        <v>0</v>
      </c>
      <c r="T2332">
        <v>4</v>
      </c>
      <c r="U2332">
        <v>0</v>
      </c>
      <c r="V2332">
        <v>0</v>
      </c>
      <c r="W2332">
        <v>0</v>
      </c>
      <c r="X2332">
        <v>275.6596006781399</v>
      </c>
      <c r="Y2332">
        <v>0</v>
      </c>
      <c r="Z2332">
        <v>19.476362604529172</v>
      </c>
      <c r="AA2332">
        <v>0</v>
      </c>
      <c r="AB2332">
        <v>34.941406240601665</v>
      </c>
      <c r="AC2332">
        <v>0</v>
      </c>
      <c r="AD2332">
        <v>0</v>
      </c>
      <c r="AE2332">
        <v>330.07736952327076</v>
      </c>
    </row>
    <row r="2333" spans="1:31" x14ac:dyDescent="0.25">
      <c r="A2333">
        <v>2363469</v>
      </c>
      <c r="B2333">
        <v>1</v>
      </c>
      <c r="C2333" t="s">
        <v>80</v>
      </c>
      <c r="D2333" t="s">
        <v>100</v>
      </c>
      <c r="E2333" t="s">
        <v>148</v>
      </c>
      <c r="F2333" t="s">
        <v>6954</v>
      </c>
      <c r="G2333" t="s">
        <v>160</v>
      </c>
      <c r="H2333" t="s">
        <v>151</v>
      </c>
      <c r="I2333" t="s">
        <v>136</v>
      </c>
      <c r="J2333" t="s">
        <v>137</v>
      </c>
      <c r="K2333" t="s">
        <v>138</v>
      </c>
      <c r="L2333" t="s">
        <v>6955</v>
      </c>
      <c r="M2333" t="s">
        <v>6956</v>
      </c>
      <c r="N2333">
        <v>0.52444444400000001</v>
      </c>
      <c r="O2333">
        <v>0</v>
      </c>
      <c r="P2333">
        <v>1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1.0463086881176178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1.0463086881176178</v>
      </c>
    </row>
    <row r="2334" spans="1:31" x14ac:dyDescent="0.25">
      <c r="A2334">
        <v>2363618</v>
      </c>
      <c r="B2334">
        <v>1</v>
      </c>
      <c r="C2334" t="s">
        <v>81</v>
      </c>
      <c r="D2334" t="s">
        <v>128</v>
      </c>
      <c r="E2334" t="s">
        <v>175</v>
      </c>
      <c r="F2334" t="s">
        <v>6957</v>
      </c>
      <c r="G2334" t="s">
        <v>284</v>
      </c>
      <c r="H2334" t="s">
        <v>151</v>
      </c>
      <c r="I2334" t="s">
        <v>136</v>
      </c>
      <c r="J2334" t="s">
        <v>137</v>
      </c>
      <c r="K2334" t="s">
        <v>138</v>
      </c>
      <c r="L2334" t="s">
        <v>6958</v>
      </c>
      <c r="M2334" t="s">
        <v>6959</v>
      </c>
      <c r="N2334">
        <v>1.207222222</v>
      </c>
      <c r="O2334">
        <v>0</v>
      </c>
      <c r="P2334">
        <v>40</v>
      </c>
      <c r="Q2334">
        <v>0</v>
      </c>
      <c r="R2334">
        <v>0</v>
      </c>
      <c r="S2334">
        <v>0</v>
      </c>
      <c r="T2334">
        <v>3</v>
      </c>
      <c r="U2334">
        <v>0</v>
      </c>
      <c r="V2334">
        <v>0</v>
      </c>
      <c r="W2334">
        <v>0</v>
      </c>
      <c r="X2334">
        <v>23.172591793727239</v>
      </c>
      <c r="Y2334">
        <v>0</v>
      </c>
      <c r="Z2334">
        <v>0</v>
      </c>
      <c r="AA2334">
        <v>0</v>
      </c>
      <c r="AB2334">
        <v>0.46658174705104583</v>
      </c>
      <c r="AC2334">
        <v>0</v>
      </c>
      <c r="AD2334">
        <v>0</v>
      </c>
      <c r="AE2334">
        <v>23.639173540778284</v>
      </c>
    </row>
    <row r="2335" spans="1:31" x14ac:dyDescent="0.25">
      <c r="A2335">
        <v>2363426</v>
      </c>
      <c r="B2335">
        <v>1</v>
      </c>
      <c r="C2335" t="s">
        <v>80</v>
      </c>
      <c r="D2335" t="s">
        <v>97</v>
      </c>
      <c r="E2335" t="s">
        <v>148</v>
      </c>
      <c r="F2335" t="s">
        <v>6960</v>
      </c>
      <c r="G2335" t="s">
        <v>240</v>
      </c>
      <c r="H2335" t="s">
        <v>151</v>
      </c>
      <c r="I2335" t="s">
        <v>136</v>
      </c>
      <c r="J2335" t="s">
        <v>137</v>
      </c>
      <c r="K2335" t="s">
        <v>138</v>
      </c>
      <c r="L2335" t="s">
        <v>6961</v>
      </c>
      <c r="M2335" t="s">
        <v>6962</v>
      </c>
      <c r="N2335">
        <v>3.1458333330000001</v>
      </c>
      <c r="O2335">
        <v>0</v>
      </c>
      <c r="P2335">
        <v>6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4.8452734699952771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4.8452734699952771</v>
      </c>
    </row>
    <row r="2336" spans="1:31" x14ac:dyDescent="0.25">
      <c r="A2336">
        <v>2363326</v>
      </c>
      <c r="B2336">
        <v>1</v>
      </c>
      <c r="C2336" t="s">
        <v>81</v>
      </c>
      <c r="D2336" t="s">
        <v>118</v>
      </c>
      <c r="E2336" t="s">
        <v>148</v>
      </c>
      <c r="F2336" t="s">
        <v>6963</v>
      </c>
      <c r="G2336" t="s">
        <v>181</v>
      </c>
      <c r="H2336" t="s">
        <v>151</v>
      </c>
      <c r="I2336" t="s">
        <v>136</v>
      </c>
      <c r="J2336" t="s">
        <v>3</v>
      </c>
      <c r="K2336" t="s">
        <v>138</v>
      </c>
      <c r="L2336" t="s">
        <v>6964</v>
      </c>
      <c r="M2336" t="s">
        <v>6965</v>
      </c>
      <c r="N2336">
        <v>2.215833333</v>
      </c>
      <c r="O2336">
        <v>0</v>
      </c>
      <c r="P2336">
        <v>5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2.8772073802040294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2.8772073802040294</v>
      </c>
    </row>
    <row r="2337" spans="1:31" x14ac:dyDescent="0.25">
      <c r="A2337">
        <v>2363635</v>
      </c>
      <c r="B2337">
        <v>1</v>
      </c>
      <c r="C2337" t="s">
        <v>80</v>
      </c>
      <c r="D2337" t="s">
        <v>96</v>
      </c>
      <c r="E2337" t="s">
        <v>154</v>
      </c>
      <c r="F2337" t="s">
        <v>6966</v>
      </c>
      <c r="G2337" t="s">
        <v>464</v>
      </c>
      <c r="H2337" t="s">
        <v>151</v>
      </c>
      <c r="I2337" t="s">
        <v>136</v>
      </c>
      <c r="J2337" t="s">
        <v>137</v>
      </c>
      <c r="K2337" t="s">
        <v>138</v>
      </c>
      <c r="L2337" t="s">
        <v>6967</v>
      </c>
      <c r="M2337" t="s">
        <v>6968</v>
      </c>
      <c r="N2337">
        <v>0.98305555499999997</v>
      </c>
      <c r="O2337">
        <v>0</v>
      </c>
      <c r="P2337">
        <v>83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22.89607626445013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22.89607626445013</v>
      </c>
    </row>
    <row r="2338" spans="1:31" x14ac:dyDescent="0.25">
      <c r="A2338">
        <v>2363240</v>
      </c>
      <c r="B2338">
        <v>1</v>
      </c>
      <c r="C2338" t="s">
        <v>80</v>
      </c>
      <c r="D2338" t="s">
        <v>92</v>
      </c>
      <c r="E2338" t="s">
        <v>166</v>
      </c>
      <c r="F2338" t="s">
        <v>6969</v>
      </c>
      <c r="G2338" t="s">
        <v>168</v>
      </c>
      <c r="H2338" t="s">
        <v>135</v>
      </c>
      <c r="I2338" t="s">
        <v>136</v>
      </c>
      <c r="J2338" t="s">
        <v>137</v>
      </c>
      <c r="K2338" t="s">
        <v>138</v>
      </c>
      <c r="L2338" t="s">
        <v>6970</v>
      </c>
      <c r="M2338" t="s">
        <v>6971</v>
      </c>
      <c r="N2338">
        <v>0.20111111100000001</v>
      </c>
      <c r="O2338">
        <v>1</v>
      </c>
      <c r="P2338">
        <v>3570</v>
      </c>
      <c r="Q2338">
        <v>0</v>
      </c>
      <c r="R2338">
        <v>7</v>
      </c>
      <c r="S2338">
        <v>7</v>
      </c>
      <c r="T2338">
        <v>218</v>
      </c>
      <c r="U2338">
        <v>0</v>
      </c>
      <c r="V2338">
        <v>0</v>
      </c>
      <c r="W2338">
        <v>3.7170095918130253</v>
      </c>
      <c r="X2338">
        <v>199.48975686548889</v>
      </c>
      <c r="Y2338">
        <v>0</v>
      </c>
      <c r="Z2338">
        <v>0.37976938404631666</v>
      </c>
      <c r="AA2338">
        <v>44.947942523857407</v>
      </c>
      <c r="AB2338">
        <v>60.444777377758534</v>
      </c>
      <c r="AC2338">
        <v>0</v>
      </c>
      <c r="AD2338">
        <v>0</v>
      </c>
      <c r="AE2338">
        <v>308.9792557429642</v>
      </c>
    </row>
    <row r="2339" spans="1:31" x14ac:dyDescent="0.25">
      <c r="A2339">
        <v>2363489</v>
      </c>
      <c r="B2339">
        <v>1</v>
      </c>
      <c r="C2339" t="s">
        <v>81</v>
      </c>
      <c r="D2339" t="s">
        <v>118</v>
      </c>
      <c r="E2339" t="s">
        <v>154</v>
      </c>
      <c r="F2339" t="s">
        <v>6972</v>
      </c>
      <c r="G2339" t="s">
        <v>299</v>
      </c>
      <c r="H2339" t="s">
        <v>151</v>
      </c>
      <c r="I2339" t="s">
        <v>136</v>
      </c>
      <c r="J2339" t="s">
        <v>137</v>
      </c>
      <c r="K2339" t="s">
        <v>138</v>
      </c>
      <c r="L2339" t="s">
        <v>6973</v>
      </c>
      <c r="M2339" t="s">
        <v>6974</v>
      </c>
      <c r="N2339">
        <v>3.77</v>
      </c>
      <c r="O2339">
        <v>0</v>
      </c>
      <c r="P2339">
        <v>19</v>
      </c>
      <c r="Q2339">
        <v>0</v>
      </c>
      <c r="R2339">
        <v>3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20.4569768041926</v>
      </c>
      <c r="Y2339">
        <v>0</v>
      </c>
      <c r="Z2339">
        <v>33.256146077171827</v>
      </c>
      <c r="AA2339">
        <v>0</v>
      </c>
      <c r="AB2339">
        <v>0</v>
      </c>
      <c r="AC2339">
        <v>0</v>
      </c>
      <c r="AD2339">
        <v>0</v>
      </c>
      <c r="AE2339">
        <v>53.713122881364427</v>
      </c>
    </row>
    <row r="2340" spans="1:31" x14ac:dyDescent="0.25">
      <c r="A2340">
        <v>2363303</v>
      </c>
      <c r="B2340">
        <v>1</v>
      </c>
      <c r="C2340" t="s">
        <v>81</v>
      </c>
      <c r="D2340" t="s">
        <v>128</v>
      </c>
      <c r="E2340" t="s">
        <v>166</v>
      </c>
      <c r="F2340" t="s">
        <v>6975</v>
      </c>
      <c r="G2340" t="s">
        <v>244</v>
      </c>
      <c r="H2340" t="s">
        <v>135</v>
      </c>
      <c r="I2340" t="s">
        <v>136</v>
      </c>
      <c r="J2340" t="s">
        <v>137</v>
      </c>
      <c r="K2340" t="s">
        <v>245</v>
      </c>
      <c r="L2340" t="s">
        <v>6976</v>
      </c>
      <c r="M2340" t="s">
        <v>6977</v>
      </c>
      <c r="N2340">
        <v>6.4544444439999999</v>
      </c>
      <c r="O2340">
        <v>0</v>
      </c>
      <c r="P2340">
        <v>3287</v>
      </c>
      <c r="Q2340">
        <v>0</v>
      </c>
      <c r="R2340">
        <v>0</v>
      </c>
      <c r="S2340">
        <v>0</v>
      </c>
      <c r="T2340">
        <v>193</v>
      </c>
      <c r="U2340">
        <v>0</v>
      </c>
      <c r="V2340">
        <v>0</v>
      </c>
      <c r="W2340">
        <v>0</v>
      </c>
      <c r="X2340">
        <v>7404.3272490691515</v>
      </c>
      <c r="Y2340">
        <v>0</v>
      </c>
      <c r="Z2340">
        <v>0</v>
      </c>
      <c r="AA2340">
        <v>0</v>
      </c>
      <c r="AB2340">
        <v>3890.2525719225937</v>
      </c>
      <c r="AC2340">
        <v>0</v>
      </c>
      <c r="AD2340">
        <v>0</v>
      </c>
      <c r="AE2340">
        <v>11294.579820991745</v>
      </c>
    </row>
    <row r="2341" spans="1:31" x14ac:dyDescent="0.25">
      <c r="A2341">
        <v>2363203</v>
      </c>
      <c r="B2341">
        <v>1</v>
      </c>
      <c r="C2341" t="s">
        <v>80</v>
      </c>
      <c r="D2341" t="s">
        <v>93</v>
      </c>
      <c r="E2341" t="s">
        <v>166</v>
      </c>
      <c r="F2341" t="s">
        <v>5356</v>
      </c>
      <c r="G2341" t="s">
        <v>168</v>
      </c>
      <c r="H2341" t="s">
        <v>135</v>
      </c>
      <c r="I2341" t="s">
        <v>136</v>
      </c>
      <c r="J2341" t="s">
        <v>137</v>
      </c>
      <c r="K2341" t="s">
        <v>138</v>
      </c>
      <c r="L2341" t="s">
        <v>6978</v>
      </c>
      <c r="M2341" t="s">
        <v>6979</v>
      </c>
      <c r="N2341">
        <v>0.505</v>
      </c>
      <c r="O2341">
        <v>1</v>
      </c>
      <c r="P2341">
        <v>327</v>
      </c>
      <c r="Q2341">
        <v>37</v>
      </c>
      <c r="R2341">
        <v>188</v>
      </c>
      <c r="S2341">
        <v>6</v>
      </c>
      <c r="T2341">
        <v>94</v>
      </c>
      <c r="U2341">
        <v>0</v>
      </c>
      <c r="V2341">
        <v>0</v>
      </c>
      <c r="W2341">
        <v>0.9138155270153</v>
      </c>
      <c r="X2341">
        <v>59.421658886299973</v>
      </c>
      <c r="Y2341">
        <v>386.75919586021348</v>
      </c>
      <c r="Z2341">
        <v>492.37769212418482</v>
      </c>
      <c r="AA2341">
        <v>3.3359851268907899</v>
      </c>
      <c r="AB2341">
        <v>76.326049644787091</v>
      </c>
      <c r="AC2341">
        <v>0</v>
      </c>
      <c r="AD2341">
        <v>0</v>
      </c>
      <c r="AE2341">
        <v>1019.1343971693915</v>
      </c>
    </row>
    <row r="2342" spans="1:31" x14ac:dyDescent="0.25">
      <c r="A2342">
        <v>2363721</v>
      </c>
      <c r="B2342">
        <v>1</v>
      </c>
      <c r="C2342" t="s">
        <v>80</v>
      </c>
      <c r="D2342" t="s">
        <v>104</v>
      </c>
      <c r="E2342" t="s">
        <v>148</v>
      </c>
      <c r="F2342" t="s">
        <v>6980</v>
      </c>
      <c r="G2342" t="s">
        <v>150</v>
      </c>
      <c r="H2342" t="s">
        <v>151</v>
      </c>
      <c r="I2342" t="s">
        <v>136</v>
      </c>
      <c r="J2342" t="s">
        <v>137</v>
      </c>
      <c r="K2342" t="s">
        <v>138</v>
      </c>
      <c r="L2342" t="s">
        <v>6981</v>
      </c>
      <c r="M2342" t="s">
        <v>6982</v>
      </c>
      <c r="N2342">
        <v>0.90083333300000001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1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0.25362887577520998</v>
      </c>
      <c r="AC2342">
        <v>0</v>
      </c>
      <c r="AD2342">
        <v>0</v>
      </c>
      <c r="AE2342">
        <v>0.25362887577520998</v>
      </c>
    </row>
    <row r="2343" spans="1:31" x14ac:dyDescent="0.25">
      <c r="A2343">
        <v>2363409</v>
      </c>
      <c r="B2343">
        <v>1</v>
      </c>
      <c r="C2343" t="s">
        <v>80</v>
      </c>
      <c r="D2343" t="s">
        <v>103</v>
      </c>
      <c r="E2343" t="s">
        <v>154</v>
      </c>
      <c r="F2343" t="s">
        <v>6983</v>
      </c>
      <c r="G2343" t="s">
        <v>244</v>
      </c>
      <c r="H2343" t="s">
        <v>151</v>
      </c>
      <c r="I2343" t="s">
        <v>136</v>
      </c>
      <c r="J2343" t="s">
        <v>137</v>
      </c>
      <c r="K2343" t="s">
        <v>138</v>
      </c>
      <c r="L2343" t="s">
        <v>6984</v>
      </c>
      <c r="M2343" t="s">
        <v>6985</v>
      </c>
      <c r="N2343">
        <v>1.9044444439999999</v>
      </c>
      <c r="O2343">
        <v>0</v>
      </c>
      <c r="P2343">
        <v>0</v>
      </c>
      <c r="Q2343">
        <v>0</v>
      </c>
      <c r="R2343">
        <v>6</v>
      </c>
      <c r="S2343">
        <v>0</v>
      </c>
      <c r="T2343">
        <v>4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104.41220129942266</v>
      </c>
      <c r="AA2343">
        <v>0</v>
      </c>
      <c r="AB2343">
        <v>41.663219570660154</v>
      </c>
      <c r="AC2343">
        <v>0</v>
      </c>
      <c r="AD2343">
        <v>0</v>
      </c>
      <c r="AE2343">
        <v>146.07542087008281</v>
      </c>
    </row>
    <row r="2344" spans="1:31" x14ac:dyDescent="0.25">
      <c r="A2344">
        <v>2363266</v>
      </c>
      <c r="B2344">
        <v>1</v>
      </c>
      <c r="C2344" t="s">
        <v>81</v>
      </c>
      <c r="D2344" t="s">
        <v>118</v>
      </c>
      <c r="E2344" t="s">
        <v>171</v>
      </c>
      <c r="F2344" t="s">
        <v>6986</v>
      </c>
      <c r="G2344" t="s">
        <v>168</v>
      </c>
      <c r="H2344" t="s">
        <v>135</v>
      </c>
      <c r="I2344" t="s">
        <v>653</v>
      </c>
      <c r="J2344" t="s">
        <v>137</v>
      </c>
      <c r="K2344" t="s">
        <v>138</v>
      </c>
      <c r="L2344" t="s">
        <v>6987</v>
      </c>
      <c r="M2344" t="s">
        <v>6988</v>
      </c>
      <c r="N2344">
        <v>2.1111110999999998E-2</v>
      </c>
      <c r="O2344">
        <v>3</v>
      </c>
      <c r="P2344">
        <v>394</v>
      </c>
      <c r="Q2344">
        <v>50</v>
      </c>
      <c r="R2344">
        <v>47</v>
      </c>
      <c r="S2344">
        <v>11</v>
      </c>
      <c r="T2344">
        <v>37</v>
      </c>
      <c r="U2344">
        <v>1</v>
      </c>
      <c r="V2344">
        <v>0</v>
      </c>
      <c r="W2344">
        <v>2.4693329209904448E-2</v>
      </c>
      <c r="X2344">
        <v>1.9759950085602427</v>
      </c>
      <c r="Y2344">
        <v>7.02416943180922</v>
      </c>
      <c r="Z2344">
        <v>4.4523945655606179</v>
      </c>
      <c r="AA2344">
        <v>0.58824875589609671</v>
      </c>
      <c r="AB2344">
        <v>0.60138547247169449</v>
      </c>
      <c r="AC2344">
        <v>4.7637996844286139</v>
      </c>
      <c r="AD2344">
        <v>0</v>
      </c>
      <c r="AE2344">
        <v>19.430686247936386</v>
      </c>
    </row>
    <row r="2345" spans="1:31" x14ac:dyDescent="0.25">
      <c r="A2345">
        <v>2363535</v>
      </c>
      <c r="B2345">
        <v>1</v>
      </c>
      <c r="C2345" t="s">
        <v>80</v>
      </c>
      <c r="D2345" t="s">
        <v>106</v>
      </c>
      <c r="E2345" t="s">
        <v>132</v>
      </c>
      <c r="F2345" t="s">
        <v>6989</v>
      </c>
      <c r="G2345" t="s">
        <v>244</v>
      </c>
      <c r="H2345" t="s">
        <v>135</v>
      </c>
      <c r="I2345" t="s">
        <v>136</v>
      </c>
      <c r="J2345" t="s">
        <v>137</v>
      </c>
      <c r="K2345" t="s">
        <v>138</v>
      </c>
      <c r="L2345" t="s">
        <v>6990</v>
      </c>
      <c r="M2345" t="s">
        <v>6991</v>
      </c>
      <c r="N2345">
        <v>1.967222222</v>
      </c>
      <c r="O2345">
        <v>0</v>
      </c>
      <c r="P2345">
        <v>0</v>
      </c>
      <c r="Q2345">
        <v>0</v>
      </c>
      <c r="R2345">
        <v>14</v>
      </c>
      <c r="S2345">
        <v>0</v>
      </c>
      <c r="T2345">
        <v>2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282.45096097801701</v>
      </c>
      <c r="AA2345">
        <v>0</v>
      </c>
      <c r="AB2345">
        <v>5.8886586066397957</v>
      </c>
      <c r="AC2345">
        <v>0</v>
      </c>
      <c r="AD2345">
        <v>0</v>
      </c>
      <c r="AE2345">
        <v>288.33961958465682</v>
      </c>
    </row>
    <row r="2346" spans="1:31" x14ac:dyDescent="0.25">
      <c r="A2346">
        <v>2363217</v>
      </c>
      <c r="B2346">
        <v>1</v>
      </c>
      <c r="C2346" t="s">
        <v>81</v>
      </c>
      <c r="D2346" t="s">
        <v>115</v>
      </c>
      <c r="E2346" t="s">
        <v>132</v>
      </c>
      <c r="F2346" t="s">
        <v>6992</v>
      </c>
      <c r="G2346" t="s">
        <v>142</v>
      </c>
      <c r="H2346" t="s">
        <v>135</v>
      </c>
      <c r="I2346" t="s">
        <v>136</v>
      </c>
      <c r="J2346" t="s">
        <v>137</v>
      </c>
      <c r="K2346" t="s">
        <v>138</v>
      </c>
      <c r="L2346" t="s">
        <v>6993</v>
      </c>
      <c r="M2346" t="s">
        <v>6994</v>
      </c>
      <c r="N2346">
        <v>1.9125000000000001</v>
      </c>
      <c r="O2346">
        <v>0</v>
      </c>
      <c r="P2346">
        <v>32</v>
      </c>
      <c r="Q2346">
        <v>0</v>
      </c>
      <c r="R2346">
        <v>30</v>
      </c>
      <c r="S2346">
        <v>0</v>
      </c>
      <c r="T2346">
        <v>3</v>
      </c>
      <c r="U2346">
        <v>0</v>
      </c>
      <c r="V2346">
        <v>0</v>
      </c>
      <c r="W2346">
        <v>0</v>
      </c>
      <c r="X2346">
        <v>64.292760573478134</v>
      </c>
      <c r="Y2346">
        <v>0</v>
      </c>
      <c r="Z2346">
        <v>112.48586296035586</v>
      </c>
      <c r="AA2346">
        <v>0</v>
      </c>
      <c r="AB2346">
        <v>1.2963078957365624</v>
      </c>
      <c r="AC2346">
        <v>0</v>
      </c>
      <c r="AD2346">
        <v>0</v>
      </c>
      <c r="AE2346">
        <v>178.07493142957054</v>
      </c>
    </row>
    <row r="2347" spans="1:31" x14ac:dyDescent="0.25">
      <c r="A2347">
        <v>2363323</v>
      </c>
      <c r="B2347">
        <v>1</v>
      </c>
      <c r="C2347" t="s">
        <v>80</v>
      </c>
      <c r="D2347" t="s">
        <v>93</v>
      </c>
      <c r="E2347" t="s">
        <v>166</v>
      </c>
      <c r="F2347" t="s">
        <v>6995</v>
      </c>
      <c r="G2347" t="s">
        <v>244</v>
      </c>
      <c r="H2347" t="s">
        <v>135</v>
      </c>
      <c r="I2347" t="s">
        <v>136</v>
      </c>
      <c r="J2347" t="s">
        <v>137</v>
      </c>
      <c r="K2347" t="s">
        <v>245</v>
      </c>
      <c r="L2347" t="s">
        <v>6996</v>
      </c>
      <c r="M2347" t="s">
        <v>6997</v>
      </c>
      <c r="N2347">
        <v>2.2661111109999998</v>
      </c>
      <c r="O2347">
        <v>1</v>
      </c>
      <c r="P2347">
        <v>0</v>
      </c>
      <c r="Q2347">
        <v>17</v>
      </c>
      <c r="R2347">
        <v>0</v>
      </c>
      <c r="S2347">
        <v>1</v>
      </c>
      <c r="T2347">
        <v>0</v>
      </c>
      <c r="U2347">
        <v>1</v>
      </c>
      <c r="V2347">
        <v>0</v>
      </c>
      <c r="W2347">
        <v>38.602972405622971</v>
      </c>
      <c r="X2347">
        <v>0</v>
      </c>
      <c r="Y2347">
        <v>693.71696099647659</v>
      </c>
      <c r="Z2347">
        <v>0</v>
      </c>
      <c r="AA2347">
        <v>44.067175390816082</v>
      </c>
      <c r="AB2347">
        <v>0</v>
      </c>
      <c r="AC2347">
        <v>156.65170881677525</v>
      </c>
      <c r="AD2347">
        <v>0</v>
      </c>
      <c r="AE2347">
        <v>933.0388176096908</v>
      </c>
    </row>
    <row r="2348" spans="1:31" x14ac:dyDescent="0.25">
      <c r="A2348">
        <v>2363764</v>
      </c>
      <c r="B2348">
        <v>1</v>
      </c>
      <c r="C2348" t="s">
        <v>81</v>
      </c>
      <c r="D2348" t="s">
        <v>123</v>
      </c>
      <c r="E2348" t="s">
        <v>225</v>
      </c>
      <c r="F2348" t="s">
        <v>6998</v>
      </c>
      <c r="G2348" t="s">
        <v>219</v>
      </c>
      <c r="H2348" t="s">
        <v>151</v>
      </c>
      <c r="I2348" t="s">
        <v>136</v>
      </c>
      <c r="J2348" t="s">
        <v>137</v>
      </c>
      <c r="K2348" t="s">
        <v>138</v>
      </c>
      <c r="L2348" t="s">
        <v>6999</v>
      </c>
      <c r="M2348" t="s">
        <v>7000</v>
      </c>
      <c r="N2348">
        <v>0.52861111100000002</v>
      </c>
      <c r="O2348">
        <v>0</v>
      </c>
      <c r="P2348">
        <v>195</v>
      </c>
      <c r="Q2348">
        <v>0</v>
      </c>
      <c r="R2348">
        <v>0</v>
      </c>
      <c r="S2348">
        <v>0</v>
      </c>
      <c r="T2348">
        <v>6</v>
      </c>
      <c r="U2348">
        <v>0</v>
      </c>
      <c r="V2348">
        <v>0</v>
      </c>
      <c r="W2348">
        <v>0</v>
      </c>
      <c r="X2348">
        <v>27.407890734018881</v>
      </c>
      <c r="Y2348">
        <v>0</v>
      </c>
      <c r="Z2348">
        <v>0</v>
      </c>
      <c r="AA2348">
        <v>0</v>
      </c>
      <c r="AB2348">
        <v>2.5510351956935997</v>
      </c>
      <c r="AC2348">
        <v>0</v>
      </c>
      <c r="AD2348">
        <v>0</v>
      </c>
      <c r="AE2348">
        <v>29.958925929712482</v>
      </c>
    </row>
    <row r="2349" spans="1:31" x14ac:dyDescent="0.25">
      <c r="A2349">
        <v>2363329</v>
      </c>
      <c r="B2349">
        <v>1</v>
      </c>
      <c r="C2349" t="s">
        <v>80</v>
      </c>
      <c r="D2349" t="s">
        <v>84</v>
      </c>
      <c r="E2349" t="s">
        <v>148</v>
      </c>
      <c r="F2349" t="s">
        <v>7001</v>
      </c>
      <c r="G2349" t="s">
        <v>240</v>
      </c>
      <c r="H2349" t="s">
        <v>151</v>
      </c>
      <c r="I2349" t="s">
        <v>136</v>
      </c>
      <c r="J2349" t="s">
        <v>137</v>
      </c>
      <c r="K2349" t="s">
        <v>138</v>
      </c>
      <c r="L2349" t="s">
        <v>7002</v>
      </c>
      <c r="M2349" t="s">
        <v>7003</v>
      </c>
      <c r="N2349">
        <v>1.2188888879999999</v>
      </c>
      <c r="O2349">
        <v>0</v>
      </c>
      <c r="P2349">
        <v>7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2.0565720251812376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2.0565720251812376</v>
      </c>
    </row>
    <row r="2350" spans="1:31" x14ac:dyDescent="0.25">
      <c r="A2350">
        <v>2363644</v>
      </c>
      <c r="B2350">
        <v>1</v>
      </c>
      <c r="C2350" t="s">
        <v>80</v>
      </c>
      <c r="D2350" t="s">
        <v>107</v>
      </c>
      <c r="E2350" t="s">
        <v>166</v>
      </c>
      <c r="F2350" t="s">
        <v>5844</v>
      </c>
      <c r="G2350" t="s">
        <v>168</v>
      </c>
      <c r="H2350" t="s">
        <v>135</v>
      </c>
      <c r="I2350" t="s">
        <v>136</v>
      </c>
      <c r="J2350" t="s">
        <v>137</v>
      </c>
      <c r="K2350" t="s">
        <v>138</v>
      </c>
      <c r="L2350" t="s">
        <v>7004</v>
      </c>
      <c r="M2350" t="s">
        <v>7005</v>
      </c>
      <c r="N2350">
        <v>0.21833333299999999</v>
      </c>
      <c r="O2350">
        <v>15</v>
      </c>
      <c r="P2350">
        <v>8832</v>
      </c>
      <c r="Q2350">
        <v>25</v>
      </c>
      <c r="R2350">
        <v>84</v>
      </c>
      <c r="S2350">
        <v>32</v>
      </c>
      <c r="T2350">
        <v>590</v>
      </c>
      <c r="U2350">
        <v>0</v>
      </c>
      <c r="V2350">
        <v>11</v>
      </c>
      <c r="W2350">
        <v>98.343275508004439</v>
      </c>
      <c r="X2350">
        <v>692.92764235738014</v>
      </c>
      <c r="Y2350">
        <v>5.7534877029495304</v>
      </c>
      <c r="Z2350">
        <v>26.660080628360202</v>
      </c>
      <c r="AA2350">
        <v>68.701953551594215</v>
      </c>
      <c r="AB2350">
        <v>232.79790273354902</v>
      </c>
      <c r="AC2350">
        <v>0</v>
      </c>
      <c r="AD2350">
        <v>14.900344512672127</v>
      </c>
      <c r="AE2350">
        <v>1140.0846869945096</v>
      </c>
    </row>
    <row r="2351" spans="1:31" x14ac:dyDescent="0.25">
      <c r="A2351">
        <v>2363538</v>
      </c>
      <c r="B2351">
        <v>1</v>
      </c>
      <c r="C2351" t="s">
        <v>80</v>
      </c>
      <c r="D2351" t="s">
        <v>84</v>
      </c>
      <c r="E2351" t="s">
        <v>171</v>
      </c>
      <c r="F2351" t="s">
        <v>680</v>
      </c>
      <c r="G2351" t="s">
        <v>168</v>
      </c>
      <c r="H2351" t="s">
        <v>135</v>
      </c>
      <c r="I2351" t="s">
        <v>136</v>
      </c>
      <c r="J2351" t="s">
        <v>137</v>
      </c>
      <c r="K2351" t="s">
        <v>138</v>
      </c>
      <c r="L2351" t="s">
        <v>7006</v>
      </c>
      <c r="M2351" t="s">
        <v>7007</v>
      </c>
      <c r="N2351">
        <v>0.23250000000000001</v>
      </c>
      <c r="O2351">
        <v>6</v>
      </c>
      <c r="P2351">
        <v>1368</v>
      </c>
      <c r="Q2351">
        <v>13</v>
      </c>
      <c r="R2351">
        <v>281</v>
      </c>
      <c r="S2351">
        <v>30</v>
      </c>
      <c r="T2351">
        <v>245</v>
      </c>
      <c r="U2351">
        <v>1</v>
      </c>
      <c r="V2351">
        <v>0</v>
      </c>
      <c r="W2351">
        <v>1.17189194814396</v>
      </c>
      <c r="X2351">
        <v>125.03041228868126</v>
      </c>
      <c r="Y2351">
        <v>8.807854835658782</v>
      </c>
      <c r="Z2351">
        <v>45.387746208692214</v>
      </c>
      <c r="AA2351">
        <v>82.692883964504958</v>
      </c>
      <c r="AB2351">
        <v>109.74497600267262</v>
      </c>
      <c r="AC2351">
        <v>4.6447266188400764</v>
      </c>
      <c r="AD2351">
        <v>0</v>
      </c>
      <c r="AE2351">
        <v>377.4804918671939</v>
      </c>
    </row>
    <row r="2352" spans="1:31" x14ac:dyDescent="0.25">
      <c r="A2352">
        <v>2363206</v>
      </c>
      <c r="B2352">
        <v>1</v>
      </c>
      <c r="C2352" t="s">
        <v>80</v>
      </c>
      <c r="D2352" t="s">
        <v>83</v>
      </c>
      <c r="E2352" t="s">
        <v>225</v>
      </c>
      <c r="F2352" t="s">
        <v>7008</v>
      </c>
      <c r="G2352" t="s">
        <v>292</v>
      </c>
      <c r="H2352" t="s">
        <v>151</v>
      </c>
      <c r="I2352" t="s">
        <v>136</v>
      </c>
      <c r="J2352" t="s">
        <v>3</v>
      </c>
      <c r="K2352" t="s">
        <v>138</v>
      </c>
      <c r="L2352" t="s">
        <v>7009</v>
      </c>
      <c r="M2352" t="s">
        <v>7010</v>
      </c>
      <c r="N2352">
        <v>4.6319444440000002</v>
      </c>
      <c r="O2352">
        <v>0</v>
      </c>
      <c r="P2352">
        <v>168</v>
      </c>
      <c r="Q2352">
        <v>0</v>
      </c>
      <c r="R2352">
        <v>0</v>
      </c>
      <c r="S2352">
        <v>0</v>
      </c>
      <c r="T2352">
        <v>37</v>
      </c>
      <c r="U2352">
        <v>0</v>
      </c>
      <c r="V2352">
        <v>0</v>
      </c>
      <c r="W2352">
        <v>0</v>
      </c>
      <c r="X2352">
        <v>263.05157441462507</v>
      </c>
      <c r="Y2352">
        <v>0</v>
      </c>
      <c r="Z2352">
        <v>0</v>
      </c>
      <c r="AA2352">
        <v>0</v>
      </c>
      <c r="AB2352">
        <v>108.7972959127285</v>
      </c>
      <c r="AC2352">
        <v>0</v>
      </c>
      <c r="AD2352">
        <v>0</v>
      </c>
      <c r="AE2352">
        <v>371.84887032735355</v>
      </c>
    </row>
    <row r="2353" spans="1:31" x14ac:dyDescent="0.25">
      <c r="A2353">
        <v>2363269</v>
      </c>
      <c r="B2353">
        <v>1</v>
      </c>
      <c r="C2353" t="s">
        <v>81</v>
      </c>
      <c r="D2353" t="s">
        <v>122</v>
      </c>
      <c r="E2353" t="s">
        <v>166</v>
      </c>
      <c r="F2353" t="s">
        <v>7011</v>
      </c>
      <c r="G2353" t="s">
        <v>244</v>
      </c>
      <c r="H2353" t="s">
        <v>135</v>
      </c>
      <c r="I2353" t="s">
        <v>136</v>
      </c>
      <c r="J2353" t="s">
        <v>137</v>
      </c>
      <c r="K2353" t="s">
        <v>245</v>
      </c>
      <c r="L2353" t="s">
        <v>7012</v>
      </c>
      <c r="M2353" t="s">
        <v>7013</v>
      </c>
      <c r="N2353">
        <v>8.7216666660000008</v>
      </c>
      <c r="O2353">
        <v>24</v>
      </c>
      <c r="P2353">
        <v>840</v>
      </c>
      <c r="Q2353">
        <v>69</v>
      </c>
      <c r="R2353">
        <v>37</v>
      </c>
      <c r="S2353">
        <v>23</v>
      </c>
      <c r="T2353">
        <v>54</v>
      </c>
      <c r="U2353">
        <v>0</v>
      </c>
      <c r="V2353">
        <v>2</v>
      </c>
      <c r="W2353">
        <v>68.848706710789401</v>
      </c>
      <c r="X2353">
        <v>1466.7899290587461</v>
      </c>
      <c r="Y2353">
        <v>835.57600860108732</v>
      </c>
      <c r="Z2353">
        <v>246.6887108218537</v>
      </c>
      <c r="AA2353">
        <v>956.22133165660239</v>
      </c>
      <c r="AB2353">
        <v>434.70231097990819</v>
      </c>
      <c r="AC2353">
        <v>0</v>
      </c>
      <c r="AD2353">
        <v>1631.278947132196</v>
      </c>
      <c r="AE2353">
        <v>5640.105944961183</v>
      </c>
    </row>
    <row r="2354" spans="1:31" x14ac:dyDescent="0.25">
      <c r="A2354">
        <v>2363412</v>
      </c>
      <c r="B2354">
        <v>1</v>
      </c>
      <c r="C2354" t="s">
        <v>81</v>
      </c>
      <c r="D2354" t="s">
        <v>122</v>
      </c>
      <c r="E2354" t="s">
        <v>225</v>
      </c>
      <c r="F2354" t="s">
        <v>7014</v>
      </c>
      <c r="G2354" t="s">
        <v>219</v>
      </c>
      <c r="H2354" t="s">
        <v>151</v>
      </c>
      <c r="I2354" t="s">
        <v>136</v>
      </c>
      <c r="J2354" t="s">
        <v>137</v>
      </c>
      <c r="K2354" t="s">
        <v>138</v>
      </c>
      <c r="L2354" t="s">
        <v>7015</v>
      </c>
      <c r="M2354" t="s">
        <v>7016</v>
      </c>
      <c r="N2354">
        <v>0.76111111099999995</v>
      </c>
      <c r="O2354">
        <v>0</v>
      </c>
      <c r="P2354">
        <v>24</v>
      </c>
      <c r="Q2354">
        <v>0</v>
      </c>
      <c r="R2354">
        <v>0</v>
      </c>
      <c r="S2354">
        <v>0</v>
      </c>
      <c r="T2354">
        <v>2</v>
      </c>
      <c r="U2354">
        <v>0</v>
      </c>
      <c r="V2354">
        <v>0</v>
      </c>
      <c r="W2354">
        <v>0</v>
      </c>
      <c r="X2354">
        <v>3.6968384163055248</v>
      </c>
      <c r="Y2354">
        <v>0</v>
      </c>
      <c r="Z2354">
        <v>0</v>
      </c>
      <c r="AA2354">
        <v>0</v>
      </c>
      <c r="AB2354">
        <v>0.84980711955088828</v>
      </c>
      <c r="AC2354">
        <v>0</v>
      </c>
      <c r="AD2354">
        <v>0</v>
      </c>
      <c r="AE2354">
        <v>4.5466455358564133</v>
      </c>
    </row>
    <row r="2355" spans="1:31" x14ac:dyDescent="0.25">
      <c r="A2355">
        <v>2363289</v>
      </c>
      <c r="B2355">
        <v>1</v>
      </c>
      <c r="C2355" t="s">
        <v>80</v>
      </c>
      <c r="D2355" t="s">
        <v>101</v>
      </c>
      <c r="E2355" t="s">
        <v>171</v>
      </c>
      <c r="F2355" t="s">
        <v>7017</v>
      </c>
      <c r="G2355" t="s">
        <v>244</v>
      </c>
      <c r="H2355" t="s">
        <v>135</v>
      </c>
      <c r="I2355" t="s">
        <v>136</v>
      </c>
      <c r="J2355" t="s">
        <v>137</v>
      </c>
      <c r="K2355" t="s">
        <v>245</v>
      </c>
      <c r="L2355" t="s">
        <v>7018</v>
      </c>
      <c r="M2355" t="s">
        <v>7019</v>
      </c>
      <c r="N2355">
        <v>4.5674999999999999</v>
      </c>
      <c r="O2355">
        <v>3</v>
      </c>
      <c r="P2355">
        <v>967</v>
      </c>
      <c r="Q2355">
        <v>6</v>
      </c>
      <c r="R2355">
        <v>31</v>
      </c>
      <c r="S2355">
        <v>4</v>
      </c>
      <c r="T2355">
        <v>101</v>
      </c>
      <c r="U2355">
        <v>2</v>
      </c>
      <c r="V2355">
        <v>0</v>
      </c>
      <c r="W2355">
        <v>11.099583089950949</v>
      </c>
      <c r="X2355">
        <v>1455.9592266374598</v>
      </c>
      <c r="Y2355">
        <v>191.23627204645788</v>
      </c>
      <c r="Z2355">
        <v>92.03542076020905</v>
      </c>
      <c r="AA2355">
        <v>58.340943423364877</v>
      </c>
      <c r="AB2355">
        <v>599.19828386209724</v>
      </c>
      <c r="AC2355">
        <v>1292.6534823734771</v>
      </c>
      <c r="AD2355">
        <v>0</v>
      </c>
      <c r="AE2355">
        <v>3700.5232121930176</v>
      </c>
    </row>
    <row r="2356" spans="1:31" x14ac:dyDescent="0.25">
      <c r="A2356">
        <v>2363667</v>
      </c>
      <c r="B2356">
        <v>1</v>
      </c>
      <c r="C2356" t="s">
        <v>81</v>
      </c>
      <c r="D2356" t="s">
        <v>128</v>
      </c>
      <c r="E2356" t="s">
        <v>166</v>
      </c>
      <c r="F2356" t="s">
        <v>4196</v>
      </c>
      <c r="G2356" t="s">
        <v>168</v>
      </c>
      <c r="H2356" t="s">
        <v>135</v>
      </c>
      <c r="I2356" t="s">
        <v>136</v>
      </c>
      <c r="J2356" t="s">
        <v>137</v>
      </c>
      <c r="K2356" t="s">
        <v>138</v>
      </c>
      <c r="L2356" t="s">
        <v>6657</v>
      </c>
      <c r="M2356" t="s">
        <v>7020</v>
      </c>
      <c r="N2356">
        <v>0.50333333300000005</v>
      </c>
      <c r="O2356">
        <v>0</v>
      </c>
      <c r="P2356">
        <v>2454</v>
      </c>
      <c r="Q2356">
        <v>7</v>
      </c>
      <c r="R2356">
        <v>24</v>
      </c>
      <c r="S2356">
        <v>11</v>
      </c>
      <c r="T2356">
        <v>153</v>
      </c>
      <c r="U2356">
        <v>0</v>
      </c>
      <c r="V2356">
        <v>0</v>
      </c>
      <c r="W2356">
        <v>0</v>
      </c>
      <c r="X2356">
        <v>436.92271705275135</v>
      </c>
      <c r="Y2356">
        <v>54.327954769271159</v>
      </c>
      <c r="Z2356">
        <v>11.191506674403522</v>
      </c>
      <c r="AA2356">
        <v>158.9121615868884</v>
      </c>
      <c r="AB2356">
        <v>127.07528470994819</v>
      </c>
      <c r="AC2356">
        <v>0</v>
      </c>
      <c r="AD2356">
        <v>0</v>
      </c>
      <c r="AE2356">
        <v>788.42962479326263</v>
      </c>
    </row>
    <row r="2357" spans="1:31" x14ac:dyDescent="0.25">
      <c r="A2357">
        <v>2363773</v>
      </c>
      <c r="B2357">
        <v>1</v>
      </c>
      <c r="C2357" t="s">
        <v>80</v>
      </c>
      <c r="D2357" t="s">
        <v>103</v>
      </c>
      <c r="E2357" t="s">
        <v>154</v>
      </c>
      <c r="F2357" t="s">
        <v>2386</v>
      </c>
      <c r="G2357" t="s">
        <v>299</v>
      </c>
      <c r="H2357" t="s">
        <v>151</v>
      </c>
      <c r="I2357" t="s">
        <v>136</v>
      </c>
      <c r="J2357" t="s">
        <v>137</v>
      </c>
      <c r="K2357" t="s">
        <v>138</v>
      </c>
      <c r="L2357" t="s">
        <v>7021</v>
      </c>
      <c r="M2357" t="s">
        <v>7022</v>
      </c>
      <c r="N2357">
        <v>1.876666666</v>
      </c>
      <c r="O2357">
        <v>0</v>
      </c>
      <c r="P2357">
        <v>0</v>
      </c>
      <c r="Q2357">
        <v>0</v>
      </c>
      <c r="R2357">
        <v>8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252.82971796829338</v>
      </c>
      <c r="AA2357">
        <v>0</v>
      </c>
      <c r="AB2357">
        <v>0</v>
      </c>
      <c r="AC2357">
        <v>0</v>
      </c>
      <c r="AD2357">
        <v>0</v>
      </c>
      <c r="AE2357">
        <v>252.82971796829338</v>
      </c>
    </row>
    <row r="2358" spans="1:31" x14ac:dyDescent="0.25">
      <c r="A2358">
        <v>2363418</v>
      </c>
      <c r="B2358">
        <v>1</v>
      </c>
      <c r="C2358" t="s">
        <v>81</v>
      </c>
      <c r="D2358" t="s">
        <v>120</v>
      </c>
      <c r="E2358" t="s">
        <v>148</v>
      </c>
      <c r="F2358" t="s">
        <v>7023</v>
      </c>
      <c r="G2358" t="s">
        <v>150</v>
      </c>
      <c r="H2358" t="s">
        <v>151</v>
      </c>
      <c r="I2358" t="s">
        <v>136</v>
      </c>
      <c r="J2358" t="s">
        <v>137</v>
      </c>
      <c r="K2358" t="s">
        <v>138</v>
      </c>
      <c r="L2358" t="s">
        <v>7024</v>
      </c>
      <c r="M2358" t="s">
        <v>7025</v>
      </c>
      <c r="N2358">
        <v>2.727222222</v>
      </c>
      <c r="O2358">
        <v>0</v>
      </c>
      <c r="P2358">
        <v>1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0.37238933131954055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0.37238933131954055</v>
      </c>
    </row>
    <row r="2359" spans="1:31" x14ac:dyDescent="0.25">
      <c r="A2359">
        <v>2363724</v>
      </c>
      <c r="B2359">
        <v>1</v>
      </c>
      <c r="C2359" t="s">
        <v>80</v>
      </c>
      <c r="D2359" t="s">
        <v>96</v>
      </c>
      <c r="E2359" t="s">
        <v>175</v>
      </c>
      <c r="F2359" t="s">
        <v>6734</v>
      </c>
      <c r="G2359" t="s">
        <v>219</v>
      </c>
      <c r="H2359" t="s">
        <v>151</v>
      </c>
      <c r="I2359" t="s">
        <v>136</v>
      </c>
      <c r="J2359" t="s">
        <v>137</v>
      </c>
      <c r="K2359" t="s">
        <v>138</v>
      </c>
      <c r="L2359" t="s">
        <v>7026</v>
      </c>
      <c r="M2359" t="s">
        <v>7027</v>
      </c>
      <c r="N2359">
        <v>3.0147222220000001</v>
      </c>
      <c r="O2359">
        <v>0</v>
      </c>
      <c r="P2359">
        <v>2</v>
      </c>
      <c r="Q2359">
        <v>0</v>
      </c>
      <c r="R2359">
        <v>0</v>
      </c>
      <c r="S2359">
        <v>0</v>
      </c>
      <c r="T2359">
        <v>5</v>
      </c>
      <c r="U2359">
        <v>0</v>
      </c>
      <c r="V2359">
        <v>0</v>
      </c>
      <c r="W2359">
        <v>0</v>
      </c>
      <c r="X2359">
        <v>13.513601088996065</v>
      </c>
      <c r="Y2359">
        <v>0</v>
      </c>
      <c r="Z2359">
        <v>0</v>
      </c>
      <c r="AA2359">
        <v>0</v>
      </c>
      <c r="AB2359">
        <v>28.673433278312057</v>
      </c>
      <c r="AC2359">
        <v>0</v>
      </c>
      <c r="AD2359">
        <v>0</v>
      </c>
      <c r="AE2359">
        <v>42.187034367308122</v>
      </c>
    </row>
    <row r="2360" spans="1:31" x14ac:dyDescent="0.25">
      <c r="A2360">
        <v>2363624</v>
      </c>
      <c r="B2360">
        <v>1</v>
      </c>
      <c r="C2360" t="s">
        <v>81</v>
      </c>
      <c r="D2360" t="s">
        <v>118</v>
      </c>
      <c r="E2360" t="s">
        <v>148</v>
      </c>
      <c r="F2360" t="s">
        <v>7028</v>
      </c>
      <c r="G2360" t="s">
        <v>181</v>
      </c>
      <c r="H2360" t="s">
        <v>151</v>
      </c>
      <c r="I2360" t="s">
        <v>136</v>
      </c>
      <c r="J2360" t="s">
        <v>3</v>
      </c>
      <c r="K2360" t="s">
        <v>138</v>
      </c>
      <c r="L2360" t="s">
        <v>7029</v>
      </c>
      <c r="M2360" t="s">
        <v>7030</v>
      </c>
      <c r="N2360">
        <v>1.7136111110000001</v>
      </c>
      <c r="O2360">
        <v>0</v>
      </c>
      <c r="P2360">
        <v>6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3.6275224315958923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3.6275224315958923</v>
      </c>
    </row>
    <row r="2361" spans="1:31" x14ac:dyDescent="0.25">
      <c r="A2361">
        <v>2363710</v>
      </c>
      <c r="B2361">
        <v>1</v>
      </c>
      <c r="C2361" t="s">
        <v>81</v>
      </c>
      <c r="D2361" t="s">
        <v>123</v>
      </c>
      <c r="E2361" t="s">
        <v>154</v>
      </c>
      <c r="F2361" t="s">
        <v>7031</v>
      </c>
      <c r="G2361" t="s">
        <v>299</v>
      </c>
      <c r="H2361" t="s">
        <v>151</v>
      </c>
      <c r="I2361" t="s">
        <v>136</v>
      </c>
      <c r="J2361" t="s">
        <v>137</v>
      </c>
      <c r="K2361" t="s">
        <v>138</v>
      </c>
      <c r="L2361" t="s">
        <v>7032</v>
      </c>
      <c r="M2361" t="s">
        <v>7033</v>
      </c>
      <c r="N2361">
        <v>2.5672222219999998</v>
      </c>
      <c r="O2361">
        <v>0</v>
      </c>
      <c r="P2361">
        <v>6</v>
      </c>
      <c r="Q2361">
        <v>0</v>
      </c>
      <c r="R2361">
        <v>16</v>
      </c>
      <c r="S2361">
        <v>0</v>
      </c>
      <c r="T2361">
        <v>5</v>
      </c>
      <c r="U2361">
        <v>0</v>
      </c>
      <c r="V2361">
        <v>0</v>
      </c>
      <c r="W2361">
        <v>0</v>
      </c>
      <c r="X2361">
        <v>3.0837597746424144</v>
      </c>
      <c r="Y2361">
        <v>0</v>
      </c>
      <c r="Z2361">
        <v>62.313069997514226</v>
      </c>
      <c r="AA2361">
        <v>0</v>
      </c>
      <c r="AB2361">
        <v>21.120933788489822</v>
      </c>
      <c r="AC2361">
        <v>0</v>
      </c>
      <c r="AD2361">
        <v>0</v>
      </c>
      <c r="AE2361">
        <v>86.517763560646458</v>
      </c>
    </row>
    <row r="2362" spans="1:31" x14ac:dyDescent="0.25">
      <c r="A2362">
        <v>2363518</v>
      </c>
      <c r="B2362">
        <v>1</v>
      </c>
      <c r="C2362" t="s">
        <v>80</v>
      </c>
      <c r="D2362" t="s">
        <v>101</v>
      </c>
      <c r="E2362" t="s">
        <v>171</v>
      </c>
      <c r="F2362" t="s">
        <v>6604</v>
      </c>
      <c r="G2362" t="s">
        <v>168</v>
      </c>
      <c r="H2362" t="s">
        <v>135</v>
      </c>
      <c r="I2362" t="s">
        <v>136</v>
      </c>
      <c r="J2362" t="s">
        <v>137</v>
      </c>
      <c r="K2362" t="s">
        <v>138</v>
      </c>
      <c r="L2362" t="s">
        <v>7034</v>
      </c>
      <c r="M2362" t="s">
        <v>7035</v>
      </c>
      <c r="N2362">
        <v>1.116944444</v>
      </c>
      <c r="O2362">
        <v>14</v>
      </c>
      <c r="P2362">
        <v>3718</v>
      </c>
      <c r="Q2362">
        <v>11</v>
      </c>
      <c r="R2362">
        <v>111</v>
      </c>
      <c r="S2362">
        <v>34</v>
      </c>
      <c r="T2362">
        <v>426</v>
      </c>
      <c r="U2362">
        <v>4</v>
      </c>
      <c r="V2362">
        <v>1</v>
      </c>
      <c r="W2362">
        <v>12.585259798033379</v>
      </c>
      <c r="X2362">
        <v>1564.8596478631725</v>
      </c>
      <c r="Y2362">
        <v>88.220813906573369</v>
      </c>
      <c r="Z2362">
        <v>98.782127133742335</v>
      </c>
      <c r="AA2362">
        <v>164.4266511969337</v>
      </c>
      <c r="AB2362">
        <v>959.05466195845145</v>
      </c>
      <c r="AC2362">
        <v>411.95417483171497</v>
      </c>
      <c r="AD2362">
        <v>0.95854724698007443</v>
      </c>
      <c r="AE2362">
        <v>3300.8418839356023</v>
      </c>
    </row>
    <row r="2363" spans="1:31" x14ac:dyDescent="0.25">
      <c r="A2363">
        <v>2363209</v>
      </c>
      <c r="B2363">
        <v>1</v>
      </c>
      <c r="C2363" t="s">
        <v>80</v>
      </c>
      <c r="D2363" t="s">
        <v>104</v>
      </c>
      <c r="E2363" t="s">
        <v>171</v>
      </c>
      <c r="F2363" t="s">
        <v>7036</v>
      </c>
      <c r="G2363" t="s">
        <v>168</v>
      </c>
      <c r="H2363" t="s">
        <v>135</v>
      </c>
      <c r="I2363" t="s">
        <v>136</v>
      </c>
      <c r="J2363" t="s">
        <v>137</v>
      </c>
      <c r="K2363" t="s">
        <v>138</v>
      </c>
      <c r="L2363" t="s">
        <v>7037</v>
      </c>
      <c r="M2363" t="s">
        <v>7038</v>
      </c>
      <c r="N2363">
        <v>1.8152777769999999</v>
      </c>
      <c r="O2363">
        <v>3</v>
      </c>
      <c r="P2363">
        <v>190</v>
      </c>
      <c r="Q2363">
        <v>19</v>
      </c>
      <c r="R2363">
        <v>241</v>
      </c>
      <c r="S2363">
        <v>15</v>
      </c>
      <c r="T2363">
        <v>75</v>
      </c>
      <c r="U2363">
        <v>4</v>
      </c>
      <c r="V2363">
        <v>0</v>
      </c>
      <c r="W2363">
        <v>31.726814424039691</v>
      </c>
      <c r="X2363">
        <v>147.59291910864059</v>
      </c>
      <c r="Y2363">
        <v>40.408132950789692</v>
      </c>
      <c r="Z2363">
        <v>331.41750812571735</v>
      </c>
      <c r="AA2363">
        <v>120.9218976491307</v>
      </c>
      <c r="AB2363">
        <v>128.7453188234141</v>
      </c>
      <c r="AC2363">
        <v>248.7929511548075</v>
      </c>
      <c r="AD2363">
        <v>0</v>
      </c>
      <c r="AE2363">
        <v>1049.6055422365398</v>
      </c>
    </row>
    <row r="2364" spans="1:31" x14ac:dyDescent="0.25">
      <c r="A2364">
        <v>2363664</v>
      </c>
      <c r="B2364">
        <v>1</v>
      </c>
      <c r="C2364" t="s">
        <v>81</v>
      </c>
      <c r="D2364" t="s">
        <v>122</v>
      </c>
      <c r="E2364" t="s">
        <v>154</v>
      </c>
      <c r="F2364" t="s">
        <v>7039</v>
      </c>
      <c r="G2364" t="s">
        <v>299</v>
      </c>
      <c r="H2364" t="s">
        <v>151</v>
      </c>
      <c r="I2364" t="s">
        <v>136</v>
      </c>
      <c r="J2364" t="s">
        <v>137</v>
      </c>
      <c r="K2364" t="s">
        <v>138</v>
      </c>
      <c r="L2364" t="s">
        <v>7040</v>
      </c>
      <c r="M2364" t="s">
        <v>7041</v>
      </c>
      <c r="N2364">
        <v>1.040277777</v>
      </c>
      <c r="O2364">
        <v>0</v>
      </c>
      <c r="P2364">
        <v>18</v>
      </c>
      <c r="Q2364">
        <v>0</v>
      </c>
      <c r="R2364">
        <v>0</v>
      </c>
      <c r="S2364">
        <v>0</v>
      </c>
      <c r="T2364">
        <v>1</v>
      </c>
      <c r="U2364">
        <v>0</v>
      </c>
      <c r="V2364">
        <v>0</v>
      </c>
      <c r="W2364">
        <v>0</v>
      </c>
      <c r="X2364">
        <v>7.4001293066375773</v>
      </c>
      <c r="Y2364">
        <v>0</v>
      </c>
      <c r="Z2364">
        <v>0</v>
      </c>
      <c r="AA2364">
        <v>0</v>
      </c>
      <c r="AB2364">
        <v>2.1986056361958193</v>
      </c>
      <c r="AC2364">
        <v>0</v>
      </c>
      <c r="AD2364">
        <v>0</v>
      </c>
      <c r="AE2364">
        <v>9.5987349428333957</v>
      </c>
    </row>
    <row r="2365" spans="1:31" x14ac:dyDescent="0.25">
      <c r="A2365">
        <v>2363564</v>
      </c>
      <c r="B2365">
        <v>1</v>
      </c>
      <c r="C2365" t="s">
        <v>81</v>
      </c>
      <c r="D2365" t="s">
        <v>120</v>
      </c>
      <c r="E2365" t="s">
        <v>166</v>
      </c>
      <c r="F2365" t="s">
        <v>6624</v>
      </c>
      <c r="G2365" t="s">
        <v>168</v>
      </c>
      <c r="H2365" t="s">
        <v>135</v>
      </c>
      <c r="I2365" t="s">
        <v>136</v>
      </c>
      <c r="J2365" t="s">
        <v>137</v>
      </c>
      <c r="K2365" t="s">
        <v>138</v>
      </c>
      <c r="L2365" t="s">
        <v>7042</v>
      </c>
      <c r="M2365" t="s">
        <v>7043</v>
      </c>
      <c r="N2365">
        <v>0.93138888799999997</v>
      </c>
      <c r="O2365">
        <v>1</v>
      </c>
      <c r="P2365">
        <v>1697</v>
      </c>
      <c r="Q2365">
        <v>119</v>
      </c>
      <c r="R2365">
        <v>74</v>
      </c>
      <c r="S2365">
        <v>29</v>
      </c>
      <c r="T2365">
        <v>126</v>
      </c>
      <c r="U2365">
        <v>2</v>
      </c>
      <c r="V2365">
        <v>1</v>
      </c>
      <c r="W2365">
        <v>1.2832433653576172</v>
      </c>
      <c r="X2365">
        <v>442.45673265717056</v>
      </c>
      <c r="Y2365">
        <v>702.36164612576988</v>
      </c>
      <c r="Z2365">
        <v>213.2855305503771</v>
      </c>
      <c r="AA2365">
        <v>152.11793020767698</v>
      </c>
      <c r="AB2365">
        <v>140.05342075777833</v>
      </c>
      <c r="AC2365">
        <v>60.197387949061017</v>
      </c>
      <c r="AD2365">
        <v>7.2845148024912092</v>
      </c>
      <c r="AE2365">
        <v>1719.0404064156828</v>
      </c>
    </row>
    <row r="2366" spans="1:31" x14ac:dyDescent="0.25">
      <c r="A2366">
        <v>2363501</v>
      </c>
      <c r="B2366">
        <v>1</v>
      </c>
      <c r="C2366" t="s">
        <v>80</v>
      </c>
      <c r="D2366" t="s">
        <v>99</v>
      </c>
      <c r="E2366" t="s">
        <v>166</v>
      </c>
      <c r="F2366" t="s">
        <v>7044</v>
      </c>
      <c r="G2366" t="s">
        <v>168</v>
      </c>
      <c r="H2366" t="s">
        <v>135</v>
      </c>
      <c r="I2366" t="s">
        <v>136</v>
      </c>
      <c r="J2366" t="s">
        <v>137</v>
      </c>
      <c r="K2366" t="s">
        <v>138</v>
      </c>
      <c r="L2366" t="s">
        <v>7045</v>
      </c>
      <c r="M2366" t="s">
        <v>7046</v>
      </c>
      <c r="N2366">
        <v>0.37388888799999997</v>
      </c>
      <c r="O2366">
        <v>8</v>
      </c>
      <c r="P2366">
        <v>2948</v>
      </c>
      <c r="Q2366">
        <v>14</v>
      </c>
      <c r="R2366">
        <v>167</v>
      </c>
      <c r="S2366">
        <v>24</v>
      </c>
      <c r="T2366">
        <v>413</v>
      </c>
      <c r="U2366">
        <v>0</v>
      </c>
      <c r="V2366">
        <v>9</v>
      </c>
      <c r="W2366">
        <v>22.039387859438005</v>
      </c>
      <c r="X2366">
        <v>337.53250317071371</v>
      </c>
      <c r="Y2366">
        <v>32.498723278387466</v>
      </c>
      <c r="Z2366">
        <v>33.737335566812632</v>
      </c>
      <c r="AA2366">
        <v>33.231025160007221</v>
      </c>
      <c r="AB2366">
        <v>252.7921315994796</v>
      </c>
      <c r="AC2366">
        <v>0</v>
      </c>
      <c r="AD2366">
        <v>430.78141743599906</v>
      </c>
      <c r="AE2366">
        <v>1142.6125240708377</v>
      </c>
    </row>
    <row r="2367" spans="1:31" x14ac:dyDescent="0.25">
      <c r="A2367">
        <v>2363641</v>
      </c>
      <c r="B2367">
        <v>1</v>
      </c>
      <c r="C2367" t="s">
        <v>80</v>
      </c>
      <c r="D2367" t="s">
        <v>96</v>
      </c>
      <c r="E2367" t="s">
        <v>225</v>
      </c>
      <c r="F2367" t="s">
        <v>7047</v>
      </c>
      <c r="G2367" t="s">
        <v>181</v>
      </c>
      <c r="H2367" t="s">
        <v>151</v>
      </c>
      <c r="I2367" t="s">
        <v>136</v>
      </c>
      <c r="J2367" t="s">
        <v>3</v>
      </c>
      <c r="K2367" t="s">
        <v>138</v>
      </c>
      <c r="L2367" t="s">
        <v>7048</v>
      </c>
      <c r="M2367" t="s">
        <v>7049</v>
      </c>
      <c r="N2367">
        <v>5.312777777</v>
      </c>
      <c r="O2367">
        <v>0</v>
      </c>
      <c r="P2367">
        <v>41</v>
      </c>
      <c r="Q2367">
        <v>0</v>
      </c>
      <c r="R2367">
        <v>1</v>
      </c>
      <c r="S2367">
        <v>0</v>
      </c>
      <c r="T2367">
        <v>5</v>
      </c>
      <c r="U2367">
        <v>0</v>
      </c>
      <c r="V2367">
        <v>0</v>
      </c>
      <c r="W2367">
        <v>0</v>
      </c>
      <c r="X2367">
        <v>122.74554614626632</v>
      </c>
      <c r="Y2367">
        <v>0</v>
      </c>
      <c r="Z2367">
        <v>1.9745990616734499</v>
      </c>
      <c r="AA2367">
        <v>0</v>
      </c>
      <c r="AB2367">
        <v>6.9626225818117913</v>
      </c>
      <c r="AC2367">
        <v>0</v>
      </c>
      <c r="AD2367">
        <v>0</v>
      </c>
      <c r="AE2367">
        <v>131.68276778975155</v>
      </c>
    </row>
    <row r="2368" spans="1:31" x14ac:dyDescent="0.25">
      <c r="A2368">
        <v>2363272</v>
      </c>
      <c r="B2368">
        <v>1</v>
      </c>
      <c r="C2368" t="s">
        <v>80</v>
      </c>
      <c r="D2368" t="s">
        <v>103</v>
      </c>
      <c r="E2368" t="s">
        <v>132</v>
      </c>
      <c r="F2368" t="s">
        <v>7050</v>
      </c>
      <c r="G2368" t="s">
        <v>142</v>
      </c>
      <c r="H2368" t="s">
        <v>135</v>
      </c>
      <c r="I2368" t="s">
        <v>136</v>
      </c>
      <c r="J2368" t="s">
        <v>137</v>
      </c>
      <c r="K2368" t="s">
        <v>138</v>
      </c>
      <c r="L2368" t="s">
        <v>7051</v>
      </c>
      <c r="M2368" t="s">
        <v>7052</v>
      </c>
      <c r="N2368">
        <v>0.62638888800000003</v>
      </c>
      <c r="O2368">
        <v>0</v>
      </c>
      <c r="P2368">
        <v>514</v>
      </c>
      <c r="Q2368">
        <v>0</v>
      </c>
      <c r="R2368">
        <v>32</v>
      </c>
      <c r="S2368">
        <v>3</v>
      </c>
      <c r="T2368">
        <v>204</v>
      </c>
      <c r="U2368">
        <v>0</v>
      </c>
      <c r="V2368">
        <v>0</v>
      </c>
      <c r="W2368">
        <v>0</v>
      </c>
      <c r="X2368">
        <v>57.898607739157448</v>
      </c>
      <c r="Y2368">
        <v>0</v>
      </c>
      <c r="Z2368">
        <v>6.7719097894308673</v>
      </c>
      <c r="AA2368">
        <v>4.1299222040977082</v>
      </c>
      <c r="AB2368">
        <v>93.792564436116024</v>
      </c>
      <c r="AC2368">
        <v>0</v>
      </c>
      <c r="AD2368">
        <v>0</v>
      </c>
      <c r="AE2368">
        <v>162.59300416880205</v>
      </c>
    </row>
    <row r="2369" spans="1:31" x14ac:dyDescent="0.25">
      <c r="A2369">
        <v>2363415</v>
      </c>
      <c r="B2369">
        <v>1</v>
      </c>
      <c r="C2369" t="s">
        <v>80</v>
      </c>
      <c r="D2369" t="s">
        <v>105</v>
      </c>
      <c r="E2369" t="s">
        <v>175</v>
      </c>
      <c r="F2369" t="s">
        <v>7053</v>
      </c>
      <c r="G2369" t="s">
        <v>181</v>
      </c>
      <c r="H2369" t="s">
        <v>151</v>
      </c>
      <c r="I2369" t="s">
        <v>136</v>
      </c>
      <c r="J2369" t="s">
        <v>3</v>
      </c>
      <c r="K2369" t="s">
        <v>138</v>
      </c>
      <c r="L2369" t="s">
        <v>7054</v>
      </c>
      <c r="M2369" t="s">
        <v>7055</v>
      </c>
      <c r="N2369">
        <v>2.0661111110000001</v>
      </c>
      <c r="O2369">
        <v>0</v>
      </c>
      <c r="P2369">
        <v>39</v>
      </c>
      <c r="Q2369">
        <v>0</v>
      </c>
      <c r="R2369">
        <v>0</v>
      </c>
      <c r="S2369">
        <v>0</v>
      </c>
      <c r="T2369">
        <v>8</v>
      </c>
      <c r="U2369">
        <v>0</v>
      </c>
      <c r="V2369">
        <v>0</v>
      </c>
      <c r="W2369">
        <v>0</v>
      </c>
      <c r="X2369">
        <v>30.44612942330965</v>
      </c>
      <c r="Y2369">
        <v>0</v>
      </c>
      <c r="Z2369">
        <v>0</v>
      </c>
      <c r="AA2369">
        <v>0</v>
      </c>
      <c r="AB2369">
        <v>11.208916239309179</v>
      </c>
      <c r="AC2369">
        <v>0</v>
      </c>
      <c r="AD2369">
        <v>0</v>
      </c>
      <c r="AE2369">
        <v>41.655045662618832</v>
      </c>
    </row>
    <row r="2370" spans="1:31" x14ac:dyDescent="0.25">
      <c r="A2370">
        <v>2363229</v>
      </c>
      <c r="B2370">
        <v>1</v>
      </c>
      <c r="C2370" t="s">
        <v>80</v>
      </c>
      <c r="D2370" t="s">
        <v>101</v>
      </c>
      <c r="E2370" t="s">
        <v>171</v>
      </c>
      <c r="F2370" t="s">
        <v>7056</v>
      </c>
      <c r="G2370" t="s">
        <v>168</v>
      </c>
      <c r="H2370" t="s">
        <v>135</v>
      </c>
      <c r="I2370" t="s">
        <v>136</v>
      </c>
      <c r="J2370" t="s">
        <v>137</v>
      </c>
      <c r="K2370" t="s">
        <v>138</v>
      </c>
      <c r="L2370" t="s">
        <v>7057</v>
      </c>
      <c r="M2370" t="s">
        <v>7058</v>
      </c>
      <c r="N2370">
        <v>2.0463888880000001</v>
      </c>
      <c r="O2370">
        <v>7</v>
      </c>
      <c r="P2370">
        <v>9</v>
      </c>
      <c r="Q2370">
        <v>7</v>
      </c>
      <c r="R2370">
        <v>5</v>
      </c>
      <c r="S2370">
        <v>2</v>
      </c>
      <c r="T2370">
        <v>3</v>
      </c>
      <c r="U2370">
        <v>0</v>
      </c>
      <c r="V2370">
        <v>0</v>
      </c>
      <c r="W2370">
        <v>11.65329423565348</v>
      </c>
      <c r="X2370">
        <v>4.9480223096663618</v>
      </c>
      <c r="Y2370">
        <v>28.384722630242315</v>
      </c>
      <c r="Z2370">
        <v>10.290849290210668</v>
      </c>
      <c r="AA2370">
        <v>44.653666786627902</v>
      </c>
      <c r="AB2370">
        <v>1.2684875507414579</v>
      </c>
      <c r="AC2370">
        <v>0</v>
      </c>
      <c r="AD2370">
        <v>0</v>
      </c>
      <c r="AE2370">
        <v>101.19904280314218</v>
      </c>
    </row>
    <row r="2371" spans="1:31" x14ac:dyDescent="0.25">
      <c r="A2371">
        <v>2363372</v>
      </c>
      <c r="B2371">
        <v>1</v>
      </c>
      <c r="C2371" t="s">
        <v>81</v>
      </c>
      <c r="D2371" t="s">
        <v>128</v>
      </c>
      <c r="E2371" t="s">
        <v>166</v>
      </c>
      <c r="F2371" t="s">
        <v>7059</v>
      </c>
      <c r="G2371" t="s">
        <v>181</v>
      </c>
      <c r="H2371" t="s">
        <v>135</v>
      </c>
      <c r="I2371" t="s">
        <v>136</v>
      </c>
      <c r="J2371" t="s">
        <v>3</v>
      </c>
      <c r="K2371" t="s">
        <v>138</v>
      </c>
      <c r="L2371" t="s">
        <v>7060</v>
      </c>
      <c r="M2371" t="s">
        <v>7061</v>
      </c>
      <c r="N2371">
        <v>0.59333333300000002</v>
      </c>
      <c r="O2371">
        <v>0</v>
      </c>
      <c r="P2371">
        <v>412</v>
      </c>
      <c r="Q2371">
        <v>0</v>
      </c>
      <c r="R2371">
        <v>0</v>
      </c>
      <c r="S2371">
        <v>0</v>
      </c>
      <c r="T2371">
        <v>45</v>
      </c>
      <c r="U2371">
        <v>0</v>
      </c>
      <c r="V2371">
        <v>0</v>
      </c>
      <c r="W2371">
        <v>0</v>
      </c>
      <c r="X2371">
        <v>72.700876634312635</v>
      </c>
      <c r="Y2371">
        <v>0</v>
      </c>
      <c r="Z2371">
        <v>0</v>
      </c>
      <c r="AA2371">
        <v>0</v>
      </c>
      <c r="AB2371">
        <v>95.137135190127623</v>
      </c>
      <c r="AC2371">
        <v>0</v>
      </c>
      <c r="AD2371">
        <v>0</v>
      </c>
      <c r="AE2371">
        <v>167.83801182444026</v>
      </c>
    </row>
    <row r="2372" spans="1:31" x14ac:dyDescent="0.25">
      <c r="A2372">
        <v>2363335</v>
      </c>
      <c r="B2372">
        <v>1</v>
      </c>
      <c r="C2372" t="s">
        <v>80</v>
      </c>
      <c r="D2372" t="s">
        <v>107</v>
      </c>
      <c r="E2372" t="s">
        <v>132</v>
      </c>
      <c r="F2372" t="s">
        <v>7062</v>
      </c>
      <c r="G2372" t="s">
        <v>244</v>
      </c>
      <c r="H2372" t="s">
        <v>135</v>
      </c>
      <c r="I2372" t="s">
        <v>136</v>
      </c>
      <c r="J2372" t="s">
        <v>137</v>
      </c>
      <c r="K2372" t="s">
        <v>245</v>
      </c>
      <c r="L2372" t="s">
        <v>7063</v>
      </c>
      <c r="M2372" t="s">
        <v>7064</v>
      </c>
      <c r="N2372">
        <v>6.1408333329999998</v>
      </c>
      <c r="O2372">
        <v>0</v>
      </c>
      <c r="P2372">
        <v>66</v>
      </c>
      <c r="Q2372">
        <v>0</v>
      </c>
      <c r="R2372">
        <v>0</v>
      </c>
      <c r="S2372">
        <v>0</v>
      </c>
      <c r="T2372">
        <v>1</v>
      </c>
      <c r="U2372">
        <v>0</v>
      </c>
      <c r="V2372">
        <v>0</v>
      </c>
      <c r="W2372">
        <v>0</v>
      </c>
      <c r="X2372">
        <v>136.8759622006192</v>
      </c>
      <c r="Y2372">
        <v>0</v>
      </c>
      <c r="Z2372">
        <v>0</v>
      </c>
      <c r="AA2372">
        <v>0</v>
      </c>
      <c r="AB2372">
        <v>27.991172792080551</v>
      </c>
      <c r="AC2372">
        <v>0</v>
      </c>
      <c r="AD2372">
        <v>0</v>
      </c>
      <c r="AE2372">
        <v>164.86713499269976</v>
      </c>
    </row>
    <row r="2373" spans="1:31" x14ac:dyDescent="0.25">
      <c r="A2373">
        <v>2363922</v>
      </c>
      <c r="B2373">
        <v>1</v>
      </c>
      <c r="C2373" t="s">
        <v>81</v>
      </c>
      <c r="D2373" t="s">
        <v>126</v>
      </c>
      <c r="E2373" t="s">
        <v>132</v>
      </c>
      <c r="F2373" t="s">
        <v>7065</v>
      </c>
      <c r="G2373" t="s">
        <v>134</v>
      </c>
      <c r="H2373" t="s">
        <v>135</v>
      </c>
      <c r="I2373" t="s">
        <v>136</v>
      </c>
      <c r="J2373" t="s">
        <v>137</v>
      </c>
      <c r="K2373" t="s">
        <v>138</v>
      </c>
      <c r="L2373" t="s">
        <v>7066</v>
      </c>
      <c r="M2373" t="s">
        <v>7067</v>
      </c>
      <c r="N2373">
        <v>0.80027777700000002</v>
      </c>
      <c r="O2373">
        <v>0</v>
      </c>
      <c r="P2373">
        <v>96</v>
      </c>
      <c r="Q2373">
        <v>0</v>
      </c>
      <c r="R2373">
        <v>3</v>
      </c>
      <c r="S2373">
        <v>0</v>
      </c>
      <c r="T2373">
        <v>7</v>
      </c>
      <c r="U2373">
        <v>0</v>
      </c>
      <c r="V2373">
        <v>0</v>
      </c>
      <c r="W2373">
        <v>0</v>
      </c>
      <c r="X2373">
        <v>10.341824091533992</v>
      </c>
      <c r="Y2373">
        <v>0</v>
      </c>
      <c r="Z2373">
        <v>1.4953312321502867</v>
      </c>
      <c r="AA2373">
        <v>0</v>
      </c>
      <c r="AB2373">
        <v>0.36845294874970086</v>
      </c>
      <c r="AC2373">
        <v>0</v>
      </c>
      <c r="AD2373">
        <v>0</v>
      </c>
      <c r="AE2373">
        <v>12.205608272433979</v>
      </c>
    </row>
    <row r="2374" spans="1:31" x14ac:dyDescent="0.25">
      <c r="A2374">
        <v>2364277</v>
      </c>
      <c r="B2374">
        <v>1</v>
      </c>
      <c r="C2374" t="s">
        <v>80</v>
      </c>
      <c r="D2374" t="s">
        <v>83</v>
      </c>
      <c r="E2374" t="s">
        <v>225</v>
      </c>
      <c r="F2374" t="s">
        <v>7068</v>
      </c>
      <c r="G2374" t="s">
        <v>177</v>
      </c>
      <c r="H2374" t="s">
        <v>151</v>
      </c>
      <c r="I2374" t="s">
        <v>136</v>
      </c>
      <c r="J2374" t="s">
        <v>137</v>
      </c>
      <c r="K2374" t="s">
        <v>138</v>
      </c>
      <c r="L2374" t="s">
        <v>7069</v>
      </c>
      <c r="M2374" t="s">
        <v>7070</v>
      </c>
      <c r="N2374">
        <v>8.0838888880000006</v>
      </c>
      <c r="O2374">
        <v>0</v>
      </c>
      <c r="P2374">
        <v>2</v>
      </c>
      <c r="Q2374">
        <v>0</v>
      </c>
      <c r="R2374">
        <v>0</v>
      </c>
      <c r="S2374">
        <v>0</v>
      </c>
      <c r="T2374">
        <v>6</v>
      </c>
      <c r="U2374">
        <v>0</v>
      </c>
      <c r="V2374">
        <v>2</v>
      </c>
      <c r="W2374">
        <v>0</v>
      </c>
      <c r="X2374">
        <v>1.9039992411190803</v>
      </c>
      <c r="Y2374">
        <v>0</v>
      </c>
      <c r="Z2374">
        <v>0</v>
      </c>
      <c r="AA2374">
        <v>0</v>
      </c>
      <c r="AB2374">
        <v>400.40515938920805</v>
      </c>
      <c r="AC2374">
        <v>0</v>
      </c>
      <c r="AD2374">
        <v>237.83778687915492</v>
      </c>
      <c r="AE2374">
        <v>640.14694550948207</v>
      </c>
    </row>
    <row r="2375" spans="1:31" x14ac:dyDescent="0.25">
      <c r="A2375">
        <v>2363899</v>
      </c>
      <c r="B2375">
        <v>1</v>
      </c>
      <c r="C2375" t="s">
        <v>80</v>
      </c>
      <c r="D2375" t="s">
        <v>100</v>
      </c>
      <c r="E2375" t="s">
        <v>132</v>
      </c>
      <c r="F2375" t="s">
        <v>2413</v>
      </c>
      <c r="G2375" t="s">
        <v>134</v>
      </c>
      <c r="H2375" t="s">
        <v>135</v>
      </c>
      <c r="I2375" t="s">
        <v>136</v>
      </c>
      <c r="J2375" t="s">
        <v>137</v>
      </c>
      <c r="K2375" t="s">
        <v>138</v>
      </c>
      <c r="L2375" t="s">
        <v>7071</v>
      </c>
      <c r="M2375" t="s">
        <v>7072</v>
      </c>
      <c r="N2375">
        <v>1.5249999999999999</v>
      </c>
      <c r="O2375">
        <v>0</v>
      </c>
      <c r="P2375">
        <v>64</v>
      </c>
      <c r="Q2375">
        <v>0</v>
      </c>
      <c r="R2375">
        <v>12</v>
      </c>
      <c r="S2375">
        <v>0</v>
      </c>
      <c r="T2375">
        <v>24</v>
      </c>
      <c r="U2375">
        <v>0</v>
      </c>
      <c r="V2375">
        <v>1</v>
      </c>
      <c r="W2375">
        <v>0</v>
      </c>
      <c r="X2375">
        <v>32.098106384393262</v>
      </c>
      <c r="Y2375">
        <v>0</v>
      </c>
      <c r="Z2375">
        <v>15.954931863489888</v>
      </c>
      <c r="AA2375">
        <v>0</v>
      </c>
      <c r="AB2375">
        <v>27.282227990320884</v>
      </c>
      <c r="AC2375">
        <v>0</v>
      </c>
      <c r="AD2375">
        <v>14.319802495035152</v>
      </c>
      <c r="AE2375">
        <v>89.65506873323919</v>
      </c>
    </row>
    <row r="2376" spans="1:31" x14ac:dyDescent="0.25">
      <c r="A2376">
        <v>2364300</v>
      </c>
      <c r="B2376">
        <v>1</v>
      </c>
      <c r="C2376" t="s">
        <v>80</v>
      </c>
      <c r="D2376" t="s">
        <v>106</v>
      </c>
      <c r="E2376" t="s">
        <v>171</v>
      </c>
      <c r="F2376" t="s">
        <v>7073</v>
      </c>
      <c r="G2376" t="s">
        <v>168</v>
      </c>
      <c r="H2376" t="s">
        <v>135</v>
      </c>
      <c r="I2376" t="s">
        <v>136</v>
      </c>
      <c r="J2376" t="s">
        <v>137</v>
      </c>
      <c r="K2376" t="s">
        <v>138</v>
      </c>
      <c r="L2376" t="s">
        <v>7074</v>
      </c>
      <c r="M2376" t="s">
        <v>7075</v>
      </c>
      <c r="N2376">
        <v>1.7466666660000001</v>
      </c>
      <c r="O2376">
        <v>1</v>
      </c>
      <c r="P2376">
        <v>44</v>
      </c>
      <c r="Q2376">
        <v>28</v>
      </c>
      <c r="R2376">
        <v>9</v>
      </c>
      <c r="S2376">
        <v>1</v>
      </c>
      <c r="T2376">
        <v>11</v>
      </c>
      <c r="U2376">
        <v>0</v>
      </c>
      <c r="V2376">
        <v>0</v>
      </c>
      <c r="W2376">
        <v>0.35269715662806334</v>
      </c>
      <c r="X2376">
        <v>36.428462558341941</v>
      </c>
      <c r="Y2376">
        <v>667.1058013724637</v>
      </c>
      <c r="Z2376">
        <v>53.476444658841878</v>
      </c>
      <c r="AA2376">
        <v>12.89857173364739</v>
      </c>
      <c r="AB2376">
        <v>42.43282062066794</v>
      </c>
      <c r="AC2376">
        <v>0</v>
      </c>
      <c r="AD2376">
        <v>0</v>
      </c>
      <c r="AE2376">
        <v>812.6947981005909</v>
      </c>
    </row>
    <row r="2377" spans="1:31" x14ac:dyDescent="0.25">
      <c r="A2377">
        <v>2364446</v>
      </c>
      <c r="B2377">
        <v>1</v>
      </c>
      <c r="C2377" t="s">
        <v>81</v>
      </c>
      <c r="D2377" t="s">
        <v>119</v>
      </c>
      <c r="E2377" t="s">
        <v>225</v>
      </c>
      <c r="F2377" t="s">
        <v>7076</v>
      </c>
      <c r="G2377" t="s">
        <v>219</v>
      </c>
      <c r="H2377" t="s">
        <v>151</v>
      </c>
      <c r="I2377" t="s">
        <v>136</v>
      </c>
      <c r="J2377" t="s">
        <v>137</v>
      </c>
      <c r="K2377" t="s">
        <v>138</v>
      </c>
      <c r="L2377" t="s">
        <v>7077</v>
      </c>
      <c r="M2377" t="s">
        <v>7078</v>
      </c>
      <c r="N2377">
        <v>1.458611111</v>
      </c>
      <c r="O2377">
        <v>0</v>
      </c>
      <c r="P2377">
        <v>9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4.3751728557013996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4.3751728557013996</v>
      </c>
    </row>
    <row r="2378" spans="1:31" x14ac:dyDescent="0.25">
      <c r="A2378">
        <v>2364486</v>
      </c>
      <c r="B2378">
        <v>1</v>
      </c>
      <c r="C2378" t="s">
        <v>80</v>
      </c>
      <c r="D2378" t="s">
        <v>105</v>
      </c>
      <c r="E2378" t="s">
        <v>148</v>
      </c>
      <c r="F2378" t="s">
        <v>7079</v>
      </c>
      <c r="G2378" t="s">
        <v>160</v>
      </c>
      <c r="H2378" t="s">
        <v>151</v>
      </c>
      <c r="I2378" t="s">
        <v>136</v>
      </c>
      <c r="J2378" t="s">
        <v>137</v>
      </c>
      <c r="K2378" t="s">
        <v>138</v>
      </c>
      <c r="L2378" t="s">
        <v>7080</v>
      </c>
      <c r="M2378" t="s">
        <v>7081</v>
      </c>
      <c r="N2378">
        <v>0.87444444399999999</v>
      </c>
      <c r="O2378">
        <v>0</v>
      </c>
      <c r="P2378">
        <v>1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0.65738256888434998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0.65738256888434998</v>
      </c>
    </row>
    <row r="2379" spans="1:31" x14ac:dyDescent="0.25">
      <c r="A2379">
        <v>2363799</v>
      </c>
      <c r="B2379">
        <v>1</v>
      </c>
      <c r="C2379" t="s">
        <v>81</v>
      </c>
      <c r="D2379" t="s">
        <v>127</v>
      </c>
      <c r="E2379" t="s">
        <v>132</v>
      </c>
      <c r="F2379" t="s">
        <v>7082</v>
      </c>
      <c r="G2379" t="s">
        <v>168</v>
      </c>
      <c r="H2379" t="s">
        <v>135</v>
      </c>
      <c r="I2379" t="s">
        <v>136</v>
      </c>
      <c r="J2379" t="s">
        <v>137</v>
      </c>
      <c r="K2379" t="s">
        <v>138</v>
      </c>
      <c r="L2379" t="s">
        <v>7083</v>
      </c>
      <c r="M2379" t="s">
        <v>7084</v>
      </c>
      <c r="N2379">
        <v>0.35166666600000002</v>
      </c>
      <c r="O2379">
        <v>0</v>
      </c>
      <c r="P2379">
        <v>792</v>
      </c>
      <c r="Q2379">
        <v>9</v>
      </c>
      <c r="R2379">
        <v>24</v>
      </c>
      <c r="S2379">
        <v>3</v>
      </c>
      <c r="T2379">
        <v>102</v>
      </c>
      <c r="U2379">
        <v>0</v>
      </c>
      <c r="V2379">
        <v>1</v>
      </c>
      <c r="W2379">
        <v>0</v>
      </c>
      <c r="X2379">
        <v>78.570090871366261</v>
      </c>
      <c r="Y2379">
        <v>4.3221517530027631</v>
      </c>
      <c r="Z2379">
        <v>12.270122244101007</v>
      </c>
      <c r="AA2379">
        <v>4.0509489273138852</v>
      </c>
      <c r="AB2379">
        <v>15.178338714116363</v>
      </c>
      <c r="AC2379">
        <v>0</v>
      </c>
      <c r="AD2379">
        <v>2.8045200966582491</v>
      </c>
      <c r="AE2379">
        <v>117.19617260655852</v>
      </c>
    </row>
    <row r="2380" spans="1:31" x14ac:dyDescent="0.25">
      <c r="A2380">
        <v>2364294</v>
      </c>
      <c r="B2380">
        <v>1</v>
      </c>
      <c r="C2380" t="s">
        <v>80</v>
      </c>
      <c r="D2380" t="s">
        <v>93</v>
      </c>
      <c r="E2380" t="s">
        <v>225</v>
      </c>
      <c r="F2380" t="s">
        <v>7085</v>
      </c>
      <c r="G2380" t="s">
        <v>219</v>
      </c>
      <c r="H2380" t="s">
        <v>151</v>
      </c>
      <c r="I2380" t="s">
        <v>136</v>
      </c>
      <c r="J2380" t="s">
        <v>137</v>
      </c>
      <c r="K2380" t="s">
        <v>138</v>
      </c>
      <c r="L2380" t="s">
        <v>7086</v>
      </c>
      <c r="M2380" t="s">
        <v>7087</v>
      </c>
      <c r="N2380">
        <v>1.7511111109999999</v>
      </c>
      <c r="O2380">
        <v>0</v>
      </c>
      <c r="P2380">
        <v>5</v>
      </c>
      <c r="Q2380">
        <v>0</v>
      </c>
      <c r="R2380">
        <v>8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5.3199325577100671</v>
      </c>
      <c r="Y2380">
        <v>0</v>
      </c>
      <c r="Z2380">
        <v>34.859248068332228</v>
      </c>
      <c r="AA2380">
        <v>0</v>
      </c>
      <c r="AB2380">
        <v>0</v>
      </c>
      <c r="AC2380">
        <v>0</v>
      </c>
      <c r="AD2380">
        <v>0</v>
      </c>
      <c r="AE2380">
        <v>40.179180626042296</v>
      </c>
    </row>
    <row r="2381" spans="1:31" x14ac:dyDescent="0.25">
      <c r="A2381">
        <v>2364191</v>
      </c>
      <c r="B2381">
        <v>1</v>
      </c>
      <c r="C2381" t="s">
        <v>80</v>
      </c>
      <c r="D2381" t="s">
        <v>103</v>
      </c>
      <c r="E2381" t="s">
        <v>132</v>
      </c>
      <c r="F2381" t="s">
        <v>7088</v>
      </c>
      <c r="G2381" t="s">
        <v>134</v>
      </c>
      <c r="H2381" t="s">
        <v>135</v>
      </c>
      <c r="I2381" t="s">
        <v>136</v>
      </c>
      <c r="J2381" t="s">
        <v>137</v>
      </c>
      <c r="K2381" t="s">
        <v>138</v>
      </c>
      <c r="L2381" t="s">
        <v>7089</v>
      </c>
      <c r="M2381" t="s">
        <v>7090</v>
      </c>
      <c r="N2381">
        <v>1.6569444440000001</v>
      </c>
      <c r="O2381">
        <v>0</v>
      </c>
      <c r="P2381">
        <v>0</v>
      </c>
      <c r="Q2381">
        <v>0</v>
      </c>
      <c r="R2381">
        <v>16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146.75991734920001</v>
      </c>
      <c r="AA2381">
        <v>0</v>
      </c>
      <c r="AB2381">
        <v>0</v>
      </c>
      <c r="AC2381">
        <v>0</v>
      </c>
      <c r="AD2381">
        <v>0</v>
      </c>
      <c r="AE2381">
        <v>146.75991734920001</v>
      </c>
    </row>
    <row r="2382" spans="1:31" x14ac:dyDescent="0.25">
      <c r="A2382">
        <v>2364526</v>
      </c>
      <c r="B2382">
        <v>1</v>
      </c>
      <c r="C2382" t="s">
        <v>80</v>
      </c>
      <c r="D2382" t="s">
        <v>93</v>
      </c>
      <c r="E2382" t="s">
        <v>225</v>
      </c>
      <c r="F2382" t="s">
        <v>7091</v>
      </c>
      <c r="G2382" t="s">
        <v>219</v>
      </c>
      <c r="H2382" t="s">
        <v>151</v>
      </c>
      <c r="I2382" t="s">
        <v>136</v>
      </c>
      <c r="J2382" t="s">
        <v>137</v>
      </c>
      <c r="K2382" t="s">
        <v>138</v>
      </c>
      <c r="L2382" t="s">
        <v>7092</v>
      </c>
      <c r="M2382" t="s">
        <v>7093</v>
      </c>
      <c r="N2382">
        <v>0.50694444400000005</v>
      </c>
      <c r="O2382">
        <v>0</v>
      </c>
      <c r="P2382">
        <v>53</v>
      </c>
      <c r="Q2382">
        <v>0</v>
      </c>
      <c r="R2382">
        <v>3</v>
      </c>
      <c r="S2382">
        <v>0</v>
      </c>
      <c r="T2382">
        <v>17</v>
      </c>
      <c r="U2382">
        <v>0</v>
      </c>
      <c r="V2382">
        <v>0</v>
      </c>
      <c r="W2382">
        <v>0</v>
      </c>
      <c r="X2382">
        <v>10.444251735556554</v>
      </c>
      <c r="Y2382">
        <v>0</v>
      </c>
      <c r="Z2382">
        <v>6.2898421370509654</v>
      </c>
      <c r="AA2382">
        <v>0</v>
      </c>
      <c r="AB2382">
        <v>10.625097087167426</v>
      </c>
      <c r="AC2382">
        <v>0</v>
      </c>
      <c r="AD2382">
        <v>0</v>
      </c>
      <c r="AE2382">
        <v>27.359190959774946</v>
      </c>
    </row>
    <row r="2383" spans="1:31" x14ac:dyDescent="0.25">
      <c r="A2383">
        <v>2364051</v>
      </c>
      <c r="B2383">
        <v>1</v>
      </c>
      <c r="C2383" t="s">
        <v>80</v>
      </c>
      <c r="D2383" t="s">
        <v>97</v>
      </c>
      <c r="E2383" t="s">
        <v>225</v>
      </c>
      <c r="F2383" t="s">
        <v>7094</v>
      </c>
      <c r="G2383" t="s">
        <v>219</v>
      </c>
      <c r="H2383" t="s">
        <v>151</v>
      </c>
      <c r="I2383" t="s">
        <v>136</v>
      </c>
      <c r="J2383" t="s">
        <v>137</v>
      </c>
      <c r="K2383" t="s">
        <v>138</v>
      </c>
      <c r="L2383" t="s">
        <v>7095</v>
      </c>
      <c r="M2383" t="s">
        <v>7096</v>
      </c>
      <c r="N2383">
        <v>1.355277777</v>
      </c>
      <c r="O2383">
        <v>0</v>
      </c>
      <c r="P2383">
        <v>0</v>
      </c>
      <c r="Q2383">
        <v>0</v>
      </c>
      <c r="R2383">
        <v>2</v>
      </c>
      <c r="S2383">
        <v>0</v>
      </c>
      <c r="T2383">
        <v>7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1.4152311338968542</v>
      </c>
      <c r="AA2383">
        <v>0</v>
      </c>
      <c r="AB2383">
        <v>10.08644637978289</v>
      </c>
      <c r="AC2383">
        <v>0</v>
      </c>
      <c r="AD2383">
        <v>0</v>
      </c>
      <c r="AE2383">
        <v>11.501677513679745</v>
      </c>
    </row>
    <row r="2384" spans="1:31" x14ac:dyDescent="0.25">
      <c r="A2384">
        <v>2364320</v>
      </c>
      <c r="B2384">
        <v>1</v>
      </c>
      <c r="C2384" t="s">
        <v>80</v>
      </c>
      <c r="D2384" t="s">
        <v>85</v>
      </c>
      <c r="E2384" t="s">
        <v>175</v>
      </c>
      <c r="F2384" t="s">
        <v>3618</v>
      </c>
      <c r="G2384" t="s">
        <v>284</v>
      </c>
      <c r="H2384" t="s">
        <v>151</v>
      </c>
      <c r="I2384" t="s">
        <v>136</v>
      </c>
      <c r="J2384" t="s">
        <v>137</v>
      </c>
      <c r="K2384" t="s">
        <v>138</v>
      </c>
      <c r="L2384" t="s">
        <v>7097</v>
      </c>
      <c r="M2384" t="s">
        <v>7098</v>
      </c>
      <c r="N2384">
        <v>1.2938888879999999</v>
      </c>
      <c r="O2384">
        <v>0</v>
      </c>
      <c r="P2384">
        <v>64</v>
      </c>
      <c r="Q2384">
        <v>0</v>
      </c>
      <c r="R2384">
        <v>0</v>
      </c>
      <c r="S2384">
        <v>0</v>
      </c>
      <c r="T2384">
        <v>18</v>
      </c>
      <c r="U2384">
        <v>0</v>
      </c>
      <c r="V2384">
        <v>0</v>
      </c>
      <c r="W2384">
        <v>0</v>
      </c>
      <c r="X2384">
        <v>36.994931086509482</v>
      </c>
      <c r="Y2384">
        <v>0</v>
      </c>
      <c r="Z2384">
        <v>0</v>
      </c>
      <c r="AA2384">
        <v>0</v>
      </c>
      <c r="AB2384">
        <v>119.29930359495256</v>
      </c>
      <c r="AC2384">
        <v>0</v>
      </c>
      <c r="AD2384">
        <v>0</v>
      </c>
      <c r="AE2384">
        <v>156.29423468146206</v>
      </c>
    </row>
    <row r="2385" spans="1:31" x14ac:dyDescent="0.25">
      <c r="A2385">
        <v>2364463</v>
      </c>
      <c r="B2385">
        <v>1</v>
      </c>
      <c r="C2385" t="s">
        <v>80</v>
      </c>
      <c r="D2385" t="s">
        <v>96</v>
      </c>
      <c r="E2385" t="s">
        <v>148</v>
      </c>
      <c r="F2385" t="s">
        <v>7099</v>
      </c>
      <c r="G2385" t="s">
        <v>160</v>
      </c>
      <c r="H2385" t="s">
        <v>151</v>
      </c>
      <c r="I2385" t="s">
        <v>136</v>
      </c>
      <c r="J2385" t="s">
        <v>137</v>
      </c>
      <c r="K2385" t="s">
        <v>138</v>
      </c>
      <c r="L2385" t="s">
        <v>7100</v>
      </c>
      <c r="M2385" t="s">
        <v>7101</v>
      </c>
      <c r="N2385">
        <v>1.814166666</v>
      </c>
      <c r="O2385">
        <v>0</v>
      </c>
      <c r="P2385">
        <v>1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0.32854014654434949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0.32854014654434949</v>
      </c>
    </row>
    <row r="2386" spans="1:31" x14ac:dyDescent="0.25">
      <c r="A2386">
        <v>2364357</v>
      </c>
      <c r="B2386">
        <v>1</v>
      </c>
      <c r="C2386" t="s">
        <v>80</v>
      </c>
      <c r="D2386" t="s">
        <v>106</v>
      </c>
      <c r="E2386" t="s">
        <v>148</v>
      </c>
      <c r="F2386" t="s">
        <v>7102</v>
      </c>
      <c r="G2386" t="s">
        <v>156</v>
      </c>
      <c r="H2386" t="s">
        <v>151</v>
      </c>
      <c r="I2386" t="s">
        <v>136</v>
      </c>
      <c r="J2386" t="s">
        <v>137</v>
      </c>
      <c r="K2386" t="s">
        <v>138</v>
      </c>
      <c r="L2386" t="s">
        <v>7103</v>
      </c>
      <c r="M2386" t="s">
        <v>7104</v>
      </c>
      <c r="N2386">
        <v>1.5938888879999999</v>
      </c>
      <c r="O2386">
        <v>0</v>
      </c>
      <c r="P2386">
        <v>2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4.3048031528333336E-4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4.3048031528333336E-4</v>
      </c>
    </row>
    <row r="2387" spans="1:31" x14ac:dyDescent="0.25">
      <c r="A2387">
        <v>2364214</v>
      </c>
      <c r="B2387">
        <v>1</v>
      </c>
      <c r="C2387" t="s">
        <v>80</v>
      </c>
      <c r="D2387" t="s">
        <v>88</v>
      </c>
      <c r="E2387" t="s">
        <v>148</v>
      </c>
      <c r="F2387" t="s">
        <v>7105</v>
      </c>
      <c r="G2387" t="s">
        <v>150</v>
      </c>
      <c r="H2387" t="s">
        <v>151</v>
      </c>
      <c r="I2387" t="s">
        <v>136</v>
      </c>
      <c r="J2387" t="s">
        <v>137</v>
      </c>
      <c r="K2387" t="s">
        <v>138</v>
      </c>
      <c r="L2387" t="s">
        <v>7106</v>
      </c>
      <c r="M2387" t="s">
        <v>7107</v>
      </c>
      <c r="N2387">
        <v>0.832777777</v>
      </c>
      <c r="O2387">
        <v>0</v>
      </c>
      <c r="P2387">
        <v>11</v>
      </c>
      <c r="Q2387">
        <v>0</v>
      </c>
      <c r="R2387">
        <v>0</v>
      </c>
      <c r="S2387">
        <v>0</v>
      </c>
      <c r="T2387">
        <v>2</v>
      </c>
      <c r="U2387">
        <v>0</v>
      </c>
      <c r="V2387">
        <v>0</v>
      </c>
      <c r="W2387">
        <v>0</v>
      </c>
      <c r="X2387">
        <v>3.1535905707276752</v>
      </c>
      <c r="Y2387">
        <v>0</v>
      </c>
      <c r="Z2387">
        <v>0</v>
      </c>
      <c r="AA2387">
        <v>0</v>
      </c>
      <c r="AB2387">
        <v>2.8285670726134504</v>
      </c>
      <c r="AC2387">
        <v>0</v>
      </c>
      <c r="AD2387">
        <v>0</v>
      </c>
      <c r="AE2387">
        <v>5.9821576433411252</v>
      </c>
    </row>
    <row r="2388" spans="1:31" x14ac:dyDescent="0.25">
      <c r="A2388">
        <v>2364420</v>
      </c>
      <c r="B2388">
        <v>1</v>
      </c>
      <c r="C2388" t="s">
        <v>80</v>
      </c>
      <c r="D2388" t="s">
        <v>100</v>
      </c>
      <c r="E2388" t="s">
        <v>148</v>
      </c>
      <c r="F2388" t="s">
        <v>7108</v>
      </c>
      <c r="G2388" t="s">
        <v>240</v>
      </c>
      <c r="H2388" t="s">
        <v>151</v>
      </c>
      <c r="I2388" t="s">
        <v>136</v>
      </c>
      <c r="J2388" t="s">
        <v>137</v>
      </c>
      <c r="K2388" t="s">
        <v>138</v>
      </c>
      <c r="L2388" t="s">
        <v>7109</v>
      </c>
      <c r="M2388" t="s">
        <v>7110</v>
      </c>
      <c r="N2388">
        <v>4.2727777769999999</v>
      </c>
      <c r="O2388">
        <v>0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2.2952287568831444</v>
      </c>
      <c r="AA2388">
        <v>0</v>
      </c>
      <c r="AB2388">
        <v>0</v>
      </c>
      <c r="AC2388">
        <v>0</v>
      </c>
      <c r="AD2388">
        <v>0</v>
      </c>
      <c r="AE2388">
        <v>2.2952287568831444</v>
      </c>
    </row>
    <row r="2389" spans="1:31" x14ac:dyDescent="0.25">
      <c r="A2389">
        <v>2363925</v>
      </c>
      <c r="B2389">
        <v>1</v>
      </c>
      <c r="C2389" t="s">
        <v>80</v>
      </c>
      <c r="D2389" t="s">
        <v>95</v>
      </c>
      <c r="E2389" t="s">
        <v>171</v>
      </c>
      <c r="F2389" t="s">
        <v>7111</v>
      </c>
      <c r="G2389" t="s">
        <v>244</v>
      </c>
      <c r="H2389" t="s">
        <v>135</v>
      </c>
      <c r="I2389" t="s">
        <v>136</v>
      </c>
      <c r="J2389" t="s">
        <v>137</v>
      </c>
      <c r="K2389" t="s">
        <v>245</v>
      </c>
      <c r="L2389" t="s">
        <v>7112</v>
      </c>
      <c r="M2389" t="s">
        <v>7113</v>
      </c>
      <c r="N2389">
        <v>6.318333333</v>
      </c>
      <c r="O2389">
        <v>0</v>
      </c>
      <c r="P2389">
        <v>20</v>
      </c>
      <c r="Q2389">
        <v>0</v>
      </c>
      <c r="R2389">
        <v>31</v>
      </c>
      <c r="S2389">
        <v>0</v>
      </c>
      <c r="T2389">
        <v>5</v>
      </c>
      <c r="U2389">
        <v>0</v>
      </c>
      <c r="V2389">
        <v>0</v>
      </c>
      <c r="W2389">
        <v>0</v>
      </c>
      <c r="X2389">
        <v>72.266552817160715</v>
      </c>
      <c r="Y2389">
        <v>0</v>
      </c>
      <c r="Z2389">
        <v>179.22040257457473</v>
      </c>
      <c r="AA2389">
        <v>0</v>
      </c>
      <c r="AB2389">
        <v>63.186914786688028</v>
      </c>
      <c r="AC2389">
        <v>0</v>
      </c>
      <c r="AD2389">
        <v>0</v>
      </c>
      <c r="AE2389">
        <v>314.6738701784235</v>
      </c>
    </row>
    <row r="2390" spans="1:31" x14ac:dyDescent="0.25">
      <c r="A2390">
        <v>2363902</v>
      </c>
      <c r="B2390">
        <v>1</v>
      </c>
      <c r="C2390" t="s">
        <v>80</v>
      </c>
      <c r="D2390" t="s">
        <v>95</v>
      </c>
      <c r="E2390" t="s">
        <v>132</v>
      </c>
      <c r="F2390" t="s">
        <v>7114</v>
      </c>
      <c r="G2390" t="s">
        <v>244</v>
      </c>
      <c r="H2390" t="s">
        <v>135</v>
      </c>
      <c r="I2390" t="s">
        <v>136</v>
      </c>
      <c r="J2390" t="s">
        <v>137</v>
      </c>
      <c r="K2390" t="s">
        <v>245</v>
      </c>
      <c r="L2390" t="s">
        <v>7115</v>
      </c>
      <c r="M2390" t="s">
        <v>7116</v>
      </c>
      <c r="N2390">
        <v>2.0583333330000002</v>
      </c>
      <c r="O2390">
        <v>0</v>
      </c>
      <c r="P2390">
        <v>579</v>
      </c>
      <c r="Q2390">
        <v>0</v>
      </c>
      <c r="R2390">
        <v>2</v>
      </c>
      <c r="S2390">
        <v>2</v>
      </c>
      <c r="T2390">
        <v>58</v>
      </c>
      <c r="U2390">
        <v>0</v>
      </c>
      <c r="V2390">
        <v>0</v>
      </c>
      <c r="W2390">
        <v>0</v>
      </c>
      <c r="X2390">
        <v>359.94453919831386</v>
      </c>
      <c r="Y2390">
        <v>0</v>
      </c>
      <c r="Z2390">
        <v>6.0021074736940943</v>
      </c>
      <c r="AA2390">
        <v>8.378570279626496</v>
      </c>
      <c r="AB2390">
        <v>175.99743204810159</v>
      </c>
      <c r="AC2390">
        <v>0</v>
      </c>
      <c r="AD2390">
        <v>0</v>
      </c>
      <c r="AE2390">
        <v>550.32264899973597</v>
      </c>
    </row>
    <row r="2391" spans="1:31" x14ac:dyDescent="0.25">
      <c r="A2391">
        <v>2364566</v>
      </c>
      <c r="B2391">
        <v>1</v>
      </c>
      <c r="C2391" t="s">
        <v>81</v>
      </c>
      <c r="D2391" t="s">
        <v>128</v>
      </c>
      <c r="E2391" t="s">
        <v>148</v>
      </c>
      <c r="F2391" t="s">
        <v>6863</v>
      </c>
      <c r="G2391" t="s">
        <v>150</v>
      </c>
      <c r="H2391" t="s">
        <v>151</v>
      </c>
      <c r="I2391" t="s">
        <v>136</v>
      </c>
      <c r="J2391" t="s">
        <v>137</v>
      </c>
      <c r="K2391" t="s">
        <v>138</v>
      </c>
      <c r="L2391" t="s">
        <v>7117</v>
      </c>
      <c r="M2391" t="s">
        <v>7118</v>
      </c>
      <c r="N2391">
        <v>3.3058333329999998</v>
      </c>
      <c r="O2391">
        <v>0</v>
      </c>
      <c r="P2391">
        <v>3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3.4509817190203229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3.4509817190203229</v>
      </c>
    </row>
    <row r="2392" spans="1:31" x14ac:dyDescent="0.25">
      <c r="A2392">
        <v>2364297</v>
      </c>
      <c r="B2392">
        <v>1</v>
      </c>
      <c r="C2392" t="s">
        <v>81</v>
      </c>
      <c r="D2392" t="s">
        <v>121</v>
      </c>
      <c r="E2392" t="s">
        <v>225</v>
      </c>
      <c r="F2392" t="s">
        <v>7119</v>
      </c>
      <c r="G2392" t="s">
        <v>227</v>
      </c>
      <c r="H2392" t="s">
        <v>151</v>
      </c>
      <c r="I2392" t="s">
        <v>136</v>
      </c>
      <c r="J2392" t="s">
        <v>137</v>
      </c>
      <c r="K2392" t="s">
        <v>138</v>
      </c>
      <c r="L2392" t="s">
        <v>7120</v>
      </c>
      <c r="M2392" t="s">
        <v>7121</v>
      </c>
      <c r="N2392">
        <v>2.523055555</v>
      </c>
      <c r="O2392">
        <v>0</v>
      </c>
      <c r="P2392">
        <v>11</v>
      </c>
      <c r="Q2392">
        <v>0</v>
      </c>
      <c r="R2392">
        <v>4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5.5968644432194532</v>
      </c>
      <c r="Y2392">
        <v>0</v>
      </c>
      <c r="Z2392">
        <v>1.4620061907129829</v>
      </c>
      <c r="AA2392">
        <v>0</v>
      </c>
      <c r="AB2392">
        <v>0</v>
      </c>
      <c r="AC2392">
        <v>0</v>
      </c>
      <c r="AD2392">
        <v>0</v>
      </c>
      <c r="AE2392">
        <v>7.0588706339324361</v>
      </c>
    </row>
    <row r="2393" spans="1:31" x14ac:dyDescent="0.25">
      <c r="A2393">
        <v>2364343</v>
      </c>
      <c r="B2393">
        <v>1</v>
      </c>
      <c r="C2393" t="s">
        <v>80</v>
      </c>
      <c r="D2393" t="s">
        <v>104</v>
      </c>
      <c r="E2393" t="s">
        <v>171</v>
      </c>
      <c r="F2393" t="s">
        <v>4301</v>
      </c>
      <c r="G2393" t="s">
        <v>168</v>
      </c>
      <c r="H2393" t="s">
        <v>135</v>
      </c>
      <c r="I2393" t="s">
        <v>136</v>
      </c>
      <c r="J2393" t="s">
        <v>137</v>
      </c>
      <c r="K2393" t="s">
        <v>138</v>
      </c>
      <c r="L2393" t="s">
        <v>7122</v>
      </c>
      <c r="M2393" t="s">
        <v>7123</v>
      </c>
      <c r="N2393">
        <v>0.53749999999999998</v>
      </c>
      <c r="O2393">
        <v>12</v>
      </c>
      <c r="P2393">
        <v>221</v>
      </c>
      <c r="Q2393">
        <v>37</v>
      </c>
      <c r="R2393">
        <v>16</v>
      </c>
      <c r="S2393">
        <v>51</v>
      </c>
      <c r="T2393">
        <v>41</v>
      </c>
      <c r="U2393">
        <v>12</v>
      </c>
      <c r="V2393">
        <v>0</v>
      </c>
      <c r="W2393">
        <v>3.8285501954887304</v>
      </c>
      <c r="X2393">
        <v>48.560631411758088</v>
      </c>
      <c r="Y2393">
        <v>35.521907069855551</v>
      </c>
      <c r="Z2393">
        <v>11.346549403551801</v>
      </c>
      <c r="AA2393">
        <v>299.16428261337683</v>
      </c>
      <c r="AB2393">
        <v>30.135311213033166</v>
      </c>
      <c r="AC2393">
        <v>1482.2509770842037</v>
      </c>
      <c r="AD2393">
        <v>0</v>
      </c>
      <c r="AE2393">
        <v>1910.8082089912677</v>
      </c>
    </row>
    <row r="2394" spans="1:31" x14ac:dyDescent="0.25">
      <c r="A2394">
        <v>2364426</v>
      </c>
      <c r="B2394">
        <v>1</v>
      </c>
      <c r="C2394" t="s">
        <v>80</v>
      </c>
      <c r="D2394" t="s">
        <v>93</v>
      </c>
      <c r="E2394" t="s">
        <v>148</v>
      </c>
      <c r="F2394" t="s">
        <v>7124</v>
      </c>
      <c r="G2394" t="s">
        <v>156</v>
      </c>
      <c r="H2394" t="s">
        <v>151</v>
      </c>
      <c r="I2394" t="s">
        <v>136</v>
      </c>
      <c r="J2394" t="s">
        <v>137</v>
      </c>
      <c r="K2394" t="s">
        <v>138</v>
      </c>
      <c r="L2394" t="s">
        <v>7125</v>
      </c>
      <c r="M2394" t="s">
        <v>7126</v>
      </c>
      <c r="N2394">
        <v>1.086944444</v>
      </c>
      <c r="O2394">
        <v>0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0.99543535193924182</v>
      </c>
      <c r="AA2394">
        <v>0</v>
      </c>
      <c r="AB2394">
        <v>0</v>
      </c>
      <c r="AC2394">
        <v>0</v>
      </c>
      <c r="AD2394">
        <v>0</v>
      </c>
      <c r="AE2394">
        <v>0.99543535193924182</v>
      </c>
    </row>
    <row r="2395" spans="1:31" x14ac:dyDescent="0.25">
      <c r="A2395">
        <v>2364380</v>
      </c>
      <c r="B2395">
        <v>1</v>
      </c>
      <c r="C2395" t="s">
        <v>80</v>
      </c>
      <c r="D2395" t="s">
        <v>105</v>
      </c>
      <c r="E2395" t="s">
        <v>132</v>
      </c>
      <c r="F2395" t="s">
        <v>7127</v>
      </c>
      <c r="G2395" t="s">
        <v>134</v>
      </c>
      <c r="H2395" t="s">
        <v>135</v>
      </c>
      <c r="I2395" t="s">
        <v>136</v>
      </c>
      <c r="J2395" t="s">
        <v>137</v>
      </c>
      <c r="K2395" t="s">
        <v>138</v>
      </c>
      <c r="L2395" t="s">
        <v>7128</v>
      </c>
      <c r="M2395" t="s">
        <v>7129</v>
      </c>
      <c r="N2395">
        <v>1.975833333</v>
      </c>
      <c r="O2395">
        <v>0</v>
      </c>
      <c r="P2395">
        <v>20</v>
      </c>
      <c r="Q2395">
        <v>0</v>
      </c>
      <c r="R2395">
        <v>25</v>
      </c>
      <c r="S2395">
        <v>0</v>
      </c>
      <c r="T2395">
        <v>5</v>
      </c>
      <c r="U2395">
        <v>0</v>
      </c>
      <c r="V2395">
        <v>0</v>
      </c>
      <c r="W2395">
        <v>0</v>
      </c>
      <c r="X2395">
        <v>23.651742162643316</v>
      </c>
      <c r="Y2395">
        <v>0</v>
      </c>
      <c r="Z2395">
        <v>34.928571171824935</v>
      </c>
      <c r="AA2395">
        <v>0</v>
      </c>
      <c r="AB2395">
        <v>16.975050850159501</v>
      </c>
      <c r="AC2395">
        <v>0</v>
      </c>
      <c r="AD2395">
        <v>0</v>
      </c>
      <c r="AE2395">
        <v>75.555364184627749</v>
      </c>
    </row>
    <row r="2396" spans="1:31" x14ac:dyDescent="0.25">
      <c r="A2396">
        <v>2364048</v>
      </c>
      <c r="B2396">
        <v>1</v>
      </c>
      <c r="C2396" t="s">
        <v>80</v>
      </c>
      <c r="D2396" t="s">
        <v>100</v>
      </c>
      <c r="E2396" t="s">
        <v>166</v>
      </c>
      <c r="F2396" t="s">
        <v>7130</v>
      </c>
      <c r="G2396" t="s">
        <v>252</v>
      </c>
      <c r="H2396" t="s">
        <v>135</v>
      </c>
      <c r="I2396" t="s">
        <v>136</v>
      </c>
      <c r="J2396" t="s">
        <v>137</v>
      </c>
      <c r="K2396" t="s">
        <v>245</v>
      </c>
      <c r="L2396" t="s">
        <v>7131</v>
      </c>
      <c r="M2396" t="s">
        <v>7132</v>
      </c>
      <c r="N2396">
        <v>0.759444444</v>
      </c>
      <c r="O2396">
        <v>0</v>
      </c>
      <c r="P2396">
        <v>207</v>
      </c>
      <c r="Q2396">
        <v>0</v>
      </c>
      <c r="R2396">
        <v>32</v>
      </c>
      <c r="S2396">
        <v>1</v>
      </c>
      <c r="T2396">
        <v>32</v>
      </c>
      <c r="U2396">
        <v>0</v>
      </c>
      <c r="V2396">
        <v>0</v>
      </c>
      <c r="W2396">
        <v>0</v>
      </c>
      <c r="X2396">
        <v>44.01761068784441</v>
      </c>
      <c r="Y2396">
        <v>0</v>
      </c>
      <c r="Z2396">
        <v>15.687445971425811</v>
      </c>
      <c r="AA2396">
        <v>14.490891428600001</v>
      </c>
      <c r="AB2396">
        <v>25.399470934078586</v>
      </c>
      <c r="AC2396">
        <v>0</v>
      </c>
      <c r="AD2396">
        <v>0</v>
      </c>
      <c r="AE2396">
        <v>99.5954190219488</v>
      </c>
    </row>
    <row r="2397" spans="1:31" x14ac:dyDescent="0.25">
      <c r="A2397">
        <v>2364529</v>
      </c>
      <c r="B2397">
        <v>1</v>
      </c>
      <c r="C2397" t="s">
        <v>80</v>
      </c>
      <c r="D2397" t="s">
        <v>89</v>
      </c>
      <c r="E2397" t="s">
        <v>148</v>
      </c>
      <c r="F2397" t="s">
        <v>7133</v>
      </c>
      <c r="G2397" t="s">
        <v>160</v>
      </c>
      <c r="H2397" t="s">
        <v>151</v>
      </c>
      <c r="I2397" t="s">
        <v>136</v>
      </c>
      <c r="J2397" t="s">
        <v>137</v>
      </c>
      <c r="K2397" t="s">
        <v>138</v>
      </c>
      <c r="L2397" t="s">
        <v>7134</v>
      </c>
      <c r="M2397" t="s">
        <v>7135</v>
      </c>
      <c r="N2397">
        <v>4.460555555</v>
      </c>
      <c r="O2397">
        <v>0</v>
      </c>
      <c r="P2397">
        <v>2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0.79046937127186168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0.79046937127186168</v>
      </c>
    </row>
    <row r="2398" spans="1:31" x14ac:dyDescent="0.25">
      <c r="A2398">
        <v>2363796</v>
      </c>
      <c r="B2398">
        <v>1</v>
      </c>
      <c r="C2398" t="s">
        <v>80</v>
      </c>
      <c r="D2398" t="s">
        <v>106</v>
      </c>
      <c r="E2398" t="s">
        <v>171</v>
      </c>
      <c r="F2398" t="s">
        <v>7136</v>
      </c>
      <c r="G2398" t="s">
        <v>168</v>
      </c>
      <c r="H2398" t="s">
        <v>135</v>
      </c>
      <c r="I2398" t="s">
        <v>136</v>
      </c>
      <c r="J2398" t="s">
        <v>137</v>
      </c>
      <c r="K2398" t="s">
        <v>138</v>
      </c>
      <c r="L2398" t="s">
        <v>7137</v>
      </c>
      <c r="M2398" t="s">
        <v>7138</v>
      </c>
      <c r="N2398">
        <v>0.56277777699999998</v>
      </c>
      <c r="O2398">
        <v>0</v>
      </c>
      <c r="P2398">
        <v>0</v>
      </c>
      <c r="Q2398">
        <v>2</v>
      </c>
      <c r="R2398">
        <v>37</v>
      </c>
      <c r="S2398">
        <v>0</v>
      </c>
      <c r="T2398">
        <v>5</v>
      </c>
      <c r="U2398">
        <v>0</v>
      </c>
      <c r="V2398">
        <v>0</v>
      </c>
      <c r="W2398">
        <v>0</v>
      </c>
      <c r="X2398">
        <v>0</v>
      </c>
      <c r="Y2398">
        <v>15.171707181445868</v>
      </c>
      <c r="Z2398">
        <v>115.62039434320462</v>
      </c>
      <c r="AA2398">
        <v>0</v>
      </c>
      <c r="AB2398">
        <v>10.702721887719159</v>
      </c>
      <c r="AC2398">
        <v>0</v>
      </c>
      <c r="AD2398">
        <v>0</v>
      </c>
      <c r="AE2398">
        <v>141.49482341236964</v>
      </c>
    </row>
    <row r="2399" spans="1:31" x14ac:dyDescent="0.25">
      <c r="A2399">
        <v>2363942</v>
      </c>
      <c r="B2399">
        <v>1</v>
      </c>
      <c r="C2399" t="s">
        <v>81</v>
      </c>
      <c r="D2399" t="s">
        <v>123</v>
      </c>
      <c r="E2399" t="s">
        <v>171</v>
      </c>
      <c r="F2399" t="s">
        <v>7139</v>
      </c>
      <c r="G2399" t="s">
        <v>244</v>
      </c>
      <c r="H2399" t="s">
        <v>135</v>
      </c>
      <c r="I2399" t="s">
        <v>136</v>
      </c>
      <c r="J2399" t="s">
        <v>137</v>
      </c>
      <c r="K2399" t="s">
        <v>245</v>
      </c>
      <c r="L2399" t="s">
        <v>7140</v>
      </c>
      <c r="M2399" t="s">
        <v>7141</v>
      </c>
      <c r="N2399">
        <v>0.91333333299999997</v>
      </c>
      <c r="O2399">
        <v>0</v>
      </c>
      <c r="P2399">
        <v>361</v>
      </c>
      <c r="Q2399">
        <v>138</v>
      </c>
      <c r="R2399">
        <v>53</v>
      </c>
      <c r="S2399">
        <v>15</v>
      </c>
      <c r="T2399">
        <v>36</v>
      </c>
      <c r="U2399">
        <v>0</v>
      </c>
      <c r="V2399">
        <v>0</v>
      </c>
      <c r="W2399">
        <v>0</v>
      </c>
      <c r="X2399">
        <v>81.742821120571989</v>
      </c>
      <c r="Y2399">
        <v>532.14978893700743</v>
      </c>
      <c r="Z2399">
        <v>132.82746302173206</v>
      </c>
      <c r="AA2399">
        <v>42.332516867472407</v>
      </c>
      <c r="AB2399">
        <v>29.758525172493261</v>
      </c>
      <c r="AC2399">
        <v>0</v>
      </c>
      <c r="AD2399">
        <v>0</v>
      </c>
      <c r="AE2399">
        <v>818.81111511927713</v>
      </c>
    </row>
    <row r="2400" spans="1:31" x14ac:dyDescent="0.25">
      <c r="A2400">
        <v>2364483</v>
      </c>
      <c r="B2400">
        <v>1</v>
      </c>
      <c r="C2400" t="s">
        <v>80</v>
      </c>
      <c r="D2400" t="s">
        <v>82</v>
      </c>
      <c r="E2400" t="s">
        <v>148</v>
      </c>
      <c r="F2400" t="s">
        <v>7142</v>
      </c>
      <c r="G2400" t="s">
        <v>160</v>
      </c>
      <c r="H2400" t="s">
        <v>151</v>
      </c>
      <c r="I2400" t="s">
        <v>136</v>
      </c>
      <c r="J2400" t="s">
        <v>137</v>
      </c>
      <c r="K2400" t="s">
        <v>138</v>
      </c>
      <c r="L2400" t="s">
        <v>7143</v>
      </c>
      <c r="M2400" t="s">
        <v>7144</v>
      </c>
      <c r="N2400">
        <v>2.5441666660000002</v>
      </c>
      <c r="O2400">
        <v>0</v>
      </c>
      <c r="P2400">
        <v>2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1.1627701921805933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1.1627701921805933</v>
      </c>
    </row>
    <row r="2401" spans="1:31" x14ac:dyDescent="0.25">
      <c r="A2401">
        <v>2364503</v>
      </c>
      <c r="B2401">
        <v>1</v>
      </c>
      <c r="C2401" t="s">
        <v>81</v>
      </c>
      <c r="D2401" t="s">
        <v>116</v>
      </c>
      <c r="E2401" t="s">
        <v>132</v>
      </c>
      <c r="F2401" t="s">
        <v>7145</v>
      </c>
      <c r="G2401" t="s">
        <v>142</v>
      </c>
      <c r="H2401" t="s">
        <v>135</v>
      </c>
      <c r="I2401" t="s">
        <v>136</v>
      </c>
      <c r="J2401" t="s">
        <v>137</v>
      </c>
      <c r="K2401" t="s">
        <v>138</v>
      </c>
      <c r="L2401" t="s">
        <v>7146</v>
      </c>
      <c r="M2401" t="s">
        <v>7147</v>
      </c>
      <c r="N2401">
        <v>1.1811111110000001</v>
      </c>
      <c r="O2401">
        <v>0</v>
      </c>
      <c r="P2401">
        <v>90</v>
      </c>
      <c r="Q2401">
        <v>1</v>
      </c>
      <c r="R2401">
        <v>0</v>
      </c>
      <c r="S2401">
        <v>0</v>
      </c>
      <c r="T2401">
        <v>22</v>
      </c>
      <c r="U2401">
        <v>0</v>
      </c>
      <c r="V2401">
        <v>0</v>
      </c>
      <c r="W2401">
        <v>0</v>
      </c>
      <c r="X2401">
        <v>25.502759691545933</v>
      </c>
      <c r="Y2401">
        <v>0.17888842556289666</v>
      </c>
      <c r="Z2401">
        <v>0</v>
      </c>
      <c r="AA2401">
        <v>0</v>
      </c>
      <c r="AB2401">
        <v>10.762885595604173</v>
      </c>
      <c r="AC2401">
        <v>0</v>
      </c>
      <c r="AD2401">
        <v>0</v>
      </c>
      <c r="AE2401">
        <v>36.444533712713003</v>
      </c>
    </row>
    <row r="2402" spans="1:31" x14ac:dyDescent="0.25">
      <c r="A2402">
        <v>2364546</v>
      </c>
      <c r="B2402">
        <v>1</v>
      </c>
      <c r="C2402" t="s">
        <v>81</v>
      </c>
      <c r="D2402" t="s">
        <v>128</v>
      </c>
      <c r="E2402" t="s">
        <v>225</v>
      </c>
      <c r="F2402" t="s">
        <v>7148</v>
      </c>
      <c r="G2402" t="s">
        <v>219</v>
      </c>
      <c r="H2402" t="s">
        <v>151</v>
      </c>
      <c r="I2402" t="s">
        <v>136</v>
      </c>
      <c r="J2402" t="s">
        <v>137</v>
      </c>
      <c r="K2402" t="s">
        <v>138</v>
      </c>
      <c r="L2402" t="s">
        <v>7149</v>
      </c>
      <c r="M2402" t="s">
        <v>7150</v>
      </c>
      <c r="N2402">
        <v>0.591388888</v>
      </c>
      <c r="O2402">
        <v>0</v>
      </c>
      <c r="P2402">
        <v>153</v>
      </c>
      <c r="Q2402">
        <v>0</v>
      </c>
      <c r="R2402">
        <v>0</v>
      </c>
      <c r="S2402">
        <v>0</v>
      </c>
      <c r="T2402">
        <v>20</v>
      </c>
      <c r="U2402">
        <v>0</v>
      </c>
      <c r="V2402">
        <v>0</v>
      </c>
      <c r="W2402">
        <v>0</v>
      </c>
      <c r="X2402">
        <v>21.212104237108306</v>
      </c>
      <c r="Y2402">
        <v>0</v>
      </c>
      <c r="Z2402">
        <v>0</v>
      </c>
      <c r="AA2402">
        <v>0</v>
      </c>
      <c r="AB2402">
        <v>9.7297002863187334</v>
      </c>
      <c r="AC2402">
        <v>0</v>
      </c>
      <c r="AD2402">
        <v>0</v>
      </c>
      <c r="AE2402">
        <v>30.941804523427038</v>
      </c>
    </row>
    <row r="2403" spans="1:31" x14ac:dyDescent="0.25">
      <c r="A2403">
        <v>2363905</v>
      </c>
      <c r="B2403">
        <v>1</v>
      </c>
      <c r="C2403" t="s">
        <v>80</v>
      </c>
      <c r="D2403" t="s">
        <v>90</v>
      </c>
      <c r="E2403" t="s">
        <v>225</v>
      </c>
      <c r="F2403" t="s">
        <v>7151</v>
      </c>
      <c r="G2403" t="s">
        <v>252</v>
      </c>
      <c r="H2403" t="s">
        <v>151</v>
      </c>
      <c r="I2403" t="s">
        <v>136</v>
      </c>
      <c r="J2403" t="s">
        <v>137</v>
      </c>
      <c r="K2403" t="s">
        <v>245</v>
      </c>
      <c r="L2403" t="s">
        <v>7152</v>
      </c>
      <c r="M2403" t="s">
        <v>7153</v>
      </c>
      <c r="N2403">
        <v>7.0194444440000003</v>
      </c>
      <c r="O2403">
        <v>0</v>
      </c>
      <c r="P2403">
        <v>220</v>
      </c>
      <c r="Q2403">
        <v>0</v>
      </c>
      <c r="R2403">
        <v>0</v>
      </c>
      <c r="S2403">
        <v>0</v>
      </c>
      <c r="T2403">
        <v>41</v>
      </c>
      <c r="U2403">
        <v>0</v>
      </c>
      <c r="V2403">
        <v>0</v>
      </c>
      <c r="W2403">
        <v>0</v>
      </c>
      <c r="X2403">
        <v>460.11116726733258</v>
      </c>
      <c r="Y2403">
        <v>0</v>
      </c>
      <c r="Z2403">
        <v>0</v>
      </c>
      <c r="AA2403">
        <v>0</v>
      </c>
      <c r="AB2403">
        <v>281.9378917783344</v>
      </c>
      <c r="AC2403">
        <v>0</v>
      </c>
      <c r="AD2403">
        <v>0</v>
      </c>
      <c r="AE2403">
        <v>742.04905904566704</v>
      </c>
    </row>
    <row r="2404" spans="1:31" x14ac:dyDescent="0.25">
      <c r="A2404">
        <v>2364154</v>
      </c>
      <c r="B2404">
        <v>1</v>
      </c>
      <c r="C2404" t="s">
        <v>80</v>
      </c>
      <c r="D2404" t="s">
        <v>92</v>
      </c>
      <c r="E2404" t="s">
        <v>225</v>
      </c>
      <c r="F2404" t="s">
        <v>7154</v>
      </c>
      <c r="G2404" t="s">
        <v>219</v>
      </c>
      <c r="H2404" t="s">
        <v>151</v>
      </c>
      <c r="I2404" t="s">
        <v>136</v>
      </c>
      <c r="J2404" t="s">
        <v>137</v>
      </c>
      <c r="K2404" t="s">
        <v>138</v>
      </c>
      <c r="L2404" t="s">
        <v>7155</v>
      </c>
      <c r="M2404" t="s">
        <v>7156</v>
      </c>
      <c r="N2404">
        <v>2.8586111110000001</v>
      </c>
      <c r="O2404">
        <v>0</v>
      </c>
      <c r="P2404">
        <v>155</v>
      </c>
      <c r="Q2404">
        <v>0</v>
      </c>
      <c r="R2404">
        <v>0</v>
      </c>
      <c r="S2404">
        <v>0</v>
      </c>
      <c r="T2404">
        <v>12</v>
      </c>
      <c r="U2404">
        <v>0</v>
      </c>
      <c r="V2404">
        <v>0</v>
      </c>
      <c r="W2404">
        <v>0</v>
      </c>
      <c r="X2404">
        <v>140.86023099452089</v>
      </c>
      <c r="Y2404">
        <v>0</v>
      </c>
      <c r="Z2404">
        <v>0</v>
      </c>
      <c r="AA2404">
        <v>0</v>
      </c>
      <c r="AB2404">
        <v>53.247868360597295</v>
      </c>
      <c r="AC2404">
        <v>0</v>
      </c>
      <c r="AD2404">
        <v>0</v>
      </c>
      <c r="AE2404">
        <v>194.10809935511818</v>
      </c>
    </row>
    <row r="2405" spans="1:31" x14ac:dyDescent="0.25">
      <c r="A2405">
        <v>2364317</v>
      </c>
      <c r="B2405">
        <v>1</v>
      </c>
      <c r="C2405" t="s">
        <v>81</v>
      </c>
      <c r="D2405" t="s">
        <v>125</v>
      </c>
      <c r="E2405" t="s">
        <v>225</v>
      </c>
      <c r="F2405" t="s">
        <v>7157</v>
      </c>
      <c r="G2405" t="s">
        <v>219</v>
      </c>
      <c r="H2405" t="s">
        <v>151</v>
      </c>
      <c r="I2405" t="s">
        <v>136</v>
      </c>
      <c r="J2405" t="s">
        <v>137</v>
      </c>
      <c r="K2405" t="s">
        <v>138</v>
      </c>
      <c r="L2405" t="s">
        <v>7158</v>
      </c>
      <c r="M2405" t="s">
        <v>7159</v>
      </c>
      <c r="N2405">
        <v>1.9255555550000001</v>
      </c>
      <c r="O2405">
        <v>0</v>
      </c>
      <c r="P2405">
        <v>98</v>
      </c>
      <c r="Q2405">
        <v>0</v>
      </c>
      <c r="R2405">
        <v>0</v>
      </c>
      <c r="S2405">
        <v>0</v>
      </c>
      <c r="T2405">
        <v>7</v>
      </c>
      <c r="U2405">
        <v>0</v>
      </c>
      <c r="V2405">
        <v>0</v>
      </c>
      <c r="W2405">
        <v>0</v>
      </c>
      <c r="X2405">
        <v>43.206867715083348</v>
      </c>
      <c r="Y2405">
        <v>0</v>
      </c>
      <c r="Z2405">
        <v>0</v>
      </c>
      <c r="AA2405">
        <v>0</v>
      </c>
      <c r="AB2405">
        <v>9.5283200824572294</v>
      </c>
      <c r="AC2405">
        <v>0</v>
      </c>
      <c r="AD2405">
        <v>0</v>
      </c>
      <c r="AE2405">
        <v>52.735187797540576</v>
      </c>
    </row>
    <row r="2406" spans="1:31" x14ac:dyDescent="0.25">
      <c r="A2406">
        <v>2363968</v>
      </c>
      <c r="B2406">
        <v>1</v>
      </c>
      <c r="C2406" t="s">
        <v>80</v>
      </c>
      <c r="D2406" t="s">
        <v>107</v>
      </c>
      <c r="E2406" t="s">
        <v>132</v>
      </c>
      <c r="F2406" t="s">
        <v>7160</v>
      </c>
      <c r="G2406" t="s">
        <v>244</v>
      </c>
      <c r="H2406" t="s">
        <v>135</v>
      </c>
      <c r="I2406" t="s">
        <v>136</v>
      </c>
      <c r="J2406" t="s">
        <v>137</v>
      </c>
      <c r="K2406" t="s">
        <v>245</v>
      </c>
      <c r="L2406" t="s">
        <v>7161</v>
      </c>
      <c r="M2406" t="s">
        <v>7162</v>
      </c>
      <c r="N2406">
        <v>3.7258333330000002</v>
      </c>
      <c r="O2406">
        <v>0</v>
      </c>
      <c r="P2406">
        <v>141</v>
      </c>
      <c r="Q2406">
        <v>0</v>
      </c>
      <c r="R2406">
        <v>0</v>
      </c>
      <c r="S2406">
        <v>0</v>
      </c>
      <c r="T2406">
        <v>2</v>
      </c>
      <c r="U2406">
        <v>0</v>
      </c>
      <c r="V2406">
        <v>0</v>
      </c>
      <c r="W2406">
        <v>0</v>
      </c>
      <c r="X2406">
        <v>137.14693170806859</v>
      </c>
      <c r="Y2406">
        <v>0</v>
      </c>
      <c r="Z2406">
        <v>0</v>
      </c>
      <c r="AA2406">
        <v>0</v>
      </c>
      <c r="AB2406">
        <v>9.7053616642732088</v>
      </c>
      <c r="AC2406">
        <v>0</v>
      </c>
      <c r="AD2406">
        <v>0</v>
      </c>
      <c r="AE2406">
        <v>146.85229337234179</v>
      </c>
    </row>
    <row r="2407" spans="1:31" x14ac:dyDescent="0.25">
      <c r="A2407">
        <v>2364183</v>
      </c>
      <c r="B2407">
        <v>1</v>
      </c>
      <c r="C2407" t="s">
        <v>81</v>
      </c>
      <c r="D2407" t="s">
        <v>113</v>
      </c>
      <c r="E2407" t="s">
        <v>132</v>
      </c>
      <c r="F2407" t="s">
        <v>7163</v>
      </c>
      <c r="G2407" t="s">
        <v>168</v>
      </c>
      <c r="H2407" t="s">
        <v>135</v>
      </c>
      <c r="I2407" t="s">
        <v>136</v>
      </c>
      <c r="J2407" t="s">
        <v>137</v>
      </c>
      <c r="K2407" t="s">
        <v>138</v>
      </c>
      <c r="L2407" t="s">
        <v>7164</v>
      </c>
      <c r="M2407" t="s">
        <v>7165</v>
      </c>
      <c r="N2407">
        <v>1.062777777</v>
      </c>
      <c r="O2407">
        <v>0</v>
      </c>
      <c r="P2407">
        <v>377</v>
      </c>
      <c r="Q2407">
        <v>1</v>
      </c>
      <c r="R2407">
        <v>17</v>
      </c>
      <c r="S2407">
        <v>0</v>
      </c>
      <c r="T2407">
        <v>28</v>
      </c>
      <c r="U2407">
        <v>0</v>
      </c>
      <c r="V2407">
        <v>0</v>
      </c>
      <c r="W2407">
        <v>0</v>
      </c>
      <c r="X2407">
        <v>111.97102378293694</v>
      </c>
      <c r="Y2407">
        <v>0</v>
      </c>
      <c r="Z2407">
        <v>32.472717698640352</v>
      </c>
      <c r="AA2407">
        <v>0</v>
      </c>
      <c r="AB2407">
        <v>23.341559027351423</v>
      </c>
      <c r="AC2407">
        <v>0</v>
      </c>
      <c r="AD2407">
        <v>0</v>
      </c>
      <c r="AE2407">
        <v>167.78530050892871</v>
      </c>
    </row>
    <row r="2408" spans="1:31" x14ac:dyDescent="0.25">
      <c r="A2408">
        <v>2364515</v>
      </c>
      <c r="B2408">
        <v>1</v>
      </c>
      <c r="C2408" t="s">
        <v>80</v>
      </c>
      <c r="D2408" t="s">
        <v>96</v>
      </c>
      <c r="E2408" t="s">
        <v>148</v>
      </c>
      <c r="F2408" t="s">
        <v>7166</v>
      </c>
      <c r="G2408" t="s">
        <v>150</v>
      </c>
      <c r="H2408" t="s">
        <v>151</v>
      </c>
      <c r="I2408" t="s">
        <v>136</v>
      </c>
      <c r="J2408" t="s">
        <v>137</v>
      </c>
      <c r="K2408" t="s">
        <v>138</v>
      </c>
      <c r="L2408" t="s">
        <v>7167</v>
      </c>
      <c r="M2408" t="s">
        <v>7168</v>
      </c>
      <c r="N2408">
        <v>2.0150000000000001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1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17.029150409458428</v>
      </c>
      <c r="AC2408">
        <v>0</v>
      </c>
      <c r="AD2408">
        <v>0</v>
      </c>
      <c r="AE2408">
        <v>17.029150409458428</v>
      </c>
    </row>
    <row r="2409" spans="1:31" x14ac:dyDescent="0.25">
      <c r="A2409">
        <v>2364160</v>
      </c>
      <c r="B2409">
        <v>1</v>
      </c>
      <c r="C2409" t="s">
        <v>80</v>
      </c>
      <c r="D2409" t="s">
        <v>89</v>
      </c>
      <c r="E2409" t="s">
        <v>154</v>
      </c>
      <c r="F2409" t="s">
        <v>7169</v>
      </c>
      <c r="G2409" t="s">
        <v>244</v>
      </c>
      <c r="H2409" t="s">
        <v>151</v>
      </c>
      <c r="I2409" t="s">
        <v>136</v>
      </c>
      <c r="J2409" t="s">
        <v>137</v>
      </c>
      <c r="K2409" t="s">
        <v>245</v>
      </c>
      <c r="L2409" t="s">
        <v>7170</v>
      </c>
      <c r="M2409" t="s">
        <v>7171</v>
      </c>
      <c r="N2409">
        <v>2.9</v>
      </c>
      <c r="O2409">
        <v>0</v>
      </c>
      <c r="P2409">
        <v>288</v>
      </c>
      <c r="Q2409">
        <v>0</v>
      </c>
      <c r="R2409">
        <v>1</v>
      </c>
      <c r="S2409">
        <v>0</v>
      </c>
      <c r="T2409">
        <v>53</v>
      </c>
      <c r="U2409">
        <v>0</v>
      </c>
      <c r="V2409">
        <v>0</v>
      </c>
      <c r="W2409">
        <v>0</v>
      </c>
      <c r="X2409">
        <v>361.04046424305687</v>
      </c>
      <c r="Y2409">
        <v>0</v>
      </c>
      <c r="Z2409">
        <v>8.1752424334799993</v>
      </c>
      <c r="AA2409">
        <v>0</v>
      </c>
      <c r="AB2409">
        <v>458.32424888707141</v>
      </c>
      <c r="AC2409">
        <v>0</v>
      </c>
      <c r="AD2409">
        <v>0</v>
      </c>
      <c r="AE2409">
        <v>827.53995556360826</v>
      </c>
    </row>
    <row r="2410" spans="1:31" x14ac:dyDescent="0.25">
      <c r="A2410">
        <v>2364492</v>
      </c>
      <c r="B2410">
        <v>1</v>
      </c>
      <c r="C2410" t="s">
        <v>80</v>
      </c>
      <c r="D2410" t="s">
        <v>108</v>
      </c>
      <c r="E2410" t="s">
        <v>154</v>
      </c>
      <c r="F2410" t="s">
        <v>5608</v>
      </c>
      <c r="G2410" t="s">
        <v>299</v>
      </c>
      <c r="H2410" t="s">
        <v>151</v>
      </c>
      <c r="I2410" t="s">
        <v>136</v>
      </c>
      <c r="J2410" t="s">
        <v>137</v>
      </c>
      <c r="K2410" t="s">
        <v>138</v>
      </c>
      <c r="L2410" t="s">
        <v>7172</v>
      </c>
      <c r="M2410" t="s">
        <v>7173</v>
      </c>
      <c r="N2410">
        <v>1.039722222</v>
      </c>
      <c r="O2410">
        <v>0</v>
      </c>
      <c r="P2410">
        <v>25</v>
      </c>
      <c r="Q2410">
        <v>0</v>
      </c>
      <c r="R2410">
        <v>17</v>
      </c>
      <c r="S2410">
        <v>0</v>
      </c>
      <c r="T2410">
        <v>11</v>
      </c>
      <c r="U2410">
        <v>0</v>
      </c>
      <c r="V2410">
        <v>0</v>
      </c>
      <c r="W2410">
        <v>0</v>
      </c>
      <c r="X2410">
        <v>6.295416055262895</v>
      </c>
      <c r="Y2410">
        <v>0</v>
      </c>
      <c r="Z2410">
        <v>41.551058927945789</v>
      </c>
      <c r="AA2410">
        <v>0</v>
      </c>
      <c r="AB2410">
        <v>14.638419849838456</v>
      </c>
      <c r="AC2410">
        <v>0</v>
      </c>
      <c r="AD2410">
        <v>0</v>
      </c>
      <c r="AE2410">
        <v>62.484894833047143</v>
      </c>
    </row>
    <row r="2411" spans="1:31" x14ac:dyDescent="0.25">
      <c r="A2411">
        <v>2364538</v>
      </c>
      <c r="B2411">
        <v>1</v>
      </c>
      <c r="C2411" t="s">
        <v>80</v>
      </c>
      <c r="D2411" t="s">
        <v>99</v>
      </c>
      <c r="E2411" t="s">
        <v>148</v>
      </c>
      <c r="F2411" t="s">
        <v>7174</v>
      </c>
      <c r="G2411" t="s">
        <v>160</v>
      </c>
      <c r="H2411" t="s">
        <v>151</v>
      </c>
      <c r="I2411" t="s">
        <v>136</v>
      </c>
      <c r="J2411" t="s">
        <v>137</v>
      </c>
      <c r="K2411" t="s">
        <v>138</v>
      </c>
      <c r="L2411" t="s">
        <v>7175</v>
      </c>
      <c r="M2411" t="s">
        <v>7176</v>
      </c>
      <c r="N2411">
        <v>2.1924999999999999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1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17.555241420705396</v>
      </c>
      <c r="AC2411">
        <v>0</v>
      </c>
      <c r="AD2411">
        <v>0</v>
      </c>
      <c r="AE2411">
        <v>17.555241420705396</v>
      </c>
    </row>
    <row r="2412" spans="1:31" x14ac:dyDescent="0.25">
      <c r="A2412">
        <v>2364369</v>
      </c>
      <c r="B2412">
        <v>1</v>
      </c>
      <c r="C2412" t="s">
        <v>80</v>
      </c>
      <c r="D2412" t="s">
        <v>103</v>
      </c>
      <c r="E2412" t="s">
        <v>166</v>
      </c>
      <c r="F2412" t="s">
        <v>7177</v>
      </c>
      <c r="G2412" t="s">
        <v>168</v>
      </c>
      <c r="H2412" t="s">
        <v>135</v>
      </c>
      <c r="I2412" t="s">
        <v>136</v>
      </c>
      <c r="J2412" t="s">
        <v>137</v>
      </c>
      <c r="K2412" t="s">
        <v>138</v>
      </c>
      <c r="L2412" t="s">
        <v>7178</v>
      </c>
      <c r="M2412" t="s">
        <v>7179</v>
      </c>
      <c r="N2412">
        <v>0.51749999999999996</v>
      </c>
      <c r="O2412">
        <v>0</v>
      </c>
      <c r="P2412">
        <v>11966</v>
      </c>
      <c r="Q2412">
        <v>0</v>
      </c>
      <c r="R2412">
        <v>49</v>
      </c>
      <c r="S2412">
        <v>5</v>
      </c>
      <c r="T2412">
        <v>735</v>
      </c>
      <c r="U2412">
        <v>0</v>
      </c>
      <c r="V2412">
        <v>1</v>
      </c>
      <c r="W2412">
        <v>0</v>
      </c>
      <c r="X2412">
        <v>2455.3550031868758</v>
      </c>
      <c r="Y2412">
        <v>0</v>
      </c>
      <c r="Z2412">
        <v>84.953603228760244</v>
      </c>
      <c r="AA2412">
        <v>48.588320899663557</v>
      </c>
      <c r="AB2412">
        <v>869.4461146014753</v>
      </c>
      <c r="AC2412">
        <v>0</v>
      </c>
      <c r="AD2412">
        <v>16.55433618016464</v>
      </c>
      <c r="AE2412">
        <v>3474.8973780969391</v>
      </c>
    </row>
    <row r="2413" spans="1:31" x14ac:dyDescent="0.25">
      <c r="A2413">
        <v>2363805</v>
      </c>
      <c r="B2413">
        <v>1</v>
      </c>
      <c r="C2413" t="s">
        <v>81</v>
      </c>
      <c r="D2413" t="s">
        <v>121</v>
      </c>
      <c r="E2413" t="s">
        <v>166</v>
      </c>
      <c r="F2413" t="s">
        <v>4453</v>
      </c>
      <c r="G2413" t="s">
        <v>168</v>
      </c>
      <c r="H2413" t="s">
        <v>135</v>
      </c>
      <c r="I2413" t="s">
        <v>136</v>
      </c>
      <c r="J2413" t="s">
        <v>137</v>
      </c>
      <c r="K2413" t="s">
        <v>138</v>
      </c>
      <c r="L2413" t="s">
        <v>7180</v>
      </c>
      <c r="M2413" t="s">
        <v>7181</v>
      </c>
      <c r="N2413">
        <v>0.86305555499999997</v>
      </c>
      <c r="O2413">
        <v>0</v>
      </c>
      <c r="P2413">
        <v>1147</v>
      </c>
      <c r="Q2413">
        <v>0</v>
      </c>
      <c r="R2413">
        <v>188</v>
      </c>
      <c r="S2413">
        <v>1</v>
      </c>
      <c r="T2413">
        <v>328</v>
      </c>
      <c r="U2413">
        <v>1</v>
      </c>
      <c r="V2413">
        <v>1</v>
      </c>
      <c r="W2413">
        <v>0</v>
      </c>
      <c r="X2413">
        <v>153.62311468629883</v>
      </c>
      <c r="Y2413">
        <v>0</v>
      </c>
      <c r="Z2413">
        <v>79.03189843879224</v>
      </c>
      <c r="AA2413">
        <v>1.4055067552172777</v>
      </c>
      <c r="AB2413">
        <v>153.95541011825344</v>
      </c>
      <c r="AC2413">
        <v>88.509391089343239</v>
      </c>
      <c r="AD2413">
        <v>97.995524248264701</v>
      </c>
      <c r="AE2413">
        <v>574.52084533616971</v>
      </c>
    </row>
    <row r="2414" spans="1:31" x14ac:dyDescent="0.25">
      <c r="A2414">
        <v>2363951</v>
      </c>
      <c r="B2414">
        <v>1</v>
      </c>
      <c r="C2414" t="s">
        <v>80</v>
      </c>
      <c r="D2414" t="s">
        <v>104</v>
      </c>
      <c r="E2414" t="s">
        <v>225</v>
      </c>
      <c r="F2414" t="s">
        <v>7182</v>
      </c>
      <c r="G2414" t="s">
        <v>2703</v>
      </c>
      <c r="H2414" t="s">
        <v>151</v>
      </c>
      <c r="I2414" t="s">
        <v>136</v>
      </c>
      <c r="J2414" t="s">
        <v>137</v>
      </c>
      <c r="K2414" t="s">
        <v>138</v>
      </c>
      <c r="L2414" t="s">
        <v>7183</v>
      </c>
      <c r="M2414" t="s">
        <v>7184</v>
      </c>
      <c r="N2414">
        <v>2.625</v>
      </c>
      <c r="O2414">
        <v>0</v>
      </c>
      <c r="P2414">
        <v>46</v>
      </c>
      <c r="Q2414">
        <v>0</v>
      </c>
      <c r="R2414">
        <v>0</v>
      </c>
      <c r="S2414">
        <v>0</v>
      </c>
      <c r="T2414">
        <v>6</v>
      </c>
      <c r="U2414">
        <v>0</v>
      </c>
      <c r="V2414">
        <v>0</v>
      </c>
      <c r="W2414">
        <v>0</v>
      </c>
      <c r="X2414">
        <v>39.468278071972151</v>
      </c>
      <c r="Y2414">
        <v>0</v>
      </c>
      <c r="Z2414">
        <v>0</v>
      </c>
      <c r="AA2414">
        <v>0</v>
      </c>
      <c r="AB2414">
        <v>6.01160085140814</v>
      </c>
      <c r="AC2414">
        <v>0</v>
      </c>
      <c r="AD2414">
        <v>0</v>
      </c>
      <c r="AE2414">
        <v>45.479878923380291</v>
      </c>
    </row>
    <row r="2415" spans="1:31" x14ac:dyDescent="0.25">
      <c r="A2415">
        <v>2364475</v>
      </c>
      <c r="B2415">
        <v>1</v>
      </c>
      <c r="C2415" t="s">
        <v>80</v>
      </c>
      <c r="D2415" t="s">
        <v>93</v>
      </c>
      <c r="E2415" t="s">
        <v>171</v>
      </c>
      <c r="F2415" t="s">
        <v>7185</v>
      </c>
      <c r="G2415" t="s">
        <v>168</v>
      </c>
      <c r="H2415" t="s">
        <v>135</v>
      </c>
      <c r="I2415" t="s">
        <v>136</v>
      </c>
      <c r="J2415" t="s">
        <v>137</v>
      </c>
      <c r="K2415" t="s">
        <v>138</v>
      </c>
      <c r="L2415" t="s">
        <v>7186</v>
      </c>
      <c r="M2415" t="s">
        <v>7187</v>
      </c>
      <c r="N2415">
        <v>0.571944444</v>
      </c>
      <c r="O2415">
        <v>1</v>
      </c>
      <c r="P2415">
        <v>282</v>
      </c>
      <c r="Q2415">
        <v>21</v>
      </c>
      <c r="R2415">
        <v>129</v>
      </c>
      <c r="S2415">
        <v>3</v>
      </c>
      <c r="T2415">
        <v>72</v>
      </c>
      <c r="U2415">
        <v>0</v>
      </c>
      <c r="V2415">
        <v>0</v>
      </c>
      <c r="W2415">
        <v>1.7213507708091502</v>
      </c>
      <c r="X2415">
        <v>79.294113149515539</v>
      </c>
      <c r="Y2415">
        <v>264.20054817103767</v>
      </c>
      <c r="Z2415">
        <v>476.77946300250068</v>
      </c>
      <c r="AA2415">
        <v>3.595055079680944</v>
      </c>
      <c r="AB2415">
        <v>105.76514831418623</v>
      </c>
      <c r="AC2415">
        <v>0</v>
      </c>
      <c r="AD2415">
        <v>0</v>
      </c>
      <c r="AE2415">
        <v>931.35567848773019</v>
      </c>
    </row>
    <row r="2416" spans="1:31" x14ac:dyDescent="0.25">
      <c r="A2416">
        <v>2364329</v>
      </c>
      <c r="B2416">
        <v>1</v>
      </c>
      <c r="C2416" t="s">
        <v>81</v>
      </c>
      <c r="D2416" t="s">
        <v>120</v>
      </c>
      <c r="E2416" t="s">
        <v>225</v>
      </c>
      <c r="F2416" t="s">
        <v>7188</v>
      </c>
      <c r="G2416" t="s">
        <v>219</v>
      </c>
      <c r="H2416" t="s">
        <v>151</v>
      </c>
      <c r="I2416" t="s">
        <v>136</v>
      </c>
      <c r="J2416" t="s">
        <v>137</v>
      </c>
      <c r="K2416" t="s">
        <v>138</v>
      </c>
      <c r="L2416" t="s">
        <v>7189</v>
      </c>
      <c r="M2416" t="s">
        <v>7190</v>
      </c>
      <c r="N2416">
        <v>1.8897222220000001</v>
      </c>
      <c r="O2416">
        <v>0</v>
      </c>
      <c r="P2416">
        <v>35</v>
      </c>
      <c r="Q2416">
        <v>0</v>
      </c>
      <c r="R2416">
        <v>1</v>
      </c>
      <c r="S2416">
        <v>0</v>
      </c>
      <c r="T2416">
        <v>12</v>
      </c>
      <c r="U2416">
        <v>0</v>
      </c>
      <c r="V2416">
        <v>0</v>
      </c>
      <c r="W2416">
        <v>0</v>
      </c>
      <c r="X2416">
        <v>12.232765647631654</v>
      </c>
      <c r="Y2416">
        <v>0</v>
      </c>
      <c r="Z2416">
        <v>0.71666936490090671</v>
      </c>
      <c r="AA2416">
        <v>0</v>
      </c>
      <c r="AB2416">
        <v>25.087770170156261</v>
      </c>
      <c r="AC2416">
        <v>0</v>
      </c>
      <c r="AD2416">
        <v>0</v>
      </c>
      <c r="AE2416">
        <v>38.037205182688822</v>
      </c>
    </row>
    <row r="2417" spans="1:31" x14ac:dyDescent="0.25">
      <c r="A2417">
        <v>2363891</v>
      </c>
      <c r="B2417">
        <v>1</v>
      </c>
      <c r="C2417" t="s">
        <v>80</v>
      </c>
      <c r="D2417" t="s">
        <v>107</v>
      </c>
      <c r="E2417" t="s">
        <v>154</v>
      </c>
      <c r="F2417" t="s">
        <v>7191</v>
      </c>
      <c r="G2417" t="s">
        <v>244</v>
      </c>
      <c r="H2417" t="s">
        <v>151</v>
      </c>
      <c r="I2417" t="s">
        <v>136</v>
      </c>
      <c r="J2417" t="s">
        <v>137</v>
      </c>
      <c r="K2417" t="s">
        <v>245</v>
      </c>
      <c r="L2417" t="s">
        <v>7192</v>
      </c>
      <c r="M2417" t="s">
        <v>7193</v>
      </c>
      <c r="N2417">
        <v>5.2777777769999998</v>
      </c>
      <c r="O2417">
        <v>0</v>
      </c>
      <c r="P2417">
        <v>158</v>
      </c>
      <c r="Q2417">
        <v>0</v>
      </c>
      <c r="R2417">
        <v>0</v>
      </c>
      <c r="S2417">
        <v>0</v>
      </c>
      <c r="T2417">
        <v>9</v>
      </c>
      <c r="U2417">
        <v>0</v>
      </c>
      <c r="V2417">
        <v>0</v>
      </c>
      <c r="W2417">
        <v>0</v>
      </c>
      <c r="X2417">
        <v>270.52981472597907</v>
      </c>
      <c r="Y2417">
        <v>0</v>
      </c>
      <c r="Z2417">
        <v>0</v>
      </c>
      <c r="AA2417">
        <v>0</v>
      </c>
      <c r="AB2417">
        <v>188.38289251953884</v>
      </c>
      <c r="AC2417">
        <v>0</v>
      </c>
      <c r="AD2417">
        <v>0</v>
      </c>
      <c r="AE2417">
        <v>458.91270724551794</v>
      </c>
    </row>
    <row r="2418" spans="1:31" x14ac:dyDescent="0.25">
      <c r="A2418">
        <v>2364386</v>
      </c>
      <c r="B2418">
        <v>1</v>
      </c>
      <c r="C2418" t="s">
        <v>81</v>
      </c>
      <c r="D2418" t="s">
        <v>118</v>
      </c>
      <c r="E2418" t="s">
        <v>132</v>
      </c>
      <c r="F2418" t="s">
        <v>7194</v>
      </c>
      <c r="G2418" t="s">
        <v>134</v>
      </c>
      <c r="H2418" t="s">
        <v>135</v>
      </c>
      <c r="I2418" t="s">
        <v>136</v>
      </c>
      <c r="J2418" t="s">
        <v>137</v>
      </c>
      <c r="K2418" t="s">
        <v>138</v>
      </c>
      <c r="L2418" t="s">
        <v>7195</v>
      </c>
      <c r="M2418" t="s">
        <v>7196</v>
      </c>
      <c r="N2418">
        <v>1.433333333</v>
      </c>
      <c r="O2418">
        <v>0</v>
      </c>
      <c r="P2418">
        <v>0</v>
      </c>
      <c r="Q2418">
        <v>0</v>
      </c>
      <c r="R2418">
        <v>2</v>
      </c>
      <c r="S2418">
        <v>1</v>
      </c>
      <c r="T2418">
        <v>2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20.158202889574824</v>
      </c>
      <c r="AA2418">
        <v>3.65541491486049</v>
      </c>
      <c r="AB2418">
        <v>6.8459927129550744</v>
      </c>
      <c r="AC2418">
        <v>0</v>
      </c>
      <c r="AD2418">
        <v>0</v>
      </c>
      <c r="AE2418">
        <v>30.659610517390387</v>
      </c>
    </row>
    <row r="2419" spans="1:31" x14ac:dyDescent="0.25">
      <c r="A2419">
        <v>2364220</v>
      </c>
      <c r="B2419">
        <v>1</v>
      </c>
      <c r="C2419" t="s">
        <v>80</v>
      </c>
      <c r="D2419" t="s">
        <v>107</v>
      </c>
      <c r="E2419" t="s">
        <v>132</v>
      </c>
      <c r="F2419" t="s">
        <v>6183</v>
      </c>
      <c r="G2419" t="s">
        <v>134</v>
      </c>
      <c r="H2419" t="s">
        <v>135</v>
      </c>
      <c r="I2419" t="s">
        <v>136</v>
      </c>
      <c r="J2419" t="s">
        <v>137</v>
      </c>
      <c r="K2419" t="s">
        <v>138</v>
      </c>
      <c r="L2419" t="s">
        <v>7197</v>
      </c>
      <c r="M2419" t="s">
        <v>7198</v>
      </c>
      <c r="N2419">
        <v>3.9583333330000001</v>
      </c>
      <c r="O2419">
        <v>0</v>
      </c>
      <c r="P2419">
        <v>55</v>
      </c>
      <c r="Q2419">
        <v>0</v>
      </c>
      <c r="R2419">
        <v>0</v>
      </c>
      <c r="S2419">
        <v>0</v>
      </c>
      <c r="T2419">
        <v>9</v>
      </c>
      <c r="U2419">
        <v>0</v>
      </c>
      <c r="V2419">
        <v>0</v>
      </c>
      <c r="W2419">
        <v>0</v>
      </c>
      <c r="X2419">
        <v>97.235395817933991</v>
      </c>
      <c r="Y2419">
        <v>0</v>
      </c>
      <c r="Z2419">
        <v>0</v>
      </c>
      <c r="AA2419">
        <v>0</v>
      </c>
      <c r="AB2419">
        <v>112.19184614238546</v>
      </c>
      <c r="AC2419">
        <v>0</v>
      </c>
      <c r="AD2419">
        <v>0</v>
      </c>
      <c r="AE2419">
        <v>209.42724196031946</v>
      </c>
    </row>
    <row r="2420" spans="1:31" x14ac:dyDescent="0.25">
      <c r="A2420">
        <v>2364243</v>
      </c>
      <c r="B2420">
        <v>1</v>
      </c>
      <c r="C2420" t="s">
        <v>80</v>
      </c>
      <c r="D2420" t="s">
        <v>92</v>
      </c>
      <c r="E2420" t="s">
        <v>166</v>
      </c>
      <c r="F2420" t="s">
        <v>7199</v>
      </c>
      <c r="G2420" t="s">
        <v>181</v>
      </c>
      <c r="H2420" t="s">
        <v>135</v>
      </c>
      <c r="I2420" t="s">
        <v>136</v>
      </c>
      <c r="J2420" t="s">
        <v>3</v>
      </c>
      <c r="K2420" t="s">
        <v>138</v>
      </c>
      <c r="L2420" t="s">
        <v>7200</v>
      </c>
      <c r="M2420" t="s">
        <v>7201</v>
      </c>
      <c r="N2420">
        <v>4.8361111110000001</v>
      </c>
      <c r="O2420">
        <v>0</v>
      </c>
      <c r="P2420">
        <v>0</v>
      </c>
      <c r="Q2420">
        <v>0</v>
      </c>
      <c r="R2420">
        <v>0</v>
      </c>
      <c r="S2420">
        <v>2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5502.5980570684878</v>
      </c>
      <c r="AB2420">
        <v>0</v>
      </c>
      <c r="AC2420">
        <v>0</v>
      </c>
      <c r="AD2420">
        <v>0</v>
      </c>
      <c r="AE2420">
        <v>5502.5980570684878</v>
      </c>
    </row>
    <row r="2421" spans="1:31" x14ac:dyDescent="0.25">
      <c r="A2421">
        <v>2363908</v>
      </c>
      <c r="B2421">
        <v>1</v>
      </c>
      <c r="C2421" t="s">
        <v>80</v>
      </c>
      <c r="D2421" t="s">
        <v>100</v>
      </c>
      <c r="E2421" t="s">
        <v>320</v>
      </c>
      <c r="F2421" t="s">
        <v>7202</v>
      </c>
      <c r="G2421" t="s">
        <v>168</v>
      </c>
      <c r="H2421" t="s">
        <v>135</v>
      </c>
      <c r="I2421" t="s">
        <v>136</v>
      </c>
      <c r="J2421" t="s">
        <v>137</v>
      </c>
      <c r="K2421" t="s">
        <v>138</v>
      </c>
      <c r="L2421" t="s">
        <v>7203</v>
      </c>
      <c r="M2421" t="s">
        <v>7204</v>
      </c>
      <c r="N2421">
        <v>0.33321194399999998</v>
      </c>
      <c r="O2421">
        <v>21</v>
      </c>
      <c r="P2421">
        <v>16055</v>
      </c>
      <c r="Q2421">
        <v>8</v>
      </c>
      <c r="R2421">
        <v>315</v>
      </c>
      <c r="S2421">
        <v>34</v>
      </c>
      <c r="T2421">
        <v>1318</v>
      </c>
      <c r="U2421">
        <v>4</v>
      </c>
      <c r="V2421">
        <v>1</v>
      </c>
      <c r="W2421">
        <v>137.57974053646487</v>
      </c>
      <c r="X2421">
        <v>1718.5177820431841</v>
      </c>
      <c r="Y2421">
        <v>34.07553868427982</v>
      </c>
      <c r="Z2421">
        <v>78.945663643158284</v>
      </c>
      <c r="AA2421">
        <v>1035.5488259528963</v>
      </c>
      <c r="AB2421">
        <v>802.67481467491655</v>
      </c>
      <c r="AC2421">
        <v>153.00453908481904</v>
      </c>
      <c r="AD2421">
        <v>0</v>
      </c>
      <c r="AE2421">
        <v>3960.3469046197188</v>
      </c>
    </row>
    <row r="2422" spans="1:31" x14ac:dyDescent="0.25">
      <c r="A2422">
        <v>2363928</v>
      </c>
      <c r="B2422">
        <v>1</v>
      </c>
      <c r="C2422" t="s">
        <v>80</v>
      </c>
      <c r="D2422" t="s">
        <v>106</v>
      </c>
      <c r="E2422" t="s">
        <v>132</v>
      </c>
      <c r="F2422" t="s">
        <v>7205</v>
      </c>
      <c r="G2422" t="s">
        <v>244</v>
      </c>
      <c r="H2422" t="s">
        <v>135</v>
      </c>
      <c r="I2422" t="s">
        <v>136</v>
      </c>
      <c r="J2422" t="s">
        <v>137</v>
      </c>
      <c r="K2422" t="s">
        <v>138</v>
      </c>
      <c r="L2422" t="s">
        <v>7206</v>
      </c>
      <c r="M2422" t="s">
        <v>7207</v>
      </c>
      <c r="N2422">
        <v>1.4283333330000001</v>
      </c>
      <c r="O2422">
        <v>0</v>
      </c>
      <c r="P2422">
        <v>1</v>
      </c>
      <c r="Q2422">
        <v>4</v>
      </c>
      <c r="R2422">
        <v>28</v>
      </c>
      <c r="S2422">
        <v>1</v>
      </c>
      <c r="T2422">
        <v>6</v>
      </c>
      <c r="U2422">
        <v>0</v>
      </c>
      <c r="V2422">
        <v>0</v>
      </c>
      <c r="W2422">
        <v>0</v>
      </c>
      <c r="X2422">
        <v>0</v>
      </c>
      <c r="Y2422">
        <v>21.344618119594148</v>
      </c>
      <c r="Z2422">
        <v>245.75748810599381</v>
      </c>
      <c r="AA2422">
        <v>3.3186591706069581</v>
      </c>
      <c r="AB2422">
        <v>29.181629254678327</v>
      </c>
      <c r="AC2422">
        <v>0</v>
      </c>
      <c r="AD2422">
        <v>0</v>
      </c>
      <c r="AE2422">
        <v>299.60239465087329</v>
      </c>
    </row>
    <row r="2423" spans="1:31" x14ac:dyDescent="0.25">
      <c r="A2423">
        <v>2364306</v>
      </c>
      <c r="B2423">
        <v>1</v>
      </c>
      <c r="C2423" t="s">
        <v>80</v>
      </c>
      <c r="D2423" t="s">
        <v>90</v>
      </c>
      <c r="E2423" t="s">
        <v>148</v>
      </c>
      <c r="F2423" t="s">
        <v>7208</v>
      </c>
      <c r="G2423" t="s">
        <v>160</v>
      </c>
      <c r="H2423" t="s">
        <v>151</v>
      </c>
      <c r="I2423" t="s">
        <v>136</v>
      </c>
      <c r="J2423" t="s">
        <v>137</v>
      </c>
      <c r="K2423" t="s">
        <v>138</v>
      </c>
      <c r="L2423" t="s">
        <v>7209</v>
      </c>
      <c r="M2423" t="s">
        <v>7210</v>
      </c>
      <c r="N2423">
        <v>2.3108333330000002</v>
      </c>
      <c r="O2423">
        <v>0</v>
      </c>
      <c r="P2423">
        <v>1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1.5055933605591388E-2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1.5055933605591388E-2</v>
      </c>
    </row>
    <row r="2424" spans="1:31" x14ac:dyDescent="0.25">
      <c r="A2424">
        <v>2364263</v>
      </c>
      <c r="B2424">
        <v>1</v>
      </c>
      <c r="C2424" t="s">
        <v>80</v>
      </c>
      <c r="D2424" t="s">
        <v>91</v>
      </c>
      <c r="E2424" t="s">
        <v>154</v>
      </c>
      <c r="F2424" t="s">
        <v>7211</v>
      </c>
      <c r="G2424" t="s">
        <v>1041</v>
      </c>
      <c r="H2424" t="s">
        <v>151</v>
      </c>
      <c r="I2424" t="s">
        <v>136</v>
      </c>
      <c r="J2424" t="s">
        <v>137</v>
      </c>
      <c r="K2424" t="s">
        <v>138</v>
      </c>
      <c r="L2424" t="s">
        <v>7212</v>
      </c>
      <c r="M2424" t="s">
        <v>7213</v>
      </c>
      <c r="N2424">
        <v>7.5272222219999998</v>
      </c>
      <c r="O2424">
        <v>0</v>
      </c>
      <c r="P2424">
        <v>0</v>
      </c>
      <c r="Q2424">
        <v>0</v>
      </c>
      <c r="R2424">
        <v>5</v>
      </c>
      <c r="S2424">
        <v>0</v>
      </c>
      <c r="T2424">
        <v>3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84.199067796662064</v>
      </c>
      <c r="AA2424">
        <v>0</v>
      </c>
      <c r="AB2424">
        <v>43.294073331067814</v>
      </c>
      <c r="AC2424">
        <v>0</v>
      </c>
      <c r="AD2424">
        <v>0</v>
      </c>
      <c r="AE2424">
        <v>127.49314112772987</v>
      </c>
    </row>
    <row r="2425" spans="1:31" x14ac:dyDescent="0.25">
      <c r="A2425">
        <v>2364014</v>
      </c>
      <c r="B2425">
        <v>1</v>
      </c>
      <c r="C2425" t="s">
        <v>80</v>
      </c>
      <c r="D2425" t="s">
        <v>85</v>
      </c>
      <c r="E2425" t="s">
        <v>225</v>
      </c>
      <c r="F2425" t="s">
        <v>7214</v>
      </c>
      <c r="G2425" t="s">
        <v>244</v>
      </c>
      <c r="H2425" t="s">
        <v>151</v>
      </c>
      <c r="I2425" t="s">
        <v>136</v>
      </c>
      <c r="J2425" t="s">
        <v>137</v>
      </c>
      <c r="K2425" t="s">
        <v>245</v>
      </c>
      <c r="L2425" t="s">
        <v>7215</v>
      </c>
      <c r="M2425" t="s">
        <v>7216</v>
      </c>
      <c r="N2425">
        <v>0.93500000000000005</v>
      </c>
      <c r="O2425">
        <v>0</v>
      </c>
      <c r="P2425">
        <v>43</v>
      </c>
      <c r="Q2425">
        <v>0</v>
      </c>
      <c r="R2425">
        <v>0</v>
      </c>
      <c r="S2425">
        <v>0</v>
      </c>
      <c r="T2425">
        <v>5</v>
      </c>
      <c r="U2425">
        <v>0</v>
      </c>
      <c r="V2425">
        <v>0</v>
      </c>
      <c r="W2425">
        <v>0</v>
      </c>
      <c r="X2425">
        <v>17.562818014953212</v>
      </c>
      <c r="Y2425">
        <v>0</v>
      </c>
      <c r="Z2425">
        <v>0</v>
      </c>
      <c r="AA2425">
        <v>0</v>
      </c>
      <c r="AB2425">
        <v>3.218504288902047</v>
      </c>
      <c r="AC2425">
        <v>0</v>
      </c>
      <c r="AD2425">
        <v>0</v>
      </c>
      <c r="AE2425">
        <v>20.781322303855259</v>
      </c>
    </row>
    <row r="2426" spans="1:31" x14ac:dyDescent="0.25">
      <c r="A2426">
        <v>2363865</v>
      </c>
      <c r="B2426">
        <v>1</v>
      </c>
      <c r="C2426" t="s">
        <v>81</v>
      </c>
      <c r="D2426" t="s">
        <v>118</v>
      </c>
      <c r="E2426" t="s">
        <v>132</v>
      </c>
      <c r="F2426" t="s">
        <v>7217</v>
      </c>
      <c r="G2426" t="s">
        <v>244</v>
      </c>
      <c r="H2426" t="s">
        <v>135</v>
      </c>
      <c r="I2426" t="s">
        <v>136</v>
      </c>
      <c r="J2426" t="s">
        <v>137</v>
      </c>
      <c r="K2426" t="s">
        <v>245</v>
      </c>
      <c r="L2426" t="s">
        <v>7218</v>
      </c>
      <c r="M2426" t="s">
        <v>7219</v>
      </c>
      <c r="N2426">
        <v>6.4577777770000004</v>
      </c>
      <c r="O2426">
        <v>0</v>
      </c>
      <c r="P2426">
        <v>3168</v>
      </c>
      <c r="Q2426">
        <v>0</v>
      </c>
      <c r="R2426">
        <v>2</v>
      </c>
      <c r="S2426">
        <v>0</v>
      </c>
      <c r="T2426">
        <v>93</v>
      </c>
      <c r="U2426">
        <v>0</v>
      </c>
      <c r="V2426">
        <v>0</v>
      </c>
      <c r="W2426">
        <v>0</v>
      </c>
      <c r="X2426">
        <v>5949.0284017596259</v>
      </c>
      <c r="Y2426">
        <v>0</v>
      </c>
      <c r="Z2426">
        <v>0</v>
      </c>
      <c r="AA2426">
        <v>0</v>
      </c>
      <c r="AB2426">
        <v>799.32603267336913</v>
      </c>
      <c r="AC2426">
        <v>0</v>
      </c>
      <c r="AD2426">
        <v>0</v>
      </c>
      <c r="AE2426">
        <v>6748.3544344329948</v>
      </c>
    </row>
    <row r="2427" spans="1:31" x14ac:dyDescent="0.25">
      <c r="A2427">
        <v>2364406</v>
      </c>
      <c r="B2427">
        <v>1</v>
      </c>
      <c r="C2427" t="s">
        <v>80</v>
      </c>
      <c r="D2427" t="s">
        <v>83</v>
      </c>
      <c r="E2427" t="s">
        <v>171</v>
      </c>
      <c r="F2427" t="s">
        <v>7220</v>
      </c>
      <c r="G2427" t="s">
        <v>1229</v>
      </c>
      <c r="H2427" t="s">
        <v>135</v>
      </c>
      <c r="I2427" t="s">
        <v>136</v>
      </c>
      <c r="J2427" t="s">
        <v>137</v>
      </c>
      <c r="K2427" t="s">
        <v>138</v>
      </c>
      <c r="L2427" t="s">
        <v>7221</v>
      </c>
      <c r="M2427" t="s">
        <v>7222</v>
      </c>
      <c r="N2427">
        <v>1.3344444440000001</v>
      </c>
      <c r="O2427">
        <v>0</v>
      </c>
      <c r="P2427">
        <v>535</v>
      </c>
      <c r="Q2427">
        <v>0</v>
      </c>
      <c r="R2427">
        <v>0</v>
      </c>
      <c r="S2427">
        <v>5</v>
      </c>
      <c r="T2427">
        <v>43</v>
      </c>
      <c r="U2427">
        <v>2</v>
      </c>
      <c r="V2427">
        <v>0</v>
      </c>
      <c r="W2427">
        <v>0</v>
      </c>
      <c r="X2427">
        <v>251.0202572771299</v>
      </c>
      <c r="Y2427">
        <v>0</v>
      </c>
      <c r="Z2427">
        <v>0</v>
      </c>
      <c r="AA2427">
        <v>64.693406556094729</v>
      </c>
      <c r="AB2427">
        <v>40.045664962510621</v>
      </c>
      <c r="AC2427">
        <v>37.793113649735155</v>
      </c>
      <c r="AD2427">
        <v>0</v>
      </c>
      <c r="AE2427">
        <v>393.55244244547043</v>
      </c>
    </row>
    <row r="2428" spans="1:31" x14ac:dyDescent="0.25">
      <c r="A2428">
        <v>2364017</v>
      </c>
      <c r="B2428">
        <v>1</v>
      </c>
      <c r="C2428" t="s">
        <v>80</v>
      </c>
      <c r="D2428" t="s">
        <v>94</v>
      </c>
      <c r="E2428" t="s">
        <v>132</v>
      </c>
      <c r="F2428" t="s">
        <v>7223</v>
      </c>
      <c r="G2428" t="s">
        <v>168</v>
      </c>
      <c r="H2428" t="s">
        <v>135</v>
      </c>
      <c r="I2428" t="s">
        <v>136</v>
      </c>
      <c r="J2428" t="s">
        <v>137</v>
      </c>
      <c r="K2428" t="s">
        <v>138</v>
      </c>
      <c r="L2428" t="s">
        <v>7224</v>
      </c>
      <c r="M2428" t="s">
        <v>7225</v>
      </c>
      <c r="N2428">
        <v>1.882222222</v>
      </c>
      <c r="O2428">
        <v>0</v>
      </c>
      <c r="P2428">
        <v>2845</v>
      </c>
      <c r="Q2428">
        <v>0</v>
      </c>
      <c r="R2428">
        <v>141</v>
      </c>
      <c r="S2428">
        <v>0</v>
      </c>
      <c r="T2428">
        <v>179</v>
      </c>
      <c r="U2428">
        <v>0</v>
      </c>
      <c r="V2428">
        <v>0</v>
      </c>
      <c r="W2428">
        <v>0</v>
      </c>
      <c r="X2428">
        <v>1478.8260811827938</v>
      </c>
      <c r="Y2428">
        <v>0</v>
      </c>
      <c r="Z2428">
        <v>329.43132868908486</v>
      </c>
      <c r="AA2428">
        <v>0</v>
      </c>
      <c r="AB2428">
        <v>485.27320273193845</v>
      </c>
      <c r="AC2428">
        <v>0</v>
      </c>
      <c r="AD2428">
        <v>0</v>
      </c>
      <c r="AE2428">
        <v>2293.5306126038172</v>
      </c>
    </row>
    <row r="2429" spans="1:31" x14ac:dyDescent="0.25">
      <c r="A2429">
        <v>2364349</v>
      </c>
      <c r="B2429">
        <v>1</v>
      </c>
      <c r="C2429" t="s">
        <v>81</v>
      </c>
      <c r="D2429" t="s">
        <v>128</v>
      </c>
      <c r="E2429" t="s">
        <v>148</v>
      </c>
      <c r="F2429" t="s">
        <v>7226</v>
      </c>
      <c r="G2429" t="s">
        <v>150</v>
      </c>
      <c r="H2429" t="s">
        <v>151</v>
      </c>
      <c r="I2429" t="s">
        <v>136</v>
      </c>
      <c r="J2429" t="s">
        <v>137</v>
      </c>
      <c r="K2429" t="s">
        <v>138</v>
      </c>
      <c r="L2429" t="s">
        <v>7227</v>
      </c>
      <c r="M2429" t="s">
        <v>7228</v>
      </c>
      <c r="N2429">
        <v>1.355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1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6.3432256440451047</v>
      </c>
      <c r="AC2429">
        <v>0</v>
      </c>
      <c r="AD2429">
        <v>0</v>
      </c>
      <c r="AE2429">
        <v>6.3432256440451047</v>
      </c>
    </row>
    <row r="2430" spans="1:31" x14ac:dyDescent="0.25">
      <c r="A2430">
        <v>2363802</v>
      </c>
      <c r="B2430">
        <v>1</v>
      </c>
      <c r="C2430" t="s">
        <v>80</v>
      </c>
      <c r="D2430" t="s">
        <v>108</v>
      </c>
      <c r="E2430" t="s">
        <v>171</v>
      </c>
      <c r="F2430" t="s">
        <v>6042</v>
      </c>
      <c r="G2430" t="s">
        <v>168</v>
      </c>
      <c r="H2430" t="s">
        <v>135</v>
      </c>
      <c r="I2430" t="s">
        <v>653</v>
      </c>
      <c r="J2430" t="s">
        <v>137</v>
      </c>
      <c r="K2430" t="s">
        <v>138</v>
      </c>
      <c r="L2430" t="s">
        <v>7229</v>
      </c>
      <c r="M2430" t="s">
        <v>7230</v>
      </c>
      <c r="N2430">
        <v>2.0555555E-2</v>
      </c>
      <c r="O2430">
        <v>0</v>
      </c>
      <c r="P2430">
        <v>1948</v>
      </c>
      <c r="Q2430">
        <v>2</v>
      </c>
      <c r="R2430">
        <v>418</v>
      </c>
      <c r="S2430">
        <v>14</v>
      </c>
      <c r="T2430">
        <v>275</v>
      </c>
      <c r="U2430">
        <v>0</v>
      </c>
      <c r="V2430">
        <v>0</v>
      </c>
      <c r="W2430">
        <v>0</v>
      </c>
      <c r="X2430">
        <v>5.6200840237889009</v>
      </c>
      <c r="Y2430">
        <v>1.3497633370364956</v>
      </c>
      <c r="Z2430">
        <v>15.632912456347068</v>
      </c>
      <c r="AA2430">
        <v>0.5263945171879989</v>
      </c>
      <c r="AB2430">
        <v>4.1187325612844283</v>
      </c>
      <c r="AC2430">
        <v>0</v>
      </c>
      <c r="AD2430">
        <v>0</v>
      </c>
      <c r="AE2430">
        <v>27.247886895644893</v>
      </c>
    </row>
    <row r="2431" spans="1:31" x14ac:dyDescent="0.25">
      <c r="A2431">
        <v>2363948</v>
      </c>
      <c r="B2431">
        <v>1</v>
      </c>
      <c r="C2431" t="s">
        <v>81</v>
      </c>
      <c r="D2431" t="s">
        <v>114</v>
      </c>
      <c r="E2431" t="s">
        <v>225</v>
      </c>
      <c r="F2431" t="s">
        <v>7231</v>
      </c>
      <c r="G2431" t="s">
        <v>227</v>
      </c>
      <c r="H2431" t="s">
        <v>151</v>
      </c>
      <c r="I2431" t="s">
        <v>136</v>
      </c>
      <c r="J2431" t="s">
        <v>137</v>
      </c>
      <c r="K2431" t="s">
        <v>138</v>
      </c>
      <c r="L2431" t="s">
        <v>7232</v>
      </c>
      <c r="M2431" t="s">
        <v>7233</v>
      </c>
      <c r="N2431">
        <v>0.93722222200000005</v>
      </c>
      <c r="O2431">
        <v>0</v>
      </c>
      <c r="P2431">
        <v>15</v>
      </c>
      <c r="Q2431">
        <v>0</v>
      </c>
      <c r="R2431">
        <v>0</v>
      </c>
      <c r="S2431">
        <v>0</v>
      </c>
      <c r="T2431">
        <v>97</v>
      </c>
      <c r="U2431">
        <v>0</v>
      </c>
      <c r="V2431">
        <v>0</v>
      </c>
      <c r="W2431">
        <v>0</v>
      </c>
      <c r="X2431">
        <v>2.3968819459247697</v>
      </c>
      <c r="Y2431">
        <v>0</v>
      </c>
      <c r="Z2431">
        <v>0</v>
      </c>
      <c r="AA2431">
        <v>0</v>
      </c>
      <c r="AB2431">
        <v>31.306663001907921</v>
      </c>
      <c r="AC2431">
        <v>0</v>
      </c>
      <c r="AD2431">
        <v>0</v>
      </c>
      <c r="AE2431">
        <v>33.70354494783269</v>
      </c>
    </row>
    <row r="2432" spans="1:31" x14ac:dyDescent="0.25">
      <c r="A2432">
        <v>2364472</v>
      </c>
      <c r="B2432">
        <v>1</v>
      </c>
      <c r="C2432" t="s">
        <v>80</v>
      </c>
      <c r="D2432" t="s">
        <v>88</v>
      </c>
      <c r="E2432" t="s">
        <v>320</v>
      </c>
      <c r="F2432" t="s">
        <v>7234</v>
      </c>
      <c r="G2432" t="s">
        <v>168</v>
      </c>
      <c r="H2432" t="s">
        <v>135</v>
      </c>
      <c r="I2432" t="s">
        <v>136</v>
      </c>
      <c r="J2432" t="s">
        <v>137</v>
      </c>
      <c r="K2432" t="s">
        <v>138</v>
      </c>
      <c r="L2432" t="s">
        <v>7235</v>
      </c>
      <c r="M2432" t="s">
        <v>7236</v>
      </c>
      <c r="N2432">
        <v>0.99138888800000002</v>
      </c>
      <c r="O2432">
        <v>0</v>
      </c>
      <c r="P2432">
        <v>4889</v>
      </c>
      <c r="Q2432">
        <v>0</v>
      </c>
      <c r="R2432">
        <v>1</v>
      </c>
      <c r="S2432">
        <v>1</v>
      </c>
      <c r="T2432">
        <v>331</v>
      </c>
      <c r="U2432">
        <v>0</v>
      </c>
      <c r="V2432">
        <v>0</v>
      </c>
      <c r="W2432">
        <v>0</v>
      </c>
      <c r="X2432">
        <v>2306.9197444059682</v>
      </c>
      <c r="Y2432">
        <v>0</v>
      </c>
      <c r="Z2432">
        <v>1.3537727770030348</v>
      </c>
      <c r="AA2432">
        <v>11.65280916336588</v>
      </c>
      <c r="AB2432">
        <v>568.69544217320947</v>
      </c>
      <c r="AC2432">
        <v>0</v>
      </c>
      <c r="AD2432">
        <v>0</v>
      </c>
      <c r="AE2432">
        <v>2888.6217685195465</v>
      </c>
    </row>
    <row r="2433" spans="1:31" x14ac:dyDescent="0.25">
      <c r="A2433">
        <v>2364034</v>
      </c>
      <c r="B2433">
        <v>1</v>
      </c>
      <c r="C2433" t="s">
        <v>80</v>
      </c>
      <c r="D2433" t="s">
        <v>97</v>
      </c>
      <c r="E2433" t="s">
        <v>154</v>
      </c>
      <c r="F2433" t="s">
        <v>7237</v>
      </c>
      <c r="G2433" t="s">
        <v>299</v>
      </c>
      <c r="H2433" t="s">
        <v>151</v>
      </c>
      <c r="I2433" t="s">
        <v>136</v>
      </c>
      <c r="J2433" t="s">
        <v>137</v>
      </c>
      <c r="K2433" t="s">
        <v>138</v>
      </c>
      <c r="L2433" t="s">
        <v>7238</v>
      </c>
      <c r="M2433" t="s">
        <v>7239</v>
      </c>
      <c r="N2433">
        <v>0.83750000000000002</v>
      </c>
      <c r="O2433">
        <v>0</v>
      </c>
      <c r="P2433">
        <v>150</v>
      </c>
      <c r="Q2433">
        <v>0</v>
      </c>
      <c r="R2433">
        <v>33</v>
      </c>
      <c r="S2433">
        <v>0</v>
      </c>
      <c r="T2433">
        <v>20</v>
      </c>
      <c r="U2433">
        <v>0</v>
      </c>
      <c r="V2433">
        <v>0</v>
      </c>
      <c r="W2433">
        <v>0</v>
      </c>
      <c r="X2433">
        <v>52.866544306666349</v>
      </c>
      <c r="Y2433">
        <v>0</v>
      </c>
      <c r="Z2433">
        <v>13.698265700891229</v>
      </c>
      <c r="AA2433">
        <v>0</v>
      </c>
      <c r="AB2433">
        <v>11.395335922640601</v>
      </c>
      <c r="AC2433">
        <v>0</v>
      </c>
      <c r="AD2433">
        <v>0</v>
      </c>
      <c r="AE2433">
        <v>77.960145930198181</v>
      </c>
    </row>
    <row r="2434" spans="1:31" x14ac:dyDescent="0.25">
      <c r="A2434">
        <v>2364240</v>
      </c>
      <c r="B2434">
        <v>1</v>
      </c>
      <c r="C2434" t="s">
        <v>80</v>
      </c>
      <c r="D2434" t="s">
        <v>100</v>
      </c>
      <c r="E2434" t="s">
        <v>166</v>
      </c>
      <c r="F2434" t="s">
        <v>7240</v>
      </c>
      <c r="G2434" t="s">
        <v>168</v>
      </c>
      <c r="H2434" t="s">
        <v>135</v>
      </c>
      <c r="I2434" t="s">
        <v>653</v>
      </c>
      <c r="J2434" t="s">
        <v>137</v>
      </c>
      <c r="K2434" t="s">
        <v>138</v>
      </c>
      <c r="L2434" t="s">
        <v>7241</v>
      </c>
      <c r="M2434" t="s">
        <v>7242</v>
      </c>
      <c r="N2434">
        <v>4.3611111000000001E-2</v>
      </c>
      <c r="O2434">
        <v>4</v>
      </c>
      <c r="P2434">
        <v>1646</v>
      </c>
      <c r="Q2434">
        <v>4</v>
      </c>
      <c r="R2434">
        <v>101</v>
      </c>
      <c r="S2434">
        <v>9</v>
      </c>
      <c r="T2434">
        <v>74</v>
      </c>
      <c r="U2434">
        <v>0</v>
      </c>
      <c r="V2434">
        <v>0</v>
      </c>
      <c r="W2434">
        <v>7.5186327049701207</v>
      </c>
      <c r="X2434">
        <v>31.07013012907878</v>
      </c>
      <c r="Y2434">
        <v>0.64625178477885159</v>
      </c>
      <c r="Z2434">
        <v>2.7680295265162309</v>
      </c>
      <c r="AA2434">
        <v>9.4388591093486767</v>
      </c>
      <c r="AB2434">
        <v>5.1582616399603936</v>
      </c>
      <c r="AC2434">
        <v>0</v>
      </c>
      <c r="AD2434">
        <v>0</v>
      </c>
      <c r="AE2434">
        <v>56.600164894653055</v>
      </c>
    </row>
    <row r="2435" spans="1:31" x14ac:dyDescent="0.25">
      <c r="A2435">
        <v>2363888</v>
      </c>
      <c r="B2435">
        <v>1</v>
      </c>
      <c r="C2435" t="s">
        <v>81</v>
      </c>
      <c r="D2435" t="s">
        <v>128</v>
      </c>
      <c r="E2435" t="s">
        <v>132</v>
      </c>
      <c r="F2435" t="s">
        <v>7243</v>
      </c>
      <c r="G2435" t="s">
        <v>244</v>
      </c>
      <c r="H2435" t="s">
        <v>135</v>
      </c>
      <c r="I2435" t="s">
        <v>136</v>
      </c>
      <c r="J2435" t="s">
        <v>137</v>
      </c>
      <c r="K2435" t="s">
        <v>245</v>
      </c>
      <c r="L2435" t="s">
        <v>7244</v>
      </c>
      <c r="M2435" t="s">
        <v>7245</v>
      </c>
      <c r="N2435">
        <v>4.8652777770000002</v>
      </c>
      <c r="O2435">
        <v>0</v>
      </c>
      <c r="P2435">
        <v>434</v>
      </c>
      <c r="Q2435">
        <v>0</v>
      </c>
      <c r="R2435">
        <v>0</v>
      </c>
      <c r="S2435">
        <v>0</v>
      </c>
      <c r="T2435">
        <v>10</v>
      </c>
      <c r="U2435">
        <v>0</v>
      </c>
      <c r="V2435">
        <v>0</v>
      </c>
      <c r="W2435">
        <v>0</v>
      </c>
      <c r="X2435">
        <v>740.88689484449321</v>
      </c>
      <c r="Y2435">
        <v>0</v>
      </c>
      <c r="Z2435">
        <v>0</v>
      </c>
      <c r="AA2435">
        <v>0</v>
      </c>
      <c r="AB2435">
        <v>268.09643239126848</v>
      </c>
      <c r="AC2435">
        <v>0</v>
      </c>
      <c r="AD2435">
        <v>0</v>
      </c>
      <c r="AE2435">
        <v>1008.9833272357616</v>
      </c>
    </row>
    <row r="2436" spans="1:31" x14ac:dyDescent="0.25">
      <c r="A2436">
        <v>2364552</v>
      </c>
      <c r="B2436">
        <v>1</v>
      </c>
      <c r="C2436" t="s">
        <v>80</v>
      </c>
      <c r="D2436" t="s">
        <v>84</v>
      </c>
      <c r="E2436" t="s">
        <v>148</v>
      </c>
      <c r="F2436" t="s">
        <v>7246</v>
      </c>
      <c r="G2436" t="s">
        <v>160</v>
      </c>
      <c r="H2436" t="s">
        <v>151</v>
      </c>
      <c r="I2436" t="s">
        <v>136</v>
      </c>
      <c r="J2436" t="s">
        <v>137</v>
      </c>
      <c r="K2436" t="s">
        <v>138</v>
      </c>
      <c r="L2436" t="s">
        <v>7247</v>
      </c>
      <c r="M2436" t="s">
        <v>7248</v>
      </c>
      <c r="N2436">
        <v>3.3816666660000001</v>
      </c>
      <c r="O2436">
        <v>0</v>
      </c>
      <c r="P2436">
        <v>9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15.449826063481396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15.449826063481396</v>
      </c>
    </row>
    <row r="2437" spans="1:31" x14ac:dyDescent="0.25">
      <c r="A2437">
        <v>2363931</v>
      </c>
      <c r="B2437">
        <v>1</v>
      </c>
      <c r="C2437" t="s">
        <v>80</v>
      </c>
      <c r="D2437" t="s">
        <v>85</v>
      </c>
      <c r="E2437" t="s">
        <v>225</v>
      </c>
      <c r="F2437" t="s">
        <v>7249</v>
      </c>
      <c r="G2437" t="s">
        <v>244</v>
      </c>
      <c r="H2437" t="s">
        <v>151</v>
      </c>
      <c r="I2437" t="s">
        <v>136</v>
      </c>
      <c r="J2437" t="s">
        <v>137</v>
      </c>
      <c r="K2437" t="s">
        <v>245</v>
      </c>
      <c r="L2437" t="s">
        <v>7250</v>
      </c>
      <c r="M2437" t="s">
        <v>7251</v>
      </c>
      <c r="N2437">
        <v>1.5075000000000001</v>
      </c>
      <c r="O2437">
        <v>0</v>
      </c>
      <c r="P2437">
        <v>104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66.541396311412115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66.541396311412115</v>
      </c>
    </row>
    <row r="2438" spans="1:31" x14ac:dyDescent="0.25">
      <c r="A2438">
        <v>2364074</v>
      </c>
      <c r="B2438">
        <v>1</v>
      </c>
      <c r="C2438" t="s">
        <v>80</v>
      </c>
      <c r="D2438" t="s">
        <v>95</v>
      </c>
      <c r="E2438" t="s">
        <v>132</v>
      </c>
      <c r="F2438" t="s">
        <v>7252</v>
      </c>
      <c r="G2438" t="s">
        <v>244</v>
      </c>
      <c r="H2438" t="s">
        <v>135</v>
      </c>
      <c r="I2438" t="s">
        <v>136</v>
      </c>
      <c r="J2438" t="s">
        <v>137</v>
      </c>
      <c r="K2438" t="s">
        <v>245</v>
      </c>
      <c r="L2438" t="s">
        <v>7253</v>
      </c>
      <c r="M2438" t="s">
        <v>7254</v>
      </c>
      <c r="N2438">
        <v>1.0136111109999999</v>
      </c>
      <c r="O2438">
        <v>0</v>
      </c>
      <c r="P2438">
        <v>143</v>
      </c>
      <c r="Q2438">
        <v>0</v>
      </c>
      <c r="R2438">
        <v>1</v>
      </c>
      <c r="S2438">
        <v>0</v>
      </c>
      <c r="T2438">
        <v>9</v>
      </c>
      <c r="U2438">
        <v>0</v>
      </c>
      <c r="V2438">
        <v>0</v>
      </c>
      <c r="W2438">
        <v>0</v>
      </c>
      <c r="X2438">
        <v>39.821179435934951</v>
      </c>
      <c r="Y2438">
        <v>0</v>
      </c>
      <c r="Z2438">
        <v>0</v>
      </c>
      <c r="AA2438">
        <v>0</v>
      </c>
      <c r="AB2438">
        <v>7.3180362285965783</v>
      </c>
      <c r="AC2438">
        <v>0</v>
      </c>
      <c r="AD2438">
        <v>0</v>
      </c>
      <c r="AE2438">
        <v>47.139215664531527</v>
      </c>
    </row>
    <row r="2439" spans="1:31" x14ac:dyDescent="0.25">
      <c r="A2439">
        <v>2364572</v>
      </c>
      <c r="B2439">
        <v>1</v>
      </c>
      <c r="C2439" t="s">
        <v>81</v>
      </c>
      <c r="D2439" t="s">
        <v>123</v>
      </c>
      <c r="E2439" t="s">
        <v>225</v>
      </c>
      <c r="F2439" t="s">
        <v>7255</v>
      </c>
      <c r="G2439" t="s">
        <v>219</v>
      </c>
      <c r="H2439" t="s">
        <v>151</v>
      </c>
      <c r="I2439" t="s">
        <v>136</v>
      </c>
      <c r="J2439" t="s">
        <v>137</v>
      </c>
      <c r="K2439" t="s">
        <v>138</v>
      </c>
      <c r="L2439" t="s">
        <v>7256</v>
      </c>
      <c r="M2439" t="s">
        <v>7257</v>
      </c>
      <c r="N2439">
        <v>2.3772222219999999</v>
      </c>
      <c r="O2439">
        <v>0</v>
      </c>
      <c r="P2439">
        <v>19</v>
      </c>
      <c r="Q2439">
        <v>0</v>
      </c>
      <c r="R2439">
        <v>2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23.265779347265152</v>
      </c>
      <c r="Y2439">
        <v>0</v>
      </c>
      <c r="Z2439">
        <v>8.3634912656321951</v>
      </c>
      <c r="AA2439">
        <v>0</v>
      </c>
      <c r="AB2439">
        <v>0</v>
      </c>
      <c r="AC2439">
        <v>0</v>
      </c>
      <c r="AD2439">
        <v>0</v>
      </c>
      <c r="AE2439">
        <v>31.629270612897347</v>
      </c>
    </row>
    <row r="2440" spans="1:31" x14ac:dyDescent="0.25">
      <c r="A2440">
        <v>2363954</v>
      </c>
      <c r="B2440">
        <v>1</v>
      </c>
      <c r="C2440" t="s">
        <v>80</v>
      </c>
      <c r="D2440" t="s">
        <v>106</v>
      </c>
      <c r="E2440" t="s">
        <v>225</v>
      </c>
      <c r="F2440" t="s">
        <v>7258</v>
      </c>
      <c r="G2440" t="s">
        <v>219</v>
      </c>
      <c r="H2440" t="s">
        <v>151</v>
      </c>
      <c r="I2440" t="s">
        <v>136</v>
      </c>
      <c r="J2440" t="s">
        <v>137</v>
      </c>
      <c r="K2440" t="s">
        <v>138</v>
      </c>
      <c r="L2440" t="s">
        <v>7259</v>
      </c>
      <c r="M2440" t="s">
        <v>7260</v>
      </c>
      <c r="N2440">
        <v>2.5169444439999999</v>
      </c>
      <c r="O2440">
        <v>0</v>
      </c>
      <c r="P2440">
        <v>0</v>
      </c>
      <c r="Q2440">
        <v>0</v>
      </c>
      <c r="R2440">
        <v>5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105.4919690672923</v>
      </c>
      <c r="AA2440">
        <v>0</v>
      </c>
      <c r="AB2440">
        <v>0</v>
      </c>
      <c r="AC2440">
        <v>0</v>
      </c>
      <c r="AD2440">
        <v>0</v>
      </c>
      <c r="AE2440">
        <v>105.4919690672923</v>
      </c>
    </row>
    <row r="2441" spans="1:31" x14ac:dyDescent="0.25">
      <c r="A2441">
        <v>2364309</v>
      </c>
      <c r="B2441">
        <v>1</v>
      </c>
      <c r="C2441" t="s">
        <v>80</v>
      </c>
      <c r="D2441" t="s">
        <v>101</v>
      </c>
      <c r="E2441" t="s">
        <v>148</v>
      </c>
      <c r="F2441" t="s">
        <v>7261</v>
      </c>
      <c r="G2441" t="s">
        <v>160</v>
      </c>
      <c r="H2441" t="s">
        <v>151</v>
      </c>
      <c r="I2441" t="s">
        <v>136</v>
      </c>
      <c r="J2441" t="s">
        <v>137</v>
      </c>
      <c r="K2441" t="s">
        <v>138</v>
      </c>
      <c r="L2441" t="s">
        <v>7262</v>
      </c>
      <c r="M2441" t="s">
        <v>7263</v>
      </c>
      <c r="N2441">
        <v>2.0919444440000001</v>
      </c>
      <c r="O2441">
        <v>0</v>
      </c>
      <c r="P2441">
        <v>2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0.4619917645938556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0.4619917645938556</v>
      </c>
    </row>
    <row r="2442" spans="1:31" x14ac:dyDescent="0.25">
      <c r="A2442">
        <v>2363868</v>
      </c>
      <c r="B2442">
        <v>1</v>
      </c>
      <c r="C2442" t="s">
        <v>80</v>
      </c>
      <c r="D2442" t="s">
        <v>87</v>
      </c>
      <c r="E2442" t="s">
        <v>154</v>
      </c>
      <c r="F2442" t="s">
        <v>7264</v>
      </c>
      <c r="G2442" t="s">
        <v>244</v>
      </c>
      <c r="H2442" t="s">
        <v>151</v>
      </c>
      <c r="I2442" t="s">
        <v>136</v>
      </c>
      <c r="J2442" t="s">
        <v>137</v>
      </c>
      <c r="K2442" t="s">
        <v>245</v>
      </c>
      <c r="L2442" t="s">
        <v>7265</v>
      </c>
      <c r="M2442" t="s">
        <v>7266</v>
      </c>
      <c r="N2442">
        <v>1.9755555549999999</v>
      </c>
      <c r="O2442">
        <v>0</v>
      </c>
      <c r="P2442">
        <v>345</v>
      </c>
      <c r="Q2442">
        <v>0</v>
      </c>
      <c r="R2442">
        <v>0</v>
      </c>
      <c r="S2442">
        <v>0</v>
      </c>
      <c r="T2442">
        <v>86</v>
      </c>
      <c r="U2442">
        <v>0</v>
      </c>
      <c r="V2442">
        <v>0</v>
      </c>
      <c r="W2442">
        <v>0</v>
      </c>
      <c r="X2442">
        <v>246.99907564273059</v>
      </c>
      <c r="Y2442">
        <v>0</v>
      </c>
      <c r="Z2442">
        <v>0</v>
      </c>
      <c r="AA2442">
        <v>0</v>
      </c>
      <c r="AB2442">
        <v>200.21100221588858</v>
      </c>
      <c r="AC2442">
        <v>0</v>
      </c>
      <c r="AD2442">
        <v>0</v>
      </c>
      <c r="AE2442">
        <v>447.21007785861917</v>
      </c>
    </row>
    <row r="2443" spans="1:31" x14ac:dyDescent="0.25">
      <c r="A2443">
        <v>2364561</v>
      </c>
      <c r="B2443">
        <v>1</v>
      </c>
      <c r="C2443" t="s">
        <v>80</v>
      </c>
      <c r="D2443" t="s">
        <v>94</v>
      </c>
      <c r="E2443" t="s">
        <v>225</v>
      </c>
      <c r="F2443" t="s">
        <v>7267</v>
      </c>
      <c r="G2443" t="s">
        <v>156</v>
      </c>
      <c r="H2443" t="s">
        <v>151</v>
      </c>
      <c r="I2443" t="s">
        <v>136</v>
      </c>
      <c r="J2443" t="s">
        <v>137</v>
      </c>
      <c r="K2443" t="s">
        <v>138</v>
      </c>
      <c r="L2443" t="s">
        <v>7268</v>
      </c>
      <c r="M2443" t="s">
        <v>7269</v>
      </c>
      <c r="N2443">
        <v>1.5141666659999999</v>
      </c>
      <c r="O2443">
        <v>0</v>
      </c>
      <c r="P2443">
        <v>64</v>
      </c>
      <c r="Q2443">
        <v>0</v>
      </c>
      <c r="R2443">
        <v>0</v>
      </c>
      <c r="S2443">
        <v>0</v>
      </c>
      <c r="T2443">
        <v>3</v>
      </c>
      <c r="U2443">
        <v>0</v>
      </c>
      <c r="V2443">
        <v>0</v>
      </c>
      <c r="W2443">
        <v>0</v>
      </c>
      <c r="X2443">
        <v>29.071603768870371</v>
      </c>
      <c r="Y2443">
        <v>0</v>
      </c>
      <c r="Z2443">
        <v>0</v>
      </c>
      <c r="AA2443">
        <v>0</v>
      </c>
      <c r="AB2443">
        <v>0.36469721497642887</v>
      </c>
      <c r="AC2443">
        <v>0</v>
      </c>
      <c r="AD2443">
        <v>0</v>
      </c>
      <c r="AE2443">
        <v>29.436300983846799</v>
      </c>
    </row>
    <row r="2444" spans="1:31" x14ac:dyDescent="0.25">
      <c r="A2444">
        <v>2363874</v>
      </c>
      <c r="B2444">
        <v>1</v>
      </c>
      <c r="C2444" t="s">
        <v>80</v>
      </c>
      <c r="D2444" t="s">
        <v>93</v>
      </c>
      <c r="E2444" t="s">
        <v>148</v>
      </c>
      <c r="F2444" t="s">
        <v>7270</v>
      </c>
      <c r="G2444" t="s">
        <v>160</v>
      </c>
      <c r="H2444" t="s">
        <v>151</v>
      </c>
      <c r="I2444" t="s">
        <v>136</v>
      </c>
      <c r="J2444" t="s">
        <v>137</v>
      </c>
      <c r="K2444" t="s">
        <v>138</v>
      </c>
      <c r="L2444" t="s">
        <v>7271</v>
      </c>
      <c r="M2444" t="s">
        <v>7272</v>
      </c>
      <c r="N2444">
        <v>2.0261111110000001</v>
      </c>
      <c r="O2444">
        <v>0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4.9708372169366681</v>
      </c>
      <c r="AA2444">
        <v>0</v>
      </c>
      <c r="AB2444">
        <v>0</v>
      </c>
      <c r="AC2444">
        <v>0</v>
      </c>
      <c r="AD2444">
        <v>0</v>
      </c>
      <c r="AE2444">
        <v>4.9708372169366681</v>
      </c>
    </row>
    <row r="2445" spans="1:31" x14ac:dyDescent="0.25">
      <c r="A2445">
        <v>2364352</v>
      </c>
      <c r="B2445">
        <v>1</v>
      </c>
      <c r="C2445" t="s">
        <v>80</v>
      </c>
      <c r="D2445" t="s">
        <v>84</v>
      </c>
      <c r="E2445" t="s">
        <v>148</v>
      </c>
      <c r="F2445" t="s">
        <v>7273</v>
      </c>
      <c r="G2445" t="s">
        <v>181</v>
      </c>
      <c r="H2445" t="s">
        <v>151</v>
      </c>
      <c r="I2445" t="s">
        <v>136</v>
      </c>
      <c r="J2445" t="s">
        <v>3</v>
      </c>
      <c r="K2445" t="s">
        <v>138</v>
      </c>
      <c r="L2445" t="s">
        <v>7274</v>
      </c>
      <c r="M2445" t="s">
        <v>7275</v>
      </c>
      <c r="N2445">
        <v>1.4911111109999999</v>
      </c>
      <c r="O2445">
        <v>0</v>
      </c>
      <c r="P2445">
        <v>5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3.7393761662061538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3.7393761662061538</v>
      </c>
    </row>
    <row r="2446" spans="1:31" x14ac:dyDescent="0.25">
      <c r="A2446">
        <v>2364252</v>
      </c>
      <c r="B2446">
        <v>1</v>
      </c>
      <c r="C2446" t="s">
        <v>80</v>
      </c>
      <c r="D2446" t="s">
        <v>106</v>
      </c>
      <c r="E2446" t="s">
        <v>132</v>
      </c>
      <c r="F2446" t="s">
        <v>7276</v>
      </c>
      <c r="G2446" t="s">
        <v>328</v>
      </c>
      <c r="H2446" t="s">
        <v>135</v>
      </c>
      <c r="I2446" t="s">
        <v>136</v>
      </c>
      <c r="J2446" t="s">
        <v>137</v>
      </c>
      <c r="K2446" t="s">
        <v>138</v>
      </c>
      <c r="L2446" t="s">
        <v>7277</v>
      </c>
      <c r="M2446" t="s">
        <v>7278</v>
      </c>
      <c r="N2446">
        <v>0.98805555499999997</v>
      </c>
      <c r="O2446">
        <v>0</v>
      </c>
      <c r="P2446">
        <v>0</v>
      </c>
      <c r="Q2446">
        <v>0</v>
      </c>
      <c r="R2446">
        <v>7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12.131124445299839</v>
      </c>
      <c r="AA2446">
        <v>0</v>
      </c>
      <c r="AB2446">
        <v>0</v>
      </c>
      <c r="AC2446">
        <v>0</v>
      </c>
      <c r="AD2446">
        <v>0</v>
      </c>
      <c r="AE2446">
        <v>12.131124445299839</v>
      </c>
    </row>
    <row r="2447" spans="1:31" x14ac:dyDescent="0.25">
      <c r="A2447">
        <v>2364398</v>
      </c>
      <c r="B2447">
        <v>1</v>
      </c>
      <c r="C2447" t="s">
        <v>80</v>
      </c>
      <c r="D2447" t="s">
        <v>83</v>
      </c>
      <c r="E2447" t="s">
        <v>148</v>
      </c>
      <c r="F2447" t="s">
        <v>7279</v>
      </c>
      <c r="G2447" t="s">
        <v>150</v>
      </c>
      <c r="H2447" t="s">
        <v>151</v>
      </c>
      <c r="I2447" t="s">
        <v>136</v>
      </c>
      <c r="J2447" t="s">
        <v>137</v>
      </c>
      <c r="K2447" t="s">
        <v>138</v>
      </c>
      <c r="L2447" t="s">
        <v>7280</v>
      </c>
      <c r="M2447" t="s">
        <v>7281</v>
      </c>
      <c r="N2447">
        <v>2.7327777769999999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1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64.943889430290128</v>
      </c>
      <c r="AC2447">
        <v>0</v>
      </c>
      <c r="AD2447">
        <v>0</v>
      </c>
      <c r="AE2447">
        <v>64.943889430290128</v>
      </c>
    </row>
    <row r="2448" spans="1:31" x14ac:dyDescent="0.25">
      <c r="A2448">
        <v>2363880</v>
      </c>
      <c r="B2448">
        <v>1</v>
      </c>
      <c r="C2448" t="s">
        <v>80</v>
      </c>
      <c r="D2448" t="s">
        <v>108</v>
      </c>
      <c r="E2448" t="s">
        <v>171</v>
      </c>
      <c r="F2448" t="s">
        <v>7282</v>
      </c>
      <c r="G2448" t="s">
        <v>244</v>
      </c>
      <c r="H2448" t="s">
        <v>135</v>
      </c>
      <c r="I2448" t="s">
        <v>136</v>
      </c>
      <c r="J2448" t="s">
        <v>137</v>
      </c>
      <c r="K2448" t="s">
        <v>245</v>
      </c>
      <c r="L2448" t="s">
        <v>7283</v>
      </c>
      <c r="M2448" t="s">
        <v>7284</v>
      </c>
      <c r="N2448">
        <v>8.0702777769999994</v>
      </c>
      <c r="O2448">
        <v>0</v>
      </c>
      <c r="P2448">
        <v>711</v>
      </c>
      <c r="Q2448">
        <v>0</v>
      </c>
      <c r="R2448">
        <v>219</v>
      </c>
      <c r="S2448">
        <v>3</v>
      </c>
      <c r="T2448">
        <v>153</v>
      </c>
      <c r="U2448">
        <v>0</v>
      </c>
      <c r="V2448">
        <v>0</v>
      </c>
      <c r="W2448">
        <v>0</v>
      </c>
      <c r="X2448">
        <v>1368.184581541374</v>
      </c>
      <c r="Y2448">
        <v>0</v>
      </c>
      <c r="Z2448">
        <v>3835.7694317793803</v>
      </c>
      <c r="AA2448">
        <v>57.774349993722495</v>
      </c>
      <c r="AB2448">
        <v>2468.6047385436855</v>
      </c>
      <c r="AC2448">
        <v>0</v>
      </c>
      <c r="AD2448">
        <v>0</v>
      </c>
      <c r="AE2448">
        <v>7730.3331018581612</v>
      </c>
    </row>
    <row r="2449" spans="1:31" x14ac:dyDescent="0.25">
      <c r="A2449">
        <v>2364438</v>
      </c>
      <c r="B2449">
        <v>1</v>
      </c>
      <c r="C2449" t="s">
        <v>81</v>
      </c>
      <c r="D2449" t="s">
        <v>113</v>
      </c>
      <c r="E2449" t="s">
        <v>225</v>
      </c>
      <c r="F2449" t="s">
        <v>7285</v>
      </c>
      <c r="G2449" t="s">
        <v>2703</v>
      </c>
      <c r="H2449" t="s">
        <v>151</v>
      </c>
      <c r="I2449" t="s">
        <v>136</v>
      </c>
      <c r="J2449" t="s">
        <v>137</v>
      </c>
      <c r="K2449" t="s">
        <v>138</v>
      </c>
      <c r="L2449" t="s">
        <v>7286</v>
      </c>
      <c r="M2449" t="s">
        <v>7287</v>
      </c>
      <c r="N2449">
        <v>3.4994444439999999</v>
      </c>
      <c r="O2449">
        <v>0</v>
      </c>
      <c r="P2449">
        <v>50</v>
      </c>
      <c r="Q2449">
        <v>0</v>
      </c>
      <c r="R2449">
        <v>0</v>
      </c>
      <c r="S2449">
        <v>0</v>
      </c>
      <c r="T2449">
        <v>1</v>
      </c>
      <c r="U2449">
        <v>0</v>
      </c>
      <c r="V2449">
        <v>0</v>
      </c>
      <c r="W2449">
        <v>0</v>
      </c>
      <c r="X2449">
        <v>47.391238639915393</v>
      </c>
      <c r="Y2449">
        <v>0</v>
      </c>
      <c r="Z2449">
        <v>0</v>
      </c>
      <c r="AA2449">
        <v>0</v>
      </c>
      <c r="AB2449">
        <v>3.7611790132322229E-2</v>
      </c>
      <c r="AC2449">
        <v>0</v>
      </c>
      <c r="AD2449">
        <v>0</v>
      </c>
      <c r="AE2449">
        <v>47.428850430047717</v>
      </c>
    </row>
    <row r="2450" spans="1:31" x14ac:dyDescent="0.25">
      <c r="A2450">
        <v>2364521</v>
      </c>
      <c r="B2450">
        <v>1</v>
      </c>
      <c r="C2450" t="s">
        <v>80</v>
      </c>
      <c r="D2450" t="s">
        <v>98</v>
      </c>
      <c r="E2450" t="s">
        <v>225</v>
      </c>
      <c r="F2450" t="s">
        <v>7288</v>
      </c>
      <c r="G2450" t="s">
        <v>219</v>
      </c>
      <c r="H2450" t="s">
        <v>151</v>
      </c>
      <c r="I2450" t="s">
        <v>136</v>
      </c>
      <c r="J2450" t="s">
        <v>137</v>
      </c>
      <c r="K2450" t="s">
        <v>138</v>
      </c>
      <c r="L2450" t="s">
        <v>7289</v>
      </c>
      <c r="M2450" t="s">
        <v>7290</v>
      </c>
      <c r="N2450">
        <v>1.121388888</v>
      </c>
      <c r="O2450">
        <v>0</v>
      </c>
      <c r="P2450">
        <v>37</v>
      </c>
      <c r="Q2450">
        <v>0</v>
      </c>
      <c r="R2450">
        <v>1</v>
      </c>
      <c r="S2450">
        <v>0</v>
      </c>
      <c r="T2450">
        <v>6</v>
      </c>
      <c r="U2450">
        <v>0</v>
      </c>
      <c r="V2450">
        <v>0</v>
      </c>
      <c r="W2450">
        <v>0</v>
      </c>
      <c r="X2450">
        <v>9.0213335678557769</v>
      </c>
      <c r="Y2450">
        <v>0</v>
      </c>
      <c r="Z2450">
        <v>2.2530803077698085</v>
      </c>
      <c r="AA2450">
        <v>0</v>
      </c>
      <c r="AB2450">
        <v>3.0954178278714344</v>
      </c>
      <c r="AC2450">
        <v>0</v>
      </c>
      <c r="AD2450">
        <v>0</v>
      </c>
      <c r="AE2450">
        <v>14.36983170349702</v>
      </c>
    </row>
    <row r="2451" spans="1:31" x14ac:dyDescent="0.25">
      <c r="A2451">
        <v>2363937</v>
      </c>
      <c r="B2451">
        <v>1</v>
      </c>
      <c r="C2451" t="s">
        <v>80</v>
      </c>
      <c r="D2451" t="s">
        <v>110</v>
      </c>
      <c r="E2451" t="s">
        <v>320</v>
      </c>
      <c r="F2451" t="s">
        <v>7291</v>
      </c>
      <c r="G2451" t="s">
        <v>181</v>
      </c>
      <c r="H2451" t="s">
        <v>135</v>
      </c>
      <c r="I2451" t="s">
        <v>136</v>
      </c>
      <c r="J2451" t="s">
        <v>3</v>
      </c>
      <c r="K2451" t="s">
        <v>138</v>
      </c>
      <c r="L2451" t="s">
        <v>7292</v>
      </c>
      <c r="M2451" t="s">
        <v>7293</v>
      </c>
      <c r="N2451">
        <v>1.5980833329999999</v>
      </c>
      <c r="O2451">
        <v>0</v>
      </c>
      <c r="P2451">
        <v>8</v>
      </c>
      <c r="Q2451">
        <v>0</v>
      </c>
      <c r="R2451">
        <v>0</v>
      </c>
      <c r="S2451">
        <v>2</v>
      </c>
      <c r="T2451">
        <v>143</v>
      </c>
      <c r="U2451">
        <v>0</v>
      </c>
      <c r="V2451">
        <v>0</v>
      </c>
      <c r="W2451">
        <v>0</v>
      </c>
      <c r="X2451">
        <v>10.947641857991803</v>
      </c>
      <c r="Y2451">
        <v>0</v>
      </c>
      <c r="Z2451">
        <v>0</v>
      </c>
      <c r="AA2451">
        <v>125.99451670173819</v>
      </c>
      <c r="AB2451">
        <v>474.46686700401642</v>
      </c>
      <c r="AC2451">
        <v>0</v>
      </c>
      <c r="AD2451">
        <v>0</v>
      </c>
      <c r="AE2451">
        <v>611.40902556374635</v>
      </c>
    </row>
    <row r="2452" spans="1:31" x14ac:dyDescent="0.25">
      <c r="A2452">
        <v>2363791</v>
      </c>
      <c r="B2452">
        <v>1</v>
      </c>
      <c r="C2452" t="s">
        <v>80</v>
      </c>
      <c r="D2452" t="s">
        <v>95</v>
      </c>
      <c r="E2452" t="s">
        <v>320</v>
      </c>
      <c r="F2452" t="s">
        <v>7294</v>
      </c>
      <c r="G2452" t="s">
        <v>168</v>
      </c>
      <c r="H2452" t="s">
        <v>135</v>
      </c>
      <c r="I2452" t="s">
        <v>136</v>
      </c>
      <c r="J2452" t="s">
        <v>137</v>
      </c>
      <c r="K2452" t="s">
        <v>138</v>
      </c>
      <c r="L2452" t="s">
        <v>7295</v>
      </c>
      <c r="M2452" t="s">
        <v>7296</v>
      </c>
      <c r="N2452">
        <v>9.1757221999999999E-2</v>
      </c>
      <c r="O2452">
        <v>1</v>
      </c>
      <c r="P2452">
        <v>384</v>
      </c>
      <c r="Q2452">
        <v>1</v>
      </c>
      <c r="R2452">
        <v>2</v>
      </c>
      <c r="S2452">
        <v>6</v>
      </c>
      <c r="T2452">
        <v>44</v>
      </c>
      <c r="U2452">
        <v>0</v>
      </c>
      <c r="V2452">
        <v>0</v>
      </c>
      <c r="W2452">
        <v>3.4294555810899997E-2</v>
      </c>
      <c r="X2452">
        <v>9.226762436282506</v>
      </c>
      <c r="Y2452">
        <v>0.73725182376101672</v>
      </c>
      <c r="Z2452">
        <v>1.0692447820633333E-2</v>
      </c>
      <c r="AA2452">
        <v>2.4939829883385998</v>
      </c>
      <c r="AB2452">
        <v>3.0208913112676838</v>
      </c>
      <c r="AC2452">
        <v>0</v>
      </c>
      <c r="AD2452">
        <v>0</v>
      </c>
      <c r="AE2452">
        <v>15.52387556328134</v>
      </c>
    </row>
    <row r="2453" spans="1:31" x14ac:dyDescent="0.25">
      <c r="A2453">
        <v>2364504</v>
      </c>
      <c r="B2453">
        <v>1</v>
      </c>
      <c r="C2453" t="s">
        <v>81</v>
      </c>
      <c r="D2453" t="s">
        <v>117</v>
      </c>
      <c r="E2453" t="s">
        <v>148</v>
      </c>
      <c r="F2453" t="s">
        <v>7297</v>
      </c>
      <c r="G2453" t="s">
        <v>150</v>
      </c>
      <c r="H2453" t="s">
        <v>151</v>
      </c>
      <c r="I2453" t="s">
        <v>136</v>
      </c>
      <c r="J2453" t="s">
        <v>137</v>
      </c>
      <c r="K2453" t="s">
        <v>138</v>
      </c>
      <c r="L2453" t="s">
        <v>7298</v>
      </c>
      <c r="M2453" t="s">
        <v>7299</v>
      </c>
      <c r="N2453">
        <v>1.819722222</v>
      </c>
      <c r="O2453">
        <v>0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0.37265416526057138</v>
      </c>
      <c r="AA2453">
        <v>0</v>
      </c>
      <c r="AB2453">
        <v>0</v>
      </c>
      <c r="AC2453">
        <v>0</v>
      </c>
      <c r="AD2453">
        <v>0</v>
      </c>
      <c r="AE2453">
        <v>0.37265416526057138</v>
      </c>
    </row>
    <row r="2454" spans="1:31" x14ac:dyDescent="0.25">
      <c r="A2454">
        <v>2364355</v>
      </c>
      <c r="B2454">
        <v>1</v>
      </c>
      <c r="C2454" t="s">
        <v>80</v>
      </c>
      <c r="D2454" t="s">
        <v>84</v>
      </c>
      <c r="E2454" t="s">
        <v>148</v>
      </c>
      <c r="F2454" t="s">
        <v>7300</v>
      </c>
      <c r="G2454" t="s">
        <v>181</v>
      </c>
      <c r="H2454" t="s">
        <v>151</v>
      </c>
      <c r="I2454" t="s">
        <v>136</v>
      </c>
      <c r="J2454" t="s">
        <v>137</v>
      </c>
      <c r="K2454" t="s">
        <v>138</v>
      </c>
      <c r="L2454" t="s">
        <v>7301</v>
      </c>
      <c r="M2454" t="s">
        <v>7302</v>
      </c>
      <c r="N2454">
        <v>0.84611111100000003</v>
      </c>
      <c r="O2454">
        <v>0</v>
      </c>
      <c r="P2454">
        <v>5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1.5589562964858783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1.5589562964858783</v>
      </c>
    </row>
    <row r="2455" spans="1:31" x14ac:dyDescent="0.25">
      <c r="A2455">
        <v>2364461</v>
      </c>
      <c r="B2455">
        <v>1</v>
      </c>
      <c r="C2455" t="s">
        <v>80</v>
      </c>
      <c r="D2455" t="s">
        <v>106</v>
      </c>
      <c r="E2455" t="s">
        <v>132</v>
      </c>
      <c r="F2455" t="s">
        <v>7303</v>
      </c>
      <c r="G2455" t="s">
        <v>134</v>
      </c>
      <c r="H2455" t="s">
        <v>135</v>
      </c>
      <c r="I2455" t="s">
        <v>136</v>
      </c>
      <c r="J2455" t="s">
        <v>137</v>
      </c>
      <c r="K2455" t="s">
        <v>138</v>
      </c>
      <c r="L2455" t="s">
        <v>7304</v>
      </c>
      <c r="M2455" t="s">
        <v>7305</v>
      </c>
      <c r="N2455">
        <v>9.4574999999999996</v>
      </c>
      <c r="O2455">
        <v>0</v>
      </c>
      <c r="P2455">
        <v>0</v>
      </c>
      <c r="Q2455">
        <v>0</v>
      </c>
      <c r="R2455">
        <v>6</v>
      </c>
      <c r="S2455">
        <v>0</v>
      </c>
      <c r="T2455">
        <v>4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196.99493846943815</v>
      </c>
      <c r="AA2455">
        <v>0</v>
      </c>
      <c r="AB2455">
        <v>74.558424577742329</v>
      </c>
      <c r="AC2455">
        <v>0</v>
      </c>
      <c r="AD2455">
        <v>0</v>
      </c>
      <c r="AE2455">
        <v>271.55336304718048</v>
      </c>
    </row>
    <row r="2456" spans="1:31" x14ac:dyDescent="0.25">
      <c r="A2456">
        <v>2363914</v>
      </c>
      <c r="B2456">
        <v>1</v>
      </c>
      <c r="C2456" t="s">
        <v>80</v>
      </c>
      <c r="D2456" t="s">
        <v>94</v>
      </c>
      <c r="E2456" t="s">
        <v>166</v>
      </c>
      <c r="F2456" t="s">
        <v>7306</v>
      </c>
      <c r="G2456" t="s">
        <v>168</v>
      </c>
      <c r="H2456" t="s">
        <v>135</v>
      </c>
      <c r="I2456" t="s">
        <v>136</v>
      </c>
      <c r="J2456" t="s">
        <v>137</v>
      </c>
      <c r="K2456" t="s">
        <v>138</v>
      </c>
      <c r="L2456" t="s">
        <v>7307</v>
      </c>
      <c r="M2456" t="s">
        <v>7308</v>
      </c>
      <c r="N2456">
        <v>0.22138888800000001</v>
      </c>
      <c r="O2456">
        <v>0</v>
      </c>
      <c r="P2456">
        <v>0</v>
      </c>
      <c r="Q2456">
        <v>22</v>
      </c>
      <c r="R2456">
        <v>5</v>
      </c>
      <c r="S2456">
        <v>11</v>
      </c>
      <c r="T2456">
        <v>1</v>
      </c>
      <c r="U2456">
        <v>4</v>
      </c>
      <c r="V2456">
        <v>0</v>
      </c>
      <c r="W2456">
        <v>0</v>
      </c>
      <c r="X2456">
        <v>0</v>
      </c>
      <c r="Y2456">
        <v>220.50048174060262</v>
      </c>
      <c r="Z2456">
        <v>6.9911382182081585</v>
      </c>
      <c r="AA2456">
        <v>27.679498169741532</v>
      </c>
      <c r="AB2456">
        <v>0.38170547969086116</v>
      </c>
      <c r="AC2456">
        <v>312.5042645214096</v>
      </c>
      <c r="AD2456">
        <v>0</v>
      </c>
      <c r="AE2456">
        <v>568.05708812965281</v>
      </c>
    </row>
    <row r="2457" spans="1:31" x14ac:dyDescent="0.25">
      <c r="A2457">
        <v>2364312</v>
      </c>
      <c r="B2457">
        <v>1</v>
      </c>
      <c r="C2457" t="s">
        <v>80</v>
      </c>
      <c r="D2457" t="s">
        <v>90</v>
      </c>
      <c r="E2457" t="s">
        <v>225</v>
      </c>
      <c r="F2457" t="s">
        <v>7309</v>
      </c>
      <c r="G2457" t="s">
        <v>219</v>
      </c>
      <c r="H2457" t="s">
        <v>151</v>
      </c>
      <c r="I2457" t="s">
        <v>136</v>
      </c>
      <c r="J2457" t="s">
        <v>137</v>
      </c>
      <c r="K2457" t="s">
        <v>138</v>
      </c>
      <c r="L2457" t="s">
        <v>7310</v>
      </c>
      <c r="M2457" t="s">
        <v>7311</v>
      </c>
      <c r="N2457">
        <v>1.2036111110000001</v>
      </c>
      <c r="O2457">
        <v>0</v>
      </c>
      <c r="P2457">
        <v>32</v>
      </c>
      <c r="Q2457">
        <v>0</v>
      </c>
      <c r="R2457">
        <v>0</v>
      </c>
      <c r="S2457">
        <v>0</v>
      </c>
      <c r="T2457">
        <v>44</v>
      </c>
      <c r="U2457">
        <v>0</v>
      </c>
      <c r="V2457">
        <v>1</v>
      </c>
      <c r="W2457">
        <v>0</v>
      </c>
      <c r="X2457">
        <v>12.486795771736073</v>
      </c>
      <c r="Y2457">
        <v>0</v>
      </c>
      <c r="Z2457">
        <v>0</v>
      </c>
      <c r="AA2457">
        <v>0</v>
      </c>
      <c r="AB2457">
        <v>50.529042935627338</v>
      </c>
      <c r="AC2457">
        <v>0</v>
      </c>
      <c r="AD2457">
        <v>3.2057208379795785</v>
      </c>
      <c r="AE2457">
        <v>66.221559545342998</v>
      </c>
    </row>
    <row r="2458" spans="1:31" x14ac:dyDescent="0.25">
      <c r="A2458">
        <v>2364518</v>
      </c>
      <c r="B2458">
        <v>1</v>
      </c>
      <c r="C2458" t="s">
        <v>80</v>
      </c>
      <c r="D2458" t="s">
        <v>108</v>
      </c>
      <c r="E2458" t="s">
        <v>225</v>
      </c>
      <c r="F2458" t="s">
        <v>7312</v>
      </c>
      <c r="G2458" t="s">
        <v>219</v>
      </c>
      <c r="H2458" t="s">
        <v>151</v>
      </c>
      <c r="I2458" t="s">
        <v>136</v>
      </c>
      <c r="J2458" t="s">
        <v>137</v>
      </c>
      <c r="K2458" t="s">
        <v>138</v>
      </c>
      <c r="L2458" t="s">
        <v>7313</v>
      </c>
      <c r="M2458" t="s">
        <v>7314</v>
      </c>
      <c r="N2458">
        <v>0.75249999999999995</v>
      </c>
      <c r="O2458">
        <v>0</v>
      </c>
      <c r="P2458">
        <v>16</v>
      </c>
      <c r="Q2458">
        <v>0</v>
      </c>
      <c r="R2458">
        <v>4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2.8366867866504037</v>
      </c>
      <c r="Y2458">
        <v>0</v>
      </c>
      <c r="Z2458">
        <v>6.013941973485915</v>
      </c>
      <c r="AA2458">
        <v>0</v>
      </c>
      <c r="AB2458">
        <v>0</v>
      </c>
      <c r="AC2458">
        <v>0</v>
      </c>
      <c r="AD2458">
        <v>0</v>
      </c>
      <c r="AE2458">
        <v>8.8506287601363187</v>
      </c>
    </row>
    <row r="2459" spans="1:31" x14ac:dyDescent="0.25">
      <c r="A2459">
        <v>2363877</v>
      </c>
      <c r="B2459">
        <v>1</v>
      </c>
      <c r="C2459" t="s">
        <v>80</v>
      </c>
      <c r="D2459" t="s">
        <v>82</v>
      </c>
      <c r="E2459" t="s">
        <v>132</v>
      </c>
      <c r="F2459" t="s">
        <v>7315</v>
      </c>
      <c r="G2459" t="s">
        <v>244</v>
      </c>
      <c r="H2459" t="s">
        <v>135</v>
      </c>
      <c r="I2459" t="s">
        <v>136</v>
      </c>
      <c r="J2459" t="s">
        <v>137</v>
      </c>
      <c r="K2459" t="s">
        <v>245</v>
      </c>
      <c r="L2459" t="s">
        <v>7316</v>
      </c>
      <c r="M2459" t="s">
        <v>7317</v>
      </c>
      <c r="N2459">
        <v>3.6616666659999999</v>
      </c>
      <c r="O2459">
        <v>0</v>
      </c>
      <c r="P2459">
        <v>2512</v>
      </c>
      <c r="Q2459">
        <v>0</v>
      </c>
      <c r="R2459">
        <v>0</v>
      </c>
      <c r="S2459">
        <v>0</v>
      </c>
      <c r="T2459">
        <v>308</v>
      </c>
      <c r="U2459">
        <v>0</v>
      </c>
      <c r="V2459">
        <v>0</v>
      </c>
      <c r="W2459">
        <v>0</v>
      </c>
      <c r="X2459">
        <v>2496.2687742779831</v>
      </c>
      <c r="Y2459">
        <v>0</v>
      </c>
      <c r="Z2459">
        <v>0</v>
      </c>
      <c r="AA2459">
        <v>0</v>
      </c>
      <c r="AB2459">
        <v>1601.5950666953622</v>
      </c>
      <c r="AC2459">
        <v>0</v>
      </c>
      <c r="AD2459">
        <v>0</v>
      </c>
      <c r="AE2459">
        <v>4097.8638409733448</v>
      </c>
    </row>
    <row r="2460" spans="1:31" x14ac:dyDescent="0.25">
      <c r="A2460">
        <v>2364541</v>
      </c>
      <c r="B2460">
        <v>1</v>
      </c>
      <c r="C2460" t="s">
        <v>80</v>
      </c>
      <c r="D2460" t="s">
        <v>96</v>
      </c>
      <c r="E2460" t="s">
        <v>148</v>
      </c>
      <c r="F2460" t="s">
        <v>7318</v>
      </c>
      <c r="G2460" t="s">
        <v>160</v>
      </c>
      <c r="H2460" t="s">
        <v>151</v>
      </c>
      <c r="I2460" t="s">
        <v>136</v>
      </c>
      <c r="J2460" t="s">
        <v>137</v>
      </c>
      <c r="K2460" t="s">
        <v>138</v>
      </c>
      <c r="L2460" t="s">
        <v>7319</v>
      </c>
      <c r="M2460" t="s">
        <v>7320</v>
      </c>
      <c r="N2460">
        <v>2.974444444</v>
      </c>
      <c r="O2460">
        <v>0</v>
      </c>
      <c r="P2460">
        <v>1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1.1238535644173913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1.1238535644173913</v>
      </c>
    </row>
    <row r="2461" spans="1:31" x14ac:dyDescent="0.25">
      <c r="A2461">
        <v>2364226</v>
      </c>
      <c r="B2461">
        <v>1</v>
      </c>
      <c r="C2461" t="s">
        <v>80</v>
      </c>
      <c r="D2461" t="s">
        <v>103</v>
      </c>
      <c r="E2461" t="s">
        <v>166</v>
      </c>
      <c r="F2461" t="s">
        <v>7321</v>
      </c>
      <c r="G2461" t="s">
        <v>328</v>
      </c>
      <c r="H2461" t="s">
        <v>135</v>
      </c>
      <c r="I2461" t="s">
        <v>136</v>
      </c>
      <c r="J2461" t="s">
        <v>137</v>
      </c>
      <c r="K2461" t="s">
        <v>138</v>
      </c>
      <c r="L2461" t="s">
        <v>7322</v>
      </c>
      <c r="M2461" t="s">
        <v>7323</v>
      </c>
      <c r="N2461">
        <v>0.185</v>
      </c>
      <c r="O2461">
        <v>0</v>
      </c>
      <c r="P2461">
        <v>13</v>
      </c>
      <c r="Q2461">
        <v>13</v>
      </c>
      <c r="R2461">
        <v>64</v>
      </c>
      <c r="S2461">
        <v>7</v>
      </c>
      <c r="T2461">
        <v>15</v>
      </c>
      <c r="U2461">
        <v>1</v>
      </c>
      <c r="V2461">
        <v>0</v>
      </c>
      <c r="W2461">
        <v>0</v>
      </c>
      <c r="X2461">
        <v>1.5153474181583002</v>
      </c>
      <c r="Y2461">
        <v>8.6975938313167021</v>
      </c>
      <c r="Z2461">
        <v>58.291010656607817</v>
      </c>
      <c r="AA2461">
        <v>40.195637813103396</v>
      </c>
      <c r="AB2461">
        <v>9.3465917248506258</v>
      </c>
      <c r="AC2461">
        <v>30.899534482077978</v>
      </c>
      <c r="AD2461">
        <v>0</v>
      </c>
      <c r="AE2461">
        <v>148.94571592611481</v>
      </c>
    </row>
    <row r="2462" spans="1:31" x14ac:dyDescent="0.25">
      <c r="A2462">
        <v>2364295</v>
      </c>
      <c r="B2462">
        <v>1</v>
      </c>
      <c r="C2462" t="s">
        <v>80</v>
      </c>
      <c r="D2462" t="s">
        <v>104</v>
      </c>
      <c r="E2462" t="s">
        <v>171</v>
      </c>
      <c r="F2462" t="s">
        <v>271</v>
      </c>
      <c r="G2462" t="s">
        <v>168</v>
      </c>
      <c r="H2462" t="s">
        <v>135</v>
      </c>
      <c r="I2462" t="s">
        <v>136</v>
      </c>
      <c r="J2462" t="s">
        <v>137</v>
      </c>
      <c r="K2462" t="s">
        <v>138</v>
      </c>
      <c r="L2462" t="s">
        <v>7324</v>
      </c>
      <c r="M2462" t="s">
        <v>7325</v>
      </c>
      <c r="N2462">
        <v>0.98777777700000002</v>
      </c>
      <c r="O2462">
        <v>5</v>
      </c>
      <c r="P2462">
        <v>1796</v>
      </c>
      <c r="Q2462">
        <v>10</v>
      </c>
      <c r="R2462">
        <v>20</v>
      </c>
      <c r="S2462">
        <v>17</v>
      </c>
      <c r="T2462">
        <v>210</v>
      </c>
      <c r="U2462">
        <v>2</v>
      </c>
      <c r="V2462">
        <v>0</v>
      </c>
      <c r="W2462">
        <v>0.73809143464270666</v>
      </c>
      <c r="X2462">
        <v>539.80409813860308</v>
      </c>
      <c r="Y2462">
        <v>13.53772403837781</v>
      </c>
      <c r="Z2462">
        <v>9.1181449500898477</v>
      </c>
      <c r="AA2462">
        <v>419.58591015242416</v>
      </c>
      <c r="AB2462">
        <v>225.97775749676859</v>
      </c>
      <c r="AC2462">
        <v>18.775877284684835</v>
      </c>
      <c r="AD2462">
        <v>0</v>
      </c>
      <c r="AE2462">
        <v>1227.5376034955909</v>
      </c>
    </row>
    <row r="2463" spans="1:31" x14ac:dyDescent="0.25">
      <c r="A2463">
        <v>2364000</v>
      </c>
      <c r="B2463">
        <v>1</v>
      </c>
      <c r="C2463" t="s">
        <v>80</v>
      </c>
      <c r="D2463" t="s">
        <v>97</v>
      </c>
      <c r="E2463" t="s">
        <v>225</v>
      </c>
      <c r="F2463" t="s">
        <v>7326</v>
      </c>
      <c r="G2463" t="s">
        <v>489</v>
      </c>
      <c r="H2463" t="s">
        <v>151</v>
      </c>
      <c r="I2463" t="s">
        <v>136</v>
      </c>
      <c r="J2463" t="s">
        <v>137</v>
      </c>
      <c r="K2463" t="s">
        <v>138</v>
      </c>
      <c r="L2463" t="s">
        <v>7327</v>
      </c>
      <c r="M2463" t="s">
        <v>7328</v>
      </c>
      <c r="N2463">
        <v>0.49805555499999998</v>
      </c>
      <c r="O2463">
        <v>0</v>
      </c>
      <c r="P2463">
        <v>4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1.2894251264349705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1.2894251264349705</v>
      </c>
    </row>
    <row r="2464" spans="1:31" x14ac:dyDescent="0.25">
      <c r="A2464">
        <v>2364378</v>
      </c>
      <c r="B2464">
        <v>1</v>
      </c>
      <c r="C2464" t="s">
        <v>80</v>
      </c>
      <c r="D2464" t="s">
        <v>95</v>
      </c>
      <c r="E2464" t="s">
        <v>320</v>
      </c>
      <c r="F2464" t="s">
        <v>1282</v>
      </c>
      <c r="G2464" t="s">
        <v>168</v>
      </c>
      <c r="H2464" t="s">
        <v>135</v>
      </c>
      <c r="I2464" t="s">
        <v>136</v>
      </c>
      <c r="J2464" t="s">
        <v>137</v>
      </c>
      <c r="K2464" t="s">
        <v>138</v>
      </c>
      <c r="L2464" t="s">
        <v>7329</v>
      </c>
      <c r="M2464" t="s">
        <v>7330</v>
      </c>
      <c r="N2464">
        <v>0.383333333</v>
      </c>
      <c r="O2464">
        <v>0</v>
      </c>
      <c r="P2464">
        <v>0</v>
      </c>
      <c r="Q2464">
        <v>0</v>
      </c>
      <c r="R2464">
        <v>0</v>
      </c>
      <c r="S2464">
        <v>11</v>
      </c>
      <c r="T2464">
        <v>0</v>
      </c>
      <c r="U2464">
        <v>1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38.079297951218997</v>
      </c>
      <c r="AB2464">
        <v>0</v>
      </c>
      <c r="AC2464">
        <v>536.35853851779575</v>
      </c>
      <c r="AD2464">
        <v>0</v>
      </c>
      <c r="AE2464">
        <v>574.43783646901477</v>
      </c>
    </row>
    <row r="2465" spans="1:31" x14ac:dyDescent="0.25">
      <c r="A2465">
        <v>2364046</v>
      </c>
      <c r="B2465">
        <v>1</v>
      </c>
      <c r="C2465" t="s">
        <v>80</v>
      </c>
      <c r="D2465" t="s">
        <v>103</v>
      </c>
      <c r="E2465" t="s">
        <v>225</v>
      </c>
      <c r="F2465" t="s">
        <v>7331</v>
      </c>
      <c r="G2465" t="s">
        <v>219</v>
      </c>
      <c r="H2465" t="s">
        <v>151</v>
      </c>
      <c r="I2465" t="s">
        <v>136</v>
      </c>
      <c r="J2465" t="s">
        <v>137</v>
      </c>
      <c r="K2465" t="s">
        <v>138</v>
      </c>
      <c r="L2465" t="s">
        <v>7332</v>
      </c>
      <c r="M2465" t="s">
        <v>7333</v>
      </c>
      <c r="N2465">
        <v>0.73055555500000002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10</v>
      </c>
      <c r="U2465">
        <v>0</v>
      </c>
      <c r="V2465">
        <v>2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14.360912245139696</v>
      </c>
      <c r="AC2465">
        <v>0</v>
      </c>
      <c r="AD2465">
        <v>22.127102461404998</v>
      </c>
      <c r="AE2465">
        <v>36.488014706544696</v>
      </c>
    </row>
    <row r="2466" spans="1:31" x14ac:dyDescent="0.25">
      <c r="A2466">
        <v>2364481</v>
      </c>
      <c r="B2466">
        <v>1</v>
      </c>
      <c r="C2466" t="s">
        <v>81</v>
      </c>
      <c r="D2466" t="s">
        <v>115</v>
      </c>
      <c r="E2466" t="s">
        <v>225</v>
      </c>
      <c r="F2466" t="s">
        <v>7334</v>
      </c>
      <c r="G2466" t="s">
        <v>219</v>
      </c>
      <c r="H2466" t="s">
        <v>151</v>
      </c>
      <c r="I2466" t="s">
        <v>136</v>
      </c>
      <c r="J2466" t="s">
        <v>137</v>
      </c>
      <c r="K2466" t="s">
        <v>138</v>
      </c>
      <c r="L2466" t="s">
        <v>7335</v>
      </c>
      <c r="M2466" t="s">
        <v>7336</v>
      </c>
      <c r="N2466">
        <v>1.2497222219999999</v>
      </c>
      <c r="O2466">
        <v>0</v>
      </c>
      <c r="P2466">
        <v>13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1.1375182760246283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1.1375182760246283</v>
      </c>
    </row>
    <row r="2467" spans="1:31" x14ac:dyDescent="0.25">
      <c r="A2467">
        <v>2364040</v>
      </c>
      <c r="B2467">
        <v>1</v>
      </c>
      <c r="C2467" t="s">
        <v>80</v>
      </c>
      <c r="D2467" t="s">
        <v>94</v>
      </c>
      <c r="E2467" t="s">
        <v>148</v>
      </c>
      <c r="F2467" t="s">
        <v>7337</v>
      </c>
      <c r="G2467" t="s">
        <v>160</v>
      </c>
      <c r="H2467" t="s">
        <v>151</v>
      </c>
      <c r="I2467" t="s">
        <v>136</v>
      </c>
      <c r="J2467" t="s">
        <v>137</v>
      </c>
      <c r="K2467" t="s">
        <v>138</v>
      </c>
      <c r="L2467" t="s">
        <v>7338</v>
      </c>
      <c r="M2467" t="s">
        <v>7339</v>
      </c>
      <c r="N2467">
        <v>2.84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1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</row>
    <row r="2468" spans="1:31" x14ac:dyDescent="0.25">
      <c r="A2468">
        <v>2364315</v>
      </c>
      <c r="B2468">
        <v>1</v>
      </c>
      <c r="C2468" t="s">
        <v>80</v>
      </c>
      <c r="D2468" t="s">
        <v>97</v>
      </c>
      <c r="E2468" t="s">
        <v>148</v>
      </c>
      <c r="F2468" t="s">
        <v>7340</v>
      </c>
      <c r="G2468" t="s">
        <v>240</v>
      </c>
      <c r="H2468" t="s">
        <v>151</v>
      </c>
      <c r="I2468" t="s">
        <v>136</v>
      </c>
      <c r="J2468" t="s">
        <v>137</v>
      </c>
      <c r="K2468" t="s">
        <v>138</v>
      </c>
      <c r="L2468" t="s">
        <v>7341</v>
      </c>
      <c r="M2468" t="s">
        <v>7342</v>
      </c>
      <c r="N2468">
        <v>1.538333333</v>
      </c>
      <c r="O2468">
        <v>0</v>
      </c>
      <c r="P2468">
        <v>1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0.62584396309809831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0.62584396309809831</v>
      </c>
    </row>
    <row r="2469" spans="1:31" x14ac:dyDescent="0.25">
      <c r="A2469">
        <v>2363774</v>
      </c>
      <c r="B2469">
        <v>1</v>
      </c>
      <c r="C2469" t="s">
        <v>81</v>
      </c>
      <c r="D2469" t="s">
        <v>123</v>
      </c>
      <c r="E2469" t="s">
        <v>225</v>
      </c>
      <c r="F2469" t="s">
        <v>7343</v>
      </c>
      <c r="G2469" t="s">
        <v>219</v>
      </c>
      <c r="H2469" t="s">
        <v>151</v>
      </c>
      <c r="I2469" t="s">
        <v>136</v>
      </c>
      <c r="J2469" t="s">
        <v>137</v>
      </c>
      <c r="K2469" t="s">
        <v>138</v>
      </c>
      <c r="L2469" t="s">
        <v>7344</v>
      </c>
      <c r="M2469" t="s">
        <v>7345</v>
      </c>
      <c r="N2469">
        <v>2.131388888</v>
      </c>
      <c r="O2469">
        <v>0</v>
      </c>
      <c r="P2469">
        <v>6</v>
      </c>
      <c r="Q2469">
        <v>0</v>
      </c>
      <c r="R2469">
        <v>15</v>
      </c>
      <c r="S2469">
        <v>0</v>
      </c>
      <c r="T2469">
        <v>5</v>
      </c>
      <c r="U2469">
        <v>0</v>
      </c>
      <c r="V2469">
        <v>0</v>
      </c>
      <c r="W2469">
        <v>0</v>
      </c>
      <c r="X2469">
        <v>2.0313158741889277</v>
      </c>
      <c r="Y2469">
        <v>0</v>
      </c>
      <c r="Z2469">
        <v>41.162259294445263</v>
      </c>
      <c r="AA2469">
        <v>0</v>
      </c>
      <c r="AB2469">
        <v>11.606608699889785</v>
      </c>
      <c r="AC2469">
        <v>0</v>
      </c>
      <c r="AD2469">
        <v>0</v>
      </c>
      <c r="AE2469">
        <v>54.800183868523973</v>
      </c>
    </row>
    <row r="2470" spans="1:31" x14ac:dyDescent="0.25">
      <c r="A2470">
        <v>2364272</v>
      </c>
      <c r="B2470">
        <v>1</v>
      </c>
      <c r="C2470" t="s">
        <v>80</v>
      </c>
      <c r="D2470" t="s">
        <v>102</v>
      </c>
      <c r="E2470" t="s">
        <v>166</v>
      </c>
      <c r="F2470" t="s">
        <v>7346</v>
      </c>
      <c r="G2470" t="s">
        <v>168</v>
      </c>
      <c r="H2470" t="s">
        <v>135</v>
      </c>
      <c r="I2470" t="s">
        <v>136</v>
      </c>
      <c r="J2470" t="s">
        <v>137</v>
      </c>
      <c r="K2470" t="s">
        <v>138</v>
      </c>
      <c r="L2470" t="s">
        <v>7347</v>
      </c>
      <c r="M2470" t="s">
        <v>7348</v>
      </c>
      <c r="N2470">
        <v>1.0661111109999999</v>
      </c>
      <c r="O2470">
        <v>9</v>
      </c>
      <c r="P2470">
        <v>2938</v>
      </c>
      <c r="Q2470">
        <v>65</v>
      </c>
      <c r="R2470">
        <v>144</v>
      </c>
      <c r="S2470">
        <v>29</v>
      </c>
      <c r="T2470">
        <v>284</v>
      </c>
      <c r="U2470">
        <v>0</v>
      </c>
      <c r="V2470">
        <v>0</v>
      </c>
      <c r="W2470">
        <v>8.6306557481723107</v>
      </c>
      <c r="X2470">
        <v>463.30272033252385</v>
      </c>
      <c r="Y2470">
        <v>241.27968792103488</v>
      </c>
      <c r="Z2470">
        <v>157.50530312125562</v>
      </c>
      <c r="AA2470">
        <v>160.34448098129121</v>
      </c>
      <c r="AB2470">
        <v>290.74778708508404</v>
      </c>
      <c r="AC2470">
        <v>0</v>
      </c>
      <c r="AD2470">
        <v>0</v>
      </c>
      <c r="AE2470">
        <v>1321.8106351893616</v>
      </c>
    </row>
    <row r="2471" spans="1:31" x14ac:dyDescent="0.25">
      <c r="A2471">
        <v>2364023</v>
      </c>
      <c r="B2471">
        <v>1</v>
      </c>
      <c r="C2471" t="s">
        <v>80</v>
      </c>
      <c r="D2471" t="s">
        <v>105</v>
      </c>
      <c r="E2471" t="s">
        <v>148</v>
      </c>
      <c r="F2471" t="s">
        <v>7349</v>
      </c>
      <c r="G2471" t="s">
        <v>181</v>
      </c>
      <c r="H2471" t="s">
        <v>151</v>
      </c>
      <c r="I2471" t="s">
        <v>136</v>
      </c>
      <c r="J2471" t="s">
        <v>137</v>
      </c>
      <c r="K2471" t="s">
        <v>138</v>
      </c>
      <c r="L2471" t="s">
        <v>7350</v>
      </c>
      <c r="M2471" t="s">
        <v>7351</v>
      </c>
      <c r="N2471">
        <v>2.3344444439999998</v>
      </c>
      <c r="O2471">
        <v>0</v>
      </c>
      <c r="P2471">
        <v>5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3.2627081429673233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3.2627081429673233</v>
      </c>
    </row>
    <row r="2472" spans="1:31" x14ac:dyDescent="0.25">
      <c r="A2472">
        <v>2364060</v>
      </c>
      <c r="B2472">
        <v>1</v>
      </c>
      <c r="C2472" t="s">
        <v>81</v>
      </c>
      <c r="D2472" t="s">
        <v>113</v>
      </c>
      <c r="E2472" t="s">
        <v>132</v>
      </c>
      <c r="F2472" t="s">
        <v>7352</v>
      </c>
      <c r="G2472" t="s">
        <v>168</v>
      </c>
      <c r="H2472" t="s">
        <v>135</v>
      </c>
      <c r="I2472" t="s">
        <v>136</v>
      </c>
      <c r="J2472" t="s">
        <v>137</v>
      </c>
      <c r="K2472" t="s">
        <v>138</v>
      </c>
      <c r="L2472" t="s">
        <v>7353</v>
      </c>
      <c r="M2472" t="s">
        <v>7354</v>
      </c>
      <c r="N2472">
        <v>2.6286111110000001</v>
      </c>
      <c r="O2472">
        <v>0</v>
      </c>
      <c r="P2472">
        <v>377</v>
      </c>
      <c r="Q2472">
        <v>1</v>
      </c>
      <c r="R2472">
        <v>17</v>
      </c>
      <c r="S2472">
        <v>0</v>
      </c>
      <c r="T2472">
        <v>28</v>
      </c>
      <c r="U2472">
        <v>0</v>
      </c>
      <c r="V2472">
        <v>0</v>
      </c>
      <c r="W2472">
        <v>0</v>
      </c>
      <c r="X2472">
        <v>275.78795823483841</v>
      </c>
      <c r="Y2472">
        <v>0</v>
      </c>
      <c r="Z2472">
        <v>81.060637705055186</v>
      </c>
      <c r="AA2472">
        <v>0</v>
      </c>
      <c r="AB2472">
        <v>56.623238556118459</v>
      </c>
      <c r="AC2472">
        <v>0</v>
      </c>
      <c r="AD2472">
        <v>0</v>
      </c>
      <c r="AE2472">
        <v>413.47183449601204</v>
      </c>
    </row>
    <row r="2473" spans="1:31" x14ac:dyDescent="0.25">
      <c r="A2473">
        <v>2363917</v>
      </c>
      <c r="B2473">
        <v>1</v>
      </c>
      <c r="C2473" t="s">
        <v>80</v>
      </c>
      <c r="D2473" t="s">
        <v>105</v>
      </c>
      <c r="E2473" t="s">
        <v>166</v>
      </c>
      <c r="F2473" t="s">
        <v>7355</v>
      </c>
      <c r="G2473" t="s">
        <v>244</v>
      </c>
      <c r="H2473" t="s">
        <v>135</v>
      </c>
      <c r="I2473" t="s">
        <v>136</v>
      </c>
      <c r="J2473" t="s">
        <v>137</v>
      </c>
      <c r="K2473" t="s">
        <v>245</v>
      </c>
      <c r="L2473" t="s">
        <v>7356</v>
      </c>
      <c r="M2473" t="s">
        <v>7357</v>
      </c>
      <c r="N2473">
        <v>6.2208333329999999</v>
      </c>
      <c r="O2473">
        <v>0</v>
      </c>
      <c r="P2473">
        <v>252</v>
      </c>
      <c r="Q2473">
        <v>0</v>
      </c>
      <c r="R2473">
        <v>0</v>
      </c>
      <c r="S2473">
        <v>0</v>
      </c>
      <c r="T2473">
        <v>15</v>
      </c>
      <c r="U2473">
        <v>0</v>
      </c>
      <c r="V2473">
        <v>0</v>
      </c>
      <c r="W2473">
        <v>0</v>
      </c>
      <c r="X2473">
        <v>548.37889128624101</v>
      </c>
      <c r="Y2473">
        <v>0</v>
      </c>
      <c r="Z2473">
        <v>0</v>
      </c>
      <c r="AA2473">
        <v>0</v>
      </c>
      <c r="AB2473">
        <v>220.81440383744223</v>
      </c>
      <c r="AC2473">
        <v>0</v>
      </c>
      <c r="AD2473">
        <v>0</v>
      </c>
      <c r="AE2473">
        <v>769.19329512368324</v>
      </c>
    </row>
    <row r="2474" spans="1:31" x14ac:dyDescent="0.25">
      <c r="A2474">
        <v>2363780</v>
      </c>
      <c r="B2474">
        <v>1</v>
      </c>
      <c r="C2474" t="s">
        <v>80</v>
      </c>
      <c r="D2474" t="s">
        <v>110</v>
      </c>
      <c r="E2474" t="s">
        <v>132</v>
      </c>
      <c r="F2474" t="s">
        <v>7358</v>
      </c>
      <c r="G2474" t="s">
        <v>168</v>
      </c>
      <c r="H2474" t="s">
        <v>135</v>
      </c>
      <c r="I2474" t="s">
        <v>136</v>
      </c>
      <c r="J2474" t="s">
        <v>137</v>
      </c>
      <c r="K2474" t="s">
        <v>138</v>
      </c>
      <c r="L2474" t="s">
        <v>7359</v>
      </c>
      <c r="M2474" t="s">
        <v>7360</v>
      </c>
      <c r="N2474">
        <v>0.91472222199999997</v>
      </c>
      <c r="O2474">
        <v>0</v>
      </c>
      <c r="P2474">
        <v>0</v>
      </c>
      <c r="Q2474">
        <v>0</v>
      </c>
      <c r="R2474">
        <v>0</v>
      </c>
      <c r="S2474">
        <v>1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174.46567345615938</v>
      </c>
      <c r="AB2474">
        <v>0</v>
      </c>
      <c r="AC2474">
        <v>0</v>
      </c>
      <c r="AD2474">
        <v>0</v>
      </c>
      <c r="AE2474">
        <v>174.46567345615938</v>
      </c>
    </row>
    <row r="2475" spans="1:31" x14ac:dyDescent="0.25">
      <c r="A2475">
        <v>2363803</v>
      </c>
      <c r="B2475">
        <v>1</v>
      </c>
      <c r="C2475" t="s">
        <v>80</v>
      </c>
      <c r="D2475" t="s">
        <v>105</v>
      </c>
      <c r="E2475" t="s">
        <v>132</v>
      </c>
      <c r="F2475" t="s">
        <v>7361</v>
      </c>
      <c r="G2475" t="s">
        <v>134</v>
      </c>
      <c r="H2475" t="s">
        <v>135</v>
      </c>
      <c r="I2475" t="s">
        <v>136</v>
      </c>
      <c r="J2475" t="s">
        <v>137</v>
      </c>
      <c r="K2475" t="s">
        <v>138</v>
      </c>
      <c r="L2475" t="s">
        <v>7362</v>
      </c>
      <c r="M2475" t="s">
        <v>7363</v>
      </c>
      <c r="N2475">
        <v>1.642222222</v>
      </c>
      <c r="O2475">
        <v>3</v>
      </c>
      <c r="P2475">
        <v>136</v>
      </c>
      <c r="Q2475">
        <v>9</v>
      </c>
      <c r="R2475">
        <v>6</v>
      </c>
      <c r="S2475">
        <v>3</v>
      </c>
      <c r="T2475">
        <v>13</v>
      </c>
      <c r="U2475">
        <v>0</v>
      </c>
      <c r="V2475">
        <v>0</v>
      </c>
      <c r="W2475">
        <v>1.1368966066052744</v>
      </c>
      <c r="X2475">
        <v>34.895261871120006</v>
      </c>
      <c r="Y2475">
        <v>42.202096314791696</v>
      </c>
      <c r="Z2475">
        <v>22.660586689597832</v>
      </c>
      <c r="AA2475">
        <v>4.4203363733890493</v>
      </c>
      <c r="AB2475">
        <v>32.931278884138116</v>
      </c>
      <c r="AC2475">
        <v>0</v>
      </c>
      <c r="AD2475">
        <v>0</v>
      </c>
      <c r="AE2475">
        <v>138.24645673964199</v>
      </c>
    </row>
    <row r="2476" spans="1:31" x14ac:dyDescent="0.25">
      <c r="A2476">
        <v>2364467</v>
      </c>
      <c r="B2476">
        <v>1</v>
      </c>
      <c r="C2476" t="s">
        <v>81</v>
      </c>
      <c r="D2476" t="s">
        <v>128</v>
      </c>
      <c r="E2476" t="s">
        <v>148</v>
      </c>
      <c r="F2476" t="s">
        <v>7364</v>
      </c>
      <c r="G2476" t="s">
        <v>240</v>
      </c>
      <c r="H2476" t="s">
        <v>151</v>
      </c>
      <c r="I2476" t="s">
        <v>136</v>
      </c>
      <c r="J2476" t="s">
        <v>137</v>
      </c>
      <c r="K2476" t="s">
        <v>138</v>
      </c>
      <c r="L2476" t="s">
        <v>7365</v>
      </c>
      <c r="M2476" t="s">
        <v>7366</v>
      </c>
      <c r="N2476">
        <v>1.2736111109999999</v>
      </c>
      <c r="O2476">
        <v>0</v>
      </c>
      <c r="P2476">
        <v>9</v>
      </c>
      <c r="Q2476">
        <v>0</v>
      </c>
      <c r="R2476">
        <v>0</v>
      </c>
      <c r="S2476">
        <v>0</v>
      </c>
      <c r="T2476">
        <v>2</v>
      </c>
      <c r="U2476">
        <v>0</v>
      </c>
      <c r="V2476">
        <v>0</v>
      </c>
      <c r="W2476">
        <v>0</v>
      </c>
      <c r="X2476">
        <v>3.2447471933909999</v>
      </c>
      <c r="Y2476">
        <v>0</v>
      </c>
      <c r="Z2476">
        <v>0</v>
      </c>
      <c r="AA2476">
        <v>0</v>
      </c>
      <c r="AB2476">
        <v>2.5754326681913207</v>
      </c>
      <c r="AC2476">
        <v>0</v>
      </c>
      <c r="AD2476">
        <v>0</v>
      </c>
      <c r="AE2476">
        <v>5.8201798615823206</v>
      </c>
    </row>
    <row r="2477" spans="1:31" x14ac:dyDescent="0.25">
      <c r="A2477">
        <v>2364304</v>
      </c>
      <c r="B2477">
        <v>1</v>
      </c>
      <c r="C2477" t="s">
        <v>81</v>
      </c>
      <c r="D2477" t="s">
        <v>118</v>
      </c>
      <c r="E2477" t="s">
        <v>132</v>
      </c>
      <c r="F2477" t="s">
        <v>7367</v>
      </c>
      <c r="G2477" t="s">
        <v>134</v>
      </c>
      <c r="H2477" t="s">
        <v>135</v>
      </c>
      <c r="I2477" t="s">
        <v>136</v>
      </c>
      <c r="J2477" t="s">
        <v>137</v>
      </c>
      <c r="K2477" t="s">
        <v>138</v>
      </c>
      <c r="L2477" t="s">
        <v>7368</v>
      </c>
      <c r="M2477" t="s">
        <v>7369</v>
      </c>
      <c r="N2477">
        <v>1.6258333330000001</v>
      </c>
      <c r="O2477">
        <v>0</v>
      </c>
      <c r="P2477">
        <v>0</v>
      </c>
      <c r="Q2477">
        <v>16</v>
      </c>
      <c r="R2477">
        <v>0</v>
      </c>
      <c r="S2477">
        <v>1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82.087552387286863</v>
      </c>
      <c r="Z2477">
        <v>0</v>
      </c>
      <c r="AA2477">
        <v>7.8310974058140062</v>
      </c>
      <c r="AB2477">
        <v>0</v>
      </c>
      <c r="AC2477">
        <v>0</v>
      </c>
      <c r="AD2477">
        <v>0</v>
      </c>
      <c r="AE2477">
        <v>89.918649793100869</v>
      </c>
    </row>
    <row r="2478" spans="1:31" x14ac:dyDescent="0.25">
      <c r="A2478">
        <v>2363949</v>
      </c>
      <c r="B2478">
        <v>1</v>
      </c>
      <c r="C2478" t="s">
        <v>80</v>
      </c>
      <c r="D2478" t="s">
        <v>107</v>
      </c>
      <c r="E2478" t="s">
        <v>132</v>
      </c>
      <c r="F2478" t="s">
        <v>7370</v>
      </c>
      <c r="G2478" t="s">
        <v>244</v>
      </c>
      <c r="H2478" t="s">
        <v>135</v>
      </c>
      <c r="I2478" t="s">
        <v>136</v>
      </c>
      <c r="J2478" t="s">
        <v>137</v>
      </c>
      <c r="K2478" t="s">
        <v>245</v>
      </c>
      <c r="L2478" t="s">
        <v>7371</v>
      </c>
      <c r="M2478" t="s">
        <v>7372</v>
      </c>
      <c r="N2478">
        <v>7.2313888879999997</v>
      </c>
      <c r="O2478">
        <v>0</v>
      </c>
      <c r="P2478">
        <v>77</v>
      </c>
      <c r="Q2478">
        <v>0</v>
      </c>
      <c r="R2478">
        <v>0</v>
      </c>
      <c r="S2478">
        <v>0</v>
      </c>
      <c r="T2478">
        <v>8</v>
      </c>
      <c r="U2478">
        <v>0</v>
      </c>
      <c r="V2478">
        <v>0</v>
      </c>
      <c r="W2478">
        <v>0</v>
      </c>
      <c r="X2478">
        <v>67.630293557970674</v>
      </c>
      <c r="Y2478">
        <v>0</v>
      </c>
      <c r="Z2478">
        <v>0</v>
      </c>
      <c r="AA2478">
        <v>0</v>
      </c>
      <c r="AB2478">
        <v>74.660062365794118</v>
      </c>
      <c r="AC2478">
        <v>0</v>
      </c>
      <c r="AD2478">
        <v>0</v>
      </c>
      <c r="AE2478">
        <v>142.29035592376479</v>
      </c>
    </row>
    <row r="2479" spans="1:31" x14ac:dyDescent="0.25">
      <c r="A2479">
        <v>2363926</v>
      </c>
      <c r="B2479">
        <v>1</v>
      </c>
      <c r="C2479" t="s">
        <v>80</v>
      </c>
      <c r="D2479" t="s">
        <v>96</v>
      </c>
      <c r="E2479" t="s">
        <v>132</v>
      </c>
      <c r="F2479" t="s">
        <v>7373</v>
      </c>
      <c r="G2479" t="s">
        <v>134</v>
      </c>
      <c r="H2479" t="s">
        <v>135</v>
      </c>
      <c r="I2479" t="s">
        <v>136</v>
      </c>
      <c r="J2479" t="s">
        <v>137</v>
      </c>
      <c r="K2479" t="s">
        <v>138</v>
      </c>
      <c r="L2479" t="s">
        <v>7374</v>
      </c>
      <c r="M2479" t="s">
        <v>7375</v>
      </c>
      <c r="N2479">
        <v>3.790277777</v>
      </c>
      <c r="O2479">
        <v>0</v>
      </c>
      <c r="P2479">
        <v>0</v>
      </c>
      <c r="Q2479">
        <v>1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1.7389343161838957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1.7389343161838957</v>
      </c>
    </row>
    <row r="2480" spans="1:31" x14ac:dyDescent="0.25">
      <c r="A2480">
        <v>2364567</v>
      </c>
      <c r="B2480">
        <v>1</v>
      </c>
      <c r="C2480" t="s">
        <v>80</v>
      </c>
      <c r="D2480" t="s">
        <v>94</v>
      </c>
      <c r="E2480" t="s">
        <v>225</v>
      </c>
      <c r="F2480" t="s">
        <v>7376</v>
      </c>
      <c r="G2480" t="s">
        <v>219</v>
      </c>
      <c r="H2480" t="s">
        <v>151</v>
      </c>
      <c r="I2480" t="s">
        <v>136</v>
      </c>
      <c r="J2480" t="s">
        <v>137</v>
      </c>
      <c r="K2480" t="s">
        <v>138</v>
      </c>
      <c r="L2480" t="s">
        <v>7377</v>
      </c>
      <c r="M2480" t="s">
        <v>7378</v>
      </c>
      <c r="N2480">
        <v>4.6691666659999997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1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0.40450316711939949</v>
      </c>
      <c r="AC2480">
        <v>0</v>
      </c>
      <c r="AD2480">
        <v>0</v>
      </c>
      <c r="AE2480">
        <v>0.40450316711939949</v>
      </c>
    </row>
    <row r="2481" spans="1:31" x14ac:dyDescent="0.25">
      <c r="A2481">
        <v>2364344</v>
      </c>
      <c r="B2481">
        <v>1</v>
      </c>
      <c r="C2481" t="s">
        <v>80</v>
      </c>
      <c r="D2481" t="s">
        <v>83</v>
      </c>
      <c r="E2481" t="s">
        <v>148</v>
      </c>
      <c r="F2481" t="s">
        <v>7379</v>
      </c>
      <c r="G2481" t="s">
        <v>240</v>
      </c>
      <c r="H2481" t="s">
        <v>151</v>
      </c>
      <c r="I2481" t="s">
        <v>136</v>
      </c>
      <c r="J2481" t="s">
        <v>137</v>
      </c>
      <c r="K2481" t="s">
        <v>138</v>
      </c>
      <c r="L2481" t="s">
        <v>7380</v>
      </c>
      <c r="M2481" t="s">
        <v>7381</v>
      </c>
      <c r="N2481">
        <v>3.1666666659999998</v>
      </c>
      <c r="O2481">
        <v>0</v>
      </c>
      <c r="P2481">
        <v>9</v>
      </c>
      <c r="Q2481">
        <v>0</v>
      </c>
      <c r="R2481">
        <v>0</v>
      </c>
      <c r="S2481">
        <v>0</v>
      </c>
      <c r="T2481">
        <v>2</v>
      </c>
      <c r="U2481">
        <v>0</v>
      </c>
      <c r="V2481">
        <v>0</v>
      </c>
      <c r="W2481">
        <v>0</v>
      </c>
      <c r="X2481">
        <v>8.282475262673227</v>
      </c>
      <c r="Y2481">
        <v>0</v>
      </c>
      <c r="Z2481">
        <v>0</v>
      </c>
      <c r="AA2481">
        <v>0</v>
      </c>
      <c r="AB2481">
        <v>5.8895547165837643</v>
      </c>
      <c r="AC2481">
        <v>0</v>
      </c>
      <c r="AD2481">
        <v>0</v>
      </c>
      <c r="AE2481">
        <v>14.17202997925699</v>
      </c>
    </row>
    <row r="2482" spans="1:31" x14ac:dyDescent="0.25">
      <c r="A2482">
        <v>2364281</v>
      </c>
      <c r="B2482">
        <v>1</v>
      </c>
      <c r="C2482" t="s">
        <v>81</v>
      </c>
      <c r="D2482" t="s">
        <v>116</v>
      </c>
      <c r="E2482" t="s">
        <v>154</v>
      </c>
      <c r="F2482" t="s">
        <v>7382</v>
      </c>
      <c r="G2482" t="s">
        <v>2040</v>
      </c>
      <c r="H2482" t="s">
        <v>151</v>
      </c>
      <c r="I2482" t="s">
        <v>136</v>
      </c>
      <c r="J2482" t="s">
        <v>137</v>
      </c>
      <c r="K2482" t="s">
        <v>138</v>
      </c>
      <c r="L2482" t="s">
        <v>7383</v>
      </c>
      <c r="M2482" t="s">
        <v>7384</v>
      </c>
      <c r="N2482">
        <v>0.87611111100000005</v>
      </c>
      <c r="O2482">
        <v>0</v>
      </c>
      <c r="P2482">
        <v>13</v>
      </c>
      <c r="Q2482">
        <v>0</v>
      </c>
      <c r="R2482">
        <v>3</v>
      </c>
      <c r="S2482">
        <v>0</v>
      </c>
      <c r="T2482">
        <v>5</v>
      </c>
      <c r="U2482">
        <v>0</v>
      </c>
      <c r="V2482">
        <v>0</v>
      </c>
      <c r="W2482">
        <v>0</v>
      </c>
      <c r="X2482">
        <v>3.7230670019382446</v>
      </c>
      <c r="Y2482">
        <v>0</v>
      </c>
      <c r="Z2482">
        <v>3.4242598602676617</v>
      </c>
      <c r="AA2482">
        <v>0</v>
      </c>
      <c r="AB2482">
        <v>9.2812658536305825</v>
      </c>
      <c r="AC2482">
        <v>0</v>
      </c>
      <c r="AD2482">
        <v>0</v>
      </c>
      <c r="AE2482">
        <v>16.428592715836487</v>
      </c>
    </row>
    <row r="2483" spans="1:31" x14ac:dyDescent="0.25">
      <c r="A2483">
        <v>2364381</v>
      </c>
      <c r="B2483">
        <v>1</v>
      </c>
      <c r="C2483" t="s">
        <v>80</v>
      </c>
      <c r="D2483" t="s">
        <v>95</v>
      </c>
      <c r="E2483" t="s">
        <v>132</v>
      </c>
      <c r="F2483" t="s">
        <v>7385</v>
      </c>
      <c r="G2483" t="s">
        <v>244</v>
      </c>
      <c r="H2483" t="s">
        <v>135</v>
      </c>
      <c r="I2483" t="s">
        <v>136</v>
      </c>
      <c r="J2483" t="s">
        <v>137</v>
      </c>
      <c r="K2483" t="s">
        <v>245</v>
      </c>
      <c r="L2483" t="s">
        <v>7386</v>
      </c>
      <c r="M2483" t="s">
        <v>7387</v>
      </c>
      <c r="N2483">
        <v>0.48277777700000002</v>
      </c>
      <c r="O2483">
        <v>1</v>
      </c>
      <c r="P2483">
        <v>1505</v>
      </c>
      <c r="Q2483">
        <v>3</v>
      </c>
      <c r="R2483">
        <v>0</v>
      </c>
      <c r="S2483">
        <v>6</v>
      </c>
      <c r="T2483">
        <v>130</v>
      </c>
      <c r="U2483">
        <v>0</v>
      </c>
      <c r="V2483">
        <v>0</v>
      </c>
      <c r="W2483">
        <v>0.2441860921555794</v>
      </c>
      <c r="X2483">
        <v>284.94707168715314</v>
      </c>
      <c r="Y2483">
        <v>2.4833042166116677</v>
      </c>
      <c r="Z2483">
        <v>0</v>
      </c>
      <c r="AA2483">
        <v>143.19927455275638</v>
      </c>
      <c r="AB2483">
        <v>885.742578415808</v>
      </c>
      <c r="AC2483">
        <v>0</v>
      </c>
      <c r="AD2483">
        <v>0</v>
      </c>
      <c r="AE2483">
        <v>1316.6164149644846</v>
      </c>
    </row>
    <row r="2484" spans="1:31" x14ac:dyDescent="0.25">
      <c r="A2484">
        <v>2363863</v>
      </c>
      <c r="B2484">
        <v>1</v>
      </c>
      <c r="C2484" t="s">
        <v>80</v>
      </c>
      <c r="D2484" t="s">
        <v>94</v>
      </c>
      <c r="E2484" t="s">
        <v>166</v>
      </c>
      <c r="F2484" t="s">
        <v>7388</v>
      </c>
      <c r="G2484" t="s">
        <v>244</v>
      </c>
      <c r="H2484" t="s">
        <v>135</v>
      </c>
      <c r="I2484" t="s">
        <v>136</v>
      </c>
      <c r="J2484" t="s">
        <v>137</v>
      </c>
      <c r="K2484" t="s">
        <v>245</v>
      </c>
      <c r="L2484" t="s">
        <v>7389</v>
      </c>
      <c r="M2484" t="s">
        <v>7390</v>
      </c>
      <c r="N2484">
        <v>8.1119444440000006</v>
      </c>
      <c r="O2484">
        <v>0</v>
      </c>
      <c r="P2484">
        <v>976</v>
      </c>
      <c r="Q2484">
        <v>0</v>
      </c>
      <c r="R2484">
        <v>152</v>
      </c>
      <c r="S2484">
        <v>5</v>
      </c>
      <c r="T2484">
        <v>321</v>
      </c>
      <c r="U2484">
        <v>2</v>
      </c>
      <c r="V2484">
        <v>6</v>
      </c>
      <c r="W2484">
        <v>0</v>
      </c>
      <c r="X2484">
        <v>2144.2201460744436</v>
      </c>
      <c r="Y2484">
        <v>0</v>
      </c>
      <c r="Z2484">
        <v>1366.443018113167</v>
      </c>
      <c r="AA2484">
        <v>1168.6162409910717</v>
      </c>
      <c r="AB2484">
        <v>2718.7963119945321</v>
      </c>
      <c r="AC2484">
        <v>1933.2221817084455</v>
      </c>
      <c r="AD2484">
        <v>2106.0235401852528</v>
      </c>
      <c r="AE2484">
        <v>11437.321439066915</v>
      </c>
    </row>
    <row r="2485" spans="1:31" x14ac:dyDescent="0.25">
      <c r="A2485">
        <v>2364361</v>
      </c>
      <c r="B2485">
        <v>1</v>
      </c>
      <c r="C2485" t="s">
        <v>81</v>
      </c>
      <c r="D2485" t="s">
        <v>116</v>
      </c>
      <c r="E2485" t="s">
        <v>171</v>
      </c>
      <c r="F2485" t="s">
        <v>4880</v>
      </c>
      <c r="G2485" t="s">
        <v>168</v>
      </c>
      <c r="H2485" t="s">
        <v>135</v>
      </c>
      <c r="I2485" t="s">
        <v>136</v>
      </c>
      <c r="J2485" t="s">
        <v>137</v>
      </c>
      <c r="K2485" t="s">
        <v>138</v>
      </c>
      <c r="L2485" t="s">
        <v>7391</v>
      </c>
      <c r="M2485" t="s">
        <v>7392</v>
      </c>
      <c r="N2485">
        <v>0.75166666599999998</v>
      </c>
      <c r="O2485">
        <v>0</v>
      </c>
      <c r="P2485">
        <v>722</v>
      </c>
      <c r="Q2485">
        <v>0</v>
      </c>
      <c r="R2485">
        <v>71</v>
      </c>
      <c r="S2485">
        <v>3</v>
      </c>
      <c r="T2485">
        <v>91</v>
      </c>
      <c r="U2485">
        <v>0</v>
      </c>
      <c r="V2485">
        <v>0</v>
      </c>
      <c r="W2485">
        <v>0</v>
      </c>
      <c r="X2485">
        <v>133.91755420036134</v>
      </c>
      <c r="Y2485">
        <v>0</v>
      </c>
      <c r="Z2485">
        <v>41.484779598597783</v>
      </c>
      <c r="AA2485">
        <v>3.21239483512442</v>
      </c>
      <c r="AB2485">
        <v>50.014966259574614</v>
      </c>
      <c r="AC2485">
        <v>0</v>
      </c>
      <c r="AD2485">
        <v>0</v>
      </c>
      <c r="AE2485">
        <v>228.62969489365815</v>
      </c>
    </row>
    <row r="2486" spans="1:31" x14ac:dyDescent="0.25">
      <c r="A2486">
        <v>2364006</v>
      </c>
      <c r="B2486">
        <v>1</v>
      </c>
      <c r="C2486" t="s">
        <v>80</v>
      </c>
      <c r="D2486" t="s">
        <v>93</v>
      </c>
      <c r="E2486" t="s">
        <v>166</v>
      </c>
      <c r="F2486" t="s">
        <v>5356</v>
      </c>
      <c r="G2486" t="s">
        <v>244</v>
      </c>
      <c r="H2486" t="s">
        <v>135</v>
      </c>
      <c r="I2486" t="s">
        <v>136</v>
      </c>
      <c r="J2486" t="s">
        <v>137</v>
      </c>
      <c r="K2486" t="s">
        <v>245</v>
      </c>
      <c r="L2486" t="s">
        <v>7393</v>
      </c>
      <c r="M2486" t="s">
        <v>7394</v>
      </c>
      <c r="N2486">
        <v>0.85499999999999998</v>
      </c>
      <c r="O2486">
        <v>1</v>
      </c>
      <c r="P2486">
        <v>325</v>
      </c>
      <c r="Q2486">
        <v>37</v>
      </c>
      <c r="R2486">
        <v>188</v>
      </c>
      <c r="S2486">
        <v>6</v>
      </c>
      <c r="T2486">
        <v>94</v>
      </c>
      <c r="U2486">
        <v>0</v>
      </c>
      <c r="V2486">
        <v>0</v>
      </c>
      <c r="W2486">
        <v>2.2681059929828082</v>
      </c>
      <c r="X2486">
        <v>126.94584912077833</v>
      </c>
      <c r="Y2486">
        <v>837.15412014775973</v>
      </c>
      <c r="Z2486">
        <v>963.89830258753159</v>
      </c>
      <c r="AA2486">
        <v>10.302576700557655</v>
      </c>
      <c r="AB2486">
        <v>294.36105125584902</v>
      </c>
      <c r="AC2486">
        <v>0</v>
      </c>
      <c r="AD2486">
        <v>0</v>
      </c>
      <c r="AE2486">
        <v>2234.9300058054591</v>
      </c>
    </row>
    <row r="2487" spans="1:31" x14ac:dyDescent="0.25">
      <c r="A2487">
        <v>2364218</v>
      </c>
      <c r="B2487">
        <v>1</v>
      </c>
      <c r="C2487" t="s">
        <v>80</v>
      </c>
      <c r="D2487" t="s">
        <v>83</v>
      </c>
      <c r="E2487" t="s">
        <v>171</v>
      </c>
      <c r="F2487" t="s">
        <v>7395</v>
      </c>
      <c r="G2487" t="s">
        <v>168</v>
      </c>
      <c r="H2487" t="s">
        <v>135</v>
      </c>
      <c r="I2487" t="s">
        <v>136</v>
      </c>
      <c r="J2487" t="s">
        <v>137</v>
      </c>
      <c r="K2487" t="s">
        <v>138</v>
      </c>
      <c r="L2487" t="s">
        <v>7396</v>
      </c>
      <c r="M2487" t="s">
        <v>7397</v>
      </c>
      <c r="N2487">
        <v>0.14472222200000001</v>
      </c>
      <c r="O2487">
        <v>0</v>
      </c>
      <c r="P2487">
        <v>0</v>
      </c>
      <c r="Q2487">
        <v>0</v>
      </c>
      <c r="R2487">
        <v>0</v>
      </c>
      <c r="S2487">
        <v>15</v>
      </c>
      <c r="T2487">
        <v>23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22.261177037825352</v>
      </c>
      <c r="AB2487">
        <v>46.587242611576656</v>
      </c>
      <c r="AC2487">
        <v>0</v>
      </c>
      <c r="AD2487">
        <v>0</v>
      </c>
      <c r="AE2487">
        <v>68.848419649402004</v>
      </c>
    </row>
    <row r="2488" spans="1:31" x14ac:dyDescent="0.25">
      <c r="A2488">
        <v>2364547</v>
      </c>
      <c r="B2488">
        <v>1</v>
      </c>
      <c r="C2488" t="s">
        <v>80</v>
      </c>
      <c r="D2488" t="s">
        <v>83</v>
      </c>
      <c r="E2488" t="s">
        <v>225</v>
      </c>
      <c r="F2488" t="s">
        <v>7398</v>
      </c>
      <c r="G2488" t="s">
        <v>156</v>
      </c>
      <c r="H2488" t="s">
        <v>151</v>
      </c>
      <c r="I2488" t="s">
        <v>136</v>
      </c>
      <c r="J2488" t="s">
        <v>137</v>
      </c>
      <c r="K2488" t="s">
        <v>138</v>
      </c>
      <c r="L2488" t="s">
        <v>7399</v>
      </c>
      <c r="M2488" t="s">
        <v>7400</v>
      </c>
      <c r="N2488">
        <v>2.278888888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1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49.094814452164918</v>
      </c>
      <c r="AC2488">
        <v>0</v>
      </c>
      <c r="AD2488">
        <v>0</v>
      </c>
      <c r="AE2488">
        <v>49.094814452164918</v>
      </c>
    </row>
    <row r="2489" spans="1:31" x14ac:dyDescent="0.25">
      <c r="A2489">
        <v>2363883</v>
      </c>
      <c r="B2489">
        <v>1</v>
      </c>
      <c r="C2489" t="s">
        <v>81</v>
      </c>
      <c r="D2489" t="s">
        <v>112</v>
      </c>
      <c r="E2489" t="s">
        <v>225</v>
      </c>
      <c r="F2489" t="s">
        <v>7401</v>
      </c>
      <c r="G2489" t="s">
        <v>219</v>
      </c>
      <c r="H2489" t="s">
        <v>151</v>
      </c>
      <c r="I2489" t="s">
        <v>136</v>
      </c>
      <c r="J2489" t="s">
        <v>137</v>
      </c>
      <c r="K2489" t="s">
        <v>138</v>
      </c>
      <c r="L2489" t="s">
        <v>7402</v>
      </c>
      <c r="M2489" t="s">
        <v>7403</v>
      </c>
      <c r="N2489">
        <v>1.4330555549999999</v>
      </c>
      <c r="O2489">
        <v>0</v>
      </c>
      <c r="P2489">
        <v>63</v>
      </c>
      <c r="Q2489">
        <v>0</v>
      </c>
      <c r="R2489">
        <v>8</v>
      </c>
      <c r="S2489">
        <v>0</v>
      </c>
      <c r="T2489">
        <v>5</v>
      </c>
      <c r="U2489">
        <v>0</v>
      </c>
      <c r="V2489">
        <v>0</v>
      </c>
      <c r="W2489">
        <v>0</v>
      </c>
      <c r="X2489">
        <v>19.93046054990112</v>
      </c>
      <c r="Y2489">
        <v>0</v>
      </c>
      <c r="Z2489">
        <v>3.9124586415535458</v>
      </c>
      <c r="AA2489">
        <v>0</v>
      </c>
      <c r="AB2489">
        <v>5.0723859722317677</v>
      </c>
      <c r="AC2489">
        <v>0</v>
      </c>
      <c r="AD2489">
        <v>0</v>
      </c>
      <c r="AE2489">
        <v>28.915305163686433</v>
      </c>
    </row>
    <row r="2490" spans="1:31" x14ac:dyDescent="0.25">
      <c r="A2490">
        <v>2364012</v>
      </c>
      <c r="B2490">
        <v>1</v>
      </c>
      <c r="C2490" t="s">
        <v>80</v>
      </c>
      <c r="D2490" t="s">
        <v>92</v>
      </c>
      <c r="E2490" t="s">
        <v>175</v>
      </c>
      <c r="F2490" t="s">
        <v>7404</v>
      </c>
      <c r="G2490" t="s">
        <v>181</v>
      </c>
      <c r="H2490" t="s">
        <v>151</v>
      </c>
      <c r="I2490" t="s">
        <v>136</v>
      </c>
      <c r="J2490" t="s">
        <v>137</v>
      </c>
      <c r="K2490" t="s">
        <v>138</v>
      </c>
      <c r="L2490" t="s">
        <v>7405</v>
      </c>
      <c r="M2490" t="s">
        <v>7406</v>
      </c>
      <c r="N2490">
        <v>6.574166666</v>
      </c>
      <c r="O2490">
        <v>0</v>
      </c>
      <c r="P2490">
        <v>10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21.635804722217514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21.635804722217514</v>
      </c>
    </row>
    <row r="2491" spans="1:31" x14ac:dyDescent="0.25">
      <c r="A2491">
        <v>2364318</v>
      </c>
      <c r="B2491">
        <v>1</v>
      </c>
      <c r="C2491" t="s">
        <v>81</v>
      </c>
      <c r="D2491" t="s">
        <v>127</v>
      </c>
      <c r="E2491" t="s">
        <v>320</v>
      </c>
      <c r="F2491" t="s">
        <v>6076</v>
      </c>
      <c r="G2491" t="s">
        <v>168</v>
      </c>
      <c r="H2491" t="s">
        <v>135</v>
      </c>
      <c r="I2491" t="s">
        <v>136</v>
      </c>
      <c r="J2491" t="s">
        <v>137</v>
      </c>
      <c r="K2491" t="s">
        <v>138</v>
      </c>
      <c r="L2491" t="s">
        <v>7407</v>
      </c>
      <c r="M2491" t="s">
        <v>7408</v>
      </c>
      <c r="N2491">
        <v>0.40044527699999999</v>
      </c>
      <c r="O2491">
        <v>7</v>
      </c>
      <c r="P2491">
        <v>145</v>
      </c>
      <c r="Q2491">
        <v>194</v>
      </c>
      <c r="R2491">
        <v>208</v>
      </c>
      <c r="S2491">
        <v>12</v>
      </c>
      <c r="T2491">
        <v>28</v>
      </c>
      <c r="U2491">
        <v>0</v>
      </c>
      <c r="V2491">
        <v>0</v>
      </c>
      <c r="W2491">
        <v>2.1259257893268999</v>
      </c>
      <c r="X2491">
        <v>18.604573195999883</v>
      </c>
      <c r="Y2491">
        <v>238.54925998614823</v>
      </c>
      <c r="Z2491">
        <v>241.3320637117734</v>
      </c>
      <c r="AA2491">
        <v>23.631593165344185</v>
      </c>
      <c r="AB2491">
        <v>13.8611774915521</v>
      </c>
      <c r="AC2491">
        <v>0</v>
      </c>
      <c r="AD2491">
        <v>0</v>
      </c>
      <c r="AE2491">
        <v>538.10459334014467</v>
      </c>
    </row>
    <row r="2492" spans="1:31" x14ac:dyDescent="0.25">
      <c r="A2492">
        <v>2363946</v>
      </c>
      <c r="B2492">
        <v>1</v>
      </c>
      <c r="C2492" t="s">
        <v>80</v>
      </c>
      <c r="D2492" t="s">
        <v>93</v>
      </c>
      <c r="E2492" t="s">
        <v>166</v>
      </c>
      <c r="F2492" t="s">
        <v>2842</v>
      </c>
      <c r="G2492" t="s">
        <v>168</v>
      </c>
      <c r="H2492" t="s">
        <v>135</v>
      </c>
      <c r="I2492" t="s">
        <v>653</v>
      </c>
      <c r="J2492" t="s">
        <v>137</v>
      </c>
      <c r="K2492" t="s">
        <v>138</v>
      </c>
      <c r="L2492" t="s">
        <v>7409</v>
      </c>
      <c r="M2492" t="s">
        <v>7410</v>
      </c>
      <c r="N2492">
        <v>2.5277777000000001E-2</v>
      </c>
      <c r="O2492">
        <v>0</v>
      </c>
      <c r="P2492">
        <v>191</v>
      </c>
      <c r="Q2492">
        <v>37</v>
      </c>
      <c r="R2492">
        <v>283</v>
      </c>
      <c r="S2492">
        <v>4</v>
      </c>
      <c r="T2492">
        <v>107</v>
      </c>
      <c r="U2492">
        <v>0</v>
      </c>
      <c r="V2492">
        <v>0</v>
      </c>
      <c r="W2492">
        <v>0</v>
      </c>
      <c r="X2492">
        <v>3.2069437434719021</v>
      </c>
      <c r="Y2492">
        <v>8.8628955174054003</v>
      </c>
      <c r="Z2492">
        <v>23.532989713444252</v>
      </c>
      <c r="AA2492">
        <v>0.91278691383584243</v>
      </c>
      <c r="AB2492">
        <v>7.099001120127352</v>
      </c>
      <c r="AC2492">
        <v>0</v>
      </c>
      <c r="AD2492">
        <v>0</v>
      </c>
      <c r="AE2492">
        <v>43.614617008284753</v>
      </c>
    </row>
    <row r="2493" spans="1:31" x14ac:dyDescent="0.25">
      <c r="A2493">
        <v>2363969</v>
      </c>
      <c r="B2493">
        <v>1</v>
      </c>
      <c r="C2493" t="s">
        <v>81</v>
      </c>
      <c r="D2493" t="s">
        <v>122</v>
      </c>
      <c r="E2493" t="s">
        <v>132</v>
      </c>
      <c r="F2493" t="s">
        <v>460</v>
      </c>
      <c r="G2493" t="s">
        <v>134</v>
      </c>
      <c r="H2493" t="s">
        <v>135</v>
      </c>
      <c r="I2493" t="s">
        <v>136</v>
      </c>
      <c r="J2493" t="s">
        <v>137</v>
      </c>
      <c r="K2493" t="s">
        <v>138</v>
      </c>
      <c r="L2493" t="s">
        <v>7411</v>
      </c>
      <c r="M2493" t="s">
        <v>7412</v>
      </c>
      <c r="N2493">
        <v>0.38416666599999999</v>
      </c>
      <c r="O2493">
        <v>0</v>
      </c>
      <c r="P2493">
        <v>164</v>
      </c>
      <c r="Q2493">
        <v>0</v>
      </c>
      <c r="R2493">
        <v>2</v>
      </c>
      <c r="S2493">
        <v>0</v>
      </c>
      <c r="T2493">
        <v>20</v>
      </c>
      <c r="U2493">
        <v>0</v>
      </c>
      <c r="V2493">
        <v>0</v>
      </c>
      <c r="W2493">
        <v>0</v>
      </c>
      <c r="X2493">
        <v>10.837812782415636</v>
      </c>
      <c r="Y2493">
        <v>0</v>
      </c>
      <c r="Z2493">
        <v>1.1243036115525264</v>
      </c>
      <c r="AA2493">
        <v>0</v>
      </c>
      <c r="AB2493">
        <v>4.230833166361438</v>
      </c>
      <c r="AC2493">
        <v>0</v>
      </c>
      <c r="AD2493">
        <v>0</v>
      </c>
      <c r="AE2493">
        <v>16.192949560329602</v>
      </c>
    </row>
    <row r="2494" spans="1:31" x14ac:dyDescent="0.25">
      <c r="A2494">
        <v>2364301</v>
      </c>
      <c r="B2494">
        <v>1</v>
      </c>
      <c r="C2494" t="s">
        <v>80</v>
      </c>
      <c r="D2494" t="s">
        <v>105</v>
      </c>
      <c r="E2494" t="s">
        <v>225</v>
      </c>
      <c r="F2494" t="s">
        <v>7413</v>
      </c>
      <c r="G2494" t="s">
        <v>219</v>
      </c>
      <c r="H2494" t="s">
        <v>151</v>
      </c>
      <c r="I2494" t="s">
        <v>136</v>
      </c>
      <c r="J2494" t="s">
        <v>137</v>
      </c>
      <c r="K2494" t="s">
        <v>138</v>
      </c>
      <c r="L2494" t="s">
        <v>7414</v>
      </c>
      <c r="M2494" t="s">
        <v>7415</v>
      </c>
      <c r="N2494">
        <v>1.909166666</v>
      </c>
      <c r="O2494">
        <v>0</v>
      </c>
      <c r="P2494">
        <v>20</v>
      </c>
      <c r="Q2494">
        <v>0</v>
      </c>
      <c r="R2494">
        <v>47</v>
      </c>
      <c r="S2494">
        <v>0</v>
      </c>
      <c r="T2494">
        <v>4</v>
      </c>
      <c r="U2494">
        <v>0</v>
      </c>
      <c r="V2494">
        <v>0</v>
      </c>
      <c r="W2494">
        <v>0</v>
      </c>
      <c r="X2494">
        <v>14.934204584069581</v>
      </c>
      <c r="Y2494">
        <v>0</v>
      </c>
      <c r="Z2494">
        <v>27.562845035780111</v>
      </c>
      <c r="AA2494">
        <v>0</v>
      </c>
      <c r="AB2494">
        <v>6.4208677655620505</v>
      </c>
      <c r="AC2494">
        <v>0</v>
      </c>
      <c r="AD2494">
        <v>0</v>
      </c>
      <c r="AE2494">
        <v>48.917917385411741</v>
      </c>
    </row>
    <row r="2495" spans="1:31" x14ac:dyDescent="0.25">
      <c r="A2495">
        <v>2363923</v>
      </c>
      <c r="B2495">
        <v>1</v>
      </c>
      <c r="C2495" t="s">
        <v>81</v>
      </c>
      <c r="D2495" t="s">
        <v>123</v>
      </c>
      <c r="E2495" t="s">
        <v>154</v>
      </c>
      <c r="F2495" t="s">
        <v>7416</v>
      </c>
      <c r="G2495" t="s">
        <v>244</v>
      </c>
      <c r="H2495" t="s">
        <v>151</v>
      </c>
      <c r="I2495" t="s">
        <v>136</v>
      </c>
      <c r="J2495" t="s">
        <v>137</v>
      </c>
      <c r="K2495" t="s">
        <v>245</v>
      </c>
      <c r="L2495" t="s">
        <v>7417</v>
      </c>
      <c r="M2495" t="s">
        <v>7418</v>
      </c>
      <c r="N2495">
        <v>2.1388888879999999</v>
      </c>
      <c r="O2495">
        <v>0</v>
      </c>
      <c r="P2495">
        <v>314</v>
      </c>
      <c r="Q2495">
        <v>0</v>
      </c>
      <c r="R2495">
        <v>0</v>
      </c>
      <c r="S2495">
        <v>0</v>
      </c>
      <c r="T2495">
        <v>7</v>
      </c>
      <c r="U2495">
        <v>0</v>
      </c>
      <c r="V2495">
        <v>1</v>
      </c>
      <c r="W2495">
        <v>0</v>
      </c>
      <c r="X2495">
        <v>219.32129444126912</v>
      </c>
      <c r="Y2495">
        <v>0</v>
      </c>
      <c r="Z2495">
        <v>0</v>
      </c>
      <c r="AA2495">
        <v>0</v>
      </c>
      <c r="AB2495">
        <v>35.409108415188044</v>
      </c>
      <c r="AC2495">
        <v>0</v>
      </c>
      <c r="AD2495">
        <v>130.74714364610969</v>
      </c>
      <c r="AE2495">
        <v>385.47754650256684</v>
      </c>
    </row>
    <row r="2496" spans="1:31" x14ac:dyDescent="0.25">
      <c r="A2496">
        <v>2364424</v>
      </c>
      <c r="B2496">
        <v>1</v>
      </c>
      <c r="C2496" t="s">
        <v>80</v>
      </c>
      <c r="D2496" t="s">
        <v>88</v>
      </c>
      <c r="E2496" t="s">
        <v>148</v>
      </c>
      <c r="F2496" t="s">
        <v>7419</v>
      </c>
      <c r="G2496" t="s">
        <v>150</v>
      </c>
      <c r="H2496" t="s">
        <v>151</v>
      </c>
      <c r="I2496" t="s">
        <v>136</v>
      </c>
      <c r="J2496" t="s">
        <v>137</v>
      </c>
      <c r="K2496" t="s">
        <v>138</v>
      </c>
      <c r="L2496" t="s">
        <v>7420</v>
      </c>
      <c r="M2496" t="s">
        <v>7421</v>
      </c>
      <c r="N2496">
        <v>1.328888888</v>
      </c>
      <c r="O2496">
        <v>0</v>
      </c>
      <c r="P2496">
        <v>10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7.1491689193569705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7.1491689193569705</v>
      </c>
    </row>
    <row r="2497" spans="1:31" x14ac:dyDescent="0.25">
      <c r="A2497">
        <v>2363846</v>
      </c>
      <c r="B2497">
        <v>1</v>
      </c>
      <c r="C2497" t="s">
        <v>80</v>
      </c>
      <c r="D2497" t="s">
        <v>87</v>
      </c>
      <c r="E2497" t="s">
        <v>148</v>
      </c>
      <c r="F2497" t="s">
        <v>7422</v>
      </c>
      <c r="G2497" t="s">
        <v>219</v>
      </c>
      <c r="H2497" t="s">
        <v>151</v>
      </c>
      <c r="I2497" t="s">
        <v>136</v>
      </c>
      <c r="J2497" t="s">
        <v>137</v>
      </c>
      <c r="K2497" t="s">
        <v>138</v>
      </c>
      <c r="L2497" t="s">
        <v>7423</v>
      </c>
      <c r="M2497" t="s">
        <v>7424</v>
      </c>
      <c r="N2497">
        <v>2.8883333329999998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1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29.651206618723954</v>
      </c>
      <c r="AC2497">
        <v>0</v>
      </c>
      <c r="AD2497">
        <v>0</v>
      </c>
      <c r="AE2497">
        <v>29.651206618723954</v>
      </c>
    </row>
    <row r="2498" spans="1:31" x14ac:dyDescent="0.25">
      <c r="A2498">
        <v>2364487</v>
      </c>
      <c r="B2498">
        <v>1</v>
      </c>
      <c r="C2498" t="s">
        <v>80</v>
      </c>
      <c r="D2498" t="s">
        <v>102</v>
      </c>
      <c r="E2498" t="s">
        <v>132</v>
      </c>
      <c r="F2498" t="s">
        <v>7425</v>
      </c>
      <c r="G2498" t="s">
        <v>142</v>
      </c>
      <c r="H2498" t="s">
        <v>135</v>
      </c>
      <c r="I2498" t="s">
        <v>136</v>
      </c>
      <c r="J2498" t="s">
        <v>137</v>
      </c>
      <c r="K2498" t="s">
        <v>138</v>
      </c>
      <c r="L2498" t="s">
        <v>7426</v>
      </c>
      <c r="M2498" t="s">
        <v>7427</v>
      </c>
      <c r="N2498">
        <v>0.84805555499999996</v>
      </c>
      <c r="O2498">
        <v>0</v>
      </c>
      <c r="P2498">
        <v>53</v>
      </c>
      <c r="Q2498">
        <v>0</v>
      </c>
      <c r="R2498">
        <v>2</v>
      </c>
      <c r="S2498">
        <v>0</v>
      </c>
      <c r="T2498">
        <v>2</v>
      </c>
      <c r="U2498">
        <v>0</v>
      </c>
      <c r="V2498">
        <v>0</v>
      </c>
      <c r="W2498">
        <v>0</v>
      </c>
      <c r="X2498">
        <v>16.323868364329122</v>
      </c>
      <c r="Y2498">
        <v>0</v>
      </c>
      <c r="Z2498">
        <v>7.7485975106572225</v>
      </c>
      <c r="AA2498">
        <v>0</v>
      </c>
      <c r="AB2498">
        <v>2.7360999083279169E-2</v>
      </c>
      <c r="AC2498">
        <v>0</v>
      </c>
      <c r="AD2498">
        <v>0</v>
      </c>
      <c r="AE2498">
        <v>24.099826874069624</v>
      </c>
    </row>
    <row r="2499" spans="1:31" x14ac:dyDescent="0.25">
      <c r="A2499">
        <v>2363800</v>
      </c>
      <c r="B2499">
        <v>1</v>
      </c>
      <c r="C2499" t="s">
        <v>80</v>
      </c>
      <c r="D2499" t="s">
        <v>105</v>
      </c>
      <c r="E2499" t="s">
        <v>132</v>
      </c>
      <c r="F2499" t="s">
        <v>7428</v>
      </c>
      <c r="G2499" t="s">
        <v>134</v>
      </c>
      <c r="H2499" t="s">
        <v>135</v>
      </c>
      <c r="I2499" t="s">
        <v>136</v>
      </c>
      <c r="J2499" t="s">
        <v>137</v>
      </c>
      <c r="K2499" t="s">
        <v>138</v>
      </c>
      <c r="L2499" t="s">
        <v>7429</v>
      </c>
      <c r="M2499" t="s">
        <v>7430</v>
      </c>
      <c r="N2499">
        <v>0.91444444400000002</v>
      </c>
      <c r="O2499">
        <v>0</v>
      </c>
      <c r="P2499">
        <v>112</v>
      </c>
      <c r="Q2499">
        <v>0</v>
      </c>
      <c r="R2499">
        <v>1</v>
      </c>
      <c r="S2499">
        <v>0</v>
      </c>
      <c r="T2499">
        <v>36</v>
      </c>
      <c r="U2499">
        <v>0</v>
      </c>
      <c r="V2499">
        <v>0</v>
      </c>
      <c r="W2499">
        <v>0</v>
      </c>
      <c r="X2499">
        <v>28.952848093171912</v>
      </c>
      <c r="Y2499">
        <v>0</v>
      </c>
      <c r="Z2499">
        <v>0.48386589474903557</v>
      </c>
      <c r="AA2499">
        <v>0</v>
      </c>
      <c r="AB2499">
        <v>41.77613233384313</v>
      </c>
      <c r="AC2499">
        <v>0</v>
      </c>
      <c r="AD2499">
        <v>0</v>
      </c>
      <c r="AE2499">
        <v>71.212846321764076</v>
      </c>
    </row>
    <row r="2500" spans="1:31" x14ac:dyDescent="0.25">
      <c r="A2500">
        <v>2364341</v>
      </c>
      <c r="B2500">
        <v>1</v>
      </c>
      <c r="C2500" t="s">
        <v>81</v>
      </c>
      <c r="D2500" t="s">
        <v>123</v>
      </c>
      <c r="E2500" t="s">
        <v>225</v>
      </c>
      <c r="F2500" t="s">
        <v>4013</v>
      </c>
      <c r="G2500" t="s">
        <v>219</v>
      </c>
      <c r="H2500" t="s">
        <v>151</v>
      </c>
      <c r="I2500" t="s">
        <v>136</v>
      </c>
      <c r="J2500" t="s">
        <v>137</v>
      </c>
      <c r="K2500" t="s">
        <v>138</v>
      </c>
      <c r="L2500" t="s">
        <v>7431</v>
      </c>
      <c r="M2500" t="s">
        <v>7432</v>
      </c>
      <c r="N2500">
        <v>1.3425</v>
      </c>
      <c r="O2500">
        <v>0</v>
      </c>
      <c r="P2500">
        <v>520</v>
      </c>
      <c r="Q2500">
        <v>0</v>
      </c>
      <c r="R2500">
        <v>0</v>
      </c>
      <c r="S2500">
        <v>0</v>
      </c>
      <c r="T2500">
        <v>25</v>
      </c>
      <c r="U2500">
        <v>0</v>
      </c>
      <c r="V2500">
        <v>0</v>
      </c>
      <c r="W2500">
        <v>0</v>
      </c>
      <c r="X2500">
        <v>189.8002741009393</v>
      </c>
      <c r="Y2500">
        <v>0</v>
      </c>
      <c r="Z2500">
        <v>0</v>
      </c>
      <c r="AA2500">
        <v>0</v>
      </c>
      <c r="AB2500">
        <v>56.762154298844045</v>
      </c>
      <c r="AC2500">
        <v>0</v>
      </c>
      <c r="AD2500">
        <v>0</v>
      </c>
      <c r="AE2500">
        <v>246.56242839978336</v>
      </c>
    </row>
    <row r="2501" spans="1:31" x14ac:dyDescent="0.25">
      <c r="A2501">
        <v>2364238</v>
      </c>
      <c r="B2501">
        <v>1</v>
      </c>
      <c r="C2501" t="s">
        <v>80</v>
      </c>
      <c r="D2501" t="s">
        <v>95</v>
      </c>
      <c r="E2501" t="s">
        <v>320</v>
      </c>
      <c r="F2501" t="s">
        <v>7433</v>
      </c>
      <c r="G2501" t="s">
        <v>244</v>
      </c>
      <c r="H2501" t="s">
        <v>135</v>
      </c>
      <c r="I2501" t="s">
        <v>136</v>
      </c>
      <c r="J2501" t="s">
        <v>137</v>
      </c>
      <c r="K2501" t="s">
        <v>245</v>
      </c>
      <c r="L2501" t="s">
        <v>7434</v>
      </c>
      <c r="M2501" t="s">
        <v>7435</v>
      </c>
      <c r="N2501">
        <v>3.093611111</v>
      </c>
      <c r="O2501">
        <v>0</v>
      </c>
      <c r="P2501">
        <v>3825</v>
      </c>
      <c r="Q2501">
        <v>0</v>
      </c>
      <c r="R2501">
        <v>0</v>
      </c>
      <c r="S2501">
        <v>3</v>
      </c>
      <c r="T2501">
        <v>228</v>
      </c>
      <c r="U2501">
        <v>0</v>
      </c>
      <c r="V2501">
        <v>0</v>
      </c>
      <c r="W2501">
        <v>0</v>
      </c>
      <c r="X2501">
        <v>3623.414097057966</v>
      </c>
      <c r="Y2501">
        <v>0</v>
      </c>
      <c r="Z2501">
        <v>0</v>
      </c>
      <c r="AA2501">
        <v>1401.7653494687609</v>
      </c>
      <c r="AB2501">
        <v>1637.278123549075</v>
      </c>
      <c r="AC2501">
        <v>0</v>
      </c>
      <c r="AD2501">
        <v>0</v>
      </c>
      <c r="AE2501">
        <v>6662.4575700758014</v>
      </c>
    </row>
    <row r="2502" spans="1:31" x14ac:dyDescent="0.25">
      <c r="A2502">
        <v>2364029</v>
      </c>
      <c r="B2502">
        <v>1</v>
      </c>
      <c r="C2502" t="s">
        <v>80</v>
      </c>
      <c r="D2502" t="s">
        <v>84</v>
      </c>
      <c r="E2502" t="s">
        <v>148</v>
      </c>
      <c r="F2502" t="s">
        <v>7273</v>
      </c>
      <c r="G2502" t="s">
        <v>181</v>
      </c>
      <c r="H2502" t="s">
        <v>151</v>
      </c>
      <c r="I2502" t="s">
        <v>136</v>
      </c>
      <c r="J2502" t="s">
        <v>3</v>
      </c>
      <c r="K2502" t="s">
        <v>138</v>
      </c>
      <c r="L2502" t="s">
        <v>7436</v>
      </c>
      <c r="M2502" t="s">
        <v>7437</v>
      </c>
      <c r="N2502">
        <v>2.963055555</v>
      </c>
      <c r="O2502">
        <v>0</v>
      </c>
      <c r="P2502">
        <v>5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7.0764369156322484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7.0764369156322484</v>
      </c>
    </row>
    <row r="2503" spans="1:31" x14ac:dyDescent="0.25">
      <c r="A2503">
        <v>2363886</v>
      </c>
      <c r="B2503">
        <v>1</v>
      </c>
      <c r="C2503" t="s">
        <v>80</v>
      </c>
      <c r="D2503" t="s">
        <v>82</v>
      </c>
      <c r="E2503" t="s">
        <v>166</v>
      </c>
      <c r="F2503" t="s">
        <v>3044</v>
      </c>
      <c r="G2503" t="s">
        <v>185</v>
      </c>
      <c r="H2503" t="s">
        <v>135</v>
      </c>
      <c r="I2503" t="s">
        <v>136</v>
      </c>
      <c r="J2503" t="s">
        <v>137</v>
      </c>
      <c r="K2503" t="s">
        <v>138</v>
      </c>
      <c r="L2503" t="s">
        <v>7438</v>
      </c>
      <c r="M2503" t="s">
        <v>7439</v>
      </c>
      <c r="N2503">
        <v>1.457777777</v>
      </c>
      <c r="O2503">
        <v>0</v>
      </c>
      <c r="P2503">
        <v>13</v>
      </c>
      <c r="Q2503">
        <v>0</v>
      </c>
      <c r="R2503">
        <v>0</v>
      </c>
      <c r="S2503">
        <v>1</v>
      </c>
      <c r="T2503">
        <v>260</v>
      </c>
      <c r="U2503">
        <v>0</v>
      </c>
      <c r="V2503">
        <v>3</v>
      </c>
      <c r="W2503">
        <v>0</v>
      </c>
      <c r="X2503">
        <v>5.6047963086279005</v>
      </c>
      <c r="Y2503">
        <v>0</v>
      </c>
      <c r="Z2503">
        <v>0</v>
      </c>
      <c r="AA2503">
        <v>346.29518897116145</v>
      </c>
      <c r="AB2503">
        <v>564.79805441447502</v>
      </c>
      <c r="AC2503">
        <v>0</v>
      </c>
      <c r="AD2503">
        <v>333.38302725757842</v>
      </c>
      <c r="AE2503">
        <v>1250.0810669518428</v>
      </c>
    </row>
    <row r="2504" spans="1:31" x14ac:dyDescent="0.25">
      <c r="A2504">
        <v>2363860</v>
      </c>
      <c r="B2504">
        <v>1</v>
      </c>
      <c r="C2504" t="s">
        <v>81</v>
      </c>
      <c r="D2504" t="s">
        <v>113</v>
      </c>
      <c r="E2504" t="s">
        <v>171</v>
      </c>
      <c r="F2504" t="s">
        <v>7440</v>
      </c>
      <c r="G2504" t="s">
        <v>244</v>
      </c>
      <c r="H2504" t="s">
        <v>135</v>
      </c>
      <c r="I2504" t="s">
        <v>136</v>
      </c>
      <c r="J2504" t="s">
        <v>137</v>
      </c>
      <c r="K2504" t="s">
        <v>245</v>
      </c>
      <c r="L2504" t="s">
        <v>7441</v>
      </c>
      <c r="M2504" t="s">
        <v>7442</v>
      </c>
      <c r="N2504">
        <v>8.0844444440000007</v>
      </c>
      <c r="O2504">
        <v>0</v>
      </c>
      <c r="P2504">
        <v>595</v>
      </c>
      <c r="Q2504">
        <v>17</v>
      </c>
      <c r="R2504">
        <v>73</v>
      </c>
      <c r="S2504">
        <v>1</v>
      </c>
      <c r="T2504">
        <v>37</v>
      </c>
      <c r="U2504">
        <v>0</v>
      </c>
      <c r="V2504">
        <v>0</v>
      </c>
      <c r="W2504">
        <v>0</v>
      </c>
      <c r="X2504">
        <v>1010.4095797598728</v>
      </c>
      <c r="Y2504">
        <v>204.77642059873119</v>
      </c>
      <c r="Z2504">
        <v>688.15132623427814</v>
      </c>
      <c r="AA2504">
        <v>0</v>
      </c>
      <c r="AB2504">
        <v>313.82257282583208</v>
      </c>
      <c r="AC2504">
        <v>0</v>
      </c>
      <c r="AD2504">
        <v>0</v>
      </c>
      <c r="AE2504">
        <v>2217.1598994187143</v>
      </c>
    </row>
    <row r="2505" spans="1:31" x14ac:dyDescent="0.25">
      <c r="A2505">
        <v>2364052</v>
      </c>
      <c r="B2505">
        <v>1</v>
      </c>
      <c r="C2505" t="s">
        <v>80</v>
      </c>
      <c r="D2505" t="s">
        <v>85</v>
      </c>
      <c r="E2505" t="s">
        <v>225</v>
      </c>
      <c r="F2505" t="s">
        <v>7443</v>
      </c>
      <c r="G2505" t="s">
        <v>227</v>
      </c>
      <c r="H2505" t="s">
        <v>151</v>
      </c>
      <c r="I2505" t="s">
        <v>136</v>
      </c>
      <c r="J2505" t="s">
        <v>137</v>
      </c>
      <c r="K2505" t="s">
        <v>138</v>
      </c>
      <c r="L2505" t="s">
        <v>7444</v>
      </c>
      <c r="M2505" t="s">
        <v>7445</v>
      </c>
      <c r="N2505">
        <v>1.855</v>
      </c>
      <c r="O2505">
        <v>0</v>
      </c>
      <c r="P2505">
        <v>142</v>
      </c>
      <c r="Q2505">
        <v>0</v>
      </c>
      <c r="R2505">
        <v>0</v>
      </c>
      <c r="S2505">
        <v>0</v>
      </c>
      <c r="T2505">
        <v>11</v>
      </c>
      <c r="U2505">
        <v>0</v>
      </c>
      <c r="V2505">
        <v>0</v>
      </c>
      <c r="W2505">
        <v>0</v>
      </c>
      <c r="X2505">
        <v>99.9774552012138</v>
      </c>
      <c r="Y2505">
        <v>0</v>
      </c>
      <c r="Z2505">
        <v>0</v>
      </c>
      <c r="AA2505">
        <v>0</v>
      </c>
      <c r="AB2505">
        <v>55.358891172194518</v>
      </c>
      <c r="AC2505">
        <v>0</v>
      </c>
      <c r="AD2505">
        <v>0</v>
      </c>
      <c r="AE2505">
        <v>155.33634637340833</v>
      </c>
    </row>
    <row r="2506" spans="1:31" x14ac:dyDescent="0.25">
      <c r="A2506">
        <v>2363929</v>
      </c>
      <c r="B2506">
        <v>1</v>
      </c>
      <c r="C2506" t="s">
        <v>80</v>
      </c>
      <c r="D2506" t="s">
        <v>107</v>
      </c>
      <c r="E2506" t="s">
        <v>132</v>
      </c>
      <c r="F2506" t="s">
        <v>7446</v>
      </c>
      <c r="G2506" t="s">
        <v>244</v>
      </c>
      <c r="H2506" t="s">
        <v>135</v>
      </c>
      <c r="I2506" t="s">
        <v>136</v>
      </c>
      <c r="J2506" t="s">
        <v>137</v>
      </c>
      <c r="K2506" t="s">
        <v>245</v>
      </c>
      <c r="L2506" t="s">
        <v>7447</v>
      </c>
      <c r="M2506" t="s">
        <v>7448</v>
      </c>
      <c r="N2506">
        <v>7.489166666</v>
      </c>
      <c r="O2506">
        <v>0</v>
      </c>
      <c r="P2506">
        <v>60</v>
      </c>
      <c r="Q2506">
        <v>0</v>
      </c>
      <c r="R2506">
        <v>5</v>
      </c>
      <c r="S2506">
        <v>0</v>
      </c>
      <c r="T2506">
        <v>6</v>
      </c>
      <c r="U2506">
        <v>0</v>
      </c>
      <c r="V2506">
        <v>0</v>
      </c>
      <c r="W2506">
        <v>0</v>
      </c>
      <c r="X2506">
        <v>68.076372490538887</v>
      </c>
      <c r="Y2506">
        <v>0</v>
      </c>
      <c r="Z2506">
        <v>53.241410066917801</v>
      </c>
      <c r="AA2506">
        <v>0</v>
      </c>
      <c r="AB2506">
        <v>58.479532569405379</v>
      </c>
      <c r="AC2506">
        <v>0</v>
      </c>
      <c r="AD2506">
        <v>0</v>
      </c>
      <c r="AE2506">
        <v>179.79731512686209</v>
      </c>
    </row>
    <row r="2507" spans="1:31" x14ac:dyDescent="0.25">
      <c r="A2507">
        <v>2363823</v>
      </c>
      <c r="B2507">
        <v>1</v>
      </c>
      <c r="C2507" t="s">
        <v>81</v>
      </c>
      <c r="D2507" t="s">
        <v>128</v>
      </c>
      <c r="E2507" t="s">
        <v>148</v>
      </c>
      <c r="F2507" t="s">
        <v>6459</v>
      </c>
      <c r="G2507" t="s">
        <v>150</v>
      </c>
      <c r="H2507" t="s">
        <v>151</v>
      </c>
      <c r="I2507" t="s">
        <v>136</v>
      </c>
      <c r="J2507" t="s">
        <v>137</v>
      </c>
      <c r="K2507" t="s">
        <v>138</v>
      </c>
      <c r="L2507" t="s">
        <v>7449</v>
      </c>
      <c r="M2507" t="s">
        <v>7450</v>
      </c>
      <c r="N2507">
        <v>1.4555555549999999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1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3.0730037137415969</v>
      </c>
      <c r="AC2507">
        <v>0</v>
      </c>
      <c r="AD2507">
        <v>0</v>
      </c>
      <c r="AE2507">
        <v>3.0730037137415969</v>
      </c>
    </row>
    <row r="2508" spans="1:31" x14ac:dyDescent="0.25">
      <c r="A2508">
        <v>2364464</v>
      </c>
      <c r="B2508">
        <v>1</v>
      </c>
      <c r="C2508" t="s">
        <v>80</v>
      </c>
      <c r="D2508" t="s">
        <v>108</v>
      </c>
      <c r="E2508" t="s">
        <v>154</v>
      </c>
      <c r="F2508" t="s">
        <v>7451</v>
      </c>
      <c r="G2508" t="s">
        <v>2040</v>
      </c>
      <c r="H2508" t="s">
        <v>151</v>
      </c>
      <c r="I2508" t="s">
        <v>136</v>
      </c>
      <c r="J2508" t="s">
        <v>137</v>
      </c>
      <c r="K2508" t="s">
        <v>138</v>
      </c>
      <c r="L2508" t="s">
        <v>7452</v>
      </c>
      <c r="M2508" t="s">
        <v>7453</v>
      </c>
      <c r="N2508">
        <v>0.26416666599999999</v>
      </c>
      <c r="O2508">
        <v>0</v>
      </c>
      <c r="P2508">
        <v>105</v>
      </c>
      <c r="Q2508">
        <v>0</v>
      </c>
      <c r="R2508">
        <v>7</v>
      </c>
      <c r="S2508">
        <v>0</v>
      </c>
      <c r="T2508">
        <v>10</v>
      </c>
      <c r="U2508">
        <v>0</v>
      </c>
      <c r="V2508">
        <v>0</v>
      </c>
      <c r="W2508">
        <v>0</v>
      </c>
      <c r="X2508">
        <v>7.9325124106787985</v>
      </c>
      <c r="Y2508">
        <v>0</v>
      </c>
      <c r="Z2508">
        <v>2.4138127682326291</v>
      </c>
      <c r="AA2508">
        <v>0</v>
      </c>
      <c r="AB2508">
        <v>3.2792859033186352</v>
      </c>
      <c r="AC2508">
        <v>0</v>
      </c>
      <c r="AD2508">
        <v>0</v>
      </c>
      <c r="AE2508">
        <v>13.625611082230064</v>
      </c>
    </row>
    <row r="2509" spans="1:31" x14ac:dyDescent="0.25">
      <c r="A2509">
        <v>2364364</v>
      </c>
      <c r="B2509">
        <v>1</v>
      </c>
      <c r="C2509" t="s">
        <v>80</v>
      </c>
      <c r="D2509" t="s">
        <v>94</v>
      </c>
      <c r="E2509" t="s">
        <v>166</v>
      </c>
      <c r="F2509" t="s">
        <v>7346</v>
      </c>
      <c r="G2509" t="s">
        <v>168</v>
      </c>
      <c r="H2509" t="s">
        <v>135</v>
      </c>
      <c r="I2509" t="s">
        <v>136</v>
      </c>
      <c r="J2509" t="s">
        <v>137</v>
      </c>
      <c r="K2509" t="s">
        <v>138</v>
      </c>
      <c r="L2509" t="s">
        <v>7454</v>
      </c>
      <c r="M2509" t="s">
        <v>7455</v>
      </c>
      <c r="N2509">
        <v>1.152222222</v>
      </c>
      <c r="O2509">
        <v>9</v>
      </c>
      <c r="P2509">
        <v>2938</v>
      </c>
      <c r="Q2509">
        <v>65</v>
      </c>
      <c r="R2509">
        <v>144</v>
      </c>
      <c r="S2509">
        <v>29</v>
      </c>
      <c r="T2509">
        <v>284</v>
      </c>
      <c r="U2509">
        <v>0</v>
      </c>
      <c r="V2509">
        <v>0</v>
      </c>
      <c r="W2509">
        <v>9.4839035082108616</v>
      </c>
      <c r="X2509">
        <v>500.67821622302472</v>
      </c>
      <c r="Y2509">
        <v>262.57521227432505</v>
      </c>
      <c r="Z2509">
        <v>171.45494699502905</v>
      </c>
      <c r="AA2509">
        <v>151.5214979775661</v>
      </c>
      <c r="AB2509">
        <v>272.53089365402087</v>
      </c>
      <c r="AC2509">
        <v>0</v>
      </c>
      <c r="AD2509">
        <v>0</v>
      </c>
      <c r="AE2509">
        <v>1368.2446706321766</v>
      </c>
    </row>
    <row r="2510" spans="1:31" x14ac:dyDescent="0.25">
      <c r="A2510">
        <v>2363966</v>
      </c>
      <c r="B2510">
        <v>1</v>
      </c>
      <c r="C2510" t="s">
        <v>81</v>
      </c>
      <c r="D2510" t="s">
        <v>123</v>
      </c>
      <c r="E2510" t="s">
        <v>225</v>
      </c>
      <c r="F2510" t="s">
        <v>7456</v>
      </c>
      <c r="G2510" t="s">
        <v>2703</v>
      </c>
      <c r="H2510" t="s">
        <v>151</v>
      </c>
      <c r="I2510" t="s">
        <v>136</v>
      </c>
      <c r="J2510" t="s">
        <v>137</v>
      </c>
      <c r="K2510" t="s">
        <v>138</v>
      </c>
      <c r="L2510" t="s">
        <v>7457</v>
      </c>
      <c r="M2510" t="s">
        <v>7458</v>
      </c>
      <c r="N2510">
        <v>0.898888888</v>
      </c>
      <c r="O2510">
        <v>0</v>
      </c>
      <c r="P2510">
        <v>120</v>
      </c>
      <c r="Q2510">
        <v>0</v>
      </c>
      <c r="R2510">
        <v>0</v>
      </c>
      <c r="S2510">
        <v>0</v>
      </c>
      <c r="T2510">
        <v>8</v>
      </c>
      <c r="U2510">
        <v>0</v>
      </c>
      <c r="V2510">
        <v>0</v>
      </c>
      <c r="W2510">
        <v>0</v>
      </c>
      <c r="X2510">
        <v>20.735836546118868</v>
      </c>
      <c r="Y2510">
        <v>0</v>
      </c>
      <c r="Z2510">
        <v>0</v>
      </c>
      <c r="AA2510">
        <v>0</v>
      </c>
      <c r="AB2510">
        <v>2.8842500635297932</v>
      </c>
      <c r="AC2510">
        <v>0</v>
      </c>
      <c r="AD2510">
        <v>0</v>
      </c>
      <c r="AE2510">
        <v>23.620086609648663</v>
      </c>
    </row>
    <row r="2511" spans="1:31" x14ac:dyDescent="0.25">
      <c r="A2511">
        <v>2364373</v>
      </c>
      <c r="B2511">
        <v>1</v>
      </c>
      <c r="C2511" t="s">
        <v>80</v>
      </c>
      <c r="D2511" t="s">
        <v>88</v>
      </c>
      <c r="E2511" t="s">
        <v>320</v>
      </c>
      <c r="F2511" t="s">
        <v>3311</v>
      </c>
      <c r="G2511" t="s">
        <v>168</v>
      </c>
      <c r="H2511" t="s">
        <v>135</v>
      </c>
      <c r="I2511" t="s">
        <v>136</v>
      </c>
      <c r="J2511" t="s">
        <v>137</v>
      </c>
      <c r="K2511" t="s">
        <v>138</v>
      </c>
      <c r="L2511" t="s">
        <v>7459</v>
      </c>
      <c r="M2511" t="s">
        <v>7460</v>
      </c>
      <c r="N2511">
        <v>1.6590730549999999</v>
      </c>
      <c r="O2511">
        <v>0</v>
      </c>
      <c r="P2511">
        <v>2010</v>
      </c>
      <c r="Q2511">
        <v>0</v>
      </c>
      <c r="R2511">
        <v>0</v>
      </c>
      <c r="S2511">
        <v>4</v>
      </c>
      <c r="T2511">
        <v>328</v>
      </c>
      <c r="U2511">
        <v>0</v>
      </c>
      <c r="V2511">
        <v>2</v>
      </c>
      <c r="W2511">
        <v>0</v>
      </c>
      <c r="X2511">
        <v>1264.4999560694712</v>
      </c>
      <c r="Y2511">
        <v>0</v>
      </c>
      <c r="Z2511">
        <v>0</v>
      </c>
      <c r="AA2511">
        <v>14.066381897491665</v>
      </c>
      <c r="AB2511">
        <v>621.31145844504385</v>
      </c>
      <c r="AC2511">
        <v>0</v>
      </c>
      <c r="AD2511">
        <v>185.12470525196235</v>
      </c>
      <c r="AE2511">
        <v>2085.0025016639693</v>
      </c>
    </row>
    <row r="2512" spans="1:31" x14ac:dyDescent="0.25">
      <c r="A2512">
        <v>2364018</v>
      </c>
      <c r="B2512">
        <v>1</v>
      </c>
      <c r="C2512" t="s">
        <v>80</v>
      </c>
      <c r="D2512" t="s">
        <v>103</v>
      </c>
      <c r="E2512" t="s">
        <v>132</v>
      </c>
      <c r="F2512" t="s">
        <v>7461</v>
      </c>
      <c r="G2512" t="s">
        <v>134</v>
      </c>
      <c r="H2512" t="s">
        <v>135</v>
      </c>
      <c r="I2512" t="s">
        <v>136</v>
      </c>
      <c r="J2512" t="s">
        <v>137</v>
      </c>
      <c r="K2512" t="s">
        <v>138</v>
      </c>
      <c r="L2512" t="s">
        <v>7462</v>
      </c>
      <c r="M2512" t="s">
        <v>7463</v>
      </c>
      <c r="N2512">
        <v>1.418055555</v>
      </c>
      <c r="O2512">
        <v>0</v>
      </c>
      <c r="P2512">
        <v>191</v>
      </c>
      <c r="Q2512">
        <v>0</v>
      </c>
      <c r="R2512">
        <v>4</v>
      </c>
      <c r="S2512">
        <v>0</v>
      </c>
      <c r="T2512">
        <v>39</v>
      </c>
      <c r="U2512">
        <v>0</v>
      </c>
      <c r="V2512">
        <v>0</v>
      </c>
      <c r="W2512">
        <v>0</v>
      </c>
      <c r="X2512">
        <v>62.26553371657247</v>
      </c>
      <c r="Y2512">
        <v>0</v>
      </c>
      <c r="Z2512">
        <v>4.4706246183345604</v>
      </c>
      <c r="AA2512">
        <v>0</v>
      </c>
      <c r="AB2512">
        <v>57.42902505630569</v>
      </c>
      <c r="AC2512">
        <v>0</v>
      </c>
      <c r="AD2512">
        <v>0</v>
      </c>
      <c r="AE2512">
        <v>124.16518339121272</v>
      </c>
    </row>
    <row r="2513" spans="1:31" x14ac:dyDescent="0.25">
      <c r="A2513">
        <v>2363826</v>
      </c>
      <c r="B2513">
        <v>1</v>
      </c>
      <c r="C2513" t="s">
        <v>80</v>
      </c>
      <c r="D2513" t="s">
        <v>98</v>
      </c>
      <c r="E2513" t="s">
        <v>132</v>
      </c>
      <c r="F2513" t="s">
        <v>7464</v>
      </c>
      <c r="G2513" t="s">
        <v>134</v>
      </c>
      <c r="H2513" t="s">
        <v>135</v>
      </c>
      <c r="I2513" t="s">
        <v>136</v>
      </c>
      <c r="J2513" t="s">
        <v>137</v>
      </c>
      <c r="K2513" t="s">
        <v>138</v>
      </c>
      <c r="L2513" t="s">
        <v>7465</v>
      </c>
      <c r="M2513" t="s">
        <v>7466</v>
      </c>
      <c r="N2513">
        <v>2.3616666660000001</v>
      </c>
      <c r="O2513">
        <v>0</v>
      </c>
      <c r="P2513">
        <v>11</v>
      </c>
      <c r="Q2513">
        <v>0</v>
      </c>
      <c r="R2513">
        <v>19</v>
      </c>
      <c r="S2513">
        <v>0</v>
      </c>
      <c r="T2513">
        <v>8</v>
      </c>
      <c r="U2513">
        <v>0</v>
      </c>
      <c r="V2513">
        <v>0</v>
      </c>
      <c r="W2513">
        <v>0</v>
      </c>
      <c r="X2513">
        <v>5.8817224579606107</v>
      </c>
      <c r="Y2513">
        <v>0</v>
      </c>
      <c r="Z2513">
        <v>59.718525179024724</v>
      </c>
      <c r="AA2513">
        <v>0</v>
      </c>
      <c r="AB2513">
        <v>14.859899840029108</v>
      </c>
      <c r="AC2513">
        <v>0</v>
      </c>
      <c r="AD2513">
        <v>0</v>
      </c>
      <c r="AE2513">
        <v>80.460147477014431</v>
      </c>
    </row>
    <row r="2514" spans="1:31" x14ac:dyDescent="0.25">
      <c r="A2514">
        <v>2364204</v>
      </c>
      <c r="B2514">
        <v>1</v>
      </c>
      <c r="C2514" t="s">
        <v>80</v>
      </c>
      <c r="D2514" t="s">
        <v>104</v>
      </c>
      <c r="E2514" t="s">
        <v>132</v>
      </c>
      <c r="F2514" t="s">
        <v>7467</v>
      </c>
      <c r="G2514" t="s">
        <v>168</v>
      </c>
      <c r="H2514" t="s">
        <v>135</v>
      </c>
      <c r="I2514" t="s">
        <v>136</v>
      </c>
      <c r="J2514" t="s">
        <v>137</v>
      </c>
      <c r="K2514" t="s">
        <v>138</v>
      </c>
      <c r="L2514" t="s">
        <v>7468</v>
      </c>
      <c r="M2514" t="s">
        <v>7469</v>
      </c>
      <c r="N2514">
        <v>0.37333333299999999</v>
      </c>
      <c r="O2514">
        <v>2</v>
      </c>
      <c r="P2514">
        <v>562</v>
      </c>
      <c r="Q2514">
        <v>0</v>
      </c>
      <c r="R2514">
        <v>29</v>
      </c>
      <c r="S2514">
        <v>2</v>
      </c>
      <c r="T2514">
        <v>82</v>
      </c>
      <c r="U2514">
        <v>0</v>
      </c>
      <c r="V2514">
        <v>0</v>
      </c>
      <c r="W2514">
        <v>0.831101366562775</v>
      </c>
      <c r="X2514">
        <v>58.188592494587056</v>
      </c>
      <c r="Y2514">
        <v>0</v>
      </c>
      <c r="Z2514">
        <v>3.7863628910104481</v>
      </c>
      <c r="AA2514">
        <v>3.0518200663490034</v>
      </c>
      <c r="AB2514">
        <v>22.202269237241488</v>
      </c>
      <c r="AC2514">
        <v>0</v>
      </c>
      <c r="AD2514">
        <v>0</v>
      </c>
      <c r="AE2514">
        <v>88.060146055750778</v>
      </c>
    </row>
    <row r="2515" spans="1:31" x14ac:dyDescent="0.25">
      <c r="A2515">
        <v>2364227</v>
      </c>
      <c r="B2515">
        <v>1</v>
      </c>
      <c r="C2515" t="s">
        <v>80</v>
      </c>
      <c r="D2515" t="s">
        <v>98</v>
      </c>
      <c r="E2515" t="s">
        <v>225</v>
      </c>
      <c r="F2515" t="s">
        <v>7470</v>
      </c>
      <c r="G2515" t="s">
        <v>219</v>
      </c>
      <c r="H2515" t="s">
        <v>151</v>
      </c>
      <c r="I2515" t="s">
        <v>136</v>
      </c>
      <c r="J2515" t="s">
        <v>137</v>
      </c>
      <c r="K2515" t="s">
        <v>138</v>
      </c>
      <c r="L2515" t="s">
        <v>7471</v>
      </c>
      <c r="M2515" t="s">
        <v>7472</v>
      </c>
      <c r="N2515">
        <v>0.78916666599999996</v>
      </c>
      <c r="O2515">
        <v>0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1.6637008649150442</v>
      </c>
      <c r="AA2515">
        <v>0</v>
      </c>
      <c r="AB2515">
        <v>0</v>
      </c>
      <c r="AC2515">
        <v>0</v>
      </c>
      <c r="AD2515">
        <v>0</v>
      </c>
      <c r="AE2515">
        <v>1.6637008649150442</v>
      </c>
    </row>
    <row r="2516" spans="1:31" x14ac:dyDescent="0.25">
      <c r="A2516">
        <v>2364519</v>
      </c>
      <c r="B2516">
        <v>1</v>
      </c>
      <c r="C2516" t="s">
        <v>81</v>
      </c>
      <c r="D2516" t="s">
        <v>126</v>
      </c>
      <c r="E2516" t="s">
        <v>225</v>
      </c>
      <c r="F2516" t="s">
        <v>7473</v>
      </c>
      <c r="G2516" t="s">
        <v>219</v>
      </c>
      <c r="H2516" t="s">
        <v>151</v>
      </c>
      <c r="I2516" t="s">
        <v>136</v>
      </c>
      <c r="J2516" t="s">
        <v>137</v>
      </c>
      <c r="K2516" t="s">
        <v>138</v>
      </c>
      <c r="L2516" t="s">
        <v>7474</v>
      </c>
      <c r="M2516" t="s">
        <v>7475</v>
      </c>
      <c r="N2516">
        <v>1.878333333</v>
      </c>
      <c r="O2516">
        <v>0</v>
      </c>
      <c r="P2516">
        <v>12</v>
      </c>
      <c r="Q2516">
        <v>0</v>
      </c>
      <c r="R2516">
        <v>0</v>
      </c>
      <c r="S2516">
        <v>0</v>
      </c>
      <c r="T2516">
        <v>1</v>
      </c>
      <c r="U2516">
        <v>0</v>
      </c>
      <c r="V2516">
        <v>0</v>
      </c>
      <c r="W2516">
        <v>0</v>
      </c>
      <c r="X2516">
        <v>2.4874871610885614</v>
      </c>
      <c r="Y2516">
        <v>0</v>
      </c>
      <c r="Z2516">
        <v>0</v>
      </c>
      <c r="AA2516">
        <v>0</v>
      </c>
      <c r="AB2516">
        <v>3.3059889748391251</v>
      </c>
      <c r="AC2516">
        <v>0</v>
      </c>
      <c r="AD2516">
        <v>0</v>
      </c>
      <c r="AE2516">
        <v>5.793476135927687</v>
      </c>
    </row>
    <row r="2517" spans="1:31" x14ac:dyDescent="0.25">
      <c r="A2517">
        <v>2363786</v>
      </c>
      <c r="B2517">
        <v>1</v>
      </c>
      <c r="C2517" t="s">
        <v>80</v>
      </c>
      <c r="D2517" t="s">
        <v>97</v>
      </c>
      <c r="E2517" t="s">
        <v>166</v>
      </c>
      <c r="F2517" t="s">
        <v>7476</v>
      </c>
      <c r="G2517" t="s">
        <v>252</v>
      </c>
      <c r="H2517" t="s">
        <v>135</v>
      </c>
      <c r="I2517" t="s">
        <v>136</v>
      </c>
      <c r="J2517" t="s">
        <v>137</v>
      </c>
      <c r="K2517" t="s">
        <v>245</v>
      </c>
      <c r="L2517" t="s">
        <v>7477</v>
      </c>
      <c r="M2517" t="s">
        <v>7478</v>
      </c>
      <c r="N2517">
        <v>3.375</v>
      </c>
      <c r="O2517">
        <v>8</v>
      </c>
      <c r="P2517">
        <v>750</v>
      </c>
      <c r="Q2517">
        <v>9</v>
      </c>
      <c r="R2517">
        <v>93</v>
      </c>
      <c r="S2517">
        <v>19</v>
      </c>
      <c r="T2517">
        <v>110</v>
      </c>
      <c r="U2517">
        <v>1</v>
      </c>
      <c r="V2517">
        <v>0</v>
      </c>
      <c r="W2517">
        <v>2066.0879662238854</v>
      </c>
      <c r="X2517">
        <v>983.64924407132935</v>
      </c>
      <c r="Y2517">
        <v>859.63824629396697</v>
      </c>
      <c r="Z2517">
        <v>139.88048494066695</v>
      </c>
      <c r="AA2517">
        <v>369.85901270980128</v>
      </c>
      <c r="AB2517">
        <v>439.44603773267397</v>
      </c>
      <c r="AC2517">
        <v>286.80053401413949</v>
      </c>
      <c r="AD2517">
        <v>0</v>
      </c>
      <c r="AE2517">
        <v>5145.3615259864637</v>
      </c>
    </row>
    <row r="2518" spans="1:31" x14ac:dyDescent="0.25">
      <c r="A2518">
        <v>2364473</v>
      </c>
      <c r="B2518">
        <v>1</v>
      </c>
      <c r="C2518" t="s">
        <v>81</v>
      </c>
      <c r="D2518" t="s">
        <v>112</v>
      </c>
      <c r="E2518" t="s">
        <v>171</v>
      </c>
      <c r="F2518" t="s">
        <v>7479</v>
      </c>
      <c r="G2518" t="s">
        <v>168</v>
      </c>
      <c r="H2518" t="s">
        <v>135</v>
      </c>
      <c r="I2518" t="s">
        <v>136</v>
      </c>
      <c r="J2518" t="s">
        <v>137</v>
      </c>
      <c r="K2518" t="s">
        <v>138</v>
      </c>
      <c r="L2518" t="s">
        <v>7480</v>
      </c>
      <c r="M2518" t="s">
        <v>7481</v>
      </c>
      <c r="N2518">
        <v>1.785555555</v>
      </c>
      <c r="O2518">
        <v>0</v>
      </c>
      <c r="P2518">
        <v>152</v>
      </c>
      <c r="Q2518">
        <v>21</v>
      </c>
      <c r="R2518">
        <v>10</v>
      </c>
      <c r="S2518">
        <v>3</v>
      </c>
      <c r="T2518">
        <v>9</v>
      </c>
      <c r="U2518">
        <v>1</v>
      </c>
      <c r="V2518">
        <v>0</v>
      </c>
      <c r="W2518">
        <v>0</v>
      </c>
      <c r="X2518">
        <v>57.3217274974416</v>
      </c>
      <c r="Y2518">
        <v>165.92524815924858</v>
      </c>
      <c r="Z2518">
        <v>157.40286868111249</v>
      </c>
      <c r="AA2518">
        <v>21.564556690031509</v>
      </c>
      <c r="AB2518">
        <v>8.7951303521002515</v>
      </c>
      <c r="AC2518">
        <v>37.945097288781334</v>
      </c>
      <c r="AD2518">
        <v>0</v>
      </c>
      <c r="AE2518">
        <v>448.95462866871577</v>
      </c>
    </row>
    <row r="2519" spans="1:31" x14ac:dyDescent="0.25">
      <c r="A2519">
        <v>2364081</v>
      </c>
      <c r="B2519">
        <v>1</v>
      </c>
      <c r="C2519" t="s">
        <v>80</v>
      </c>
      <c r="D2519" t="s">
        <v>103</v>
      </c>
      <c r="E2519" t="s">
        <v>166</v>
      </c>
      <c r="F2519" t="s">
        <v>7482</v>
      </c>
      <c r="G2519" t="s">
        <v>168</v>
      </c>
      <c r="H2519" t="s">
        <v>135</v>
      </c>
      <c r="I2519" t="s">
        <v>136</v>
      </c>
      <c r="J2519" t="s">
        <v>137</v>
      </c>
      <c r="K2519" t="s">
        <v>138</v>
      </c>
      <c r="L2519" t="s">
        <v>7483</v>
      </c>
      <c r="M2519" t="s">
        <v>7484</v>
      </c>
      <c r="N2519">
        <v>1.084166666</v>
      </c>
      <c r="O2519">
        <v>5</v>
      </c>
      <c r="P2519">
        <v>1882</v>
      </c>
      <c r="Q2519">
        <v>102</v>
      </c>
      <c r="R2519">
        <v>303</v>
      </c>
      <c r="S2519">
        <v>37</v>
      </c>
      <c r="T2519">
        <v>194</v>
      </c>
      <c r="U2519">
        <v>3</v>
      </c>
      <c r="V2519">
        <v>0</v>
      </c>
      <c r="W2519">
        <v>4.2287066833614606</v>
      </c>
      <c r="X2519">
        <v>815.79366389984966</v>
      </c>
      <c r="Y2519">
        <v>428.90250190094866</v>
      </c>
      <c r="Z2519">
        <v>1474.1857006179403</v>
      </c>
      <c r="AA2519">
        <v>348.75089576048691</v>
      </c>
      <c r="AB2519">
        <v>482.11011426040932</v>
      </c>
      <c r="AC2519">
        <v>321.3783913190731</v>
      </c>
      <c r="AD2519">
        <v>0</v>
      </c>
      <c r="AE2519">
        <v>3875.3499744420692</v>
      </c>
    </row>
    <row r="2520" spans="1:31" x14ac:dyDescent="0.25">
      <c r="A2520">
        <v>2364287</v>
      </c>
      <c r="B2520">
        <v>1</v>
      </c>
      <c r="C2520" t="s">
        <v>80</v>
      </c>
      <c r="D2520" t="s">
        <v>105</v>
      </c>
      <c r="E2520" t="s">
        <v>225</v>
      </c>
      <c r="F2520" t="s">
        <v>7485</v>
      </c>
      <c r="G2520" t="s">
        <v>219</v>
      </c>
      <c r="H2520" t="s">
        <v>151</v>
      </c>
      <c r="I2520" t="s">
        <v>136</v>
      </c>
      <c r="J2520" t="s">
        <v>137</v>
      </c>
      <c r="K2520" t="s">
        <v>138</v>
      </c>
      <c r="L2520" t="s">
        <v>7486</v>
      </c>
      <c r="M2520" t="s">
        <v>7487</v>
      </c>
      <c r="N2520">
        <v>1.7880555549999999</v>
      </c>
      <c r="O2520">
        <v>0</v>
      </c>
      <c r="P2520">
        <v>58</v>
      </c>
      <c r="Q2520">
        <v>0</v>
      </c>
      <c r="R2520">
        <v>0</v>
      </c>
      <c r="S2520">
        <v>0</v>
      </c>
      <c r="T2520">
        <v>4</v>
      </c>
      <c r="U2520">
        <v>0</v>
      </c>
      <c r="V2520">
        <v>0</v>
      </c>
      <c r="W2520">
        <v>0</v>
      </c>
      <c r="X2520">
        <v>31.817955544762768</v>
      </c>
      <c r="Y2520">
        <v>0</v>
      </c>
      <c r="Z2520">
        <v>0</v>
      </c>
      <c r="AA2520">
        <v>0</v>
      </c>
      <c r="AB2520">
        <v>10.161008180028571</v>
      </c>
      <c r="AC2520">
        <v>0</v>
      </c>
      <c r="AD2520">
        <v>0</v>
      </c>
      <c r="AE2520">
        <v>41.978963724791342</v>
      </c>
    </row>
    <row r="2521" spans="1:31" x14ac:dyDescent="0.25">
      <c r="A2521">
        <v>2363895</v>
      </c>
      <c r="B2521">
        <v>1</v>
      </c>
      <c r="C2521" t="s">
        <v>80</v>
      </c>
      <c r="D2521" t="s">
        <v>105</v>
      </c>
      <c r="E2521" t="s">
        <v>132</v>
      </c>
      <c r="F2521" t="s">
        <v>7488</v>
      </c>
      <c r="G2521" t="s">
        <v>244</v>
      </c>
      <c r="H2521" t="s">
        <v>135</v>
      </c>
      <c r="I2521" t="s">
        <v>136</v>
      </c>
      <c r="J2521" t="s">
        <v>137</v>
      </c>
      <c r="K2521" t="s">
        <v>245</v>
      </c>
      <c r="L2521" t="s">
        <v>7489</v>
      </c>
      <c r="M2521" t="s">
        <v>7490</v>
      </c>
      <c r="N2521">
        <v>6.3191666660000001</v>
      </c>
      <c r="O2521">
        <v>1</v>
      </c>
      <c r="P2521">
        <v>1482</v>
      </c>
      <c r="Q2521">
        <v>0</v>
      </c>
      <c r="R2521">
        <v>1</v>
      </c>
      <c r="S2521">
        <v>2</v>
      </c>
      <c r="T2521">
        <v>49</v>
      </c>
      <c r="U2521">
        <v>0</v>
      </c>
      <c r="V2521">
        <v>0</v>
      </c>
      <c r="W2521">
        <v>6.6862155537660817</v>
      </c>
      <c r="X2521">
        <v>2658.5411932187717</v>
      </c>
      <c r="Y2521">
        <v>0</v>
      </c>
      <c r="Z2521">
        <v>17.931555575224152</v>
      </c>
      <c r="AA2521">
        <v>724.89769982080554</v>
      </c>
      <c r="AB2521">
        <v>422.63635530010561</v>
      </c>
      <c r="AC2521">
        <v>0</v>
      </c>
      <c r="AD2521">
        <v>0</v>
      </c>
      <c r="AE2521">
        <v>3830.6930194686729</v>
      </c>
    </row>
    <row r="2522" spans="1:31" x14ac:dyDescent="0.25">
      <c r="A2522">
        <v>2363889</v>
      </c>
      <c r="B2522">
        <v>1</v>
      </c>
      <c r="C2522" t="s">
        <v>81</v>
      </c>
      <c r="D2522" t="s">
        <v>119</v>
      </c>
      <c r="E2522" t="s">
        <v>166</v>
      </c>
      <c r="F2522" t="s">
        <v>7491</v>
      </c>
      <c r="G2522" t="s">
        <v>244</v>
      </c>
      <c r="H2522" t="s">
        <v>135</v>
      </c>
      <c r="I2522" t="s">
        <v>136</v>
      </c>
      <c r="J2522" t="s">
        <v>137</v>
      </c>
      <c r="K2522" t="s">
        <v>245</v>
      </c>
      <c r="L2522" t="s">
        <v>7492</v>
      </c>
      <c r="M2522" t="s">
        <v>7493</v>
      </c>
      <c r="N2522">
        <v>7.562777777</v>
      </c>
      <c r="O2522">
        <v>0</v>
      </c>
      <c r="P2522">
        <v>1008</v>
      </c>
      <c r="Q2522">
        <v>18</v>
      </c>
      <c r="R2522">
        <v>241</v>
      </c>
      <c r="S2522">
        <v>3</v>
      </c>
      <c r="T2522">
        <v>64</v>
      </c>
      <c r="U2522">
        <v>0</v>
      </c>
      <c r="V2522">
        <v>0</v>
      </c>
      <c r="W2522">
        <v>0</v>
      </c>
      <c r="X2522">
        <v>2056.7182386122513</v>
      </c>
      <c r="Y2522">
        <v>937.58496525631995</v>
      </c>
      <c r="Z2522">
        <v>6989.0339626136474</v>
      </c>
      <c r="AA2522">
        <v>54.104448800750276</v>
      </c>
      <c r="AB2522">
        <v>372.98376260269248</v>
      </c>
      <c r="AC2522">
        <v>0</v>
      </c>
      <c r="AD2522">
        <v>0</v>
      </c>
      <c r="AE2522">
        <v>10410.425377885662</v>
      </c>
    </row>
    <row r="2523" spans="1:31" x14ac:dyDescent="0.25">
      <c r="A2523">
        <v>2364290</v>
      </c>
      <c r="B2523">
        <v>1</v>
      </c>
      <c r="C2523" t="s">
        <v>80</v>
      </c>
      <c r="D2523" t="s">
        <v>83</v>
      </c>
      <c r="E2523" t="s">
        <v>148</v>
      </c>
      <c r="F2523" t="s">
        <v>7494</v>
      </c>
      <c r="G2523" t="s">
        <v>240</v>
      </c>
      <c r="H2523" t="s">
        <v>151</v>
      </c>
      <c r="I2523" t="s">
        <v>136</v>
      </c>
      <c r="J2523" t="s">
        <v>137</v>
      </c>
      <c r="K2523" t="s">
        <v>138</v>
      </c>
      <c r="L2523" t="s">
        <v>7495</v>
      </c>
      <c r="M2523" t="s">
        <v>7496</v>
      </c>
      <c r="N2523">
        <v>4.6222222220000004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5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253.97109885369534</v>
      </c>
      <c r="AC2523">
        <v>0</v>
      </c>
      <c r="AD2523">
        <v>0</v>
      </c>
      <c r="AE2523">
        <v>253.97109885369534</v>
      </c>
    </row>
    <row r="2524" spans="1:31" x14ac:dyDescent="0.25">
      <c r="A2524">
        <v>2363912</v>
      </c>
      <c r="B2524">
        <v>1</v>
      </c>
      <c r="C2524" t="s">
        <v>80</v>
      </c>
      <c r="D2524" t="s">
        <v>106</v>
      </c>
      <c r="E2524" t="s">
        <v>171</v>
      </c>
      <c r="F2524" t="s">
        <v>785</v>
      </c>
      <c r="G2524" t="s">
        <v>168</v>
      </c>
      <c r="H2524" t="s">
        <v>135</v>
      </c>
      <c r="I2524" t="s">
        <v>653</v>
      </c>
      <c r="J2524" t="s">
        <v>137</v>
      </c>
      <c r="K2524" t="s">
        <v>138</v>
      </c>
      <c r="L2524" t="s">
        <v>7497</v>
      </c>
      <c r="M2524" t="s">
        <v>7498</v>
      </c>
      <c r="N2524">
        <v>1.0833333000000001E-2</v>
      </c>
      <c r="O2524">
        <v>1</v>
      </c>
      <c r="P2524">
        <v>549</v>
      </c>
      <c r="Q2524">
        <v>38</v>
      </c>
      <c r="R2524">
        <v>30</v>
      </c>
      <c r="S2524">
        <v>6</v>
      </c>
      <c r="T2524">
        <v>59</v>
      </c>
      <c r="U2524">
        <v>1</v>
      </c>
      <c r="V2524">
        <v>0</v>
      </c>
      <c r="W2524">
        <v>3.4023300610650001E-3</v>
      </c>
      <c r="X2524">
        <v>1.7088938869682975</v>
      </c>
      <c r="Y2524">
        <v>7.3863856469479066</v>
      </c>
      <c r="Z2524">
        <v>1.2810119530806325</v>
      </c>
      <c r="AA2524">
        <v>0.52840743845664673</v>
      </c>
      <c r="AB2524">
        <v>0.58447877835811768</v>
      </c>
      <c r="AC2524">
        <v>1.9779034415998002</v>
      </c>
      <c r="AD2524">
        <v>0</v>
      </c>
      <c r="AE2524">
        <v>13.470483475472466</v>
      </c>
    </row>
    <row r="2525" spans="1:31" x14ac:dyDescent="0.25">
      <c r="A2525">
        <v>2363955</v>
      </c>
      <c r="B2525">
        <v>1</v>
      </c>
      <c r="C2525" t="s">
        <v>80</v>
      </c>
      <c r="D2525" t="s">
        <v>105</v>
      </c>
      <c r="E2525" t="s">
        <v>225</v>
      </c>
      <c r="F2525" t="s">
        <v>7499</v>
      </c>
      <c r="G2525" t="s">
        <v>156</v>
      </c>
      <c r="H2525" t="s">
        <v>151</v>
      </c>
      <c r="I2525" t="s">
        <v>136</v>
      </c>
      <c r="J2525" t="s">
        <v>137</v>
      </c>
      <c r="K2525" t="s">
        <v>138</v>
      </c>
      <c r="L2525" t="s">
        <v>7500</v>
      </c>
      <c r="M2525" t="s">
        <v>7501</v>
      </c>
      <c r="N2525">
        <v>0.34</v>
      </c>
      <c r="O2525">
        <v>0</v>
      </c>
      <c r="P2525">
        <v>31</v>
      </c>
      <c r="Q2525">
        <v>0</v>
      </c>
      <c r="R2525">
        <v>0</v>
      </c>
      <c r="S2525">
        <v>0</v>
      </c>
      <c r="T2525">
        <v>3</v>
      </c>
      <c r="U2525">
        <v>0</v>
      </c>
      <c r="V2525">
        <v>0</v>
      </c>
      <c r="W2525">
        <v>0</v>
      </c>
      <c r="X2525">
        <v>3.4905647152215002</v>
      </c>
      <c r="Y2525">
        <v>0</v>
      </c>
      <c r="Z2525">
        <v>0</v>
      </c>
      <c r="AA2525">
        <v>0</v>
      </c>
      <c r="AB2525">
        <v>1.1035322306974202</v>
      </c>
      <c r="AC2525">
        <v>0</v>
      </c>
      <c r="AD2525">
        <v>0</v>
      </c>
      <c r="AE2525">
        <v>4.5940969459189205</v>
      </c>
    </row>
    <row r="2526" spans="1:31" x14ac:dyDescent="0.25">
      <c r="A2526">
        <v>2363932</v>
      </c>
      <c r="B2526">
        <v>1</v>
      </c>
      <c r="C2526" t="s">
        <v>81</v>
      </c>
      <c r="D2526" t="s">
        <v>118</v>
      </c>
      <c r="E2526" t="s">
        <v>171</v>
      </c>
      <c r="F2526" t="s">
        <v>7502</v>
      </c>
      <c r="G2526" t="s">
        <v>168</v>
      </c>
      <c r="H2526" t="s">
        <v>135</v>
      </c>
      <c r="I2526" t="s">
        <v>653</v>
      </c>
      <c r="J2526" t="s">
        <v>137</v>
      </c>
      <c r="K2526" t="s">
        <v>138</v>
      </c>
      <c r="L2526" t="s">
        <v>7503</v>
      </c>
      <c r="M2526" t="s">
        <v>7504</v>
      </c>
      <c r="N2526">
        <v>2.3333333000000001E-2</v>
      </c>
      <c r="O2526">
        <v>1</v>
      </c>
      <c r="P2526">
        <v>457</v>
      </c>
      <c r="Q2526">
        <v>48</v>
      </c>
      <c r="R2526">
        <v>64</v>
      </c>
      <c r="S2526">
        <v>23</v>
      </c>
      <c r="T2526">
        <v>51</v>
      </c>
      <c r="U2526">
        <v>0</v>
      </c>
      <c r="V2526">
        <v>0</v>
      </c>
      <c r="W2526">
        <v>1.972711572363E-2</v>
      </c>
      <c r="X2526">
        <v>4.0439938853900825</v>
      </c>
      <c r="Y2526">
        <v>6.4043535272713745</v>
      </c>
      <c r="Z2526">
        <v>4.7363482809117992</v>
      </c>
      <c r="AA2526">
        <v>5.7591033022848501</v>
      </c>
      <c r="AB2526">
        <v>1.1721937485252398</v>
      </c>
      <c r="AC2526">
        <v>0</v>
      </c>
      <c r="AD2526">
        <v>0</v>
      </c>
      <c r="AE2526">
        <v>22.135719860106974</v>
      </c>
    </row>
    <row r="2527" spans="1:31" x14ac:dyDescent="0.25">
      <c r="A2527">
        <v>2364247</v>
      </c>
      <c r="B2527">
        <v>1</v>
      </c>
      <c r="C2527" t="s">
        <v>80</v>
      </c>
      <c r="D2527" t="s">
        <v>83</v>
      </c>
      <c r="E2527" t="s">
        <v>225</v>
      </c>
      <c r="F2527" t="s">
        <v>7505</v>
      </c>
      <c r="G2527" t="s">
        <v>464</v>
      </c>
      <c r="H2527" t="s">
        <v>151</v>
      </c>
      <c r="I2527" t="s">
        <v>136</v>
      </c>
      <c r="J2527" t="s">
        <v>137</v>
      </c>
      <c r="K2527" t="s">
        <v>138</v>
      </c>
      <c r="L2527" t="s">
        <v>7506</v>
      </c>
      <c r="M2527" t="s">
        <v>7507</v>
      </c>
      <c r="N2527">
        <v>0.77305555500000001</v>
      </c>
      <c r="O2527">
        <v>0</v>
      </c>
      <c r="P2527">
        <v>48</v>
      </c>
      <c r="Q2527">
        <v>0</v>
      </c>
      <c r="R2527">
        <v>2</v>
      </c>
      <c r="S2527">
        <v>0</v>
      </c>
      <c r="T2527">
        <v>1</v>
      </c>
      <c r="U2527">
        <v>0</v>
      </c>
      <c r="V2527">
        <v>0</v>
      </c>
      <c r="W2527">
        <v>0</v>
      </c>
      <c r="X2527">
        <v>8.0392431913341831</v>
      </c>
      <c r="Y2527">
        <v>0</v>
      </c>
      <c r="Z2527">
        <v>0.9526284777917583</v>
      </c>
      <c r="AA2527">
        <v>0</v>
      </c>
      <c r="AB2527">
        <v>0.16169621738534723</v>
      </c>
      <c r="AC2527">
        <v>0</v>
      </c>
      <c r="AD2527">
        <v>0</v>
      </c>
      <c r="AE2527">
        <v>9.1535678865112899</v>
      </c>
    </row>
    <row r="2528" spans="1:31" x14ac:dyDescent="0.25">
      <c r="A2528">
        <v>2364224</v>
      </c>
      <c r="B2528">
        <v>1</v>
      </c>
      <c r="C2528" t="s">
        <v>80</v>
      </c>
      <c r="D2528" t="s">
        <v>96</v>
      </c>
      <c r="E2528" t="s">
        <v>175</v>
      </c>
      <c r="F2528" t="s">
        <v>7508</v>
      </c>
      <c r="G2528" t="s">
        <v>219</v>
      </c>
      <c r="H2528" t="s">
        <v>151</v>
      </c>
      <c r="I2528" t="s">
        <v>136</v>
      </c>
      <c r="J2528" t="s">
        <v>137</v>
      </c>
      <c r="K2528" t="s">
        <v>138</v>
      </c>
      <c r="L2528" t="s">
        <v>7509</v>
      </c>
      <c r="M2528" t="s">
        <v>7510</v>
      </c>
      <c r="N2528">
        <v>2.9313888879999999</v>
      </c>
      <c r="O2528">
        <v>0</v>
      </c>
      <c r="P2528">
        <v>12</v>
      </c>
      <c r="Q2528">
        <v>0</v>
      </c>
      <c r="R2528">
        <v>0</v>
      </c>
      <c r="S2528">
        <v>0</v>
      </c>
      <c r="T2528">
        <v>64</v>
      </c>
      <c r="U2528">
        <v>0</v>
      </c>
      <c r="V2528">
        <v>0</v>
      </c>
      <c r="W2528">
        <v>0</v>
      </c>
      <c r="X2528">
        <v>43.981947320102044</v>
      </c>
      <c r="Y2528">
        <v>0</v>
      </c>
      <c r="Z2528">
        <v>0</v>
      </c>
      <c r="AA2528">
        <v>0</v>
      </c>
      <c r="AB2528">
        <v>1875.0789611569817</v>
      </c>
      <c r="AC2528">
        <v>0</v>
      </c>
      <c r="AD2528">
        <v>0</v>
      </c>
      <c r="AE2528">
        <v>1919.0609084770838</v>
      </c>
    </row>
    <row r="2529" spans="1:31" x14ac:dyDescent="0.25">
      <c r="A2529">
        <v>2364367</v>
      </c>
      <c r="B2529">
        <v>1</v>
      </c>
      <c r="C2529" t="s">
        <v>80</v>
      </c>
      <c r="D2529" t="s">
        <v>111</v>
      </c>
      <c r="E2529" t="s">
        <v>175</v>
      </c>
      <c r="F2529" t="s">
        <v>7511</v>
      </c>
      <c r="G2529" t="s">
        <v>219</v>
      </c>
      <c r="H2529" t="s">
        <v>151</v>
      </c>
      <c r="I2529" t="s">
        <v>136</v>
      </c>
      <c r="J2529" t="s">
        <v>137</v>
      </c>
      <c r="K2529" t="s">
        <v>138</v>
      </c>
      <c r="L2529" t="s">
        <v>7512</v>
      </c>
      <c r="M2529" t="s">
        <v>7513</v>
      </c>
      <c r="N2529">
        <v>2.4086111109999999</v>
      </c>
      <c r="O2529">
        <v>0</v>
      </c>
      <c r="P2529">
        <v>56</v>
      </c>
      <c r="Q2529">
        <v>0</v>
      </c>
      <c r="R2529">
        <v>0</v>
      </c>
      <c r="S2529">
        <v>0</v>
      </c>
      <c r="T2529">
        <v>22</v>
      </c>
      <c r="U2529">
        <v>0</v>
      </c>
      <c r="V2529">
        <v>0</v>
      </c>
      <c r="W2529">
        <v>0</v>
      </c>
      <c r="X2529">
        <v>54.185505994096189</v>
      </c>
      <c r="Y2529">
        <v>0</v>
      </c>
      <c r="Z2529">
        <v>0</v>
      </c>
      <c r="AA2529">
        <v>0</v>
      </c>
      <c r="AB2529">
        <v>92.589122379535127</v>
      </c>
      <c r="AC2529">
        <v>0</v>
      </c>
      <c r="AD2529">
        <v>0</v>
      </c>
      <c r="AE2529">
        <v>146.77462837363132</v>
      </c>
    </row>
    <row r="2530" spans="1:31" x14ac:dyDescent="0.25">
      <c r="A2530">
        <v>2364559</v>
      </c>
      <c r="B2530">
        <v>1</v>
      </c>
      <c r="C2530" t="s">
        <v>80</v>
      </c>
      <c r="D2530" t="s">
        <v>103</v>
      </c>
      <c r="E2530" t="s">
        <v>148</v>
      </c>
      <c r="F2530" t="s">
        <v>7514</v>
      </c>
      <c r="G2530" t="s">
        <v>181</v>
      </c>
      <c r="H2530" t="s">
        <v>151</v>
      </c>
      <c r="I2530" t="s">
        <v>136</v>
      </c>
      <c r="J2530" t="s">
        <v>3</v>
      </c>
      <c r="K2530" t="s">
        <v>138</v>
      </c>
      <c r="L2530" t="s">
        <v>7515</v>
      </c>
      <c r="M2530" t="s">
        <v>7516</v>
      </c>
      <c r="N2530">
        <v>2.0819444439999999</v>
      </c>
      <c r="O2530">
        <v>0</v>
      </c>
      <c r="P2530">
        <v>1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1.0512725714222939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1.0512725714222939</v>
      </c>
    </row>
    <row r="2531" spans="1:31" x14ac:dyDescent="0.25">
      <c r="A2531">
        <v>2364310</v>
      </c>
      <c r="B2531">
        <v>1</v>
      </c>
      <c r="C2531" t="s">
        <v>80</v>
      </c>
      <c r="D2531" t="s">
        <v>82</v>
      </c>
      <c r="E2531" t="s">
        <v>154</v>
      </c>
      <c r="F2531" t="s">
        <v>7517</v>
      </c>
      <c r="G2531" t="s">
        <v>901</v>
      </c>
      <c r="H2531" t="s">
        <v>151</v>
      </c>
      <c r="I2531" t="s">
        <v>136</v>
      </c>
      <c r="J2531" t="s">
        <v>137</v>
      </c>
      <c r="K2531" t="s">
        <v>138</v>
      </c>
      <c r="L2531" t="s">
        <v>7518</v>
      </c>
      <c r="M2531" t="s">
        <v>7519</v>
      </c>
      <c r="N2531">
        <v>1.275833333</v>
      </c>
      <c r="O2531">
        <v>0</v>
      </c>
      <c r="P2531">
        <v>215</v>
      </c>
      <c r="Q2531">
        <v>0</v>
      </c>
      <c r="R2531">
        <v>0</v>
      </c>
      <c r="S2531">
        <v>0</v>
      </c>
      <c r="T2531">
        <v>77</v>
      </c>
      <c r="U2531">
        <v>0</v>
      </c>
      <c r="V2531">
        <v>0</v>
      </c>
      <c r="W2531">
        <v>0</v>
      </c>
      <c r="X2531">
        <v>130.67988838115647</v>
      </c>
      <c r="Y2531">
        <v>0</v>
      </c>
      <c r="Z2531">
        <v>0</v>
      </c>
      <c r="AA2531">
        <v>0</v>
      </c>
      <c r="AB2531">
        <v>138.88872791110117</v>
      </c>
      <c r="AC2531">
        <v>0</v>
      </c>
      <c r="AD2531">
        <v>0</v>
      </c>
      <c r="AE2531">
        <v>269.56861629225762</v>
      </c>
    </row>
    <row r="2532" spans="1:31" x14ac:dyDescent="0.25">
      <c r="A2532">
        <v>2364493</v>
      </c>
      <c r="B2532">
        <v>1</v>
      </c>
      <c r="C2532" t="s">
        <v>80</v>
      </c>
      <c r="D2532" t="s">
        <v>107</v>
      </c>
      <c r="E2532" t="s">
        <v>154</v>
      </c>
      <c r="F2532" t="s">
        <v>7520</v>
      </c>
      <c r="G2532" t="s">
        <v>156</v>
      </c>
      <c r="H2532" t="s">
        <v>151</v>
      </c>
      <c r="I2532" t="s">
        <v>136</v>
      </c>
      <c r="J2532" t="s">
        <v>137</v>
      </c>
      <c r="K2532" t="s">
        <v>138</v>
      </c>
      <c r="L2532" t="s">
        <v>7521</v>
      </c>
      <c r="M2532" t="s">
        <v>7522</v>
      </c>
      <c r="N2532">
        <v>0.44166666599999999</v>
      </c>
      <c r="O2532">
        <v>0</v>
      </c>
      <c r="P2532">
        <v>57</v>
      </c>
      <c r="Q2532">
        <v>0</v>
      </c>
      <c r="R2532">
        <v>1</v>
      </c>
      <c r="S2532">
        <v>0</v>
      </c>
      <c r="T2532">
        <v>6</v>
      </c>
      <c r="U2532">
        <v>0</v>
      </c>
      <c r="V2532">
        <v>0</v>
      </c>
      <c r="W2532">
        <v>0</v>
      </c>
      <c r="X2532">
        <v>8.6093492299591006</v>
      </c>
      <c r="Y2532">
        <v>0</v>
      </c>
      <c r="Z2532">
        <v>0.14691673051417498</v>
      </c>
      <c r="AA2532">
        <v>0</v>
      </c>
      <c r="AB2532">
        <v>2.3536814719385419</v>
      </c>
      <c r="AC2532">
        <v>0</v>
      </c>
      <c r="AD2532">
        <v>0</v>
      </c>
      <c r="AE2532">
        <v>11.109947432411817</v>
      </c>
    </row>
    <row r="2533" spans="1:31" x14ac:dyDescent="0.25">
      <c r="A2533">
        <v>2363806</v>
      </c>
      <c r="B2533">
        <v>1</v>
      </c>
      <c r="C2533" t="s">
        <v>80</v>
      </c>
      <c r="D2533" t="s">
        <v>106</v>
      </c>
      <c r="E2533" t="s">
        <v>225</v>
      </c>
      <c r="F2533" t="s">
        <v>7523</v>
      </c>
      <c r="G2533" t="s">
        <v>219</v>
      </c>
      <c r="H2533" t="s">
        <v>151</v>
      </c>
      <c r="I2533" t="s">
        <v>136</v>
      </c>
      <c r="J2533" t="s">
        <v>137</v>
      </c>
      <c r="K2533" t="s">
        <v>138</v>
      </c>
      <c r="L2533" t="s">
        <v>7524</v>
      </c>
      <c r="M2533" t="s">
        <v>7525</v>
      </c>
      <c r="N2533">
        <v>2.2236111109999999</v>
      </c>
      <c r="O2533">
        <v>0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57.398197362682922</v>
      </c>
      <c r="AA2533">
        <v>0</v>
      </c>
      <c r="AB2533">
        <v>0</v>
      </c>
      <c r="AC2533">
        <v>0</v>
      </c>
      <c r="AD2533">
        <v>0</v>
      </c>
      <c r="AE2533">
        <v>57.398197362682922</v>
      </c>
    </row>
    <row r="2534" spans="1:31" x14ac:dyDescent="0.25">
      <c r="A2534">
        <v>2364330</v>
      </c>
      <c r="B2534">
        <v>1</v>
      </c>
      <c r="C2534" t="s">
        <v>80</v>
      </c>
      <c r="D2534" t="s">
        <v>108</v>
      </c>
      <c r="E2534" t="s">
        <v>154</v>
      </c>
      <c r="F2534" t="s">
        <v>7526</v>
      </c>
      <c r="G2534" t="s">
        <v>2040</v>
      </c>
      <c r="H2534" t="s">
        <v>151</v>
      </c>
      <c r="I2534" t="s">
        <v>136</v>
      </c>
      <c r="J2534" t="s">
        <v>137</v>
      </c>
      <c r="K2534" t="s">
        <v>138</v>
      </c>
      <c r="L2534" t="s">
        <v>7527</v>
      </c>
      <c r="M2534" t="s">
        <v>7528</v>
      </c>
      <c r="N2534">
        <v>0.53111111099999997</v>
      </c>
      <c r="O2534">
        <v>0</v>
      </c>
      <c r="P2534">
        <v>43</v>
      </c>
      <c r="Q2534">
        <v>0</v>
      </c>
      <c r="R2534">
        <v>28</v>
      </c>
      <c r="S2534">
        <v>0</v>
      </c>
      <c r="T2534">
        <v>14</v>
      </c>
      <c r="U2534">
        <v>0</v>
      </c>
      <c r="V2534">
        <v>0</v>
      </c>
      <c r="W2534">
        <v>0</v>
      </c>
      <c r="X2534">
        <v>5.7389000518295248</v>
      </c>
      <c r="Y2534">
        <v>0</v>
      </c>
      <c r="Z2534">
        <v>69.07388293002461</v>
      </c>
      <c r="AA2534">
        <v>0</v>
      </c>
      <c r="AB2534">
        <v>10.849598813589282</v>
      </c>
      <c r="AC2534">
        <v>0</v>
      </c>
      <c r="AD2534">
        <v>0</v>
      </c>
      <c r="AE2534">
        <v>85.662381795443409</v>
      </c>
    </row>
    <row r="2535" spans="1:31" x14ac:dyDescent="0.25">
      <c r="A2535">
        <v>2363892</v>
      </c>
      <c r="B2535">
        <v>1</v>
      </c>
      <c r="C2535" t="s">
        <v>80</v>
      </c>
      <c r="D2535" t="s">
        <v>94</v>
      </c>
      <c r="E2535" t="s">
        <v>154</v>
      </c>
      <c r="F2535" t="s">
        <v>7529</v>
      </c>
      <c r="G2535" t="s">
        <v>1306</v>
      </c>
      <c r="H2535" t="s">
        <v>151</v>
      </c>
      <c r="I2535" t="s">
        <v>136</v>
      </c>
      <c r="J2535" t="s">
        <v>137</v>
      </c>
      <c r="K2535" t="s">
        <v>138</v>
      </c>
      <c r="L2535" t="s">
        <v>7530</v>
      </c>
      <c r="M2535" t="s">
        <v>7531</v>
      </c>
      <c r="N2535">
        <v>0.77972222199999996</v>
      </c>
      <c r="O2535">
        <v>0</v>
      </c>
      <c r="P2535">
        <v>357</v>
      </c>
      <c r="Q2535">
        <v>0</v>
      </c>
      <c r="R2535">
        <v>0</v>
      </c>
      <c r="S2535">
        <v>0</v>
      </c>
      <c r="T2535">
        <v>128</v>
      </c>
      <c r="U2535">
        <v>0</v>
      </c>
      <c r="V2535">
        <v>0</v>
      </c>
      <c r="W2535">
        <v>0</v>
      </c>
      <c r="X2535">
        <v>69.461082502244849</v>
      </c>
      <c r="Y2535">
        <v>0</v>
      </c>
      <c r="Z2535">
        <v>0</v>
      </c>
      <c r="AA2535">
        <v>0</v>
      </c>
      <c r="AB2535">
        <v>101.20328953560032</v>
      </c>
      <c r="AC2535">
        <v>0</v>
      </c>
      <c r="AD2535">
        <v>0</v>
      </c>
      <c r="AE2535">
        <v>170.66437203784517</v>
      </c>
    </row>
    <row r="2536" spans="1:31" x14ac:dyDescent="0.25">
      <c r="A2536">
        <v>2364244</v>
      </c>
      <c r="B2536">
        <v>1</v>
      </c>
      <c r="C2536" t="s">
        <v>81</v>
      </c>
      <c r="D2536" t="s">
        <v>112</v>
      </c>
      <c r="E2536" t="s">
        <v>148</v>
      </c>
      <c r="F2536" t="s">
        <v>7532</v>
      </c>
      <c r="G2536" t="s">
        <v>160</v>
      </c>
      <c r="H2536" t="s">
        <v>151</v>
      </c>
      <c r="I2536" t="s">
        <v>136</v>
      </c>
      <c r="J2536" t="s">
        <v>137</v>
      </c>
      <c r="K2536" t="s">
        <v>138</v>
      </c>
      <c r="L2536" t="s">
        <v>7533</v>
      </c>
      <c r="M2536" t="s">
        <v>7534</v>
      </c>
      <c r="N2536">
        <v>1.1469444440000001</v>
      </c>
      <c r="O2536">
        <v>0</v>
      </c>
      <c r="P2536">
        <v>1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0.42014628411117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0.42014628411117</v>
      </c>
    </row>
    <row r="2537" spans="1:31" x14ac:dyDescent="0.25">
      <c r="A2537">
        <v>2363935</v>
      </c>
      <c r="B2537">
        <v>1</v>
      </c>
      <c r="C2537" t="s">
        <v>81</v>
      </c>
      <c r="D2537" t="s">
        <v>118</v>
      </c>
      <c r="E2537" t="s">
        <v>166</v>
      </c>
      <c r="F2537" t="s">
        <v>7535</v>
      </c>
      <c r="G2537" t="s">
        <v>244</v>
      </c>
      <c r="H2537" t="s">
        <v>135</v>
      </c>
      <c r="I2537" t="s">
        <v>136</v>
      </c>
      <c r="J2537" t="s">
        <v>137</v>
      </c>
      <c r="K2537" t="s">
        <v>245</v>
      </c>
      <c r="L2537" t="s">
        <v>7536</v>
      </c>
      <c r="M2537" t="s">
        <v>7233</v>
      </c>
      <c r="N2537">
        <v>1.157777777</v>
      </c>
      <c r="O2537">
        <v>0</v>
      </c>
      <c r="P2537">
        <v>0</v>
      </c>
      <c r="Q2537">
        <v>40</v>
      </c>
      <c r="R2537">
        <v>5</v>
      </c>
      <c r="S2537">
        <v>8</v>
      </c>
      <c r="T2537">
        <v>1</v>
      </c>
      <c r="U2537">
        <v>2</v>
      </c>
      <c r="V2537">
        <v>0</v>
      </c>
      <c r="W2537">
        <v>0</v>
      </c>
      <c r="X2537">
        <v>0</v>
      </c>
      <c r="Y2537">
        <v>186.57947784644534</v>
      </c>
      <c r="Z2537">
        <v>76.808410867431519</v>
      </c>
      <c r="AA2537">
        <v>28.744977764626995</v>
      </c>
      <c r="AB2537">
        <v>4.4902460371870738</v>
      </c>
      <c r="AC2537">
        <v>433.32571512773126</v>
      </c>
      <c r="AD2537">
        <v>0</v>
      </c>
      <c r="AE2537">
        <v>729.94882764342219</v>
      </c>
    </row>
    <row r="2538" spans="1:31" x14ac:dyDescent="0.25">
      <c r="A2538">
        <v>2364270</v>
      </c>
      <c r="B2538">
        <v>1</v>
      </c>
      <c r="C2538" t="s">
        <v>80</v>
      </c>
      <c r="D2538" t="s">
        <v>85</v>
      </c>
      <c r="E2538" t="s">
        <v>225</v>
      </c>
      <c r="F2538" t="s">
        <v>7537</v>
      </c>
      <c r="G2538" t="s">
        <v>219</v>
      </c>
      <c r="H2538" t="s">
        <v>151</v>
      </c>
      <c r="I2538" t="s">
        <v>136</v>
      </c>
      <c r="J2538" t="s">
        <v>137</v>
      </c>
      <c r="K2538" t="s">
        <v>138</v>
      </c>
      <c r="L2538" t="s">
        <v>7538</v>
      </c>
      <c r="M2538" t="s">
        <v>7539</v>
      </c>
      <c r="N2538">
        <v>1.0308333329999999</v>
      </c>
      <c r="O2538">
        <v>0</v>
      </c>
      <c r="P2538">
        <v>441</v>
      </c>
      <c r="Q2538">
        <v>0</v>
      </c>
      <c r="R2538">
        <v>0</v>
      </c>
      <c r="S2538">
        <v>0</v>
      </c>
      <c r="T2538">
        <v>32</v>
      </c>
      <c r="U2538">
        <v>0</v>
      </c>
      <c r="V2538">
        <v>0</v>
      </c>
      <c r="W2538">
        <v>0</v>
      </c>
      <c r="X2538">
        <v>204.862197748178</v>
      </c>
      <c r="Y2538">
        <v>0</v>
      </c>
      <c r="Z2538">
        <v>0</v>
      </c>
      <c r="AA2538">
        <v>0</v>
      </c>
      <c r="AB2538">
        <v>56.99578082343811</v>
      </c>
      <c r="AC2538">
        <v>0</v>
      </c>
      <c r="AD2538">
        <v>0</v>
      </c>
      <c r="AE2538">
        <v>261.85797857161612</v>
      </c>
    </row>
    <row r="2539" spans="1:31" x14ac:dyDescent="0.25">
      <c r="A2539">
        <v>2364078</v>
      </c>
      <c r="B2539">
        <v>1</v>
      </c>
      <c r="C2539" t="s">
        <v>80</v>
      </c>
      <c r="D2539" t="s">
        <v>96</v>
      </c>
      <c r="E2539" t="s">
        <v>171</v>
      </c>
      <c r="F2539" t="s">
        <v>7540</v>
      </c>
      <c r="G2539" t="s">
        <v>134</v>
      </c>
      <c r="H2539" t="s">
        <v>135</v>
      </c>
      <c r="I2539" t="s">
        <v>136</v>
      </c>
      <c r="J2539" t="s">
        <v>137</v>
      </c>
      <c r="K2539" t="s">
        <v>138</v>
      </c>
      <c r="L2539" t="s">
        <v>7541</v>
      </c>
      <c r="M2539" t="s">
        <v>7542</v>
      </c>
      <c r="N2539">
        <v>1.0722222219999999</v>
      </c>
      <c r="O2539">
        <v>0</v>
      </c>
      <c r="P2539">
        <v>281</v>
      </c>
      <c r="Q2539">
        <v>11</v>
      </c>
      <c r="R2539">
        <v>28</v>
      </c>
      <c r="S2539">
        <v>9</v>
      </c>
      <c r="T2539">
        <v>51</v>
      </c>
      <c r="U2539">
        <v>3</v>
      </c>
      <c r="V2539">
        <v>0</v>
      </c>
      <c r="W2539">
        <v>0</v>
      </c>
      <c r="X2539">
        <v>125.41006746351289</v>
      </c>
      <c r="Y2539">
        <v>23.126455875390082</v>
      </c>
      <c r="Z2539">
        <v>18.313130733850866</v>
      </c>
      <c r="AA2539">
        <v>45.211144652004755</v>
      </c>
      <c r="AB2539">
        <v>50.591377703089819</v>
      </c>
      <c r="AC2539">
        <v>186.41151845498442</v>
      </c>
      <c r="AD2539">
        <v>0</v>
      </c>
      <c r="AE2539">
        <v>449.06369488283281</v>
      </c>
    </row>
    <row r="2540" spans="1:31" x14ac:dyDescent="0.25">
      <c r="A2540">
        <v>2364499</v>
      </c>
      <c r="B2540">
        <v>1</v>
      </c>
      <c r="C2540" t="s">
        <v>80</v>
      </c>
      <c r="D2540" t="s">
        <v>83</v>
      </c>
      <c r="E2540" t="s">
        <v>148</v>
      </c>
      <c r="F2540" t="s">
        <v>7543</v>
      </c>
      <c r="G2540" t="s">
        <v>160</v>
      </c>
      <c r="H2540" t="s">
        <v>151</v>
      </c>
      <c r="I2540" t="s">
        <v>136</v>
      </c>
      <c r="J2540" t="s">
        <v>137</v>
      </c>
      <c r="K2540" t="s">
        <v>138</v>
      </c>
      <c r="L2540" t="s">
        <v>7544</v>
      </c>
      <c r="M2540" t="s">
        <v>7545</v>
      </c>
      <c r="N2540">
        <v>1.588055555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2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6.0287173477501987</v>
      </c>
      <c r="AC2540">
        <v>0</v>
      </c>
      <c r="AD2540">
        <v>0</v>
      </c>
      <c r="AE2540">
        <v>6.0287173477501987</v>
      </c>
    </row>
    <row r="2541" spans="1:31" x14ac:dyDescent="0.25">
      <c r="A2541">
        <v>2364413</v>
      </c>
      <c r="B2541">
        <v>1</v>
      </c>
      <c r="C2541" t="s">
        <v>81</v>
      </c>
      <c r="D2541" t="s">
        <v>127</v>
      </c>
      <c r="E2541" t="s">
        <v>225</v>
      </c>
      <c r="F2541" t="s">
        <v>7546</v>
      </c>
      <c r="G2541" t="s">
        <v>227</v>
      </c>
      <c r="H2541" t="s">
        <v>151</v>
      </c>
      <c r="I2541" t="s">
        <v>136</v>
      </c>
      <c r="J2541" t="s">
        <v>137</v>
      </c>
      <c r="K2541" t="s">
        <v>138</v>
      </c>
      <c r="L2541" t="s">
        <v>7547</v>
      </c>
      <c r="M2541" t="s">
        <v>7548</v>
      </c>
      <c r="N2541">
        <v>5.5452777769999999</v>
      </c>
      <c r="O2541">
        <v>0</v>
      </c>
      <c r="P2541">
        <v>2</v>
      </c>
      <c r="Q2541">
        <v>0</v>
      </c>
      <c r="R2541">
        <v>3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4.138413392076</v>
      </c>
      <c r="Y2541">
        <v>0</v>
      </c>
      <c r="Z2541">
        <v>104.99586229389797</v>
      </c>
      <c r="AA2541">
        <v>0</v>
      </c>
      <c r="AB2541">
        <v>0</v>
      </c>
      <c r="AC2541">
        <v>0</v>
      </c>
      <c r="AD2541">
        <v>0</v>
      </c>
      <c r="AE2541">
        <v>109.13427568597398</v>
      </c>
    </row>
    <row r="2542" spans="1:31" x14ac:dyDescent="0.25">
      <c r="A2542">
        <v>2364058</v>
      </c>
      <c r="B2542">
        <v>1</v>
      </c>
      <c r="C2542" t="s">
        <v>80</v>
      </c>
      <c r="D2542" t="s">
        <v>103</v>
      </c>
      <c r="E2542" t="s">
        <v>171</v>
      </c>
      <c r="F2542" t="s">
        <v>7549</v>
      </c>
      <c r="G2542" t="s">
        <v>328</v>
      </c>
      <c r="H2542" t="s">
        <v>135</v>
      </c>
      <c r="I2542" t="s">
        <v>136</v>
      </c>
      <c r="J2542" t="s">
        <v>137</v>
      </c>
      <c r="K2542" t="s">
        <v>138</v>
      </c>
      <c r="L2542" t="s">
        <v>7550</v>
      </c>
      <c r="M2542" t="s">
        <v>7551</v>
      </c>
      <c r="N2542">
        <v>0.181666666</v>
      </c>
      <c r="O2542">
        <v>21</v>
      </c>
      <c r="P2542">
        <v>2574</v>
      </c>
      <c r="Q2542">
        <v>33</v>
      </c>
      <c r="R2542">
        <v>192</v>
      </c>
      <c r="S2542">
        <v>56</v>
      </c>
      <c r="T2542">
        <v>703</v>
      </c>
      <c r="U2542">
        <v>7</v>
      </c>
      <c r="V2542">
        <v>1</v>
      </c>
      <c r="W2542">
        <v>3.4038581546693769</v>
      </c>
      <c r="X2542">
        <v>103.18185506786173</v>
      </c>
      <c r="Y2542">
        <v>31.787767130665891</v>
      </c>
      <c r="Z2542">
        <v>20.148328004610015</v>
      </c>
      <c r="AA2542">
        <v>62.257029749720019</v>
      </c>
      <c r="AB2542">
        <v>112.90526118463896</v>
      </c>
      <c r="AC2542">
        <v>88.776875787826995</v>
      </c>
      <c r="AD2542">
        <v>2.1778381742648749</v>
      </c>
      <c r="AE2542">
        <v>424.63881325425791</v>
      </c>
    </row>
    <row r="2543" spans="1:31" x14ac:dyDescent="0.25">
      <c r="A2543">
        <v>2363872</v>
      </c>
      <c r="B2543">
        <v>1</v>
      </c>
      <c r="C2543" t="s">
        <v>80</v>
      </c>
      <c r="D2543" t="s">
        <v>108</v>
      </c>
      <c r="E2543" t="s">
        <v>171</v>
      </c>
      <c r="F2543" t="s">
        <v>7552</v>
      </c>
      <c r="G2543" t="s">
        <v>244</v>
      </c>
      <c r="H2543" t="s">
        <v>135</v>
      </c>
      <c r="I2543" t="s">
        <v>136</v>
      </c>
      <c r="J2543" t="s">
        <v>137</v>
      </c>
      <c r="K2543" t="s">
        <v>245</v>
      </c>
      <c r="L2543" t="s">
        <v>7553</v>
      </c>
      <c r="M2543" t="s">
        <v>7554</v>
      </c>
      <c r="N2543">
        <v>8.0830555549999996</v>
      </c>
      <c r="O2543">
        <v>0</v>
      </c>
      <c r="P2543">
        <v>370</v>
      </c>
      <c r="Q2543">
        <v>0</v>
      </c>
      <c r="R2543">
        <v>79</v>
      </c>
      <c r="S2543">
        <v>4</v>
      </c>
      <c r="T2543">
        <v>45</v>
      </c>
      <c r="U2543">
        <v>0</v>
      </c>
      <c r="V2543">
        <v>0</v>
      </c>
      <c r="W2543">
        <v>0</v>
      </c>
      <c r="X2543">
        <v>992.10891173487244</v>
      </c>
      <c r="Y2543">
        <v>0</v>
      </c>
      <c r="Z2543">
        <v>766.88534345961057</v>
      </c>
      <c r="AA2543">
        <v>77.135874093987994</v>
      </c>
      <c r="AB2543">
        <v>447.18687335806533</v>
      </c>
      <c r="AC2543">
        <v>0</v>
      </c>
      <c r="AD2543">
        <v>0</v>
      </c>
      <c r="AE2543">
        <v>2283.3170026465364</v>
      </c>
    </row>
    <row r="2544" spans="1:31" x14ac:dyDescent="0.25">
      <c r="A2544">
        <v>2363915</v>
      </c>
      <c r="B2544">
        <v>1</v>
      </c>
      <c r="C2544" t="s">
        <v>81</v>
      </c>
      <c r="D2544" t="s">
        <v>122</v>
      </c>
      <c r="E2544" t="s">
        <v>166</v>
      </c>
      <c r="F2544" t="s">
        <v>7011</v>
      </c>
      <c r="G2544" t="s">
        <v>252</v>
      </c>
      <c r="H2544" t="s">
        <v>135</v>
      </c>
      <c r="I2544" t="s">
        <v>136</v>
      </c>
      <c r="J2544" t="s">
        <v>137</v>
      </c>
      <c r="K2544" t="s">
        <v>245</v>
      </c>
      <c r="L2544" t="s">
        <v>7555</v>
      </c>
      <c r="M2544" t="s">
        <v>7556</v>
      </c>
      <c r="N2544">
        <v>7.0049999999999999</v>
      </c>
      <c r="O2544">
        <v>24</v>
      </c>
      <c r="P2544">
        <v>840</v>
      </c>
      <c r="Q2544">
        <v>69</v>
      </c>
      <c r="R2544">
        <v>37</v>
      </c>
      <c r="S2544">
        <v>23</v>
      </c>
      <c r="T2544">
        <v>54</v>
      </c>
      <c r="U2544">
        <v>0</v>
      </c>
      <c r="V2544">
        <v>2</v>
      </c>
      <c r="W2544">
        <v>55.160160054370714</v>
      </c>
      <c r="X2544">
        <v>1175.3030241844924</v>
      </c>
      <c r="Y2544">
        <v>662.22499316247104</v>
      </c>
      <c r="Z2544">
        <v>196.08199766966317</v>
      </c>
      <c r="AA2544">
        <v>770.16105724716772</v>
      </c>
      <c r="AB2544">
        <v>350.33589531651523</v>
      </c>
      <c r="AC2544">
        <v>0</v>
      </c>
      <c r="AD2544">
        <v>1310.339912091895</v>
      </c>
      <c r="AE2544">
        <v>4519.6070397265748</v>
      </c>
    </row>
    <row r="2545" spans="1:31" x14ac:dyDescent="0.25">
      <c r="A2545">
        <v>2364556</v>
      </c>
      <c r="B2545">
        <v>1</v>
      </c>
      <c r="C2545" t="s">
        <v>81</v>
      </c>
      <c r="D2545" t="s">
        <v>121</v>
      </c>
      <c r="E2545" t="s">
        <v>171</v>
      </c>
      <c r="F2545" t="s">
        <v>7557</v>
      </c>
      <c r="G2545" t="s">
        <v>168</v>
      </c>
      <c r="H2545" t="s">
        <v>135</v>
      </c>
      <c r="I2545" t="s">
        <v>136</v>
      </c>
      <c r="J2545" t="s">
        <v>137</v>
      </c>
      <c r="K2545" t="s">
        <v>138</v>
      </c>
      <c r="L2545" t="s">
        <v>7558</v>
      </c>
      <c r="M2545" t="s">
        <v>7559</v>
      </c>
      <c r="N2545">
        <v>1.7108333330000001</v>
      </c>
      <c r="O2545">
        <v>0</v>
      </c>
      <c r="P2545">
        <v>283</v>
      </c>
      <c r="Q2545">
        <v>3</v>
      </c>
      <c r="R2545">
        <v>37</v>
      </c>
      <c r="S2545">
        <v>7</v>
      </c>
      <c r="T2545">
        <v>15</v>
      </c>
      <c r="U2545">
        <v>0</v>
      </c>
      <c r="V2545">
        <v>0</v>
      </c>
      <c r="W2545">
        <v>0</v>
      </c>
      <c r="X2545">
        <v>88.014422798533076</v>
      </c>
      <c r="Y2545">
        <v>9.887658736667845</v>
      </c>
      <c r="Z2545">
        <v>88.008517595550543</v>
      </c>
      <c r="AA2545">
        <v>80.657591331005378</v>
      </c>
      <c r="AB2545">
        <v>18.188193995457887</v>
      </c>
      <c r="AC2545">
        <v>0</v>
      </c>
      <c r="AD2545">
        <v>0</v>
      </c>
      <c r="AE2545">
        <v>284.75638445721472</v>
      </c>
    </row>
    <row r="2546" spans="1:31" x14ac:dyDescent="0.25">
      <c r="A2546">
        <v>2364256</v>
      </c>
      <c r="B2546">
        <v>1</v>
      </c>
      <c r="C2546" t="s">
        <v>81</v>
      </c>
      <c r="D2546" t="s">
        <v>123</v>
      </c>
      <c r="E2546" t="s">
        <v>225</v>
      </c>
      <c r="F2546" t="s">
        <v>7560</v>
      </c>
      <c r="G2546" t="s">
        <v>219</v>
      </c>
      <c r="H2546" t="s">
        <v>151</v>
      </c>
      <c r="I2546" t="s">
        <v>136</v>
      </c>
      <c r="J2546" t="s">
        <v>137</v>
      </c>
      <c r="K2546" t="s">
        <v>138</v>
      </c>
      <c r="L2546" t="s">
        <v>7561</v>
      </c>
      <c r="M2546" t="s">
        <v>7562</v>
      </c>
      <c r="N2546">
        <v>0.95638888799999999</v>
      </c>
      <c r="O2546">
        <v>0</v>
      </c>
      <c r="P2546">
        <v>203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60.427576100735223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60.427576100735223</v>
      </c>
    </row>
    <row r="2547" spans="1:31" x14ac:dyDescent="0.25">
      <c r="A2547">
        <v>2364465</v>
      </c>
      <c r="B2547">
        <v>1</v>
      </c>
      <c r="C2547" t="s">
        <v>80</v>
      </c>
      <c r="D2547" t="s">
        <v>92</v>
      </c>
      <c r="E2547" t="s">
        <v>148</v>
      </c>
      <c r="F2547" t="s">
        <v>7563</v>
      </c>
      <c r="G2547" t="s">
        <v>240</v>
      </c>
      <c r="H2547" t="s">
        <v>151</v>
      </c>
      <c r="I2547" t="s">
        <v>136</v>
      </c>
      <c r="J2547" t="s">
        <v>137</v>
      </c>
      <c r="K2547" t="s">
        <v>138</v>
      </c>
      <c r="L2547" t="s">
        <v>7564</v>
      </c>
      <c r="M2547" t="s">
        <v>7565</v>
      </c>
      <c r="N2547">
        <v>1.4283333330000001</v>
      </c>
      <c r="O2547">
        <v>0</v>
      </c>
      <c r="P2547">
        <v>1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5.2338933263864441E-2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5.2338933263864441E-2</v>
      </c>
    </row>
    <row r="2548" spans="1:31" x14ac:dyDescent="0.25">
      <c r="A2548">
        <v>2364542</v>
      </c>
      <c r="B2548">
        <v>1</v>
      </c>
      <c r="C2548" t="s">
        <v>81</v>
      </c>
      <c r="D2548" t="s">
        <v>122</v>
      </c>
      <c r="E2548" t="s">
        <v>132</v>
      </c>
      <c r="F2548" t="s">
        <v>7566</v>
      </c>
      <c r="G2548" t="s">
        <v>134</v>
      </c>
      <c r="H2548" t="s">
        <v>135</v>
      </c>
      <c r="I2548" t="s">
        <v>136</v>
      </c>
      <c r="J2548" t="s">
        <v>137</v>
      </c>
      <c r="K2548" t="s">
        <v>138</v>
      </c>
      <c r="L2548" t="s">
        <v>7567</v>
      </c>
      <c r="M2548" t="s">
        <v>7568</v>
      </c>
      <c r="N2548">
        <v>1.3222222219999999</v>
      </c>
      <c r="O2548">
        <v>0</v>
      </c>
      <c r="P2548">
        <v>443</v>
      </c>
      <c r="Q2548">
        <v>0</v>
      </c>
      <c r="R2548">
        <v>0</v>
      </c>
      <c r="S2548">
        <v>0</v>
      </c>
      <c r="T2548">
        <v>16</v>
      </c>
      <c r="U2548">
        <v>0</v>
      </c>
      <c r="V2548">
        <v>0</v>
      </c>
      <c r="W2548">
        <v>0</v>
      </c>
      <c r="X2548">
        <v>136.89741364579859</v>
      </c>
      <c r="Y2548">
        <v>0</v>
      </c>
      <c r="Z2548">
        <v>0</v>
      </c>
      <c r="AA2548">
        <v>0</v>
      </c>
      <c r="AB2548">
        <v>7.7942209152150381</v>
      </c>
      <c r="AC2548">
        <v>0</v>
      </c>
      <c r="AD2548">
        <v>0</v>
      </c>
      <c r="AE2548">
        <v>144.69163456101364</v>
      </c>
    </row>
    <row r="2549" spans="1:31" x14ac:dyDescent="0.25">
      <c r="A2549">
        <v>2363901</v>
      </c>
      <c r="B2549">
        <v>1</v>
      </c>
      <c r="C2549" t="s">
        <v>80</v>
      </c>
      <c r="D2549" t="s">
        <v>85</v>
      </c>
      <c r="E2549" t="s">
        <v>225</v>
      </c>
      <c r="F2549" t="s">
        <v>7569</v>
      </c>
      <c r="G2549" t="s">
        <v>252</v>
      </c>
      <c r="H2549" t="s">
        <v>151</v>
      </c>
      <c r="I2549" t="s">
        <v>136</v>
      </c>
      <c r="J2549" t="s">
        <v>137</v>
      </c>
      <c r="K2549" t="s">
        <v>245</v>
      </c>
      <c r="L2549" t="s">
        <v>7570</v>
      </c>
      <c r="M2549" t="s">
        <v>7571</v>
      </c>
      <c r="N2549">
        <v>6.5216666659999998</v>
      </c>
      <c r="O2549">
        <v>0</v>
      </c>
      <c r="P2549">
        <v>315</v>
      </c>
      <c r="Q2549">
        <v>0</v>
      </c>
      <c r="R2549">
        <v>0</v>
      </c>
      <c r="S2549">
        <v>0</v>
      </c>
      <c r="T2549">
        <v>33</v>
      </c>
      <c r="U2549">
        <v>0</v>
      </c>
      <c r="V2549">
        <v>0</v>
      </c>
      <c r="W2549">
        <v>0</v>
      </c>
      <c r="X2549">
        <v>777.36324672107264</v>
      </c>
      <c r="Y2549">
        <v>0</v>
      </c>
      <c r="Z2549">
        <v>0</v>
      </c>
      <c r="AA2549">
        <v>0</v>
      </c>
      <c r="AB2549">
        <v>476.91102858037334</v>
      </c>
      <c r="AC2549">
        <v>0</v>
      </c>
      <c r="AD2549">
        <v>0</v>
      </c>
      <c r="AE2549">
        <v>1254.2742753014459</v>
      </c>
    </row>
    <row r="2550" spans="1:31" x14ac:dyDescent="0.25">
      <c r="A2550">
        <v>2364565</v>
      </c>
      <c r="B2550">
        <v>1</v>
      </c>
      <c r="C2550" t="s">
        <v>80</v>
      </c>
      <c r="D2550" t="s">
        <v>93</v>
      </c>
      <c r="E2550" t="s">
        <v>132</v>
      </c>
      <c r="F2550" t="s">
        <v>7572</v>
      </c>
      <c r="G2550" t="s">
        <v>142</v>
      </c>
      <c r="H2550" t="s">
        <v>135</v>
      </c>
      <c r="I2550" t="s">
        <v>136</v>
      </c>
      <c r="J2550" t="s">
        <v>137</v>
      </c>
      <c r="K2550" t="s">
        <v>138</v>
      </c>
      <c r="L2550" t="s">
        <v>7573</v>
      </c>
      <c r="M2550" t="s">
        <v>7574</v>
      </c>
      <c r="N2550">
        <v>2.02</v>
      </c>
      <c r="O2550">
        <v>0</v>
      </c>
      <c r="P2550">
        <v>1</v>
      </c>
      <c r="Q2550">
        <v>0</v>
      </c>
      <c r="R2550">
        <v>13</v>
      </c>
      <c r="S2550">
        <v>0</v>
      </c>
      <c r="T2550">
        <v>5</v>
      </c>
      <c r="U2550">
        <v>0</v>
      </c>
      <c r="V2550">
        <v>0</v>
      </c>
      <c r="W2550">
        <v>0</v>
      </c>
      <c r="X2550">
        <v>0.31738872578842503</v>
      </c>
      <c r="Y2550">
        <v>0</v>
      </c>
      <c r="Z2550">
        <v>82.466151063212095</v>
      </c>
      <c r="AA2550">
        <v>0</v>
      </c>
      <c r="AB2550">
        <v>16.577674669732687</v>
      </c>
      <c r="AC2550">
        <v>0</v>
      </c>
      <c r="AD2550">
        <v>0</v>
      </c>
      <c r="AE2550">
        <v>99.361214458733201</v>
      </c>
    </row>
    <row r="2551" spans="1:31" x14ac:dyDescent="0.25">
      <c r="A2551">
        <v>2364419</v>
      </c>
      <c r="B2551">
        <v>1</v>
      </c>
      <c r="C2551" t="s">
        <v>81</v>
      </c>
      <c r="D2551" t="s">
        <v>122</v>
      </c>
      <c r="E2551" t="s">
        <v>148</v>
      </c>
      <c r="F2551" t="s">
        <v>7575</v>
      </c>
      <c r="G2551" t="s">
        <v>160</v>
      </c>
      <c r="H2551" t="s">
        <v>151</v>
      </c>
      <c r="I2551" t="s">
        <v>136</v>
      </c>
      <c r="J2551" t="s">
        <v>137</v>
      </c>
      <c r="K2551" t="s">
        <v>138</v>
      </c>
      <c r="L2551" t="s">
        <v>7576</v>
      </c>
      <c r="M2551" t="s">
        <v>7577</v>
      </c>
      <c r="N2551">
        <v>0.93500000000000005</v>
      </c>
      <c r="O2551">
        <v>0</v>
      </c>
      <c r="P2551">
        <v>3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0.16283724826930002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0.16283724826930002</v>
      </c>
    </row>
    <row r="2552" spans="1:31" x14ac:dyDescent="0.25">
      <c r="A2552">
        <v>2363855</v>
      </c>
      <c r="B2552">
        <v>1</v>
      </c>
      <c r="C2552" t="s">
        <v>80</v>
      </c>
      <c r="D2552" t="s">
        <v>103</v>
      </c>
      <c r="E2552" t="s">
        <v>225</v>
      </c>
      <c r="F2552" t="s">
        <v>7578</v>
      </c>
      <c r="G2552" t="s">
        <v>219</v>
      </c>
      <c r="H2552" t="s">
        <v>151</v>
      </c>
      <c r="I2552" t="s">
        <v>136</v>
      </c>
      <c r="J2552" t="s">
        <v>137</v>
      </c>
      <c r="K2552" t="s">
        <v>138</v>
      </c>
      <c r="L2552" t="s">
        <v>7579</v>
      </c>
      <c r="M2552" t="s">
        <v>7580</v>
      </c>
      <c r="N2552">
        <v>1.885</v>
      </c>
      <c r="O2552">
        <v>0</v>
      </c>
      <c r="P2552">
        <v>293</v>
      </c>
      <c r="Q2552">
        <v>0</v>
      </c>
      <c r="R2552">
        <v>1</v>
      </c>
      <c r="S2552">
        <v>0</v>
      </c>
      <c r="T2552">
        <v>52</v>
      </c>
      <c r="U2552">
        <v>0</v>
      </c>
      <c r="V2552">
        <v>0</v>
      </c>
      <c r="W2552">
        <v>0</v>
      </c>
      <c r="X2552">
        <v>182.5122219325911</v>
      </c>
      <c r="Y2552">
        <v>0</v>
      </c>
      <c r="Z2552">
        <v>0.92295469148323006</v>
      </c>
      <c r="AA2552">
        <v>0</v>
      </c>
      <c r="AB2552">
        <v>68.47728505838522</v>
      </c>
      <c r="AC2552">
        <v>0</v>
      </c>
      <c r="AD2552">
        <v>0</v>
      </c>
      <c r="AE2552">
        <v>251.91246168245954</v>
      </c>
    </row>
    <row r="2553" spans="1:31" x14ac:dyDescent="0.25">
      <c r="A2553">
        <v>2364047</v>
      </c>
      <c r="B2553">
        <v>1</v>
      </c>
      <c r="C2553" t="s">
        <v>80</v>
      </c>
      <c r="D2553" t="s">
        <v>97</v>
      </c>
      <c r="E2553" t="s">
        <v>225</v>
      </c>
      <c r="F2553" t="s">
        <v>7581</v>
      </c>
      <c r="G2553" t="s">
        <v>489</v>
      </c>
      <c r="H2553" t="s">
        <v>151</v>
      </c>
      <c r="I2553" t="s">
        <v>136</v>
      </c>
      <c r="J2553" t="s">
        <v>137</v>
      </c>
      <c r="K2553" t="s">
        <v>138</v>
      </c>
      <c r="L2553" t="s">
        <v>7582</v>
      </c>
      <c r="M2553" t="s">
        <v>7583</v>
      </c>
      <c r="N2553">
        <v>0.38666666599999999</v>
      </c>
      <c r="O2553">
        <v>0</v>
      </c>
      <c r="P2553">
        <v>10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2.0638140766462265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2.0638140766462265</v>
      </c>
    </row>
    <row r="2554" spans="1:31" x14ac:dyDescent="0.25">
      <c r="A2554">
        <v>2364333</v>
      </c>
      <c r="B2554">
        <v>1</v>
      </c>
      <c r="C2554" t="s">
        <v>80</v>
      </c>
      <c r="D2554" t="s">
        <v>82</v>
      </c>
      <c r="E2554" t="s">
        <v>132</v>
      </c>
      <c r="F2554" t="s">
        <v>7584</v>
      </c>
      <c r="G2554" t="s">
        <v>185</v>
      </c>
      <c r="H2554" t="s">
        <v>135</v>
      </c>
      <c r="I2554" t="s">
        <v>136</v>
      </c>
      <c r="J2554" t="s">
        <v>137</v>
      </c>
      <c r="K2554" t="s">
        <v>138</v>
      </c>
      <c r="L2554" t="s">
        <v>7585</v>
      </c>
      <c r="M2554" t="s">
        <v>7586</v>
      </c>
      <c r="N2554">
        <v>1.1272222220000001</v>
      </c>
      <c r="O2554">
        <v>0</v>
      </c>
      <c r="P2554">
        <v>0</v>
      </c>
      <c r="Q2554">
        <v>0</v>
      </c>
      <c r="R2554">
        <v>0</v>
      </c>
      <c r="S2554">
        <v>1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2.7561313650335832</v>
      </c>
      <c r="AB2554">
        <v>0</v>
      </c>
      <c r="AC2554">
        <v>0</v>
      </c>
      <c r="AD2554">
        <v>0</v>
      </c>
      <c r="AE2554">
        <v>2.7561313650335832</v>
      </c>
    </row>
    <row r="2555" spans="1:31" x14ac:dyDescent="0.25">
      <c r="A2555">
        <v>2364482</v>
      </c>
      <c r="B2555">
        <v>1</v>
      </c>
      <c r="C2555" t="s">
        <v>81</v>
      </c>
      <c r="D2555" t="s">
        <v>123</v>
      </c>
      <c r="E2555" t="s">
        <v>154</v>
      </c>
      <c r="F2555" t="s">
        <v>7587</v>
      </c>
      <c r="G2555" t="s">
        <v>227</v>
      </c>
      <c r="H2555" t="s">
        <v>151</v>
      </c>
      <c r="I2555" t="s">
        <v>136</v>
      </c>
      <c r="J2555" t="s">
        <v>137</v>
      </c>
      <c r="K2555" t="s">
        <v>138</v>
      </c>
      <c r="L2555" t="s">
        <v>7588</v>
      </c>
      <c r="M2555" t="s">
        <v>7589</v>
      </c>
      <c r="N2555">
        <v>1.6311111110000001</v>
      </c>
      <c r="O2555">
        <v>0</v>
      </c>
      <c r="P2555">
        <v>89</v>
      </c>
      <c r="Q2555">
        <v>0</v>
      </c>
      <c r="R2555">
        <v>13</v>
      </c>
      <c r="S2555">
        <v>0</v>
      </c>
      <c r="T2555">
        <v>16</v>
      </c>
      <c r="U2555">
        <v>0</v>
      </c>
      <c r="V2555">
        <v>0</v>
      </c>
      <c r="W2555">
        <v>0</v>
      </c>
      <c r="X2555">
        <v>43.851566394329453</v>
      </c>
      <c r="Y2555">
        <v>0</v>
      </c>
      <c r="Z2555">
        <v>9.8312146862158674</v>
      </c>
      <c r="AA2555">
        <v>0</v>
      </c>
      <c r="AB2555">
        <v>9.8407832840044023</v>
      </c>
      <c r="AC2555">
        <v>0</v>
      </c>
      <c r="AD2555">
        <v>0</v>
      </c>
      <c r="AE2555">
        <v>63.523564364549721</v>
      </c>
    </row>
    <row r="2556" spans="1:31" x14ac:dyDescent="0.25">
      <c r="A2556">
        <v>2363941</v>
      </c>
      <c r="B2556">
        <v>1</v>
      </c>
      <c r="C2556" t="s">
        <v>81</v>
      </c>
      <c r="D2556" t="s">
        <v>112</v>
      </c>
      <c r="E2556" t="s">
        <v>132</v>
      </c>
      <c r="F2556" t="s">
        <v>7590</v>
      </c>
      <c r="G2556" t="s">
        <v>244</v>
      </c>
      <c r="H2556" t="s">
        <v>135</v>
      </c>
      <c r="I2556" t="s">
        <v>136</v>
      </c>
      <c r="J2556" t="s">
        <v>137</v>
      </c>
      <c r="K2556" t="s">
        <v>245</v>
      </c>
      <c r="L2556" t="s">
        <v>7591</v>
      </c>
      <c r="M2556" t="s">
        <v>7592</v>
      </c>
      <c r="N2556">
        <v>3.6913888880000001</v>
      </c>
      <c r="O2556">
        <v>0</v>
      </c>
      <c r="P2556">
        <v>429</v>
      </c>
      <c r="Q2556">
        <v>0</v>
      </c>
      <c r="R2556">
        <v>8</v>
      </c>
      <c r="S2556">
        <v>0</v>
      </c>
      <c r="T2556">
        <v>11</v>
      </c>
      <c r="U2556">
        <v>0</v>
      </c>
      <c r="V2556">
        <v>0</v>
      </c>
      <c r="W2556">
        <v>0</v>
      </c>
      <c r="X2556">
        <v>360.64475384460127</v>
      </c>
      <c r="Y2556">
        <v>0</v>
      </c>
      <c r="Z2556">
        <v>12.774694001728671</v>
      </c>
      <c r="AA2556">
        <v>0</v>
      </c>
      <c r="AB2556">
        <v>173.83155887085053</v>
      </c>
      <c r="AC2556">
        <v>0</v>
      </c>
      <c r="AD2556">
        <v>0</v>
      </c>
      <c r="AE2556">
        <v>547.25100671718042</v>
      </c>
    </row>
    <row r="2557" spans="1:31" x14ac:dyDescent="0.25">
      <c r="A2557">
        <v>2364502</v>
      </c>
      <c r="B2557">
        <v>1</v>
      </c>
      <c r="C2557" t="s">
        <v>80</v>
      </c>
      <c r="D2557" t="s">
        <v>108</v>
      </c>
      <c r="E2557" t="s">
        <v>154</v>
      </c>
      <c r="F2557" t="s">
        <v>2762</v>
      </c>
      <c r="G2557" t="s">
        <v>299</v>
      </c>
      <c r="H2557" t="s">
        <v>151</v>
      </c>
      <c r="I2557" t="s">
        <v>136</v>
      </c>
      <c r="J2557" t="s">
        <v>137</v>
      </c>
      <c r="K2557" t="s">
        <v>138</v>
      </c>
      <c r="L2557" t="s">
        <v>7593</v>
      </c>
      <c r="M2557" t="s">
        <v>7594</v>
      </c>
      <c r="N2557">
        <v>1.2494444440000001</v>
      </c>
      <c r="O2557">
        <v>0</v>
      </c>
      <c r="P2557">
        <v>46</v>
      </c>
      <c r="Q2557">
        <v>0</v>
      </c>
      <c r="R2557">
        <v>31</v>
      </c>
      <c r="S2557">
        <v>0</v>
      </c>
      <c r="T2557">
        <v>18</v>
      </c>
      <c r="U2557">
        <v>0</v>
      </c>
      <c r="V2557">
        <v>0</v>
      </c>
      <c r="W2557">
        <v>0</v>
      </c>
      <c r="X2557">
        <v>15.409866760028756</v>
      </c>
      <c r="Y2557">
        <v>0</v>
      </c>
      <c r="Z2557">
        <v>49.617963067051086</v>
      </c>
      <c r="AA2557">
        <v>0</v>
      </c>
      <c r="AB2557">
        <v>11.520217144312044</v>
      </c>
      <c r="AC2557">
        <v>0</v>
      </c>
      <c r="AD2557">
        <v>0</v>
      </c>
      <c r="AE2557">
        <v>76.548046971391884</v>
      </c>
    </row>
    <row r="2558" spans="1:31" x14ac:dyDescent="0.25">
      <c r="A2558">
        <v>2364545</v>
      </c>
      <c r="B2558">
        <v>1</v>
      </c>
      <c r="C2558" t="s">
        <v>80</v>
      </c>
      <c r="D2558" t="s">
        <v>83</v>
      </c>
      <c r="E2558" t="s">
        <v>225</v>
      </c>
      <c r="F2558" t="s">
        <v>7595</v>
      </c>
      <c r="G2558" t="s">
        <v>156</v>
      </c>
      <c r="H2558" t="s">
        <v>151</v>
      </c>
      <c r="I2558" t="s">
        <v>136</v>
      </c>
      <c r="J2558" t="s">
        <v>137</v>
      </c>
      <c r="K2558" t="s">
        <v>138</v>
      </c>
      <c r="L2558" t="s">
        <v>7149</v>
      </c>
      <c r="M2558" t="s">
        <v>7596</v>
      </c>
      <c r="N2558">
        <v>2.105555555</v>
      </c>
      <c r="O2558">
        <v>0</v>
      </c>
      <c r="P2558">
        <v>5</v>
      </c>
      <c r="Q2558">
        <v>0</v>
      </c>
      <c r="R2558">
        <v>0</v>
      </c>
      <c r="S2558">
        <v>0</v>
      </c>
      <c r="T2558">
        <v>14</v>
      </c>
      <c r="U2558">
        <v>0</v>
      </c>
      <c r="V2558">
        <v>1</v>
      </c>
      <c r="W2558">
        <v>0</v>
      </c>
      <c r="X2558">
        <v>9.7953230962582278</v>
      </c>
      <c r="Y2558">
        <v>0</v>
      </c>
      <c r="Z2558">
        <v>0</v>
      </c>
      <c r="AA2558">
        <v>0</v>
      </c>
      <c r="AB2558">
        <v>49.068862444051163</v>
      </c>
      <c r="AC2558">
        <v>0</v>
      </c>
      <c r="AD2558">
        <v>17.960837916860232</v>
      </c>
      <c r="AE2558">
        <v>76.825023457169621</v>
      </c>
    </row>
    <row r="2559" spans="1:31" x14ac:dyDescent="0.25">
      <c r="A2559">
        <v>2364416</v>
      </c>
      <c r="B2559">
        <v>1</v>
      </c>
      <c r="C2559" t="s">
        <v>80</v>
      </c>
      <c r="D2559" t="s">
        <v>94</v>
      </c>
      <c r="E2559" t="s">
        <v>148</v>
      </c>
      <c r="F2559" t="s">
        <v>7597</v>
      </c>
      <c r="G2559" t="s">
        <v>181</v>
      </c>
      <c r="H2559" t="s">
        <v>151</v>
      </c>
      <c r="I2559" t="s">
        <v>136</v>
      </c>
      <c r="J2559" t="s">
        <v>3</v>
      </c>
      <c r="K2559" t="s">
        <v>138</v>
      </c>
      <c r="L2559" t="s">
        <v>7598</v>
      </c>
      <c r="M2559" t="s">
        <v>7599</v>
      </c>
      <c r="N2559">
        <v>2.8172222219999998</v>
      </c>
      <c r="O2559">
        <v>0</v>
      </c>
      <c r="P2559">
        <v>2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1.3733668248320867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1.3733668248320867</v>
      </c>
    </row>
    <row r="2560" spans="1:31" x14ac:dyDescent="0.25">
      <c r="A2560">
        <v>2363775</v>
      </c>
      <c r="B2560">
        <v>1</v>
      </c>
      <c r="C2560" t="s">
        <v>81</v>
      </c>
      <c r="D2560" t="s">
        <v>120</v>
      </c>
      <c r="E2560" t="s">
        <v>166</v>
      </c>
      <c r="F2560" t="s">
        <v>6574</v>
      </c>
      <c r="G2560" t="s">
        <v>168</v>
      </c>
      <c r="H2560" t="s">
        <v>135</v>
      </c>
      <c r="I2560" t="s">
        <v>136</v>
      </c>
      <c r="J2560" t="s">
        <v>137</v>
      </c>
      <c r="K2560" t="s">
        <v>138</v>
      </c>
      <c r="L2560" t="s">
        <v>7600</v>
      </c>
      <c r="M2560" t="s">
        <v>7601</v>
      </c>
      <c r="N2560">
        <v>0.56694444399999999</v>
      </c>
      <c r="O2560">
        <v>1</v>
      </c>
      <c r="P2560">
        <v>1174</v>
      </c>
      <c r="Q2560">
        <v>113</v>
      </c>
      <c r="R2560">
        <v>66</v>
      </c>
      <c r="S2560">
        <v>26</v>
      </c>
      <c r="T2560">
        <v>65</v>
      </c>
      <c r="U2560">
        <v>1</v>
      </c>
      <c r="V2560">
        <v>0</v>
      </c>
      <c r="W2560">
        <v>0.61120072768777389</v>
      </c>
      <c r="X2560">
        <v>134.70026295051142</v>
      </c>
      <c r="Y2560">
        <v>300.29955900419407</v>
      </c>
      <c r="Z2560">
        <v>95.181478306618658</v>
      </c>
      <c r="AA2560">
        <v>32.670497618080908</v>
      </c>
      <c r="AB2560">
        <v>17.170154099401852</v>
      </c>
      <c r="AC2560">
        <v>3.1735841127394453</v>
      </c>
      <c r="AD2560">
        <v>0</v>
      </c>
      <c r="AE2560">
        <v>583.80673681923417</v>
      </c>
    </row>
    <row r="2561" spans="1:31" x14ac:dyDescent="0.25">
      <c r="A2561">
        <v>2364402</v>
      </c>
      <c r="B2561">
        <v>1</v>
      </c>
      <c r="C2561" t="s">
        <v>80</v>
      </c>
      <c r="D2561" t="s">
        <v>82</v>
      </c>
      <c r="E2561" t="s">
        <v>148</v>
      </c>
      <c r="F2561" t="s">
        <v>7602</v>
      </c>
      <c r="G2561" t="s">
        <v>160</v>
      </c>
      <c r="H2561" t="s">
        <v>151</v>
      </c>
      <c r="I2561" t="s">
        <v>136</v>
      </c>
      <c r="J2561" t="s">
        <v>137</v>
      </c>
      <c r="K2561" t="s">
        <v>138</v>
      </c>
      <c r="L2561" t="s">
        <v>7603</v>
      </c>
      <c r="M2561" t="s">
        <v>7604</v>
      </c>
      <c r="N2561">
        <v>2.466111111</v>
      </c>
      <c r="O2561">
        <v>0</v>
      </c>
      <c r="P2561">
        <v>1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0.70558091251092669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0.70558091251092669</v>
      </c>
    </row>
    <row r="2562" spans="1:31" x14ac:dyDescent="0.25">
      <c r="A2562">
        <v>2364459</v>
      </c>
      <c r="B2562">
        <v>1</v>
      </c>
      <c r="C2562" t="s">
        <v>80</v>
      </c>
      <c r="D2562" t="s">
        <v>90</v>
      </c>
      <c r="E2562" t="s">
        <v>225</v>
      </c>
      <c r="F2562" t="s">
        <v>7605</v>
      </c>
      <c r="G2562" t="s">
        <v>156</v>
      </c>
      <c r="H2562" t="s">
        <v>151</v>
      </c>
      <c r="I2562" t="s">
        <v>136</v>
      </c>
      <c r="J2562" t="s">
        <v>137</v>
      </c>
      <c r="K2562" t="s">
        <v>138</v>
      </c>
      <c r="L2562" t="s">
        <v>7606</v>
      </c>
      <c r="M2562" t="s">
        <v>7607</v>
      </c>
      <c r="N2562">
        <v>0.85027777699999996</v>
      </c>
      <c r="O2562">
        <v>0</v>
      </c>
      <c r="P2562">
        <v>83</v>
      </c>
      <c r="Q2562">
        <v>0</v>
      </c>
      <c r="R2562">
        <v>0</v>
      </c>
      <c r="S2562">
        <v>0</v>
      </c>
      <c r="T2562">
        <v>7</v>
      </c>
      <c r="U2562">
        <v>0</v>
      </c>
      <c r="V2562">
        <v>0</v>
      </c>
      <c r="W2562">
        <v>0</v>
      </c>
      <c r="X2562">
        <v>24.328437939504298</v>
      </c>
      <c r="Y2562">
        <v>0</v>
      </c>
      <c r="Z2562">
        <v>0</v>
      </c>
      <c r="AA2562">
        <v>0</v>
      </c>
      <c r="AB2562">
        <v>2.3291919402111113E-4</v>
      </c>
      <c r="AC2562">
        <v>0</v>
      </c>
      <c r="AD2562">
        <v>0</v>
      </c>
      <c r="AE2562">
        <v>24.32867085869832</v>
      </c>
    </row>
    <row r="2563" spans="1:31" x14ac:dyDescent="0.25">
      <c r="A2563">
        <v>2363961</v>
      </c>
      <c r="B2563">
        <v>1</v>
      </c>
      <c r="C2563" t="s">
        <v>80</v>
      </c>
      <c r="D2563" t="s">
        <v>96</v>
      </c>
      <c r="E2563" t="s">
        <v>148</v>
      </c>
      <c r="F2563" t="s">
        <v>7608</v>
      </c>
      <c r="G2563" t="s">
        <v>160</v>
      </c>
      <c r="H2563" t="s">
        <v>151</v>
      </c>
      <c r="I2563" t="s">
        <v>136</v>
      </c>
      <c r="J2563" t="s">
        <v>137</v>
      </c>
      <c r="K2563" t="s">
        <v>138</v>
      </c>
      <c r="L2563" t="s">
        <v>7439</v>
      </c>
      <c r="M2563" t="s">
        <v>7609</v>
      </c>
      <c r="N2563">
        <v>0.8</v>
      </c>
      <c r="O2563">
        <v>0</v>
      </c>
      <c r="P2563">
        <v>1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0.46136180390295412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0.46136180390295412</v>
      </c>
    </row>
    <row r="2564" spans="1:31" x14ac:dyDescent="0.25">
      <c r="A2564">
        <v>2364359</v>
      </c>
      <c r="B2564">
        <v>1</v>
      </c>
      <c r="C2564" t="s">
        <v>80</v>
      </c>
      <c r="D2564" t="s">
        <v>84</v>
      </c>
      <c r="E2564" t="s">
        <v>225</v>
      </c>
      <c r="F2564" t="s">
        <v>7610</v>
      </c>
      <c r="G2564" t="s">
        <v>181</v>
      </c>
      <c r="H2564" t="s">
        <v>151</v>
      </c>
      <c r="I2564" t="s">
        <v>136</v>
      </c>
      <c r="J2564" t="s">
        <v>137</v>
      </c>
      <c r="K2564" t="s">
        <v>138</v>
      </c>
      <c r="L2564" t="s">
        <v>7611</v>
      </c>
      <c r="M2564" t="s">
        <v>7612</v>
      </c>
      <c r="N2564">
        <v>2.4111111109999999</v>
      </c>
      <c r="O2564">
        <v>0</v>
      </c>
      <c r="P2564">
        <v>206</v>
      </c>
      <c r="Q2564">
        <v>0</v>
      </c>
      <c r="R2564">
        <v>0</v>
      </c>
      <c r="S2564">
        <v>0</v>
      </c>
      <c r="T2564">
        <v>10</v>
      </c>
      <c r="U2564">
        <v>0</v>
      </c>
      <c r="V2564">
        <v>0</v>
      </c>
      <c r="W2564">
        <v>0</v>
      </c>
      <c r="X2564">
        <v>189.42503725552857</v>
      </c>
      <c r="Y2564">
        <v>0</v>
      </c>
      <c r="Z2564">
        <v>0</v>
      </c>
      <c r="AA2564">
        <v>0</v>
      </c>
      <c r="AB2564">
        <v>38.410637324157214</v>
      </c>
      <c r="AC2564">
        <v>0</v>
      </c>
      <c r="AD2564">
        <v>0</v>
      </c>
      <c r="AE2564">
        <v>227.83567457968579</v>
      </c>
    </row>
    <row r="2565" spans="1:31" x14ac:dyDescent="0.25">
      <c r="A2565">
        <v>2363818</v>
      </c>
      <c r="B2565">
        <v>1</v>
      </c>
      <c r="C2565" t="s">
        <v>80</v>
      </c>
      <c r="D2565" t="s">
        <v>104</v>
      </c>
      <c r="E2565" t="s">
        <v>320</v>
      </c>
      <c r="F2565" t="s">
        <v>7613</v>
      </c>
      <c r="G2565" t="s">
        <v>168</v>
      </c>
      <c r="H2565" t="s">
        <v>135</v>
      </c>
      <c r="I2565" t="s">
        <v>136</v>
      </c>
      <c r="J2565" t="s">
        <v>137</v>
      </c>
      <c r="K2565" t="s">
        <v>138</v>
      </c>
      <c r="L2565" t="s">
        <v>7614</v>
      </c>
      <c r="M2565" t="s">
        <v>7615</v>
      </c>
      <c r="N2565">
        <v>0.64333333299999995</v>
      </c>
      <c r="O2565">
        <v>1</v>
      </c>
      <c r="P2565">
        <v>7</v>
      </c>
      <c r="Q2565">
        <v>25</v>
      </c>
      <c r="R2565">
        <v>50</v>
      </c>
      <c r="S2565">
        <v>21</v>
      </c>
      <c r="T2565">
        <v>13</v>
      </c>
      <c r="U2565">
        <v>16</v>
      </c>
      <c r="V2565">
        <v>0</v>
      </c>
      <c r="W2565">
        <v>0.29229394029779998</v>
      </c>
      <c r="X2565">
        <v>1.2608510515146667</v>
      </c>
      <c r="Y2565">
        <v>141.76448304946265</v>
      </c>
      <c r="Z2565">
        <v>23.224718474850029</v>
      </c>
      <c r="AA2565">
        <v>324.98987442219453</v>
      </c>
      <c r="AB2565">
        <v>8.5796102972314117</v>
      </c>
      <c r="AC2565">
        <v>1945.7789889901976</v>
      </c>
      <c r="AD2565">
        <v>0</v>
      </c>
      <c r="AE2565">
        <v>2445.8908202257489</v>
      </c>
    </row>
    <row r="2566" spans="1:31" x14ac:dyDescent="0.25">
      <c r="A2566">
        <v>2363875</v>
      </c>
      <c r="B2566">
        <v>1</v>
      </c>
      <c r="C2566" t="s">
        <v>80</v>
      </c>
      <c r="D2566" t="s">
        <v>105</v>
      </c>
      <c r="E2566" t="s">
        <v>166</v>
      </c>
      <c r="F2566" t="s">
        <v>7616</v>
      </c>
      <c r="G2566" t="s">
        <v>244</v>
      </c>
      <c r="H2566" t="s">
        <v>135</v>
      </c>
      <c r="I2566" t="s">
        <v>136</v>
      </c>
      <c r="J2566" t="s">
        <v>137</v>
      </c>
      <c r="K2566" t="s">
        <v>245</v>
      </c>
      <c r="L2566" t="s">
        <v>7617</v>
      </c>
      <c r="M2566" t="s">
        <v>7618</v>
      </c>
      <c r="N2566">
        <v>6.8680555549999998</v>
      </c>
      <c r="O2566">
        <v>0</v>
      </c>
      <c r="P2566">
        <v>92</v>
      </c>
      <c r="Q2566">
        <v>0</v>
      </c>
      <c r="R2566">
        <v>65</v>
      </c>
      <c r="S2566">
        <v>0</v>
      </c>
      <c r="T2566">
        <v>40</v>
      </c>
      <c r="U2566">
        <v>0</v>
      </c>
      <c r="V2566">
        <v>0</v>
      </c>
      <c r="W2566">
        <v>0</v>
      </c>
      <c r="X2566">
        <v>313.52955846017051</v>
      </c>
      <c r="Y2566">
        <v>0</v>
      </c>
      <c r="Z2566">
        <v>173.56520760992436</v>
      </c>
      <c r="AA2566">
        <v>0</v>
      </c>
      <c r="AB2566">
        <v>853.76365246746479</v>
      </c>
      <c r="AC2566">
        <v>0</v>
      </c>
      <c r="AD2566">
        <v>0</v>
      </c>
      <c r="AE2566">
        <v>1340.8584185375596</v>
      </c>
    </row>
    <row r="2567" spans="1:31" x14ac:dyDescent="0.25">
      <c r="A2567">
        <v>2364253</v>
      </c>
      <c r="B2567">
        <v>1</v>
      </c>
      <c r="C2567" t="s">
        <v>80</v>
      </c>
      <c r="D2567" t="s">
        <v>83</v>
      </c>
      <c r="E2567" t="s">
        <v>154</v>
      </c>
      <c r="F2567" t="s">
        <v>355</v>
      </c>
      <c r="G2567" t="s">
        <v>219</v>
      </c>
      <c r="H2567" t="s">
        <v>151</v>
      </c>
      <c r="I2567" t="s">
        <v>136</v>
      </c>
      <c r="J2567" t="s">
        <v>137</v>
      </c>
      <c r="K2567" t="s">
        <v>138</v>
      </c>
      <c r="L2567" t="s">
        <v>7619</v>
      </c>
      <c r="M2567" t="s">
        <v>7620</v>
      </c>
      <c r="N2567">
        <v>2.4161111110000002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172</v>
      </c>
      <c r="U2567">
        <v>0</v>
      </c>
      <c r="V2567">
        <v>8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731.24300637132444</v>
      </c>
      <c r="AC2567">
        <v>0</v>
      </c>
      <c r="AD2567">
        <v>670.03984389459208</v>
      </c>
      <c r="AE2567">
        <v>1401.2828502659165</v>
      </c>
    </row>
    <row r="2568" spans="1:31" x14ac:dyDescent="0.25">
      <c r="A2568">
        <v>2363898</v>
      </c>
      <c r="B2568">
        <v>1</v>
      </c>
      <c r="C2568" t="s">
        <v>80</v>
      </c>
      <c r="D2568" t="s">
        <v>85</v>
      </c>
      <c r="E2568" t="s">
        <v>225</v>
      </c>
      <c r="F2568" t="s">
        <v>7621</v>
      </c>
      <c r="G2568" t="s">
        <v>252</v>
      </c>
      <c r="H2568" t="s">
        <v>151</v>
      </c>
      <c r="I2568" t="s">
        <v>136</v>
      </c>
      <c r="J2568" t="s">
        <v>137</v>
      </c>
      <c r="K2568" t="s">
        <v>245</v>
      </c>
      <c r="L2568" t="s">
        <v>7622</v>
      </c>
      <c r="M2568" t="s">
        <v>7623</v>
      </c>
      <c r="N2568">
        <v>6.2483333329999997</v>
      </c>
      <c r="O2568">
        <v>0</v>
      </c>
      <c r="P2568">
        <v>198</v>
      </c>
      <c r="Q2568">
        <v>0</v>
      </c>
      <c r="R2568">
        <v>0</v>
      </c>
      <c r="S2568">
        <v>0</v>
      </c>
      <c r="T2568">
        <v>23</v>
      </c>
      <c r="U2568">
        <v>0</v>
      </c>
      <c r="V2568">
        <v>0</v>
      </c>
      <c r="W2568">
        <v>0</v>
      </c>
      <c r="X2568">
        <v>418.83969716141985</v>
      </c>
      <c r="Y2568">
        <v>0</v>
      </c>
      <c r="Z2568">
        <v>0</v>
      </c>
      <c r="AA2568">
        <v>0</v>
      </c>
      <c r="AB2568">
        <v>181.43662921096299</v>
      </c>
      <c r="AC2568">
        <v>0</v>
      </c>
      <c r="AD2568">
        <v>0</v>
      </c>
      <c r="AE2568">
        <v>600.27632637238287</v>
      </c>
    </row>
    <row r="2569" spans="1:31" x14ac:dyDescent="0.25">
      <c r="A2569">
        <v>2364562</v>
      </c>
      <c r="B2569">
        <v>1</v>
      </c>
      <c r="C2569" t="s">
        <v>80</v>
      </c>
      <c r="D2569" t="s">
        <v>88</v>
      </c>
      <c r="E2569" t="s">
        <v>148</v>
      </c>
      <c r="F2569" t="s">
        <v>7624</v>
      </c>
      <c r="G2569" t="s">
        <v>150</v>
      </c>
      <c r="H2569" t="s">
        <v>151</v>
      </c>
      <c r="I2569" t="s">
        <v>136</v>
      </c>
      <c r="J2569" t="s">
        <v>137</v>
      </c>
      <c r="K2569" t="s">
        <v>138</v>
      </c>
      <c r="L2569" t="s">
        <v>7625</v>
      </c>
      <c r="M2569" t="s">
        <v>7626</v>
      </c>
      <c r="N2569">
        <v>1.87</v>
      </c>
      <c r="O2569">
        <v>0</v>
      </c>
      <c r="P2569">
        <v>6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3.3169261635942253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3.3169261635942253</v>
      </c>
    </row>
    <row r="2570" spans="1:31" x14ac:dyDescent="0.25">
      <c r="A2570">
        <v>2364399</v>
      </c>
      <c r="B2570">
        <v>1</v>
      </c>
      <c r="C2570" t="s">
        <v>80</v>
      </c>
      <c r="D2570" t="s">
        <v>96</v>
      </c>
      <c r="E2570" t="s">
        <v>166</v>
      </c>
      <c r="F2570" t="s">
        <v>7627</v>
      </c>
      <c r="G2570" t="s">
        <v>1503</v>
      </c>
      <c r="H2570" t="s">
        <v>135</v>
      </c>
      <c r="I2570" t="s">
        <v>136</v>
      </c>
      <c r="J2570" t="s">
        <v>137</v>
      </c>
      <c r="K2570" t="s">
        <v>138</v>
      </c>
      <c r="L2570" t="s">
        <v>7628</v>
      </c>
      <c r="M2570" t="s">
        <v>7629</v>
      </c>
      <c r="N2570">
        <v>2.2527777769999999</v>
      </c>
      <c r="O2570">
        <v>2</v>
      </c>
      <c r="P2570">
        <v>3</v>
      </c>
      <c r="Q2570">
        <v>6</v>
      </c>
      <c r="R2570">
        <v>8</v>
      </c>
      <c r="S2570">
        <v>4</v>
      </c>
      <c r="T2570">
        <v>2</v>
      </c>
      <c r="U2570">
        <v>0</v>
      </c>
      <c r="V2570">
        <v>0</v>
      </c>
      <c r="W2570">
        <v>10.919831147675453</v>
      </c>
      <c r="X2570">
        <v>3.799420180325833</v>
      </c>
      <c r="Y2570">
        <v>34.9114597315005</v>
      </c>
      <c r="Z2570">
        <v>55.755783729663072</v>
      </c>
      <c r="AA2570">
        <v>54.471714207074662</v>
      </c>
      <c r="AB2570">
        <v>6.1262288163630165</v>
      </c>
      <c r="AC2570">
        <v>0</v>
      </c>
      <c r="AD2570">
        <v>0</v>
      </c>
      <c r="AE2570">
        <v>165.98443781260252</v>
      </c>
    </row>
    <row r="2571" spans="1:31" x14ac:dyDescent="0.25">
      <c r="A2571">
        <v>2364276</v>
      </c>
      <c r="B2571">
        <v>1</v>
      </c>
      <c r="C2571" t="s">
        <v>80</v>
      </c>
      <c r="D2571" t="s">
        <v>92</v>
      </c>
      <c r="E2571" t="s">
        <v>148</v>
      </c>
      <c r="F2571" t="s">
        <v>7630</v>
      </c>
      <c r="G2571" t="s">
        <v>150</v>
      </c>
      <c r="H2571" t="s">
        <v>151</v>
      </c>
      <c r="I2571" t="s">
        <v>136</v>
      </c>
      <c r="J2571" t="s">
        <v>137</v>
      </c>
      <c r="K2571" t="s">
        <v>138</v>
      </c>
      <c r="L2571" t="s">
        <v>7631</v>
      </c>
      <c r="M2571" t="s">
        <v>7632</v>
      </c>
      <c r="N2571">
        <v>1.6402777770000001</v>
      </c>
      <c r="O2571">
        <v>0</v>
      </c>
      <c r="P2571">
        <v>6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3.4932511637053101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3.4932511637053101</v>
      </c>
    </row>
    <row r="2572" spans="1:31" x14ac:dyDescent="0.25">
      <c r="A2572">
        <v>2364568</v>
      </c>
      <c r="B2572">
        <v>1</v>
      </c>
      <c r="C2572" t="s">
        <v>80</v>
      </c>
      <c r="D2572" t="s">
        <v>105</v>
      </c>
      <c r="E2572" t="s">
        <v>148</v>
      </c>
      <c r="F2572" t="s">
        <v>7633</v>
      </c>
      <c r="G2572" t="s">
        <v>160</v>
      </c>
      <c r="H2572" t="s">
        <v>151</v>
      </c>
      <c r="I2572" t="s">
        <v>136</v>
      </c>
      <c r="J2572" t="s">
        <v>137</v>
      </c>
      <c r="K2572" t="s">
        <v>138</v>
      </c>
      <c r="L2572" t="s">
        <v>7634</v>
      </c>
      <c r="M2572" t="s">
        <v>7635</v>
      </c>
      <c r="N2572">
        <v>1.6702777769999999</v>
      </c>
      <c r="O2572">
        <v>0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0.32446979526692221</v>
      </c>
      <c r="AA2572">
        <v>0</v>
      </c>
      <c r="AB2572">
        <v>0</v>
      </c>
      <c r="AC2572">
        <v>0</v>
      </c>
      <c r="AD2572">
        <v>0</v>
      </c>
      <c r="AE2572">
        <v>0.32446979526692221</v>
      </c>
    </row>
    <row r="2573" spans="1:31" x14ac:dyDescent="0.25">
      <c r="A2573">
        <v>2363798</v>
      </c>
      <c r="B2573">
        <v>1</v>
      </c>
      <c r="C2573" t="s">
        <v>80</v>
      </c>
      <c r="D2573" t="s">
        <v>100</v>
      </c>
      <c r="E2573" t="s">
        <v>171</v>
      </c>
      <c r="F2573" t="s">
        <v>7636</v>
      </c>
      <c r="G2573" t="s">
        <v>168</v>
      </c>
      <c r="H2573" t="s">
        <v>135</v>
      </c>
      <c r="I2573" t="s">
        <v>136</v>
      </c>
      <c r="J2573" t="s">
        <v>137</v>
      </c>
      <c r="K2573" t="s">
        <v>138</v>
      </c>
      <c r="L2573" t="s">
        <v>7637</v>
      </c>
      <c r="M2573" t="s">
        <v>7638</v>
      </c>
      <c r="N2573">
        <v>0.49194444399999998</v>
      </c>
      <c r="O2573">
        <v>0</v>
      </c>
      <c r="P2573">
        <v>960</v>
      </c>
      <c r="Q2573">
        <v>0</v>
      </c>
      <c r="R2573">
        <v>8</v>
      </c>
      <c r="S2573">
        <v>0</v>
      </c>
      <c r="T2573">
        <v>57</v>
      </c>
      <c r="U2573">
        <v>0</v>
      </c>
      <c r="V2573">
        <v>0</v>
      </c>
      <c r="W2573">
        <v>0</v>
      </c>
      <c r="X2573">
        <v>121.66819623670675</v>
      </c>
      <c r="Y2573">
        <v>0</v>
      </c>
      <c r="Z2573">
        <v>2.0145612109940716</v>
      </c>
      <c r="AA2573">
        <v>0</v>
      </c>
      <c r="AB2573">
        <v>45.695207458585728</v>
      </c>
      <c r="AC2573">
        <v>0</v>
      </c>
      <c r="AD2573">
        <v>0</v>
      </c>
      <c r="AE2573">
        <v>169.37796490628654</v>
      </c>
    </row>
    <row r="2574" spans="1:31" x14ac:dyDescent="0.25">
      <c r="A2574">
        <v>2363881</v>
      </c>
      <c r="B2574">
        <v>1</v>
      </c>
      <c r="C2574" t="s">
        <v>80</v>
      </c>
      <c r="D2574" t="s">
        <v>101</v>
      </c>
      <c r="E2574" t="s">
        <v>171</v>
      </c>
      <c r="F2574" t="s">
        <v>945</v>
      </c>
      <c r="G2574" t="s">
        <v>244</v>
      </c>
      <c r="H2574" t="s">
        <v>135</v>
      </c>
      <c r="I2574" t="s">
        <v>136</v>
      </c>
      <c r="J2574" t="s">
        <v>137</v>
      </c>
      <c r="K2574" t="s">
        <v>245</v>
      </c>
      <c r="L2574" t="s">
        <v>7639</v>
      </c>
      <c r="M2574" t="s">
        <v>7640</v>
      </c>
      <c r="N2574">
        <v>6.4922222219999997</v>
      </c>
      <c r="O2574">
        <v>6</v>
      </c>
      <c r="P2574">
        <v>2447</v>
      </c>
      <c r="Q2574">
        <v>2</v>
      </c>
      <c r="R2574">
        <v>76</v>
      </c>
      <c r="S2574">
        <v>22</v>
      </c>
      <c r="T2574">
        <v>253</v>
      </c>
      <c r="U2574">
        <v>1</v>
      </c>
      <c r="V2574">
        <v>1</v>
      </c>
      <c r="W2574">
        <v>29.169807096848455</v>
      </c>
      <c r="X2574">
        <v>5589.123574317764</v>
      </c>
      <c r="Y2574">
        <v>37.609552262939381</v>
      </c>
      <c r="Z2574">
        <v>334.6091523300837</v>
      </c>
      <c r="AA2574">
        <v>679.66535408173013</v>
      </c>
      <c r="AB2574">
        <v>3697.3044619433413</v>
      </c>
      <c r="AC2574">
        <v>415.69942135698722</v>
      </c>
      <c r="AD2574">
        <v>5.4308010329567109</v>
      </c>
      <c r="AE2574">
        <v>10788.612124422652</v>
      </c>
    </row>
    <row r="2575" spans="1:31" x14ac:dyDescent="0.25">
      <c r="A2575">
        <v>2364130</v>
      </c>
      <c r="B2575">
        <v>1</v>
      </c>
      <c r="C2575" t="s">
        <v>80</v>
      </c>
      <c r="D2575" t="s">
        <v>107</v>
      </c>
      <c r="E2575" t="s">
        <v>132</v>
      </c>
      <c r="F2575" t="s">
        <v>7641</v>
      </c>
      <c r="G2575" t="s">
        <v>244</v>
      </c>
      <c r="H2575" t="s">
        <v>135</v>
      </c>
      <c r="I2575" t="s">
        <v>136</v>
      </c>
      <c r="J2575" t="s">
        <v>137</v>
      </c>
      <c r="K2575" t="s">
        <v>245</v>
      </c>
      <c r="L2575" t="s">
        <v>7642</v>
      </c>
      <c r="M2575" t="s">
        <v>7643</v>
      </c>
      <c r="N2575">
        <v>1.6102777770000001</v>
      </c>
      <c r="O2575">
        <v>0</v>
      </c>
      <c r="P2575">
        <v>0</v>
      </c>
      <c r="Q2575">
        <v>0</v>
      </c>
      <c r="R2575">
        <v>9</v>
      </c>
      <c r="S2575">
        <v>0</v>
      </c>
      <c r="T2575">
        <v>3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8.4949288122837583</v>
      </c>
      <c r="AA2575">
        <v>0</v>
      </c>
      <c r="AB2575">
        <v>5.0405342817190171</v>
      </c>
      <c r="AC2575">
        <v>0</v>
      </c>
      <c r="AD2575">
        <v>0</v>
      </c>
      <c r="AE2575">
        <v>13.535463094002775</v>
      </c>
    </row>
    <row r="2576" spans="1:31" x14ac:dyDescent="0.25">
      <c r="A2576">
        <v>2364522</v>
      </c>
      <c r="B2576">
        <v>1</v>
      </c>
      <c r="C2576" t="s">
        <v>80</v>
      </c>
      <c r="D2576" t="s">
        <v>105</v>
      </c>
      <c r="E2576" t="s">
        <v>225</v>
      </c>
      <c r="F2576" t="s">
        <v>7644</v>
      </c>
      <c r="G2576" t="s">
        <v>219</v>
      </c>
      <c r="H2576" t="s">
        <v>151</v>
      </c>
      <c r="I2576" t="s">
        <v>136</v>
      </c>
      <c r="J2576" t="s">
        <v>137</v>
      </c>
      <c r="K2576" t="s">
        <v>138</v>
      </c>
      <c r="L2576" t="s">
        <v>7645</v>
      </c>
      <c r="M2576" t="s">
        <v>7646</v>
      </c>
      <c r="N2576">
        <v>1.5225</v>
      </c>
      <c r="O2576">
        <v>0</v>
      </c>
      <c r="P2576">
        <v>11</v>
      </c>
      <c r="Q2576">
        <v>0</v>
      </c>
      <c r="R2576">
        <v>12</v>
      </c>
      <c r="S2576">
        <v>0</v>
      </c>
      <c r="T2576">
        <v>2</v>
      </c>
      <c r="U2576">
        <v>0</v>
      </c>
      <c r="V2576">
        <v>0</v>
      </c>
      <c r="W2576">
        <v>0</v>
      </c>
      <c r="X2576">
        <v>5.3198931812028558</v>
      </c>
      <c r="Y2576">
        <v>0</v>
      </c>
      <c r="Z2576">
        <v>5.586556569113192</v>
      </c>
      <c r="AA2576">
        <v>0</v>
      </c>
      <c r="AB2576">
        <v>2.7105369486759998</v>
      </c>
      <c r="AC2576">
        <v>0</v>
      </c>
      <c r="AD2576">
        <v>0</v>
      </c>
      <c r="AE2576">
        <v>13.616986698992047</v>
      </c>
    </row>
    <row r="2577" spans="1:31" x14ac:dyDescent="0.25">
      <c r="A2577">
        <v>2364044</v>
      </c>
      <c r="B2577">
        <v>1</v>
      </c>
      <c r="C2577" t="s">
        <v>80</v>
      </c>
      <c r="D2577" t="s">
        <v>106</v>
      </c>
      <c r="E2577" t="s">
        <v>132</v>
      </c>
      <c r="F2577" t="s">
        <v>7647</v>
      </c>
      <c r="G2577" t="s">
        <v>244</v>
      </c>
      <c r="H2577" t="s">
        <v>135</v>
      </c>
      <c r="I2577" t="s">
        <v>136</v>
      </c>
      <c r="J2577" t="s">
        <v>137</v>
      </c>
      <c r="K2577" t="s">
        <v>138</v>
      </c>
      <c r="L2577" t="s">
        <v>7648</v>
      </c>
      <c r="M2577" t="s">
        <v>7649</v>
      </c>
      <c r="N2577">
        <v>2.2561111110000001</v>
      </c>
      <c r="O2577">
        <v>0</v>
      </c>
      <c r="P2577">
        <v>0</v>
      </c>
      <c r="Q2577">
        <v>0</v>
      </c>
      <c r="R2577">
        <v>6</v>
      </c>
      <c r="S2577">
        <v>0</v>
      </c>
      <c r="T2577">
        <v>4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52.703536391367429</v>
      </c>
      <c r="AA2577">
        <v>0</v>
      </c>
      <c r="AB2577">
        <v>32.08637085695279</v>
      </c>
      <c r="AC2577">
        <v>0</v>
      </c>
      <c r="AD2577">
        <v>0</v>
      </c>
      <c r="AE2577">
        <v>84.789907248320219</v>
      </c>
    </row>
    <row r="2578" spans="1:31" x14ac:dyDescent="0.25">
      <c r="A2578">
        <v>2364336</v>
      </c>
      <c r="B2578">
        <v>1</v>
      </c>
      <c r="C2578" t="s">
        <v>80</v>
      </c>
      <c r="D2578" t="s">
        <v>93</v>
      </c>
      <c r="E2578" t="s">
        <v>148</v>
      </c>
      <c r="F2578" t="s">
        <v>7650</v>
      </c>
      <c r="G2578" t="s">
        <v>160</v>
      </c>
      <c r="H2578" t="s">
        <v>151</v>
      </c>
      <c r="I2578" t="s">
        <v>136</v>
      </c>
      <c r="J2578" t="s">
        <v>137</v>
      </c>
      <c r="K2578" t="s">
        <v>138</v>
      </c>
      <c r="L2578" t="s">
        <v>7651</v>
      </c>
      <c r="M2578" t="s">
        <v>7652</v>
      </c>
      <c r="N2578">
        <v>1.298333333</v>
      </c>
      <c r="O2578">
        <v>0</v>
      </c>
      <c r="P2578">
        <v>1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0.36265558705826001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0.36265558705826001</v>
      </c>
    </row>
    <row r="2579" spans="1:31" x14ac:dyDescent="0.25">
      <c r="A2579">
        <v>2363792</v>
      </c>
      <c r="B2579">
        <v>1</v>
      </c>
      <c r="C2579" t="s">
        <v>80</v>
      </c>
      <c r="D2579" t="s">
        <v>105</v>
      </c>
      <c r="E2579" t="s">
        <v>171</v>
      </c>
      <c r="F2579" t="s">
        <v>7653</v>
      </c>
      <c r="G2579" t="s">
        <v>168</v>
      </c>
      <c r="H2579" t="s">
        <v>135</v>
      </c>
      <c r="I2579" t="s">
        <v>136</v>
      </c>
      <c r="J2579" t="s">
        <v>137</v>
      </c>
      <c r="K2579" t="s">
        <v>138</v>
      </c>
      <c r="L2579" t="s">
        <v>7654</v>
      </c>
      <c r="M2579" t="s">
        <v>7655</v>
      </c>
      <c r="N2579">
        <v>9.3333333000000004E-2</v>
      </c>
      <c r="O2579">
        <v>6</v>
      </c>
      <c r="P2579">
        <v>2233</v>
      </c>
      <c r="Q2579">
        <v>5</v>
      </c>
      <c r="R2579">
        <v>15</v>
      </c>
      <c r="S2579">
        <v>21</v>
      </c>
      <c r="T2579">
        <v>237</v>
      </c>
      <c r="U2579">
        <v>3</v>
      </c>
      <c r="V2579">
        <v>0</v>
      </c>
      <c r="W2579">
        <v>0.53808603163952007</v>
      </c>
      <c r="X2579">
        <v>51.7918401781426</v>
      </c>
      <c r="Y2579">
        <v>3.4894107158988001</v>
      </c>
      <c r="Z2579">
        <v>0.67835824967754665</v>
      </c>
      <c r="AA2579">
        <v>17.374398147034878</v>
      </c>
      <c r="AB2579">
        <v>17.864853435913989</v>
      </c>
      <c r="AC2579">
        <v>16.056028926110507</v>
      </c>
      <c r="AD2579">
        <v>0</v>
      </c>
      <c r="AE2579">
        <v>107.79297568441783</v>
      </c>
    </row>
    <row r="2580" spans="1:31" x14ac:dyDescent="0.25">
      <c r="A2580">
        <v>2364313</v>
      </c>
      <c r="B2580">
        <v>1</v>
      </c>
      <c r="C2580" t="s">
        <v>81</v>
      </c>
      <c r="D2580" t="s">
        <v>120</v>
      </c>
      <c r="E2580" t="s">
        <v>148</v>
      </c>
      <c r="F2580" t="s">
        <v>7656</v>
      </c>
      <c r="G2580" t="s">
        <v>160</v>
      </c>
      <c r="H2580" t="s">
        <v>151</v>
      </c>
      <c r="I2580" t="s">
        <v>136</v>
      </c>
      <c r="J2580" t="s">
        <v>137</v>
      </c>
      <c r="K2580" t="s">
        <v>138</v>
      </c>
      <c r="L2580" t="s">
        <v>7657</v>
      </c>
      <c r="M2580" t="s">
        <v>7658</v>
      </c>
      <c r="N2580">
        <v>1.1133333329999999</v>
      </c>
      <c r="O2580">
        <v>0</v>
      </c>
      <c r="P2580">
        <v>1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9.5932459115333338E-2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9.5932459115333338E-2</v>
      </c>
    </row>
    <row r="2581" spans="1:31" x14ac:dyDescent="0.25">
      <c r="A2581">
        <v>2364170</v>
      </c>
      <c r="B2581">
        <v>1</v>
      </c>
      <c r="C2581" t="s">
        <v>80</v>
      </c>
      <c r="D2581" t="s">
        <v>99</v>
      </c>
      <c r="E2581" t="s">
        <v>166</v>
      </c>
      <c r="F2581" t="s">
        <v>7659</v>
      </c>
      <c r="G2581" t="s">
        <v>252</v>
      </c>
      <c r="H2581" t="s">
        <v>135</v>
      </c>
      <c r="I2581" t="s">
        <v>136</v>
      </c>
      <c r="J2581" t="s">
        <v>137</v>
      </c>
      <c r="K2581" t="s">
        <v>245</v>
      </c>
      <c r="L2581" t="s">
        <v>7660</v>
      </c>
      <c r="M2581" t="s">
        <v>7661</v>
      </c>
      <c r="N2581">
        <v>1.564166666</v>
      </c>
      <c r="O2581">
        <v>4</v>
      </c>
      <c r="P2581">
        <v>869</v>
      </c>
      <c r="Q2581">
        <v>1</v>
      </c>
      <c r="R2581">
        <v>38</v>
      </c>
      <c r="S2581">
        <v>2</v>
      </c>
      <c r="T2581">
        <v>84</v>
      </c>
      <c r="U2581">
        <v>0</v>
      </c>
      <c r="V2581">
        <v>1</v>
      </c>
      <c r="W2581">
        <v>70.957277697475632</v>
      </c>
      <c r="X2581">
        <v>407.1824144567189</v>
      </c>
      <c r="Y2581">
        <v>0.50827735390908668</v>
      </c>
      <c r="Z2581">
        <v>22.124114910410785</v>
      </c>
      <c r="AA2581">
        <v>7.4405431331575826</v>
      </c>
      <c r="AB2581">
        <v>214.37765751196397</v>
      </c>
      <c r="AC2581">
        <v>0</v>
      </c>
      <c r="AD2581">
        <v>8.9416353040502496</v>
      </c>
      <c r="AE2581">
        <v>731.53192036768621</v>
      </c>
    </row>
    <row r="2582" spans="1:31" x14ac:dyDescent="0.25">
      <c r="A2582">
        <v>2364548</v>
      </c>
      <c r="B2582">
        <v>1</v>
      </c>
      <c r="C2582" t="s">
        <v>80</v>
      </c>
      <c r="D2582" t="s">
        <v>92</v>
      </c>
      <c r="E2582" t="s">
        <v>148</v>
      </c>
      <c r="F2582" t="s">
        <v>7662</v>
      </c>
      <c r="G2582" t="s">
        <v>150</v>
      </c>
      <c r="H2582" t="s">
        <v>151</v>
      </c>
      <c r="I2582" t="s">
        <v>136</v>
      </c>
      <c r="J2582" t="s">
        <v>137</v>
      </c>
      <c r="K2582" t="s">
        <v>138</v>
      </c>
      <c r="L2582" t="s">
        <v>7663</v>
      </c>
      <c r="M2582" t="s">
        <v>7664</v>
      </c>
      <c r="N2582">
        <v>3.173888888</v>
      </c>
      <c r="O2582">
        <v>0</v>
      </c>
      <c r="P2582">
        <v>1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0.6891327568845601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0.6891327568845601</v>
      </c>
    </row>
    <row r="2583" spans="1:31" x14ac:dyDescent="0.25">
      <c r="A2583">
        <v>2364462</v>
      </c>
      <c r="B2583">
        <v>1</v>
      </c>
      <c r="C2583" t="s">
        <v>80</v>
      </c>
      <c r="D2583" t="s">
        <v>100</v>
      </c>
      <c r="E2583" t="s">
        <v>148</v>
      </c>
      <c r="F2583" t="s">
        <v>7665</v>
      </c>
      <c r="G2583" t="s">
        <v>160</v>
      </c>
      <c r="H2583" t="s">
        <v>151</v>
      </c>
      <c r="I2583" t="s">
        <v>136</v>
      </c>
      <c r="J2583" t="s">
        <v>137</v>
      </c>
      <c r="K2583" t="s">
        <v>138</v>
      </c>
      <c r="L2583" t="s">
        <v>7666</v>
      </c>
      <c r="M2583" t="s">
        <v>7667</v>
      </c>
      <c r="N2583">
        <v>0.76055555500000005</v>
      </c>
      <c r="O2583">
        <v>0</v>
      </c>
      <c r="P2583">
        <v>1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0.37297045253446659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0.37297045253446659</v>
      </c>
    </row>
    <row r="2584" spans="1:31" x14ac:dyDescent="0.25">
      <c r="A2584">
        <v>2364021</v>
      </c>
      <c r="B2584">
        <v>1</v>
      </c>
      <c r="C2584" t="s">
        <v>80</v>
      </c>
      <c r="D2584" t="s">
        <v>87</v>
      </c>
      <c r="E2584" t="s">
        <v>175</v>
      </c>
      <c r="F2584" t="s">
        <v>7668</v>
      </c>
      <c r="G2584" t="s">
        <v>3821</v>
      </c>
      <c r="H2584" t="s">
        <v>151</v>
      </c>
      <c r="I2584" t="s">
        <v>136</v>
      </c>
      <c r="J2584" t="s">
        <v>137</v>
      </c>
      <c r="K2584" t="s">
        <v>138</v>
      </c>
      <c r="L2584" t="s">
        <v>7669</v>
      </c>
      <c r="M2584" t="s">
        <v>7670</v>
      </c>
      <c r="N2584">
        <v>3.1013888879999998</v>
      </c>
      <c r="O2584">
        <v>0</v>
      </c>
      <c r="P2584">
        <v>27</v>
      </c>
      <c r="Q2584">
        <v>0</v>
      </c>
      <c r="R2584">
        <v>0</v>
      </c>
      <c r="S2584">
        <v>0</v>
      </c>
      <c r="T2584">
        <v>13</v>
      </c>
      <c r="U2584">
        <v>0</v>
      </c>
      <c r="V2584">
        <v>0</v>
      </c>
      <c r="W2584">
        <v>0</v>
      </c>
      <c r="X2584">
        <v>27.481618576706733</v>
      </c>
      <c r="Y2584">
        <v>0</v>
      </c>
      <c r="Z2584">
        <v>0</v>
      </c>
      <c r="AA2584">
        <v>0</v>
      </c>
      <c r="AB2584">
        <v>69.217418021018474</v>
      </c>
      <c r="AC2584">
        <v>0</v>
      </c>
      <c r="AD2584">
        <v>0</v>
      </c>
      <c r="AE2584">
        <v>96.699036597725211</v>
      </c>
    </row>
    <row r="2585" spans="1:31" x14ac:dyDescent="0.25">
      <c r="A2585">
        <v>2363947</v>
      </c>
      <c r="B2585">
        <v>1</v>
      </c>
      <c r="C2585" t="s">
        <v>80</v>
      </c>
      <c r="D2585" t="s">
        <v>107</v>
      </c>
      <c r="E2585" t="s">
        <v>148</v>
      </c>
      <c r="F2585" t="s">
        <v>7671</v>
      </c>
      <c r="G2585" t="s">
        <v>150</v>
      </c>
      <c r="H2585" t="s">
        <v>151</v>
      </c>
      <c r="I2585" t="s">
        <v>136</v>
      </c>
      <c r="J2585" t="s">
        <v>137</v>
      </c>
      <c r="K2585" t="s">
        <v>138</v>
      </c>
      <c r="L2585" t="s">
        <v>7672</v>
      </c>
      <c r="M2585" t="s">
        <v>7673</v>
      </c>
      <c r="N2585">
        <v>3.5813888880000002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1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1.0407852131464874</v>
      </c>
      <c r="AC2585">
        <v>0</v>
      </c>
      <c r="AD2585">
        <v>0</v>
      </c>
      <c r="AE2585">
        <v>1.0407852131464874</v>
      </c>
    </row>
    <row r="2586" spans="1:31" x14ac:dyDescent="0.25">
      <c r="A2586">
        <v>2364471</v>
      </c>
      <c r="B2586">
        <v>1</v>
      </c>
      <c r="C2586" t="s">
        <v>80</v>
      </c>
      <c r="D2586" t="s">
        <v>93</v>
      </c>
      <c r="E2586" t="s">
        <v>154</v>
      </c>
      <c r="F2586" t="s">
        <v>7674</v>
      </c>
      <c r="G2586" t="s">
        <v>299</v>
      </c>
      <c r="H2586" t="s">
        <v>151</v>
      </c>
      <c r="I2586" t="s">
        <v>136</v>
      </c>
      <c r="J2586" t="s">
        <v>137</v>
      </c>
      <c r="K2586" t="s">
        <v>138</v>
      </c>
      <c r="L2586" t="s">
        <v>7675</v>
      </c>
      <c r="M2586" t="s">
        <v>7676</v>
      </c>
      <c r="N2586">
        <v>1.4566666660000001</v>
      </c>
      <c r="O2586">
        <v>0</v>
      </c>
      <c r="P2586">
        <v>45</v>
      </c>
      <c r="Q2586">
        <v>0</v>
      </c>
      <c r="R2586">
        <v>12</v>
      </c>
      <c r="S2586">
        <v>0</v>
      </c>
      <c r="T2586">
        <v>7</v>
      </c>
      <c r="U2586">
        <v>0</v>
      </c>
      <c r="V2586">
        <v>0</v>
      </c>
      <c r="W2586">
        <v>0</v>
      </c>
      <c r="X2586">
        <v>14.775092657388543</v>
      </c>
      <c r="Y2586">
        <v>0</v>
      </c>
      <c r="Z2586">
        <v>25.150186864934078</v>
      </c>
      <c r="AA2586">
        <v>0</v>
      </c>
      <c r="AB2586">
        <v>8.0172117787767299</v>
      </c>
      <c r="AC2586">
        <v>0</v>
      </c>
      <c r="AD2586">
        <v>0</v>
      </c>
      <c r="AE2586">
        <v>47.942491301099352</v>
      </c>
    </row>
    <row r="2587" spans="1:31" x14ac:dyDescent="0.25">
      <c r="A2587">
        <v>2364448</v>
      </c>
      <c r="B2587">
        <v>1</v>
      </c>
      <c r="C2587" t="s">
        <v>80</v>
      </c>
      <c r="D2587" t="s">
        <v>95</v>
      </c>
      <c r="E2587" t="s">
        <v>132</v>
      </c>
      <c r="F2587" t="s">
        <v>7677</v>
      </c>
      <c r="G2587" t="s">
        <v>244</v>
      </c>
      <c r="H2587" t="s">
        <v>135</v>
      </c>
      <c r="I2587" t="s">
        <v>136</v>
      </c>
      <c r="J2587" t="s">
        <v>137</v>
      </c>
      <c r="K2587" t="s">
        <v>245</v>
      </c>
      <c r="L2587" t="s">
        <v>7678</v>
      </c>
      <c r="M2587" t="s">
        <v>7679</v>
      </c>
      <c r="N2587">
        <v>0.30888888799999997</v>
      </c>
      <c r="O2587">
        <v>0</v>
      </c>
      <c r="P2587">
        <v>201</v>
      </c>
      <c r="Q2587">
        <v>0</v>
      </c>
      <c r="R2587">
        <v>1</v>
      </c>
      <c r="S2587">
        <v>0</v>
      </c>
      <c r="T2587">
        <v>16</v>
      </c>
      <c r="U2587">
        <v>0</v>
      </c>
      <c r="V2587">
        <v>0</v>
      </c>
      <c r="W2587">
        <v>0</v>
      </c>
      <c r="X2587">
        <v>17.793467216930036</v>
      </c>
      <c r="Y2587">
        <v>0</v>
      </c>
      <c r="Z2587">
        <v>3.6962740271022219E-2</v>
      </c>
      <c r="AA2587">
        <v>0</v>
      </c>
      <c r="AB2587">
        <v>2.19822455979204</v>
      </c>
      <c r="AC2587">
        <v>0</v>
      </c>
      <c r="AD2587">
        <v>0</v>
      </c>
      <c r="AE2587">
        <v>20.0286545169931</v>
      </c>
    </row>
    <row r="2588" spans="1:31" x14ac:dyDescent="0.25">
      <c r="A2588">
        <v>2363784</v>
      </c>
      <c r="B2588">
        <v>1</v>
      </c>
      <c r="C2588" t="s">
        <v>81</v>
      </c>
      <c r="D2588" t="s">
        <v>115</v>
      </c>
      <c r="E2588" t="s">
        <v>171</v>
      </c>
      <c r="F2588" t="s">
        <v>7680</v>
      </c>
      <c r="G2588" t="s">
        <v>168</v>
      </c>
      <c r="H2588" t="s">
        <v>135</v>
      </c>
      <c r="I2588" t="s">
        <v>136</v>
      </c>
      <c r="J2588" t="s">
        <v>137</v>
      </c>
      <c r="K2588" t="s">
        <v>138</v>
      </c>
      <c r="L2588" t="s">
        <v>7681</v>
      </c>
      <c r="M2588" t="s">
        <v>7682</v>
      </c>
      <c r="N2588">
        <v>1.1216666660000001</v>
      </c>
      <c r="O2588">
        <v>0</v>
      </c>
      <c r="P2588">
        <v>349</v>
      </c>
      <c r="Q2588">
        <v>0</v>
      </c>
      <c r="R2588">
        <v>1</v>
      </c>
      <c r="S2588">
        <v>0</v>
      </c>
      <c r="T2588">
        <v>42</v>
      </c>
      <c r="U2588">
        <v>1</v>
      </c>
      <c r="V2588">
        <v>0</v>
      </c>
      <c r="W2588">
        <v>0</v>
      </c>
      <c r="X2588">
        <v>18.772126545684525</v>
      </c>
      <c r="Y2588">
        <v>0</v>
      </c>
      <c r="Z2588">
        <v>0</v>
      </c>
      <c r="AA2588">
        <v>0</v>
      </c>
      <c r="AB2588">
        <v>6.637417823500777</v>
      </c>
      <c r="AC2588">
        <v>0.40461893735768167</v>
      </c>
      <c r="AD2588">
        <v>0</v>
      </c>
      <c r="AE2588">
        <v>25.814163306542984</v>
      </c>
    </row>
    <row r="2589" spans="1:31" x14ac:dyDescent="0.25">
      <c r="A2589">
        <v>2364348</v>
      </c>
      <c r="B2589">
        <v>1</v>
      </c>
      <c r="C2589" t="s">
        <v>80</v>
      </c>
      <c r="D2589" t="s">
        <v>106</v>
      </c>
      <c r="E2589" t="s">
        <v>132</v>
      </c>
      <c r="F2589" t="s">
        <v>7683</v>
      </c>
      <c r="G2589" t="s">
        <v>244</v>
      </c>
      <c r="H2589" t="s">
        <v>135</v>
      </c>
      <c r="I2589" t="s">
        <v>136</v>
      </c>
      <c r="J2589" t="s">
        <v>137</v>
      </c>
      <c r="K2589" t="s">
        <v>138</v>
      </c>
      <c r="L2589" t="s">
        <v>7684</v>
      </c>
      <c r="M2589" t="s">
        <v>7685</v>
      </c>
      <c r="N2589">
        <v>0.52111111099999996</v>
      </c>
      <c r="O2589">
        <v>0</v>
      </c>
      <c r="P2589">
        <v>7</v>
      </c>
      <c r="Q2589">
        <v>0</v>
      </c>
      <c r="R2589">
        <v>14</v>
      </c>
      <c r="S2589">
        <v>0</v>
      </c>
      <c r="T2589">
        <v>3</v>
      </c>
      <c r="U2589">
        <v>0</v>
      </c>
      <c r="V2589">
        <v>0</v>
      </c>
      <c r="W2589">
        <v>0</v>
      </c>
      <c r="X2589">
        <v>0.34375040292252002</v>
      </c>
      <c r="Y2589">
        <v>0</v>
      </c>
      <c r="Z2589">
        <v>32.25462095390165</v>
      </c>
      <c r="AA2589">
        <v>0</v>
      </c>
      <c r="AB2589">
        <v>0.73203058192828885</v>
      </c>
      <c r="AC2589">
        <v>0</v>
      </c>
      <c r="AD2589">
        <v>0</v>
      </c>
      <c r="AE2589">
        <v>33.330401938752459</v>
      </c>
    </row>
    <row r="2590" spans="1:31" x14ac:dyDescent="0.25">
      <c r="A2590">
        <v>2364033</v>
      </c>
      <c r="B2590">
        <v>1</v>
      </c>
      <c r="C2590" t="s">
        <v>80</v>
      </c>
      <c r="D2590" t="s">
        <v>99</v>
      </c>
      <c r="E2590" t="s">
        <v>166</v>
      </c>
      <c r="F2590" t="s">
        <v>5472</v>
      </c>
      <c r="G2590" t="s">
        <v>252</v>
      </c>
      <c r="H2590" t="s">
        <v>135</v>
      </c>
      <c r="I2590" t="s">
        <v>136</v>
      </c>
      <c r="J2590" t="s">
        <v>137</v>
      </c>
      <c r="K2590" t="s">
        <v>245</v>
      </c>
      <c r="L2590" t="s">
        <v>7686</v>
      </c>
      <c r="M2590" t="s">
        <v>7687</v>
      </c>
      <c r="N2590">
        <v>1.975833333</v>
      </c>
      <c r="O2590">
        <v>4</v>
      </c>
      <c r="P2590">
        <v>902</v>
      </c>
      <c r="Q2590">
        <v>13</v>
      </c>
      <c r="R2590">
        <v>118</v>
      </c>
      <c r="S2590">
        <v>20</v>
      </c>
      <c r="T2590">
        <v>67</v>
      </c>
      <c r="U2590">
        <v>0</v>
      </c>
      <c r="V2590">
        <v>4</v>
      </c>
      <c r="W2590">
        <v>20.313509894999797</v>
      </c>
      <c r="X2590">
        <v>389.17423961763637</v>
      </c>
      <c r="Y2590">
        <v>164.17728954335942</v>
      </c>
      <c r="Z2590">
        <v>140.170310216057</v>
      </c>
      <c r="AA2590">
        <v>129.98058209213551</v>
      </c>
      <c r="AB2590">
        <v>104.72387344467626</v>
      </c>
      <c r="AC2590">
        <v>0</v>
      </c>
      <c r="AD2590">
        <v>1034.6892248402999</v>
      </c>
      <c r="AE2590">
        <v>1983.2290296491642</v>
      </c>
    </row>
    <row r="2591" spans="1:31" x14ac:dyDescent="0.25">
      <c r="A2591">
        <v>2364388</v>
      </c>
      <c r="B2591">
        <v>1</v>
      </c>
      <c r="C2591" t="s">
        <v>80</v>
      </c>
      <c r="D2591" t="s">
        <v>93</v>
      </c>
      <c r="E2591" t="s">
        <v>132</v>
      </c>
      <c r="F2591" t="s">
        <v>7688</v>
      </c>
      <c r="G2591" t="s">
        <v>168</v>
      </c>
      <c r="H2591" t="s">
        <v>135</v>
      </c>
      <c r="I2591" t="s">
        <v>653</v>
      </c>
      <c r="J2591" t="s">
        <v>137</v>
      </c>
      <c r="K2591" t="s">
        <v>138</v>
      </c>
      <c r="L2591" t="s">
        <v>7689</v>
      </c>
      <c r="M2591" t="s">
        <v>7690</v>
      </c>
      <c r="N2591">
        <v>3.6944444E-2</v>
      </c>
      <c r="O2591">
        <v>0</v>
      </c>
      <c r="P2591">
        <v>467</v>
      </c>
      <c r="Q2591">
        <v>0</v>
      </c>
      <c r="R2591">
        <v>20</v>
      </c>
      <c r="S2591">
        <v>0</v>
      </c>
      <c r="T2591">
        <v>39</v>
      </c>
      <c r="U2591">
        <v>0</v>
      </c>
      <c r="V2591">
        <v>1</v>
      </c>
      <c r="W2591">
        <v>0</v>
      </c>
      <c r="X2591">
        <v>4.9324802231142142</v>
      </c>
      <c r="Y2591">
        <v>0</v>
      </c>
      <c r="Z2591">
        <v>1.1567549972441906</v>
      </c>
      <c r="AA2591">
        <v>0</v>
      </c>
      <c r="AB2591">
        <v>2.1185015054296179</v>
      </c>
      <c r="AC2591">
        <v>0</v>
      </c>
      <c r="AD2591">
        <v>1.2288530380998666</v>
      </c>
      <c r="AE2591">
        <v>9.4365897638878895</v>
      </c>
    </row>
    <row r="2592" spans="1:31" x14ac:dyDescent="0.25">
      <c r="A2592">
        <v>2364431</v>
      </c>
      <c r="B2592">
        <v>1</v>
      </c>
      <c r="C2592" t="s">
        <v>80</v>
      </c>
      <c r="D2592" t="s">
        <v>93</v>
      </c>
      <c r="E2592" t="s">
        <v>166</v>
      </c>
      <c r="F2592" t="s">
        <v>7691</v>
      </c>
      <c r="G2592" t="s">
        <v>168</v>
      </c>
      <c r="H2592" t="s">
        <v>135</v>
      </c>
      <c r="I2592" t="s">
        <v>136</v>
      </c>
      <c r="J2592" t="s">
        <v>137</v>
      </c>
      <c r="K2592" t="s">
        <v>138</v>
      </c>
      <c r="L2592" t="s">
        <v>7692</v>
      </c>
      <c r="M2592" t="s">
        <v>7693</v>
      </c>
      <c r="N2592">
        <v>5.3333332999999997E-2</v>
      </c>
      <c r="O2592">
        <v>0</v>
      </c>
      <c r="P2592">
        <v>691</v>
      </c>
      <c r="Q2592">
        <v>16</v>
      </c>
      <c r="R2592">
        <v>196</v>
      </c>
      <c r="S2592">
        <v>8</v>
      </c>
      <c r="T2592">
        <v>201</v>
      </c>
      <c r="U2592">
        <v>0</v>
      </c>
      <c r="V2592">
        <v>0</v>
      </c>
      <c r="W2592">
        <v>0</v>
      </c>
      <c r="X2592">
        <v>19.489130127530395</v>
      </c>
      <c r="Y2592">
        <v>9.9619490009700833</v>
      </c>
      <c r="Z2592">
        <v>42.486952836797911</v>
      </c>
      <c r="AA2592">
        <v>5.7602395836861886</v>
      </c>
      <c r="AB2592">
        <v>23.947431287760686</v>
      </c>
      <c r="AC2592">
        <v>0</v>
      </c>
      <c r="AD2592">
        <v>0</v>
      </c>
      <c r="AE2592">
        <v>101.64570283674527</v>
      </c>
    </row>
    <row r="2593" spans="1:31" x14ac:dyDescent="0.25">
      <c r="A2593">
        <v>2363887</v>
      </c>
      <c r="B2593">
        <v>1</v>
      </c>
      <c r="C2593" t="s">
        <v>80</v>
      </c>
      <c r="D2593" t="s">
        <v>103</v>
      </c>
      <c r="E2593" t="s">
        <v>320</v>
      </c>
      <c r="F2593" t="s">
        <v>7694</v>
      </c>
      <c r="G2593" t="s">
        <v>328</v>
      </c>
      <c r="H2593" t="s">
        <v>135</v>
      </c>
      <c r="I2593" t="s">
        <v>136</v>
      </c>
      <c r="J2593" t="s">
        <v>137</v>
      </c>
      <c r="K2593" t="s">
        <v>245</v>
      </c>
      <c r="L2593" t="s">
        <v>7695</v>
      </c>
      <c r="M2593" t="s">
        <v>7696</v>
      </c>
      <c r="N2593">
        <v>0.36305555499999997</v>
      </c>
      <c r="O2593">
        <v>0</v>
      </c>
      <c r="P2593">
        <v>15183</v>
      </c>
      <c r="Q2593">
        <v>0</v>
      </c>
      <c r="R2593">
        <v>119</v>
      </c>
      <c r="S2593">
        <v>2</v>
      </c>
      <c r="T2593">
        <v>2546</v>
      </c>
      <c r="U2593">
        <v>0</v>
      </c>
      <c r="V2593">
        <v>2</v>
      </c>
      <c r="W2593">
        <v>0</v>
      </c>
      <c r="X2593">
        <v>1733.5658403135496</v>
      </c>
      <c r="Y2593">
        <v>0</v>
      </c>
      <c r="Z2593">
        <v>60.073430993653957</v>
      </c>
      <c r="AA2593">
        <v>85.806028908609221</v>
      </c>
      <c r="AB2593">
        <v>1322.4255435508646</v>
      </c>
      <c r="AC2593">
        <v>0</v>
      </c>
      <c r="AD2593">
        <v>66.276963629430739</v>
      </c>
      <c r="AE2593">
        <v>3268.147807396108</v>
      </c>
    </row>
    <row r="2594" spans="1:31" x14ac:dyDescent="0.25">
      <c r="A2594">
        <v>2364551</v>
      </c>
      <c r="B2594">
        <v>1</v>
      </c>
      <c r="C2594" t="s">
        <v>81</v>
      </c>
      <c r="D2594" t="s">
        <v>113</v>
      </c>
      <c r="E2594" t="s">
        <v>225</v>
      </c>
      <c r="F2594" t="s">
        <v>7697</v>
      </c>
      <c r="G2594" t="s">
        <v>2703</v>
      </c>
      <c r="H2594" t="s">
        <v>151</v>
      </c>
      <c r="I2594" t="s">
        <v>136</v>
      </c>
      <c r="J2594" t="s">
        <v>137</v>
      </c>
      <c r="K2594" t="s">
        <v>138</v>
      </c>
      <c r="L2594" t="s">
        <v>7698</v>
      </c>
      <c r="M2594" t="s">
        <v>7699</v>
      </c>
      <c r="N2594">
        <v>1.911944444</v>
      </c>
      <c r="O2594">
        <v>0</v>
      </c>
      <c r="P2594">
        <v>82</v>
      </c>
      <c r="Q2594">
        <v>0</v>
      </c>
      <c r="R2594">
        <v>1</v>
      </c>
      <c r="S2594">
        <v>0</v>
      </c>
      <c r="T2594">
        <v>3</v>
      </c>
      <c r="U2594">
        <v>0</v>
      </c>
      <c r="V2594">
        <v>0</v>
      </c>
      <c r="W2594">
        <v>0</v>
      </c>
      <c r="X2594">
        <v>38.27180984125151</v>
      </c>
      <c r="Y2594">
        <v>0</v>
      </c>
      <c r="Z2594">
        <v>0</v>
      </c>
      <c r="AA2594">
        <v>0</v>
      </c>
      <c r="AB2594">
        <v>3.6944608736864457</v>
      </c>
      <c r="AC2594">
        <v>0</v>
      </c>
      <c r="AD2594">
        <v>0</v>
      </c>
      <c r="AE2594">
        <v>41.966270714937956</v>
      </c>
    </row>
    <row r="2595" spans="1:31" x14ac:dyDescent="0.25">
      <c r="A2595">
        <v>2364528</v>
      </c>
      <c r="B2595">
        <v>1</v>
      </c>
      <c r="C2595" t="s">
        <v>80</v>
      </c>
      <c r="D2595" t="s">
        <v>93</v>
      </c>
      <c r="E2595" t="s">
        <v>225</v>
      </c>
      <c r="F2595" t="s">
        <v>7700</v>
      </c>
      <c r="G2595" t="s">
        <v>219</v>
      </c>
      <c r="H2595" t="s">
        <v>151</v>
      </c>
      <c r="I2595" t="s">
        <v>136</v>
      </c>
      <c r="J2595" t="s">
        <v>137</v>
      </c>
      <c r="K2595" t="s">
        <v>138</v>
      </c>
      <c r="L2595" t="s">
        <v>7701</v>
      </c>
      <c r="M2595" t="s">
        <v>7702</v>
      </c>
      <c r="N2595">
        <v>2.3702777770000001</v>
      </c>
      <c r="O2595">
        <v>0</v>
      </c>
      <c r="P2595">
        <v>2</v>
      </c>
      <c r="Q2595">
        <v>0</v>
      </c>
      <c r="R2595">
        <v>1</v>
      </c>
      <c r="S2595">
        <v>0</v>
      </c>
      <c r="T2595">
        <v>8</v>
      </c>
      <c r="U2595">
        <v>0</v>
      </c>
      <c r="V2595">
        <v>0</v>
      </c>
      <c r="W2595">
        <v>0</v>
      </c>
      <c r="X2595">
        <v>1.2058996094497219</v>
      </c>
      <c r="Y2595">
        <v>0</v>
      </c>
      <c r="Z2595">
        <v>16.844195853306292</v>
      </c>
      <c r="AA2595">
        <v>0</v>
      </c>
      <c r="AB2595">
        <v>59.974361518271188</v>
      </c>
      <c r="AC2595">
        <v>0</v>
      </c>
      <c r="AD2595">
        <v>0</v>
      </c>
      <c r="AE2595">
        <v>78.0244569810272</v>
      </c>
    </row>
    <row r="2596" spans="1:31" x14ac:dyDescent="0.25">
      <c r="A2596">
        <v>2364265</v>
      </c>
      <c r="B2596">
        <v>1</v>
      </c>
      <c r="C2596" t="s">
        <v>80</v>
      </c>
      <c r="D2596" t="s">
        <v>106</v>
      </c>
      <c r="E2596" t="s">
        <v>132</v>
      </c>
      <c r="F2596" t="s">
        <v>7703</v>
      </c>
      <c r="G2596" t="s">
        <v>244</v>
      </c>
      <c r="H2596" t="s">
        <v>135</v>
      </c>
      <c r="I2596" t="s">
        <v>136</v>
      </c>
      <c r="J2596" t="s">
        <v>137</v>
      </c>
      <c r="K2596" t="s">
        <v>138</v>
      </c>
      <c r="L2596" t="s">
        <v>7704</v>
      </c>
      <c r="M2596" t="s">
        <v>7705</v>
      </c>
      <c r="N2596">
        <v>1.9055555550000001</v>
      </c>
      <c r="O2596">
        <v>0</v>
      </c>
      <c r="P2596">
        <v>37</v>
      </c>
      <c r="Q2596">
        <v>4</v>
      </c>
      <c r="R2596">
        <v>11</v>
      </c>
      <c r="S2596">
        <v>0</v>
      </c>
      <c r="T2596">
        <v>17</v>
      </c>
      <c r="U2596">
        <v>0</v>
      </c>
      <c r="V2596">
        <v>0</v>
      </c>
      <c r="W2596">
        <v>0</v>
      </c>
      <c r="X2596">
        <v>23.491865105041185</v>
      </c>
      <c r="Y2596">
        <v>68.351710538835917</v>
      </c>
      <c r="Z2596">
        <v>38.596049205083567</v>
      </c>
      <c r="AA2596">
        <v>0</v>
      </c>
      <c r="AB2596">
        <v>71.462518315524306</v>
      </c>
      <c r="AC2596">
        <v>0</v>
      </c>
      <c r="AD2596">
        <v>0</v>
      </c>
      <c r="AE2596">
        <v>201.90214316448498</v>
      </c>
    </row>
    <row r="2597" spans="1:31" x14ac:dyDescent="0.25">
      <c r="A2597">
        <v>2363930</v>
      </c>
      <c r="B2597">
        <v>1</v>
      </c>
      <c r="C2597" t="s">
        <v>80</v>
      </c>
      <c r="D2597" t="s">
        <v>96</v>
      </c>
      <c r="E2597" t="s">
        <v>166</v>
      </c>
      <c r="F2597" t="s">
        <v>7706</v>
      </c>
      <c r="G2597" t="s">
        <v>244</v>
      </c>
      <c r="H2597" t="s">
        <v>135</v>
      </c>
      <c r="I2597" t="s">
        <v>136</v>
      </c>
      <c r="J2597" t="s">
        <v>137</v>
      </c>
      <c r="K2597" t="s">
        <v>245</v>
      </c>
      <c r="L2597" t="s">
        <v>7707</v>
      </c>
      <c r="M2597" t="s">
        <v>7708</v>
      </c>
      <c r="N2597">
        <v>3.7641666659999999</v>
      </c>
      <c r="O2597">
        <v>1</v>
      </c>
      <c r="P2597">
        <v>259</v>
      </c>
      <c r="Q2597">
        <v>0</v>
      </c>
      <c r="R2597">
        <v>1</v>
      </c>
      <c r="S2597">
        <v>0</v>
      </c>
      <c r="T2597">
        <v>7</v>
      </c>
      <c r="U2597">
        <v>0</v>
      </c>
      <c r="V2597">
        <v>1</v>
      </c>
      <c r="W2597">
        <v>50.4146467983687</v>
      </c>
      <c r="X2597">
        <v>334.78043679597937</v>
      </c>
      <c r="Y2597">
        <v>0</v>
      </c>
      <c r="Z2597">
        <v>2.0553740971000596</v>
      </c>
      <c r="AA2597">
        <v>0</v>
      </c>
      <c r="AB2597">
        <v>29.79938079939306</v>
      </c>
      <c r="AC2597">
        <v>0</v>
      </c>
      <c r="AD2597">
        <v>16.085579727187483</v>
      </c>
      <c r="AE2597">
        <v>433.13541821802875</v>
      </c>
    </row>
    <row r="2598" spans="1:31" x14ac:dyDescent="0.25">
      <c r="A2598">
        <v>2364508</v>
      </c>
      <c r="B2598">
        <v>1</v>
      </c>
      <c r="C2598" t="s">
        <v>81</v>
      </c>
      <c r="D2598" t="s">
        <v>123</v>
      </c>
      <c r="E2598" t="s">
        <v>148</v>
      </c>
      <c r="F2598" t="s">
        <v>7709</v>
      </c>
      <c r="G2598" t="s">
        <v>160</v>
      </c>
      <c r="H2598" t="s">
        <v>151</v>
      </c>
      <c r="I2598" t="s">
        <v>136</v>
      </c>
      <c r="J2598" t="s">
        <v>137</v>
      </c>
      <c r="K2598" t="s">
        <v>138</v>
      </c>
      <c r="L2598" t="s">
        <v>7710</v>
      </c>
      <c r="M2598" t="s">
        <v>7711</v>
      </c>
      <c r="N2598">
        <v>1.6258333330000001</v>
      </c>
      <c r="O2598">
        <v>0</v>
      </c>
      <c r="P2598">
        <v>1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0.22440568155099977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0.22440568155099977</v>
      </c>
    </row>
    <row r="2599" spans="1:31" x14ac:dyDescent="0.25">
      <c r="A2599">
        <v>2363827</v>
      </c>
      <c r="B2599">
        <v>1</v>
      </c>
      <c r="C2599" t="s">
        <v>80</v>
      </c>
      <c r="D2599" t="s">
        <v>83</v>
      </c>
      <c r="E2599" t="s">
        <v>225</v>
      </c>
      <c r="F2599" t="s">
        <v>7712</v>
      </c>
      <c r="G2599" t="s">
        <v>292</v>
      </c>
      <c r="H2599" t="s">
        <v>151</v>
      </c>
      <c r="I2599" t="s">
        <v>136</v>
      </c>
      <c r="J2599" t="s">
        <v>3</v>
      </c>
      <c r="K2599" t="s">
        <v>138</v>
      </c>
      <c r="L2599" t="s">
        <v>7713</v>
      </c>
      <c r="M2599" t="s">
        <v>7714</v>
      </c>
      <c r="N2599">
        <v>5.5763888880000003</v>
      </c>
      <c r="O2599">
        <v>0</v>
      </c>
      <c r="P2599">
        <v>201</v>
      </c>
      <c r="Q2599">
        <v>0</v>
      </c>
      <c r="R2599">
        <v>0</v>
      </c>
      <c r="S2599">
        <v>0</v>
      </c>
      <c r="T2599">
        <v>21</v>
      </c>
      <c r="U2599">
        <v>0</v>
      </c>
      <c r="V2599">
        <v>0</v>
      </c>
      <c r="W2599">
        <v>0</v>
      </c>
      <c r="X2599">
        <v>462.67304272503651</v>
      </c>
      <c r="Y2599">
        <v>0</v>
      </c>
      <c r="Z2599">
        <v>0</v>
      </c>
      <c r="AA2599">
        <v>0</v>
      </c>
      <c r="AB2599">
        <v>99.761605929812703</v>
      </c>
      <c r="AC2599">
        <v>0</v>
      </c>
      <c r="AD2599">
        <v>0</v>
      </c>
      <c r="AE2599">
        <v>562.43464865484918</v>
      </c>
    </row>
    <row r="2600" spans="1:31" x14ac:dyDescent="0.25">
      <c r="A2600">
        <v>2364514</v>
      </c>
      <c r="B2600">
        <v>1</v>
      </c>
      <c r="C2600" t="s">
        <v>80</v>
      </c>
      <c r="D2600" t="s">
        <v>99</v>
      </c>
      <c r="E2600" t="s">
        <v>148</v>
      </c>
      <c r="F2600" t="s">
        <v>7715</v>
      </c>
      <c r="G2600" t="s">
        <v>160</v>
      </c>
      <c r="H2600" t="s">
        <v>151</v>
      </c>
      <c r="I2600" t="s">
        <v>136</v>
      </c>
      <c r="J2600" t="s">
        <v>137</v>
      </c>
      <c r="K2600" t="s">
        <v>138</v>
      </c>
      <c r="L2600" t="s">
        <v>7716</v>
      </c>
      <c r="M2600" t="s">
        <v>7717</v>
      </c>
      <c r="N2600">
        <v>2.096666666</v>
      </c>
      <c r="O2600">
        <v>0</v>
      </c>
      <c r="P2600">
        <v>1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0.85621264455172497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0.85621264455172497</v>
      </c>
    </row>
    <row r="2601" spans="1:31" x14ac:dyDescent="0.25">
      <c r="A2601">
        <v>2363950</v>
      </c>
      <c r="B2601">
        <v>1</v>
      </c>
      <c r="C2601" t="s">
        <v>80</v>
      </c>
      <c r="D2601" t="s">
        <v>107</v>
      </c>
      <c r="E2601" t="s">
        <v>132</v>
      </c>
      <c r="F2601" t="s">
        <v>7718</v>
      </c>
      <c r="G2601" t="s">
        <v>244</v>
      </c>
      <c r="H2601" t="s">
        <v>135</v>
      </c>
      <c r="I2601" t="s">
        <v>136</v>
      </c>
      <c r="J2601" t="s">
        <v>137</v>
      </c>
      <c r="K2601" t="s">
        <v>245</v>
      </c>
      <c r="L2601" t="s">
        <v>7719</v>
      </c>
      <c r="M2601" t="s">
        <v>7720</v>
      </c>
      <c r="N2601">
        <v>7.1563888880000004</v>
      </c>
      <c r="O2601">
        <v>0</v>
      </c>
      <c r="P2601">
        <v>57</v>
      </c>
      <c r="Q2601">
        <v>0</v>
      </c>
      <c r="R2601">
        <v>0</v>
      </c>
      <c r="S2601">
        <v>0</v>
      </c>
      <c r="T2601">
        <v>4</v>
      </c>
      <c r="U2601">
        <v>0</v>
      </c>
      <c r="V2601">
        <v>0</v>
      </c>
      <c r="W2601">
        <v>0</v>
      </c>
      <c r="X2601">
        <v>58.96309628512244</v>
      </c>
      <c r="Y2601">
        <v>0</v>
      </c>
      <c r="Z2601">
        <v>0</v>
      </c>
      <c r="AA2601">
        <v>0</v>
      </c>
      <c r="AB2601">
        <v>33.19360806215407</v>
      </c>
      <c r="AC2601">
        <v>0</v>
      </c>
      <c r="AD2601">
        <v>0</v>
      </c>
      <c r="AE2601">
        <v>92.156704347276502</v>
      </c>
    </row>
    <row r="2602" spans="1:31" x14ac:dyDescent="0.25">
      <c r="A2602">
        <v>2363927</v>
      </c>
      <c r="B2602">
        <v>1</v>
      </c>
      <c r="C2602" t="s">
        <v>80</v>
      </c>
      <c r="D2602" t="s">
        <v>106</v>
      </c>
      <c r="E2602" t="s">
        <v>154</v>
      </c>
      <c r="F2602" t="s">
        <v>7721</v>
      </c>
      <c r="G2602" t="s">
        <v>156</v>
      </c>
      <c r="H2602" t="s">
        <v>151</v>
      </c>
      <c r="I2602" t="s">
        <v>136</v>
      </c>
      <c r="J2602" t="s">
        <v>137</v>
      </c>
      <c r="K2602" t="s">
        <v>138</v>
      </c>
      <c r="L2602" t="s">
        <v>7722</v>
      </c>
      <c r="M2602" t="s">
        <v>7723</v>
      </c>
      <c r="N2602">
        <v>0.816111111</v>
      </c>
      <c r="O2602">
        <v>0</v>
      </c>
      <c r="P2602">
        <v>44</v>
      </c>
      <c r="Q2602">
        <v>0</v>
      </c>
      <c r="R2602">
        <v>10</v>
      </c>
      <c r="S2602">
        <v>0</v>
      </c>
      <c r="T2602">
        <v>17</v>
      </c>
      <c r="U2602">
        <v>0</v>
      </c>
      <c r="V2602">
        <v>0</v>
      </c>
      <c r="W2602">
        <v>0</v>
      </c>
      <c r="X2602">
        <v>15.261925617517868</v>
      </c>
      <c r="Y2602">
        <v>0</v>
      </c>
      <c r="Z2602">
        <v>13.170669757141294</v>
      </c>
      <c r="AA2602">
        <v>0</v>
      </c>
      <c r="AB2602">
        <v>17.202029129254104</v>
      </c>
      <c r="AC2602">
        <v>0</v>
      </c>
      <c r="AD2602">
        <v>0</v>
      </c>
      <c r="AE2602">
        <v>45.634624503913265</v>
      </c>
    </row>
    <row r="2603" spans="1:31" x14ac:dyDescent="0.25">
      <c r="A2603">
        <v>2363904</v>
      </c>
      <c r="B2603">
        <v>1</v>
      </c>
      <c r="C2603" t="s">
        <v>81</v>
      </c>
      <c r="D2603" t="s">
        <v>118</v>
      </c>
      <c r="E2603" t="s">
        <v>225</v>
      </c>
      <c r="F2603" t="s">
        <v>7724</v>
      </c>
      <c r="G2603" t="s">
        <v>219</v>
      </c>
      <c r="H2603" t="s">
        <v>151</v>
      </c>
      <c r="I2603" t="s">
        <v>136</v>
      </c>
      <c r="J2603" t="s">
        <v>137</v>
      </c>
      <c r="K2603" t="s">
        <v>138</v>
      </c>
      <c r="L2603" t="s">
        <v>7725</v>
      </c>
      <c r="M2603" t="s">
        <v>7726</v>
      </c>
      <c r="N2603">
        <v>0.69861111099999995</v>
      </c>
      <c r="O2603">
        <v>0</v>
      </c>
      <c r="P2603">
        <v>17</v>
      </c>
      <c r="Q2603">
        <v>0</v>
      </c>
      <c r="R2603">
        <v>0</v>
      </c>
      <c r="S2603">
        <v>0</v>
      </c>
      <c r="T2603">
        <v>3</v>
      </c>
      <c r="U2603">
        <v>0</v>
      </c>
      <c r="V2603">
        <v>0</v>
      </c>
      <c r="W2603">
        <v>0</v>
      </c>
      <c r="X2603">
        <v>6.087022727070293</v>
      </c>
      <c r="Y2603">
        <v>0</v>
      </c>
      <c r="Z2603">
        <v>0</v>
      </c>
      <c r="AA2603">
        <v>0</v>
      </c>
      <c r="AB2603">
        <v>3.3693253151540601</v>
      </c>
      <c r="AC2603">
        <v>0</v>
      </c>
      <c r="AD2603">
        <v>0</v>
      </c>
      <c r="AE2603">
        <v>9.4563480422243522</v>
      </c>
    </row>
    <row r="2604" spans="1:31" x14ac:dyDescent="0.25">
      <c r="A2604">
        <v>2364362</v>
      </c>
      <c r="B2604">
        <v>1</v>
      </c>
      <c r="C2604" t="s">
        <v>80</v>
      </c>
      <c r="D2604" t="s">
        <v>105</v>
      </c>
      <c r="E2604" t="s">
        <v>175</v>
      </c>
      <c r="F2604" t="s">
        <v>7727</v>
      </c>
      <c r="G2604" t="s">
        <v>219</v>
      </c>
      <c r="H2604" t="s">
        <v>151</v>
      </c>
      <c r="I2604" t="s">
        <v>136</v>
      </c>
      <c r="J2604" t="s">
        <v>137</v>
      </c>
      <c r="K2604" t="s">
        <v>138</v>
      </c>
      <c r="L2604" t="s">
        <v>7728</v>
      </c>
      <c r="M2604" t="s">
        <v>7729</v>
      </c>
      <c r="N2604">
        <v>2.0491666660000001</v>
      </c>
      <c r="O2604">
        <v>0</v>
      </c>
      <c r="P2604">
        <v>39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25.516665802821496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25.516665802821496</v>
      </c>
    </row>
    <row r="2605" spans="1:31" x14ac:dyDescent="0.25">
      <c r="A2605">
        <v>2363884</v>
      </c>
      <c r="B2605">
        <v>1</v>
      </c>
      <c r="C2605" t="s">
        <v>81</v>
      </c>
      <c r="D2605" t="s">
        <v>123</v>
      </c>
      <c r="E2605" t="s">
        <v>225</v>
      </c>
      <c r="F2605" t="s">
        <v>7730</v>
      </c>
      <c r="G2605" t="s">
        <v>219</v>
      </c>
      <c r="H2605" t="s">
        <v>151</v>
      </c>
      <c r="I2605" t="s">
        <v>136</v>
      </c>
      <c r="J2605" t="s">
        <v>137</v>
      </c>
      <c r="K2605" t="s">
        <v>138</v>
      </c>
      <c r="L2605" t="s">
        <v>7731</v>
      </c>
      <c r="M2605" t="s">
        <v>7732</v>
      </c>
      <c r="N2605">
        <v>4.0119444440000001</v>
      </c>
      <c r="O2605">
        <v>0</v>
      </c>
      <c r="P2605">
        <v>216</v>
      </c>
      <c r="Q2605">
        <v>0</v>
      </c>
      <c r="R2605">
        <v>0</v>
      </c>
      <c r="S2605">
        <v>0</v>
      </c>
      <c r="T2605">
        <v>68</v>
      </c>
      <c r="U2605">
        <v>0</v>
      </c>
      <c r="V2605">
        <v>0</v>
      </c>
      <c r="W2605">
        <v>0</v>
      </c>
      <c r="X2605">
        <v>227.76026805874531</v>
      </c>
      <c r="Y2605">
        <v>0</v>
      </c>
      <c r="Z2605">
        <v>0</v>
      </c>
      <c r="AA2605">
        <v>0</v>
      </c>
      <c r="AB2605">
        <v>199.97110417270923</v>
      </c>
      <c r="AC2605">
        <v>0</v>
      </c>
      <c r="AD2605">
        <v>0</v>
      </c>
      <c r="AE2605">
        <v>427.73137223145454</v>
      </c>
    </row>
    <row r="2606" spans="1:31" x14ac:dyDescent="0.25">
      <c r="A2606">
        <v>2364368</v>
      </c>
      <c r="B2606">
        <v>1</v>
      </c>
      <c r="C2606" t="s">
        <v>80</v>
      </c>
      <c r="D2606" t="s">
        <v>105</v>
      </c>
      <c r="E2606" t="s">
        <v>148</v>
      </c>
      <c r="F2606" t="s">
        <v>7733</v>
      </c>
      <c r="G2606" t="s">
        <v>240</v>
      </c>
      <c r="H2606" t="s">
        <v>151</v>
      </c>
      <c r="I2606" t="s">
        <v>136</v>
      </c>
      <c r="J2606" t="s">
        <v>137</v>
      </c>
      <c r="K2606" t="s">
        <v>138</v>
      </c>
      <c r="L2606" t="s">
        <v>7734</v>
      </c>
      <c r="M2606" t="s">
        <v>7735</v>
      </c>
      <c r="N2606">
        <v>7.0625</v>
      </c>
      <c r="O2606">
        <v>0</v>
      </c>
      <c r="P2606">
        <v>1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1.6449350073116742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1.6449350073116742</v>
      </c>
    </row>
    <row r="2607" spans="1:31" x14ac:dyDescent="0.25">
      <c r="A2607">
        <v>2364511</v>
      </c>
      <c r="B2607">
        <v>1</v>
      </c>
      <c r="C2607" t="s">
        <v>81</v>
      </c>
      <c r="D2607" t="s">
        <v>119</v>
      </c>
      <c r="E2607" t="s">
        <v>148</v>
      </c>
      <c r="F2607" t="s">
        <v>7736</v>
      </c>
      <c r="G2607" t="s">
        <v>160</v>
      </c>
      <c r="H2607" t="s">
        <v>151</v>
      </c>
      <c r="I2607" t="s">
        <v>136</v>
      </c>
      <c r="J2607" t="s">
        <v>137</v>
      </c>
      <c r="K2607" t="s">
        <v>138</v>
      </c>
      <c r="L2607" t="s">
        <v>7737</v>
      </c>
      <c r="M2607" t="s">
        <v>7738</v>
      </c>
      <c r="N2607">
        <v>1.917777777</v>
      </c>
      <c r="O2607">
        <v>0</v>
      </c>
      <c r="P2607">
        <v>1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0.25086951568845833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0.25086951568845833</v>
      </c>
    </row>
    <row r="2608" spans="1:31" x14ac:dyDescent="0.25">
      <c r="A2608">
        <v>2364119</v>
      </c>
      <c r="B2608">
        <v>1</v>
      </c>
      <c r="C2608" t="s">
        <v>80</v>
      </c>
      <c r="D2608" t="s">
        <v>105</v>
      </c>
      <c r="E2608" t="s">
        <v>175</v>
      </c>
      <c r="F2608" t="s">
        <v>6776</v>
      </c>
      <c r="G2608" t="s">
        <v>177</v>
      </c>
      <c r="H2608" t="s">
        <v>151</v>
      </c>
      <c r="I2608" t="s">
        <v>136</v>
      </c>
      <c r="J2608" t="s">
        <v>137</v>
      </c>
      <c r="K2608" t="s">
        <v>138</v>
      </c>
      <c r="L2608" t="s">
        <v>7739</v>
      </c>
      <c r="M2608" t="s">
        <v>7740</v>
      </c>
      <c r="N2608">
        <v>0.72166666599999996</v>
      </c>
      <c r="O2608">
        <v>0</v>
      </c>
      <c r="P2608">
        <v>50</v>
      </c>
      <c r="Q2608">
        <v>0</v>
      </c>
      <c r="R2608">
        <v>0</v>
      </c>
      <c r="S2608">
        <v>0</v>
      </c>
      <c r="T2608">
        <v>4</v>
      </c>
      <c r="U2608">
        <v>0</v>
      </c>
      <c r="V2608">
        <v>0</v>
      </c>
      <c r="W2608">
        <v>0</v>
      </c>
      <c r="X2608">
        <v>8.1755354474102955</v>
      </c>
      <c r="Y2608">
        <v>0</v>
      </c>
      <c r="Z2608">
        <v>0</v>
      </c>
      <c r="AA2608">
        <v>0</v>
      </c>
      <c r="AB2608">
        <v>13.338934542148932</v>
      </c>
      <c r="AC2608">
        <v>0</v>
      </c>
      <c r="AD2608">
        <v>0</v>
      </c>
      <c r="AE2608">
        <v>21.514469989559228</v>
      </c>
    </row>
    <row r="2609" spans="1:31" x14ac:dyDescent="0.25">
      <c r="A2609">
        <v>2364070</v>
      </c>
      <c r="B2609">
        <v>1</v>
      </c>
      <c r="C2609" t="s">
        <v>80</v>
      </c>
      <c r="D2609" t="s">
        <v>106</v>
      </c>
      <c r="E2609" t="s">
        <v>132</v>
      </c>
      <c r="F2609" t="s">
        <v>7741</v>
      </c>
      <c r="G2609" t="s">
        <v>328</v>
      </c>
      <c r="H2609" t="s">
        <v>135</v>
      </c>
      <c r="I2609" t="s">
        <v>136</v>
      </c>
      <c r="J2609" t="s">
        <v>137</v>
      </c>
      <c r="K2609" t="s">
        <v>138</v>
      </c>
      <c r="L2609" t="s">
        <v>7742</v>
      </c>
      <c r="M2609" t="s">
        <v>7743</v>
      </c>
      <c r="N2609">
        <v>0.226111111</v>
      </c>
      <c r="O2609">
        <v>0</v>
      </c>
      <c r="P2609">
        <v>0</v>
      </c>
      <c r="Q2609">
        <v>0</v>
      </c>
      <c r="R2609">
        <v>11</v>
      </c>
      <c r="S2609">
        <v>0</v>
      </c>
      <c r="T2609">
        <v>5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6.9503373708685405</v>
      </c>
      <c r="AA2609">
        <v>0</v>
      </c>
      <c r="AB2609">
        <v>5.9420611535085843</v>
      </c>
      <c r="AC2609">
        <v>0</v>
      </c>
      <c r="AD2609">
        <v>0</v>
      </c>
      <c r="AE2609">
        <v>12.892398524377125</v>
      </c>
    </row>
    <row r="2610" spans="1:31" x14ac:dyDescent="0.25">
      <c r="A2610">
        <v>2364554</v>
      </c>
      <c r="B2610">
        <v>1</v>
      </c>
      <c r="C2610" t="s">
        <v>81</v>
      </c>
      <c r="D2610" t="s">
        <v>128</v>
      </c>
      <c r="E2610" t="s">
        <v>166</v>
      </c>
      <c r="F2610" t="s">
        <v>7744</v>
      </c>
      <c r="G2610" t="s">
        <v>168</v>
      </c>
      <c r="H2610" t="s">
        <v>135</v>
      </c>
      <c r="I2610" t="s">
        <v>136</v>
      </c>
      <c r="J2610" t="s">
        <v>137</v>
      </c>
      <c r="K2610" t="s">
        <v>138</v>
      </c>
      <c r="L2610" t="s">
        <v>7745</v>
      </c>
      <c r="M2610" t="s">
        <v>7746</v>
      </c>
      <c r="N2610">
        <v>0.36222222199999998</v>
      </c>
      <c r="O2610">
        <v>0</v>
      </c>
      <c r="P2610">
        <v>8</v>
      </c>
      <c r="Q2610">
        <v>0</v>
      </c>
      <c r="R2610">
        <v>0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0.88555126132093009</v>
      </c>
      <c r="Y2610">
        <v>0</v>
      </c>
      <c r="Z2610">
        <v>0</v>
      </c>
      <c r="AA2610">
        <v>0</v>
      </c>
      <c r="AB2610">
        <v>0</v>
      </c>
      <c r="AC2610">
        <v>9.019185349522818</v>
      </c>
      <c r="AD2610">
        <v>0</v>
      </c>
      <c r="AE2610">
        <v>9.9047366108437487</v>
      </c>
    </row>
    <row r="2611" spans="1:31" x14ac:dyDescent="0.25">
      <c r="A2611">
        <v>2364231</v>
      </c>
      <c r="B2611">
        <v>1</v>
      </c>
      <c r="C2611" t="s">
        <v>80</v>
      </c>
      <c r="D2611" t="s">
        <v>86</v>
      </c>
      <c r="E2611" t="s">
        <v>225</v>
      </c>
      <c r="F2611" t="s">
        <v>7747</v>
      </c>
      <c r="G2611" t="s">
        <v>219</v>
      </c>
      <c r="H2611" t="s">
        <v>151</v>
      </c>
      <c r="I2611" t="s">
        <v>136</v>
      </c>
      <c r="J2611" t="s">
        <v>137</v>
      </c>
      <c r="K2611" t="s">
        <v>138</v>
      </c>
      <c r="L2611" t="s">
        <v>7748</v>
      </c>
      <c r="M2611" t="s">
        <v>7749</v>
      </c>
      <c r="N2611">
        <v>2.3902777770000001</v>
      </c>
      <c r="O2611">
        <v>0</v>
      </c>
      <c r="P2611">
        <v>159</v>
      </c>
      <c r="Q2611">
        <v>0</v>
      </c>
      <c r="R2611">
        <v>0</v>
      </c>
      <c r="S2611">
        <v>0</v>
      </c>
      <c r="T2611">
        <v>1</v>
      </c>
      <c r="U2611">
        <v>0</v>
      </c>
      <c r="V2611">
        <v>0</v>
      </c>
      <c r="W2611">
        <v>0</v>
      </c>
      <c r="X2611">
        <v>116.01489230354447</v>
      </c>
      <c r="Y2611">
        <v>0</v>
      </c>
      <c r="Z2611">
        <v>0</v>
      </c>
      <c r="AA2611">
        <v>0</v>
      </c>
      <c r="AB2611">
        <v>3.8752932022147166</v>
      </c>
      <c r="AC2611">
        <v>0</v>
      </c>
      <c r="AD2611">
        <v>0</v>
      </c>
      <c r="AE2611">
        <v>119.89018550575919</v>
      </c>
    </row>
    <row r="2612" spans="1:31" x14ac:dyDescent="0.25">
      <c r="A2612">
        <v>2364394</v>
      </c>
      <c r="B2612">
        <v>1</v>
      </c>
      <c r="C2612" t="s">
        <v>80</v>
      </c>
      <c r="D2612" t="s">
        <v>83</v>
      </c>
      <c r="E2612" t="s">
        <v>154</v>
      </c>
      <c r="F2612" t="s">
        <v>7750</v>
      </c>
      <c r="G2612" t="s">
        <v>227</v>
      </c>
      <c r="H2612" t="s">
        <v>151</v>
      </c>
      <c r="I2612" t="s">
        <v>136</v>
      </c>
      <c r="J2612" t="s">
        <v>137</v>
      </c>
      <c r="K2612" t="s">
        <v>138</v>
      </c>
      <c r="L2612" t="s">
        <v>7751</v>
      </c>
      <c r="M2612" t="s">
        <v>7752</v>
      </c>
      <c r="N2612">
        <v>1.3761111109999999</v>
      </c>
      <c r="O2612">
        <v>0</v>
      </c>
      <c r="P2612">
        <v>763</v>
      </c>
      <c r="Q2612">
        <v>0</v>
      </c>
      <c r="R2612">
        <v>0</v>
      </c>
      <c r="S2612">
        <v>0</v>
      </c>
      <c r="T2612">
        <v>59</v>
      </c>
      <c r="U2612">
        <v>0</v>
      </c>
      <c r="V2612">
        <v>0</v>
      </c>
      <c r="W2612">
        <v>0</v>
      </c>
      <c r="X2612">
        <v>356.22476400454133</v>
      </c>
      <c r="Y2612">
        <v>0</v>
      </c>
      <c r="Z2612">
        <v>0</v>
      </c>
      <c r="AA2612">
        <v>0</v>
      </c>
      <c r="AB2612">
        <v>104.06582197565099</v>
      </c>
      <c r="AC2612">
        <v>0</v>
      </c>
      <c r="AD2612">
        <v>0</v>
      </c>
      <c r="AE2612">
        <v>460.2905859801923</v>
      </c>
    </row>
    <row r="2613" spans="1:31" x14ac:dyDescent="0.25">
      <c r="A2613">
        <v>2364517</v>
      </c>
      <c r="B2613">
        <v>1</v>
      </c>
      <c r="C2613" t="s">
        <v>80</v>
      </c>
      <c r="D2613" t="s">
        <v>88</v>
      </c>
      <c r="E2613" t="s">
        <v>175</v>
      </c>
      <c r="F2613" t="s">
        <v>7753</v>
      </c>
      <c r="G2613" t="s">
        <v>284</v>
      </c>
      <c r="H2613" t="s">
        <v>151</v>
      </c>
      <c r="I2613" t="s">
        <v>136</v>
      </c>
      <c r="J2613" t="s">
        <v>137</v>
      </c>
      <c r="K2613" t="s">
        <v>138</v>
      </c>
      <c r="L2613" t="s">
        <v>7754</v>
      </c>
      <c r="M2613" t="s">
        <v>7755</v>
      </c>
      <c r="N2613">
        <v>1.5152777770000001</v>
      </c>
      <c r="O2613">
        <v>0</v>
      </c>
      <c r="P2613">
        <v>180</v>
      </c>
      <c r="Q2613">
        <v>0</v>
      </c>
      <c r="R2613">
        <v>0</v>
      </c>
      <c r="S2613">
        <v>0</v>
      </c>
      <c r="T2613">
        <v>5</v>
      </c>
      <c r="U2613">
        <v>0</v>
      </c>
      <c r="V2613">
        <v>0</v>
      </c>
      <c r="W2613">
        <v>0</v>
      </c>
      <c r="X2613">
        <v>88.863326665953423</v>
      </c>
      <c r="Y2613">
        <v>0</v>
      </c>
      <c r="Z2613">
        <v>0</v>
      </c>
      <c r="AA2613">
        <v>0</v>
      </c>
      <c r="AB2613">
        <v>13.278298560061343</v>
      </c>
      <c r="AC2613">
        <v>0</v>
      </c>
      <c r="AD2613">
        <v>0</v>
      </c>
      <c r="AE2613">
        <v>102.14162522601477</v>
      </c>
    </row>
    <row r="2614" spans="1:31" x14ac:dyDescent="0.25">
      <c r="A2614">
        <v>2363853</v>
      </c>
      <c r="B2614">
        <v>1</v>
      </c>
      <c r="C2614" t="s">
        <v>80</v>
      </c>
      <c r="D2614" t="s">
        <v>88</v>
      </c>
      <c r="E2614" t="s">
        <v>166</v>
      </c>
      <c r="F2614" t="s">
        <v>7756</v>
      </c>
      <c r="G2614" t="s">
        <v>168</v>
      </c>
      <c r="H2614" t="s">
        <v>135</v>
      </c>
      <c r="I2614" t="s">
        <v>136</v>
      </c>
      <c r="J2614" t="s">
        <v>137</v>
      </c>
      <c r="K2614" t="s">
        <v>138</v>
      </c>
      <c r="L2614" t="s">
        <v>7757</v>
      </c>
      <c r="M2614" t="s">
        <v>7758</v>
      </c>
      <c r="N2614">
        <v>7.4444443999999999E-2</v>
      </c>
      <c r="O2614">
        <v>0</v>
      </c>
      <c r="P2614">
        <v>0</v>
      </c>
      <c r="Q2614">
        <v>0</v>
      </c>
      <c r="R2614">
        <v>0</v>
      </c>
      <c r="S2614">
        <v>3</v>
      </c>
      <c r="T2614">
        <v>0</v>
      </c>
      <c r="U2614">
        <v>1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3.0793127608769066</v>
      </c>
      <c r="AB2614">
        <v>0</v>
      </c>
      <c r="AC2614">
        <v>1.2308272952462667</v>
      </c>
      <c r="AD2614">
        <v>0</v>
      </c>
      <c r="AE2614">
        <v>4.3101400561231733</v>
      </c>
    </row>
    <row r="2615" spans="1:31" x14ac:dyDescent="0.25">
      <c r="A2615">
        <v>2364494</v>
      </c>
      <c r="B2615">
        <v>1</v>
      </c>
      <c r="C2615" t="s">
        <v>80</v>
      </c>
      <c r="D2615" t="s">
        <v>93</v>
      </c>
      <c r="E2615" t="s">
        <v>225</v>
      </c>
      <c r="F2615" t="s">
        <v>7759</v>
      </c>
      <c r="G2615" t="s">
        <v>219</v>
      </c>
      <c r="H2615" t="s">
        <v>151</v>
      </c>
      <c r="I2615" t="s">
        <v>136</v>
      </c>
      <c r="J2615" t="s">
        <v>137</v>
      </c>
      <c r="K2615" t="s">
        <v>138</v>
      </c>
      <c r="L2615" t="s">
        <v>7760</v>
      </c>
      <c r="M2615" t="s">
        <v>7761</v>
      </c>
      <c r="N2615">
        <v>0.94138888799999998</v>
      </c>
      <c r="O2615">
        <v>0</v>
      </c>
      <c r="P2615">
        <v>4</v>
      </c>
      <c r="Q2615">
        <v>0</v>
      </c>
      <c r="R2615">
        <v>4</v>
      </c>
      <c r="S2615">
        <v>0</v>
      </c>
      <c r="T2615">
        <v>1</v>
      </c>
      <c r="U2615">
        <v>0</v>
      </c>
      <c r="V2615">
        <v>0</v>
      </c>
      <c r="W2615">
        <v>0</v>
      </c>
      <c r="X2615">
        <v>4.7943012526035611</v>
      </c>
      <c r="Y2615">
        <v>0</v>
      </c>
      <c r="Z2615">
        <v>9.2998809570472503</v>
      </c>
      <c r="AA2615">
        <v>0</v>
      </c>
      <c r="AB2615">
        <v>2.9646600740711117E-3</v>
      </c>
      <c r="AC2615">
        <v>0</v>
      </c>
      <c r="AD2615">
        <v>0</v>
      </c>
      <c r="AE2615">
        <v>14.097146869724881</v>
      </c>
    </row>
    <row r="2616" spans="1:31" x14ac:dyDescent="0.25">
      <c r="A2616">
        <v>2364225</v>
      </c>
      <c r="B2616">
        <v>1</v>
      </c>
      <c r="C2616" t="s">
        <v>80</v>
      </c>
      <c r="D2616" t="s">
        <v>84</v>
      </c>
      <c r="E2616" t="s">
        <v>225</v>
      </c>
      <c r="F2616" t="s">
        <v>7762</v>
      </c>
      <c r="G2616" t="s">
        <v>219</v>
      </c>
      <c r="H2616" t="s">
        <v>151</v>
      </c>
      <c r="I2616" t="s">
        <v>136</v>
      </c>
      <c r="J2616" t="s">
        <v>137</v>
      </c>
      <c r="K2616" t="s">
        <v>138</v>
      </c>
      <c r="L2616" t="s">
        <v>7763</v>
      </c>
      <c r="M2616" t="s">
        <v>7764</v>
      </c>
      <c r="N2616">
        <v>0.95083333299999995</v>
      </c>
      <c r="O2616">
        <v>0</v>
      </c>
      <c r="P2616">
        <v>143</v>
      </c>
      <c r="Q2616">
        <v>0</v>
      </c>
      <c r="R2616">
        <v>0</v>
      </c>
      <c r="S2616">
        <v>0</v>
      </c>
      <c r="T2616">
        <v>14</v>
      </c>
      <c r="U2616">
        <v>0</v>
      </c>
      <c r="V2616">
        <v>0</v>
      </c>
      <c r="W2616">
        <v>0</v>
      </c>
      <c r="X2616">
        <v>39.697855679315914</v>
      </c>
      <c r="Y2616">
        <v>0</v>
      </c>
      <c r="Z2616">
        <v>0</v>
      </c>
      <c r="AA2616">
        <v>0</v>
      </c>
      <c r="AB2616">
        <v>19.569967867012515</v>
      </c>
      <c r="AC2616">
        <v>0</v>
      </c>
      <c r="AD2616">
        <v>0</v>
      </c>
      <c r="AE2616">
        <v>59.26782354632843</v>
      </c>
    </row>
    <row r="2617" spans="1:31" x14ac:dyDescent="0.25">
      <c r="A2617">
        <v>2363790</v>
      </c>
      <c r="B2617">
        <v>1</v>
      </c>
      <c r="C2617" t="s">
        <v>80</v>
      </c>
      <c r="D2617" t="s">
        <v>94</v>
      </c>
      <c r="E2617" t="s">
        <v>166</v>
      </c>
      <c r="F2617" t="s">
        <v>7765</v>
      </c>
      <c r="G2617" t="s">
        <v>328</v>
      </c>
      <c r="H2617" t="s">
        <v>135</v>
      </c>
      <c r="I2617" t="s">
        <v>136</v>
      </c>
      <c r="J2617" t="s">
        <v>137</v>
      </c>
      <c r="K2617" t="s">
        <v>138</v>
      </c>
      <c r="L2617" t="s">
        <v>7766</v>
      </c>
      <c r="M2617" t="s">
        <v>7767</v>
      </c>
      <c r="N2617">
        <v>0.41444444400000002</v>
      </c>
      <c r="O2617">
        <v>0</v>
      </c>
      <c r="P2617">
        <v>983</v>
      </c>
      <c r="Q2617">
        <v>62</v>
      </c>
      <c r="R2617">
        <v>303</v>
      </c>
      <c r="S2617">
        <v>25</v>
      </c>
      <c r="T2617">
        <v>174</v>
      </c>
      <c r="U2617">
        <v>9</v>
      </c>
      <c r="V2617">
        <v>0</v>
      </c>
      <c r="W2617">
        <v>0</v>
      </c>
      <c r="X2617">
        <v>95.733866178637882</v>
      </c>
      <c r="Y2617">
        <v>113.68571537793193</v>
      </c>
      <c r="Z2617">
        <v>549.99997177639921</v>
      </c>
      <c r="AA2617">
        <v>22.934087085494028</v>
      </c>
      <c r="AB2617">
        <v>63.540940459087267</v>
      </c>
      <c r="AC2617">
        <v>122.39401268827493</v>
      </c>
      <c r="AD2617">
        <v>0</v>
      </c>
      <c r="AE2617">
        <v>968.28859356582529</v>
      </c>
    </row>
    <row r="2618" spans="1:31" x14ac:dyDescent="0.25">
      <c r="A2618">
        <v>2364434</v>
      </c>
      <c r="B2618">
        <v>1</v>
      </c>
      <c r="C2618" t="s">
        <v>81</v>
      </c>
      <c r="D2618" t="s">
        <v>124</v>
      </c>
      <c r="E2618" t="s">
        <v>154</v>
      </c>
      <c r="F2618" t="s">
        <v>7768</v>
      </c>
      <c r="G2618" t="s">
        <v>299</v>
      </c>
      <c r="H2618" t="s">
        <v>151</v>
      </c>
      <c r="I2618" t="s">
        <v>136</v>
      </c>
      <c r="J2618" t="s">
        <v>137</v>
      </c>
      <c r="K2618" t="s">
        <v>138</v>
      </c>
      <c r="L2618" t="s">
        <v>7769</v>
      </c>
      <c r="M2618" t="s">
        <v>7770</v>
      </c>
      <c r="N2618">
        <v>1.766388888</v>
      </c>
      <c r="O2618">
        <v>0</v>
      </c>
      <c r="P2618">
        <v>0</v>
      </c>
      <c r="Q2618">
        <v>0</v>
      </c>
      <c r="R2618">
        <v>31</v>
      </c>
      <c r="S2618">
        <v>0</v>
      </c>
      <c r="T2618">
        <v>4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157.000912649594</v>
      </c>
      <c r="AA2618">
        <v>0</v>
      </c>
      <c r="AB2618">
        <v>24.593510180058832</v>
      </c>
      <c r="AC2618">
        <v>0</v>
      </c>
      <c r="AD2618">
        <v>0</v>
      </c>
      <c r="AE2618">
        <v>181.59442282965284</v>
      </c>
    </row>
    <row r="2619" spans="1:31" x14ac:dyDescent="0.25">
      <c r="A2619">
        <v>2364314</v>
      </c>
      <c r="B2619">
        <v>1</v>
      </c>
      <c r="C2619" t="s">
        <v>80</v>
      </c>
      <c r="D2619" t="s">
        <v>92</v>
      </c>
      <c r="E2619" t="s">
        <v>225</v>
      </c>
      <c r="F2619" t="s">
        <v>7771</v>
      </c>
      <c r="G2619" t="s">
        <v>156</v>
      </c>
      <c r="H2619" t="s">
        <v>151</v>
      </c>
      <c r="I2619" t="s">
        <v>136</v>
      </c>
      <c r="J2619" t="s">
        <v>137</v>
      </c>
      <c r="K2619" t="s">
        <v>138</v>
      </c>
      <c r="L2619" t="s">
        <v>7772</v>
      </c>
      <c r="M2619" t="s">
        <v>7773</v>
      </c>
      <c r="N2619">
        <v>0.949722222</v>
      </c>
      <c r="O2619">
        <v>0</v>
      </c>
      <c r="P2619">
        <v>57</v>
      </c>
      <c r="Q2619">
        <v>0</v>
      </c>
      <c r="R2619">
        <v>0</v>
      </c>
      <c r="S2619">
        <v>0</v>
      </c>
      <c r="T2619">
        <v>6</v>
      </c>
      <c r="U2619">
        <v>0</v>
      </c>
      <c r="V2619">
        <v>0</v>
      </c>
      <c r="W2619">
        <v>0</v>
      </c>
      <c r="X2619">
        <v>24.581776477946416</v>
      </c>
      <c r="Y2619">
        <v>0</v>
      </c>
      <c r="Z2619">
        <v>0</v>
      </c>
      <c r="AA2619">
        <v>0</v>
      </c>
      <c r="AB2619">
        <v>15.607462056204483</v>
      </c>
      <c r="AC2619">
        <v>0</v>
      </c>
      <c r="AD2619">
        <v>0</v>
      </c>
      <c r="AE2619">
        <v>40.189238534150903</v>
      </c>
    </row>
    <row r="2620" spans="1:31" x14ac:dyDescent="0.25">
      <c r="A2620">
        <v>2363936</v>
      </c>
      <c r="B2620">
        <v>1</v>
      </c>
      <c r="C2620" t="s">
        <v>80</v>
      </c>
      <c r="D2620" t="s">
        <v>106</v>
      </c>
      <c r="E2620" t="s">
        <v>171</v>
      </c>
      <c r="F2620" t="s">
        <v>7774</v>
      </c>
      <c r="G2620" t="s">
        <v>244</v>
      </c>
      <c r="H2620" t="s">
        <v>135</v>
      </c>
      <c r="I2620" t="s">
        <v>136</v>
      </c>
      <c r="J2620" t="s">
        <v>137</v>
      </c>
      <c r="K2620" t="s">
        <v>138</v>
      </c>
      <c r="L2620" t="s">
        <v>7775</v>
      </c>
      <c r="M2620" t="s">
        <v>7776</v>
      </c>
      <c r="N2620">
        <v>1.5391666660000001</v>
      </c>
      <c r="O2620">
        <v>0</v>
      </c>
      <c r="P2620">
        <v>230</v>
      </c>
      <c r="Q2620">
        <v>0</v>
      </c>
      <c r="R2620">
        <v>14</v>
      </c>
      <c r="S2620">
        <v>0</v>
      </c>
      <c r="T2620">
        <v>28</v>
      </c>
      <c r="U2620">
        <v>0</v>
      </c>
      <c r="V2620">
        <v>0</v>
      </c>
      <c r="W2620">
        <v>0</v>
      </c>
      <c r="X2620">
        <v>111.85821718476011</v>
      </c>
      <c r="Y2620">
        <v>0</v>
      </c>
      <c r="Z2620">
        <v>31.598400400491485</v>
      </c>
      <c r="AA2620">
        <v>0</v>
      </c>
      <c r="AB2620">
        <v>49.357842046997234</v>
      </c>
      <c r="AC2620">
        <v>0</v>
      </c>
      <c r="AD2620">
        <v>0</v>
      </c>
      <c r="AE2620">
        <v>192.81445963224883</v>
      </c>
    </row>
    <row r="2621" spans="1:31" x14ac:dyDescent="0.25">
      <c r="A2621">
        <v>2363959</v>
      </c>
      <c r="B2621">
        <v>1</v>
      </c>
      <c r="C2621" t="s">
        <v>80</v>
      </c>
      <c r="D2621" t="s">
        <v>94</v>
      </c>
      <c r="E2621" t="s">
        <v>166</v>
      </c>
      <c r="F2621" t="s">
        <v>7777</v>
      </c>
      <c r="G2621" t="s">
        <v>168</v>
      </c>
      <c r="H2621" t="s">
        <v>135</v>
      </c>
      <c r="I2621" t="s">
        <v>136</v>
      </c>
      <c r="J2621" t="s">
        <v>137</v>
      </c>
      <c r="K2621" t="s">
        <v>138</v>
      </c>
      <c r="L2621" t="s">
        <v>7778</v>
      </c>
      <c r="M2621" t="s">
        <v>7779</v>
      </c>
      <c r="N2621">
        <v>0.326944444</v>
      </c>
      <c r="O2621">
        <v>0</v>
      </c>
      <c r="P2621">
        <v>6095</v>
      </c>
      <c r="Q2621">
        <v>0</v>
      </c>
      <c r="R2621">
        <v>141</v>
      </c>
      <c r="S2621">
        <v>0</v>
      </c>
      <c r="T2621">
        <v>379</v>
      </c>
      <c r="U2621">
        <v>0</v>
      </c>
      <c r="V2621">
        <v>0</v>
      </c>
      <c r="W2621">
        <v>0</v>
      </c>
      <c r="X2621">
        <v>530.9220347391273</v>
      </c>
      <c r="Y2621">
        <v>0</v>
      </c>
      <c r="Z2621">
        <v>57.097212709710682</v>
      </c>
      <c r="AA2621">
        <v>0</v>
      </c>
      <c r="AB2621">
        <v>196.47069320138328</v>
      </c>
      <c r="AC2621">
        <v>0</v>
      </c>
      <c r="AD2621">
        <v>0</v>
      </c>
      <c r="AE2621">
        <v>784.48994065022123</v>
      </c>
    </row>
    <row r="2622" spans="1:31" x14ac:dyDescent="0.25">
      <c r="A2622">
        <v>2363979</v>
      </c>
      <c r="B2622">
        <v>1</v>
      </c>
      <c r="C2622" t="s">
        <v>80</v>
      </c>
      <c r="D2622" t="s">
        <v>101</v>
      </c>
      <c r="E2622" t="s">
        <v>171</v>
      </c>
      <c r="F2622" t="s">
        <v>7780</v>
      </c>
      <c r="G2622" t="s">
        <v>244</v>
      </c>
      <c r="H2622" t="s">
        <v>135</v>
      </c>
      <c r="I2622" t="s">
        <v>136</v>
      </c>
      <c r="J2622" t="s">
        <v>137</v>
      </c>
      <c r="K2622" t="s">
        <v>245</v>
      </c>
      <c r="L2622" t="s">
        <v>7781</v>
      </c>
      <c r="M2622" t="s">
        <v>7782</v>
      </c>
      <c r="N2622">
        <v>2.3630555549999999</v>
      </c>
      <c r="O2622">
        <v>9</v>
      </c>
      <c r="P2622">
        <v>9</v>
      </c>
      <c r="Q2622">
        <v>9</v>
      </c>
      <c r="R2622">
        <v>2</v>
      </c>
      <c r="S2622">
        <v>8</v>
      </c>
      <c r="T2622">
        <v>1</v>
      </c>
      <c r="U2622">
        <v>0</v>
      </c>
      <c r="V2622">
        <v>0</v>
      </c>
      <c r="W2622">
        <v>11.448175614899117</v>
      </c>
      <c r="X2622">
        <v>2.4982279149191311</v>
      </c>
      <c r="Y2622">
        <v>433.01550164381013</v>
      </c>
      <c r="Z2622">
        <v>13.54599917000086</v>
      </c>
      <c r="AA2622">
        <v>80.433145218523848</v>
      </c>
      <c r="AB2622">
        <v>0.74918680910966762</v>
      </c>
      <c r="AC2622">
        <v>0</v>
      </c>
      <c r="AD2622">
        <v>0</v>
      </c>
      <c r="AE2622">
        <v>541.69023637126281</v>
      </c>
    </row>
    <row r="2623" spans="1:31" x14ac:dyDescent="0.25">
      <c r="A2623">
        <v>2364079</v>
      </c>
      <c r="B2623">
        <v>1</v>
      </c>
      <c r="C2623" t="s">
        <v>80</v>
      </c>
      <c r="D2623" t="s">
        <v>85</v>
      </c>
      <c r="E2623" t="s">
        <v>225</v>
      </c>
      <c r="F2623" t="s">
        <v>7783</v>
      </c>
      <c r="G2623" t="s">
        <v>244</v>
      </c>
      <c r="H2623" t="s">
        <v>151</v>
      </c>
      <c r="I2623" t="s">
        <v>136</v>
      </c>
      <c r="J2623" t="s">
        <v>137</v>
      </c>
      <c r="K2623" t="s">
        <v>245</v>
      </c>
      <c r="L2623" t="s">
        <v>7784</v>
      </c>
      <c r="M2623" t="s">
        <v>7785</v>
      </c>
      <c r="N2623">
        <v>0.46722222200000002</v>
      </c>
      <c r="O2623">
        <v>0</v>
      </c>
      <c r="P2623">
        <v>245</v>
      </c>
      <c r="Q2623">
        <v>0</v>
      </c>
      <c r="R2623">
        <v>0</v>
      </c>
      <c r="S2623">
        <v>0</v>
      </c>
      <c r="T2623">
        <v>17</v>
      </c>
      <c r="U2623">
        <v>0</v>
      </c>
      <c r="V2623">
        <v>0</v>
      </c>
      <c r="W2623">
        <v>0</v>
      </c>
      <c r="X2623">
        <v>41.901341808696593</v>
      </c>
      <c r="Y2623">
        <v>0</v>
      </c>
      <c r="Z2623">
        <v>0</v>
      </c>
      <c r="AA2623">
        <v>0</v>
      </c>
      <c r="AB2623">
        <v>11.623553865072536</v>
      </c>
      <c r="AC2623">
        <v>0</v>
      </c>
      <c r="AD2623">
        <v>0</v>
      </c>
      <c r="AE2623">
        <v>53.52489567376913</v>
      </c>
    </row>
    <row r="2624" spans="1:31" x14ac:dyDescent="0.25">
      <c r="A2624">
        <v>2364122</v>
      </c>
      <c r="B2624">
        <v>1</v>
      </c>
      <c r="C2624" t="s">
        <v>80</v>
      </c>
      <c r="D2624" t="s">
        <v>82</v>
      </c>
      <c r="E2624" t="s">
        <v>132</v>
      </c>
      <c r="F2624" t="s">
        <v>7786</v>
      </c>
      <c r="G2624" t="s">
        <v>244</v>
      </c>
      <c r="H2624" t="s">
        <v>135</v>
      </c>
      <c r="I2624" t="s">
        <v>136</v>
      </c>
      <c r="J2624" t="s">
        <v>137</v>
      </c>
      <c r="K2624" t="s">
        <v>245</v>
      </c>
      <c r="L2624" t="s">
        <v>7787</v>
      </c>
      <c r="M2624" t="s">
        <v>7788</v>
      </c>
      <c r="N2624">
        <v>4.5930555550000003</v>
      </c>
      <c r="O2624">
        <v>0</v>
      </c>
      <c r="P2624">
        <v>1374</v>
      </c>
      <c r="Q2624">
        <v>0</v>
      </c>
      <c r="R2624">
        <v>0</v>
      </c>
      <c r="S2624">
        <v>0</v>
      </c>
      <c r="T2624">
        <v>140</v>
      </c>
      <c r="U2624">
        <v>0</v>
      </c>
      <c r="V2624">
        <v>0</v>
      </c>
      <c r="W2624">
        <v>0</v>
      </c>
      <c r="X2624">
        <v>1825.2212040956131</v>
      </c>
      <c r="Y2624">
        <v>0</v>
      </c>
      <c r="Z2624">
        <v>0</v>
      </c>
      <c r="AA2624">
        <v>0</v>
      </c>
      <c r="AB2624">
        <v>1776.2556439668806</v>
      </c>
      <c r="AC2624">
        <v>0</v>
      </c>
      <c r="AD2624">
        <v>0</v>
      </c>
      <c r="AE2624">
        <v>3601.4768480624934</v>
      </c>
    </row>
    <row r="2625" spans="1:31" x14ac:dyDescent="0.25">
      <c r="A2625">
        <v>2364102</v>
      </c>
      <c r="B2625">
        <v>1</v>
      </c>
      <c r="C2625" t="s">
        <v>80</v>
      </c>
      <c r="D2625" t="s">
        <v>97</v>
      </c>
      <c r="E2625" t="s">
        <v>148</v>
      </c>
      <c r="F2625" t="s">
        <v>7789</v>
      </c>
      <c r="G2625" t="s">
        <v>160</v>
      </c>
      <c r="H2625" t="s">
        <v>151</v>
      </c>
      <c r="I2625" t="s">
        <v>136</v>
      </c>
      <c r="J2625" t="s">
        <v>137</v>
      </c>
      <c r="K2625" t="s">
        <v>138</v>
      </c>
      <c r="L2625" t="s">
        <v>7790</v>
      </c>
      <c r="M2625" t="s">
        <v>7791</v>
      </c>
      <c r="N2625">
        <v>1.2208333330000001</v>
      </c>
      <c r="O2625">
        <v>0</v>
      </c>
      <c r="P2625">
        <v>1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2.7468451886728613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2.7468451886728613</v>
      </c>
    </row>
    <row r="2626" spans="1:31" x14ac:dyDescent="0.25">
      <c r="A2626">
        <v>2363953</v>
      </c>
      <c r="B2626">
        <v>1</v>
      </c>
      <c r="C2626" t="s">
        <v>80</v>
      </c>
      <c r="D2626" t="s">
        <v>110</v>
      </c>
      <c r="E2626" t="s">
        <v>132</v>
      </c>
      <c r="F2626" t="s">
        <v>7792</v>
      </c>
      <c r="G2626" t="s">
        <v>185</v>
      </c>
      <c r="H2626" t="s">
        <v>135</v>
      </c>
      <c r="I2626" t="s">
        <v>136</v>
      </c>
      <c r="J2626" t="s">
        <v>137</v>
      </c>
      <c r="K2626" t="s">
        <v>138</v>
      </c>
      <c r="L2626" t="s">
        <v>7793</v>
      </c>
      <c r="M2626" t="s">
        <v>7794</v>
      </c>
      <c r="N2626">
        <v>1.2213888879999999</v>
      </c>
      <c r="O2626">
        <v>0</v>
      </c>
      <c r="P2626">
        <v>0</v>
      </c>
      <c r="Q2626">
        <v>0</v>
      </c>
      <c r="R2626">
        <v>0</v>
      </c>
      <c r="S2626">
        <v>1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2.8551466275905972</v>
      </c>
      <c r="AB2626">
        <v>0</v>
      </c>
      <c r="AC2626">
        <v>0</v>
      </c>
      <c r="AD2626">
        <v>0</v>
      </c>
      <c r="AE2626">
        <v>2.8551466275905972</v>
      </c>
    </row>
    <row r="2627" spans="1:31" x14ac:dyDescent="0.25">
      <c r="A2627">
        <v>2365013</v>
      </c>
      <c r="B2627">
        <v>1</v>
      </c>
      <c r="C2627" t="s">
        <v>80</v>
      </c>
      <c r="D2627" t="s">
        <v>91</v>
      </c>
      <c r="E2627" t="s">
        <v>225</v>
      </c>
      <c r="F2627" t="s">
        <v>7795</v>
      </c>
      <c r="G2627" t="s">
        <v>1306</v>
      </c>
      <c r="H2627" t="s">
        <v>151</v>
      </c>
      <c r="I2627" t="s">
        <v>136</v>
      </c>
      <c r="J2627" t="s">
        <v>137</v>
      </c>
      <c r="K2627" t="s">
        <v>138</v>
      </c>
      <c r="L2627" t="s">
        <v>7796</v>
      </c>
      <c r="M2627" t="s">
        <v>7797</v>
      </c>
      <c r="N2627">
        <v>2.5536111109999999</v>
      </c>
      <c r="O2627">
        <v>0</v>
      </c>
      <c r="P2627">
        <v>30</v>
      </c>
      <c r="Q2627">
        <v>0</v>
      </c>
      <c r="R2627">
        <v>0</v>
      </c>
      <c r="S2627">
        <v>0</v>
      </c>
      <c r="T2627">
        <v>48</v>
      </c>
      <c r="U2627">
        <v>0</v>
      </c>
      <c r="V2627">
        <v>0</v>
      </c>
      <c r="W2627">
        <v>0</v>
      </c>
      <c r="X2627">
        <v>28.648135538511692</v>
      </c>
      <c r="Y2627">
        <v>0</v>
      </c>
      <c r="Z2627">
        <v>0</v>
      </c>
      <c r="AA2627">
        <v>0</v>
      </c>
      <c r="AB2627">
        <v>165.82817286078651</v>
      </c>
      <c r="AC2627">
        <v>0</v>
      </c>
      <c r="AD2627">
        <v>0</v>
      </c>
      <c r="AE2627">
        <v>194.4763083992982</v>
      </c>
    </row>
    <row r="2628" spans="1:31" x14ac:dyDescent="0.25">
      <c r="A2628">
        <v>2364990</v>
      </c>
      <c r="B2628">
        <v>1</v>
      </c>
      <c r="C2628" t="s">
        <v>80</v>
      </c>
      <c r="D2628" t="s">
        <v>104</v>
      </c>
      <c r="E2628" t="s">
        <v>171</v>
      </c>
      <c r="F2628" t="s">
        <v>271</v>
      </c>
      <c r="G2628" t="s">
        <v>1930</v>
      </c>
      <c r="H2628" t="s">
        <v>135</v>
      </c>
      <c r="I2628" t="s">
        <v>136</v>
      </c>
      <c r="J2628" t="s">
        <v>137</v>
      </c>
      <c r="K2628" t="s">
        <v>138</v>
      </c>
      <c r="L2628" t="s">
        <v>7798</v>
      </c>
      <c r="M2628" t="s">
        <v>7799</v>
      </c>
      <c r="N2628">
        <v>0.45527777699999999</v>
      </c>
      <c r="O2628">
        <v>5</v>
      </c>
      <c r="P2628">
        <v>1796</v>
      </c>
      <c r="Q2628">
        <v>10</v>
      </c>
      <c r="R2628">
        <v>20</v>
      </c>
      <c r="S2628">
        <v>17</v>
      </c>
      <c r="T2628">
        <v>210</v>
      </c>
      <c r="U2628">
        <v>2</v>
      </c>
      <c r="V2628">
        <v>0</v>
      </c>
      <c r="W2628">
        <v>0.32745271524143998</v>
      </c>
      <c r="X2628">
        <v>237.36577286255658</v>
      </c>
      <c r="Y2628">
        <v>6.2609327715898244</v>
      </c>
      <c r="Z2628">
        <v>4.1434335167970309</v>
      </c>
      <c r="AA2628">
        <v>192.69947565417112</v>
      </c>
      <c r="AB2628">
        <v>103.8440208687082</v>
      </c>
      <c r="AC2628">
        <v>8.7840268813973506</v>
      </c>
      <c r="AD2628">
        <v>0</v>
      </c>
      <c r="AE2628">
        <v>553.42511527046156</v>
      </c>
    </row>
    <row r="2629" spans="1:31" x14ac:dyDescent="0.25">
      <c r="A2629">
        <v>2365182</v>
      </c>
      <c r="B2629">
        <v>1</v>
      </c>
      <c r="C2629" t="s">
        <v>80</v>
      </c>
      <c r="D2629" t="s">
        <v>100</v>
      </c>
      <c r="E2629" t="s">
        <v>166</v>
      </c>
      <c r="F2629" t="s">
        <v>7800</v>
      </c>
      <c r="G2629" t="s">
        <v>168</v>
      </c>
      <c r="H2629" t="s">
        <v>135</v>
      </c>
      <c r="I2629" t="s">
        <v>136</v>
      </c>
      <c r="J2629" t="s">
        <v>137</v>
      </c>
      <c r="K2629" t="s">
        <v>138</v>
      </c>
      <c r="L2629" t="s">
        <v>7801</v>
      </c>
      <c r="M2629" t="s">
        <v>7802</v>
      </c>
      <c r="N2629">
        <v>0.6925</v>
      </c>
      <c r="O2629">
        <v>6</v>
      </c>
      <c r="P2629">
        <v>13</v>
      </c>
      <c r="Q2629">
        <v>58</v>
      </c>
      <c r="R2629">
        <v>35</v>
      </c>
      <c r="S2629">
        <v>9</v>
      </c>
      <c r="T2629">
        <v>12</v>
      </c>
      <c r="U2629">
        <v>0</v>
      </c>
      <c r="V2629">
        <v>0</v>
      </c>
      <c r="W2629">
        <v>5.1046635057785332</v>
      </c>
      <c r="X2629">
        <v>2.3077659277698097</v>
      </c>
      <c r="Y2629">
        <v>102.90728375925673</v>
      </c>
      <c r="Z2629">
        <v>35.356493894647159</v>
      </c>
      <c r="AA2629">
        <v>18.448483681008078</v>
      </c>
      <c r="AB2629">
        <v>9.8683114596928476</v>
      </c>
      <c r="AC2629">
        <v>0</v>
      </c>
      <c r="AD2629">
        <v>0</v>
      </c>
      <c r="AE2629">
        <v>173.99300222815313</v>
      </c>
    </row>
    <row r="2630" spans="1:31" x14ac:dyDescent="0.25">
      <c r="A2630">
        <v>2365159</v>
      </c>
      <c r="B2630">
        <v>1</v>
      </c>
      <c r="C2630" t="s">
        <v>81</v>
      </c>
      <c r="D2630" t="s">
        <v>122</v>
      </c>
      <c r="E2630" t="s">
        <v>175</v>
      </c>
      <c r="F2630" t="s">
        <v>7803</v>
      </c>
      <c r="G2630" t="s">
        <v>284</v>
      </c>
      <c r="H2630" t="s">
        <v>151</v>
      </c>
      <c r="I2630" t="s">
        <v>136</v>
      </c>
      <c r="J2630" t="s">
        <v>137</v>
      </c>
      <c r="K2630" t="s">
        <v>138</v>
      </c>
      <c r="L2630" t="s">
        <v>7804</v>
      </c>
      <c r="M2630" t="s">
        <v>7805</v>
      </c>
      <c r="N2630">
        <v>0.87444444399999999</v>
      </c>
      <c r="O2630">
        <v>0</v>
      </c>
      <c r="P2630">
        <v>7</v>
      </c>
      <c r="Q2630">
        <v>0</v>
      </c>
      <c r="R2630">
        <v>0</v>
      </c>
      <c r="S2630">
        <v>0</v>
      </c>
      <c r="T2630">
        <v>8</v>
      </c>
      <c r="U2630">
        <v>0</v>
      </c>
      <c r="V2630">
        <v>0</v>
      </c>
      <c r="W2630">
        <v>0</v>
      </c>
      <c r="X2630">
        <v>0.74078818905071775</v>
      </c>
      <c r="Y2630">
        <v>0</v>
      </c>
      <c r="Z2630">
        <v>0</v>
      </c>
      <c r="AA2630">
        <v>0</v>
      </c>
      <c r="AB2630">
        <v>3.8238321042590737</v>
      </c>
      <c r="AC2630">
        <v>0</v>
      </c>
      <c r="AD2630">
        <v>0</v>
      </c>
      <c r="AE2630">
        <v>4.5646202933097912</v>
      </c>
    </row>
    <row r="2631" spans="1:31" x14ac:dyDescent="0.25">
      <c r="A2631">
        <v>2365036</v>
      </c>
      <c r="B2631">
        <v>1</v>
      </c>
      <c r="C2631" t="s">
        <v>80</v>
      </c>
      <c r="D2631" t="s">
        <v>95</v>
      </c>
      <c r="E2631" t="s">
        <v>132</v>
      </c>
      <c r="F2631" t="s">
        <v>7806</v>
      </c>
      <c r="G2631" t="s">
        <v>134</v>
      </c>
      <c r="H2631" t="s">
        <v>135</v>
      </c>
      <c r="I2631" t="s">
        <v>136</v>
      </c>
      <c r="J2631" t="s">
        <v>137</v>
      </c>
      <c r="K2631" t="s">
        <v>138</v>
      </c>
      <c r="L2631" t="s">
        <v>7807</v>
      </c>
      <c r="M2631" t="s">
        <v>7808</v>
      </c>
      <c r="N2631">
        <v>4.2027777769999997</v>
      </c>
      <c r="O2631">
        <v>4</v>
      </c>
      <c r="P2631">
        <v>0</v>
      </c>
      <c r="Q2631">
        <v>3</v>
      </c>
      <c r="R2631">
        <v>0</v>
      </c>
      <c r="S2631">
        <v>2</v>
      </c>
      <c r="T2631">
        <v>0</v>
      </c>
      <c r="U2631">
        <v>0</v>
      </c>
      <c r="V2631">
        <v>0</v>
      </c>
      <c r="W2631">
        <v>12.03197265568558</v>
      </c>
      <c r="X2631">
        <v>0</v>
      </c>
      <c r="Y2631">
        <v>3.9347144323489562</v>
      </c>
      <c r="Z2631">
        <v>0</v>
      </c>
      <c r="AA2631">
        <v>75.236933223133079</v>
      </c>
      <c r="AB2631">
        <v>0</v>
      </c>
      <c r="AC2631">
        <v>0</v>
      </c>
      <c r="AD2631">
        <v>0</v>
      </c>
      <c r="AE2631">
        <v>91.203620311167612</v>
      </c>
    </row>
    <row r="2632" spans="1:31" x14ac:dyDescent="0.25">
      <c r="A2632">
        <v>2364781</v>
      </c>
      <c r="B2632">
        <v>1</v>
      </c>
      <c r="C2632" t="s">
        <v>80</v>
      </c>
      <c r="D2632" t="s">
        <v>105</v>
      </c>
      <c r="E2632" t="s">
        <v>132</v>
      </c>
      <c r="F2632" t="s">
        <v>7809</v>
      </c>
      <c r="G2632" t="s">
        <v>134</v>
      </c>
      <c r="H2632" t="s">
        <v>135</v>
      </c>
      <c r="I2632" t="s">
        <v>136</v>
      </c>
      <c r="J2632" t="s">
        <v>137</v>
      </c>
      <c r="K2632" t="s">
        <v>138</v>
      </c>
      <c r="L2632" t="s">
        <v>7810</v>
      </c>
      <c r="M2632" t="s">
        <v>7811</v>
      </c>
      <c r="N2632">
        <v>2.5722222220000002</v>
      </c>
      <c r="O2632">
        <v>0</v>
      </c>
      <c r="P2632">
        <v>0</v>
      </c>
      <c r="Q2632">
        <v>0</v>
      </c>
      <c r="R2632">
        <v>0</v>
      </c>
      <c r="S2632">
        <v>2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96.594403017174486</v>
      </c>
      <c r="AB2632">
        <v>0</v>
      </c>
      <c r="AC2632">
        <v>0</v>
      </c>
      <c r="AD2632">
        <v>0</v>
      </c>
      <c r="AE2632">
        <v>96.594403017174486</v>
      </c>
    </row>
    <row r="2633" spans="1:31" x14ac:dyDescent="0.25">
      <c r="A2633">
        <v>2364721</v>
      </c>
      <c r="B2633">
        <v>1</v>
      </c>
      <c r="C2633" t="s">
        <v>81</v>
      </c>
      <c r="D2633" t="s">
        <v>127</v>
      </c>
      <c r="E2633" t="s">
        <v>225</v>
      </c>
      <c r="F2633" t="s">
        <v>7812</v>
      </c>
      <c r="G2633" t="s">
        <v>219</v>
      </c>
      <c r="H2633" t="s">
        <v>151</v>
      </c>
      <c r="I2633" t="s">
        <v>136</v>
      </c>
      <c r="J2633" t="s">
        <v>137</v>
      </c>
      <c r="K2633" t="s">
        <v>138</v>
      </c>
      <c r="L2633" t="s">
        <v>7813</v>
      </c>
      <c r="M2633" t="s">
        <v>7814</v>
      </c>
      <c r="N2633">
        <v>5.4836111110000001</v>
      </c>
      <c r="O2633">
        <v>0</v>
      </c>
      <c r="P2633">
        <v>1</v>
      </c>
      <c r="Q2633">
        <v>0</v>
      </c>
      <c r="R2633">
        <v>3</v>
      </c>
      <c r="S2633">
        <v>0</v>
      </c>
      <c r="T2633">
        <v>2</v>
      </c>
      <c r="U2633">
        <v>0</v>
      </c>
      <c r="V2633">
        <v>0</v>
      </c>
      <c r="W2633">
        <v>0</v>
      </c>
      <c r="X2633">
        <v>2.6636016815799768</v>
      </c>
      <c r="Y2633">
        <v>0</v>
      </c>
      <c r="Z2633">
        <v>38.549422036899117</v>
      </c>
      <c r="AA2633">
        <v>0</v>
      </c>
      <c r="AB2633">
        <v>0.84460961107723898</v>
      </c>
      <c r="AC2633">
        <v>0</v>
      </c>
      <c r="AD2633">
        <v>0</v>
      </c>
      <c r="AE2633">
        <v>42.057633329556332</v>
      </c>
    </row>
    <row r="2634" spans="1:31" x14ac:dyDescent="0.25">
      <c r="A2634">
        <v>2364827</v>
      </c>
      <c r="B2634">
        <v>1</v>
      </c>
      <c r="C2634" t="s">
        <v>81</v>
      </c>
      <c r="D2634" t="s">
        <v>120</v>
      </c>
      <c r="E2634" t="s">
        <v>148</v>
      </c>
      <c r="F2634" t="s">
        <v>7815</v>
      </c>
      <c r="G2634" t="s">
        <v>160</v>
      </c>
      <c r="H2634" t="s">
        <v>151</v>
      </c>
      <c r="I2634" t="s">
        <v>136</v>
      </c>
      <c r="J2634" t="s">
        <v>137</v>
      </c>
      <c r="K2634" t="s">
        <v>138</v>
      </c>
      <c r="L2634" t="s">
        <v>7816</v>
      </c>
      <c r="M2634" t="s">
        <v>7817</v>
      </c>
      <c r="N2634">
        <v>2.0958333329999999</v>
      </c>
      <c r="O2634">
        <v>0</v>
      </c>
      <c r="P2634">
        <v>12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6.4177031247392504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6.4177031247392504</v>
      </c>
    </row>
    <row r="2635" spans="1:31" x14ac:dyDescent="0.25">
      <c r="A2635">
        <v>2365262</v>
      </c>
      <c r="B2635">
        <v>1</v>
      </c>
      <c r="C2635" t="s">
        <v>80</v>
      </c>
      <c r="D2635" t="s">
        <v>96</v>
      </c>
      <c r="E2635" t="s">
        <v>148</v>
      </c>
      <c r="F2635" t="s">
        <v>7818</v>
      </c>
      <c r="G2635" t="s">
        <v>160</v>
      </c>
      <c r="H2635" t="s">
        <v>151</v>
      </c>
      <c r="I2635" t="s">
        <v>136</v>
      </c>
      <c r="J2635" t="s">
        <v>137</v>
      </c>
      <c r="K2635" t="s">
        <v>138</v>
      </c>
      <c r="L2635" t="s">
        <v>7819</v>
      </c>
      <c r="M2635" t="s">
        <v>7820</v>
      </c>
      <c r="N2635">
        <v>2.9786111110000002</v>
      </c>
      <c r="O2635">
        <v>0</v>
      </c>
      <c r="P2635">
        <v>1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0.77516276176809951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0.77516276176809951</v>
      </c>
    </row>
    <row r="2636" spans="1:31" x14ac:dyDescent="0.25">
      <c r="A2636">
        <v>2364621</v>
      </c>
      <c r="B2636">
        <v>1</v>
      </c>
      <c r="C2636" t="s">
        <v>80</v>
      </c>
      <c r="D2636" t="s">
        <v>104</v>
      </c>
      <c r="E2636" t="s">
        <v>166</v>
      </c>
      <c r="F2636" t="s">
        <v>7821</v>
      </c>
      <c r="G2636" t="s">
        <v>168</v>
      </c>
      <c r="H2636" t="s">
        <v>135</v>
      </c>
      <c r="I2636" t="s">
        <v>136</v>
      </c>
      <c r="J2636" t="s">
        <v>137</v>
      </c>
      <c r="K2636" t="s">
        <v>138</v>
      </c>
      <c r="L2636" t="s">
        <v>7822</v>
      </c>
      <c r="M2636" t="s">
        <v>7823</v>
      </c>
      <c r="N2636">
        <v>3.0194444439999999</v>
      </c>
      <c r="O2636">
        <v>1</v>
      </c>
      <c r="P2636">
        <v>7</v>
      </c>
      <c r="Q2636">
        <v>21</v>
      </c>
      <c r="R2636">
        <v>46</v>
      </c>
      <c r="S2636">
        <v>15</v>
      </c>
      <c r="T2636">
        <v>11</v>
      </c>
      <c r="U2636">
        <v>7</v>
      </c>
      <c r="V2636">
        <v>0</v>
      </c>
      <c r="W2636">
        <v>1.3560789053807334</v>
      </c>
      <c r="X2636">
        <v>5.7582132003753337</v>
      </c>
      <c r="Y2636">
        <v>604.63471067442208</v>
      </c>
      <c r="Z2636">
        <v>75.938205640286199</v>
      </c>
      <c r="AA2636">
        <v>681.02899174012191</v>
      </c>
      <c r="AB2636">
        <v>33.026388689017089</v>
      </c>
      <c r="AC2636">
        <v>5005.6447591717024</v>
      </c>
      <c r="AD2636">
        <v>0</v>
      </c>
      <c r="AE2636">
        <v>6407.387348021306</v>
      </c>
    </row>
    <row r="2637" spans="1:31" x14ac:dyDescent="0.25">
      <c r="A2637">
        <v>2365119</v>
      </c>
      <c r="B2637">
        <v>1</v>
      </c>
      <c r="C2637" t="s">
        <v>80</v>
      </c>
      <c r="D2637" t="s">
        <v>104</v>
      </c>
      <c r="E2637" t="s">
        <v>154</v>
      </c>
      <c r="F2637" t="s">
        <v>7824</v>
      </c>
      <c r="G2637" t="s">
        <v>156</v>
      </c>
      <c r="H2637" t="s">
        <v>151</v>
      </c>
      <c r="I2637" t="s">
        <v>136</v>
      </c>
      <c r="J2637" t="s">
        <v>137</v>
      </c>
      <c r="K2637" t="s">
        <v>138</v>
      </c>
      <c r="L2637" t="s">
        <v>7825</v>
      </c>
      <c r="M2637" t="s">
        <v>7826</v>
      </c>
      <c r="N2637">
        <v>1.4111111110000001</v>
      </c>
      <c r="O2637">
        <v>0</v>
      </c>
      <c r="P2637">
        <v>166</v>
      </c>
      <c r="Q2637">
        <v>0</v>
      </c>
      <c r="R2637">
        <v>3</v>
      </c>
      <c r="S2637">
        <v>0</v>
      </c>
      <c r="T2637">
        <v>23</v>
      </c>
      <c r="U2637">
        <v>0</v>
      </c>
      <c r="V2637">
        <v>0</v>
      </c>
      <c r="W2637">
        <v>0</v>
      </c>
      <c r="X2637">
        <v>72.217532195196469</v>
      </c>
      <c r="Y2637">
        <v>0</v>
      </c>
      <c r="Z2637">
        <v>1.468462886973017</v>
      </c>
      <c r="AA2637">
        <v>0</v>
      </c>
      <c r="AB2637">
        <v>24.209130328002004</v>
      </c>
      <c r="AC2637">
        <v>0</v>
      </c>
      <c r="AD2637">
        <v>0</v>
      </c>
      <c r="AE2637">
        <v>97.895125410171488</v>
      </c>
    </row>
    <row r="2638" spans="1:31" x14ac:dyDescent="0.25">
      <c r="A2638">
        <v>2364595</v>
      </c>
      <c r="B2638">
        <v>1</v>
      </c>
      <c r="C2638" t="s">
        <v>80</v>
      </c>
      <c r="D2638" t="s">
        <v>96</v>
      </c>
      <c r="E2638" t="s">
        <v>148</v>
      </c>
      <c r="F2638" t="s">
        <v>7827</v>
      </c>
      <c r="G2638" t="s">
        <v>240</v>
      </c>
      <c r="H2638" t="s">
        <v>151</v>
      </c>
      <c r="I2638" t="s">
        <v>136</v>
      </c>
      <c r="J2638" t="s">
        <v>137</v>
      </c>
      <c r="K2638" t="s">
        <v>138</v>
      </c>
      <c r="L2638" t="s">
        <v>7828</v>
      </c>
      <c r="M2638" t="s">
        <v>7829</v>
      </c>
      <c r="N2638">
        <v>1.907777777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1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1.2260614777345</v>
      </c>
      <c r="AC2638">
        <v>0</v>
      </c>
      <c r="AD2638">
        <v>0</v>
      </c>
      <c r="AE2638">
        <v>1.2260614777345</v>
      </c>
    </row>
    <row r="2639" spans="1:31" x14ac:dyDescent="0.25">
      <c r="A2639">
        <v>2364887</v>
      </c>
      <c r="B2639">
        <v>1</v>
      </c>
      <c r="C2639" t="s">
        <v>80</v>
      </c>
      <c r="D2639" t="s">
        <v>88</v>
      </c>
      <c r="E2639" t="s">
        <v>148</v>
      </c>
      <c r="F2639" t="s">
        <v>7624</v>
      </c>
      <c r="G2639" t="s">
        <v>150</v>
      </c>
      <c r="H2639" t="s">
        <v>151</v>
      </c>
      <c r="I2639" t="s">
        <v>136</v>
      </c>
      <c r="J2639" t="s">
        <v>137</v>
      </c>
      <c r="K2639" t="s">
        <v>138</v>
      </c>
      <c r="L2639" t="s">
        <v>7830</v>
      </c>
      <c r="M2639" t="s">
        <v>7831</v>
      </c>
      <c r="N2639">
        <v>2.0274999999999999</v>
      </c>
      <c r="O2639">
        <v>0</v>
      </c>
      <c r="P2639">
        <v>6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3.7659953305304095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3.7659953305304095</v>
      </c>
    </row>
    <row r="2640" spans="1:31" x14ac:dyDescent="0.25">
      <c r="A2640">
        <v>2364864</v>
      </c>
      <c r="B2640">
        <v>1</v>
      </c>
      <c r="C2640" t="s">
        <v>81</v>
      </c>
      <c r="D2640" t="s">
        <v>125</v>
      </c>
      <c r="E2640" t="s">
        <v>166</v>
      </c>
      <c r="F2640" t="s">
        <v>7832</v>
      </c>
      <c r="G2640" t="s">
        <v>1834</v>
      </c>
      <c r="H2640" t="s">
        <v>135</v>
      </c>
      <c r="I2640" t="s">
        <v>136</v>
      </c>
      <c r="J2640" t="s">
        <v>137</v>
      </c>
      <c r="K2640" t="s">
        <v>138</v>
      </c>
      <c r="L2640" t="s">
        <v>7833</v>
      </c>
      <c r="M2640" t="s">
        <v>7834</v>
      </c>
      <c r="N2640">
        <v>0.77555555499999995</v>
      </c>
      <c r="O2640">
        <v>8</v>
      </c>
      <c r="P2640">
        <v>6274</v>
      </c>
      <c r="Q2640">
        <v>738</v>
      </c>
      <c r="R2640">
        <v>1193</v>
      </c>
      <c r="S2640">
        <v>68</v>
      </c>
      <c r="T2640">
        <v>700</v>
      </c>
      <c r="U2640">
        <v>10</v>
      </c>
      <c r="V2640">
        <v>2</v>
      </c>
      <c r="W2640">
        <v>16.662870520771602</v>
      </c>
      <c r="X2640">
        <v>1161.6542238067384</v>
      </c>
      <c r="Y2640">
        <v>3513.8809223648395</v>
      </c>
      <c r="Z2640">
        <v>2944.8333215425191</v>
      </c>
      <c r="AA2640">
        <v>252.95534100086556</v>
      </c>
      <c r="AB2640">
        <v>612.3024926695</v>
      </c>
      <c r="AC2640">
        <v>1719.0054139872009</v>
      </c>
      <c r="AD2640">
        <v>123.23548980567274</v>
      </c>
      <c r="AE2640">
        <v>10344.530075698109</v>
      </c>
    </row>
    <row r="2641" spans="1:31" x14ac:dyDescent="0.25">
      <c r="A2641">
        <v>2364615</v>
      </c>
      <c r="B2641">
        <v>1</v>
      </c>
      <c r="C2641" t="s">
        <v>80</v>
      </c>
      <c r="D2641" t="s">
        <v>97</v>
      </c>
      <c r="E2641" t="s">
        <v>320</v>
      </c>
      <c r="F2641" t="s">
        <v>7835</v>
      </c>
      <c r="G2641" t="s">
        <v>168</v>
      </c>
      <c r="H2641" t="s">
        <v>135</v>
      </c>
      <c r="I2641" t="s">
        <v>136</v>
      </c>
      <c r="J2641" t="s">
        <v>137</v>
      </c>
      <c r="K2641" t="s">
        <v>138</v>
      </c>
      <c r="L2641" t="s">
        <v>7836</v>
      </c>
      <c r="M2641" t="s">
        <v>7837</v>
      </c>
      <c r="N2641">
        <v>7.7499999999999999E-2</v>
      </c>
      <c r="O2641">
        <v>14</v>
      </c>
      <c r="P2641">
        <v>1661</v>
      </c>
      <c r="Q2641">
        <v>23</v>
      </c>
      <c r="R2641">
        <v>516</v>
      </c>
      <c r="S2641">
        <v>37</v>
      </c>
      <c r="T2641">
        <v>353</v>
      </c>
      <c r="U2641">
        <v>4</v>
      </c>
      <c r="V2641">
        <v>1</v>
      </c>
      <c r="W2641">
        <v>49.186364860440605</v>
      </c>
      <c r="X2641">
        <v>49.697332392711608</v>
      </c>
      <c r="Y2641">
        <v>25.293030943032491</v>
      </c>
      <c r="Z2641">
        <v>26.400635275388364</v>
      </c>
      <c r="AA2641">
        <v>21.930117641003022</v>
      </c>
      <c r="AB2641">
        <v>24.438358191889428</v>
      </c>
      <c r="AC2641">
        <v>13.253922445457539</v>
      </c>
      <c r="AD2641">
        <v>0.40478577326752502</v>
      </c>
      <c r="AE2641">
        <v>210.60454752319055</v>
      </c>
    </row>
    <row r="2642" spans="1:31" x14ac:dyDescent="0.25">
      <c r="A2642">
        <v>2364807</v>
      </c>
      <c r="B2642">
        <v>1</v>
      </c>
      <c r="C2642" t="s">
        <v>80</v>
      </c>
      <c r="D2642" t="s">
        <v>92</v>
      </c>
      <c r="E2642" t="s">
        <v>154</v>
      </c>
      <c r="F2642" t="s">
        <v>7838</v>
      </c>
      <c r="G2642" t="s">
        <v>244</v>
      </c>
      <c r="H2642" t="s">
        <v>151</v>
      </c>
      <c r="I2642" t="s">
        <v>136</v>
      </c>
      <c r="J2642" t="s">
        <v>137</v>
      </c>
      <c r="K2642" t="s">
        <v>245</v>
      </c>
      <c r="L2642" t="s">
        <v>7839</v>
      </c>
      <c r="M2642" t="s">
        <v>7840</v>
      </c>
      <c r="N2642">
        <v>1.1744444439999999</v>
      </c>
      <c r="O2642">
        <v>0</v>
      </c>
      <c r="P2642">
        <v>922</v>
      </c>
      <c r="Q2642">
        <v>0</v>
      </c>
      <c r="R2642">
        <v>1</v>
      </c>
      <c r="S2642">
        <v>0</v>
      </c>
      <c r="T2642">
        <v>14</v>
      </c>
      <c r="U2642">
        <v>0</v>
      </c>
      <c r="V2642">
        <v>0</v>
      </c>
      <c r="W2642">
        <v>0</v>
      </c>
      <c r="X2642">
        <v>340.68330575368736</v>
      </c>
      <c r="Y2642">
        <v>0</v>
      </c>
      <c r="Z2642">
        <v>0</v>
      </c>
      <c r="AA2642">
        <v>0</v>
      </c>
      <c r="AB2642">
        <v>27.494044303366525</v>
      </c>
      <c r="AC2642">
        <v>0</v>
      </c>
      <c r="AD2642">
        <v>0</v>
      </c>
      <c r="AE2642">
        <v>368.1773500570539</v>
      </c>
    </row>
    <row r="2643" spans="1:31" x14ac:dyDescent="0.25">
      <c r="A2643">
        <v>2365056</v>
      </c>
      <c r="B2643">
        <v>1</v>
      </c>
      <c r="C2643" t="s">
        <v>80</v>
      </c>
      <c r="D2643" t="s">
        <v>108</v>
      </c>
      <c r="E2643" t="s">
        <v>225</v>
      </c>
      <c r="F2643" t="s">
        <v>7841</v>
      </c>
      <c r="G2643" t="s">
        <v>227</v>
      </c>
      <c r="H2643" t="s">
        <v>151</v>
      </c>
      <c r="I2643" t="s">
        <v>136</v>
      </c>
      <c r="J2643" t="s">
        <v>137</v>
      </c>
      <c r="K2643" t="s">
        <v>138</v>
      </c>
      <c r="L2643" t="s">
        <v>7842</v>
      </c>
      <c r="M2643" t="s">
        <v>7843</v>
      </c>
      <c r="N2643">
        <v>6.1288888879999996</v>
      </c>
      <c r="O2643">
        <v>0</v>
      </c>
      <c r="P2643">
        <v>6</v>
      </c>
      <c r="Q2643">
        <v>0</v>
      </c>
      <c r="R2643">
        <v>2</v>
      </c>
      <c r="S2643">
        <v>0</v>
      </c>
      <c r="T2643">
        <v>1</v>
      </c>
      <c r="U2643">
        <v>0</v>
      </c>
      <c r="V2643">
        <v>0</v>
      </c>
      <c r="W2643">
        <v>0</v>
      </c>
      <c r="X2643">
        <v>4.3494214776232418</v>
      </c>
      <c r="Y2643">
        <v>0</v>
      </c>
      <c r="Z2643">
        <v>5.4829314865658301</v>
      </c>
      <c r="AA2643">
        <v>0</v>
      </c>
      <c r="AB2643">
        <v>0</v>
      </c>
      <c r="AC2643">
        <v>0</v>
      </c>
      <c r="AD2643">
        <v>0</v>
      </c>
      <c r="AE2643">
        <v>9.8323529641890719</v>
      </c>
    </row>
    <row r="2644" spans="1:31" x14ac:dyDescent="0.25">
      <c r="A2644">
        <v>2365093</v>
      </c>
      <c r="B2644">
        <v>1</v>
      </c>
      <c r="C2644" t="s">
        <v>80</v>
      </c>
      <c r="D2644" t="s">
        <v>96</v>
      </c>
      <c r="E2644" t="s">
        <v>225</v>
      </c>
      <c r="F2644" t="s">
        <v>7844</v>
      </c>
      <c r="G2644" t="s">
        <v>219</v>
      </c>
      <c r="H2644" t="s">
        <v>151</v>
      </c>
      <c r="I2644" t="s">
        <v>136</v>
      </c>
      <c r="J2644" t="s">
        <v>137</v>
      </c>
      <c r="K2644" t="s">
        <v>138</v>
      </c>
      <c r="L2644" t="s">
        <v>7845</v>
      </c>
      <c r="M2644" t="s">
        <v>7846</v>
      </c>
      <c r="N2644">
        <v>2.011111111</v>
      </c>
      <c r="O2644">
        <v>0</v>
      </c>
      <c r="P2644">
        <v>133</v>
      </c>
      <c r="Q2644">
        <v>0</v>
      </c>
      <c r="R2644">
        <v>0</v>
      </c>
      <c r="S2644">
        <v>0</v>
      </c>
      <c r="T2644">
        <v>8</v>
      </c>
      <c r="U2644">
        <v>0</v>
      </c>
      <c r="V2644">
        <v>0</v>
      </c>
      <c r="W2644">
        <v>0</v>
      </c>
      <c r="X2644">
        <v>261.03538935734514</v>
      </c>
      <c r="Y2644">
        <v>0</v>
      </c>
      <c r="Z2644">
        <v>0</v>
      </c>
      <c r="AA2644">
        <v>0</v>
      </c>
      <c r="AB2644">
        <v>27.973843348551554</v>
      </c>
      <c r="AC2644">
        <v>0</v>
      </c>
      <c r="AD2644">
        <v>0</v>
      </c>
      <c r="AE2644">
        <v>289.00923270589669</v>
      </c>
    </row>
    <row r="2645" spans="1:31" x14ac:dyDescent="0.25">
      <c r="A2645">
        <v>2364701</v>
      </c>
      <c r="B2645">
        <v>1</v>
      </c>
      <c r="C2645" t="s">
        <v>80</v>
      </c>
      <c r="D2645" t="s">
        <v>96</v>
      </c>
      <c r="E2645" t="s">
        <v>148</v>
      </c>
      <c r="F2645" t="s">
        <v>7847</v>
      </c>
      <c r="G2645" t="s">
        <v>156</v>
      </c>
      <c r="H2645" t="s">
        <v>151</v>
      </c>
      <c r="I2645" t="s">
        <v>136</v>
      </c>
      <c r="J2645" t="s">
        <v>137</v>
      </c>
      <c r="K2645" t="s">
        <v>138</v>
      </c>
      <c r="L2645" t="s">
        <v>7848</v>
      </c>
      <c r="M2645" t="s">
        <v>7849</v>
      </c>
      <c r="N2645">
        <v>1.6425000000000001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1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0.15483250314825003</v>
      </c>
      <c r="AC2645">
        <v>0</v>
      </c>
      <c r="AD2645">
        <v>0</v>
      </c>
      <c r="AE2645">
        <v>0.15483250314825003</v>
      </c>
    </row>
    <row r="2646" spans="1:31" x14ac:dyDescent="0.25">
      <c r="A2646">
        <v>2364801</v>
      </c>
      <c r="B2646">
        <v>1</v>
      </c>
      <c r="C2646" t="s">
        <v>80</v>
      </c>
      <c r="D2646" t="s">
        <v>88</v>
      </c>
      <c r="E2646" t="s">
        <v>148</v>
      </c>
      <c r="F2646" t="s">
        <v>7850</v>
      </c>
      <c r="G2646" t="s">
        <v>160</v>
      </c>
      <c r="H2646" t="s">
        <v>151</v>
      </c>
      <c r="I2646" t="s">
        <v>136</v>
      </c>
      <c r="J2646" t="s">
        <v>137</v>
      </c>
      <c r="K2646" t="s">
        <v>138</v>
      </c>
      <c r="L2646" t="s">
        <v>7851</v>
      </c>
      <c r="M2646" t="s">
        <v>7852</v>
      </c>
      <c r="N2646">
        <v>3.0097222220000002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1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1.0344800475198692</v>
      </c>
      <c r="AC2646">
        <v>0</v>
      </c>
      <c r="AD2646">
        <v>0</v>
      </c>
      <c r="AE2646">
        <v>1.0344800475198692</v>
      </c>
    </row>
    <row r="2647" spans="1:31" x14ac:dyDescent="0.25">
      <c r="A2647">
        <v>2365039</v>
      </c>
      <c r="B2647">
        <v>1</v>
      </c>
      <c r="C2647" t="s">
        <v>81</v>
      </c>
      <c r="D2647" t="s">
        <v>128</v>
      </c>
      <c r="E2647" t="s">
        <v>225</v>
      </c>
      <c r="F2647" t="s">
        <v>7853</v>
      </c>
      <c r="G2647" t="s">
        <v>219</v>
      </c>
      <c r="H2647" t="s">
        <v>151</v>
      </c>
      <c r="I2647" t="s">
        <v>136</v>
      </c>
      <c r="J2647" t="s">
        <v>137</v>
      </c>
      <c r="K2647" t="s">
        <v>138</v>
      </c>
      <c r="L2647" t="s">
        <v>7854</v>
      </c>
      <c r="M2647" t="s">
        <v>7855</v>
      </c>
      <c r="N2647">
        <v>2.9116666659999999</v>
      </c>
      <c r="O2647">
        <v>0</v>
      </c>
      <c r="P2647">
        <v>78</v>
      </c>
      <c r="Q2647">
        <v>0</v>
      </c>
      <c r="R2647">
        <v>0</v>
      </c>
      <c r="S2647">
        <v>0</v>
      </c>
      <c r="T2647">
        <v>5</v>
      </c>
      <c r="U2647">
        <v>0</v>
      </c>
      <c r="V2647">
        <v>0</v>
      </c>
      <c r="W2647">
        <v>0</v>
      </c>
      <c r="X2647">
        <v>23.931602260778458</v>
      </c>
      <c r="Y2647">
        <v>0</v>
      </c>
      <c r="Z2647">
        <v>0</v>
      </c>
      <c r="AA2647">
        <v>0</v>
      </c>
      <c r="AB2647">
        <v>8.2675225680007038</v>
      </c>
      <c r="AC2647">
        <v>0</v>
      </c>
      <c r="AD2647">
        <v>0</v>
      </c>
      <c r="AE2647">
        <v>32.199124828779162</v>
      </c>
    </row>
    <row r="2648" spans="1:31" x14ac:dyDescent="0.25">
      <c r="A2648">
        <v>2365085</v>
      </c>
      <c r="B2648">
        <v>1</v>
      </c>
      <c r="C2648" t="s">
        <v>81</v>
      </c>
      <c r="D2648" t="s">
        <v>113</v>
      </c>
      <c r="E2648" t="s">
        <v>154</v>
      </c>
      <c r="F2648" t="s">
        <v>7856</v>
      </c>
      <c r="G2648" t="s">
        <v>1503</v>
      </c>
      <c r="H2648" t="s">
        <v>151</v>
      </c>
      <c r="I2648" t="s">
        <v>136</v>
      </c>
      <c r="J2648" t="s">
        <v>137</v>
      </c>
      <c r="K2648" t="s">
        <v>138</v>
      </c>
      <c r="L2648" t="s">
        <v>7857</v>
      </c>
      <c r="M2648" t="s">
        <v>7858</v>
      </c>
      <c r="N2648">
        <v>2.0522222220000002</v>
      </c>
      <c r="O2648">
        <v>0</v>
      </c>
      <c r="P2648">
        <v>12</v>
      </c>
      <c r="Q2648">
        <v>0</v>
      </c>
      <c r="R2648">
        <v>33</v>
      </c>
      <c r="S2648">
        <v>0</v>
      </c>
      <c r="T2648">
        <v>1</v>
      </c>
      <c r="U2648">
        <v>0</v>
      </c>
      <c r="V2648">
        <v>0</v>
      </c>
      <c r="W2648">
        <v>0</v>
      </c>
      <c r="X2648">
        <v>5.0560461185540664</v>
      </c>
      <c r="Y2648">
        <v>0</v>
      </c>
      <c r="Z2648">
        <v>48.041930826973662</v>
      </c>
      <c r="AA2648">
        <v>0</v>
      </c>
      <c r="AB2648">
        <v>0.82030339748388492</v>
      </c>
      <c r="AC2648">
        <v>0</v>
      </c>
      <c r="AD2648">
        <v>0</v>
      </c>
      <c r="AE2648">
        <v>53.91828034301161</v>
      </c>
    </row>
    <row r="2649" spans="1:31" x14ac:dyDescent="0.25">
      <c r="A2649">
        <v>2364962</v>
      </c>
      <c r="B2649">
        <v>1</v>
      </c>
      <c r="C2649" t="s">
        <v>81</v>
      </c>
      <c r="D2649" t="s">
        <v>114</v>
      </c>
      <c r="E2649" t="s">
        <v>148</v>
      </c>
      <c r="F2649" t="s">
        <v>7859</v>
      </c>
      <c r="G2649" t="s">
        <v>156</v>
      </c>
      <c r="H2649" t="s">
        <v>151</v>
      </c>
      <c r="I2649" t="s">
        <v>136</v>
      </c>
      <c r="J2649" t="s">
        <v>137</v>
      </c>
      <c r="K2649" t="s">
        <v>138</v>
      </c>
      <c r="L2649" t="s">
        <v>7860</v>
      </c>
      <c r="M2649" t="s">
        <v>7861</v>
      </c>
      <c r="N2649">
        <v>1.456388888</v>
      </c>
      <c r="O2649">
        <v>0</v>
      </c>
      <c r="P2649">
        <v>1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6.7039105767277771E-3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6.7039105767277771E-3</v>
      </c>
    </row>
    <row r="2650" spans="1:31" x14ac:dyDescent="0.25">
      <c r="A2650">
        <v>2364770</v>
      </c>
      <c r="B2650">
        <v>1</v>
      </c>
      <c r="C2650" t="s">
        <v>80</v>
      </c>
      <c r="D2650" t="s">
        <v>83</v>
      </c>
      <c r="E2650" t="s">
        <v>175</v>
      </c>
      <c r="F2650" t="s">
        <v>7862</v>
      </c>
      <c r="G2650" t="s">
        <v>284</v>
      </c>
      <c r="H2650" t="s">
        <v>151</v>
      </c>
      <c r="I2650" t="s">
        <v>136</v>
      </c>
      <c r="J2650" t="s">
        <v>137</v>
      </c>
      <c r="K2650" t="s">
        <v>138</v>
      </c>
      <c r="L2650" t="s">
        <v>7863</v>
      </c>
      <c r="M2650" t="s">
        <v>7864</v>
      </c>
      <c r="N2650">
        <v>1.4994444440000001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5</v>
      </c>
      <c r="U2650">
        <v>0</v>
      </c>
      <c r="V2650">
        <v>1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25.657491403861922</v>
      </c>
      <c r="AC2650">
        <v>0</v>
      </c>
      <c r="AD2650">
        <v>3.4604306718300006</v>
      </c>
      <c r="AE2650">
        <v>29.117922075691922</v>
      </c>
    </row>
    <row r="2651" spans="1:31" x14ac:dyDescent="0.25">
      <c r="A2651">
        <v>2364830</v>
      </c>
      <c r="B2651">
        <v>1</v>
      </c>
      <c r="C2651" t="s">
        <v>80</v>
      </c>
      <c r="D2651" t="s">
        <v>99</v>
      </c>
      <c r="E2651" t="s">
        <v>132</v>
      </c>
      <c r="F2651" t="s">
        <v>7865</v>
      </c>
      <c r="G2651" t="s">
        <v>134</v>
      </c>
      <c r="H2651" t="s">
        <v>135</v>
      </c>
      <c r="I2651" t="s">
        <v>136</v>
      </c>
      <c r="J2651" t="s">
        <v>137</v>
      </c>
      <c r="K2651" t="s">
        <v>138</v>
      </c>
      <c r="L2651" t="s">
        <v>7866</v>
      </c>
      <c r="M2651" t="s">
        <v>7867</v>
      </c>
      <c r="N2651">
        <v>2.8338888880000002</v>
      </c>
      <c r="O2651">
        <v>0</v>
      </c>
      <c r="P2651">
        <v>230</v>
      </c>
      <c r="Q2651">
        <v>0</v>
      </c>
      <c r="R2651">
        <v>2</v>
      </c>
      <c r="S2651">
        <v>0</v>
      </c>
      <c r="T2651">
        <v>27</v>
      </c>
      <c r="U2651">
        <v>0</v>
      </c>
      <c r="V2651">
        <v>0</v>
      </c>
      <c r="W2651">
        <v>0</v>
      </c>
      <c r="X2651">
        <v>183.43740776377052</v>
      </c>
      <c r="Y2651">
        <v>0</v>
      </c>
      <c r="Z2651">
        <v>2.9093526276929382</v>
      </c>
      <c r="AA2651">
        <v>0</v>
      </c>
      <c r="AB2651">
        <v>133.60551215622306</v>
      </c>
      <c r="AC2651">
        <v>0</v>
      </c>
      <c r="AD2651">
        <v>0</v>
      </c>
      <c r="AE2651">
        <v>319.9522725476865</v>
      </c>
    </row>
    <row r="2652" spans="1:31" x14ac:dyDescent="0.25">
      <c r="A2652">
        <v>2365125</v>
      </c>
      <c r="B2652">
        <v>1</v>
      </c>
      <c r="C2652" t="s">
        <v>81</v>
      </c>
      <c r="D2652" t="s">
        <v>128</v>
      </c>
      <c r="E2652" t="s">
        <v>225</v>
      </c>
      <c r="F2652" t="s">
        <v>287</v>
      </c>
      <c r="G2652" t="s">
        <v>489</v>
      </c>
      <c r="H2652" t="s">
        <v>151</v>
      </c>
      <c r="I2652" t="s">
        <v>136</v>
      </c>
      <c r="J2652" t="s">
        <v>137</v>
      </c>
      <c r="K2652" t="s">
        <v>138</v>
      </c>
      <c r="L2652" t="s">
        <v>7868</v>
      </c>
      <c r="M2652" t="s">
        <v>7869</v>
      </c>
      <c r="N2652">
        <v>0.22444444399999999</v>
      </c>
      <c r="O2652">
        <v>0</v>
      </c>
      <c r="P2652">
        <v>282</v>
      </c>
      <c r="Q2652">
        <v>0</v>
      </c>
      <c r="R2652">
        <v>0</v>
      </c>
      <c r="S2652">
        <v>0</v>
      </c>
      <c r="T2652">
        <v>22</v>
      </c>
      <c r="U2652">
        <v>0</v>
      </c>
      <c r="V2652">
        <v>0</v>
      </c>
      <c r="W2652">
        <v>0</v>
      </c>
      <c r="X2652">
        <v>17.704278849691612</v>
      </c>
      <c r="Y2652">
        <v>0</v>
      </c>
      <c r="Z2652">
        <v>0</v>
      </c>
      <c r="AA2652">
        <v>0</v>
      </c>
      <c r="AB2652">
        <v>1.284771211927902</v>
      </c>
      <c r="AC2652">
        <v>0</v>
      </c>
      <c r="AD2652">
        <v>0</v>
      </c>
      <c r="AE2652">
        <v>18.989050061619515</v>
      </c>
    </row>
    <row r="2653" spans="1:31" x14ac:dyDescent="0.25">
      <c r="A2653">
        <v>2364684</v>
      </c>
      <c r="B2653">
        <v>1</v>
      </c>
      <c r="C2653" t="s">
        <v>80</v>
      </c>
      <c r="D2653" t="s">
        <v>89</v>
      </c>
      <c r="E2653" t="s">
        <v>225</v>
      </c>
      <c r="F2653" t="s">
        <v>7870</v>
      </c>
      <c r="G2653" t="s">
        <v>252</v>
      </c>
      <c r="H2653" t="s">
        <v>151</v>
      </c>
      <c r="I2653" t="s">
        <v>136</v>
      </c>
      <c r="J2653" t="s">
        <v>137</v>
      </c>
      <c r="K2653" t="s">
        <v>245</v>
      </c>
      <c r="L2653" t="s">
        <v>7871</v>
      </c>
      <c r="M2653" t="s">
        <v>7872</v>
      </c>
      <c r="N2653">
        <v>7.8761111110000002</v>
      </c>
      <c r="O2653">
        <v>0</v>
      </c>
      <c r="P2653">
        <v>48</v>
      </c>
      <c r="Q2653">
        <v>0</v>
      </c>
      <c r="R2653">
        <v>0</v>
      </c>
      <c r="S2653">
        <v>0</v>
      </c>
      <c r="T2653">
        <v>16</v>
      </c>
      <c r="U2653">
        <v>0</v>
      </c>
      <c r="V2653">
        <v>0</v>
      </c>
      <c r="W2653">
        <v>0</v>
      </c>
      <c r="X2653">
        <v>125.46380539145223</v>
      </c>
      <c r="Y2653">
        <v>0</v>
      </c>
      <c r="Z2653">
        <v>0</v>
      </c>
      <c r="AA2653">
        <v>0</v>
      </c>
      <c r="AB2653">
        <v>249.03842759712464</v>
      </c>
      <c r="AC2653">
        <v>0</v>
      </c>
      <c r="AD2653">
        <v>0</v>
      </c>
      <c r="AE2653">
        <v>374.50223298857685</v>
      </c>
    </row>
    <row r="2654" spans="1:31" x14ac:dyDescent="0.25">
      <c r="A2654">
        <v>2364584</v>
      </c>
      <c r="B2654">
        <v>1</v>
      </c>
      <c r="C2654" t="s">
        <v>81</v>
      </c>
      <c r="D2654" t="s">
        <v>116</v>
      </c>
      <c r="E2654" t="s">
        <v>171</v>
      </c>
      <c r="F2654" t="s">
        <v>7873</v>
      </c>
      <c r="G2654" t="s">
        <v>168</v>
      </c>
      <c r="H2654" t="s">
        <v>135</v>
      </c>
      <c r="I2654" t="s">
        <v>136</v>
      </c>
      <c r="J2654" t="s">
        <v>137</v>
      </c>
      <c r="K2654" t="s">
        <v>138</v>
      </c>
      <c r="L2654" t="s">
        <v>7874</v>
      </c>
      <c r="M2654" t="s">
        <v>7875</v>
      </c>
      <c r="N2654">
        <v>0.71361111099999996</v>
      </c>
      <c r="O2654">
        <v>0</v>
      </c>
      <c r="P2654">
        <v>755</v>
      </c>
      <c r="Q2654">
        <v>3</v>
      </c>
      <c r="R2654">
        <v>39</v>
      </c>
      <c r="S2654">
        <v>0</v>
      </c>
      <c r="T2654">
        <v>102</v>
      </c>
      <c r="U2654">
        <v>1</v>
      </c>
      <c r="V2654">
        <v>0</v>
      </c>
      <c r="W2654">
        <v>0</v>
      </c>
      <c r="X2654">
        <v>109.37942727458358</v>
      </c>
      <c r="Y2654">
        <v>13.627957328476981</v>
      </c>
      <c r="Z2654">
        <v>33.088426144873623</v>
      </c>
      <c r="AA2654">
        <v>0</v>
      </c>
      <c r="AB2654">
        <v>19.724089653785068</v>
      </c>
      <c r="AC2654">
        <v>60.818781690166738</v>
      </c>
      <c r="AD2654">
        <v>0</v>
      </c>
      <c r="AE2654">
        <v>236.63868209188598</v>
      </c>
    </row>
    <row r="2655" spans="1:31" x14ac:dyDescent="0.25">
      <c r="A2655">
        <v>2364647</v>
      </c>
      <c r="B2655">
        <v>1</v>
      </c>
      <c r="C2655" t="s">
        <v>81</v>
      </c>
      <c r="D2655" t="s">
        <v>128</v>
      </c>
      <c r="E2655" t="s">
        <v>225</v>
      </c>
      <c r="F2655" t="s">
        <v>7876</v>
      </c>
      <c r="G2655" t="s">
        <v>219</v>
      </c>
      <c r="H2655" t="s">
        <v>151</v>
      </c>
      <c r="I2655" t="s">
        <v>136</v>
      </c>
      <c r="J2655" t="s">
        <v>137</v>
      </c>
      <c r="K2655" t="s">
        <v>138</v>
      </c>
      <c r="L2655" t="s">
        <v>7877</v>
      </c>
      <c r="M2655" t="s">
        <v>7878</v>
      </c>
      <c r="N2655">
        <v>2.102222222</v>
      </c>
      <c r="O2655">
        <v>0</v>
      </c>
      <c r="P2655">
        <v>266</v>
      </c>
      <c r="Q2655">
        <v>0</v>
      </c>
      <c r="R2655">
        <v>2</v>
      </c>
      <c r="S2655">
        <v>0</v>
      </c>
      <c r="T2655">
        <v>15</v>
      </c>
      <c r="U2655">
        <v>0</v>
      </c>
      <c r="V2655">
        <v>0</v>
      </c>
      <c r="W2655">
        <v>0</v>
      </c>
      <c r="X2655">
        <v>137.7693516556287</v>
      </c>
      <c r="Y2655">
        <v>0</v>
      </c>
      <c r="Z2655">
        <v>7.323761726255646</v>
      </c>
      <c r="AA2655">
        <v>0</v>
      </c>
      <c r="AB2655">
        <v>30.316147761415788</v>
      </c>
      <c r="AC2655">
        <v>0</v>
      </c>
      <c r="AD2655">
        <v>0</v>
      </c>
      <c r="AE2655">
        <v>175.40926114330011</v>
      </c>
    </row>
    <row r="2656" spans="1:31" x14ac:dyDescent="0.25">
      <c r="A2656">
        <v>2365165</v>
      </c>
      <c r="B2656">
        <v>1</v>
      </c>
      <c r="C2656" t="s">
        <v>81</v>
      </c>
      <c r="D2656" t="s">
        <v>116</v>
      </c>
      <c r="E2656" t="s">
        <v>171</v>
      </c>
      <c r="F2656" t="s">
        <v>7879</v>
      </c>
      <c r="G2656" t="s">
        <v>168</v>
      </c>
      <c r="H2656" t="s">
        <v>135</v>
      </c>
      <c r="I2656" t="s">
        <v>136</v>
      </c>
      <c r="J2656" t="s">
        <v>137</v>
      </c>
      <c r="K2656" t="s">
        <v>138</v>
      </c>
      <c r="L2656" t="s">
        <v>7880</v>
      </c>
      <c r="M2656" t="s">
        <v>7881</v>
      </c>
      <c r="N2656">
        <v>5.8333333000000001E-2</v>
      </c>
      <c r="O2656">
        <v>1</v>
      </c>
      <c r="P2656">
        <v>2975</v>
      </c>
      <c r="Q2656">
        <v>143</v>
      </c>
      <c r="R2656">
        <v>237</v>
      </c>
      <c r="S2656">
        <v>8</v>
      </c>
      <c r="T2656">
        <v>415</v>
      </c>
      <c r="U2656">
        <v>2</v>
      </c>
      <c r="V2656">
        <v>0</v>
      </c>
      <c r="W2656">
        <v>4.0787909245416669E-3</v>
      </c>
      <c r="X2656">
        <v>36.690517831874182</v>
      </c>
      <c r="Y2656">
        <v>39.55247211833295</v>
      </c>
      <c r="Z2656">
        <v>18.752733024875329</v>
      </c>
      <c r="AA2656">
        <v>3.7185250296193999</v>
      </c>
      <c r="AB2656">
        <v>11.515264940922622</v>
      </c>
      <c r="AC2656">
        <v>10.902394598304999</v>
      </c>
      <c r="AD2656">
        <v>0</v>
      </c>
      <c r="AE2656">
        <v>121.13598633485401</v>
      </c>
    </row>
    <row r="2657" spans="1:31" x14ac:dyDescent="0.25">
      <c r="A2657">
        <v>2364624</v>
      </c>
      <c r="B2657">
        <v>1</v>
      </c>
      <c r="C2657" t="s">
        <v>81</v>
      </c>
      <c r="D2657" t="s">
        <v>113</v>
      </c>
      <c r="E2657" t="s">
        <v>132</v>
      </c>
      <c r="F2657" t="s">
        <v>7882</v>
      </c>
      <c r="G2657" t="s">
        <v>142</v>
      </c>
      <c r="H2657" t="s">
        <v>135</v>
      </c>
      <c r="I2657" t="s">
        <v>136</v>
      </c>
      <c r="J2657" t="s">
        <v>137</v>
      </c>
      <c r="K2657" t="s">
        <v>138</v>
      </c>
      <c r="L2657" t="s">
        <v>7883</v>
      </c>
      <c r="M2657" t="s">
        <v>7884</v>
      </c>
      <c r="N2657">
        <v>3.5616666659999998</v>
      </c>
      <c r="O2657">
        <v>0</v>
      </c>
      <c r="P2657">
        <v>5</v>
      </c>
      <c r="Q2657">
        <v>0</v>
      </c>
      <c r="R2657">
        <v>0</v>
      </c>
      <c r="S2657">
        <v>1</v>
      </c>
      <c r="T2657">
        <v>0</v>
      </c>
      <c r="U2657">
        <v>0</v>
      </c>
      <c r="V2657">
        <v>0</v>
      </c>
      <c r="W2657">
        <v>0</v>
      </c>
      <c r="X2657">
        <v>2.1737166046311738</v>
      </c>
      <c r="Y2657">
        <v>0</v>
      </c>
      <c r="Z2657">
        <v>0</v>
      </c>
      <c r="AA2657">
        <v>7.2541891234383895</v>
      </c>
      <c r="AB2657">
        <v>0</v>
      </c>
      <c r="AC2657">
        <v>0</v>
      </c>
      <c r="AD2657">
        <v>0</v>
      </c>
      <c r="AE2657">
        <v>9.4279057280695628</v>
      </c>
    </row>
    <row r="2658" spans="1:31" x14ac:dyDescent="0.25">
      <c r="A2658">
        <v>2364667</v>
      </c>
      <c r="B2658">
        <v>1</v>
      </c>
      <c r="C2658" t="s">
        <v>80</v>
      </c>
      <c r="D2658" t="s">
        <v>96</v>
      </c>
      <c r="E2658" t="s">
        <v>166</v>
      </c>
      <c r="F2658" t="s">
        <v>7885</v>
      </c>
      <c r="G2658" t="s">
        <v>2879</v>
      </c>
      <c r="H2658" t="s">
        <v>135</v>
      </c>
      <c r="I2658" t="s">
        <v>136</v>
      </c>
      <c r="J2658" t="s">
        <v>137</v>
      </c>
      <c r="K2658" t="s">
        <v>138</v>
      </c>
      <c r="L2658" t="s">
        <v>7886</v>
      </c>
      <c r="M2658" t="s">
        <v>7887</v>
      </c>
      <c r="N2658">
        <v>0.23833333300000001</v>
      </c>
      <c r="O2658">
        <v>0</v>
      </c>
      <c r="P2658">
        <v>877</v>
      </c>
      <c r="Q2658">
        <v>0</v>
      </c>
      <c r="R2658">
        <v>3</v>
      </c>
      <c r="S2658">
        <v>4</v>
      </c>
      <c r="T2658">
        <v>222</v>
      </c>
      <c r="U2658">
        <v>0</v>
      </c>
      <c r="V2658">
        <v>1</v>
      </c>
      <c r="W2658">
        <v>0</v>
      </c>
      <c r="X2658">
        <v>82.183379425851896</v>
      </c>
      <c r="Y2658">
        <v>0</v>
      </c>
      <c r="Z2658">
        <v>0.64284216441813846</v>
      </c>
      <c r="AA2658">
        <v>21.56023642224357</v>
      </c>
      <c r="AB2658">
        <v>109.78166594149776</v>
      </c>
      <c r="AC2658">
        <v>0</v>
      </c>
      <c r="AD2658">
        <v>4.8560116827888287</v>
      </c>
      <c r="AE2658">
        <v>219.0241356368002</v>
      </c>
    </row>
    <row r="2659" spans="1:31" x14ac:dyDescent="0.25">
      <c r="A2659">
        <v>2364790</v>
      </c>
      <c r="B2659">
        <v>1</v>
      </c>
      <c r="C2659" t="s">
        <v>80</v>
      </c>
      <c r="D2659" t="s">
        <v>107</v>
      </c>
      <c r="E2659" t="s">
        <v>132</v>
      </c>
      <c r="F2659" t="s">
        <v>6754</v>
      </c>
      <c r="G2659" t="s">
        <v>244</v>
      </c>
      <c r="H2659" t="s">
        <v>135</v>
      </c>
      <c r="I2659" t="s">
        <v>136</v>
      </c>
      <c r="J2659" t="s">
        <v>137</v>
      </c>
      <c r="K2659" t="s">
        <v>245</v>
      </c>
      <c r="L2659" t="s">
        <v>7888</v>
      </c>
      <c r="M2659" t="s">
        <v>7889</v>
      </c>
      <c r="N2659">
        <v>7.557222222</v>
      </c>
      <c r="O2659">
        <v>0</v>
      </c>
      <c r="P2659">
        <v>91</v>
      </c>
      <c r="Q2659">
        <v>0</v>
      </c>
      <c r="R2659">
        <v>10</v>
      </c>
      <c r="S2659">
        <v>0</v>
      </c>
      <c r="T2659">
        <v>3</v>
      </c>
      <c r="U2659">
        <v>0</v>
      </c>
      <c r="V2659">
        <v>0</v>
      </c>
      <c r="W2659">
        <v>0</v>
      </c>
      <c r="X2659">
        <v>283.46645358030133</v>
      </c>
      <c r="Y2659">
        <v>0</v>
      </c>
      <c r="Z2659">
        <v>49.666588690839717</v>
      </c>
      <c r="AA2659">
        <v>0</v>
      </c>
      <c r="AB2659">
        <v>42.201993582609369</v>
      </c>
      <c r="AC2659">
        <v>0</v>
      </c>
      <c r="AD2659">
        <v>0</v>
      </c>
      <c r="AE2659">
        <v>375.33503585375041</v>
      </c>
    </row>
    <row r="2660" spans="1:31" x14ac:dyDescent="0.25">
      <c r="A2660">
        <v>2364959</v>
      </c>
      <c r="B2660">
        <v>1</v>
      </c>
      <c r="C2660" t="s">
        <v>80</v>
      </c>
      <c r="D2660" t="s">
        <v>103</v>
      </c>
      <c r="E2660" t="s">
        <v>148</v>
      </c>
      <c r="F2660" t="s">
        <v>7890</v>
      </c>
      <c r="G2660" t="s">
        <v>240</v>
      </c>
      <c r="H2660" t="s">
        <v>151</v>
      </c>
      <c r="I2660" t="s">
        <v>136</v>
      </c>
      <c r="J2660" t="s">
        <v>137</v>
      </c>
      <c r="K2660" t="s">
        <v>138</v>
      </c>
      <c r="L2660" t="s">
        <v>7891</v>
      </c>
      <c r="M2660" t="s">
        <v>7892</v>
      </c>
      <c r="N2660">
        <v>7.8877777770000002</v>
      </c>
      <c r="O2660">
        <v>0</v>
      </c>
      <c r="P2660">
        <v>1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2.614718398659861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2.614718398659861</v>
      </c>
    </row>
    <row r="2661" spans="1:31" x14ac:dyDescent="0.25">
      <c r="A2661">
        <v>2364587</v>
      </c>
      <c r="B2661">
        <v>1</v>
      </c>
      <c r="C2661" t="s">
        <v>80</v>
      </c>
      <c r="D2661" t="s">
        <v>94</v>
      </c>
      <c r="E2661" t="s">
        <v>154</v>
      </c>
      <c r="F2661" t="s">
        <v>5958</v>
      </c>
      <c r="G2661" t="s">
        <v>299</v>
      </c>
      <c r="H2661" t="s">
        <v>151</v>
      </c>
      <c r="I2661" t="s">
        <v>136</v>
      </c>
      <c r="J2661" t="s">
        <v>137</v>
      </c>
      <c r="K2661" t="s">
        <v>138</v>
      </c>
      <c r="L2661" t="s">
        <v>7893</v>
      </c>
      <c r="M2661" t="s">
        <v>7894</v>
      </c>
      <c r="N2661">
        <v>0.5575</v>
      </c>
      <c r="O2661">
        <v>0</v>
      </c>
      <c r="P2661">
        <v>433</v>
      </c>
      <c r="Q2661">
        <v>0</v>
      </c>
      <c r="R2661">
        <v>0</v>
      </c>
      <c r="S2661">
        <v>0</v>
      </c>
      <c r="T2661">
        <v>30</v>
      </c>
      <c r="U2661">
        <v>0</v>
      </c>
      <c r="V2661">
        <v>0</v>
      </c>
      <c r="W2661">
        <v>0</v>
      </c>
      <c r="X2661">
        <v>67.225615170431496</v>
      </c>
      <c r="Y2661">
        <v>0</v>
      </c>
      <c r="Z2661">
        <v>0</v>
      </c>
      <c r="AA2661">
        <v>0</v>
      </c>
      <c r="AB2661">
        <v>11.894011262939431</v>
      </c>
      <c r="AC2661">
        <v>0</v>
      </c>
      <c r="AD2661">
        <v>0</v>
      </c>
      <c r="AE2661">
        <v>79.119626433370925</v>
      </c>
    </row>
    <row r="2662" spans="1:31" x14ac:dyDescent="0.25">
      <c r="A2662">
        <v>2365105</v>
      </c>
      <c r="B2662">
        <v>1</v>
      </c>
      <c r="C2662" t="s">
        <v>81</v>
      </c>
      <c r="D2662" t="s">
        <v>115</v>
      </c>
      <c r="E2662" t="s">
        <v>225</v>
      </c>
      <c r="F2662" t="s">
        <v>7895</v>
      </c>
      <c r="G2662" t="s">
        <v>219</v>
      </c>
      <c r="H2662" t="s">
        <v>151</v>
      </c>
      <c r="I2662" t="s">
        <v>136</v>
      </c>
      <c r="J2662" t="s">
        <v>137</v>
      </c>
      <c r="K2662" t="s">
        <v>138</v>
      </c>
      <c r="L2662" t="s">
        <v>7896</v>
      </c>
      <c r="M2662" t="s">
        <v>7897</v>
      </c>
      <c r="N2662">
        <v>1.5652777769999999</v>
      </c>
      <c r="O2662">
        <v>0</v>
      </c>
      <c r="P2662">
        <v>26</v>
      </c>
      <c r="Q2662">
        <v>0</v>
      </c>
      <c r="R2662">
        <v>1</v>
      </c>
      <c r="S2662">
        <v>0</v>
      </c>
      <c r="T2662">
        <v>2</v>
      </c>
      <c r="U2662">
        <v>0</v>
      </c>
      <c r="V2662">
        <v>0</v>
      </c>
      <c r="W2662">
        <v>0</v>
      </c>
      <c r="X2662">
        <v>10.171494085988362</v>
      </c>
      <c r="Y2662">
        <v>0</v>
      </c>
      <c r="Z2662">
        <v>3.2449897236485299</v>
      </c>
      <c r="AA2662">
        <v>0</v>
      </c>
      <c r="AB2662">
        <v>7.4509589019470592</v>
      </c>
      <c r="AC2662">
        <v>0</v>
      </c>
      <c r="AD2662">
        <v>0</v>
      </c>
      <c r="AE2662">
        <v>20.867442711583951</v>
      </c>
    </row>
    <row r="2663" spans="1:31" x14ac:dyDescent="0.25">
      <c r="A2663">
        <v>2365205</v>
      </c>
      <c r="B2663">
        <v>1</v>
      </c>
      <c r="C2663" t="s">
        <v>81</v>
      </c>
      <c r="D2663" t="s">
        <v>120</v>
      </c>
      <c r="E2663" t="s">
        <v>148</v>
      </c>
      <c r="F2663" t="s">
        <v>7898</v>
      </c>
      <c r="G2663" t="s">
        <v>160</v>
      </c>
      <c r="H2663" t="s">
        <v>151</v>
      </c>
      <c r="I2663" t="s">
        <v>136</v>
      </c>
      <c r="J2663" t="s">
        <v>137</v>
      </c>
      <c r="K2663" t="s">
        <v>138</v>
      </c>
      <c r="L2663" t="s">
        <v>7899</v>
      </c>
      <c r="M2663" t="s">
        <v>7900</v>
      </c>
      <c r="N2663">
        <v>1.000277777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1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0.76653394931593655</v>
      </c>
      <c r="AC2663">
        <v>0</v>
      </c>
      <c r="AD2663">
        <v>0</v>
      </c>
      <c r="AE2663">
        <v>0.76653394931593655</v>
      </c>
    </row>
    <row r="2664" spans="1:31" x14ac:dyDescent="0.25">
      <c r="A2664">
        <v>2365059</v>
      </c>
      <c r="B2664">
        <v>1</v>
      </c>
      <c r="C2664" t="s">
        <v>80</v>
      </c>
      <c r="D2664" t="s">
        <v>83</v>
      </c>
      <c r="E2664" t="s">
        <v>225</v>
      </c>
      <c r="F2664" t="s">
        <v>7901</v>
      </c>
      <c r="G2664" t="s">
        <v>219</v>
      </c>
      <c r="H2664" t="s">
        <v>151</v>
      </c>
      <c r="I2664" t="s">
        <v>136</v>
      </c>
      <c r="J2664" t="s">
        <v>137</v>
      </c>
      <c r="K2664" t="s">
        <v>138</v>
      </c>
      <c r="L2664" t="s">
        <v>7902</v>
      </c>
      <c r="M2664" t="s">
        <v>7903</v>
      </c>
      <c r="N2664">
        <v>2.9333333330000002</v>
      </c>
      <c r="O2664">
        <v>0</v>
      </c>
      <c r="P2664">
        <v>7</v>
      </c>
      <c r="Q2664">
        <v>0</v>
      </c>
      <c r="R2664">
        <v>0</v>
      </c>
      <c r="S2664">
        <v>0</v>
      </c>
      <c r="T2664">
        <v>108</v>
      </c>
      <c r="U2664">
        <v>0</v>
      </c>
      <c r="V2664">
        <v>1</v>
      </c>
      <c r="W2664">
        <v>0</v>
      </c>
      <c r="X2664">
        <v>5.7273814579300097</v>
      </c>
      <c r="Y2664">
        <v>0</v>
      </c>
      <c r="Z2664">
        <v>0</v>
      </c>
      <c r="AA2664">
        <v>0</v>
      </c>
      <c r="AB2664">
        <v>527.65992793451801</v>
      </c>
      <c r="AC2664">
        <v>0</v>
      </c>
      <c r="AD2664">
        <v>9.3356717331791277</v>
      </c>
      <c r="AE2664">
        <v>542.72298112562714</v>
      </c>
    </row>
    <row r="2665" spans="1:31" x14ac:dyDescent="0.25">
      <c r="A2665">
        <v>2365019</v>
      </c>
      <c r="B2665">
        <v>1</v>
      </c>
      <c r="C2665" t="s">
        <v>80</v>
      </c>
      <c r="D2665" t="s">
        <v>88</v>
      </c>
      <c r="E2665" t="s">
        <v>132</v>
      </c>
      <c r="F2665" t="s">
        <v>7904</v>
      </c>
      <c r="G2665" t="s">
        <v>489</v>
      </c>
      <c r="H2665" t="s">
        <v>135</v>
      </c>
      <c r="I2665" t="s">
        <v>136</v>
      </c>
      <c r="J2665" t="s">
        <v>137</v>
      </c>
      <c r="K2665" t="s">
        <v>138</v>
      </c>
      <c r="L2665" t="s">
        <v>7905</v>
      </c>
      <c r="M2665" t="s">
        <v>7906</v>
      </c>
      <c r="N2665">
        <v>2.571666666</v>
      </c>
      <c r="O2665">
        <v>0</v>
      </c>
      <c r="P2665">
        <v>48</v>
      </c>
      <c r="Q2665">
        <v>0</v>
      </c>
      <c r="R2665">
        <v>0</v>
      </c>
      <c r="S2665">
        <v>0</v>
      </c>
      <c r="T2665">
        <v>28</v>
      </c>
      <c r="U2665">
        <v>0</v>
      </c>
      <c r="V2665">
        <v>0</v>
      </c>
      <c r="W2665">
        <v>0</v>
      </c>
      <c r="X2665">
        <v>49.267775104512346</v>
      </c>
      <c r="Y2665">
        <v>0</v>
      </c>
      <c r="Z2665">
        <v>0</v>
      </c>
      <c r="AA2665">
        <v>0</v>
      </c>
      <c r="AB2665">
        <v>234.04879434125823</v>
      </c>
      <c r="AC2665">
        <v>0</v>
      </c>
      <c r="AD2665">
        <v>0</v>
      </c>
      <c r="AE2665">
        <v>283.3165694457706</v>
      </c>
    </row>
    <row r="2666" spans="1:31" x14ac:dyDescent="0.25">
      <c r="A2666">
        <v>2364627</v>
      </c>
      <c r="B2666">
        <v>1</v>
      </c>
      <c r="C2666" t="s">
        <v>80</v>
      </c>
      <c r="D2666" t="s">
        <v>83</v>
      </c>
      <c r="E2666" t="s">
        <v>175</v>
      </c>
      <c r="F2666" t="s">
        <v>7907</v>
      </c>
      <c r="G2666" t="s">
        <v>284</v>
      </c>
      <c r="H2666" t="s">
        <v>151</v>
      </c>
      <c r="I2666" t="s">
        <v>136</v>
      </c>
      <c r="J2666" t="s">
        <v>137</v>
      </c>
      <c r="K2666" t="s">
        <v>138</v>
      </c>
      <c r="L2666" t="s">
        <v>7908</v>
      </c>
      <c r="M2666" t="s">
        <v>7909</v>
      </c>
      <c r="N2666">
        <v>1.254444444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8</v>
      </c>
      <c r="U2666">
        <v>0</v>
      </c>
      <c r="V2666">
        <v>3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22.798257682239388</v>
      </c>
      <c r="AC2666">
        <v>0</v>
      </c>
      <c r="AD2666">
        <v>199.47939136904779</v>
      </c>
      <c r="AE2666">
        <v>222.27764905128717</v>
      </c>
    </row>
    <row r="2667" spans="1:31" x14ac:dyDescent="0.25">
      <c r="A2667">
        <v>2365065</v>
      </c>
      <c r="B2667">
        <v>1</v>
      </c>
      <c r="C2667" t="s">
        <v>80</v>
      </c>
      <c r="D2667" t="s">
        <v>100</v>
      </c>
      <c r="E2667" t="s">
        <v>171</v>
      </c>
      <c r="F2667" t="s">
        <v>7910</v>
      </c>
      <c r="G2667" t="s">
        <v>168</v>
      </c>
      <c r="H2667" t="s">
        <v>135</v>
      </c>
      <c r="I2667" t="s">
        <v>136</v>
      </c>
      <c r="J2667" t="s">
        <v>137</v>
      </c>
      <c r="K2667" t="s">
        <v>138</v>
      </c>
      <c r="L2667" t="s">
        <v>7911</v>
      </c>
      <c r="M2667" t="s">
        <v>7912</v>
      </c>
      <c r="N2667">
        <v>0.56138888799999997</v>
      </c>
      <c r="O2667">
        <v>1</v>
      </c>
      <c r="P2667">
        <v>13</v>
      </c>
      <c r="Q2667">
        <v>4</v>
      </c>
      <c r="R2667">
        <v>31</v>
      </c>
      <c r="S2667">
        <v>17</v>
      </c>
      <c r="T2667">
        <v>12</v>
      </c>
      <c r="U2667">
        <v>1</v>
      </c>
      <c r="V2667">
        <v>0</v>
      </c>
      <c r="W2667">
        <v>0.7838843364316106</v>
      </c>
      <c r="X2667">
        <v>6.3557380609438683</v>
      </c>
      <c r="Y2667">
        <v>6.2140476845805299</v>
      </c>
      <c r="Z2667">
        <v>104.08732537079418</v>
      </c>
      <c r="AA2667">
        <v>88.792219131863177</v>
      </c>
      <c r="AB2667">
        <v>14.792717076517921</v>
      </c>
      <c r="AC2667">
        <v>14.232829937313211</v>
      </c>
      <c r="AD2667">
        <v>0</v>
      </c>
      <c r="AE2667">
        <v>235.25876159844449</v>
      </c>
    </row>
    <row r="2668" spans="1:31" x14ac:dyDescent="0.25">
      <c r="A2668">
        <v>2364733</v>
      </c>
      <c r="B2668">
        <v>1</v>
      </c>
      <c r="C2668" t="s">
        <v>81</v>
      </c>
      <c r="D2668" t="s">
        <v>128</v>
      </c>
      <c r="E2668" t="s">
        <v>154</v>
      </c>
      <c r="F2668" t="s">
        <v>7913</v>
      </c>
      <c r="G2668" t="s">
        <v>244</v>
      </c>
      <c r="H2668" t="s">
        <v>151</v>
      </c>
      <c r="I2668" t="s">
        <v>136</v>
      </c>
      <c r="J2668" t="s">
        <v>137</v>
      </c>
      <c r="K2668" t="s">
        <v>245</v>
      </c>
      <c r="L2668" t="s">
        <v>7914</v>
      </c>
      <c r="M2668" t="s">
        <v>7915</v>
      </c>
      <c r="N2668">
        <v>0.67472222199999998</v>
      </c>
      <c r="O2668">
        <v>0</v>
      </c>
      <c r="P2668">
        <v>30</v>
      </c>
      <c r="Q2668">
        <v>0</v>
      </c>
      <c r="R2668">
        <v>8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2.1993954866920582</v>
      </c>
      <c r="Y2668">
        <v>0</v>
      </c>
      <c r="Z2668">
        <v>5.7916381807362551</v>
      </c>
      <c r="AA2668">
        <v>0</v>
      </c>
      <c r="AB2668">
        <v>0</v>
      </c>
      <c r="AC2668">
        <v>0</v>
      </c>
      <c r="AD2668">
        <v>0</v>
      </c>
      <c r="AE2668">
        <v>7.9910336674283133</v>
      </c>
    </row>
    <row r="2669" spans="1:31" x14ac:dyDescent="0.25">
      <c r="A2669">
        <v>2365128</v>
      </c>
      <c r="B2669">
        <v>1</v>
      </c>
      <c r="C2669" t="s">
        <v>80</v>
      </c>
      <c r="D2669" t="s">
        <v>95</v>
      </c>
      <c r="E2669" t="s">
        <v>320</v>
      </c>
      <c r="F2669" t="s">
        <v>1282</v>
      </c>
      <c r="G2669" t="s">
        <v>168</v>
      </c>
      <c r="H2669" t="s">
        <v>135</v>
      </c>
      <c r="I2669" t="s">
        <v>653</v>
      </c>
      <c r="J2669" t="s">
        <v>137</v>
      </c>
      <c r="K2669" t="s">
        <v>138</v>
      </c>
      <c r="L2669" t="s">
        <v>7916</v>
      </c>
      <c r="M2669" t="s">
        <v>7917</v>
      </c>
      <c r="N2669">
        <v>3.1205554999999999E-2</v>
      </c>
      <c r="O2669">
        <v>0</v>
      </c>
      <c r="P2669">
        <v>0</v>
      </c>
      <c r="Q2669">
        <v>0</v>
      </c>
      <c r="R2669">
        <v>0</v>
      </c>
      <c r="S2669">
        <v>11</v>
      </c>
      <c r="T2669">
        <v>0</v>
      </c>
      <c r="U2669">
        <v>1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3.0307332830111555</v>
      </c>
      <c r="AB2669">
        <v>0</v>
      </c>
      <c r="AC2669">
        <v>42.172645646865497</v>
      </c>
      <c r="AD2669">
        <v>0</v>
      </c>
      <c r="AE2669">
        <v>45.203378929876649</v>
      </c>
    </row>
    <row r="2670" spans="1:31" x14ac:dyDescent="0.25">
      <c r="A2670">
        <v>2364773</v>
      </c>
      <c r="B2670">
        <v>1</v>
      </c>
      <c r="C2670" t="s">
        <v>80</v>
      </c>
      <c r="D2670" t="s">
        <v>91</v>
      </c>
      <c r="E2670" t="s">
        <v>148</v>
      </c>
      <c r="F2670" t="s">
        <v>7918</v>
      </c>
      <c r="G2670" t="s">
        <v>240</v>
      </c>
      <c r="H2670" t="s">
        <v>151</v>
      </c>
      <c r="I2670" t="s">
        <v>136</v>
      </c>
      <c r="J2670" t="s">
        <v>137</v>
      </c>
      <c r="K2670" t="s">
        <v>138</v>
      </c>
      <c r="L2670" t="s">
        <v>7919</v>
      </c>
      <c r="M2670" t="s">
        <v>7920</v>
      </c>
      <c r="N2670">
        <v>2.9797222219999999</v>
      </c>
      <c r="O2670">
        <v>0</v>
      </c>
      <c r="P2670">
        <v>1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0.68567582890018752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0.68567582890018752</v>
      </c>
    </row>
    <row r="2671" spans="1:31" x14ac:dyDescent="0.25">
      <c r="A2671">
        <v>2365122</v>
      </c>
      <c r="B2671">
        <v>1</v>
      </c>
      <c r="C2671" t="s">
        <v>81</v>
      </c>
      <c r="D2671" t="s">
        <v>128</v>
      </c>
      <c r="E2671" t="s">
        <v>148</v>
      </c>
      <c r="F2671" t="s">
        <v>7921</v>
      </c>
      <c r="G2671" t="s">
        <v>160</v>
      </c>
      <c r="H2671" t="s">
        <v>151</v>
      </c>
      <c r="I2671" t="s">
        <v>136</v>
      </c>
      <c r="J2671" t="s">
        <v>137</v>
      </c>
      <c r="K2671" t="s">
        <v>138</v>
      </c>
      <c r="L2671" t="s">
        <v>7922</v>
      </c>
      <c r="M2671" t="s">
        <v>7923</v>
      </c>
      <c r="N2671">
        <v>1.9158333329999999</v>
      </c>
      <c r="O2671">
        <v>0</v>
      </c>
      <c r="P2671">
        <v>12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8.420089491818775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8.420089491818775</v>
      </c>
    </row>
    <row r="2672" spans="1:31" x14ac:dyDescent="0.25">
      <c r="A2672">
        <v>2364836</v>
      </c>
      <c r="B2672">
        <v>1</v>
      </c>
      <c r="C2672" t="s">
        <v>80</v>
      </c>
      <c r="D2672" t="s">
        <v>85</v>
      </c>
      <c r="E2672" t="s">
        <v>175</v>
      </c>
      <c r="F2672" t="s">
        <v>4757</v>
      </c>
      <c r="G2672" t="s">
        <v>1306</v>
      </c>
      <c r="H2672" t="s">
        <v>151</v>
      </c>
      <c r="I2672" t="s">
        <v>136</v>
      </c>
      <c r="J2672" t="s">
        <v>137</v>
      </c>
      <c r="K2672" t="s">
        <v>138</v>
      </c>
      <c r="L2672" t="s">
        <v>7924</v>
      </c>
      <c r="M2672" t="s">
        <v>7925</v>
      </c>
      <c r="N2672">
        <v>3.9488888879999999</v>
      </c>
      <c r="O2672">
        <v>0</v>
      </c>
      <c r="P2672">
        <v>167</v>
      </c>
      <c r="Q2672">
        <v>0</v>
      </c>
      <c r="R2672">
        <v>0</v>
      </c>
      <c r="S2672">
        <v>0</v>
      </c>
      <c r="T2672">
        <v>44</v>
      </c>
      <c r="U2672">
        <v>0</v>
      </c>
      <c r="V2672">
        <v>0</v>
      </c>
      <c r="W2672">
        <v>0</v>
      </c>
      <c r="X2672">
        <v>239.72260726725818</v>
      </c>
      <c r="Y2672">
        <v>0</v>
      </c>
      <c r="Z2672">
        <v>0</v>
      </c>
      <c r="AA2672">
        <v>0</v>
      </c>
      <c r="AB2672">
        <v>641.98384885707242</v>
      </c>
      <c r="AC2672">
        <v>0</v>
      </c>
      <c r="AD2672">
        <v>0</v>
      </c>
      <c r="AE2672">
        <v>881.70645612433054</v>
      </c>
    </row>
    <row r="2673" spans="1:31" x14ac:dyDescent="0.25">
      <c r="A2673">
        <v>2364670</v>
      </c>
      <c r="B2673">
        <v>1</v>
      </c>
      <c r="C2673" t="s">
        <v>81</v>
      </c>
      <c r="D2673" t="s">
        <v>118</v>
      </c>
      <c r="E2673" t="s">
        <v>132</v>
      </c>
      <c r="F2673" t="s">
        <v>7926</v>
      </c>
      <c r="G2673" t="s">
        <v>244</v>
      </c>
      <c r="H2673" t="s">
        <v>135</v>
      </c>
      <c r="I2673" t="s">
        <v>136</v>
      </c>
      <c r="J2673" t="s">
        <v>137</v>
      </c>
      <c r="K2673" t="s">
        <v>245</v>
      </c>
      <c r="L2673" t="s">
        <v>7927</v>
      </c>
      <c r="M2673" t="s">
        <v>7928</v>
      </c>
      <c r="N2673">
        <v>3.4083333329999999</v>
      </c>
      <c r="O2673">
        <v>0</v>
      </c>
      <c r="P2673">
        <v>1330</v>
      </c>
      <c r="Q2673">
        <v>0</v>
      </c>
      <c r="R2673">
        <v>2</v>
      </c>
      <c r="S2673">
        <v>0</v>
      </c>
      <c r="T2673">
        <v>51</v>
      </c>
      <c r="U2673">
        <v>0</v>
      </c>
      <c r="V2673">
        <v>0</v>
      </c>
      <c r="W2673">
        <v>0</v>
      </c>
      <c r="X2673">
        <v>1293.039585591391</v>
      </c>
      <c r="Y2673">
        <v>0</v>
      </c>
      <c r="Z2673">
        <v>6.0241840806767586</v>
      </c>
      <c r="AA2673">
        <v>0</v>
      </c>
      <c r="AB2673">
        <v>271.85918627057697</v>
      </c>
      <c r="AC2673">
        <v>0</v>
      </c>
      <c r="AD2673">
        <v>0</v>
      </c>
      <c r="AE2673">
        <v>1570.9229559426449</v>
      </c>
    </row>
    <row r="2674" spans="1:31" x14ac:dyDescent="0.25">
      <c r="A2674">
        <v>2365168</v>
      </c>
      <c r="B2674">
        <v>1</v>
      </c>
      <c r="C2674" t="s">
        <v>81</v>
      </c>
      <c r="D2674" t="s">
        <v>120</v>
      </c>
      <c r="E2674" t="s">
        <v>148</v>
      </c>
      <c r="F2674" t="s">
        <v>7929</v>
      </c>
      <c r="G2674" t="s">
        <v>160</v>
      </c>
      <c r="H2674" t="s">
        <v>151</v>
      </c>
      <c r="I2674" t="s">
        <v>136</v>
      </c>
      <c r="J2674" t="s">
        <v>137</v>
      </c>
      <c r="K2674" t="s">
        <v>138</v>
      </c>
      <c r="L2674" t="s">
        <v>7930</v>
      </c>
      <c r="M2674" t="s">
        <v>7931</v>
      </c>
      <c r="N2674">
        <v>1.3316666660000001</v>
      </c>
      <c r="O2674">
        <v>0</v>
      </c>
      <c r="P2674">
        <v>1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0.49084372943836002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0.49084372943836002</v>
      </c>
    </row>
    <row r="2675" spans="1:31" x14ac:dyDescent="0.25">
      <c r="A2675">
        <v>2365142</v>
      </c>
      <c r="B2675">
        <v>1</v>
      </c>
      <c r="C2675" t="s">
        <v>80</v>
      </c>
      <c r="D2675" t="s">
        <v>97</v>
      </c>
      <c r="E2675" t="s">
        <v>148</v>
      </c>
      <c r="F2675" t="s">
        <v>7932</v>
      </c>
      <c r="G2675" t="s">
        <v>160</v>
      </c>
      <c r="H2675" t="s">
        <v>151</v>
      </c>
      <c r="I2675" t="s">
        <v>136</v>
      </c>
      <c r="J2675" t="s">
        <v>137</v>
      </c>
      <c r="K2675" t="s">
        <v>138</v>
      </c>
      <c r="L2675" t="s">
        <v>7933</v>
      </c>
      <c r="M2675" t="s">
        <v>7934</v>
      </c>
      <c r="N2675">
        <v>1.168055555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1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3.2513378850577959</v>
      </c>
      <c r="AC2675">
        <v>0</v>
      </c>
      <c r="AD2675">
        <v>0</v>
      </c>
      <c r="AE2675">
        <v>3.2513378850577959</v>
      </c>
    </row>
    <row r="2676" spans="1:31" x14ac:dyDescent="0.25">
      <c r="A2676">
        <v>2364979</v>
      </c>
      <c r="B2676">
        <v>1</v>
      </c>
      <c r="C2676" t="s">
        <v>80</v>
      </c>
      <c r="D2676" t="s">
        <v>104</v>
      </c>
      <c r="E2676" t="s">
        <v>148</v>
      </c>
      <c r="F2676" t="s">
        <v>7935</v>
      </c>
      <c r="G2676" t="s">
        <v>160</v>
      </c>
      <c r="H2676" t="s">
        <v>151</v>
      </c>
      <c r="I2676" t="s">
        <v>136</v>
      </c>
      <c r="J2676" t="s">
        <v>137</v>
      </c>
      <c r="K2676" t="s">
        <v>138</v>
      </c>
      <c r="L2676" t="s">
        <v>7936</v>
      </c>
      <c r="M2676" t="s">
        <v>7937</v>
      </c>
      <c r="N2676">
        <v>1.538888888</v>
      </c>
      <c r="O2676">
        <v>0</v>
      </c>
      <c r="P2676">
        <v>1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0.51822254943333335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0.51822254943333335</v>
      </c>
    </row>
    <row r="2677" spans="1:31" x14ac:dyDescent="0.25">
      <c r="A2677">
        <v>2364956</v>
      </c>
      <c r="B2677">
        <v>1</v>
      </c>
      <c r="C2677" t="s">
        <v>80</v>
      </c>
      <c r="D2677" t="s">
        <v>96</v>
      </c>
      <c r="E2677" t="s">
        <v>154</v>
      </c>
      <c r="F2677" t="s">
        <v>3110</v>
      </c>
      <c r="G2677" t="s">
        <v>299</v>
      </c>
      <c r="H2677" t="s">
        <v>151</v>
      </c>
      <c r="I2677" t="s">
        <v>136</v>
      </c>
      <c r="J2677" t="s">
        <v>137</v>
      </c>
      <c r="K2677" t="s">
        <v>138</v>
      </c>
      <c r="L2677" t="s">
        <v>7938</v>
      </c>
      <c r="M2677" t="s">
        <v>7939</v>
      </c>
      <c r="N2677">
        <v>0.57416666599999999</v>
      </c>
      <c r="O2677">
        <v>0</v>
      </c>
      <c r="P2677">
        <v>150</v>
      </c>
      <c r="Q2677">
        <v>0</v>
      </c>
      <c r="R2677">
        <v>0</v>
      </c>
      <c r="S2677">
        <v>0</v>
      </c>
      <c r="T2677">
        <v>101</v>
      </c>
      <c r="U2677">
        <v>0</v>
      </c>
      <c r="V2677">
        <v>0</v>
      </c>
      <c r="W2677">
        <v>0</v>
      </c>
      <c r="X2677">
        <v>53.378760373864807</v>
      </c>
      <c r="Y2677">
        <v>0</v>
      </c>
      <c r="Z2677">
        <v>0</v>
      </c>
      <c r="AA2677">
        <v>0</v>
      </c>
      <c r="AB2677">
        <v>224.52133244516722</v>
      </c>
      <c r="AC2677">
        <v>0</v>
      </c>
      <c r="AD2677">
        <v>0</v>
      </c>
      <c r="AE2677">
        <v>277.90009281903201</v>
      </c>
    </row>
    <row r="2678" spans="1:31" x14ac:dyDescent="0.25">
      <c r="A2678">
        <v>2364644</v>
      </c>
      <c r="B2678">
        <v>1</v>
      </c>
      <c r="C2678" t="s">
        <v>80</v>
      </c>
      <c r="D2678" t="s">
        <v>94</v>
      </c>
      <c r="E2678" t="s">
        <v>148</v>
      </c>
      <c r="F2678" t="s">
        <v>7940</v>
      </c>
      <c r="G2678" t="s">
        <v>150</v>
      </c>
      <c r="H2678" t="s">
        <v>151</v>
      </c>
      <c r="I2678" t="s">
        <v>136</v>
      </c>
      <c r="J2678" t="s">
        <v>137</v>
      </c>
      <c r="K2678" t="s">
        <v>138</v>
      </c>
      <c r="L2678" t="s">
        <v>7941</v>
      </c>
      <c r="M2678" t="s">
        <v>7942</v>
      </c>
      <c r="N2678">
        <v>3.6186111109999999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1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20.850108060864137</v>
      </c>
      <c r="AC2678">
        <v>0</v>
      </c>
      <c r="AD2678">
        <v>0</v>
      </c>
      <c r="AE2678">
        <v>20.850108060864137</v>
      </c>
    </row>
    <row r="2679" spans="1:31" x14ac:dyDescent="0.25">
      <c r="A2679">
        <v>2364813</v>
      </c>
      <c r="B2679">
        <v>1</v>
      </c>
      <c r="C2679" t="s">
        <v>81</v>
      </c>
      <c r="D2679" t="s">
        <v>128</v>
      </c>
      <c r="E2679" t="s">
        <v>148</v>
      </c>
      <c r="F2679" t="s">
        <v>7943</v>
      </c>
      <c r="G2679" t="s">
        <v>240</v>
      </c>
      <c r="H2679" t="s">
        <v>151</v>
      </c>
      <c r="I2679" t="s">
        <v>136</v>
      </c>
      <c r="J2679" t="s">
        <v>137</v>
      </c>
      <c r="K2679" t="s">
        <v>138</v>
      </c>
      <c r="L2679" t="s">
        <v>7944</v>
      </c>
      <c r="M2679" t="s">
        <v>7945</v>
      </c>
      <c r="N2679">
        <v>5.6375000000000002</v>
      </c>
      <c r="O2679">
        <v>0</v>
      </c>
      <c r="P2679">
        <v>5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5.7282121225552078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5.7282121225552078</v>
      </c>
    </row>
    <row r="2680" spans="1:31" x14ac:dyDescent="0.25">
      <c r="A2680">
        <v>2365185</v>
      </c>
      <c r="B2680">
        <v>1</v>
      </c>
      <c r="C2680" t="s">
        <v>80</v>
      </c>
      <c r="D2680" t="s">
        <v>104</v>
      </c>
      <c r="E2680" t="s">
        <v>171</v>
      </c>
      <c r="F2680" t="s">
        <v>7946</v>
      </c>
      <c r="G2680" t="s">
        <v>168</v>
      </c>
      <c r="H2680" t="s">
        <v>135</v>
      </c>
      <c r="I2680" t="s">
        <v>136</v>
      </c>
      <c r="J2680" t="s">
        <v>137</v>
      </c>
      <c r="K2680" t="s">
        <v>138</v>
      </c>
      <c r="L2680" t="s">
        <v>7947</v>
      </c>
      <c r="M2680" t="s">
        <v>7948</v>
      </c>
      <c r="N2680">
        <v>0.69194444399999999</v>
      </c>
      <c r="O2680">
        <v>0</v>
      </c>
      <c r="P2680">
        <v>8</v>
      </c>
      <c r="Q2680">
        <v>1</v>
      </c>
      <c r="R2680">
        <v>15</v>
      </c>
      <c r="S2680">
        <v>4</v>
      </c>
      <c r="T2680">
        <v>9</v>
      </c>
      <c r="U2680">
        <v>0</v>
      </c>
      <c r="V2680">
        <v>0</v>
      </c>
      <c r="W2680">
        <v>0</v>
      </c>
      <c r="X2680">
        <v>5.2568178845740334</v>
      </c>
      <c r="Y2680">
        <v>12.845721438151877</v>
      </c>
      <c r="Z2680">
        <v>18.326268338392467</v>
      </c>
      <c r="AA2680">
        <v>9.2801793902159382</v>
      </c>
      <c r="AB2680">
        <v>9.490793717714638</v>
      </c>
      <c r="AC2680">
        <v>0</v>
      </c>
      <c r="AD2680">
        <v>0</v>
      </c>
      <c r="AE2680">
        <v>55.199780769048957</v>
      </c>
    </row>
    <row r="2681" spans="1:31" x14ac:dyDescent="0.25">
      <c r="A2681">
        <v>2365042</v>
      </c>
      <c r="B2681">
        <v>1</v>
      </c>
      <c r="C2681" t="s">
        <v>80</v>
      </c>
      <c r="D2681" t="s">
        <v>90</v>
      </c>
      <c r="E2681" t="s">
        <v>148</v>
      </c>
      <c r="F2681" t="s">
        <v>7949</v>
      </c>
      <c r="G2681" t="s">
        <v>160</v>
      </c>
      <c r="H2681" t="s">
        <v>151</v>
      </c>
      <c r="I2681" t="s">
        <v>136</v>
      </c>
      <c r="J2681" t="s">
        <v>137</v>
      </c>
      <c r="K2681" t="s">
        <v>138</v>
      </c>
      <c r="L2681" t="s">
        <v>7950</v>
      </c>
      <c r="M2681" t="s">
        <v>7951</v>
      </c>
      <c r="N2681">
        <v>1.2991666660000001</v>
      </c>
      <c r="O2681">
        <v>0</v>
      </c>
      <c r="P2681">
        <v>3</v>
      </c>
      <c r="Q2681">
        <v>0</v>
      </c>
      <c r="R2681">
        <v>0</v>
      </c>
      <c r="S2681">
        <v>0</v>
      </c>
      <c r="T2681">
        <v>1</v>
      </c>
      <c r="U2681">
        <v>0</v>
      </c>
      <c r="V2681">
        <v>0</v>
      </c>
      <c r="W2681">
        <v>0</v>
      </c>
      <c r="X2681">
        <v>2.145618821428529</v>
      </c>
      <c r="Y2681">
        <v>0</v>
      </c>
      <c r="Z2681">
        <v>0</v>
      </c>
      <c r="AA2681">
        <v>0</v>
      </c>
      <c r="AB2681">
        <v>0.60721384625084673</v>
      </c>
      <c r="AC2681">
        <v>0</v>
      </c>
      <c r="AD2681">
        <v>0</v>
      </c>
      <c r="AE2681">
        <v>2.7528326676793755</v>
      </c>
    </row>
    <row r="2682" spans="1:31" x14ac:dyDescent="0.25">
      <c r="A2682">
        <v>2364607</v>
      </c>
      <c r="B2682">
        <v>1</v>
      </c>
      <c r="C2682" t="s">
        <v>80</v>
      </c>
      <c r="D2682" t="s">
        <v>87</v>
      </c>
      <c r="E2682" t="s">
        <v>132</v>
      </c>
      <c r="F2682" t="s">
        <v>7952</v>
      </c>
      <c r="G2682" t="s">
        <v>185</v>
      </c>
      <c r="H2682" t="s">
        <v>135</v>
      </c>
      <c r="I2682" t="s">
        <v>136</v>
      </c>
      <c r="J2682" t="s">
        <v>137</v>
      </c>
      <c r="K2682" t="s">
        <v>138</v>
      </c>
      <c r="L2682" t="s">
        <v>7953</v>
      </c>
      <c r="M2682" t="s">
        <v>7954</v>
      </c>
      <c r="N2682">
        <v>0.96750000000000003</v>
      </c>
      <c r="O2682">
        <v>0</v>
      </c>
      <c r="P2682">
        <v>2410</v>
      </c>
      <c r="Q2682">
        <v>0</v>
      </c>
      <c r="R2682">
        <v>0</v>
      </c>
      <c r="S2682">
        <v>0</v>
      </c>
      <c r="T2682">
        <v>269</v>
      </c>
      <c r="U2682">
        <v>0</v>
      </c>
      <c r="V2682">
        <v>0</v>
      </c>
      <c r="W2682">
        <v>0</v>
      </c>
      <c r="X2682">
        <v>685.03867309527357</v>
      </c>
      <c r="Y2682">
        <v>0</v>
      </c>
      <c r="Z2682">
        <v>0</v>
      </c>
      <c r="AA2682">
        <v>0</v>
      </c>
      <c r="AB2682">
        <v>211.50934708145249</v>
      </c>
      <c r="AC2682">
        <v>0</v>
      </c>
      <c r="AD2682">
        <v>0</v>
      </c>
      <c r="AE2682">
        <v>896.54802017672603</v>
      </c>
    </row>
    <row r="2683" spans="1:31" x14ac:dyDescent="0.25">
      <c r="A2683">
        <v>2364750</v>
      </c>
      <c r="B2683">
        <v>1</v>
      </c>
      <c r="C2683" t="s">
        <v>80</v>
      </c>
      <c r="D2683" t="s">
        <v>108</v>
      </c>
      <c r="E2683" t="s">
        <v>171</v>
      </c>
      <c r="F2683" t="s">
        <v>7955</v>
      </c>
      <c r="G2683" t="s">
        <v>244</v>
      </c>
      <c r="H2683" t="s">
        <v>135</v>
      </c>
      <c r="I2683" t="s">
        <v>136</v>
      </c>
      <c r="J2683" t="s">
        <v>137</v>
      </c>
      <c r="K2683" t="s">
        <v>245</v>
      </c>
      <c r="L2683" t="s">
        <v>7956</v>
      </c>
      <c r="M2683" t="s">
        <v>7957</v>
      </c>
      <c r="N2683">
        <v>8.0724999999999998</v>
      </c>
      <c r="O2683">
        <v>0</v>
      </c>
      <c r="P2683">
        <v>1949</v>
      </c>
      <c r="Q2683">
        <v>2</v>
      </c>
      <c r="R2683">
        <v>418</v>
      </c>
      <c r="S2683">
        <v>14</v>
      </c>
      <c r="T2683">
        <v>275</v>
      </c>
      <c r="U2683">
        <v>0</v>
      </c>
      <c r="V2683">
        <v>0</v>
      </c>
      <c r="W2683">
        <v>0</v>
      </c>
      <c r="X2683">
        <v>2835.5904002672401</v>
      </c>
      <c r="Y2683">
        <v>628.96183766377567</v>
      </c>
      <c r="Z2683">
        <v>6626.7274138235634</v>
      </c>
      <c r="AA2683">
        <v>330.97167501119753</v>
      </c>
      <c r="AB2683">
        <v>3026.6570049433658</v>
      </c>
      <c r="AC2683">
        <v>0</v>
      </c>
      <c r="AD2683">
        <v>0</v>
      </c>
      <c r="AE2683">
        <v>13448.908331709143</v>
      </c>
    </row>
    <row r="2684" spans="1:31" x14ac:dyDescent="0.25">
      <c r="A2684">
        <v>2365248</v>
      </c>
      <c r="B2684">
        <v>1</v>
      </c>
      <c r="C2684" t="s">
        <v>81</v>
      </c>
      <c r="D2684" t="s">
        <v>113</v>
      </c>
      <c r="E2684" t="s">
        <v>171</v>
      </c>
      <c r="F2684" t="s">
        <v>1130</v>
      </c>
      <c r="G2684" t="s">
        <v>168</v>
      </c>
      <c r="H2684" t="s">
        <v>135</v>
      </c>
      <c r="I2684" t="s">
        <v>136</v>
      </c>
      <c r="J2684" t="s">
        <v>137</v>
      </c>
      <c r="K2684" t="s">
        <v>138</v>
      </c>
      <c r="L2684" t="s">
        <v>7958</v>
      </c>
      <c r="M2684" t="s">
        <v>7959</v>
      </c>
      <c r="N2684">
        <v>1.5816666660000001</v>
      </c>
      <c r="O2684">
        <v>0</v>
      </c>
      <c r="P2684">
        <v>0</v>
      </c>
      <c r="Q2684">
        <v>0</v>
      </c>
      <c r="R2684">
        <v>0</v>
      </c>
      <c r="S2684">
        <v>1</v>
      </c>
      <c r="T2684">
        <v>12</v>
      </c>
      <c r="U2684">
        <v>2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2.5906112987105274</v>
      </c>
      <c r="AB2684">
        <v>31.293575256843859</v>
      </c>
      <c r="AC2684">
        <v>1078.687280259905</v>
      </c>
      <c r="AD2684">
        <v>0</v>
      </c>
      <c r="AE2684">
        <v>1112.5714668154594</v>
      </c>
    </row>
    <row r="2685" spans="1:31" x14ac:dyDescent="0.25">
      <c r="A2685">
        <v>2364776</v>
      </c>
      <c r="B2685">
        <v>1</v>
      </c>
      <c r="C2685" t="s">
        <v>81</v>
      </c>
      <c r="D2685" t="s">
        <v>117</v>
      </c>
      <c r="E2685" t="s">
        <v>148</v>
      </c>
      <c r="F2685" t="s">
        <v>7960</v>
      </c>
      <c r="G2685" t="s">
        <v>160</v>
      </c>
      <c r="H2685" t="s">
        <v>151</v>
      </c>
      <c r="I2685" t="s">
        <v>136</v>
      </c>
      <c r="J2685" t="s">
        <v>137</v>
      </c>
      <c r="K2685" t="s">
        <v>138</v>
      </c>
      <c r="L2685" t="s">
        <v>7961</v>
      </c>
      <c r="M2685" t="s">
        <v>7962</v>
      </c>
      <c r="N2685">
        <v>1.07</v>
      </c>
      <c r="O2685">
        <v>0</v>
      </c>
      <c r="P2685">
        <v>1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0.35428923661200001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0.35428923661200001</v>
      </c>
    </row>
    <row r="2686" spans="1:31" x14ac:dyDescent="0.25">
      <c r="A2686">
        <v>2365108</v>
      </c>
      <c r="B2686">
        <v>1</v>
      </c>
      <c r="C2686" t="s">
        <v>80</v>
      </c>
      <c r="D2686" t="s">
        <v>88</v>
      </c>
      <c r="E2686" t="s">
        <v>148</v>
      </c>
      <c r="F2686" t="s">
        <v>7963</v>
      </c>
      <c r="G2686" t="s">
        <v>150</v>
      </c>
      <c r="H2686" t="s">
        <v>151</v>
      </c>
      <c r="I2686" t="s">
        <v>136</v>
      </c>
      <c r="J2686" t="s">
        <v>137</v>
      </c>
      <c r="K2686" t="s">
        <v>138</v>
      </c>
      <c r="L2686" t="s">
        <v>7964</v>
      </c>
      <c r="M2686" t="s">
        <v>7965</v>
      </c>
      <c r="N2686">
        <v>0.47944444400000003</v>
      </c>
      <c r="O2686">
        <v>0</v>
      </c>
      <c r="P2686">
        <v>11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1.2067256206985602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1.2067256206985602</v>
      </c>
    </row>
    <row r="2687" spans="1:31" x14ac:dyDescent="0.25">
      <c r="A2687">
        <v>2365154</v>
      </c>
      <c r="B2687">
        <v>1</v>
      </c>
      <c r="C2687" t="s">
        <v>80</v>
      </c>
      <c r="D2687" t="s">
        <v>100</v>
      </c>
      <c r="E2687" t="s">
        <v>148</v>
      </c>
      <c r="F2687" t="s">
        <v>7966</v>
      </c>
      <c r="G2687" t="s">
        <v>160</v>
      </c>
      <c r="H2687" t="s">
        <v>151</v>
      </c>
      <c r="I2687" t="s">
        <v>136</v>
      </c>
      <c r="J2687" t="s">
        <v>137</v>
      </c>
      <c r="K2687" t="s">
        <v>138</v>
      </c>
      <c r="L2687" t="s">
        <v>7967</v>
      </c>
      <c r="M2687" t="s">
        <v>7968</v>
      </c>
      <c r="N2687">
        <v>2.62</v>
      </c>
      <c r="O2687">
        <v>0</v>
      </c>
      <c r="P2687">
        <v>1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0.37340695989010669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0.37340695989010669</v>
      </c>
    </row>
    <row r="2688" spans="1:31" x14ac:dyDescent="0.25">
      <c r="A2688">
        <v>2365177</v>
      </c>
      <c r="B2688">
        <v>1</v>
      </c>
      <c r="C2688" t="s">
        <v>80</v>
      </c>
      <c r="D2688" t="s">
        <v>105</v>
      </c>
      <c r="E2688" t="s">
        <v>225</v>
      </c>
      <c r="F2688" t="s">
        <v>7969</v>
      </c>
      <c r="G2688" t="s">
        <v>219</v>
      </c>
      <c r="H2688" t="s">
        <v>151</v>
      </c>
      <c r="I2688" t="s">
        <v>136</v>
      </c>
      <c r="J2688" t="s">
        <v>137</v>
      </c>
      <c r="K2688" t="s">
        <v>138</v>
      </c>
      <c r="L2688" t="s">
        <v>7970</v>
      </c>
      <c r="M2688" t="s">
        <v>7971</v>
      </c>
      <c r="N2688">
        <v>0.82027777700000004</v>
      </c>
      <c r="O2688">
        <v>0</v>
      </c>
      <c r="P2688">
        <v>0</v>
      </c>
      <c r="Q2688">
        <v>0</v>
      </c>
      <c r="R2688">
        <v>15</v>
      </c>
      <c r="S2688">
        <v>0</v>
      </c>
      <c r="T2688">
        <v>1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24.098263087665149</v>
      </c>
      <c r="AA2688">
        <v>0</v>
      </c>
      <c r="AB2688">
        <v>0.29669476852942001</v>
      </c>
      <c r="AC2688">
        <v>0</v>
      </c>
      <c r="AD2688">
        <v>0</v>
      </c>
      <c r="AE2688">
        <v>24.394957856194569</v>
      </c>
    </row>
    <row r="2689" spans="1:31" x14ac:dyDescent="0.25">
      <c r="A2689">
        <v>2364845</v>
      </c>
      <c r="B2689">
        <v>1</v>
      </c>
      <c r="C2689" t="s">
        <v>80</v>
      </c>
      <c r="D2689" t="s">
        <v>105</v>
      </c>
      <c r="E2689" t="s">
        <v>171</v>
      </c>
      <c r="F2689" t="s">
        <v>2824</v>
      </c>
      <c r="G2689" t="s">
        <v>168</v>
      </c>
      <c r="H2689" t="s">
        <v>135</v>
      </c>
      <c r="I2689" t="s">
        <v>136</v>
      </c>
      <c r="J2689" t="s">
        <v>137</v>
      </c>
      <c r="K2689" t="s">
        <v>138</v>
      </c>
      <c r="L2689" t="s">
        <v>7972</v>
      </c>
      <c r="M2689" t="s">
        <v>7973</v>
      </c>
      <c r="N2689">
        <v>0.115833333</v>
      </c>
      <c r="O2689">
        <v>0</v>
      </c>
      <c r="P2689">
        <v>5000</v>
      </c>
      <c r="Q2689">
        <v>0</v>
      </c>
      <c r="R2689">
        <v>0</v>
      </c>
      <c r="S2689">
        <v>1</v>
      </c>
      <c r="T2689">
        <v>388</v>
      </c>
      <c r="U2689">
        <v>0</v>
      </c>
      <c r="V2689">
        <v>1</v>
      </c>
      <c r="W2689">
        <v>0</v>
      </c>
      <c r="X2689">
        <v>189.68079598392276</v>
      </c>
      <c r="Y2689">
        <v>0</v>
      </c>
      <c r="Z2689">
        <v>0</v>
      </c>
      <c r="AA2689">
        <v>0.46627702260947496</v>
      </c>
      <c r="AB2689">
        <v>59.216049599027222</v>
      </c>
      <c r="AC2689">
        <v>0</v>
      </c>
      <c r="AD2689">
        <v>0.99523821204299989</v>
      </c>
      <c r="AE2689">
        <v>250.35836081760246</v>
      </c>
    </row>
    <row r="2690" spans="1:31" x14ac:dyDescent="0.25">
      <c r="A2690">
        <v>2364590</v>
      </c>
      <c r="B2690">
        <v>1</v>
      </c>
      <c r="C2690" t="s">
        <v>80</v>
      </c>
      <c r="D2690" t="s">
        <v>83</v>
      </c>
      <c r="E2690" t="s">
        <v>225</v>
      </c>
      <c r="F2690" t="s">
        <v>7974</v>
      </c>
      <c r="G2690" t="s">
        <v>156</v>
      </c>
      <c r="H2690" t="s">
        <v>151</v>
      </c>
      <c r="I2690" t="s">
        <v>136</v>
      </c>
      <c r="J2690" t="s">
        <v>137</v>
      </c>
      <c r="K2690" t="s">
        <v>138</v>
      </c>
      <c r="L2690" t="s">
        <v>7975</v>
      </c>
      <c r="M2690" t="s">
        <v>7976</v>
      </c>
      <c r="N2690">
        <v>0.941111111</v>
      </c>
      <c r="O2690">
        <v>0</v>
      </c>
      <c r="P2690">
        <v>224</v>
      </c>
      <c r="Q2690">
        <v>0</v>
      </c>
      <c r="R2690">
        <v>0</v>
      </c>
      <c r="S2690">
        <v>0</v>
      </c>
      <c r="T2690">
        <v>19</v>
      </c>
      <c r="U2690">
        <v>0</v>
      </c>
      <c r="V2690">
        <v>0</v>
      </c>
      <c r="W2690">
        <v>0</v>
      </c>
      <c r="X2690">
        <v>57.9441527488977</v>
      </c>
      <c r="Y2690">
        <v>0</v>
      </c>
      <c r="Z2690">
        <v>0</v>
      </c>
      <c r="AA2690">
        <v>0</v>
      </c>
      <c r="AB2690">
        <v>7.4184096953568952</v>
      </c>
      <c r="AC2690">
        <v>0</v>
      </c>
      <c r="AD2690">
        <v>0</v>
      </c>
      <c r="AE2690">
        <v>65.362562444254593</v>
      </c>
    </row>
    <row r="2691" spans="1:31" x14ac:dyDescent="0.25">
      <c r="A2691">
        <v>2364736</v>
      </c>
      <c r="B2691">
        <v>1</v>
      </c>
      <c r="C2691" t="s">
        <v>81</v>
      </c>
      <c r="D2691" t="s">
        <v>114</v>
      </c>
      <c r="E2691" t="s">
        <v>132</v>
      </c>
      <c r="F2691" t="s">
        <v>7977</v>
      </c>
      <c r="G2691" t="s">
        <v>134</v>
      </c>
      <c r="H2691" t="s">
        <v>135</v>
      </c>
      <c r="I2691" t="s">
        <v>136</v>
      </c>
      <c r="J2691" t="s">
        <v>137</v>
      </c>
      <c r="K2691" t="s">
        <v>138</v>
      </c>
      <c r="L2691" t="s">
        <v>7978</v>
      </c>
      <c r="M2691" t="s">
        <v>7979</v>
      </c>
      <c r="N2691">
        <v>1.3361111109999999</v>
      </c>
      <c r="O2691">
        <v>0</v>
      </c>
      <c r="P2691">
        <v>54</v>
      </c>
      <c r="Q2691">
        <v>0</v>
      </c>
      <c r="R2691">
        <v>1</v>
      </c>
      <c r="S2691">
        <v>0</v>
      </c>
      <c r="T2691">
        <v>3</v>
      </c>
      <c r="U2691">
        <v>0</v>
      </c>
      <c r="V2691">
        <v>0</v>
      </c>
      <c r="W2691">
        <v>0</v>
      </c>
      <c r="X2691">
        <v>4.608861961816161</v>
      </c>
      <c r="Y2691">
        <v>0</v>
      </c>
      <c r="Z2691">
        <v>0.49184970612577783</v>
      </c>
      <c r="AA2691">
        <v>0</v>
      </c>
      <c r="AB2691">
        <v>1.4693353544005833E-2</v>
      </c>
      <c r="AC2691">
        <v>0</v>
      </c>
      <c r="AD2691">
        <v>0</v>
      </c>
      <c r="AE2691">
        <v>5.1154050214859446</v>
      </c>
    </row>
    <row r="2692" spans="1:31" x14ac:dyDescent="0.25">
      <c r="A2692">
        <v>2365068</v>
      </c>
      <c r="B2692">
        <v>1</v>
      </c>
      <c r="C2692" t="s">
        <v>81</v>
      </c>
      <c r="D2692" t="s">
        <v>112</v>
      </c>
      <c r="E2692" t="s">
        <v>148</v>
      </c>
      <c r="F2692" t="s">
        <v>7980</v>
      </c>
      <c r="G2692" t="s">
        <v>160</v>
      </c>
      <c r="H2692" t="s">
        <v>151</v>
      </c>
      <c r="I2692" t="s">
        <v>136</v>
      </c>
      <c r="J2692" t="s">
        <v>137</v>
      </c>
      <c r="K2692" t="s">
        <v>138</v>
      </c>
      <c r="L2692" t="s">
        <v>7981</v>
      </c>
      <c r="M2692" t="s">
        <v>7982</v>
      </c>
      <c r="N2692">
        <v>1.346666666</v>
      </c>
      <c r="O2692">
        <v>0</v>
      </c>
      <c r="P2692">
        <v>1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5.2076038112235552E-2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5.2076038112235552E-2</v>
      </c>
    </row>
    <row r="2693" spans="1:31" x14ac:dyDescent="0.25">
      <c r="A2693">
        <v>2365217</v>
      </c>
      <c r="B2693">
        <v>1</v>
      </c>
      <c r="C2693" t="s">
        <v>81</v>
      </c>
      <c r="D2693" t="s">
        <v>128</v>
      </c>
      <c r="E2693" t="s">
        <v>175</v>
      </c>
      <c r="F2693" t="s">
        <v>7983</v>
      </c>
      <c r="G2693" t="s">
        <v>284</v>
      </c>
      <c r="H2693" t="s">
        <v>151</v>
      </c>
      <c r="I2693" t="s">
        <v>136</v>
      </c>
      <c r="J2693" t="s">
        <v>137</v>
      </c>
      <c r="K2693" t="s">
        <v>138</v>
      </c>
      <c r="L2693" t="s">
        <v>7984</v>
      </c>
      <c r="M2693" t="s">
        <v>7985</v>
      </c>
      <c r="N2693">
        <v>1.830833333</v>
      </c>
      <c r="O2693">
        <v>0</v>
      </c>
      <c r="P2693">
        <v>195</v>
      </c>
      <c r="Q2693">
        <v>0</v>
      </c>
      <c r="R2693">
        <v>0</v>
      </c>
      <c r="S2693">
        <v>0</v>
      </c>
      <c r="T2693">
        <v>10</v>
      </c>
      <c r="U2693">
        <v>0</v>
      </c>
      <c r="V2693">
        <v>0</v>
      </c>
      <c r="W2693">
        <v>0</v>
      </c>
      <c r="X2693">
        <v>118.97962976482358</v>
      </c>
      <c r="Y2693">
        <v>0</v>
      </c>
      <c r="Z2693">
        <v>0</v>
      </c>
      <c r="AA2693">
        <v>0</v>
      </c>
      <c r="AB2693">
        <v>34.885174451358573</v>
      </c>
      <c r="AC2693">
        <v>0</v>
      </c>
      <c r="AD2693">
        <v>0</v>
      </c>
      <c r="AE2693">
        <v>153.86480421618216</v>
      </c>
    </row>
    <row r="2694" spans="1:31" x14ac:dyDescent="0.25">
      <c r="A2694">
        <v>2364859</v>
      </c>
      <c r="B2694">
        <v>1</v>
      </c>
      <c r="C2694" t="s">
        <v>80</v>
      </c>
      <c r="D2694" t="s">
        <v>84</v>
      </c>
      <c r="E2694" t="s">
        <v>148</v>
      </c>
      <c r="F2694" t="s">
        <v>7986</v>
      </c>
      <c r="G2694" t="s">
        <v>160</v>
      </c>
      <c r="H2694" t="s">
        <v>151</v>
      </c>
      <c r="I2694" t="s">
        <v>136</v>
      </c>
      <c r="J2694" t="s">
        <v>137</v>
      </c>
      <c r="K2694" t="s">
        <v>138</v>
      </c>
      <c r="L2694" t="s">
        <v>7987</v>
      </c>
      <c r="M2694" t="s">
        <v>7988</v>
      </c>
      <c r="N2694">
        <v>3.6844444439999999</v>
      </c>
      <c r="O2694">
        <v>0</v>
      </c>
      <c r="P2694">
        <v>12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11.814707085747251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11.814707085747251</v>
      </c>
    </row>
    <row r="2695" spans="1:31" x14ac:dyDescent="0.25">
      <c r="A2695">
        <v>2365237</v>
      </c>
      <c r="B2695">
        <v>1</v>
      </c>
      <c r="C2695" t="s">
        <v>81</v>
      </c>
      <c r="D2695" t="s">
        <v>119</v>
      </c>
      <c r="E2695" t="s">
        <v>225</v>
      </c>
      <c r="F2695" t="s">
        <v>7989</v>
      </c>
      <c r="G2695" t="s">
        <v>219</v>
      </c>
      <c r="H2695" t="s">
        <v>151</v>
      </c>
      <c r="I2695" t="s">
        <v>136</v>
      </c>
      <c r="J2695" t="s">
        <v>137</v>
      </c>
      <c r="K2695" t="s">
        <v>138</v>
      </c>
      <c r="L2695" t="s">
        <v>7990</v>
      </c>
      <c r="M2695" t="s">
        <v>7991</v>
      </c>
      <c r="N2695">
        <v>2.1058333330000001</v>
      </c>
      <c r="O2695">
        <v>0</v>
      </c>
      <c r="P2695">
        <v>15</v>
      </c>
      <c r="Q2695">
        <v>0</v>
      </c>
      <c r="R2695">
        <v>2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13.300890633476003</v>
      </c>
      <c r="Y2695">
        <v>0</v>
      </c>
      <c r="Z2695">
        <v>9.0931006148817239</v>
      </c>
      <c r="AA2695">
        <v>0</v>
      </c>
      <c r="AB2695">
        <v>0</v>
      </c>
      <c r="AC2695">
        <v>0</v>
      </c>
      <c r="AD2695">
        <v>0</v>
      </c>
      <c r="AE2695">
        <v>22.393991248357729</v>
      </c>
    </row>
    <row r="2696" spans="1:31" x14ac:dyDescent="0.25">
      <c r="A2696">
        <v>2364882</v>
      </c>
      <c r="B2696">
        <v>1</v>
      </c>
      <c r="C2696" t="s">
        <v>80</v>
      </c>
      <c r="D2696" t="s">
        <v>105</v>
      </c>
      <c r="E2696" t="s">
        <v>171</v>
      </c>
      <c r="F2696" t="s">
        <v>4066</v>
      </c>
      <c r="G2696" t="s">
        <v>168</v>
      </c>
      <c r="H2696" t="s">
        <v>135</v>
      </c>
      <c r="I2696" t="s">
        <v>136</v>
      </c>
      <c r="J2696" t="s">
        <v>137</v>
      </c>
      <c r="K2696" t="s">
        <v>138</v>
      </c>
      <c r="L2696" t="s">
        <v>7992</v>
      </c>
      <c r="M2696" t="s">
        <v>7993</v>
      </c>
      <c r="N2696">
        <v>0.9425</v>
      </c>
      <c r="O2696">
        <v>1</v>
      </c>
      <c r="P2696">
        <v>881</v>
      </c>
      <c r="Q2696">
        <v>4</v>
      </c>
      <c r="R2696">
        <v>36</v>
      </c>
      <c r="S2696">
        <v>17</v>
      </c>
      <c r="T2696">
        <v>74</v>
      </c>
      <c r="U2696">
        <v>3</v>
      </c>
      <c r="V2696">
        <v>0</v>
      </c>
      <c r="W2696">
        <v>0.95167903045315516</v>
      </c>
      <c r="X2696">
        <v>242.82539315360438</v>
      </c>
      <c r="Y2696">
        <v>7.2333464445584799</v>
      </c>
      <c r="Z2696">
        <v>20.029705215524327</v>
      </c>
      <c r="AA2696">
        <v>96.597649891252757</v>
      </c>
      <c r="AB2696">
        <v>70.579385619679869</v>
      </c>
      <c r="AC2696">
        <v>516.59339478764514</v>
      </c>
      <c r="AD2696">
        <v>0</v>
      </c>
      <c r="AE2696">
        <v>954.81055414271816</v>
      </c>
    </row>
    <row r="2697" spans="1:31" x14ac:dyDescent="0.25">
      <c r="A2697">
        <v>2364696</v>
      </c>
      <c r="B2697">
        <v>1</v>
      </c>
      <c r="C2697" t="s">
        <v>80</v>
      </c>
      <c r="D2697" t="s">
        <v>95</v>
      </c>
      <c r="E2697" t="s">
        <v>166</v>
      </c>
      <c r="F2697" t="s">
        <v>7994</v>
      </c>
      <c r="G2697" t="s">
        <v>244</v>
      </c>
      <c r="H2697" t="s">
        <v>135</v>
      </c>
      <c r="I2697" t="s">
        <v>136</v>
      </c>
      <c r="J2697" t="s">
        <v>137</v>
      </c>
      <c r="K2697" t="s">
        <v>245</v>
      </c>
      <c r="L2697" t="s">
        <v>7995</v>
      </c>
      <c r="M2697" t="s">
        <v>7996</v>
      </c>
      <c r="N2697">
        <v>3.3886111109999999</v>
      </c>
      <c r="O2697">
        <v>0</v>
      </c>
      <c r="P2697">
        <v>2075</v>
      </c>
      <c r="Q2697">
        <v>0</v>
      </c>
      <c r="R2697">
        <v>4</v>
      </c>
      <c r="S2697">
        <v>0</v>
      </c>
      <c r="T2697">
        <v>285</v>
      </c>
      <c r="U2697">
        <v>0</v>
      </c>
      <c r="V2697">
        <v>1</v>
      </c>
      <c r="W2697">
        <v>0</v>
      </c>
      <c r="X2697">
        <v>2049.5005050968239</v>
      </c>
      <c r="Y2697">
        <v>0</v>
      </c>
      <c r="Z2697">
        <v>9.785821930495791</v>
      </c>
      <c r="AA2697">
        <v>0</v>
      </c>
      <c r="AB2697">
        <v>1798.7971562976729</v>
      </c>
      <c r="AC2697">
        <v>0</v>
      </c>
      <c r="AD2697">
        <v>2.335486212586908</v>
      </c>
      <c r="AE2697">
        <v>3860.4189695375799</v>
      </c>
    </row>
    <row r="2698" spans="1:31" x14ac:dyDescent="0.25">
      <c r="A2698">
        <v>2364716</v>
      </c>
      <c r="B2698">
        <v>1</v>
      </c>
      <c r="C2698" t="s">
        <v>80</v>
      </c>
      <c r="D2698" t="s">
        <v>110</v>
      </c>
      <c r="E2698" t="s">
        <v>225</v>
      </c>
      <c r="F2698" t="s">
        <v>7997</v>
      </c>
      <c r="G2698" t="s">
        <v>252</v>
      </c>
      <c r="H2698" t="s">
        <v>151</v>
      </c>
      <c r="I2698" t="s">
        <v>136</v>
      </c>
      <c r="J2698" t="s">
        <v>137</v>
      </c>
      <c r="K2698" t="s">
        <v>245</v>
      </c>
      <c r="L2698" t="s">
        <v>7998</v>
      </c>
      <c r="M2698" t="s">
        <v>7999</v>
      </c>
      <c r="N2698">
        <v>9.3922222219999991</v>
      </c>
      <c r="O2698">
        <v>0</v>
      </c>
      <c r="P2698">
        <v>203</v>
      </c>
      <c r="Q2698">
        <v>0</v>
      </c>
      <c r="R2698">
        <v>0</v>
      </c>
      <c r="S2698">
        <v>0</v>
      </c>
      <c r="T2698">
        <v>9</v>
      </c>
      <c r="U2698">
        <v>0</v>
      </c>
      <c r="V2698">
        <v>0</v>
      </c>
      <c r="W2698">
        <v>0</v>
      </c>
      <c r="X2698">
        <v>785.78483574986524</v>
      </c>
      <c r="Y2698">
        <v>0</v>
      </c>
      <c r="Z2698">
        <v>0</v>
      </c>
      <c r="AA2698">
        <v>0</v>
      </c>
      <c r="AB2698">
        <v>63.697511997633356</v>
      </c>
      <c r="AC2698">
        <v>0</v>
      </c>
      <c r="AD2698">
        <v>0</v>
      </c>
      <c r="AE2698">
        <v>849.48234774749858</v>
      </c>
    </row>
    <row r="2699" spans="1:31" x14ac:dyDescent="0.25">
      <c r="A2699">
        <v>2365257</v>
      </c>
      <c r="B2699">
        <v>1</v>
      </c>
      <c r="C2699" t="s">
        <v>81</v>
      </c>
      <c r="D2699" t="s">
        <v>128</v>
      </c>
      <c r="E2699" t="s">
        <v>225</v>
      </c>
      <c r="F2699" t="s">
        <v>8000</v>
      </c>
      <c r="G2699" t="s">
        <v>219</v>
      </c>
      <c r="H2699" t="s">
        <v>151</v>
      </c>
      <c r="I2699" t="s">
        <v>136</v>
      </c>
      <c r="J2699" t="s">
        <v>137</v>
      </c>
      <c r="K2699" t="s">
        <v>138</v>
      </c>
      <c r="L2699" t="s">
        <v>8001</v>
      </c>
      <c r="M2699" t="s">
        <v>8002</v>
      </c>
      <c r="N2699">
        <v>1.172222222</v>
      </c>
      <c r="O2699">
        <v>0</v>
      </c>
      <c r="P2699">
        <v>18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5.413679153215937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5.413679153215937</v>
      </c>
    </row>
    <row r="2700" spans="1:31" x14ac:dyDescent="0.25">
      <c r="A2700">
        <v>2364616</v>
      </c>
      <c r="B2700">
        <v>1</v>
      </c>
      <c r="C2700" t="s">
        <v>80</v>
      </c>
      <c r="D2700" t="s">
        <v>84</v>
      </c>
      <c r="E2700" t="s">
        <v>148</v>
      </c>
      <c r="F2700" t="s">
        <v>8003</v>
      </c>
      <c r="G2700" t="s">
        <v>150</v>
      </c>
      <c r="H2700" t="s">
        <v>151</v>
      </c>
      <c r="I2700" t="s">
        <v>136</v>
      </c>
      <c r="J2700" t="s">
        <v>137</v>
      </c>
      <c r="K2700" t="s">
        <v>138</v>
      </c>
      <c r="L2700" t="s">
        <v>8004</v>
      </c>
      <c r="M2700" t="s">
        <v>8005</v>
      </c>
      <c r="N2700">
        <v>4.1186111109999999</v>
      </c>
      <c r="O2700">
        <v>0</v>
      </c>
      <c r="P2700">
        <v>5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4.2385724923295305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4.2385724923295305</v>
      </c>
    </row>
    <row r="2701" spans="1:31" x14ac:dyDescent="0.25">
      <c r="A2701">
        <v>2365151</v>
      </c>
      <c r="B2701">
        <v>1</v>
      </c>
      <c r="C2701" t="s">
        <v>81</v>
      </c>
      <c r="D2701" t="s">
        <v>113</v>
      </c>
      <c r="E2701" t="s">
        <v>154</v>
      </c>
      <c r="F2701" t="s">
        <v>8006</v>
      </c>
      <c r="G2701" t="s">
        <v>299</v>
      </c>
      <c r="H2701" t="s">
        <v>151</v>
      </c>
      <c r="I2701" t="s">
        <v>136</v>
      </c>
      <c r="J2701" t="s">
        <v>137</v>
      </c>
      <c r="K2701" t="s">
        <v>138</v>
      </c>
      <c r="L2701" t="s">
        <v>8007</v>
      </c>
      <c r="M2701" t="s">
        <v>8008</v>
      </c>
      <c r="N2701">
        <v>1.364166666</v>
      </c>
      <c r="O2701">
        <v>0</v>
      </c>
      <c r="P2701">
        <v>0</v>
      </c>
      <c r="Q2701">
        <v>0</v>
      </c>
      <c r="R2701">
        <v>18</v>
      </c>
      <c r="S2701">
        <v>0</v>
      </c>
      <c r="T2701">
        <v>1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75.874575916869418</v>
      </c>
      <c r="AA2701">
        <v>0</v>
      </c>
      <c r="AB2701">
        <v>0.44192775483902358</v>
      </c>
      <c r="AC2701">
        <v>0</v>
      </c>
      <c r="AD2701">
        <v>0</v>
      </c>
      <c r="AE2701">
        <v>76.316503671708446</v>
      </c>
    </row>
    <row r="2702" spans="1:31" x14ac:dyDescent="0.25">
      <c r="A2702">
        <v>2364796</v>
      </c>
      <c r="B2702">
        <v>1</v>
      </c>
      <c r="C2702" t="s">
        <v>80</v>
      </c>
      <c r="D2702" t="s">
        <v>107</v>
      </c>
      <c r="E2702" t="s">
        <v>171</v>
      </c>
      <c r="F2702" t="s">
        <v>8009</v>
      </c>
      <c r="G2702" t="s">
        <v>244</v>
      </c>
      <c r="H2702" t="s">
        <v>135</v>
      </c>
      <c r="I2702" t="s">
        <v>136</v>
      </c>
      <c r="J2702" t="s">
        <v>137</v>
      </c>
      <c r="K2702" t="s">
        <v>245</v>
      </c>
      <c r="L2702" t="s">
        <v>8010</v>
      </c>
      <c r="M2702" t="s">
        <v>8011</v>
      </c>
      <c r="N2702">
        <v>7.216111111</v>
      </c>
      <c r="O2702">
        <v>15</v>
      </c>
      <c r="P2702">
        <v>8220</v>
      </c>
      <c r="Q2702">
        <v>21</v>
      </c>
      <c r="R2702">
        <v>38</v>
      </c>
      <c r="S2702">
        <v>29</v>
      </c>
      <c r="T2702">
        <v>554</v>
      </c>
      <c r="U2702">
        <v>0</v>
      </c>
      <c r="V2702">
        <v>10</v>
      </c>
      <c r="W2702">
        <v>2971.6215422640457</v>
      </c>
      <c r="X2702">
        <v>20580.764555955036</v>
      </c>
      <c r="Y2702">
        <v>164.26374740929455</v>
      </c>
      <c r="Z2702">
        <v>659.79477107596006</v>
      </c>
      <c r="AA2702">
        <v>2578.9145766712645</v>
      </c>
      <c r="AB2702">
        <v>8431.339704027414</v>
      </c>
      <c r="AC2702">
        <v>0</v>
      </c>
      <c r="AD2702">
        <v>629.49100821986553</v>
      </c>
      <c r="AE2702">
        <v>36016.189905622879</v>
      </c>
    </row>
    <row r="2703" spans="1:31" x14ac:dyDescent="0.25">
      <c r="A2703">
        <v>2365051</v>
      </c>
      <c r="B2703">
        <v>1</v>
      </c>
      <c r="C2703" t="s">
        <v>81</v>
      </c>
      <c r="D2703" t="s">
        <v>128</v>
      </c>
      <c r="E2703" t="s">
        <v>148</v>
      </c>
      <c r="F2703" t="s">
        <v>8012</v>
      </c>
      <c r="G2703" t="s">
        <v>160</v>
      </c>
      <c r="H2703" t="s">
        <v>151</v>
      </c>
      <c r="I2703" t="s">
        <v>136</v>
      </c>
      <c r="J2703" t="s">
        <v>137</v>
      </c>
      <c r="K2703" t="s">
        <v>138</v>
      </c>
      <c r="L2703" t="s">
        <v>8013</v>
      </c>
      <c r="M2703" t="s">
        <v>8014</v>
      </c>
      <c r="N2703">
        <v>1.8644444440000001</v>
      </c>
      <c r="O2703">
        <v>0</v>
      </c>
      <c r="P2703">
        <v>1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0.25895378556012782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0.25895378556012782</v>
      </c>
    </row>
    <row r="2704" spans="1:31" x14ac:dyDescent="0.25">
      <c r="A2704">
        <v>2364902</v>
      </c>
      <c r="B2704">
        <v>1</v>
      </c>
      <c r="C2704" t="s">
        <v>80</v>
      </c>
      <c r="D2704" t="s">
        <v>83</v>
      </c>
      <c r="E2704" t="s">
        <v>175</v>
      </c>
      <c r="F2704" t="s">
        <v>8015</v>
      </c>
      <c r="G2704" t="s">
        <v>219</v>
      </c>
      <c r="H2704" t="s">
        <v>151</v>
      </c>
      <c r="I2704" t="s">
        <v>136</v>
      </c>
      <c r="J2704" t="s">
        <v>137</v>
      </c>
      <c r="K2704" t="s">
        <v>138</v>
      </c>
      <c r="L2704" t="s">
        <v>8016</v>
      </c>
      <c r="M2704" t="s">
        <v>8017</v>
      </c>
      <c r="N2704">
        <v>5.3141666660000002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22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154.21109756242464</v>
      </c>
      <c r="AC2704">
        <v>0</v>
      </c>
      <c r="AD2704">
        <v>0</v>
      </c>
      <c r="AE2704">
        <v>154.21109756242464</v>
      </c>
    </row>
    <row r="2705" spans="1:31" x14ac:dyDescent="0.25">
      <c r="A2705">
        <v>2364633</v>
      </c>
      <c r="B2705">
        <v>1</v>
      </c>
      <c r="C2705" t="s">
        <v>81</v>
      </c>
      <c r="D2705" t="s">
        <v>128</v>
      </c>
      <c r="E2705" t="s">
        <v>148</v>
      </c>
      <c r="F2705" t="s">
        <v>8018</v>
      </c>
      <c r="G2705" t="s">
        <v>150</v>
      </c>
      <c r="H2705" t="s">
        <v>151</v>
      </c>
      <c r="I2705" t="s">
        <v>136</v>
      </c>
      <c r="J2705" t="s">
        <v>137</v>
      </c>
      <c r="K2705" t="s">
        <v>138</v>
      </c>
      <c r="L2705" t="s">
        <v>8019</v>
      </c>
      <c r="M2705" t="s">
        <v>8020</v>
      </c>
      <c r="N2705">
        <v>2.0350000000000001</v>
      </c>
      <c r="O2705">
        <v>0</v>
      </c>
      <c r="P2705">
        <v>6</v>
      </c>
      <c r="Q2705">
        <v>0</v>
      </c>
      <c r="R2705">
        <v>0</v>
      </c>
      <c r="S2705">
        <v>0</v>
      </c>
      <c r="T2705">
        <v>1</v>
      </c>
      <c r="U2705">
        <v>0</v>
      </c>
      <c r="V2705">
        <v>0</v>
      </c>
      <c r="W2705">
        <v>0</v>
      </c>
      <c r="X2705">
        <v>2.252796758837488</v>
      </c>
      <c r="Y2705">
        <v>0</v>
      </c>
      <c r="Z2705">
        <v>0</v>
      </c>
      <c r="AA2705">
        <v>0</v>
      </c>
      <c r="AB2705">
        <v>4.094895172881194</v>
      </c>
      <c r="AC2705">
        <v>0</v>
      </c>
      <c r="AD2705">
        <v>0</v>
      </c>
      <c r="AE2705">
        <v>6.347691931718682</v>
      </c>
    </row>
    <row r="2706" spans="1:31" x14ac:dyDescent="0.25">
      <c r="A2706">
        <v>2364988</v>
      </c>
      <c r="B2706">
        <v>1</v>
      </c>
      <c r="C2706" t="s">
        <v>80</v>
      </c>
      <c r="D2706" t="s">
        <v>101</v>
      </c>
      <c r="E2706" t="s">
        <v>132</v>
      </c>
      <c r="F2706" t="s">
        <v>8021</v>
      </c>
      <c r="G2706" t="s">
        <v>244</v>
      </c>
      <c r="H2706" t="s">
        <v>135</v>
      </c>
      <c r="I2706" t="s">
        <v>136</v>
      </c>
      <c r="J2706" t="s">
        <v>137</v>
      </c>
      <c r="K2706" t="s">
        <v>245</v>
      </c>
      <c r="L2706" t="s">
        <v>8022</v>
      </c>
      <c r="M2706" t="s">
        <v>8023</v>
      </c>
      <c r="N2706">
        <v>1.6025</v>
      </c>
      <c r="O2706">
        <v>1</v>
      </c>
      <c r="P2706">
        <v>0</v>
      </c>
      <c r="Q2706">
        <v>1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6.4676946415293264</v>
      </c>
      <c r="X2706">
        <v>0</v>
      </c>
      <c r="Y2706">
        <v>1.4528593267376375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7.9205539682669635</v>
      </c>
    </row>
    <row r="2707" spans="1:31" x14ac:dyDescent="0.25">
      <c r="A2707">
        <v>2365157</v>
      </c>
      <c r="B2707">
        <v>1</v>
      </c>
      <c r="C2707" t="s">
        <v>80</v>
      </c>
      <c r="D2707" t="s">
        <v>93</v>
      </c>
      <c r="E2707" t="s">
        <v>154</v>
      </c>
      <c r="F2707" t="s">
        <v>8024</v>
      </c>
      <c r="G2707" t="s">
        <v>227</v>
      </c>
      <c r="H2707" t="s">
        <v>151</v>
      </c>
      <c r="I2707" t="s">
        <v>136</v>
      </c>
      <c r="J2707" t="s">
        <v>137</v>
      </c>
      <c r="K2707" t="s">
        <v>138</v>
      </c>
      <c r="L2707" t="s">
        <v>8025</v>
      </c>
      <c r="M2707" t="s">
        <v>8026</v>
      </c>
      <c r="N2707">
        <v>1.215833333</v>
      </c>
      <c r="O2707">
        <v>0</v>
      </c>
      <c r="P2707">
        <v>170</v>
      </c>
      <c r="Q2707">
        <v>0</v>
      </c>
      <c r="R2707">
        <v>6</v>
      </c>
      <c r="S2707">
        <v>0</v>
      </c>
      <c r="T2707">
        <v>41</v>
      </c>
      <c r="U2707">
        <v>0</v>
      </c>
      <c r="V2707">
        <v>0</v>
      </c>
      <c r="W2707">
        <v>0</v>
      </c>
      <c r="X2707">
        <v>61.400545024779973</v>
      </c>
      <c r="Y2707">
        <v>0</v>
      </c>
      <c r="Z2707">
        <v>24.797844790489226</v>
      </c>
      <c r="AA2707">
        <v>0</v>
      </c>
      <c r="AB2707">
        <v>41.761112221069155</v>
      </c>
      <c r="AC2707">
        <v>0</v>
      </c>
      <c r="AD2707">
        <v>0</v>
      </c>
      <c r="AE2707">
        <v>127.95950203633835</v>
      </c>
    </row>
    <row r="2708" spans="1:31" x14ac:dyDescent="0.25">
      <c r="A2708">
        <v>2365134</v>
      </c>
      <c r="B2708">
        <v>1</v>
      </c>
      <c r="C2708" t="s">
        <v>81</v>
      </c>
      <c r="D2708" t="s">
        <v>128</v>
      </c>
      <c r="E2708" t="s">
        <v>225</v>
      </c>
      <c r="F2708" t="s">
        <v>8027</v>
      </c>
      <c r="G2708" t="s">
        <v>156</v>
      </c>
      <c r="H2708" t="s">
        <v>151</v>
      </c>
      <c r="I2708" t="s">
        <v>136</v>
      </c>
      <c r="J2708" t="s">
        <v>137</v>
      </c>
      <c r="K2708" t="s">
        <v>138</v>
      </c>
      <c r="L2708" t="s">
        <v>8028</v>
      </c>
      <c r="M2708" t="s">
        <v>8029</v>
      </c>
      <c r="N2708">
        <v>0.60416666600000002</v>
      </c>
      <c r="O2708">
        <v>0</v>
      </c>
      <c r="P2708">
        <v>228</v>
      </c>
      <c r="Q2708">
        <v>0</v>
      </c>
      <c r="R2708">
        <v>0</v>
      </c>
      <c r="S2708">
        <v>0</v>
      </c>
      <c r="T2708">
        <v>21</v>
      </c>
      <c r="U2708">
        <v>0</v>
      </c>
      <c r="V2708">
        <v>0</v>
      </c>
      <c r="W2708">
        <v>0</v>
      </c>
      <c r="X2708">
        <v>37.120520879290972</v>
      </c>
      <c r="Y2708">
        <v>0</v>
      </c>
      <c r="Z2708">
        <v>0</v>
      </c>
      <c r="AA2708">
        <v>0</v>
      </c>
      <c r="AB2708">
        <v>14.546112036299359</v>
      </c>
      <c r="AC2708">
        <v>0</v>
      </c>
      <c r="AD2708">
        <v>0</v>
      </c>
      <c r="AE2708">
        <v>51.666632915590327</v>
      </c>
    </row>
    <row r="2709" spans="1:31" x14ac:dyDescent="0.25">
      <c r="A2709">
        <v>2365028</v>
      </c>
      <c r="B2709">
        <v>1</v>
      </c>
      <c r="C2709" t="s">
        <v>80</v>
      </c>
      <c r="D2709" t="s">
        <v>93</v>
      </c>
      <c r="E2709" t="s">
        <v>166</v>
      </c>
      <c r="F2709" t="s">
        <v>8030</v>
      </c>
      <c r="G2709" t="s">
        <v>168</v>
      </c>
      <c r="H2709" t="s">
        <v>135</v>
      </c>
      <c r="I2709" t="s">
        <v>136</v>
      </c>
      <c r="J2709" t="s">
        <v>137</v>
      </c>
      <c r="K2709" t="s">
        <v>138</v>
      </c>
      <c r="L2709" t="s">
        <v>8031</v>
      </c>
      <c r="M2709" t="s">
        <v>8032</v>
      </c>
      <c r="N2709">
        <v>1.113611111</v>
      </c>
      <c r="O2709">
        <v>1</v>
      </c>
      <c r="P2709">
        <v>338</v>
      </c>
      <c r="Q2709">
        <v>2</v>
      </c>
      <c r="R2709">
        <v>9</v>
      </c>
      <c r="S2709">
        <v>6</v>
      </c>
      <c r="T2709">
        <v>28</v>
      </c>
      <c r="U2709">
        <v>1</v>
      </c>
      <c r="V2709">
        <v>0</v>
      </c>
      <c r="W2709">
        <v>1.2167240586349046</v>
      </c>
      <c r="X2709">
        <v>50.4573525153411</v>
      </c>
      <c r="Y2709">
        <v>10.281764271905837</v>
      </c>
      <c r="Z2709">
        <v>8.4947211367965387</v>
      </c>
      <c r="AA2709">
        <v>8.9021223993166423</v>
      </c>
      <c r="AB2709">
        <v>13.333838674491988</v>
      </c>
      <c r="AC2709">
        <v>3.0134361669464456</v>
      </c>
      <c r="AD2709">
        <v>0</v>
      </c>
      <c r="AE2709">
        <v>95.699959223433453</v>
      </c>
    </row>
    <row r="2710" spans="1:31" x14ac:dyDescent="0.25">
      <c r="A2710">
        <v>2365240</v>
      </c>
      <c r="B2710">
        <v>1</v>
      </c>
      <c r="C2710" t="s">
        <v>81</v>
      </c>
      <c r="D2710" t="s">
        <v>113</v>
      </c>
      <c r="E2710" t="s">
        <v>154</v>
      </c>
      <c r="F2710" t="s">
        <v>8033</v>
      </c>
      <c r="G2710" t="s">
        <v>299</v>
      </c>
      <c r="H2710" t="s">
        <v>151</v>
      </c>
      <c r="I2710" t="s">
        <v>136</v>
      </c>
      <c r="J2710" t="s">
        <v>137</v>
      </c>
      <c r="K2710" t="s">
        <v>138</v>
      </c>
      <c r="L2710" t="s">
        <v>8034</v>
      </c>
      <c r="M2710" t="s">
        <v>8035</v>
      </c>
      <c r="N2710">
        <v>0.49944444399999999</v>
      </c>
      <c r="O2710">
        <v>0</v>
      </c>
      <c r="P2710">
        <v>18</v>
      </c>
      <c r="Q2710">
        <v>0</v>
      </c>
      <c r="R2710">
        <v>5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2.2538689651269155</v>
      </c>
      <c r="Y2710">
        <v>0</v>
      </c>
      <c r="Z2710">
        <v>1.0120717340549281</v>
      </c>
      <c r="AA2710">
        <v>0</v>
      </c>
      <c r="AB2710">
        <v>0</v>
      </c>
      <c r="AC2710">
        <v>0</v>
      </c>
      <c r="AD2710">
        <v>0</v>
      </c>
      <c r="AE2710">
        <v>3.2659406991818436</v>
      </c>
    </row>
    <row r="2711" spans="1:31" x14ac:dyDescent="0.25">
      <c r="A2711">
        <v>2364862</v>
      </c>
      <c r="B2711">
        <v>1</v>
      </c>
      <c r="C2711" t="s">
        <v>80</v>
      </c>
      <c r="D2711" t="s">
        <v>107</v>
      </c>
      <c r="E2711" t="s">
        <v>154</v>
      </c>
      <c r="F2711" t="s">
        <v>8036</v>
      </c>
      <c r="G2711" t="s">
        <v>299</v>
      </c>
      <c r="H2711" t="s">
        <v>151</v>
      </c>
      <c r="I2711" t="s">
        <v>136</v>
      </c>
      <c r="J2711" t="s">
        <v>137</v>
      </c>
      <c r="K2711" t="s">
        <v>138</v>
      </c>
      <c r="L2711" t="s">
        <v>8037</v>
      </c>
      <c r="M2711" t="s">
        <v>8038</v>
      </c>
      <c r="N2711">
        <v>0.67527777700000002</v>
      </c>
      <c r="O2711">
        <v>0</v>
      </c>
      <c r="P2711">
        <v>173</v>
      </c>
      <c r="Q2711">
        <v>0</v>
      </c>
      <c r="R2711">
        <v>0</v>
      </c>
      <c r="S2711">
        <v>0</v>
      </c>
      <c r="T2711">
        <v>2</v>
      </c>
      <c r="U2711">
        <v>0</v>
      </c>
      <c r="V2711">
        <v>1</v>
      </c>
      <c r="W2711">
        <v>0</v>
      </c>
      <c r="X2711">
        <v>43.60329675630036</v>
      </c>
      <c r="Y2711">
        <v>0</v>
      </c>
      <c r="Z2711">
        <v>0</v>
      </c>
      <c r="AA2711">
        <v>0</v>
      </c>
      <c r="AB2711">
        <v>1.774936342960665</v>
      </c>
      <c r="AC2711">
        <v>0</v>
      </c>
      <c r="AD2711">
        <v>2.7859192723706947</v>
      </c>
      <c r="AE2711">
        <v>48.164152371631715</v>
      </c>
    </row>
    <row r="2712" spans="1:31" x14ac:dyDescent="0.25">
      <c r="A2712">
        <v>2364713</v>
      </c>
      <c r="B2712">
        <v>1</v>
      </c>
      <c r="C2712" t="s">
        <v>81</v>
      </c>
      <c r="D2712" t="s">
        <v>128</v>
      </c>
      <c r="E2712" t="s">
        <v>132</v>
      </c>
      <c r="F2712" t="s">
        <v>8039</v>
      </c>
      <c r="G2712" t="s">
        <v>244</v>
      </c>
      <c r="H2712" t="s">
        <v>135</v>
      </c>
      <c r="I2712" t="s">
        <v>136</v>
      </c>
      <c r="J2712" t="s">
        <v>137</v>
      </c>
      <c r="K2712" t="s">
        <v>245</v>
      </c>
      <c r="L2712" t="s">
        <v>8040</v>
      </c>
      <c r="M2712" t="s">
        <v>8041</v>
      </c>
      <c r="N2712">
        <v>6.7805555550000003</v>
      </c>
      <c r="O2712">
        <v>3</v>
      </c>
      <c r="P2712">
        <v>620</v>
      </c>
      <c r="Q2712">
        <v>16</v>
      </c>
      <c r="R2712">
        <v>11</v>
      </c>
      <c r="S2712">
        <v>3</v>
      </c>
      <c r="T2712">
        <v>23</v>
      </c>
      <c r="U2712">
        <v>0</v>
      </c>
      <c r="V2712">
        <v>0</v>
      </c>
      <c r="W2712">
        <v>359.58970611148476</v>
      </c>
      <c r="X2712">
        <v>1038.825452273323</v>
      </c>
      <c r="Y2712">
        <v>37.913042302291423</v>
      </c>
      <c r="Z2712">
        <v>85.214665899235953</v>
      </c>
      <c r="AA2712">
        <v>148.14080484753697</v>
      </c>
      <c r="AB2712">
        <v>447.87116088309466</v>
      </c>
      <c r="AC2712">
        <v>0</v>
      </c>
      <c r="AD2712">
        <v>0</v>
      </c>
      <c r="AE2712">
        <v>2117.5548323169664</v>
      </c>
    </row>
    <row r="2713" spans="1:31" x14ac:dyDescent="0.25">
      <c r="A2713">
        <v>2365234</v>
      </c>
      <c r="B2713">
        <v>1</v>
      </c>
      <c r="C2713" t="s">
        <v>80</v>
      </c>
      <c r="D2713" t="s">
        <v>108</v>
      </c>
      <c r="E2713" t="s">
        <v>225</v>
      </c>
      <c r="F2713" t="s">
        <v>8042</v>
      </c>
      <c r="G2713" t="s">
        <v>227</v>
      </c>
      <c r="H2713" t="s">
        <v>151</v>
      </c>
      <c r="I2713" t="s">
        <v>136</v>
      </c>
      <c r="J2713" t="s">
        <v>137</v>
      </c>
      <c r="K2713" t="s">
        <v>138</v>
      </c>
      <c r="L2713" t="s">
        <v>8043</v>
      </c>
      <c r="M2713" t="s">
        <v>8044</v>
      </c>
      <c r="N2713">
        <v>2.4783333330000001</v>
      </c>
      <c r="O2713">
        <v>0</v>
      </c>
      <c r="P2713">
        <v>2</v>
      </c>
      <c r="Q2713">
        <v>0</v>
      </c>
      <c r="R2713">
        <v>1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0.40757660797368001</v>
      </c>
      <c r="Y2713">
        <v>0</v>
      </c>
      <c r="Z2713">
        <v>5.5677930536614664</v>
      </c>
      <c r="AA2713">
        <v>0</v>
      </c>
      <c r="AB2713">
        <v>0</v>
      </c>
      <c r="AC2713">
        <v>0</v>
      </c>
      <c r="AD2713">
        <v>0</v>
      </c>
      <c r="AE2713">
        <v>5.9753696616351464</v>
      </c>
    </row>
    <row r="2714" spans="1:31" x14ac:dyDescent="0.25">
      <c r="A2714">
        <v>2364948</v>
      </c>
      <c r="B2714">
        <v>1</v>
      </c>
      <c r="C2714" t="s">
        <v>81</v>
      </c>
      <c r="D2714" t="s">
        <v>127</v>
      </c>
      <c r="E2714" t="s">
        <v>154</v>
      </c>
      <c r="F2714" t="s">
        <v>8045</v>
      </c>
      <c r="G2714" t="s">
        <v>299</v>
      </c>
      <c r="H2714" t="s">
        <v>151</v>
      </c>
      <c r="I2714" t="s">
        <v>136</v>
      </c>
      <c r="J2714" t="s">
        <v>137</v>
      </c>
      <c r="K2714" t="s">
        <v>138</v>
      </c>
      <c r="L2714" t="s">
        <v>8046</v>
      </c>
      <c r="M2714" t="s">
        <v>8047</v>
      </c>
      <c r="N2714">
        <v>0.85388888799999996</v>
      </c>
      <c r="O2714">
        <v>0</v>
      </c>
      <c r="P2714">
        <v>132</v>
      </c>
      <c r="Q2714">
        <v>0</v>
      </c>
      <c r="R2714">
        <v>6</v>
      </c>
      <c r="S2714">
        <v>0</v>
      </c>
      <c r="T2714">
        <v>3</v>
      </c>
      <c r="U2714">
        <v>0</v>
      </c>
      <c r="V2714">
        <v>0</v>
      </c>
      <c r="W2714">
        <v>0</v>
      </c>
      <c r="X2714">
        <v>39.716448277176227</v>
      </c>
      <c r="Y2714">
        <v>0</v>
      </c>
      <c r="Z2714">
        <v>16.528317554842719</v>
      </c>
      <c r="AA2714">
        <v>0</v>
      </c>
      <c r="AB2714">
        <v>0.13954456854052225</v>
      </c>
      <c r="AC2714">
        <v>0</v>
      </c>
      <c r="AD2714">
        <v>0</v>
      </c>
      <c r="AE2714">
        <v>56.384310400559464</v>
      </c>
    </row>
    <row r="2715" spans="1:31" x14ac:dyDescent="0.25">
      <c r="A2715">
        <v>2364842</v>
      </c>
      <c r="B2715">
        <v>1</v>
      </c>
      <c r="C2715" t="s">
        <v>80</v>
      </c>
      <c r="D2715" t="s">
        <v>104</v>
      </c>
      <c r="E2715" t="s">
        <v>225</v>
      </c>
      <c r="F2715" t="s">
        <v>8048</v>
      </c>
      <c r="G2715" t="s">
        <v>156</v>
      </c>
      <c r="H2715" t="s">
        <v>151</v>
      </c>
      <c r="I2715" t="s">
        <v>136</v>
      </c>
      <c r="J2715" t="s">
        <v>137</v>
      </c>
      <c r="K2715" t="s">
        <v>138</v>
      </c>
      <c r="L2715" t="s">
        <v>8049</v>
      </c>
      <c r="M2715" t="s">
        <v>8050</v>
      </c>
      <c r="N2715">
        <v>1.005833333</v>
      </c>
      <c r="O2715">
        <v>0</v>
      </c>
      <c r="P2715">
        <v>117</v>
      </c>
      <c r="Q2715">
        <v>0</v>
      </c>
      <c r="R2715">
        <v>1</v>
      </c>
      <c r="S2715">
        <v>0</v>
      </c>
      <c r="T2715">
        <v>7</v>
      </c>
      <c r="U2715">
        <v>0</v>
      </c>
      <c r="V2715">
        <v>0</v>
      </c>
      <c r="W2715">
        <v>0</v>
      </c>
      <c r="X2715">
        <v>32.497567243711785</v>
      </c>
      <c r="Y2715">
        <v>0</v>
      </c>
      <c r="Z2715">
        <v>0</v>
      </c>
      <c r="AA2715">
        <v>0</v>
      </c>
      <c r="AB2715">
        <v>8.8845183157961802</v>
      </c>
      <c r="AC2715">
        <v>0</v>
      </c>
      <c r="AD2715">
        <v>0</v>
      </c>
      <c r="AE2715">
        <v>41.382085559507964</v>
      </c>
    </row>
    <row r="2716" spans="1:31" x14ac:dyDescent="0.25">
      <c r="A2716">
        <v>2365091</v>
      </c>
      <c r="B2716">
        <v>1</v>
      </c>
      <c r="C2716" t="s">
        <v>80</v>
      </c>
      <c r="D2716" t="s">
        <v>110</v>
      </c>
      <c r="E2716" t="s">
        <v>132</v>
      </c>
      <c r="F2716" t="s">
        <v>8051</v>
      </c>
      <c r="G2716" t="s">
        <v>134</v>
      </c>
      <c r="H2716" t="s">
        <v>135</v>
      </c>
      <c r="I2716" t="s">
        <v>136</v>
      </c>
      <c r="J2716" t="s">
        <v>137</v>
      </c>
      <c r="K2716" t="s">
        <v>138</v>
      </c>
      <c r="L2716" t="s">
        <v>8052</v>
      </c>
      <c r="M2716" t="s">
        <v>8053</v>
      </c>
      <c r="N2716">
        <v>2.1686111110000001</v>
      </c>
      <c r="O2716">
        <v>0</v>
      </c>
      <c r="P2716">
        <v>388</v>
      </c>
      <c r="Q2716">
        <v>0</v>
      </c>
      <c r="R2716">
        <v>0</v>
      </c>
      <c r="S2716">
        <v>0</v>
      </c>
      <c r="T2716">
        <v>38</v>
      </c>
      <c r="U2716">
        <v>0</v>
      </c>
      <c r="V2716">
        <v>0</v>
      </c>
      <c r="W2716">
        <v>0</v>
      </c>
      <c r="X2716">
        <v>329.81045425535189</v>
      </c>
      <c r="Y2716">
        <v>0</v>
      </c>
      <c r="Z2716">
        <v>0</v>
      </c>
      <c r="AA2716">
        <v>0</v>
      </c>
      <c r="AB2716">
        <v>84.000625582665975</v>
      </c>
      <c r="AC2716">
        <v>0</v>
      </c>
      <c r="AD2716">
        <v>0</v>
      </c>
      <c r="AE2716">
        <v>413.81107983801786</v>
      </c>
    </row>
    <row r="2717" spans="1:31" x14ac:dyDescent="0.25">
      <c r="A2717">
        <v>2364868</v>
      </c>
      <c r="B2717">
        <v>1</v>
      </c>
      <c r="C2717" t="s">
        <v>80</v>
      </c>
      <c r="D2717" t="s">
        <v>101</v>
      </c>
      <c r="E2717" t="s">
        <v>132</v>
      </c>
      <c r="F2717" t="s">
        <v>1364</v>
      </c>
      <c r="G2717" t="s">
        <v>142</v>
      </c>
      <c r="H2717" t="s">
        <v>135</v>
      </c>
      <c r="I2717" t="s">
        <v>136</v>
      </c>
      <c r="J2717" t="s">
        <v>137</v>
      </c>
      <c r="K2717" t="s">
        <v>138</v>
      </c>
      <c r="L2717" t="s">
        <v>8054</v>
      </c>
      <c r="M2717" t="s">
        <v>8055</v>
      </c>
      <c r="N2717">
        <v>0.97499999999999998</v>
      </c>
      <c r="O2717">
        <v>0</v>
      </c>
      <c r="P2717">
        <v>1071</v>
      </c>
      <c r="Q2717">
        <v>0</v>
      </c>
      <c r="R2717">
        <v>38</v>
      </c>
      <c r="S2717">
        <v>1</v>
      </c>
      <c r="T2717">
        <v>99</v>
      </c>
      <c r="U2717">
        <v>0</v>
      </c>
      <c r="V2717">
        <v>0</v>
      </c>
      <c r="W2717">
        <v>0</v>
      </c>
      <c r="X2717">
        <v>359.59210997478323</v>
      </c>
      <c r="Y2717">
        <v>0</v>
      </c>
      <c r="Z2717">
        <v>27.436450248011706</v>
      </c>
      <c r="AA2717">
        <v>0</v>
      </c>
      <c r="AB2717">
        <v>181.62753503421774</v>
      </c>
      <c r="AC2717">
        <v>0</v>
      </c>
      <c r="AD2717">
        <v>0</v>
      </c>
      <c r="AE2717">
        <v>568.65609525701268</v>
      </c>
    </row>
    <row r="2718" spans="1:31" x14ac:dyDescent="0.25">
      <c r="A2718">
        <v>2365206</v>
      </c>
      <c r="B2718">
        <v>1</v>
      </c>
      <c r="C2718" t="s">
        <v>80</v>
      </c>
      <c r="D2718" t="s">
        <v>108</v>
      </c>
      <c r="E2718" t="s">
        <v>171</v>
      </c>
      <c r="F2718" t="s">
        <v>6042</v>
      </c>
      <c r="G2718" t="s">
        <v>168</v>
      </c>
      <c r="H2718" t="s">
        <v>135</v>
      </c>
      <c r="I2718" t="s">
        <v>653</v>
      </c>
      <c r="J2718" t="s">
        <v>137</v>
      </c>
      <c r="K2718" t="s">
        <v>138</v>
      </c>
      <c r="L2718" t="s">
        <v>8056</v>
      </c>
      <c r="M2718" t="s">
        <v>8057</v>
      </c>
      <c r="N2718">
        <v>1.7222221999999999E-2</v>
      </c>
      <c r="O2718">
        <v>0</v>
      </c>
      <c r="P2718">
        <v>1949</v>
      </c>
      <c r="Q2718">
        <v>2</v>
      </c>
      <c r="R2718">
        <v>418</v>
      </c>
      <c r="S2718">
        <v>14</v>
      </c>
      <c r="T2718">
        <v>275</v>
      </c>
      <c r="U2718">
        <v>0</v>
      </c>
      <c r="V2718">
        <v>0</v>
      </c>
      <c r="W2718">
        <v>0</v>
      </c>
      <c r="X2718">
        <v>6.0318396507723397</v>
      </c>
      <c r="Y2718">
        <v>1.3240460627785882</v>
      </c>
      <c r="Z2718">
        <v>13.97775904137684</v>
      </c>
      <c r="AA2718">
        <v>0.56316846880885196</v>
      </c>
      <c r="AB2718">
        <v>4.7823303330880247</v>
      </c>
      <c r="AC2718">
        <v>0</v>
      </c>
      <c r="AD2718">
        <v>0</v>
      </c>
      <c r="AE2718">
        <v>26.679143556824641</v>
      </c>
    </row>
    <row r="2719" spans="1:31" x14ac:dyDescent="0.25">
      <c r="A2719">
        <v>2365077</v>
      </c>
      <c r="B2719">
        <v>1</v>
      </c>
      <c r="C2719" t="s">
        <v>80</v>
      </c>
      <c r="D2719" t="s">
        <v>83</v>
      </c>
      <c r="E2719" t="s">
        <v>225</v>
      </c>
      <c r="F2719" t="s">
        <v>8058</v>
      </c>
      <c r="G2719" t="s">
        <v>252</v>
      </c>
      <c r="H2719" t="s">
        <v>151</v>
      </c>
      <c r="I2719" t="s">
        <v>136</v>
      </c>
      <c r="J2719" t="s">
        <v>137</v>
      </c>
      <c r="K2719" t="s">
        <v>245</v>
      </c>
      <c r="L2719" t="s">
        <v>8059</v>
      </c>
      <c r="M2719" t="s">
        <v>8060</v>
      </c>
      <c r="N2719">
        <v>0.38750000000000001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41</v>
      </c>
      <c r="U2719">
        <v>0</v>
      </c>
      <c r="V2719">
        <v>4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31.896655201391201</v>
      </c>
      <c r="AC2719">
        <v>0</v>
      </c>
      <c r="AD2719">
        <v>14.890693304723927</v>
      </c>
      <c r="AE2719">
        <v>46.78734850611513</v>
      </c>
    </row>
    <row r="2720" spans="1:31" x14ac:dyDescent="0.25">
      <c r="A2720">
        <v>2364722</v>
      </c>
      <c r="B2720">
        <v>1</v>
      </c>
      <c r="C2720" t="s">
        <v>81</v>
      </c>
      <c r="D2720" t="s">
        <v>123</v>
      </c>
      <c r="E2720" t="s">
        <v>225</v>
      </c>
      <c r="F2720" t="s">
        <v>4013</v>
      </c>
      <c r="G2720" t="s">
        <v>244</v>
      </c>
      <c r="H2720" t="s">
        <v>151</v>
      </c>
      <c r="I2720" t="s">
        <v>136</v>
      </c>
      <c r="J2720" t="s">
        <v>137</v>
      </c>
      <c r="K2720" t="s">
        <v>245</v>
      </c>
      <c r="L2720" t="s">
        <v>8061</v>
      </c>
      <c r="M2720" t="s">
        <v>8062</v>
      </c>
      <c r="N2720">
        <v>2.6019444439999999</v>
      </c>
      <c r="O2720">
        <v>0</v>
      </c>
      <c r="P2720">
        <v>520</v>
      </c>
      <c r="Q2720">
        <v>0</v>
      </c>
      <c r="R2720">
        <v>0</v>
      </c>
      <c r="S2720">
        <v>0</v>
      </c>
      <c r="T2720">
        <v>25</v>
      </c>
      <c r="U2720">
        <v>0</v>
      </c>
      <c r="V2720">
        <v>0</v>
      </c>
      <c r="W2720">
        <v>0</v>
      </c>
      <c r="X2720">
        <v>326.06101896537007</v>
      </c>
      <c r="Y2720">
        <v>0</v>
      </c>
      <c r="Z2720">
        <v>0</v>
      </c>
      <c r="AA2720">
        <v>0</v>
      </c>
      <c r="AB2720">
        <v>108.89036235157178</v>
      </c>
      <c r="AC2720">
        <v>0</v>
      </c>
      <c r="AD2720">
        <v>0</v>
      </c>
      <c r="AE2720">
        <v>434.95138131694182</v>
      </c>
    </row>
    <row r="2721" spans="1:31" x14ac:dyDescent="0.25">
      <c r="A2721">
        <v>2364974</v>
      </c>
      <c r="B2721">
        <v>1</v>
      </c>
      <c r="C2721" t="s">
        <v>80</v>
      </c>
      <c r="D2721" t="s">
        <v>83</v>
      </c>
      <c r="E2721" t="s">
        <v>225</v>
      </c>
      <c r="F2721" t="s">
        <v>8063</v>
      </c>
      <c r="G2721" t="s">
        <v>219</v>
      </c>
      <c r="H2721" t="s">
        <v>151</v>
      </c>
      <c r="I2721" t="s">
        <v>136</v>
      </c>
      <c r="J2721" t="s">
        <v>137</v>
      </c>
      <c r="K2721" t="s">
        <v>138</v>
      </c>
      <c r="L2721" t="s">
        <v>8064</v>
      </c>
      <c r="M2721" t="s">
        <v>8065</v>
      </c>
      <c r="N2721">
        <v>0.759444444</v>
      </c>
      <c r="O2721">
        <v>0</v>
      </c>
      <c r="P2721">
        <v>3</v>
      </c>
      <c r="Q2721">
        <v>0</v>
      </c>
      <c r="R2721">
        <v>0</v>
      </c>
      <c r="S2721">
        <v>0</v>
      </c>
      <c r="T2721">
        <v>41</v>
      </c>
      <c r="U2721">
        <v>0</v>
      </c>
      <c r="V2721">
        <v>1</v>
      </c>
      <c r="W2721">
        <v>0</v>
      </c>
      <c r="X2721">
        <v>0.10084921787459998</v>
      </c>
      <c r="Y2721">
        <v>0</v>
      </c>
      <c r="Z2721">
        <v>0</v>
      </c>
      <c r="AA2721">
        <v>0</v>
      </c>
      <c r="AB2721">
        <v>95.579547302974291</v>
      </c>
      <c r="AC2721">
        <v>0</v>
      </c>
      <c r="AD2721">
        <v>12.054881700235278</v>
      </c>
      <c r="AE2721">
        <v>107.73527822108417</v>
      </c>
    </row>
    <row r="2722" spans="1:31" x14ac:dyDescent="0.25">
      <c r="A2722">
        <v>2364622</v>
      </c>
      <c r="B2722">
        <v>1</v>
      </c>
      <c r="C2722" t="s">
        <v>80</v>
      </c>
      <c r="D2722" t="s">
        <v>97</v>
      </c>
      <c r="E2722" t="s">
        <v>320</v>
      </c>
      <c r="F2722" t="s">
        <v>8066</v>
      </c>
      <c r="G2722" t="s">
        <v>252</v>
      </c>
      <c r="H2722" t="s">
        <v>135</v>
      </c>
      <c r="I2722" t="s">
        <v>136</v>
      </c>
      <c r="J2722" t="s">
        <v>137</v>
      </c>
      <c r="K2722" t="s">
        <v>245</v>
      </c>
      <c r="L2722" t="s">
        <v>8067</v>
      </c>
      <c r="M2722" t="s">
        <v>8068</v>
      </c>
      <c r="N2722">
        <v>1.7155555549999999</v>
      </c>
      <c r="O2722">
        <v>53</v>
      </c>
      <c r="P2722">
        <v>7313</v>
      </c>
      <c r="Q2722">
        <v>4</v>
      </c>
      <c r="R2722">
        <v>186</v>
      </c>
      <c r="S2722">
        <v>23</v>
      </c>
      <c r="T2722">
        <v>800</v>
      </c>
      <c r="U2722">
        <v>0</v>
      </c>
      <c r="V2722">
        <v>1</v>
      </c>
      <c r="W2722">
        <v>714.9807122717076</v>
      </c>
      <c r="X2722">
        <v>4882.152309322606</v>
      </c>
      <c r="Y2722">
        <v>9.1199576605575476</v>
      </c>
      <c r="Z2722">
        <v>238.51600392343661</v>
      </c>
      <c r="AA2722">
        <v>478.28017942999242</v>
      </c>
      <c r="AB2722">
        <v>1487.0788570130142</v>
      </c>
      <c r="AC2722">
        <v>0</v>
      </c>
      <c r="AD2722">
        <v>11.287364610765032</v>
      </c>
      <c r="AE2722">
        <v>7821.4153842320793</v>
      </c>
    </row>
    <row r="2723" spans="1:31" x14ac:dyDescent="0.25">
      <c r="A2723">
        <v>2364788</v>
      </c>
      <c r="B2723">
        <v>1</v>
      </c>
      <c r="C2723" t="s">
        <v>80</v>
      </c>
      <c r="D2723" t="s">
        <v>107</v>
      </c>
      <c r="E2723" t="s">
        <v>132</v>
      </c>
      <c r="F2723" t="s">
        <v>8069</v>
      </c>
      <c r="G2723" t="s">
        <v>244</v>
      </c>
      <c r="H2723" t="s">
        <v>135</v>
      </c>
      <c r="I2723" t="s">
        <v>136</v>
      </c>
      <c r="J2723" t="s">
        <v>137</v>
      </c>
      <c r="K2723" t="s">
        <v>245</v>
      </c>
      <c r="L2723" t="s">
        <v>8070</v>
      </c>
      <c r="M2723" t="s">
        <v>8071</v>
      </c>
      <c r="N2723">
        <v>6.8797222219999998</v>
      </c>
      <c r="O2723">
        <v>0</v>
      </c>
      <c r="P2723">
        <v>2</v>
      </c>
      <c r="Q2723">
        <v>0</v>
      </c>
      <c r="R2723">
        <v>10</v>
      </c>
      <c r="S2723">
        <v>0</v>
      </c>
      <c r="T2723">
        <v>2</v>
      </c>
      <c r="U2723">
        <v>0</v>
      </c>
      <c r="V2723">
        <v>0</v>
      </c>
      <c r="W2723">
        <v>0</v>
      </c>
      <c r="X2723">
        <v>2.9749182419281262</v>
      </c>
      <c r="Y2723">
        <v>0</v>
      </c>
      <c r="Z2723">
        <v>47.950220205699644</v>
      </c>
      <c r="AA2723">
        <v>0</v>
      </c>
      <c r="AB2723">
        <v>25.014544556593819</v>
      </c>
      <c r="AC2723">
        <v>0</v>
      </c>
      <c r="AD2723">
        <v>0</v>
      </c>
      <c r="AE2723">
        <v>75.939683004221592</v>
      </c>
    </row>
    <row r="2724" spans="1:31" x14ac:dyDescent="0.25">
      <c r="A2724">
        <v>2364765</v>
      </c>
      <c r="B2724">
        <v>1</v>
      </c>
      <c r="C2724" t="s">
        <v>80</v>
      </c>
      <c r="D2724" t="s">
        <v>91</v>
      </c>
      <c r="E2724" t="s">
        <v>132</v>
      </c>
      <c r="F2724" t="s">
        <v>8072</v>
      </c>
      <c r="G2724" t="s">
        <v>134</v>
      </c>
      <c r="H2724" t="s">
        <v>135</v>
      </c>
      <c r="I2724" t="s">
        <v>136</v>
      </c>
      <c r="J2724" t="s">
        <v>137</v>
      </c>
      <c r="K2724" t="s">
        <v>138</v>
      </c>
      <c r="L2724" t="s">
        <v>8073</v>
      </c>
      <c r="M2724" t="s">
        <v>8074</v>
      </c>
      <c r="N2724">
        <v>1.7366666660000001</v>
      </c>
      <c r="O2724">
        <v>0</v>
      </c>
      <c r="P2724">
        <v>0</v>
      </c>
      <c r="Q2724">
        <v>0</v>
      </c>
      <c r="R2724">
        <v>5</v>
      </c>
      <c r="S2724">
        <v>0</v>
      </c>
      <c r="T2724">
        <v>1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29.276181349898618</v>
      </c>
      <c r="AA2724">
        <v>0</v>
      </c>
      <c r="AB2724">
        <v>4.2732957450394995</v>
      </c>
      <c r="AC2724">
        <v>0</v>
      </c>
      <c r="AD2724">
        <v>0</v>
      </c>
      <c r="AE2724">
        <v>33.549477094938119</v>
      </c>
    </row>
    <row r="2725" spans="1:31" x14ac:dyDescent="0.25">
      <c r="A2725">
        <v>2364888</v>
      </c>
      <c r="B2725">
        <v>1</v>
      </c>
      <c r="C2725" t="s">
        <v>80</v>
      </c>
      <c r="D2725" t="s">
        <v>82</v>
      </c>
      <c r="E2725" t="s">
        <v>132</v>
      </c>
      <c r="F2725" t="s">
        <v>8075</v>
      </c>
      <c r="G2725" t="s">
        <v>244</v>
      </c>
      <c r="H2725" t="s">
        <v>135</v>
      </c>
      <c r="I2725" t="s">
        <v>136</v>
      </c>
      <c r="J2725" t="s">
        <v>137</v>
      </c>
      <c r="K2725" t="s">
        <v>245</v>
      </c>
      <c r="L2725" t="s">
        <v>8076</v>
      </c>
      <c r="M2725" t="s">
        <v>8077</v>
      </c>
      <c r="N2725">
        <v>2.5536111109999999</v>
      </c>
      <c r="O2725">
        <v>0</v>
      </c>
      <c r="P2725">
        <v>850</v>
      </c>
      <c r="Q2725">
        <v>0</v>
      </c>
      <c r="R2725">
        <v>0</v>
      </c>
      <c r="S2725">
        <v>0</v>
      </c>
      <c r="T2725">
        <v>90</v>
      </c>
      <c r="U2725">
        <v>0</v>
      </c>
      <c r="V2725">
        <v>0</v>
      </c>
      <c r="W2725">
        <v>0</v>
      </c>
      <c r="X2725">
        <v>571.54094184538678</v>
      </c>
      <c r="Y2725">
        <v>0</v>
      </c>
      <c r="Z2725">
        <v>0</v>
      </c>
      <c r="AA2725">
        <v>0</v>
      </c>
      <c r="AB2725">
        <v>221.61206823077057</v>
      </c>
      <c r="AC2725">
        <v>0</v>
      </c>
      <c r="AD2725">
        <v>0</v>
      </c>
      <c r="AE2725">
        <v>793.15301007615733</v>
      </c>
    </row>
    <row r="2726" spans="1:31" x14ac:dyDescent="0.25">
      <c r="A2726">
        <v>2365137</v>
      </c>
      <c r="B2726">
        <v>1</v>
      </c>
      <c r="C2726" t="s">
        <v>80</v>
      </c>
      <c r="D2726" t="s">
        <v>110</v>
      </c>
      <c r="E2726" t="s">
        <v>148</v>
      </c>
      <c r="F2726" t="s">
        <v>8078</v>
      </c>
      <c r="G2726" t="s">
        <v>160</v>
      </c>
      <c r="H2726" t="s">
        <v>151</v>
      </c>
      <c r="I2726" t="s">
        <v>136</v>
      </c>
      <c r="J2726" t="s">
        <v>137</v>
      </c>
      <c r="K2726" t="s">
        <v>138</v>
      </c>
      <c r="L2726" t="s">
        <v>8079</v>
      </c>
      <c r="M2726" t="s">
        <v>8080</v>
      </c>
      <c r="N2726">
        <v>2.6163888879999999</v>
      </c>
      <c r="O2726">
        <v>0</v>
      </c>
      <c r="P2726">
        <v>1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1.2970081528196775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1.2970081528196775</v>
      </c>
    </row>
    <row r="2727" spans="1:31" x14ac:dyDescent="0.25">
      <c r="A2727">
        <v>2365100</v>
      </c>
      <c r="B2727">
        <v>1</v>
      </c>
      <c r="C2727" t="s">
        <v>80</v>
      </c>
      <c r="D2727" t="s">
        <v>101</v>
      </c>
      <c r="E2727" t="s">
        <v>171</v>
      </c>
      <c r="F2727" t="s">
        <v>945</v>
      </c>
      <c r="G2727" t="s">
        <v>168</v>
      </c>
      <c r="H2727" t="s">
        <v>135</v>
      </c>
      <c r="I2727" t="s">
        <v>136</v>
      </c>
      <c r="J2727" t="s">
        <v>137</v>
      </c>
      <c r="K2727" t="s">
        <v>138</v>
      </c>
      <c r="L2727" t="s">
        <v>8081</v>
      </c>
      <c r="M2727" t="s">
        <v>8082</v>
      </c>
      <c r="N2727">
        <v>0.47083333300000002</v>
      </c>
      <c r="O2727">
        <v>6</v>
      </c>
      <c r="P2727">
        <v>2449</v>
      </c>
      <c r="Q2727">
        <v>2</v>
      </c>
      <c r="R2727">
        <v>76</v>
      </c>
      <c r="S2727">
        <v>22</v>
      </c>
      <c r="T2727">
        <v>254</v>
      </c>
      <c r="U2727">
        <v>1</v>
      </c>
      <c r="V2727">
        <v>1</v>
      </c>
      <c r="W2727">
        <v>2.1836243674756877</v>
      </c>
      <c r="X2727">
        <v>404.07714606051314</v>
      </c>
      <c r="Y2727">
        <v>2.7446002499874997</v>
      </c>
      <c r="Z2727">
        <v>23.597087618410924</v>
      </c>
      <c r="AA2727">
        <v>45.417176952493051</v>
      </c>
      <c r="AB2727">
        <v>248.68746946729161</v>
      </c>
      <c r="AC2727">
        <v>26.353113636802348</v>
      </c>
      <c r="AD2727">
        <v>0.35427438393901667</v>
      </c>
      <c r="AE2727">
        <v>753.4144927369133</v>
      </c>
    </row>
    <row r="2728" spans="1:31" x14ac:dyDescent="0.25">
      <c r="A2728">
        <v>2365243</v>
      </c>
      <c r="B2728">
        <v>1</v>
      </c>
      <c r="C2728" t="s">
        <v>80</v>
      </c>
      <c r="D2728" t="s">
        <v>96</v>
      </c>
      <c r="E2728" t="s">
        <v>175</v>
      </c>
      <c r="F2728" t="s">
        <v>8083</v>
      </c>
      <c r="G2728" t="s">
        <v>219</v>
      </c>
      <c r="H2728" t="s">
        <v>151</v>
      </c>
      <c r="I2728" t="s">
        <v>136</v>
      </c>
      <c r="J2728" t="s">
        <v>137</v>
      </c>
      <c r="K2728" t="s">
        <v>138</v>
      </c>
      <c r="L2728" t="s">
        <v>8084</v>
      </c>
      <c r="M2728" t="s">
        <v>8085</v>
      </c>
      <c r="N2728">
        <v>0.77361111100000002</v>
      </c>
      <c r="O2728">
        <v>0</v>
      </c>
      <c r="P2728">
        <v>19</v>
      </c>
      <c r="Q2728">
        <v>0</v>
      </c>
      <c r="R2728">
        <v>0</v>
      </c>
      <c r="S2728">
        <v>0</v>
      </c>
      <c r="T2728">
        <v>6</v>
      </c>
      <c r="U2728">
        <v>0</v>
      </c>
      <c r="V2728">
        <v>0</v>
      </c>
      <c r="W2728">
        <v>0</v>
      </c>
      <c r="X2728">
        <v>16.407176922448727</v>
      </c>
      <c r="Y2728">
        <v>0</v>
      </c>
      <c r="Z2728">
        <v>0</v>
      </c>
      <c r="AA2728">
        <v>0</v>
      </c>
      <c r="AB2728">
        <v>13.919233612561905</v>
      </c>
      <c r="AC2728">
        <v>0</v>
      </c>
      <c r="AD2728">
        <v>0</v>
      </c>
      <c r="AE2728">
        <v>30.326410535010631</v>
      </c>
    </row>
    <row r="2729" spans="1:31" x14ac:dyDescent="0.25">
      <c r="A2729">
        <v>2365180</v>
      </c>
      <c r="B2729">
        <v>1</v>
      </c>
      <c r="C2729" t="s">
        <v>80</v>
      </c>
      <c r="D2729" t="s">
        <v>82</v>
      </c>
      <c r="E2729" t="s">
        <v>175</v>
      </c>
      <c r="F2729" t="s">
        <v>8086</v>
      </c>
      <c r="G2729" t="s">
        <v>1306</v>
      </c>
      <c r="H2729" t="s">
        <v>151</v>
      </c>
      <c r="I2729" t="s">
        <v>136</v>
      </c>
      <c r="J2729" t="s">
        <v>137</v>
      </c>
      <c r="K2729" t="s">
        <v>138</v>
      </c>
      <c r="L2729" t="s">
        <v>8087</v>
      </c>
      <c r="M2729" t="s">
        <v>8088</v>
      </c>
      <c r="N2729">
        <v>1.2708333329999999</v>
      </c>
      <c r="O2729">
        <v>0</v>
      </c>
      <c r="P2729">
        <v>1</v>
      </c>
      <c r="Q2729">
        <v>0</v>
      </c>
      <c r="R2729">
        <v>0</v>
      </c>
      <c r="S2729">
        <v>0</v>
      </c>
      <c r="T2729">
        <v>82</v>
      </c>
      <c r="U2729">
        <v>0</v>
      </c>
      <c r="V2729">
        <v>0</v>
      </c>
      <c r="W2729">
        <v>0</v>
      </c>
      <c r="X2729">
        <v>0.13326400629981389</v>
      </c>
      <c r="Y2729">
        <v>0</v>
      </c>
      <c r="Z2729">
        <v>0</v>
      </c>
      <c r="AA2729">
        <v>0</v>
      </c>
      <c r="AB2729">
        <v>87.694535000724656</v>
      </c>
      <c r="AC2729">
        <v>0</v>
      </c>
      <c r="AD2729">
        <v>0</v>
      </c>
      <c r="AE2729">
        <v>87.827799007024467</v>
      </c>
    </row>
    <row r="2730" spans="1:31" x14ac:dyDescent="0.25">
      <c r="A2730">
        <v>2364894</v>
      </c>
      <c r="B2730">
        <v>1</v>
      </c>
      <c r="C2730" t="s">
        <v>80</v>
      </c>
      <c r="D2730" t="s">
        <v>98</v>
      </c>
      <c r="E2730" t="s">
        <v>225</v>
      </c>
      <c r="F2730" t="s">
        <v>8089</v>
      </c>
      <c r="G2730" t="s">
        <v>219</v>
      </c>
      <c r="H2730" t="s">
        <v>151</v>
      </c>
      <c r="I2730" t="s">
        <v>136</v>
      </c>
      <c r="J2730" t="s">
        <v>137</v>
      </c>
      <c r="K2730" t="s">
        <v>138</v>
      </c>
      <c r="L2730" t="s">
        <v>8090</v>
      </c>
      <c r="M2730" t="s">
        <v>8091</v>
      </c>
      <c r="N2730">
        <v>4.0805555550000001</v>
      </c>
      <c r="O2730">
        <v>0</v>
      </c>
      <c r="P2730">
        <v>9</v>
      </c>
      <c r="Q2730">
        <v>0</v>
      </c>
      <c r="R2730">
        <v>1</v>
      </c>
      <c r="S2730">
        <v>0</v>
      </c>
      <c r="T2730">
        <v>2</v>
      </c>
      <c r="U2730">
        <v>0</v>
      </c>
      <c r="V2730">
        <v>0</v>
      </c>
      <c r="W2730">
        <v>0</v>
      </c>
      <c r="X2730">
        <v>12.94377371082118</v>
      </c>
      <c r="Y2730">
        <v>0</v>
      </c>
      <c r="Z2730">
        <v>6.8653135605663049</v>
      </c>
      <c r="AA2730">
        <v>0</v>
      </c>
      <c r="AB2730">
        <v>10.646556891338111</v>
      </c>
      <c r="AC2730">
        <v>0</v>
      </c>
      <c r="AD2730">
        <v>0</v>
      </c>
      <c r="AE2730">
        <v>30.455644162725594</v>
      </c>
    </row>
    <row r="2731" spans="1:31" x14ac:dyDescent="0.25">
      <c r="A2731">
        <v>2365040</v>
      </c>
      <c r="B2731">
        <v>1</v>
      </c>
      <c r="C2731" t="s">
        <v>81</v>
      </c>
      <c r="D2731" t="s">
        <v>127</v>
      </c>
      <c r="E2731" t="s">
        <v>225</v>
      </c>
      <c r="F2731" t="s">
        <v>8092</v>
      </c>
      <c r="G2731" t="s">
        <v>227</v>
      </c>
      <c r="H2731" t="s">
        <v>151</v>
      </c>
      <c r="I2731" t="s">
        <v>136</v>
      </c>
      <c r="J2731" t="s">
        <v>137</v>
      </c>
      <c r="K2731" t="s">
        <v>138</v>
      </c>
      <c r="L2731" t="s">
        <v>8093</v>
      </c>
      <c r="M2731" t="s">
        <v>8094</v>
      </c>
      <c r="N2731">
        <v>3.3475000000000001</v>
      </c>
      <c r="O2731">
        <v>0</v>
      </c>
      <c r="P2731">
        <v>24</v>
      </c>
      <c r="Q2731">
        <v>0</v>
      </c>
      <c r="R2731">
        <v>0</v>
      </c>
      <c r="S2731">
        <v>0</v>
      </c>
      <c r="T2731">
        <v>4</v>
      </c>
      <c r="U2731">
        <v>0</v>
      </c>
      <c r="V2731">
        <v>0</v>
      </c>
      <c r="W2731">
        <v>0</v>
      </c>
      <c r="X2731">
        <v>21.721756469148502</v>
      </c>
      <c r="Y2731">
        <v>0</v>
      </c>
      <c r="Z2731">
        <v>0</v>
      </c>
      <c r="AA2731">
        <v>0</v>
      </c>
      <c r="AB2731">
        <v>25.072985270645496</v>
      </c>
      <c r="AC2731">
        <v>0</v>
      </c>
      <c r="AD2731">
        <v>0</v>
      </c>
      <c r="AE2731">
        <v>46.794741739793999</v>
      </c>
    </row>
    <row r="2732" spans="1:31" x14ac:dyDescent="0.25">
      <c r="A2732">
        <v>2365034</v>
      </c>
      <c r="B2732">
        <v>1</v>
      </c>
      <c r="C2732" t="s">
        <v>80</v>
      </c>
      <c r="D2732" t="s">
        <v>93</v>
      </c>
      <c r="E2732" t="s">
        <v>148</v>
      </c>
      <c r="F2732" t="s">
        <v>8095</v>
      </c>
      <c r="G2732" t="s">
        <v>160</v>
      </c>
      <c r="H2732" t="s">
        <v>151</v>
      </c>
      <c r="I2732" t="s">
        <v>136</v>
      </c>
      <c r="J2732" t="s">
        <v>137</v>
      </c>
      <c r="K2732" t="s">
        <v>138</v>
      </c>
      <c r="L2732" t="s">
        <v>8096</v>
      </c>
      <c r="M2732" t="s">
        <v>8097</v>
      </c>
      <c r="N2732">
        <v>3.8561111110000001</v>
      </c>
      <c r="O2732">
        <v>0</v>
      </c>
      <c r="P2732">
        <v>1</v>
      </c>
      <c r="Q2732">
        <v>0</v>
      </c>
      <c r="R2732">
        <v>2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1.7237095953033665</v>
      </c>
      <c r="Y2732">
        <v>0</v>
      </c>
      <c r="Z2732">
        <v>52.761357639726036</v>
      </c>
      <c r="AA2732">
        <v>0</v>
      </c>
      <c r="AB2732">
        <v>0</v>
      </c>
      <c r="AC2732">
        <v>0</v>
      </c>
      <c r="AD2732">
        <v>0</v>
      </c>
      <c r="AE2732">
        <v>54.485067235029405</v>
      </c>
    </row>
    <row r="2733" spans="1:31" x14ac:dyDescent="0.25">
      <c r="A2733">
        <v>2365163</v>
      </c>
      <c r="B2733">
        <v>1</v>
      </c>
      <c r="C2733" t="s">
        <v>81</v>
      </c>
      <c r="D2733" t="s">
        <v>127</v>
      </c>
      <c r="E2733" t="s">
        <v>225</v>
      </c>
      <c r="F2733" t="s">
        <v>8098</v>
      </c>
      <c r="G2733" t="s">
        <v>227</v>
      </c>
      <c r="H2733" t="s">
        <v>151</v>
      </c>
      <c r="I2733" t="s">
        <v>136</v>
      </c>
      <c r="J2733" t="s">
        <v>137</v>
      </c>
      <c r="K2733" t="s">
        <v>138</v>
      </c>
      <c r="L2733" t="s">
        <v>8099</v>
      </c>
      <c r="M2733" t="s">
        <v>8100</v>
      </c>
      <c r="N2733">
        <v>1.551111111</v>
      </c>
      <c r="O2733">
        <v>0</v>
      </c>
      <c r="P2733">
        <v>220</v>
      </c>
      <c r="Q2733">
        <v>0</v>
      </c>
      <c r="R2733">
        <v>3</v>
      </c>
      <c r="S2733">
        <v>0</v>
      </c>
      <c r="T2733">
        <v>7</v>
      </c>
      <c r="U2733">
        <v>0</v>
      </c>
      <c r="V2733">
        <v>0</v>
      </c>
      <c r="W2733">
        <v>0</v>
      </c>
      <c r="X2733">
        <v>87.19653972896721</v>
      </c>
      <c r="Y2733">
        <v>0</v>
      </c>
      <c r="Z2733">
        <v>1.2016238950812534</v>
      </c>
      <c r="AA2733">
        <v>0</v>
      </c>
      <c r="AB2733">
        <v>11.363885692970587</v>
      </c>
      <c r="AC2733">
        <v>0</v>
      </c>
      <c r="AD2733">
        <v>0</v>
      </c>
      <c r="AE2733">
        <v>99.762049317019049</v>
      </c>
    </row>
    <row r="2734" spans="1:31" x14ac:dyDescent="0.25">
      <c r="A2734">
        <v>2364831</v>
      </c>
      <c r="B2734">
        <v>1</v>
      </c>
      <c r="C2734" t="s">
        <v>81</v>
      </c>
      <c r="D2734" t="s">
        <v>118</v>
      </c>
      <c r="E2734" t="s">
        <v>132</v>
      </c>
      <c r="F2734" t="s">
        <v>8101</v>
      </c>
      <c r="G2734" t="s">
        <v>134</v>
      </c>
      <c r="H2734" t="s">
        <v>135</v>
      </c>
      <c r="I2734" t="s">
        <v>136</v>
      </c>
      <c r="J2734" t="s">
        <v>137</v>
      </c>
      <c r="K2734" t="s">
        <v>138</v>
      </c>
      <c r="L2734" t="s">
        <v>8102</v>
      </c>
      <c r="M2734" t="s">
        <v>8103</v>
      </c>
      <c r="N2734">
        <v>1.9083333330000001</v>
      </c>
      <c r="O2734">
        <v>0</v>
      </c>
      <c r="P2734">
        <v>151</v>
      </c>
      <c r="Q2734">
        <v>1</v>
      </c>
      <c r="R2734">
        <v>4</v>
      </c>
      <c r="S2734">
        <v>0</v>
      </c>
      <c r="T2734">
        <v>6</v>
      </c>
      <c r="U2734">
        <v>0</v>
      </c>
      <c r="V2734">
        <v>0</v>
      </c>
      <c r="W2734">
        <v>0</v>
      </c>
      <c r="X2734">
        <v>47.711217502660951</v>
      </c>
      <c r="Y2734">
        <v>7.8273494961048389</v>
      </c>
      <c r="Z2734">
        <v>32.47118752987214</v>
      </c>
      <c r="AA2734">
        <v>0</v>
      </c>
      <c r="AB2734">
        <v>10.051456152891411</v>
      </c>
      <c r="AC2734">
        <v>0</v>
      </c>
      <c r="AD2734">
        <v>0</v>
      </c>
      <c r="AE2734">
        <v>98.061210681529332</v>
      </c>
    </row>
    <row r="2735" spans="1:31" x14ac:dyDescent="0.25">
      <c r="A2735">
        <v>2365017</v>
      </c>
      <c r="B2735">
        <v>1</v>
      </c>
      <c r="C2735" t="s">
        <v>80</v>
      </c>
      <c r="D2735" t="s">
        <v>83</v>
      </c>
      <c r="E2735" t="s">
        <v>148</v>
      </c>
      <c r="F2735" t="s">
        <v>8104</v>
      </c>
      <c r="G2735" t="s">
        <v>181</v>
      </c>
      <c r="H2735" t="s">
        <v>151</v>
      </c>
      <c r="I2735" t="s">
        <v>136</v>
      </c>
      <c r="J2735" t="s">
        <v>3</v>
      </c>
      <c r="K2735" t="s">
        <v>138</v>
      </c>
      <c r="L2735" t="s">
        <v>8105</v>
      </c>
      <c r="M2735" t="s">
        <v>8106</v>
      </c>
      <c r="N2735">
        <v>3.1661111110000002</v>
      </c>
      <c r="O2735">
        <v>0</v>
      </c>
      <c r="P2735">
        <v>1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2.5637236534662224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2.5637236534662224</v>
      </c>
    </row>
    <row r="2736" spans="1:31" x14ac:dyDescent="0.25">
      <c r="A2736">
        <v>2364725</v>
      </c>
      <c r="B2736">
        <v>1</v>
      </c>
      <c r="C2736" t="s">
        <v>80</v>
      </c>
      <c r="D2736" t="s">
        <v>101</v>
      </c>
      <c r="E2736" t="s">
        <v>132</v>
      </c>
      <c r="F2736" t="s">
        <v>8107</v>
      </c>
      <c r="G2736" t="s">
        <v>244</v>
      </c>
      <c r="H2736" t="s">
        <v>135</v>
      </c>
      <c r="I2736" t="s">
        <v>136</v>
      </c>
      <c r="J2736" t="s">
        <v>137</v>
      </c>
      <c r="K2736" t="s">
        <v>245</v>
      </c>
      <c r="L2736" t="s">
        <v>8108</v>
      </c>
      <c r="M2736" t="s">
        <v>8109</v>
      </c>
      <c r="N2736">
        <v>4.6072222219999999</v>
      </c>
      <c r="O2736">
        <v>0</v>
      </c>
      <c r="P2736">
        <v>70</v>
      </c>
      <c r="Q2736">
        <v>0</v>
      </c>
      <c r="R2736">
        <v>1</v>
      </c>
      <c r="S2736">
        <v>0</v>
      </c>
      <c r="T2736">
        <v>9</v>
      </c>
      <c r="U2736">
        <v>0</v>
      </c>
      <c r="V2736">
        <v>0</v>
      </c>
      <c r="W2736">
        <v>0</v>
      </c>
      <c r="X2736">
        <v>138.45186562539413</v>
      </c>
      <c r="Y2736">
        <v>0</v>
      </c>
      <c r="Z2736">
        <v>0</v>
      </c>
      <c r="AA2736">
        <v>0</v>
      </c>
      <c r="AB2736">
        <v>130.72388265362773</v>
      </c>
      <c r="AC2736">
        <v>0</v>
      </c>
      <c r="AD2736">
        <v>0</v>
      </c>
      <c r="AE2736">
        <v>269.17574827902183</v>
      </c>
    </row>
    <row r="2737" spans="1:31" x14ac:dyDescent="0.25">
      <c r="A2737">
        <v>2365266</v>
      </c>
      <c r="B2737">
        <v>1</v>
      </c>
      <c r="C2737" t="s">
        <v>81</v>
      </c>
      <c r="D2737" t="s">
        <v>126</v>
      </c>
      <c r="E2737" t="s">
        <v>154</v>
      </c>
      <c r="F2737" t="s">
        <v>3613</v>
      </c>
      <c r="G2737" t="s">
        <v>299</v>
      </c>
      <c r="H2737" t="s">
        <v>151</v>
      </c>
      <c r="I2737" t="s">
        <v>136</v>
      </c>
      <c r="J2737" t="s">
        <v>137</v>
      </c>
      <c r="K2737" t="s">
        <v>138</v>
      </c>
      <c r="L2737" t="s">
        <v>8110</v>
      </c>
      <c r="M2737" t="s">
        <v>8111</v>
      </c>
      <c r="N2737">
        <v>2.136111111</v>
      </c>
      <c r="O2737">
        <v>0</v>
      </c>
      <c r="P2737">
        <v>2</v>
      </c>
      <c r="Q2737">
        <v>0</v>
      </c>
      <c r="R2737">
        <v>2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0.30718964326132725</v>
      </c>
      <c r="Y2737">
        <v>0</v>
      </c>
      <c r="Z2737">
        <v>46.212191891334385</v>
      </c>
      <c r="AA2737">
        <v>0</v>
      </c>
      <c r="AB2737">
        <v>0</v>
      </c>
      <c r="AC2737">
        <v>0</v>
      </c>
      <c r="AD2737">
        <v>0</v>
      </c>
      <c r="AE2737">
        <v>46.519381534595709</v>
      </c>
    </row>
    <row r="2738" spans="1:31" x14ac:dyDescent="0.25">
      <c r="A2738">
        <v>2364825</v>
      </c>
      <c r="B2738">
        <v>1</v>
      </c>
      <c r="C2738" t="s">
        <v>80</v>
      </c>
      <c r="D2738" t="s">
        <v>94</v>
      </c>
      <c r="E2738" t="s">
        <v>320</v>
      </c>
      <c r="F2738" t="s">
        <v>8112</v>
      </c>
      <c r="G2738" t="s">
        <v>168</v>
      </c>
      <c r="H2738" t="s">
        <v>135</v>
      </c>
      <c r="I2738" t="s">
        <v>136</v>
      </c>
      <c r="J2738" t="s">
        <v>137</v>
      </c>
      <c r="K2738" t="s">
        <v>138</v>
      </c>
      <c r="L2738" t="s">
        <v>8113</v>
      </c>
      <c r="M2738" t="s">
        <v>8114</v>
      </c>
      <c r="N2738">
        <v>0.43427111099999999</v>
      </c>
      <c r="O2738">
        <v>5</v>
      </c>
      <c r="P2738">
        <v>16</v>
      </c>
      <c r="Q2738">
        <v>43</v>
      </c>
      <c r="R2738">
        <v>135</v>
      </c>
      <c r="S2738">
        <v>6</v>
      </c>
      <c r="T2738">
        <v>43</v>
      </c>
      <c r="U2738">
        <v>2</v>
      </c>
      <c r="V2738">
        <v>0</v>
      </c>
      <c r="W2738">
        <v>1.4609414468206783</v>
      </c>
      <c r="X2738">
        <v>7.4383229388572918</v>
      </c>
      <c r="Y2738">
        <v>39.309938058720839</v>
      </c>
      <c r="Z2738">
        <v>111.52715392389041</v>
      </c>
      <c r="AA2738">
        <v>4.03152819833225</v>
      </c>
      <c r="AB2738">
        <v>25.515588842981003</v>
      </c>
      <c r="AC2738">
        <v>51.298943109873534</v>
      </c>
      <c r="AD2738">
        <v>0</v>
      </c>
      <c r="AE2738">
        <v>240.582416519476</v>
      </c>
    </row>
    <row r="2739" spans="1:31" x14ac:dyDescent="0.25">
      <c r="A2739">
        <v>2365220</v>
      </c>
      <c r="B2739">
        <v>1</v>
      </c>
      <c r="C2739" t="s">
        <v>80</v>
      </c>
      <c r="D2739" t="s">
        <v>109</v>
      </c>
      <c r="E2739" t="s">
        <v>225</v>
      </c>
      <c r="F2739" t="s">
        <v>8115</v>
      </c>
      <c r="G2739" t="s">
        <v>219</v>
      </c>
      <c r="H2739" t="s">
        <v>151</v>
      </c>
      <c r="I2739" t="s">
        <v>136</v>
      </c>
      <c r="J2739" t="s">
        <v>137</v>
      </c>
      <c r="K2739" t="s">
        <v>138</v>
      </c>
      <c r="L2739" t="s">
        <v>8116</v>
      </c>
      <c r="M2739" t="s">
        <v>8117</v>
      </c>
      <c r="N2739">
        <v>2.7863888879999998</v>
      </c>
      <c r="O2739">
        <v>0</v>
      </c>
      <c r="P2739">
        <v>9</v>
      </c>
      <c r="Q2739">
        <v>0</v>
      </c>
      <c r="R2739">
        <v>3</v>
      </c>
      <c r="S2739">
        <v>0</v>
      </c>
      <c r="T2739">
        <v>3</v>
      </c>
      <c r="U2739">
        <v>0</v>
      </c>
      <c r="V2739">
        <v>0</v>
      </c>
      <c r="W2739">
        <v>0</v>
      </c>
      <c r="X2739">
        <v>5.1786436707561885</v>
      </c>
      <c r="Y2739">
        <v>0</v>
      </c>
      <c r="Z2739">
        <v>21.347367822986705</v>
      </c>
      <c r="AA2739">
        <v>0</v>
      </c>
      <c r="AB2739">
        <v>5.3580597809002217</v>
      </c>
      <c r="AC2739">
        <v>0</v>
      </c>
      <c r="AD2739">
        <v>0</v>
      </c>
      <c r="AE2739">
        <v>31.884071274643112</v>
      </c>
    </row>
    <row r="2740" spans="1:31" x14ac:dyDescent="0.25">
      <c r="A2740">
        <v>2364679</v>
      </c>
      <c r="B2740">
        <v>1</v>
      </c>
      <c r="C2740" t="s">
        <v>81</v>
      </c>
      <c r="D2740" t="s">
        <v>113</v>
      </c>
      <c r="E2740" t="s">
        <v>171</v>
      </c>
      <c r="F2740" t="s">
        <v>8118</v>
      </c>
      <c r="G2740" t="s">
        <v>168</v>
      </c>
      <c r="H2740" t="s">
        <v>135</v>
      </c>
      <c r="I2740" t="s">
        <v>136</v>
      </c>
      <c r="J2740" t="s">
        <v>137</v>
      </c>
      <c r="K2740" t="s">
        <v>138</v>
      </c>
      <c r="L2740" t="s">
        <v>8119</v>
      </c>
      <c r="M2740" t="s">
        <v>8120</v>
      </c>
      <c r="N2740">
        <v>0.92638888799999997</v>
      </c>
      <c r="O2740">
        <v>0</v>
      </c>
      <c r="P2740">
        <v>23</v>
      </c>
      <c r="Q2740">
        <v>4</v>
      </c>
      <c r="R2740">
        <v>53</v>
      </c>
      <c r="S2740">
        <v>1</v>
      </c>
      <c r="T2740">
        <v>8</v>
      </c>
      <c r="U2740">
        <v>0</v>
      </c>
      <c r="V2740">
        <v>0</v>
      </c>
      <c r="W2740">
        <v>0</v>
      </c>
      <c r="X2740">
        <v>4.9781097209349898</v>
      </c>
      <c r="Y2740">
        <v>25.620752518196561</v>
      </c>
      <c r="Z2740">
        <v>187.71570563700365</v>
      </c>
      <c r="AA2740">
        <v>1.9877769126221807</v>
      </c>
      <c r="AB2740">
        <v>6.3593595784312633</v>
      </c>
      <c r="AC2740">
        <v>0</v>
      </c>
      <c r="AD2740">
        <v>0</v>
      </c>
      <c r="AE2740">
        <v>226.66170436718861</v>
      </c>
    </row>
    <row r="2741" spans="1:31" x14ac:dyDescent="0.25">
      <c r="A2741">
        <v>2364599</v>
      </c>
      <c r="B2741">
        <v>1</v>
      </c>
      <c r="C2741" t="s">
        <v>80</v>
      </c>
      <c r="D2741" t="s">
        <v>88</v>
      </c>
      <c r="E2741" t="s">
        <v>175</v>
      </c>
      <c r="F2741" t="s">
        <v>7753</v>
      </c>
      <c r="G2741" t="s">
        <v>284</v>
      </c>
      <c r="H2741" t="s">
        <v>151</v>
      </c>
      <c r="I2741" t="s">
        <v>136</v>
      </c>
      <c r="J2741" t="s">
        <v>137</v>
      </c>
      <c r="K2741" t="s">
        <v>138</v>
      </c>
      <c r="L2741" t="s">
        <v>8121</v>
      </c>
      <c r="M2741" t="s">
        <v>8122</v>
      </c>
      <c r="N2741">
        <v>1.1955555550000001</v>
      </c>
      <c r="O2741">
        <v>0</v>
      </c>
      <c r="P2741">
        <v>180</v>
      </c>
      <c r="Q2741">
        <v>0</v>
      </c>
      <c r="R2741">
        <v>0</v>
      </c>
      <c r="S2741">
        <v>0</v>
      </c>
      <c r="T2741">
        <v>5</v>
      </c>
      <c r="U2741">
        <v>0</v>
      </c>
      <c r="V2741">
        <v>0</v>
      </c>
      <c r="W2741">
        <v>0</v>
      </c>
      <c r="X2741">
        <v>54.563115502710083</v>
      </c>
      <c r="Y2741">
        <v>0</v>
      </c>
      <c r="Z2741">
        <v>0</v>
      </c>
      <c r="AA2741">
        <v>0</v>
      </c>
      <c r="AB2741">
        <v>6.7558432117283749</v>
      </c>
      <c r="AC2741">
        <v>0</v>
      </c>
      <c r="AD2741">
        <v>0</v>
      </c>
      <c r="AE2741">
        <v>61.318958714438459</v>
      </c>
    </row>
    <row r="2742" spans="1:31" x14ac:dyDescent="0.25">
      <c r="A2742">
        <v>2364785</v>
      </c>
      <c r="B2742">
        <v>1</v>
      </c>
      <c r="C2742" t="s">
        <v>80</v>
      </c>
      <c r="D2742" t="s">
        <v>107</v>
      </c>
      <c r="E2742" t="s">
        <v>132</v>
      </c>
      <c r="F2742" t="s">
        <v>8123</v>
      </c>
      <c r="G2742" t="s">
        <v>244</v>
      </c>
      <c r="H2742" t="s">
        <v>135</v>
      </c>
      <c r="I2742" t="s">
        <v>136</v>
      </c>
      <c r="J2742" t="s">
        <v>137</v>
      </c>
      <c r="K2742" t="s">
        <v>245</v>
      </c>
      <c r="L2742" t="s">
        <v>8124</v>
      </c>
      <c r="M2742" t="s">
        <v>8125</v>
      </c>
      <c r="N2742">
        <v>7.7583333330000004</v>
      </c>
      <c r="O2742">
        <v>0</v>
      </c>
      <c r="P2742">
        <v>0</v>
      </c>
      <c r="Q2742">
        <v>0</v>
      </c>
      <c r="R2742">
        <v>5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16.322673829678294</v>
      </c>
      <c r="AA2742">
        <v>0</v>
      </c>
      <c r="AB2742">
        <v>0</v>
      </c>
      <c r="AC2742">
        <v>0</v>
      </c>
      <c r="AD2742">
        <v>0</v>
      </c>
      <c r="AE2742">
        <v>16.322673829678294</v>
      </c>
    </row>
    <row r="2743" spans="1:31" x14ac:dyDescent="0.25">
      <c r="A2743">
        <v>2364934</v>
      </c>
      <c r="B2743">
        <v>1</v>
      </c>
      <c r="C2743" t="s">
        <v>80</v>
      </c>
      <c r="D2743" t="s">
        <v>99</v>
      </c>
      <c r="E2743" t="s">
        <v>148</v>
      </c>
      <c r="F2743" t="s">
        <v>8126</v>
      </c>
      <c r="G2743" t="s">
        <v>156</v>
      </c>
      <c r="H2743" t="s">
        <v>151</v>
      </c>
      <c r="I2743" t="s">
        <v>136</v>
      </c>
      <c r="J2743" t="s">
        <v>137</v>
      </c>
      <c r="K2743" t="s">
        <v>138</v>
      </c>
      <c r="L2743" t="s">
        <v>8127</v>
      </c>
      <c r="M2743" t="s">
        <v>8128</v>
      </c>
      <c r="N2743">
        <v>1.7069444439999999</v>
      </c>
      <c r="O2743">
        <v>0</v>
      </c>
      <c r="P2743">
        <v>1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0.61724685629510356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0.61724685629510356</v>
      </c>
    </row>
    <row r="2744" spans="1:31" x14ac:dyDescent="0.25">
      <c r="A2744">
        <v>2364805</v>
      </c>
      <c r="B2744">
        <v>1</v>
      </c>
      <c r="C2744" t="s">
        <v>81</v>
      </c>
      <c r="D2744" t="s">
        <v>118</v>
      </c>
      <c r="E2744" t="s">
        <v>148</v>
      </c>
      <c r="F2744" t="s">
        <v>8129</v>
      </c>
      <c r="G2744" t="s">
        <v>160</v>
      </c>
      <c r="H2744" t="s">
        <v>151</v>
      </c>
      <c r="I2744" t="s">
        <v>136</v>
      </c>
      <c r="J2744" t="s">
        <v>137</v>
      </c>
      <c r="K2744" t="s">
        <v>138</v>
      </c>
      <c r="L2744" t="s">
        <v>8130</v>
      </c>
      <c r="M2744" t="s">
        <v>8131</v>
      </c>
      <c r="N2744">
        <v>1.155277777</v>
      </c>
      <c r="O2744">
        <v>0</v>
      </c>
      <c r="P2744">
        <v>1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0.65522659077977397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0.65522659077977397</v>
      </c>
    </row>
    <row r="2745" spans="1:31" x14ac:dyDescent="0.25">
      <c r="A2745">
        <v>2364748</v>
      </c>
      <c r="B2745">
        <v>1</v>
      </c>
      <c r="C2745" t="s">
        <v>80</v>
      </c>
      <c r="D2745" t="s">
        <v>93</v>
      </c>
      <c r="E2745" t="s">
        <v>166</v>
      </c>
      <c r="F2745" t="s">
        <v>8132</v>
      </c>
      <c r="G2745" t="s">
        <v>244</v>
      </c>
      <c r="H2745" t="s">
        <v>135</v>
      </c>
      <c r="I2745" t="s">
        <v>136</v>
      </c>
      <c r="J2745" t="s">
        <v>137</v>
      </c>
      <c r="K2745" t="s">
        <v>245</v>
      </c>
      <c r="L2745" t="s">
        <v>8133</v>
      </c>
      <c r="M2745" t="s">
        <v>8134</v>
      </c>
      <c r="N2745">
        <v>7.8041666660000004</v>
      </c>
      <c r="O2745">
        <v>3</v>
      </c>
      <c r="P2745">
        <v>260</v>
      </c>
      <c r="Q2745">
        <v>38</v>
      </c>
      <c r="R2745">
        <v>31</v>
      </c>
      <c r="S2745">
        <v>6</v>
      </c>
      <c r="T2745">
        <v>35</v>
      </c>
      <c r="U2745">
        <v>0</v>
      </c>
      <c r="V2745">
        <v>0</v>
      </c>
      <c r="W2745">
        <v>23.841064207893275</v>
      </c>
      <c r="X2745">
        <v>653.73729912373381</v>
      </c>
      <c r="Y2745">
        <v>1663.5989787143856</v>
      </c>
      <c r="Z2745">
        <v>1003.8756635440259</v>
      </c>
      <c r="AA2745">
        <v>379.12670080426591</v>
      </c>
      <c r="AB2745">
        <v>398.51913288925914</v>
      </c>
      <c r="AC2745">
        <v>0</v>
      </c>
      <c r="AD2745">
        <v>0</v>
      </c>
      <c r="AE2745">
        <v>4122.6988392835638</v>
      </c>
    </row>
    <row r="2746" spans="1:31" x14ac:dyDescent="0.25">
      <c r="A2746">
        <v>2365054</v>
      </c>
      <c r="B2746">
        <v>1</v>
      </c>
      <c r="C2746" t="s">
        <v>81</v>
      </c>
      <c r="D2746" t="s">
        <v>118</v>
      </c>
      <c r="E2746" t="s">
        <v>225</v>
      </c>
      <c r="F2746" t="s">
        <v>8135</v>
      </c>
      <c r="G2746" t="s">
        <v>219</v>
      </c>
      <c r="H2746" t="s">
        <v>151</v>
      </c>
      <c r="I2746" t="s">
        <v>136</v>
      </c>
      <c r="J2746" t="s">
        <v>137</v>
      </c>
      <c r="K2746" t="s">
        <v>138</v>
      </c>
      <c r="L2746" t="s">
        <v>8136</v>
      </c>
      <c r="M2746" t="s">
        <v>8137</v>
      </c>
      <c r="N2746">
        <v>0.87333333300000004</v>
      </c>
      <c r="O2746">
        <v>0</v>
      </c>
      <c r="P2746">
        <v>45</v>
      </c>
      <c r="Q2746">
        <v>0</v>
      </c>
      <c r="R2746">
        <v>12</v>
      </c>
      <c r="S2746">
        <v>0</v>
      </c>
      <c r="T2746">
        <v>1</v>
      </c>
      <c r="U2746">
        <v>0</v>
      </c>
      <c r="V2746">
        <v>0</v>
      </c>
      <c r="W2746">
        <v>0</v>
      </c>
      <c r="X2746">
        <v>10.57439960643768</v>
      </c>
      <c r="Y2746">
        <v>0</v>
      </c>
      <c r="Z2746">
        <v>21.350359461098517</v>
      </c>
      <c r="AA2746">
        <v>0</v>
      </c>
      <c r="AB2746">
        <v>0.67604480301789505</v>
      </c>
      <c r="AC2746">
        <v>0</v>
      </c>
      <c r="AD2746">
        <v>0</v>
      </c>
      <c r="AE2746">
        <v>32.600803870554095</v>
      </c>
    </row>
    <row r="2747" spans="1:31" x14ac:dyDescent="0.25">
      <c r="A2747">
        <v>2365140</v>
      </c>
      <c r="B2747">
        <v>1</v>
      </c>
      <c r="C2747" t="s">
        <v>80</v>
      </c>
      <c r="D2747" t="s">
        <v>97</v>
      </c>
      <c r="E2747" t="s">
        <v>148</v>
      </c>
      <c r="F2747" t="s">
        <v>8138</v>
      </c>
      <c r="G2747" t="s">
        <v>160</v>
      </c>
      <c r="H2747" t="s">
        <v>151</v>
      </c>
      <c r="I2747" t="s">
        <v>136</v>
      </c>
      <c r="J2747" t="s">
        <v>137</v>
      </c>
      <c r="K2747" t="s">
        <v>138</v>
      </c>
      <c r="L2747" t="s">
        <v>8139</v>
      </c>
      <c r="M2747" t="s">
        <v>8140</v>
      </c>
      <c r="N2747">
        <v>1.985833333</v>
      </c>
      <c r="O2747">
        <v>0</v>
      </c>
      <c r="P2747">
        <v>2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0.76906925357718925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0.76906925357718925</v>
      </c>
    </row>
    <row r="2748" spans="1:31" x14ac:dyDescent="0.25">
      <c r="A2748">
        <v>2364997</v>
      </c>
      <c r="B2748">
        <v>1</v>
      </c>
      <c r="C2748" t="s">
        <v>80</v>
      </c>
      <c r="D2748" t="s">
        <v>101</v>
      </c>
      <c r="E2748" t="s">
        <v>148</v>
      </c>
      <c r="F2748" t="s">
        <v>8141</v>
      </c>
      <c r="G2748" t="s">
        <v>240</v>
      </c>
      <c r="H2748" t="s">
        <v>151</v>
      </c>
      <c r="I2748" t="s">
        <v>136</v>
      </c>
      <c r="J2748" t="s">
        <v>137</v>
      </c>
      <c r="K2748" t="s">
        <v>138</v>
      </c>
      <c r="L2748" t="s">
        <v>8142</v>
      </c>
      <c r="M2748" t="s">
        <v>8143</v>
      </c>
      <c r="N2748">
        <v>2.673888888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1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0.80280454997534689</v>
      </c>
      <c r="AC2748">
        <v>0</v>
      </c>
      <c r="AD2748">
        <v>0</v>
      </c>
      <c r="AE2748">
        <v>0.80280454997534689</v>
      </c>
    </row>
    <row r="2749" spans="1:31" x14ac:dyDescent="0.25">
      <c r="A2749">
        <v>2365246</v>
      </c>
      <c r="B2749">
        <v>1</v>
      </c>
      <c r="C2749" t="s">
        <v>80</v>
      </c>
      <c r="D2749" t="s">
        <v>83</v>
      </c>
      <c r="E2749" t="s">
        <v>148</v>
      </c>
      <c r="F2749" t="s">
        <v>8144</v>
      </c>
      <c r="G2749" t="s">
        <v>160</v>
      </c>
      <c r="H2749" t="s">
        <v>151</v>
      </c>
      <c r="I2749" t="s">
        <v>136</v>
      </c>
      <c r="J2749" t="s">
        <v>137</v>
      </c>
      <c r="K2749" t="s">
        <v>138</v>
      </c>
      <c r="L2749" t="s">
        <v>8145</v>
      </c>
      <c r="M2749" t="s">
        <v>8146</v>
      </c>
      <c r="N2749">
        <v>0.873611111</v>
      </c>
      <c r="O2749">
        <v>0</v>
      </c>
      <c r="P2749">
        <v>3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0.47875869028383344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0.47875869028383344</v>
      </c>
    </row>
    <row r="2750" spans="1:31" x14ac:dyDescent="0.25">
      <c r="A2750">
        <v>2365097</v>
      </c>
      <c r="B2750">
        <v>1</v>
      </c>
      <c r="C2750" t="s">
        <v>81</v>
      </c>
      <c r="D2750" t="s">
        <v>122</v>
      </c>
      <c r="E2750" t="s">
        <v>225</v>
      </c>
      <c r="F2750" t="s">
        <v>8147</v>
      </c>
      <c r="G2750" t="s">
        <v>219</v>
      </c>
      <c r="H2750" t="s">
        <v>151</v>
      </c>
      <c r="I2750" t="s">
        <v>136</v>
      </c>
      <c r="J2750" t="s">
        <v>137</v>
      </c>
      <c r="K2750" t="s">
        <v>138</v>
      </c>
      <c r="L2750" t="s">
        <v>8148</v>
      </c>
      <c r="M2750" t="s">
        <v>8149</v>
      </c>
      <c r="N2750">
        <v>0.954166666</v>
      </c>
      <c r="O2750">
        <v>0</v>
      </c>
      <c r="P2750">
        <v>12</v>
      </c>
      <c r="Q2750">
        <v>0</v>
      </c>
      <c r="R2750">
        <v>0</v>
      </c>
      <c r="S2750">
        <v>0</v>
      </c>
      <c r="T2750">
        <v>1</v>
      </c>
      <c r="U2750">
        <v>0</v>
      </c>
      <c r="V2750">
        <v>0</v>
      </c>
      <c r="W2750">
        <v>0</v>
      </c>
      <c r="X2750">
        <v>3.0343170103464003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3.0343170103464003</v>
      </c>
    </row>
    <row r="2751" spans="1:31" x14ac:dyDescent="0.25">
      <c r="A2751">
        <v>2365106</v>
      </c>
      <c r="B2751">
        <v>1</v>
      </c>
      <c r="C2751" t="s">
        <v>80</v>
      </c>
      <c r="D2751" t="s">
        <v>90</v>
      </c>
      <c r="E2751" t="s">
        <v>225</v>
      </c>
      <c r="F2751" t="s">
        <v>3241</v>
      </c>
      <c r="G2751" t="s">
        <v>219</v>
      </c>
      <c r="H2751" t="s">
        <v>151</v>
      </c>
      <c r="I2751" t="s">
        <v>136</v>
      </c>
      <c r="J2751" t="s">
        <v>137</v>
      </c>
      <c r="K2751" t="s">
        <v>138</v>
      </c>
      <c r="L2751" t="s">
        <v>8150</v>
      </c>
      <c r="M2751" t="s">
        <v>8151</v>
      </c>
      <c r="N2751">
        <v>0.81333333299999999</v>
      </c>
      <c r="O2751">
        <v>0</v>
      </c>
      <c r="P2751">
        <v>4</v>
      </c>
      <c r="Q2751">
        <v>0</v>
      </c>
      <c r="R2751">
        <v>0</v>
      </c>
      <c r="S2751">
        <v>0</v>
      </c>
      <c r="T2751">
        <v>28</v>
      </c>
      <c r="U2751">
        <v>0</v>
      </c>
      <c r="V2751">
        <v>0</v>
      </c>
      <c r="W2751">
        <v>0</v>
      </c>
      <c r="X2751">
        <v>2.004910291807942</v>
      </c>
      <c r="Y2751">
        <v>0</v>
      </c>
      <c r="Z2751">
        <v>0</v>
      </c>
      <c r="AA2751">
        <v>0</v>
      </c>
      <c r="AB2751">
        <v>31.273771944522114</v>
      </c>
      <c r="AC2751">
        <v>0</v>
      </c>
      <c r="AD2751">
        <v>0</v>
      </c>
      <c r="AE2751">
        <v>33.278682236330056</v>
      </c>
    </row>
    <row r="2752" spans="1:31" x14ac:dyDescent="0.25">
      <c r="A2752">
        <v>2365083</v>
      </c>
      <c r="B2752">
        <v>1</v>
      </c>
      <c r="C2752" t="s">
        <v>80</v>
      </c>
      <c r="D2752" t="s">
        <v>88</v>
      </c>
      <c r="E2752" t="s">
        <v>148</v>
      </c>
      <c r="F2752" t="s">
        <v>8152</v>
      </c>
      <c r="G2752" t="s">
        <v>150</v>
      </c>
      <c r="H2752" t="s">
        <v>151</v>
      </c>
      <c r="I2752" t="s">
        <v>136</v>
      </c>
      <c r="J2752" t="s">
        <v>137</v>
      </c>
      <c r="K2752" t="s">
        <v>138</v>
      </c>
      <c r="L2752" t="s">
        <v>8153</v>
      </c>
      <c r="M2752" t="s">
        <v>8154</v>
      </c>
      <c r="N2752">
        <v>0.95305555500000005</v>
      </c>
      <c r="O2752">
        <v>0</v>
      </c>
      <c r="P2752">
        <v>8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2.2510910971913196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2.2510910971913196</v>
      </c>
    </row>
    <row r="2753" spans="1:31" x14ac:dyDescent="0.25">
      <c r="A2753">
        <v>2364628</v>
      </c>
      <c r="B2753">
        <v>1</v>
      </c>
      <c r="C2753" t="s">
        <v>81</v>
      </c>
      <c r="D2753" t="s">
        <v>113</v>
      </c>
      <c r="E2753" t="s">
        <v>148</v>
      </c>
      <c r="F2753" t="s">
        <v>8155</v>
      </c>
      <c r="G2753" t="s">
        <v>160</v>
      </c>
      <c r="H2753" t="s">
        <v>151</v>
      </c>
      <c r="I2753" t="s">
        <v>136</v>
      </c>
      <c r="J2753" t="s">
        <v>137</v>
      </c>
      <c r="K2753" t="s">
        <v>138</v>
      </c>
      <c r="L2753" t="s">
        <v>8156</v>
      </c>
      <c r="M2753" t="s">
        <v>8157</v>
      </c>
      <c r="N2753">
        <v>1.650555555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1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7.4449820431097217E-3</v>
      </c>
      <c r="AC2753">
        <v>0</v>
      </c>
      <c r="AD2753">
        <v>0</v>
      </c>
      <c r="AE2753">
        <v>7.4449820431097217E-3</v>
      </c>
    </row>
    <row r="2754" spans="1:31" x14ac:dyDescent="0.25">
      <c r="A2754">
        <v>2364688</v>
      </c>
      <c r="B2754">
        <v>1</v>
      </c>
      <c r="C2754" t="s">
        <v>80</v>
      </c>
      <c r="D2754" t="s">
        <v>105</v>
      </c>
      <c r="E2754" t="s">
        <v>166</v>
      </c>
      <c r="F2754" t="s">
        <v>8158</v>
      </c>
      <c r="G2754" t="s">
        <v>244</v>
      </c>
      <c r="H2754" t="s">
        <v>135</v>
      </c>
      <c r="I2754" t="s">
        <v>136</v>
      </c>
      <c r="J2754" t="s">
        <v>137</v>
      </c>
      <c r="K2754" t="s">
        <v>245</v>
      </c>
      <c r="L2754" t="s">
        <v>8159</v>
      </c>
      <c r="M2754" t="s">
        <v>8160</v>
      </c>
      <c r="N2754">
        <v>6.744722222</v>
      </c>
      <c r="O2754">
        <v>0</v>
      </c>
      <c r="P2754">
        <v>4159</v>
      </c>
      <c r="Q2754">
        <v>0</v>
      </c>
      <c r="R2754">
        <v>1</v>
      </c>
      <c r="S2754">
        <v>1</v>
      </c>
      <c r="T2754">
        <v>263</v>
      </c>
      <c r="U2754">
        <v>0</v>
      </c>
      <c r="V2754">
        <v>2</v>
      </c>
      <c r="W2754">
        <v>0</v>
      </c>
      <c r="X2754">
        <v>9102.6506283209874</v>
      </c>
      <c r="Y2754">
        <v>0</v>
      </c>
      <c r="Z2754">
        <v>0.99827661450372918</v>
      </c>
      <c r="AA2754">
        <v>131.35958340082749</v>
      </c>
      <c r="AB2754">
        <v>3655.2646535832914</v>
      </c>
      <c r="AC2754">
        <v>0</v>
      </c>
      <c r="AD2754">
        <v>246.63260139768732</v>
      </c>
      <c r="AE2754">
        <v>13136.905743317298</v>
      </c>
    </row>
    <row r="2755" spans="1:31" x14ac:dyDescent="0.25">
      <c r="A2755">
        <v>2364983</v>
      </c>
      <c r="B2755">
        <v>1</v>
      </c>
      <c r="C2755" t="s">
        <v>81</v>
      </c>
      <c r="D2755" t="s">
        <v>128</v>
      </c>
      <c r="E2755" t="s">
        <v>225</v>
      </c>
      <c r="F2755" t="s">
        <v>8161</v>
      </c>
      <c r="G2755" t="s">
        <v>181</v>
      </c>
      <c r="H2755" t="s">
        <v>151</v>
      </c>
      <c r="I2755" t="s">
        <v>136</v>
      </c>
      <c r="J2755" t="s">
        <v>137</v>
      </c>
      <c r="K2755" t="s">
        <v>138</v>
      </c>
      <c r="L2755" t="s">
        <v>8162</v>
      </c>
      <c r="M2755" t="s">
        <v>8163</v>
      </c>
      <c r="N2755">
        <v>3.0983333329999998</v>
      </c>
      <c r="O2755">
        <v>0</v>
      </c>
      <c r="P2755">
        <v>209</v>
      </c>
      <c r="Q2755">
        <v>0</v>
      </c>
      <c r="R2755">
        <v>1</v>
      </c>
      <c r="S2755">
        <v>0</v>
      </c>
      <c r="T2755">
        <v>20</v>
      </c>
      <c r="U2755">
        <v>0</v>
      </c>
      <c r="V2755">
        <v>0</v>
      </c>
      <c r="W2755">
        <v>0</v>
      </c>
      <c r="X2755">
        <v>162.53928784938785</v>
      </c>
      <c r="Y2755">
        <v>0</v>
      </c>
      <c r="Z2755">
        <v>5.0788754739480693</v>
      </c>
      <c r="AA2755">
        <v>0</v>
      </c>
      <c r="AB2755">
        <v>138.54568692165023</v>
      </c>
      <c r="AC2755">
        <v>0</v>
      </c>
      <c r="AD2755">
        <v>0</v>
      </c>
      <c r="AE2755">
        <v>306.16385024498618</v>
      </c>
    </row>
    <row r="2756" spans="1:31" x14ac:dyDescent="0.25">
      <c r="A2756">
        <v>2365020</v>
      </c>
      <c r="B2756">
        <v>1</v>
      </c>
      <c r="C2756" t="s">
        <v>80</v>
      </c>
      <c r="D2756" t="s">
        <v>95</v>
      </c>
      <c r="E2756" t="s">
        <v>132</v>
      </c>
      <c r="F2756" t="s">
        <v>8164</v>
      </c>
      <c r="G2756" t="s">
        <v>244</v>
      </c>
      <c r="H2756" t="s">
        <v>135</v>
      </c>
      <c r="I2756" t="s">
        <v>136</v>
      </c>
      <c r="J2756" t="s">
        <v>137</v>
      </c>
      <c r="K2756" t="s">
        <v>245</v>
      </c>
      <c r="L2756" t="s">
        <v>8165</v>
      </c>
      <c r="M2756" t="s">
        <v>8166</v>
      </c>
      <c r="N2756">
        <v>1.5905555549999999</v>
      </c>
      <c r="O2756">
        <v>1</v>
      </c>
      <c r="P2756">
        <v>286</v>
      </c>
      <c r="Q2756">
        <v>0</v>
      </c>
      <c r="R2756">
        <v>3</v>
      </c>
      <c r="S2756">
        <v>1</v>
      </c>
      <c r="T2756">
        <v>10</v>
      </c>
      <c r="U2756">
        <v>0</v>
      </c>
      <c r="V2756">
        <v>0</v>
      </c>
      <c r="W2756">
        <v>26.792404856742294</v>
      </c>
      <c r="X2756">
        <v>139.96437227438417</v>
      </c>
      <c r="Y2756">
        <v>0</v>
      </c>
      <c r="Z2756">
        <v>0.8253580247857778</v>
      </c>
      <c r="AA2756">
        <v>2.7099460120489693</v>
      </c>
      <c r="AB2756">
        <v>28.622070651236395</v>
      </c>
      <c r="AC2756">
        <v>0</v>
      </c>
      <c r="AD2756">
        <v>0</v>
      </c>
      <c r="AE2756">
        <v>198.91415181919757</v>
      </c>
    </row>
    <row r="2757" spans="1:31" x14ac:dyDescent="0.25">
      <c r="A2757">
        <v>2365066</v>
      </c>
      <c r="B2757">
        <v>1</v>
      </c>
      <c r="C2757" t="s">
        <v>80</v>
      </c>
      <c r="D2757" t="s">
        <v>84</v>
      </c>
      <c r="E2757" t="s">
        <v>148</v>
      </c>
      <c r="F2757" t="s">
        <v>8167</v>
      </c>
      <c r="G2757" t="s">
        <v>181</v>
      </c>
      <c r="H2757" t="s">
        <v>151</v>
      </c>
      <c r="I2757" t="s">
        <v>136</v>
      </c>
      <c r="J2757" t="s">
        <v>3</v>
      </c>
      <c r="K2757" t="s">
        <v>138</v>
      </c>
      <c r="L2757" t="s">
        <v>8168</v>
      </c>
      <c r="M2757" t="s">
        <v>8169</v>
      </c>
      <c r="N2757">
        <v>3.9566666659999998</v>
      </c>
      <c r="O2757">
        <v>0</v>
      </c>
      <c r="P2757">
        <v>5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6.6271145275869765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6.6271145275869765</v>
      </c>
    </row>
    <row r="2758" spans="1:31" x14ac:dyDescent="0.25">
      <c r="A2758">
        <v>2364874</v>
      </c>
      <c r="B2758">
        <v>1</v>
      </c>
      <c r="C2758" t="s">
        <v>80</v>
      </c>
      <c r="D2758" t="s">
        <v>84</v>
      </c>
      <c r="E2758" t="s">
        <v>148</v>
      </c>
      <c r="F2758" t="s">
        <v>8170</v>
      </c>
      <c r="G2758" t="s">
        <v>160</v>
      </c>
      <c r="H2758" t="s">
        <v>151</v>
      </c>
      <c r="I2758" t="s">
        <v>136</v>
      </c>
      <c r="J2758" t="s">
        <v>137</v>
      </c>
      <c r="K2758" t="s">
        <v>138</v>
      </c>
      <c r="L2758" t="s">
        <v>8171</v>
      </c>
      <c r="M2758" t="s">
        <v>8172</v>
      </c>
      <c r="N2758">
        <v>6.1719444440000002</v>
      </c>
      <c r="O2758">
        <v>0</v>
      </c>
      <c r="P2758">
        <v>1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1.0783630905505073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1.0783630905505073</v>
      </c>
    </row>
    <row r="2759" spans="1:31" x14ac:dyDescent="0.25">
      <c r="A2759">
        <v>2364774</v>
      </c>
      <c r="B2759">
        <v>1</v>
      </c>
      <c r="C2759" t="s">
        <v>81</v>
      </c>
      <c r="D2759" t="s">
        <v>122</v>
      </c>
      <c r="E2759" t="s">
        <v>132</v>
      </c>
      <c r="F2759" t="s">
        <v>7566</v>
      </c>
      <c r="G2759" t="s">
        <v>643</v>
      </c>
      <c r="H2759" t="s">
        <v>135</v>
      </c>
      <c r="I2759" t="s">
        <v>136</v>
      </c>
      <c r="J2759" t="s">
        <v>137</v>
      </c>
      <c r="K2759" t="s">
        <v>138</v>
      </c>
      <c r="L2759" t="s">
        <v>8173</v>
      </c>
      <c r="M2759" t="s">
        <v>8174</v>
      </c>
      <c r="N2759">
        <v>4.846666666</v>
      </c>
      <c r="O2759">
        <v>0</v>
      </c>
      <c r="P2759">
        <v>443</v>
      </c>
      <c r="Q2759">
        <v>0</v>
      </c>
      <c r="R2759">
        <v>0</v>
      </c>
      <c r="S2759">
        <v>0</v>
      </c>
      <c r="T2759">
        <v>16</v>
      </c>
      <c r="U2759">
        <v>0</v>
      </c>
      <c r="V2759">
        <v>0</v>
      </c>
      <c r="W2759">
        <v>0</v>
      </c>
      <c r="X2759">
        <v>476.00072191971498</v>
      </c>
      <c r="Y2759">
        <v>0</v>
      </c>
      <c r="Z2759">
        <v>0</v>
      </c>
      <c r="AA2759">
        <v>0</v>
      </c>
      <c r="AB2759">
        <v>44.551852314351983</v>
      </c>
      <c r="AC2759">
        <v>0</v>
      </c>
      <c r="AD2759">
        <v>0</v>
      </c>
      <c r="AE2759">
        <v>520.55257423406692</v>
      </c>
    </row>
    <row r="2760" spans="1:31" x14ac:dyDescent="0.25">
      <c r="A2760">
        <v>2364671</v>
      </c>
      <c r="B2760">
        <v>1</v>
      </c>
      <c r="C2760" t="s">
        <v>80</v>
      </c>
      <c r="D2760" t="s">
        <v>97</v>
      </c>
      <c r="E2760" t="s">
        <v>132</v>
      </c>
      <c r="F2760" t="s">
        <v>8175</v>
      </c>
      <c r="G2760" t="s">
        <v>142</v>
      </c>
      <c r="H2760" t="s">
        <v>135</v>
      </c>
      <c r="I2760" t="s">
        <v>136</v>
      </c>
      <c r="J2760" t="s">
        <v>137</v>
      </c>
      <c r="K2760" t="s">
        <v>138</v>
      </c>
      <c r="L2760" t="s">
        <v>8176</v>
      </c>
      <c r="M2760" t="s">
        <v>8177</v>
      </c>
      <c r="N2760">
        <v>0.97555555500000002</v>
      </c>
      <c r="O2760">
        <v>22</v>
      </c>
      <c r="P2760">
        <v>244</v>
      </c>
      <c r="Q2760">
        <v>0</v>
      </c>
      <c r="R2760">
        <v>50</v>
      </c>
      <c r="S2760">
        <v>6</v>
      </c>
      <c r="T2760">
        <v>35</v>
      </c>
      <c r="U2760">
        <v>0</v>
      </c>
      <c r="V2760">
        <v>0</v>
      </c>
      <c r="W2760">
        <v>179.86118056590135</v>
      </c>
      <c r="X2760">
        <v>428.88276941080386</v>
      </c>
      <c r="Y2760">
        <v>0</v>
      </c>
      <c r="Z2760">
        <v>47.374339516956411</v>
      </c>
      <c r="AA2760">
        <v>109.22642010483483</v>
      </c>
      <c r="AB2760">
        <v>59.578925619292548</v>
      </c>
      <c r="AC2760">
        <v>0</v>
      </c>
      <c r="AD2760">
        <v>0</v>
      </c>
      <c r="AE2760">
        <v>824.92363521778896</v>
      </c>
    </row>
    <row r="2761" spans="1:31" x14ac:dyDescent="0.25">
      <c r="A2761">
        <v>2364980</v>
      </c>
      <c r="B2761">
        <v>1</v>
      </c>
      <c r="C2761" t="s">
        <v>81</v>
      </c>
      <c r="D2761" t="s">
        <v>123</v>
      </c>
      <c r="E2761" t="s">
        <v>225</v>
      </c>
      <c r="F2761" t="s">
        <v>8178</v>
      </c>
      <c r="G2761" t="s">
        <v>219</v>
      </c>
      <c r="H2761" t="s">
        <v>151</v>
      </c>
      <c r="I2761" t="s">
        <v>136</v>
      </c>
      <c r="J2761" t="s">
        <v>137</v>
      </c>
      <c r="K2761" t="s">
        <v>138</v>
      </c>
      <c r="L2761" t="s">
        <v>8179</v>
      </c>
      <c r="M2761" t="s">
        <v>8180</v>
      </c>
      <c r="N2761">
        <v>2.2633333329999998</v>
      </c>
      <c r="O2761">
        <v>0</v>
      </c>
      <c r="P2761">
        <v>0</v>
      </c>
      <c r="Q2761">
        <v>0</v>
      </c>
      <c r="R2761">
        <v>8</v>
      </c>
      <c r="S2761">
        <v>0</v>
      </c>
      <c r="T2761">
        <v>7</v>
      </c>
      <c r="U2761">
        <v>0</v>
      </c>
      <c r="V2761">
        <v>1</v>
      </c>
      <c r="W2761">
        <v>0</v>
      </c>
      <c r="X2761">
        <v>0</v>
      </c>
      <c r="Y2761">
        <v>0</v>
      </c>
      <c r="Z2761">
        <v>8.132593700920113</v>
      </c>
      <c r="AA2761">
        <v>0</v>
      </c>
      <c r="AB2761">
        <v>51.355516495983188</v>
      </c>
      <c r="AC2761">
        <v>0</v>
      </c>
      <c r="AD2761">
        <v>37.608695439536831</v>
      </c>
      <c r="AE2761">
        <v>97.096805636440138</v>
      </c>
    </row>
    <row r="2762" spans="1:31" x14ac:dyDescent="0.25">
      <c r="A2762">
        <v>2364857</v>
      </c>
      <c r="B2762">
        <v>1</v>
      </c>
      <c r="C2762" t="s">
        <v>80</v>
      </c>
      <c r="D2762" t="s">
        <v>92</v>
      </c>
      <c r="E2762" t="s">
        <v>148</v>
      </c>
      <c r="F2762" t="s">
        <v>8181</v>
      </c>
      <c r="G2762" t="s">
        <v>240</v>
      </c>
      <c r="H2762" t="s">
        <v>151</v>
      </c>
      <c r="I2762" t="s">
        <v>136</v>
      </c>
      <c r="J2762" t="s">
        <v>137</v>
      </c>
      <c r="K2762" t="s">
        <v>138</v>
      </c>
      <c r="L2762" t="s">
        <v>8182</v>
      </c>
      <c r="M2762" t="s">
        <v>8183</v>
      </c>
      <c r="N2762">
        <v>1.9116666659999999</v>
      </c>
      <c r="O2762">
        <v>0</v>
      </c>
      <c r="P2762">
        <v>1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0.71617878972715165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0.71617878972715165</v>
      </c>
    </row>
    <row r="2763" spans="1:31" x14ac:dyDescent="0.25">
      <c r="A2763">
        <v>2365312</v>
      </c>
      <c r="B2763">
        <v>1</v>
      </c>
      <c r="C2763" t="s">
        <v>80</v>
      </c>
      <c r="D2763" t="s">
        <v>88</v>
      </c>
      <c r="E2763" t="s">
        <v>132</v>
      </c>
      <c r="F2763" t="s">
        <v>8184</v>
      </c>
      <c r="G2763" t="s">
        <v>489</v>
      </c>
      <c r="H2763" t="s">
        <v>135</v>
      </c>
      <c r="I2763" t="s">
        <v>136</v>
      </c>
      <c r="J2763" t="s">
        <v>137</v>
      </c>
      <c r="K2763" t="s">
        <v>138</v>
      </c>
      <c r="L2763" t="s">
        <v>8185</v>
      </c>
      <c r="M2763" t="s">
        <v>8186</v>
      </c>
      <c r="N2763">
        <v>2.2005555550000002</v>
      </c>
      <c r="O2763">
        <v>0</v>
      </c>
      <c r="P2763">
        <v>265</v>
      </c>
      <c r="Q2763">
        <v>0</v>
      </c>
      <c r="R2763">
        <v>0</v>
      </c>
      <c r="S2763">
        <v>0</v>
      </c>
      <c r="T2763">
        <v>10</v>
      </c>
      <c r="U2763">
        <v>0</v>
      </c>
      <c r="V2763">
        <v>0</v>
      </c>
      <c r="W2763">
        <v>0</v>
      </c>
      <c r="X2763">
        <v>265.40647052127565</v>
      </c>
      <c r="Y2763">
        <v>0</v>
      </c>
      <c r="Z2763">
        <v>0</v>
      </c>
      <c r="AA2763">
        <v>0</v>
      </c>
      <c r="AB2763">
        <v>76.955698119843916</v>
      </c>
      <c r="AC2763">
        <v>0</v>
      </c>
      <c r="AD2763">
        <v>0</v>
      </c>
      <c r="AE2763">
        <v>342.36216864111958</v>
      </c>
    </row>
    <row r="2764" spans="1:31" x14ac:dyDescent="0.25">
      <c r="A2764">
        <v>2365212</v>
      </c>
      <c r="B2764">
        <v>1</v>
      </c>
      <c r="C2764" t="s">
        <v>81</v>
      </c>
      <c r="D2764" t="s">
        <v>128</v>
      </c>
      <c r="E2764" t="s">
        <v>148</v>
      </c>
      <c r="F2764" t="s">
        <v>8187</v>
      </c>
      <c r="G2764" t="s">
        <v>150</v>
      </c>
      <c r="H2764" t="s">
        <v>151</v>
      </c>
      <c r="I2764" t="s">
        <v>136</v>
      </c>
      <c r="J2764" t="s">
        <v>137</v>
      </c>
      <c r="K2764" t="s">
        <v>138</v>
      </c>
      <c r="L2764" t="s">
        <v>8188</v>
      </c>
      <c r="M2764" t="s">
        <v>8189</v>
      </c>
      <c r="N2764">
        <v>1.979166666</v>
      </c>
      <c r="O2764">
        <v>0</v>
      </c>
      <c r="P2764">
        <v>6</v>
      </c>
      <c r="Q2764">
        <v>0</v>
      </c>
      <c r="R2764">
        <v>0</v>
      </c>
      <c r="S2764">
        <v>0</v>
      </c>
      <c r="T2764">
        <v>1</v>
      </c>
      <c r="U2764">
        <v>0</v>
      </c>
      <c r="V2764">
        <v>0</v>
      </c>
      <c r="W2764">
        <v>0</v>
      </c>
      <c r="X2764">
        <v>3.0952373785458671</v>
      </c>
      <c r="Y2764">
        <v>0</v>
      </c>
      <c r="Z2764">
        <v>0</v>
      </c>
      <c r="AA2764">
        <v>0</v>
      </c>
      <c r="AB2764">
        <v>7.785767549893162</v>
      </c>
      <c r="AC2764">
        <v>0</v>
      </c>
      <c r="AD2764">
        <v>0</v>
      </c>
      <c r="AE2764">
        <v>10.88100492843903</v>
      </c>
    </row>
    <row r="2765" spans="1:31" x14ac:dyDescent="0.25">
      <c r="A2765">
        <v>2364794</v>
      </c>
      <c r="B2765">
        <v>1</v>
      </c>
      <c r="C2765" t="s">
        <v>80</v>
      </c>
      <c r="D2765" t="s">
        <v>107</v>
      </c>
      <c r="E2765" t="s">
        <v>132</v>
      </c>
      <c r="F2765" t="s">
        <v>8190</v>
      </c>
      <c r="G2765" t="s">
        <v>244</v>
      </c>
      <c r="H2765" t="s">
        <v>135</v>
      </c>
      <c r="I2765" t="s">
        <v>136</v>
      </c>
      <c r="J2765" t="s">
        <v>137</v>
      </c>
      <c r="K2765" t="s">
        <v>245</v>
      </c>
      <c r="L2765" t="s">
        <v>8191</v>
      </c>
      <c r="M2765" t="s">
        <v>8192</v>
      </c>
      <c r="N2765">
        <v>6.3155555550000004</v>
      </c>
      <c r="O2765">
        <v>0</v>
      </c>
      <c r="P2765">
        <v>806</v>
      </c>
      <c r="Q2765">
        <v>0</v>
      </c>
      <c r="R2765">
        <v>0</v>
      </c>
      <c r="S2765">
        <v>0</v>
      </c>
      <c r="T2765">
        <v>19</v>
      </c>
      <c r="U2765">
        <v>0</v>
      </c>
      <c r="V2765">
        <v>0</v>
      </c>
      <c r="W2765">
        <v>0</v>
      </c>
      <c r="X2765">
        <v>1463.8939280161439</v>
      </c>
      <c r="Y2765">
        <v>0</v>
      </c>
      <c r="Z2765">
        <v>0</v>
      </c>
      <c r="AA2765">
        <v>0</v>
      </c>
      <c r="AB2765">
        <v>207.62077254604824</v>
      </c>
      <c r="AC2765">
        <v>0</v>
      </c>
      <c r="AD2765">
        <v>0</v>
      </c>
      <c r="AE2765">
        <v>1671.5147005621923</v>
      </c>
    </row>
    <row r="2766" spans="1:31" x14ac:dyDescent="0.25">
      <c r="A2766">
        <v>2365149</v>
      </c>
      <c r="B2766">
        <v>1</v>
      </c>
      <c r="C2766" t="s">
        <v>81</v>
      </c>
      <c r="D2766" t="s">
        <v>113</v>
      </c>
      <c r="E2766" t="s">
        <v>154</v>
      </c>
      <c r="F2766" t="s">
        <v>8193</v>
      </c>
      <c r="G2766" t="s">
        <v>299</v>
      </c>
      <c r="H2766" t="s">
        <v>151</v>
      </c>
      <c r="I2766" t="s">
        <v>136</v>
      </c>
      <c r="J2766" t="s">
        <v>137</v>
      </c>
      <c r="K2766" t="s">
        <v>138</v>
      </c>
      <c r="L2766" t="s">
        <v>8194</v>
      </c>
      <c r="M2766" t="s">
        <v>8195</v>
      </c>
      <c r="N2766">
        <v>2.3033333329999999</v>
      </c>
      <c r="O2766">
        <v>0</v>
      </c>
      <c r="P2766">
        <v>128</v>
      </c>
      <c r="Q2766">
        <v>0</v>
      </c>
      <c r="R2766">
        <v>2</v>
      </c>
      <c r="S2766">
        <v>0</v>
      </c>
      <c r="T2766">
        <v>3</v>
      </c>
      <c r="U2766">
        <v>0</v>
      </c>
      <c r="V2766">
        <v>0</v>
      </c>
      <c r="W2766">
        <v>0</v>
      </c>
      <c r="X2766">
        <v>81.764764247115053</v>
      </c>
      <c r="Y2766">
        <v>0</v>
      </c>
      <c r="Z2766">
        <v>1.8097107562768102</v>
      </c>
      <c r="AA2766">
        <v>0</v>
      </c>
      <c r="AB2766">
        <v>10.302267568500266</v>
      </c>
      <c r="AC2766">
        <v>0</v>
      </c>
      <c r="AD2766">
        <v>0</v>
      </c>
      <c r="AE2766">
        <v>93.876742571892137</v>
      </c>
    </row>
    <row r="2767" spans="1:31" x14ac:dyDescent="0.25">
      <c r="A2767">
        <v>2365006</v>
      </c>
      <c r="B2767">
        <v>1</v>
      </c>
      <c r="C2767" t="s">
        <v>80</v>
      </c>
      <c r="D2767" t="s">
        <v>107</v>
      </c>
      <c r="E2767" t="s">
        <v>148</v>
      </c>
      <c r="F2767" t="s">
        <v>8196</v>
      </c>
      <c r="G2767" t="s">
        <v>240</v>
      </c>
      <c r="H2767" t="s">
        <v>151</v>
      </c>
      <c r="I2767" t="s">
        <v>136</v>
      </c>
      <c r="J2767" t="s">
        <v>137</v>
      </c>
      <c r="K2767" t="s">
        <v>138</v>
      </c>
      <c r="L2767" t="s">
        <v>8197</v>
      </c>
      <c r="M2767" t="s">
        <v>8198</v>
      </c>
      <c r="N2767">
        <v>4.4408333329999996</v>
      </c>
      <c r="O2767">
        <v>0</v>
      </c>
      <c r="P2767">
        <v>7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9.1112562514206097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9.1112562514206097</v>
      </c>
    </row>
    <row r="2768" spans="1:31" x14ac:dyDescent="0.25">
      <c r="A2768">
        <v>2364708</v>
      </c>
      <c r="B2768">
        <v>1</v>
      </c>
      <c r="C2768" t="s">
        <v>80</v>
      </c>
      <c r="D2768" t="s">
        <v>95</v>
      </c>
      <c r="E2768" t="s">
        <v>166</v>
      </c>
      <c r="F2768" t="s">
        <v>8199</v>
      </c>
      <c r="G2768" t="s">
        <v>328</v>
      </c>
      <c r="H2768" t="s">
        <v>135</v>
      </c>
      <c r="I2768" t="s">
        <v>136</v>
      </c>
      <c r="J2768" t="s">
        <v>137</v>
      </c>
      <c r="K2768" t="s">
        <v>245</v>
      </c>
      <c r="L2768" t="s">
        <v>8200</v>
      </c>
      <c r="M2768" t="s">
        <v>8201</v>
      </c>
      <c r="N2768">
        <v>0.96972222200000002</v>
      </c>
      <c r="O2768">
        <v>0</v>
      </c>
      <c r="P2768">
        <v>320</v>
      </c>
      <c r="Q2768">
        <v>0</v>
      </c>
      <c r="R2768">
        <v>5</v>
      </c>
      <c r="S2768">
        <v>0</v>
      </c>
      <c r="T2768">
        <v>10</v>
      </c>
      <c r="U2768">
        <v>0</v>
      </c>
      <c r="V2768">
        <v>0</v>
      </c>
      <c r="W2768">
        <v>0</v>
      </c>
      <c r="X2768">
        <v>72.397510865936525</v>
      </c>
      <c r="Y2768">
        <v>0</v>
      </c>
      <c r="Z2768">
        <v>0.13421595941939501</v>
      </c>
      <c r="AA2768">
        <v>0</v>
      </c>
      <c r="AB2768">
        <v>11.298312218307647</v>
      </c>
      <c r="AC2768">
        <v>0</v>
      </c>
      <c r="AD2768">
        <v>0</v>
      </c>
      <c r="AE2768">
        <v>83.830039043663561</v>
      </c>
    </row>
    <row r="2769" spans="1:31" x14ac:dyDescent="0.25">
      <c r="A2769">
        <v>2364608</v>
      </c>
      <c r="B2769">
        <v>1</v>
      </c>
      <c r="C2769" t="s">
        <v>80</v>
      </c>
      <c r="D2769" t="s">
        <v>84</v>
      </c>
      <c r="E2769" t="s">
        <v>154</v>
      </c>
      <c r="F2769" t="s">
        <v>8202</v>
      </c>
      <c r="G2769" t="s">
        <v>489</v>
      </c>
      <c r="H2769" t="s">
        <v>151</v>
      </c>
      <c r="I2769" t="s">
        <v>136</v>
      </c>
      <c r="J2769" t="s">
        <v>137</v>
      </c>
      <c r="K2769" t="s">
        <v>138</v>
      </c>
      <c r="L2769" t="s">
        <v>8203</v>
      </c>
      <c r="M2769" t="s">
        <v>8204</v>
      </c>
      <c r="N2769">
        <v>0.72833333300000003</v>
      </c>
      <c r="O2769">
        <v>0</v>
      </c>
      <c r="P2769">
        <v>896</v>
      </c>
      <c r="Q2769">
        <v>0</v>
      </c>
      <c r="R2769">
        <v>0</v>
      </c>
      <c r="S2769">
        <v>0</v>
      </c>
      <c r="T2769">
        <v>161</v>
      </c>
      <c r="U2769">
        <v>0</v>
      </c>
      <c r="V2769">
        <v>0</v>
      </c>
      <c r="W2769">
        <v>0</v>
      </c>
      <c r="X2769">
        <v>139.81418768217034</v>
      </c>
      <c r="Y2769">
        <v>0</v>
      </c>
      <c r="Z2769">
        <v>0</v>
      </c>
      <c r="AA2769">
        <v>0</v>
      </c>
      <c r="AB2769">
        <v>101.68369827018675</v>
      </c>
      <c r="AC2769">
        <v>0</v>
      </c>
      <c r="AD2769">
        <v>0</v>
      </c>
      <c r="AE2769">
        <v>241.49788595235708</v>
      </c>
    </row>
    <row r="2770" spans="1:31" x14ac:dyDescent="0.25">
      <c r="A2770">
        <v>2365249</v>
      </c>
      <c r="B2770">
        <v>1</v>
      </c>
      <c r="C2770" t="s">
        <v>80</v>
      </c>
      <c r="D2770" t="s">
        <v>98</v>
      </c>
      <c r="E2770" t="s">
        <v>148</v>
      </c>
      <c r="F2770" t="s">
        <v>8205</v>
      </c>
      <c r="G2770" t="s">
        <v>160</v>
      </c>
      <c r="H2770" t="s">
        <v>151</v>
      </c>
      <c r="I2770" t="s">
        <v>136</v>
      </c>
      <c r="J2770" t="s">
        <v>137</v>
      </c>
      <c r="K2770" t="s">
        <v>138</v>
      </c>
      <c r="L2770" t="s">
        <v>8206</v>
      </c>
      <c r="M2770" t="s">
        <v>8207</v>
      </c>
      <c r="N2770">
        <v>1.572777777</v>
      </c>
      <c r="O2770">
        <v>0</v>
      </c>
      <c r="P2770">
        <v>1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0.11534343167346778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0.11534343167346778</v>
      </c>
    </row>
    <row r="2771" spans="1:31" x14ac:dyDescent="0.25">
      <c r="A2771">
        <v>2364875</v>
      </c>
      <c r="B2771">
        <v>1</v>
      </c>
      <c r="C2771" t="s">
        <v>81</v>
      </c>
      <c r="D2771" t="s">
        <v>125</v>
      </c>
      <c r="E2771" t="s">
        <v>225</v>
      </c>
      <c r="F2771" t="s">
        <v>8208</v>
      </c>
      <c r="G2771" t="s">
        <v>252</v>
      </c>
      <c r="H2771" t="s">
        <v>151</v>
      </c>
      <c r="I2771" t="s">
        <v>136</v>
      </c>
      <c r="J2771" t="s">
        <v>137</v>
      </c>
      <c r="K2771" t="s">
        <v>245</v>
      </c>
      <c r="L2771" t="s">
        <v>8209</v>
      </c>
      <c r="M2771" t="s">
        <v>8210</v>
      </c>
      <c r="N2771">
        <v>7.3983333330000001</v>
      </c>
      <c r="O2771">
        <v>0</v>
      </c>
      <c r="P2771">
        <v>133</v>
      </c>
      <c r="Q2771">
        <v>0</v>
      </c>
      <c r="R2771">
        <v>0</v>
      </c>
      <c r="S2771">
        <v>0</v>
      </c>
      <c r="T2771">
        <v>25</v>
      </c>
      <c r="U2771">
        <v>0</v>
      </c>
      <c r="V2771">
        <v>0</v>
      </c>
      <c r="W2771">
        <v>0</v>
      </c>
      <c r="X2771">
        <v>257.97439429853932</v>
      </c>
      <c r="Y2771">
        <v>0</v>
      </c>
      <c r="Z2771">
        <v>0</v>
      </c>
      <c r="AA2771">
        <v>0</v>
      </c>
      <c r="AB2771">
        <v>157.64905229840838</v>
      </c>
      <c r="AC2771">
        <v>0</v>
      </c>
      <c r="AD2771">
        <v>0</v>
      </c>
      <c r="AE2771">
        <v>415.6234465969477</v>
      </c>
    </row>
    <row r="2772" spans="1:31" x14ac:dyDescent="0.25">
      <c r="A2772">
        <v>2364646</v>
      </c>
      <c r="B2772">
        <v>1</v>
      </c>
      <c r="C2772" t="s">
        <v>80</v>
      </c>
      <c r="D2772" t="s">
        <v>93</v>
      </c>
      <c r="E2772" t="s">
        <v>166</v>
      </c>
      <c r="F2772" t="s">
        <v>2842</v>
      </c>
      <c r="G2772" t="s">
        <v>168</v>
      </c>
      <c r="H2772" t="s">
        <v>135</v>
      </c>
      <c r="I2772" t="s">
        <v>136</v>
      </c>
      <c r="J2772" t="s">
        <v>137</v>
      </c>
      <c r="K2772" t="s">
        <v>138</v>
      </c>
      <c r="L2772" t="s">
        <v>8211</v>
      </c>
      <c r="M2772" t="s">
        <v>8212</v>
      </c>
      <c r="N2772">
        <v>0.337777777</v>
      </c>
      <c r="O2772">
        <v>0</v>
      </c>
      <c r="P2772">
        <v>191</v>
      </c>
      <c r="Q2772">
        <v>37</v>
      </c>
      <c r="R2772">
        <v>283</v>
      </c>
      <c r="S2772">
        <v>4</v>
      </c>
      <c r="T2772">
        <v>107</v>
      </c>
      <c r="U2772">
        <v>0</v>
      </c>
      <c r="V2772">
        <v>0</v>
      </c>
      <c r="W2772">
        <v>0</v>
      </c>
      <c r="X2772">
        <v>36.867459967211282</v>
      </c>
      <c r="Y2772">
        <v>110.23523036909918</v>
      </c>
      <c r="Z2772">
        <v>290.06380951038523</v>
      </c>
      <c r="AA2772">
        <v>9.8367975622780808</v>
      </c>
      <c r="AB2772">
        <v>72.220743617733945</v>
      </c>
      <c r="AC2772">
        <v>0</v>
      </c>
      <c r="AD2772">
        <v>0</v>
      </c>
      <c r="AE2772">
        <v>519.22404102670771</v>
      </c>
    </row>
    <row r="2773" spans="1:31" x14ac:dyDescent="0.25">
      <c r="A2773">
        <v>2365144</v>
      </c>
      <c r="B2773">
        <v>1</v>
      </c>
      <c r="C2773" t="s">
        <v>80</v>
      </c>
      <c r="D2773" t="s">
        <v>95</v>
      </c>
      <c r="E2773" t="s">
        <v>154</v>
      </c>
      <c r="F2773" t="s">
        <v>8213</v>
      </c>
      <c r="G2773" t="s">
        <v>299</v>
      </c>
      <c r="H2773" t="s">
        <v>151</v>
      </c>
      <c r="I2773" t="s">
        <v>136</v>
      </c>
      <c r="J2773" t="s">
        <v>137</v>
      </c>
      <c r="K2773" t="s">
        <v>138</v>
      </c>
      <c r="L2773" t="s">
        <v>8214</v>
      </c>
      <c r="M2773" t="s">
        <v>8215</v>
      </c>
      <c r="N2773">
        <v>0.73166666599999997</v>
      </c>
      <c r="O2773">
        <v>0</v>
      </c>
      <c r="P2773">
        <v>125</v>
      </c>
      <c r="Q2773">
        <v>0</v>
      </c>
      <c r="R2773">
        <v>0</v>
      </c>
      <c r="S2773">
        <v>0</v>
      </c>
      <c r="T2773">
        <v>3</v>
      </c>
      <c r="U2773">
        <v>0</v>
      </c>
      <c r="V2773">
        <v>0</v>
      </c>
      <c r="W2773">
        <v>0</v>
      </c>
      <c r="X2773">
        <v>28.165141993573574</v>
      </c>
      <c r="Y2773">
        <v>0</v>
      </c>
      <c r="Z2773">
        <v>0</v>
      </c>
      <c r="AA2773">
        <v>0</v>
      </c>
      <c r="AB2773">
        <v>1.6971692700791048</v>
      </c>
      <c r="AC2773">
        <v>0</v>
      </c>
      <c r="AD2773">
        <v>0</v>
      </c>
      <c r="AE2773">
        <v>29.862311263652678</v>
      </c>
    </row>
    <row r="2774" spans="1:31" x14ac:dyDescent="0.25">
      <c r="A2774">
        <v>2364623</v>
      </c>
      <c r="B2774">
        <v>1</v>
      </c>
      <c r="C2774" t="s">
        <v>80</v>
      </c>
      <c r="D2774" t="s">
        <v>104</v>
      </c>
      <c r="E2774" t="s">
        <v>171</v>
      </c>
      <c r="F2774" t="s">
        <v>271</v>
      </c>
      <c r="G2774" t="s">
        <v>168</v>
      </c>
      <c r="H2774" t="s">
        <v>135</v>
      </c>
      <c r="I2774" t="s">
        <v>136</v>
      </c>
      <c r="J2774" t="s">
        <v>137</v>
      </c>
      <c r="K2774" t="s">
        <v>138</v>
      </c>
      <c r="L2774" t="s">
        <v>8216</v>
      </c>
      <c r="M2774" t="s">
        <v>8217</v>
      </c>
      <c r="N2774">
        <v>2.031111111</v>
      </c>
      <c r="O2774">
        <v>5</v>
      </c>
      <c r="P2774">
        <v>1796</v>
      </c>
      <c r="Q2774">
        <v>10</v>
      </c>
      <c r="R2774">
        <v>20</v>
      </c>
      <c r="S2774">
        <v>17</v>
      </c>
      <c r="T2774">
        <v>210</v>
      </c>
      <c r="U2774">
        <v>2</v>
      </c>
      <c r="V2774">
        <v>0</v>
      </c>
      <c r="W2774">
        <v>1.1303019084438866</v>
      </c>
      <c r="X2774">
        <v>862.44343758590583</v>
      </c>
      <c r="Y2774">
        <v>25.156904715451475</v>
      </c>
      <c r="Z2774">
        <v>17.264356618426049</v>
      </c>
      <c r="AA2774">
        <v>655.48100804352066</v>
      </c>
      <c r="AB2774">
        <v>326.80346959562144</v>
      </c>
      <c r="AC2774">
        <v>31.909767678615417</v>
      </c>
      <c r="AD2774">
        <v>0</v>
      </c>
      <c r="AE2774">
        <v>1920.189246145985</v>
      </c>
    </row>
    <row r="2775" spans="1:31" x14ac:dyDescent="0.25">
      <c r="A2775">
        <v>2364766</v>
      </c>
      <c r="B2775">
        <v>1</v>
      </c>
      <c r="C2775" t="s">
        <v>81</v>
      </c>
      <c r="D2775" t="s">
        <v>113</v>
      </c>
      <c r="E2775" t="s">
        <v>166</v>
      </c>
      <c r="F2775" t="s">
        <v>8218</v>
      </c>
      <c r="G2775" t="s">
        <v>168</v>
      </c>
      <c r="H2775" t="s">
        <v>135</v>
      </c>
      <c r="I2775" t="s">
        <v>136</v>
      </c>
      <c r="J2775" t="s">
        <v>137</v>
      </c>
      <c r="K2775" t="s">
        <v>138</v>
      </c>
      <c r="L2775" t="s">
        <v>8219</v>
      </c>
      <c r="M2775" t="s">
        <v>8220</v>
      </c>
      <c r="N2775">
        <v>0.13611111100000001</v>
      </c>
      <c r="O2775">
        <v>0</v>
      </c>
      <c r="P2775">
        <v>386</v>
      </c>
      <c r="Q2775">
        <v>61</v>
      </c>
      <c r="R2775">
        <v>353</v>
      </c>
      <c r="S2775">
        <v>12</v>
      </c>
      <c r="T2775">
        <v>46</v>
      </c>
      <c r="U2775">
        <v>1</v>
      </c>
      <c r="V2775">
        <v>0</v>
      </c>
      <c r="W2775">
        <v>0</v>
      </c>
      <c r="X2775">
        <v>18.071188440913602</v>
      </c>
      <c r="Y2775">
        <v>42.191849211616244</v>
      </c>
      <c r="Z2775">
        <v>113.54249495435221</v>
      </c>
      <c r="AA2775">
        <v>48.386276795369788</v>
      </c>
      <c r="AB2775">
        <v>10.424939305380716</v>
      </c>
      <c r="AC2775">
        <v>32.112085187441934</v>
      </c>
      <c r="AD2775">
        <v>0</v>
      </c>
      <c r="AE2775">
        <v>264.7288338950745</v>
      </c>
    </row>
    <row r="2776" spans="1:31" x14ac:dyDescent="0.25">
      <c r="A2776">
        <v>2364789</v>
      </c>
      <c r="B2776">
        <v>1</v>
      </c>
      <c r="C2776" t="s">
        <v>80</v>
      </c>
      <c r="D2776" t="s">
        <v>107</v>
      </c>
      <c r="E2776" t="s">
        <v>132</v>
      </c>
      <c r="F2776" t="s">
        <v>8221</v>
      </c>
      <c r="G2776" t="s">
        <v>244</v>
      </c>
      <c r="H2776" t="s">
        <v>135</v>
      </c>
      <c r="I2776" t="s">
        <v>136</v>
      </c>
      <c r="J2776" t="s">
        <v>137</v>
      </c>
      <c r="K2776" t="s">
        <v>245</v>
      </c>
      <c r="L2776" t="s">
        <v>8222</v>
      </c>
      <c r="M2776" t="s">
        <v>8223</v>
      </c>
      <c r="N2776">
        <v>5.4638888879999996</v>
      </c>
      <c r="O2776">
        <v>0</v>
      </c>
      <c r="P2776">
        <v>93</v>
      </c>
      <c r="Q2776">
        <v>0</v>
      </c>
      <c r="R2776">
        <v>0</v>
      </c>
      <c r="S2776">
        <v>0</v>
      </c>
      <c r="T2776">
        <v>24</v>
      </c>
      <c r="U2776">
        <v>0</v>
      </c>
      <c r="V2776">
        <v>0</v>
      </c>
      <c r="W2776">
        <v>0</v>
      </c>
      <c r="X2776">
        <v>148.43245149985944</v>
      </c>
      <c r="Y2776">
        <v>0</v>
      </c>
      <c r="Z2776">
        <v>0</v>
      </c>
      <c r="AA2776">
        <v>0</v>
      </c>
      <c r="AB2776">
        <v>488.71854984960498</v>
      </c>
      <c r="AC2776">
        <v>0</v>
      </c>
      <c r="AD2776">
        <v>0</v>
      </c>
      <c r="AE2776">
        <v>637.15100134946442</v>
      </c>
    </row>
    <row r="2777" spans="1:31" x14ac:dyDescent="0.25">
      <c r="A2777">
        <v>2365187</v>
      </c>
      <c r="B2777">
        <v>1</v>
      </c>
      <c r="C2777" t="s">
        <v>80</v>
      </c>
      <c r="D2777" t="s">
        <v>96</v>
      </c>
      <c r="E2777" t="s">
        <v>175</v>
      </c>
      <c r="F2777" t="s">
        <v>8224</v>
      </c>
      <c r="G2777" t="s">
        <v>219</v>
      </c>
      <c r="H2777" t="s">
        <v>151</v>
      </c>
      <c r="I2777" t="s">
        <v>136</v>
      </c>
      <c r="J2777" t="s">
        <v>137</v>
      </c>
      <c r="K2777" t="s">
        <v>138</v>
      </c>
      <c r="L2777" t="s">
        <v>8225</v>
      </c>
      <c r="M2777" t="s">
        <v>8226</v>
      </c>
      <c r="N2777">
        <v>1.895</v>
      </c>
      <c r="O2777">
        <v>0</v>
      </c>
      <c r="P2777">
        <v>12</v>
      </c>
      <c r="Q2777">
        <v>0</v>
      </c>
      <c r="R2777">
        <v>0</v>
      </c>
      <c r="S2777">
        <v>0</v>
      </c>
      <c r="T2777">
        <v>22</v>
      </c>
      <c r="U2777">
        <v>0</v>
      </c>
      <c r="V2777">
        <v>0</v>
      </c>
      <c r="W2777">
        <v>0</v>
      </c>
      <c r="X2777">
        <v>29.056061877001067</v>
      </c>
      <c r="Y2777">
        <v>0</v>
      </c>
      <c r="Z2777">
        <v>0</v>
      </c>
      <c r="AA2777">
        <v>0</v>
      </c>
      <c r="AB2777">
        <v>196.70609908313483</v>
      </c>
      <c r="AC2777">
        <v>0</v>
      </c>
      <c r="AD2777">
        <v>0</v>
      </c>
      <c r="AE2777">
        <v>225.7621609601359</v>
      </c>
    </row>
    <row r="2778" spans="1:31" x14ac:dyDescent="0.25">
      <c r="A2778">
        <v>2364746</v>
      </c>
      <c r="B2778">
        <v>1</v>
      </c>
      <c r="C2778" t="s">
        <v>81</v>
      </c>
      <c r="D2778" t="s">
        <v>119</v>
      </c>
      <c r="E2778" t="s">
        <v>166</v>
      </c>
      <c r="F2778" t="s">
        <v>8227</v>
      </c>
      <c r="G2778" t="s">
        <v>168</v>
      </c>
      <c r="H2778" t="s">
        <v>135</v>
      </c>
      <c r="I2778" t="s">
        <v>136</v>
      </c>
      <c r="J2778" t="s">
        <v>137</v>
      </c>
      <c r="K2778" t="s">
        <v>138</v>
      </c>
      <c r="L2778" t="s">
        <v>8228</v>
      </c>
      <c r="M2778" t="s">
        <v>8229</v>
      </c>
      <c r="N2778">
        <v>0.463888888</v>
      </c>
      <c r="O2778">
        <v>0</v>
      </c>
      <c r="P2778">
        <v>513</v>
      </c>
      <c r="Q2778">
        <v>55</v>
      </c>
      <c r="R2778">
        <v>121</v>
      </c>
      <c r="S2778">
        <v>5</v>
      </c>
      <c r="T2778">
        <v>23</v>
      </c>
      <c r="U2778">
        <v>2</v>
      </c>
      <c r="V2778">
        <v>0</v>
      </c>
      <c r="W2778">
        <v>0</v>
      </c>
      <c r="X2778">
        <v>45.647762262197944</v>
      </c>
      <c r="Y2778">
        <v>177.69142178103846</v>
      </c>
      <c r="Z2778">
        <v>378.37270695454896</v>
      </c>
      <c r="AA2778">
        <v>7.4594678325902946</v>
      </c>
      <c r="AB2778">
        <v>8.6265249073255834</v>
      </c>
      <c r="AC2778">
        <v>140.80882661133285</v>
      </c>
      <c r="AD2778">
        <v>0</v>
      </c>
      <c r="AE2778">
        <v>758.60671034903407</v>
      </c>
    </row>
    <row r="2779" spans="1:31" x14ac:dyDescent="0.25">
      <c r="A2779">
        <v>2364709</v>
      </c>
      <c r="B2779">
        <v>1</v>
      </c>
      <c r="C2779" t="s">
        <v>81</v>
      </c>
      <c r="D2779" t="s">
        <v>118</v>
      </c>
      <c r="E2779" t="s">
        <v>132</v>
      </c>
      <c r="F2779" t="s">
        <v>8230</v>
      </c>
      <c r="G2779" t="s">
        <v>134</v>
      </c>
      <c r="H2779" t="s">
        <v>135</v>
      </c>
      <c r="I2779" t="s">
        <v>136</v>
      </c>
      <c r="J2779" t="s">
        <v>137</v>
      </c>
      <c r="K2779" t="s">
        <v>138</v>
      </c>
      <c r="L2779" t="s">
        <v>8231</v>
      </c>
      <c r="M2779" t="s">
        <v>8232</v>
      </c>
      <c r="N2779">
        <v>1.9202777769999999</v>
      </c>
      <c r="O2779">
        <v>0</v>
      </c>
      <c r="P2779">
        <v>0</v>
      </c>
      <c r="Q2779">
        <v>10</v>
      </c>
      <c r="R2779">
        <v>33</v>
      </c>
      <c r="S2779">
        <v>3</v>
      </c>
      <c r="T2779">
        <v>1</v>
      </c>
      <c r="U2779">
        <v>1</v>
      </c>
      <c r="V2779">
        <v>0</v>
      </c>
      <c r="W2779">
        <v>0</v>
      </c>
      <c r="X2779">
        <v>0</v>
      </c>
      <c r="Y2779">
        <v>518.97479509020786</v>
      </c>
      <c r="Z2779">
        <v>179.63623276506212</v>
      </c>
      <c r="AA2779">
        <v>32.59462056237939</v>
      </c>
      <c r="AB2779">
        <v>4.5342399162530826</v>
      </c>
      <c r="AC2779">
        <v>59.503645003424964</v>
      </c>
      <c r="AD2779">
        <v>0</v>
      </c>
      <c r="AE2779">
        <v>795.24353333732745</v>
      </c>
    </row>
    <row r="2780" spans="1:31" x14ac:dyDescent="0.25">
      <c r="A2780">
        <v>2364952</v>
      </c>
      <c r="B2780">
        <v>1</v>
      </c>
      <c r="C2780" t="s">
        <v>81</v>
      </c>
      <c r="D2780" t="s">
        <v>112</v>
      </c>
      <c r="E2780" t="s">
        <v>132</v>
      </c>
      <c r="F2780" t="s">
        <v>8233</v>
      </c>
      <c r="G2780" t="s">
        <v>134</v>
      </c>
      <c r="H2780" t="s">
        <v>135</v>
      </c>
      <c r="I2780" t="s">
        <v>136</v>
      </c>
      <c r="J2780" t="s">
        <v>137</v>
      </c>
      <c r="K2780" t="s">
        <v>138</v>
      </c>
      <c r="L2780" t="s">
        <v>8234</v>
      </c>
      <c r="M2780" t="s">
        <v>8235</v>
      </c>
      <c r="N2780">
        <v>1.281111111</v>
      </c>
      <c r="O2780">
        <v>0</v>
      </c>
      <c r="P2780">
        <v>0</v>
      </c>
      <c r="Q2780">
        <v>4</v>
      </c>
      <c r="R2780">
        <v>4</v>
      </c>
      <c r="S2780">
        <v>0</v>
      </c>
      <c r="T2780">
        <v>1</v>
      </c>
      <c r="U2780">
        <v>0</v>
      </c>
      <c r="V2780">
        <v>0</v>
      </c>
      <c r="W2780">
        <v>0</v>
      </c>
      <c r="X2780">
        <v>0</v>
      </c>
      <c r="Y2780">
        <v>55.696998011208066</v>
      </c>
      <c r="Z2780">
        <v>81.352938753987473</v>
      </c>
      <c r="AA2780">
        <v>0</v>
      </c>
      <c r="AB2780">
        <v>0</v>
      </c>
      <c r="AC2780">
        <v>0</v>
      </c>
      <c r="AD2780">
        <v>0</v>
      </c>
      <c r="AE2780">
        <v>137.04993676519553</v>
      </c>
    </row>
    <row r="2781" spans="1:31" x14ac:dyDescent="0.25">
      <c r="A2781">
        <v>2364852</v>
      </c>
      <c r="B2781">
        <v>1</v>
      </c>
      <c r="C2781" t="s">
        <v>80</v>
      </c>
      <c r="D2781" t="s">
        <v>97</v>
      </c>
      <c r="E2781" t="s">
        <v>132</v>
      </c>
      <c r="F2781" t="s">
        <v>4007</v>
      </c>
      <c r="G2781" t="s">
        <v>252</v>
      </c>
      <c r="H2781" t="s">
        <v>135</v>
      </c>
      <c r="I2781" t="s">
        <v>136</v>
      </c>
      <c r="J2781" t="s">
        <v>137</v>
      </c>
      <c r="K2781" t="s">
        <v>245</v>
      </c>
      <c r="L2781" t="s">
        <v>8236</v>
      </c>
      <c r="M2781" t="s">
        <v>8237</v>
      </c>
      <c r="N2781">
        <v>5.7769444439999997</v>
      </c>
      <c r="O2781">
        <v>0</v>
      </c>
      <c r="P2781">
        <v>331</v>
      </c>
      <c r="Q2781">
        <v>0</v>
      </c>
      <c r="R2781">
        <v>4</v>
      </c>
      <c r="S2781">
        <v>0</v>
      </c>
      <c r="T2781">
        <v>18</v>
      </c>
      <c r="U2781">
        <v>0</v>
      </c>
      <c r="V2781">
        <v>0</v>
      </c>
      <c r="W2781">
        <v>0</v>
      </c>
      <c r="X2781">
        <v>860.3200773757975</v>
      </c>
      <c r="Y2781">
        <v>0</v>
      </c>
      <c r="Z2781">
        <v>8.1363937337200714</v>
      </c>
      <c r="AA2781">
        <v>0</v>
      </c>
      <c r="AB2781">
        <v>203.0029753703229</v>
      </c>
      <c r="AC2781">
        <v>0</v>
      </c>
      <c r="AD2781">
        <v>0</v>
      </c>
      <c r="AE2781">
        <v>1071.4594464798404</v>
      </c>
    </row>
    <row r="2782" spans="1:31" x14ac:dyDescent="0.25">
      <c r="A2782">
        <v>2364603</v>
      </c>
      <c r="B2782">
        <v>1</v>
      </c>
      <c r="C2782" t="s">
        <v>80</v>
      </c>
      <c r="D2782" t="s">
        <v>88</v>
      </c>
      <c r="E2782" t="s">
        <v>148</v>
      </c>
      <c r="F2782" t="s">
        <v>8238</v>
      </c>
      <c r="G2782" t="s">
        <v>150</v>
      </c>
      <c r="H2782" t="s">
        <v>151</v>
      </c>
      <c r="I2782" t="s">
        <v>136</v>
      </c>
      <c r="J2782" t="s">
        <v>137</v>
      </c>
      <c r="K2782" t="s">
        <v>138</v>
      </c>
      <c r="L2782" t="s">
        <v>8239</v>
      </c>
      <c r="M2782" t="s">
        <v>8240</v>
      </c>
      <c r="N2782">
        <v>2.213333333</v>
      </c>
      <c r="O2782">
        <v>0</v>
      </c>
      <c r="P2782">
        <v>11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5.7511203661191201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5.7511203661191201</v>
      </c>
    </row>
    <row r="2783" spans="1:31" x14ac:dyDescent="0.25">
      <c r="A2783">
        <v>2364703</v>
      </c>
      <c r="B2783">
        <v>1</v>
      </c>
      <c r="C2783" t="s">
        <v>81</v>
      </c>
      <c r="D2783" t="s">
        <v>118</v>
      </c>
      <c r="E2783" t="s">
        <v>132</v>
      </c>
      <c r="F2783" t="s">
        <v>8241</v>
      </c>
      <c r="G2783" t="s">
        <v>134</v>
      </c>
      <c r="H2783" t="s">
        <v>135</v>
      </c>
      <c r="I2783" t="s">
        <v>136</v>
      </c>
      <c r="J2783" t="s">
        <v>137</v>
      </c>
      <c r="K2783" t="s">
        <v>138</v>
      </c>
      <c r="L2783" t="s">
        <v>8242</v>
      </c>
      <c r="M2783" t="s">
        <v>8243</v>
      </c>
      <c r="N2783">
        <v>2.4674999999999998</v>
      </c>
      <c r="O2783">
        <v>0</v>
      </c>
      <c r="P2783">
        <v>4</v>
      </c>
      <c r="Q2783">
        <v>47</v>
      </c>
      <c r="R2783">
        <v>14</v>
      </c>
      <c r="S2783">
        <v>4</v>
      </c>
      <c r="T2783">
        <v>0</v>
      </c>
      <c r="U2783">
        <v>0</v>
      </c>
      <c r="V2783">
        <v>0</v>
      </c>
      <c r="W2783">
        <v>0</v>
      </c>
      <c r="X2783">
        <v>0.64779518868883745</v>
      </c>
      <c r="Y2783">
        <v>568.52308611579758</v>
      </c>
      <c r="Z2783">
        <v>212.86573714094368</v>
      </c>
      <c r="AA2783">
        <v>15.007582876604527</v>
      </c>
      <c r="AB2783">
        <v>0</v>
      </c>
      <c r="AC2783">
        <v>0</v>
      </c>
      <c r="AD2783">
        <v>0</v>
      </c>
      <c r="AE2783">
        <v>797.04420132203461</v>
      </c>
    </row>
    <row r="2784" spans="1:31" x14ac:dyDescent="0.25">
      <c r="A2784">
        <v>2365774</v>
      </c>
      <c r="B2784">
        <v>1</v>
      </c>
      <c r="C2784" t="s">
        <v>81</v>
      </c>
      <c r="D2784" t="s">
        <v>113</v>
      </c>
      <c r="E2784" t="s">
        <v>148</v>
      </c>
      <c r="F2784" t="s">
        <v>8244</v>
      </c>
      <c r="G2784" t="s">
        <v>160</v>
      </c>
      <c r="H2784" t="s">
        <v>151</v>
      </c>
      <c r="I2784" t="s">
        <v>136</v>
      </c>
      <c r="J2784" t="s">
        <v>137</v>
      </c>
      <c r="K2784" t="s">
        <v>138</v>
      </c>
      <c r="L2784" t="s">
        <v>8245</v>
      </c>
      <c r="M2784" t="s">
        <v>8246</v>
      </c>
      <c r="N2784">
        <v>2.6025</v>
      </c>
      <c r="O2784">
        <v>0</v>
      </c>
      <c r="P2784">
        <v>1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2.2047198760264362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2.2047198760264362</v>
      </c>
    </row>
    <row r="2785" spans="1:31" x14ac:dyDescent="0.25">
      <c r="A2785">
        <v>2365611</v>
      </c>
      <c r="B2785">
        <v>1</v>
      </c>
      <c r="C2785" t="s">
        <v>80</v>
      </c>
      <c r="D2785" t="s">
        <v>97</v>
      </c>
      <c r="E2785" t="s">
        <v>154</v>
      </c>
      <c r="F2785" t="s">
        <v>8247</v>
      </c>
      <c r="G2785" t="s">
        <v>299</v>
      </c>
      <c r="H2785" t="s">
        <v>151</v>
      </c>
      <c r="I2785" t="s">
        <v>136</v>
      </c>
      <c r="J2785" t="s">
        <v>137</v>
      </c>
      <c r="K2785" t="s">
        <v>138</v>
      </c>
      <c r="L2785" t="s">
        <v>8248</v>
      </c>
      <c r="M2785" t="s">
        <v>8249</v>
      </c>
      <c r="N2785">
        <v>2.068333333</v>
      </c>
      <c r="O2785">
        <v>0</v>
      </c>
      <c r="P2785">
        <v>298</v>
      </c>
      <c r="Q2785">
        <v>0</v>
      </c>
      <c r="R2785">
        <v>2</v>
      </c>
      <c r="S2785">
        <v>0</v>
      </c>
      <c r="T2785">
        <v>48</v>
      </c>
      <c r="U2785">
        <v>0</v>
      </c>
      <c r="V2785">
        <v>0</v>
      </c>
      <c r="W2785">
        <v>0</v>
      </c>
      <c r="X2785">
        <v>192.62554203483282</v>
      </c>
      <c r="Y2785">
        <v>0</v>
      </c>
      <c r="Z2785">
        <v>0.68468120128999344</v>
      </c>
      <c r="AA2785">
        <v>0</v>
      </c>
      <c r="AB2785">
        <v>143.94566358191335</v>
      </c>
      <c r="AC2785">
        <v>0</v>
      </c>
      <c r="AD2785">
        <v>0</v>
      </c>
      <c r="AE2785">
        <v>337.25588681803617</v>
      </c>
    </row>
    <row r="2786" spans="1:31" x14ac:dyDescent="0.25">
      <c r="A2786">
        <v>2365279</v>
      </c>
      <c r="B2786">
        <v>1</v>
      </c>
      <c r="C2786" t="s">
        <v>80</v>
      </c>
      <c r="D2786" t="s">
        <v>84</v>
      </c>
      <c r="E2786" t="s">
        <v>225</v>
      </c>
      <c r="F2786" t="s">
        <v>8250</v>
      </c>
      <c r="G2786" t="s">
        <v>219</v>
      </c>
      <c r="H2786" t="s">
        <v>151</v>
      </c>
      <c r="I2786" t="s">
        <v>136</v>
      </c>
      <c r="J2786" t="s">
        <v>137</v>
      </c>
      <c r="K2786" t="s">
        <v>138</v>
      </c>
      <c r="L2786" t="s">
        <v>8251</v>
      </c>
      <c r="M2786" t="s">
        <v>8252</v>
      </c>
      <c r="N2786">
        <v>1.303055555</v>
      </c>
      <c r="O2786">
        <v>0</v>
      </c>
      <c r="P2786">
        <v>158</v>
      </c>
      <c r="Q2786">
        <v>0</v>
      </c>
      <c r="R2786">
        <v>0</v>
      </c>
      <c r="S2786">
        <v>0</v>
      </c>
      <c r="T2786">
        <v>4</v>
      </c>
      <c r="U2786">
        <v>0</v>
      </c>
      <c r="V2786">
        <v>0</v>
      </c>
      <c r="W2786">
        <v>0</v>
      </c>
      <c r="X2786">
        <v>38.277693688805996</v>
      </c>
      <c r="Y2786">
        <v>0</v>
      </c>
      <c r="Z2786">
        <v>0</v>
      </c>
      <c r="AA2786">
        <v>0</v>
      </c>
      <c r="AB2786">
        <v>3.036934350583111</v>
      </c>
      <c r="AC2786">
        <v>0</v>
      </c>
      <c r="AD2786">
        <v>0</v>
      </c>
      <c r="AE2786">
        <v>41.314628039389106</v>
      </c>
    </row>
    <row r="2787" spans="1:31" x14ac:dyDescent="0.25">
      <c r="A2787">
        <v>2365419</v>
      </c>
      <c r="B2787">
        <v>1</v>
      </c>
      <c r="C2787" t="s">
        <v>80</v>
      </c>
      <c r="D2787" t="s">
        <v>105</v>
      </c>
      <c r="E2787" t="s">
        <v>166</v>
      </c>
      <c r="F2787" t="s">
        <v>1659</v>
      </c>
      <c r="G2787" t="s">
        <v>168</v>
      </c>
      <c r="H2787" t="s">
        <v>135</v>
      </c>
      <c r="I2787" t="s">
        <v>136</v>
      </c>
      <c r="J2787" t="s">
        <v>137</v>
      </c>
      <c r="K2787" t="s">
        <v>138</v>
      </c>
      <c r="L2787" t="s">
        <v>8253</v>
      </c>
      <c r="M2787" t="s">
        <v>8254</v>
      </c>
      <c r="N2787">
        <v>0.10305555499999999</v>
      </c>
      <c r="O2787">
        <v>19</v>
      </c>
      <c r="P2787">
        <v>845</v>
      </c>
      <c r="Q2787">
        <v>9</v>
      </c>
      <c r="R2787">
        <v>47</v>
      </c>
      <c r="S2787">
        <v>40</v>
      </c>
      <c r="T2787">
        <v>128</v>
      </c>
      <c r="U2787">
        <v>11</v>
      </c>
      <c r="V2787">
        <v>0</v>
      </c>
      <c r="W2787">
        <v>1.3985100901025955</v>
      </c>
      <c r="X2787">
        <v>29.554063314994433</v>
      </c>
      <c r="Y2787">
        <v>5.9890600230762709</v>
      </c>
      <c r="Z2787">
        <v>5.7961579262248897</v>
      </c>
      <c r="AA2787">
        <v>43.439594391538286</v>
      </c>
      <c r="AB2787">
        <v>17.123015134678159</v>
      </c>
      <c r="AC2787">
        <v>42.935224149468183</v>
      </c>
      <c r="AD2787">
        <v>0</v>
      </c>
      <c r="AE2787">
        <v>146.23562503008282</v>
      </c>
    </row>
    <row r="2788" spans="1:31" x14ac:dyDescent="0.25">
      <c r="A2788">
        <v>2365668</v>
      </c>
      <c r="B2788">
        <v>1</v>
      </c>
      <c r="C2788" t="s">
        <v>80</v>
      </c>
      <c r="D2788" t="s">
        <v>93</v>
      </c>
      <c r="E2788" t="s">
        <v>225</v>
      </c>
      <c r="F2788" t="s">
        <v>8255</v>
      </c>
      <c r="G2788" t="s">
        <v>227</v>
      </c>
      <c r="H2788" t="s">
        <v>151</v>
      </c>
      <c r="I2788" t="s">
        <v>136</v>
      </c>
      <c r="J2788" t="s">
        <v>137</v>
      </c>
      <c r="K2788" t="s">
        <v>138</v>
      </c>
      <c r="L2788" t="s">
        <v>8256</v>
      </c>
      <c r="M2788" t="s">
        <v>8257</v>
      </c>
      <c r="N2788">
        <v>1.1077777769999999</v>
      </c>
      <c r="O2788">
        <v>0</v>
      </c>
      <c r="P2788">
        <v>0</v>
      </c>
      <c r="Q2788">
        <v>0</v>
      </c>
      <c r="R2788">
        <v>23</v>
      </c>
      <c r="S2788">
        <v>0</v>
      </c>
      <c r="T2788">
        <v>4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45.442175389825856</v>
      </c>
      <c r="AA2788">
        <v>0</v>
      </c>
      <c r="AB2788">
        <v>5.1722108778560134</v>
      </c>
      <c r="AC2788">
        <v>0</v>
      </c>
      <c r="AD2788">
        <v>0</v>
      </c>
      <c r="AE2788">
        <v>50.614386267681866</v>
      </c>
    </row>
    <row r="2789" spans="1:31" x14ac:dyDescent="0.25">
      <c r="A2789">
        <v>2365565</v>
      </c>
      <c r="B2789">
        <v>1</v>
      </c>
      <c r="C2789" t="s">
        <v>80</v>
      </c>
      <c r="D2789" t="s">
        <v>84</v>
      </c>
      <c r="E2789" t="s">
        <v>148</v>
      </c>
      <c r="F2789" t="s">
        <v>8258</v>
      </c>
      <c r="G2789" t="s">
        <v>156</v>
      </c>
      <c r="H2789" t="s">
        <v>151</v>
      </c>
      <c r="I2789" t="s">
        <v>136</v>
      </c>
      <c r="J2789" t="s">
        <v>137</v>
      </c>
      <c r="K2789" t="s">
        <v>138</v>
      </c>
      <c r="L2789" t="s">
        <v>8259</v>
      </c>
      <c r="M2789" t="s">
        <v>8260</v>
      </c>
      <c r="N2789">
        <v>1.3233333329999999</v>
      </c>
      <c r="O2789">
        <v>0</v>
      </c>
      <c r="P2789">
        <v>2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0.48652605354728951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0.48652605354728951</v>
      </c>
    </row>
    <row r="2790" spans="1:31" x14ac:dyDescent="0.25">
      <c r="A2790">
        <v>2365425</v>
      </c>
      <c r="B2790">
        <v>1</v>
      </c>
      <c r="C2790" t="s">
        <v>80</v>
      </c>
      <c r="D2790" t="s">
        <v>101</v>
      </c>
      <c r="E2790" t="s">
        <v>132</v>
      </c>
      <c r="F2790" t="s">
        <v>8261</v>
      </c>
      <c r="G2790" t="s">
        <v>244</v>
      </c>
      <c r="H2790" t="s">
        <v>135</v>
      </c>
      <c r="I2790" t="s">
        <v>136</v>
      </c>
      <c r="J2790" t="s">
        <v>137</v>
      </c>
      <c r="K2790" t="s">
        <v>245</v>
      </c>
      <c r="L2790" t="s">
        <v>8262</v>
      </c>
      <c r="M2790" t="s">
        <v>8263</v>
      </c>
      <c r="N2790">
        <v>0.459166666</v>
      </c>
      <c r="O2790">
        <v>0</v>
      </c>
      <c r="P2790">
        <v>89</v>
      </c>
      <c r="Q2790">
        <v>0</v>
      </c>
      <c r="R2790">
        <v>0</v>
      </c>
      <c r="S2790">
        <v>0</v>
      </c>
      <c r="T2790">
        <v>4</v>
      </c>
      <c r="U2790">
        <v>0</v>
      </c>
      <c r="V2790">
        <v>0</v>
      </c>
      <c r="W2790">
        <v>0</v>
      </c>
      <c r="X2790">
        <v>12.09129485690511</v>
      </c>
      <c r="Y2790">
        <v>0</v>
      </c>
      <c r="Z2790">
        <v>0</v>
      </c>
      <c r="AA2790">
        <v>0</v>
      </c>
      <c r="AB2790">
        <v>11.865383510842701</v>
      </c>
      <c r="AC2790">
        <v>0</v>
      </c>
      <c r="AD2790">
        <v>0</v>
      </c>
      <c r="AE2790">
        <v>23.956678367747813</v>
      </c>
    </row>
    <row r="2791" spans="1:31" x14ac:dyDescent="0.25">
      <c r="A2791">
        <v>2365359</v>
      </c>
      <c r="B2791">
        <v>1</v>
      </c>
      <c r="C2791" t="s">
        <v>80</v>
      </c>
      <c r="D2791" t="s">
        <v>100</v>
      </c>
      <c r="E2791" t="s">
        <v>225</v>
      </c>
      <c r="F2791" t="s">
        <v>1094</v>
      </c>
      <c r="G2791" t="s">
        <v>244</v>
      </c>
      <c r="H2791" t="s">
        <v>151</v>
      </c>
      <c r="I2791" t="s">
        <v>136</v>
      </c>
      <c r="J2791" t="s">
        <v>137</v>
      </c>
      <c r="K2791" t="s">
        <v>245</v>
      </c>
      <c r="L2791" t="s">
        <v>8264</v>
      </c>
      <c r="M2791" t="s">
        <v>8265</v>
      </c>
      <c r="N2791">
        <v>7.414722222</v>
      </c>
      <c r="O2791">
        <v>0</v>
      </c>
      <c r="P2791">
        <v>79</v>
      </c>
      <c r="Q2791">
        <v>0</v>
      </c>
      <c r="R2791">
        <v>3</v>
      </c>
      <c r="S2791">
        <v>0</v>
      </c>
      <c r="T2791">
        <v>8</v>
      </c>
      <c r="U2791">
        <v>0</v>
      </c>
      <c r="V2791">
        <v>0</v>
      </c>
      <c r="W2791">
        <v>0</v>
      </c>
      <c r="X2791">
        <v>243.46572628847983</v>
      </c>
      <c r="Y2791">
        <v>0</v>
      </c>
      <c r="Z2791">
        <v>292.08179857352906</v>
      </c>
      <c r="AA2791">
        <v>0</v>
      </c>
      <c r="AB2791">
        <v>61.500759508491392</v>
      </c>
      <c r="AC2791">
        <v>0</v>
      </c>
      <c r="AD2791">
        <v>0</v>
      </c>
      <c r="AE2791">
        <v>597.04828437050026</v>
      </c>
    </row>
    <row r="2792" spans="1:31" x14ac:dyDescent="0.25">
      <c r="A2792">
        <v>2365402</v>
      </c>
      <c r="B2792">
        <v>1</v>
      </c>
      <c r="C2792" t="s">
        <v>80</v>
      </c>
      <c r="D2792" t="s">
        <v>83</v>
      </c>
      <c r="E2792" t="s">
        <v>225</v>
      </c>
      <c r="F2792" t="s">
        <v>8266</v>
      </c>
      <c r="G2792" t="s">
        <v>8267</v>
      </c>
      <c r="H2792" t="s">
        <v>151</v>
      </c>
      <c r="I2792" t="s">
        <v>136</v>
      </c>
      <c r="J2792" t="s">
        <v>137</v>
      </c>
      <c r="K2792" t="s">
        <v>138</v>
      </c>
      <c r="L2792" t="s">
        <v>8268</v>
      </c>
      <c r="M2792" t="s">
        <v>8269</v>
      </c>
      <c r="N2792">
        <v>2.3277777770000001</v>
      </c>
      <c r="O2792">
        <v>0</v>
      </c>
      <c r="P2792">
        <v>181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115.99946153606969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115.99946153606969</v>
      </c>
    </row>
    <row r="2793" spans="1:31" x14ac:dyDescent="0.25">
      <c r="A2793">
        <v>2365525</v>
      </c>
      <c r="B2793">
        <v>1</v>
      </c>
      <c r="C2793" t="s">
        <v>81</v>
      </c>
      <c r="D2793" t="s">
        <v>128</v>
      </c>
      <c r="E2793" t="s">
        <v>148</v>
      </c>
      <c r="F2793" t="s">
        <v>8270</v>
      </c>
      <c r="G2793" t="s">
        <v>150</v>
      </c>
      <c r="H2793" t="s">
        <v>151</v>
      </c>
      <c r="I2793" t="s">
        <v>136</v>
      </c>
      <c r="J2793" t="s">
        <v>137</v>
      </c>
      <c r="K2793" t="s">
        <v>138</v>
      </c>
      <c r="L2793" t="s">
        <v>8271</v>
      </c>
      <c r="M2793" t="s">
        <v>8272</v>
      </c>
      <c r="N2793">
        <v>3.6375000000000002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1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7.3934071919554434</v>
      </c>
      <c r="AC2793">
        <v>0</v>
      </c>
      <c r="AD2793">
        <v>0</v>
      </c>
      <c r="AE2793">
        <v>7.3934071919554434</v>
      </c>
    </row>
    <row r="2794" spans="1:31" x14ac:dyDescent="0.25">
      <c r="A2794">
        <v>2365339</v>
      </c>
      <c r="B2794">
        <v>1</v>
      </c>
      <c r="C2794" t="s">
        <v>81</v>
      </c>
      <c r="D2794" t="s">
        <v>119</v>
      </c>
      <c r="E2794" t="s">
        <v>171</v>
      </c>
      <c r="F2794" t="s">
        <v>3434</v>
      </c>
      <c r="G2794" t="s">
        <v>244</v>
      </c>
      <c r="H2794" t="s">
        <v>135</v>
      </c>
      <c r="I2794" t="s">
        <v>136</v>
      </c>
      <c r="J2794" t="s">
        <v>137</v>
      </c>
      <c r="K2794" t="s">
        <v>245</v>
      </c>
      <c r="L2794" t="s">
        <v>8273</v>
      </c>
      <c r="M2794" t="s">
        <v>8274</v>
      </c>
      <c r="N2794">
        <v>2.8450000000000002</v>
      </c>
      <c r="O2794">
        <v>0</v>
      </c>
      <c r="P2794">
        <v>604</v>
      </c>
      <c r="Q2794">
        <v>0</v>
      </c>
      <c r="R2794">
        <v>46</v>
      </c>
      <c r="S2794">
        <v>1</v>
      </c>
      <c r="T2794">
        <v>46</v>
      </c>
      <c r="U2794">
        <v>0</v>
      </c>
      <c r="V2794">
        <v>0</v>
      </c>
      <c r="W2794">
        <v>0</v>
      </c>
      <c r="X2794">
        <v>440.44193671471402</v>
      </c>
      <c r="Y2794">
        <v>0</v>
      </c>
      <c r="Z2794">
        <v>763.23739240611496</v>
      </c>
      <c r="AA2794">
        <v>5.2575273098859583</v>
      </c>
      <c r="AB2794">
        <v>115.52616603414424</v>
      </c>
      <c r="AC2794">
        <v>0</v>
      </c>
      <c r="AD2794">
        <v>0</v>
      </c>
      <c r="AE2794">
        <v>1324.463022464859</v>
      </c>
    </row>
    <row r="2795" spans="1:31" x14ac:dyDescent="0.25">
      <c r="A2795">
        <v>2365445</v>
      </c>
      <c r="B2795">
        <v>1</v>
      </c>
      <c r="C2795" t="s">
        <v>80</v>
      </c>
      <c r="D2795" t="s">
        <v>97</v>
      </c>
      <c r="E2795" t="s">
        <v>166</v>
      </c>
      <c r="F2795" t="s">
        <v>8275</v>
      </c>
      <c r="G2795" t="s">
        <v>168</v>
      </c>
      <c r="H2795" t="s">
        <v>135</v>
      </c>
      <c r="I2795" t="s">
        <v>136</v>
      </c>
      <c r="J2795" t="s">
        <v>137</v>
      </c>
      <c r="K2795" t="s">
        <v>138</v>
      </c>
      <c r="L2795" t="s">
        <v>8276</v>
      </c>
      <c r="M2795" t="s">
        <v>8277</v>
      </c>
      <c r="N2795">
        <v>0.63527777699999999</v>
      </c>
      <c r="O2795">
        <v>32</v>
      </c>
      <c r="P2795">
        <v>15971</v>
      </c>
      <c r="Q2795">
        <v>34</v>
      </c>
      <c r="R2795">
        <v>612</v>
      </c>
      <c r="S2795">
        <v>101</v>
      </c>
      <c r="T2795">
        <v>2014</v>
      </c>
      <c r="U2795">
        <v>7</v>
      </c>
      <c r="V2795">
        <v>16</v>
      </c>
      <c r="W2795">
        <v>153.81312938058505</v>
      </c>
      <c r="X2795">
        <v>2921.063375022607</v>
      </c>
      <c r="Y2795">
        <v>68.110208859079634</v>
      </c>
      <c r="Z2795">
        <v>242.30742082073075</v>
      </c>
      <c r="AA2795">
        <v>535.9493195174415</v>
      </c>
      <c r="AB2795">
        <v>1765.8576061659671</v>
      </c>
      <c r="AC2795">
        <v>276.57192423522923</v>
      </c>
      <c r="AD2795">
        <v>716.75139765809206</v>
      </c>
      <c r="AE2795">
        <v>6680.4243816597318</v>
      </c>
    </row>
    <row r="2796" spans="1:31" x14ac:dyDescent="0.25">
      <c r="A2796">
        <v>2365731</v>
      </c>
      <c r="B2796">
        <v>1</v>
      </c>
      <c r="C2796" t="s">
        <v>80</v>
      </c>
      <c r="D2796" t="s">
        <v>111</v>
      </c>
      <c r="E2796" t="s">
        <v>225</v>
      </c>
      <c r="F2796" t="s">
        <v>8278</v>
      </c>
      <c r="G2796" t="s">
        <v>219</v>
      </c>
      <c r="H2796" t="s">
        <v>151</v>
      </c>
      <c r="I2796" t="s">
        <v>136</v>
      </c>
      <c r="J2796" t="s">
        <v>137</v>
      </c>
      <c r="K2796" t="s">
        <v>138</v>
      </c>
      <c r="L2796" t="s">
        <v>8279</v>
      </c>
      <c r="M2796" t="s">
        <v>8280</v>
      </c>
      <c r="N2796">
        <v>0.91944444400000003</v>
      </c>
      <c r="O2796">
        <v>0</v>
      </c>
      <c r="P2796">
        <v>5</v>
      </c>
      <c r="Q2796">
        <v>0</v>
      </c>
      <c r="R2796">
        <v>3</v>
      </c>
      <c r="S2796">
        <v>0</v>
      </c>
      <c r="T2796">
        <v>10</v>
      </c>
      <c r="U2796">
        <v>0</v>
      </c>
      <c r="V2796">
        <v>0</v>
      </c>
      <c r="W2796">
        <v>0</v>
      </c>
      <c r="X2796">
        <v>0.79999275468446385</v>
      </c>
      <c r="Y2796">
        <v>0</v>
      </c>
      <c r="Z2796">
        <v>2.0085684841663776</v>
      </c>
      <c r="AA2796">
        <v>0</v>
      </c>
      <c r="AB2796">
        <v>43.40561669839974</v>
      </c>
      <c r="AC2796">
        <v>0</v>
      </c>
      <c r="AD2796">
        <v>0</v>
      </c>
      <c r="AE2796">
        <v>46.214177937250582</v>
      </c>
    </row>
    <row r="2797" spans="1:31" x14ac:dyDescent="0.25">
      <c r="A2797">
        <v>2365296</v>
      </c>
      <c r="B2797">
        <v>1</v>
      </c>
      <c r="C2797" t="s">
        <v>80</v>
      </c>
      <c r="D2797" t="s">
        <v>107</v>
      </c>
      <c r="E2797" t="s">
        <v>171</v>
      </c>
      <c r="F2797" t="s">
        <v>8281</v>
      </c>
      <c r="G2797" t="s">
        <v>168</v>
      </c>
      <c r="H2797" t="s">
        <v>135</v>
      </c>
      <c r="I2797" t="s">
        <v>136</v>
      </c>
      <c r="J2797" t="s">
        <v>137</v>
      </c>
      <c r="K2797" t="s">
        <v>138</v>
      </c>
      <c r="L2797" t="s">
        <v>8282</v>
      </c>
      <c r="M2797" t="s">
        <v>8283</v>
      </c>
      <c r="N2797">
        <v>1.6924999999999999</v>
      </c>
      <c r="O2797">
        <v>2</v>
      </c>
      <c r="P2797">
        <v>333</v>
      </c>
      <c r="Q2797">
        <v>48</v>
      </c>
      <c r="R2797">
        <v>21</v>
      </c>
      <c r="S2797">
        <v>11</v>
      </c>
      <c r="T2797">
        <v>51</v>
      </c>
      <c r="U2797">
        <v>0</v>
      </c>
      <c r="V2797">
        <v>0</v>
      </c>
      <c r="W2797">
        <v>2.4701327629460685</v>
      </c>
      <c r="X2797">
        <v>88.445392383783187</v>
      </c>
      <c r="Y2797">
        <v>241.73675042271057</v>
      </c>
      <c r="Z2797">
        <v>25.333903808387351</v>
      </c>
      <c r="AA2797">
        <v>40.2702816207564</v>
      </c>
      <c r="AB2797">
        <v>44.584641244109569</v>
      </c>
      <c r="AC2797">
        <v>0</v>
      </c>
      <c r="AD2797">
        <v>0</v>
      </c>
      <c r="AE2797">
        <v>442.84110224269313</v>
      </c>
    </row>
    <row r="2798" spans="1:31" x14ac:dyDescent="0.25">
      <c r="A2798">
        <v>2365299</v>
      </c>
      <c r="B2798">
        <v>1</v>
      </c>
      <c r="C2798" t="s">
        <v>80</v>
      </c>
      <c r="D2798" t="s">
        <v>93</v>
      </c>
      <c r="E2798" t="s">
        <v>166</v>
      </c>
      <c r="F2798" t="s">
        <v>8284</v>
      </c>
      <c r="G2798" t="s">
        <v>168</v>
      </c>
      <c r="H2798" t="s">
        <v>135</v>
      </c>
      <c r="I2798" t="s">
        <v>136</v>
      </c>
      <c r="J2798" t="s">
        <v>137</v>
      </c>
      <c r="K2798" t="s">
        <v>138</v>
      </c>
      <c r="L2798" t="s">
        <v>8285</v>
      </c>
      <c r="M2798" t="s">
        <v>8286</v>
      </c>
      <c r="N2798">
        <v>0.21249999999999999</v>
      </c>
      <c r="O2798">
        <v>0</v>
      </c>
      <c r="P2798">
        <v>1092</v>
      </c>
      <c r="Q2798">
        <v>1</v>
      </c>
      <c r="R2798">
        <v>285</v>
      </c>
      <c r="S2798">
        <v>4</v>
      </c>
      <c r="T2798">
        <v>309</v>
      </c>
      <c r="U2798">
        <v>0</v>
      </c>
      <c r="V2798">
        <v>0</v>
      </c>
      <c r="W2798">
        <v>0</v>
      </c>
      <c r="X2798">
        <v>34.841024025876614</v>
      </c>
      <c r="Y2798">
        <v>0</v>
      </c>
      <c r="Z2798">
        <v>82.251782250984022</v>
      </c>
      <c r="AA2798">
        <v>2.0716042677784001</v>
      </c>
      <c r="AB2798">
        <v>28.388690401240879</v>
      </c>
      <c r="AC2798">
        <v>0</v>
      </c>
      <c r="AD2798">
        <v>0</v>
      </c>
      <c r="AE2798">
        <v>147.55310094587992</v>
      </c>
    </row>
    <row r="2799" spans="1:31" x14ac:dyDescent="0.25">
      <c r="A2799">
        <v>2365631</v>
      </c>
      <c r="B2799">
        <v>1</v>
      </c>
      <c r="C2799" t="s">
        <v>80</v>
      </c>
      <c r="D2799" t="s">
        <v>103</v>
      </c>
      <c r="E2799" t="s">
        <v>171</v>
      </c>
      <c r="F2799" t="s">
        <v>8287</v>
      </c>
      <c r="G2799" t="s">
        <v>244</v>
      </c>
      <c r="H2799" t="s">
        <v>135</v>
      </c>
      <c r="I2799" t="s">
        <v>136</v>
      </c>
      <c r="J2799" t="s">
        <v>137</v>
      </c>
      <c r="K2799" t="s">
        <v>245</v>
      </c>
      <c r="L2799" t="s">
        <v>8288</v>
      </c>
      <c r="M2799" t="s">
        <v>8289</v>
      </c>
      <c r="N2799">
        <v>5.341111111</v>
      </c>
      <c r="O2799">
        <v>0</v>
      </c>
      <c r="P2799">
        <v>58</v>
      </c>
      <c r="Q2799">
        <v>1</v>
      </c>
      <c r="R2799">
        <v>55</v>
      </c>
      <c r="S2799">
        <v>18</v>
      </c>
      <c r="T2799">
        <v>50</v>
      </c>
      <c r="U2799">
        <v>18</v>
      </c>
      <c r="V2799">
        <v>0</v>
      </c>
      <c r="W2799">
        <v>0</v>
      </c>
      <c r="X2799">
        <v>88.478774764231417</v>
      </c>
      <c r="Y2799">
        <v>15.093838675196167</v>
      </c>
      <c r="Z2799">
        <v>111.43413559682779</v>
      </c>
      <c r="AA2799">
        <v>616.64903068198441</v>
      </c>
      <c r="AB2799">
        <v>263.26928534887946</v>
      </c>
      <c r="AC2799">
        <v>8084.5971681535466</v>
      </c>
      <c r="AD2799">
        <v>0</v>
      </c>
      <c r="AE2799">
        <v>9179.5222332206649</v>
      </c>
    </row>
    <row r="2800" spans="1:31" x14ac:dyDescent="0.25">
      <c r="A2800">
        <v>2365485</v>
      </c>
      <c r="B2800">
        <v>1</v>
      </c>
      <c r="C2800" t="s">
        <v>81</v>
      </c>
      <c r="D2800" t="s">
        <v>121</v>
      </c>
      <c r="E2800" t="s">
        <v>132</v>
      </c>
      <c r="F2800" t="s">
        <v>8290</v>
      </c>
      <c r="G2800" t="s">
        <v>244</v>
      </c>
      <c r="H2800" t="s">
        <v>135</v>
      </c>
      <c r="I2800" t="s">
        <v>136</v>
      </c>
      <c r="J2800" t="s">
        <v>137</v>
      </c>
      <c r="K2800" t="s">
        <v>245</v>
      </c>
      <c r="L2800" t="s">
        <v>8291</v>
      </c>
      <c r="M2800" t="s">
        <v>8292</v>
      </c>
      <c r="N2800">
        <v>0.35722222199999998</v>
      </c>
      <c r="O2800">
        <v>0</v>
      </c>
      <c r="P2800">
        <v>31</v>
      </c>
      <c r="Q2800">
        <v>0</v>
      </c>
      <c r="R2800">
        <v>1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1.6284495435040827</v>
      </c>
      <c r="Y2800">
        <v>0</v>
      </c>
      <c r="Z2800">
        <v>2.2226449286808336E-2</v>
      </c>
      <c r="AA2800">
        <v>0</v>
      </c>
      <c r="AB2800">
        <v>0</v>
      </c>
      <c r="AC2800">
        <v>0</v>
      </c>
      <c r="AD2800">
        <v>0</v>
      </c>
      <c r="AE2800">
        <v>1.6506759927908909</v>
      </c>
    </row>
    <row r="2801" spans="1:31" x14ac:dyDescent="0.25">
      <c r="A2801">
        <v>2365276</v>
      </c>
      <c r="B2801">
        <v>1</v>
      </c>
      <c r="C2801" t="s">
        <v>80</v>
      </c>
      <c r="D2801" t="s">
        <v>95</v>
      </c>
      <c r="E2801" t="s">
        <v>148</v>
      </c>
      <c r="F2801" t="s">
        <v>8293</v>
      </c>
      <c r="G2801" t="s">
        <v>240</v>
      </c>
      <c r="H2801" t="s">
        <v>151</v>
      </c>
      <c r="I2801" t="s">
        <v>136</v>
      </c>
      <c r="J2801" t="s">
        <v>137</v>
      </c>
      <c r="K2801" t="s">
        <v>138</v>
      </c>
      <c r="L2801" t="s">
        <v>8294</v>
      </c>
      <c r="M2801" t="s">
        <v>8295</v>
      </c>
      <c r="N2801">
        <v>9.3961111109999997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1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50.44646010808313</v>
      </c>
      <c r="AC2801">
        <v>0</v>
      </c>
      <c r="AD2801">
        <v>0</v>
      </c>
      <c r="AE2801">
        <v>50.44646010808313</v>
      </c>
    </row>
    <row r="2802" spans="1:31" x14ac:dyDescent="0.25">
      <c r="A2802">
        <v>2365508</v>
      </c>
      <c r="B2802">
        <v>1</v>
      </c>
      <c r="C2802" t="s">
        <v>80</v>
      </c>
      <c r="D2802" t="s">
        <v>92</v>
      </c>
      <c r="E2802" t="s">
        <v>225</v>
      </c>
      <c r="F2802" t="s">
        <v>8296</v>
      </c>
      <c r="G2802" t="s">
        <v>156</v>
      </c>
      <c r="H2802" t="s">
        <v>151</v>
      </c>
      <c r="I2802" t="s">
        <v>136</v>
      </c>
      <c r="J2802" t="s">
        <v>137</v>
      </c>
      <c r="K2802" t="s">
        <v>138</v>
      </c>
      <c r="L2802" t="s">
        <v>8297</v>
      </c>
      <c r="M2802" t="s">
        <v>8298</v>
      </c>
      <c r="N2802">
        <v>1.822777777</v>
      </c>
      <c r="O2802">
        <v>0</v>
      </c>
      <c r="P2802">
        <v>65</v>
      </c>
      <c r="Q2802">
        <v>0</v>
      </c>
      <c r="R2802">
        <v>1</v>
      </c>
      <c r="S2802">
        <v>0</v>
      </c>
      <c r="T2802">
        <v>8</v>
      </c>
      <c r="U2802">
        <v>0</v>
      </c>
      <c r="V2802">
        <v>0</v>
      </c>
      <c r="W2802">
        <v>0</v>
      </c>
      <c r="X2802">
        <v>32.007765971674694</v>
      </c>
      <c r="Y2802">
        <v>0</v>
      </c>
      <c r="Z2802">
        <v>0.33361612835258558</v>
      </c>
      <c r="AA2802">
        <v>0</v>
      </c>
      <c r="AB2802">
        <v>15.837552582698599</v>
      </c>
      <c r="AC2802">
        <v>0</v>
      </c>
      <c r="AD2802">
        <v>0</v>
      </c>
      <c r="AE2802">
        <v>48.178934682725881</v>
      </c>
    </row>
    <row r="2803" spans="1:31" x14ac:dyDescent="0.25">
      <c r="A2803">
        <v>2365422</v>
      </c>
      <c r="B2803">
        <v>1</v>
      </c>
      <c r="C2803" t="s">
        <v>80</v>
      </c>
      <c r="D2803" t="s">
        <v>97</v>
      </c>
      <c r="E2803" t="s">
        <v>171</v>
      </c>
      <c r="F2803" t="s">
        <v>8299</v>
      </c>
      <c r="G2803" t="s">
        <v>1930</v>
      </c>
      <c r="H2803" t="s">
        <v>135</v>
      </c>
      <c r="I2803" t="s">
        <v>136</v>
      </c>
      <c r="J2803" t="s">
        <v>137</v>
      </c>
      <c r="K2803" t="s">
        <v>138</v>
      </c>
      <c r="L2803" t="s">
        <v>8300</v>
      </c>
      <c r="M2803" t="s">
        <v>8301</v>
      </c>
      <c r="N2803">
        <v>0.505833333</v>
      </c>
      <c r="O2803">
        <v>3</v>
      </c>
      <c r="P2803">
        <v>821</v>
      </c>
      <c r="Q2803">
        <v>6</v>
      </c>
      <c r="R2803">
        <v>17</v>
      </c>
      <c r="S2803">
        <v>9</v>
      </c>
      <c r="T2803">
        <v>81</v>
      </c>
      <c r="U2803">
        <v>0</v>
      </c>
      <c r="V2803">
        <v>2</v>
      </c>
      <c r="W2803">
        <v>42.14043361460503</v>
      </c>
      <c r="X2803">
        <v>90.674236701290766</v>
      </c>
      <c r="Y2803">
        <v>8.1804466800287958</v>
      </c>
      <c r="Z2803">
        <v>7.4310440514042035</v>
      </c>
      <c r="AA2803">
        <v>7.9950990459187308</v>
      </c>
      <c r="AB2803">
        <v>32.363108550370129</v>
      </c>
      <c r="AC2803">
        <v>0</v>
      </c>
      <c r="AD2803">
        <v>0.29486298553841667</v>
      </c>
      <c r="AE2803">
        <v>189.07923162915608</v>
      </c>
    </row>
    <row r="2804" spans="1:31" x14ac:dyDescent="0.25">
      <c r="A2804">
        <v>2365754</v>
      </c>
      <c r="B2804">
        <v>1</v>
      </c>
      <c r="C2804" t="s">
        <v>80</v>
      </c>
      <c r="D2804" t="s">
        <v>107</v>
      </c>
      <c r="E2804" t="s">
        <v>154</v>
      </c>
      <c r="F2804" t="s">
        <v>8302</v>
      </c>
      <c r="G2804" t="s">
        <v>219</v>
      </c>
      <c r="H2804" t="s">
        <v>151</v>
      </c>
      <c r="I2804" t="s">
        <v>136</v>
      </c>
      <c r="J2804" t="s">
        <v>137</v>
      </c>
      <c r="K2804" t="s">
        <v>138</v>
      </c>
      <c r="L2804" t="s">
        <v>8303</v>
      </c>
      <c r="M2804" t="s">
        <v>8304</v>
      </c>
      <c r="N2804">
        <v>2.1469444439999998</v>
      </c>
      <c r="O2804">
        <v>0</v>
      </c>
      <c r="P2804">
        <v>78</v>
      </c>
      <c r="Q2804">
        <v>0</v>
      </c>
      <c r="R2804">
        <v>0</v>
      </c>
      <c r="S2804">
        <v>0</v>
      </c>
      <c r="T2804">
        <v>32</v>
      </c>
      <c r="U2804">
        <v>0</v>
      </c>
      <c r="V2804">
        <v>0</v>
      </c>
      <c r="W2804">
        <v>0</v>
      </c>
      <c r="X2804">
        <v>42.378053712201336</v>
      </c>
      <c r="Y2804">
        <v>0</v>
      </c>
      <c r="Z2804">
        <v>0</v>
      </c>
      <c r="AA2804">
        <v>0</v>
      </c>
      <c r="AB2804">
        <v>271.69449213181002</v>
      </c>
      <c r="AC2804">
        <v>0</v>
      </c>
      <c r="AD2804">
        <v>0</v>
      </c>
      <c r="AE2804">
        <v>314.07254584401136</v>
      </c>
    </row>
    <row r="2805" spans="1:31" x14ac:dyDescent="0.25">
      <c r="A2805">
        <v>2365316</v>
      </c>
      <c r="B2805">
        <v>1</v>
      </c>
      <c r="C2805" t="s">
        <v>81</v>
      </c>
      <c r="D2805" t="s">
        <v>127</v>
      </c>
      <c r="E2805" t="s">
        <v>166</v>
      </c>
      <c r="F2805" t="s">
        <v>8305</v>
      </c>
      <c r="G2805" t="s">
        <v>328</v>
      </c>
      <c r="H2805" t="s">
        <v>135</v>
      </c>
      <c r="I2805" t="s">
        <v>136</v>
      </c>
      <c r="J2805" t="s">
        <v>137</v>
      </c>
      <c r="K2805" t="s">
        <v>245</v>
      </c>
      <c r="L2805" t="s">
        <v>8306</v>
      </c>
      <c r="M2805" t="s">
        <v>8307</v>
      </c>
      <c r="N2805">
        <v>0.17388888799999999</v>
      </c>
      <c r="O2805">
        <v>0</v>
      </c>
      <c r="P2805">
        <v>414</v>
      </c>
      <c r="Q2805">
        <v>0</v>
      </c>
      <c r="R2805">
        <v>0</v>
      </c>
      <c r="S2805">
        <v>1</v>
      </c>
      <c r="T2805">
        <v>262</v>
      </c>
      <c r="U2805">
        <v>0</v>
      </c>
      <c r="V2805">
        <v>0</v>
      </c>
      <c r="W2805">
        <v>0</v>
      </c>
      <c r="X2805">
        <v>18.627096621475673</v>
      </c>
      <c r="Y2805">
        <v>0</v>
      </c>
      <c r="Z2805">
        <v>0</v>
      </c>
      <c r="AA2805">
        <v>7.3236242173261417</v>
      </c>
      <c r="AB2805">
        <v>61.132488122251743</v>
      </c>
      <c r="AC2805">
        <v>0</v>
      </c>
      <c r="AD2805">
        <v>0</v>
      </c>
      <c r="AE2805">
        <v>87.083208961053558</v>
      </c>
    </row>
    <row r="2806" spans="1:31" x14ac:dyDescent="0.25">
      <c r="A2806">
        <v>2365376</v>
      </c>
      <c r="B2806">
        <v>1</v>
      </c>
      <c r="C2806" t="s">
        <v>80</v>
      </c>
      <c r="D2806" t="s">
        <v>95</v>
      </c>
      <c r="E2806" t="s">
        <v>171</v>
      </c>
      <c r="F2806" t="s">
        <v>8308</v>
      </c>
      <c r="G2806" t="s">
        <v>244</v>
      </c>
      <c r="H2806" t="s">
        <v>135</v>
      </c>
      <c r="I2806" t="s">
        <v>136</v>
      </c>
      <c r="J2806" t="s">
        <v>137</v>
      </c>
      <c r="K2806" t="s">
        <v>245</v>
      </c>
      <c r="L2806" t="s">
        <v>8309</v>
      </c>
      <c r="M2806" t="s">
        <v>8310</v>
      </c>
      <c r="N2806">
        <v>2.8358333330000001</v>
      </c>
      <c r="O2806">
        <v>0</v>
      </c>
      <c r="P2806">
        <v>525</v>
      </c>
      <c r="Q2806">
        <v>0</v>
      </c>
      <c r="R2806">
        <v>0</v>
      </c>
      <c r="S2806">
        <v>2</v>
      </c>
      <c r="T2806">
        <v>29</v>
      </c>
      <c r="U2806">
        <v>0</v>
      </c>
      <c r="V2806">
        <v>0</v>
      </c>
      <c r="W2806">
        <v>0</v>
      </c>
      <c r="X2806">
        <v>328.65534686377384</v>
      </c>
      <c r="Y2806">
        <v>0</v>
      </c>
      <c r="Z2806">
        <v>0</v>
      </c>
      <c r="AA2806">
        <v>3.491125188407981</v>
      </c>
      <c r="AB2806">
        <v>80.427394707447945</v>
      </c>
      <c r="AC2806">
        <v>0</v>
      </c>
      <c r="AD2806">
        <v>0</v>
      </c>
      <c r="AE2806">
        <v>412.57386675962977</v>
      </c>
    </row>
    <row r="2807" spans="1:31" x14ac:dyDescent="0.25">
      <c r="A2807">
        <v>2365362</v>
      </c>
      <c r="B2807">
        <v>1</v>
      </c>
      <c r="C2807" t="s">
        <v>80</v>
      </c>
      <c r="D2807" t="s">
        <v>107</v>
      </c>
      <c r="E2807" t="s">
        <v>148</v>
      </c>
      <c r="F2807" t="s">
        <v>8311</v>
      </c>
      <c r="G2807" t="s">
        <v>181</v>
      </c>
      <c r="H2807" t="s">
        <v>151</v>
      </c>
      <c r="I2807" t="s">
        <v>136</v>
      </c>
      <c r="J2807" t="s">
        <v>3</v>
      </c>
      <c r="K2807" t="s">
        <v>138</v>
      </c>
      <c r="L2807" t="s">
        <v>8312</v>
      </c>
      <c r="M2807" t="s">
        <v>8313</v>
      </c>
      <c r="N2807">
        <v>2.3294444439999999</v>
      </c>
      <c r="O2807">
        <v>0</v>
      </c>
      <c r="P2807">
        <v>10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3.4703345791743092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3.4703345791743092</v>
      </c>
    </row>
    <row r="2808" spans="1:31" x14ac:dyDescent="0.25">
      <c r="A2808">
        <v>2365568</v>
      </c>
      <c r="B2808">
        <v>1</v>
      </c>
      <c r="C2808" t="s">
        <v>80</v>
      </c>
      <c r="D2808" t="s">
        <v>103</v>
      </c>
      <c r="E2808" t="s">
        <v>320</v>
      </c>
      <c r="F2808" t="s">
        <v>8314</v>
      </c>
      <c r="G2808" t="s">
        <v>168</v>
      </c>
      <c r="H2808" t="s">
        <v>135</v>
      </c>
      <c r="I2808" t="s">
        <v>136</v>
      </c>
      <c r="J2808" t="s">
        <v>137</v>
      </c>
      <c r="K2808" t="s">
        <v>138</v>
      </c>
      <c r="L2808" t="s">
        <v>8315</v>
      </c>
      <c r="M2808" t="s">
        <v>8316</v>
      </c>
      <c r="N2808">
        <v>0.103116666</v>
      </c>
      <c r="O2808">
        <v>0</v>
      </c>
      <c r="P2808">
        <v>0</v>
      </c>
      <c r="Q2808">
        <v>5</v>
      </c>
      <c r="R2808">
        <v>0</v>
      </c>
      <c r="S2808">
        <v>71</v>
      </c>
      <c r="T2808">
        <v>17</v>
      </c>
      <c r="U2808">
        <v>100</v>
      </c>
      <c r="V2808">
        <v>4</v>
      </c>
      <c r="W2808">
        <v>0</v>
      </c>
      <c r="X2808">
        <v>0</v>
      </c>
      <c r="Y2808">
        <v>1.1649694537745054</v>
      </c>
      <c r="Z2808">
        <v>0</v>
      </c>
      <c r="AA2808">
        <v>57.169527205944419</v>
      </c>
      <c r="AB2808">
        <v>11.579999737552329</v>
      </c>
      <c r="AC2808">
        <v>984.8650989645605</v>
      </c>
      <c r="AD2808">
        <v>11.319824302461617</v>
      </c>
      <c r="AE2808">
        <v>1066.0994196642935</v>
      </c>
    </row>
    <row r="2809" spans="1:31" x14ac:dyDescent="0.25">
      <c r="A2809">
        <v>2365336</v>
      </c>
      <c r="B2809">
        <v>1</v>
      </c>
      <c r="C2809" t="s">
        <v>81</v>
      </c>
      <c r="D2809" t="s">
        <v>128</v>
      </c>
      <c r="E2809" t="s">
        <v>154</v>
      </c>
      <c r="F2809" t="s">
        <v>8317</v>
      </c>
      <c r="G2809" t="s">
        <v>244</v>
      </c>
      <c r="H2809" t="s">
        <v>151</v>
      </c>
      <c r="I2809" t="s">
        <v>136</v>
      </c>
      <c r="J2809" t="s">
        <v>137</v>
      </c>
      <c r="K2809" t="s">
        <v>245</v>
      </c>
      <c r="L2809" t="s">
        <v>8318</v>
      </c>
      <c r="M2809" t="s">
        <v>8319</v>
      </c>
      <c r="N2809">
        <v>3.2736111110000001</v>
      </c>
      <c r="O2809">
        <v>0</v>
      </c>
      <c r="P2809">
        <v>185</v>
      </c>
      <c r="Q2809">
        <v>0</v>
      </c>
      <c r="R2809">
        <v>19</v>
      </c>
      <c r="S2809">
        <v>0</v>
      </c>
      <c r="T2809">
        <v>18</v>
      </c>
      <c r="U2809">
        <v>0</v>
      </c>
      <c r="V2809">
        <v>0</v>
      </c>
      <c r="W2809">
        <v>0</v>
      </c>
      <c r="X2809">
        <v>161.58752322170412</v>
      </c>
      <c r="Y2809">
        <v>0</v>
      </c>
      <c r="Z2809">
        <v>62.34199890980949</v>
      </c>
      <c r="AA2809">
        <v>0</v>
      </c>
      <c r="AB2809">
        <v>77.391918546431967</v>
      </c>
      <c r="AC2809">
        <v>0</v>
      </c>
      <c r="AD2809">
        <v>0</v>
      </c>
      <c r="AE2809">
        <v>301.32144067794559</v>
      </c>
    </row>
    <row r="2810" spans="1:31" x14ac:dyDescent="0.25">
      <c r="A2810">
        <v>2365528</v>
      </c>
      <c r="B2810">
        <v>1</v>
      </c>
      <c r="C2810" t="s">
        <v>81</v>
      </c>
      <c r="D2810" t="s">
        <v>127</v>
      </c>
      <c r="E2810" t="s">
        <v>225</v>
      </c>
      <c r="F2810" t="s">
        <v>8320</v>
      </c>
      <c r="G2810" t="s">
        <v>219</v>
      </c>
      <c r="H2810" t="s">
        <v>151</v>
      </c>
      <c r="I2810" t="s">
        <v>136</v>
      </c>
      <c r="J2810" t="s">
        <v>137</v>
      </c>
      <c r="K2810" t="s">
        <v>138</v>
      </c>
      <c r="L2810" t="s">
        <v>8321</v>
      </c>
      <c r="M2810" t="s">
        <v>8322</v>
      </c>
      <c r="N2810">
        <v>5.1150000000000002</v>
      </c>
      <c r="O2810">
        <v>0</v>
      </c>
      <c r="P2810">
        <v>26</v>
      </c>
      <c r="Q2810">
        <v>0</v>
      </c>
      <c r="R2810">
        <v>0</v>
      </c>
      <c r="S2810">
        <v>0</v>
      </c>
      <c r="T2810">
        <v>4</v>
      </c>
      <c r="U2810">
        <v>0</v>
      </c>
      <c r="V2810">
        <v>0</v>
      </c>
      <c r="W2810">
        <v>0</v>
      </c>
      <c r="X2810">
        <v>27.128040940566105</v>
      </c>
      <c r="Y2810">
        <v>0</v>
      </c>
      <c r="Z2810">
        <v>0</v>
      </c>
      <c r="AA2810">
        <v>0</v>
      </c>
      <c r="AB2810">
        <v>8.8808076355536869</v>
      </c>
      <c r="AC2810">
        <v>0</v>
      </c>
      <c r="AD2810">
        <v>0</v>
      </c>
      <c r="AE2810">
        <v>36.008848576119789</v>
      </c>
    </row>
    <row r="2811" spans="1:31" x14ac:dyDescent="0.25">
      <c r="A2811">
        <v>2365356</v>
      </c>
      <c r="B2811">
        <v>1</v>
      </c>
      <c r="C2811" t="s">
        <v>80</v>
      </c>
      <c r="D2811" t="s">
        <v>106</v>
      </c>
      <c r="E2811" t="s">
        <v>132</v>
      </c>
      <c r="F2811" t="s">
        <v>8323</v>
      </c>
      <c r="G2811" t="s">
        <v>8324</v>
      </c>
      <c r="H2811" t="s">
        <v>135</v>
      </c>
      <c r="I2811" t="s">
        <v>136</v>
      </c>
      <c r="J2811" t="s">
        <v>137</v>
      </c>
      <c r="K2811" t="s">
        <v>138</v>
      </c>
      <c r="L2811" t="s">
        <v>8325</v>
      </c>
      <c r="M2811" t="s">
        <v>8326</v>
      </c>
      <c r="N2811">
        <v>0.73333333300000003</v>
      </c>
      <c r="O2811">
        <v>0</v>
      </c>
      <c r="P2811">
        <v>373</v>
      </c>
      <c r="Q2811">
        <v>0</v>
      </c>
      <c r="R2811">
        <v>0</v>
      </c>
      <c r="S2811">
        <v>0</v>
      </c>
      <c r="T2811">
        <v>25</v>
      </c>
      <c r="U2811">
        <v>0</v>
      </c>
      <c r="V2811">
        <v>0</v>
      </c>
      <c r="W2811">
        <v>0</v>
      </c>
      <c r="X2811">
        <v>86.119417616709356</v>
      </c>
      <c r="Y2811">
        <v>0</v>
      </c>
      <c r="Z2811">
        <v>0</v>
      </c>
      <c r="AA2811">
        <v>0</v>
      </c>
      <c r="AB2811">
        <v>25.955795326923006</v>
      </c>
      <c r="AC2811">
        <v>0</v>
      </c>
      <c r="AD2811">
        <v>0</v>
      </c>
      <c r="AE2811">
        <v>112.07521294363237</v>
      </c>
    </row>
    <row r="2812" spans="1:31" x14ac:dyDescent="0.25">
      <c r="A2812">
        <v>2365648</v>
      </c>
      <c r="B2812">
        <v>1</v>
      </c>
      <c r="C2812" t="s">
        <v>80</v>
      </c>
      <c r="D2812" t="s">
        <v>85</v>
      </c>
      <c r="E2812" t="s">
        <v>132</v>
      </c>
      <c r="F2812" t="s">
        <v>8327</v>
      </c>
      <c r="G2812" t="s">
        <v>185</v>
      </c>
      <c r="H2812" t="s">
        <v>135</v>
      </c>
      <c r="I2812" t="s">
        <v>136</v>
      </c>
      <c r="J2812" t="s">
        <v>137</v>
      </c>
      <c r="K2812" t="s">
        <v>138</v>
      </c>
      <c r="L2812" t="s">
        <v>8328</v>
      </c>
      <c r="M2812" t="s">
        <v>8329</v>
      </c>
      <c r="N2812">
        <v>5.0302777770000002</v>
      </c>
      <c r="O2812">
        <v>0</v>
      </c>
      <c r="P2812">
        <v>11400</v>
      </c>
      <c r="Q2812">
        <v>0</v>
      </c>
      <c r="R2812">
        <v>0</v>
      </c>
      <c r="S2812">
        <v>0</v>
      </c>
      <c r="T2812">
        <v>943</v>
      </c>
      <c r="U2812">
        <v>0</v>
      </c>
      <c r="V2812">
        <v>3</v>
      </c>
      <c r="W2812">
        <v>0</v>
      </c>
      <c r="X2812">
        <v>21918.053325285691</v>
      </c>
      <c r="Y2812">
        <v>0</v>
      </c>
      <c r="Z2812">
        <v>0</v>
      </c>
      <c r="AA2812">
        <v>0</v>
      </c>
      <c r="AB2812">
        <v>5841.7844972786115</v>
      </c>
      <c r="AC2812">
        <v>0</v>
      </c>
      <c r="AD2812">
        <v>21.678673948032667</v>
      </c>
      <c r="AE2812">
        <v>27781.516496512337</v>
      </c>
    </row>
    <row r="2813" spans="1:31" x14ac:dyDescent="0.25">
      <c r="A2813">
        <v>2365399</v>
      </c>
      <c r="B2813">
        <v>1</v>
      </c>
      <c r="C2813" t="s">
        <v>80</v>
      </c>
      <c r="D2813" t="s">
        <v>96</v>
      </c>
      <c r="E2813" t="s">
        <v>148</v>
      </c>
      <c r="F2813" t="s">
        <v>8330</v>
      </c>
      <c r="G2813" t="s">
        <v>240</v>
      </c>
      <c r="H2813" t="s">
        <v>151</v>
      </c>
      <c r="I2813" t="s">
        <v>136</v>
      </c>
      <c r="J2813" t="s">
        <v>137</v>
      </c>
      <c r="K2813" t="s">
        <v>138</v>
      </c>
      <c r="L2813" t="s">
        <v>8331</v>
      </c>
      <c r="M2813" t="s">
        <v>8332</v>
      </c>
      <c r="N2813">
        <v>4.2308333329999996</v>
      </c>
      <c r="O2813">
        <v>0</v>
      </c>
      <c r="P2813">
        <v>1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0.83942441492554887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0.83942441492554887</v>
      </c>
    </row>
    <row r="2814" spans="1:31" x14ac:dyDescent="0.25">
      <c r="A2814">
        <v>2365734</v>
      </c>
      <c r="B2814">
        <v>1</v>
      </c>
      <c r="C2814" t="s">
        <v>81</v>
      </c>
      <c r="D2814" t="s">
        <v>128</v>
      </c>
      <c r="E2814" t="s">
        <v>154</v>
      </c>
      <c r="F2814" t="s">
        <v>8333</v>
      </c>
      <c r="G2814" t="s">
        <v>464</v>
      </c>
      <c r="H2814" t="s">
        <v>151</v>
      </c>
      <c r="I2814" t="s">
        <v>136</v>
      </c>
      <c r="J2814" t="s">
        <v>137</v>
      </c>
      <c r="K2814" t="s">
        <v>138</v>
      </c>
      <c r="L2814" t="s">
        <v>8334</v>
      </c>
      <c r="M2814" t="s">
        <v>8335</v>
      </c>
      <c r="N2814">
        <v>1.9088888879999999</v>
      </c>
      <c r="O2814">
        <v>0</v>
      </c>
      <c r="P2814">
        <v>0</v>
      </c>
      <c r="Q2814">
        <v>0</v>
      </c>
      <c r="R2814">
        <v>2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10.168123561703691</v>
      </c>
      <c r="AA2814">
        <v>0</v>
      </c>
      <c r="AB2814">
        <v>0</v>
      </c>
      <c r="AC2814">
        <v>0</v>
      </c>
      <c r="AD2814">
        <v>0</v>
      </c>
      <c r="AE2814">
        <v>10.168123561703691</v>
      </c>
    </row>
    <row r="2815" spans="1:31" x14ac:dyDescent="0.25">
      <c r="A2815">
        <v>2365691</v>
      </c>
      <c r="B2815">
        <v>1</v>
      </c>
      <c r="C2815" t="s">
        <v>80</v>
      </c>
      <c r="D2815" t="s">
        <v>96</v>
      </c>
      <c r="E2815" t="s">
        <v>175</v>
      </c>
      <c r="F2815" t="s">
        <v>8336</v>
      </c>
      <c r="G2815" t="s">
        <v>219</v>
      </c>
      <c r="H2815" t="s">
        <v>151</v>
      </c>
      <c r="I2815" t="s">
        <v>136</v>
      </c>
      <c r="J2815" t="s">
        <v>137</v>
      </c>
      <c r="K2815" t="s">
        <v>138</v>
      </c>
      <c r="L2815" t="s">
        <v>8337</v>
      </c>
      <c r="M2815" t="s">
        <v>8338</v>
      </c>
      <c r="N2815">
        <v>0.41249999999999998</v>
      </c>
      <c r="O2815">
        <v>0</v>
      </c>
      <c r="P2815">
        <v>11</v>
      </c>
      <c r="Q2815">
        <v>0</v>
      </c>
      <c r="R2815">
        <v>0</v>
      </c>
      <c r="S2815">
        <v>0</v>
      </c>
      <c r="T2815">
        <v>3</v>
      </c>
      <c r="U2815">
        <v>0</v>
      </c>
      <c r="V2815">
        <v>0</v>
      </c>
      <c r="W2815">
        <v>0</v>
      </c>
      <c r="X2815">
        <v>5.3456184181830659</v>
      </c>
      <c r="Y2815">
        <v>0</v>
      </c>
      <c r="Z2815">
        <v>0</v>
      </c>
      <c r="AA2815">
        <v>0</v>
      </c>
      <c r="AB2815">
        <v>7.2591780651363358</v>
      </c>
      <c r="AC2815">
        <v>0</v>
      </c>
      <c r="AD2815">
        <v>0</v>
      </c>
      <c r="AE2815">
        <v>12.604796483319401</v>
      </c>
    </row>
    <row r="2816" spans="1:31" x14ac:dyDescent="0.25">
      <c r="A2816">
        <v>2365442</v>
      </c>
      <c r="B2816">
        <v>1</v>
      </c>
      <c r="C2816" t="s">
        <v>80</v>
      </c>
      <c r="D2816" t="s">
        <v>101</v>
      </c>
      <c r="E2816" t="s">
        <v>132</v>
      </c>
      <c r="F2816" t="s">
        <v>8339</v>
      </c>
      <c r="G2816" t="s">
        <v>244</v>
      </c>
      <c r="H2816" t="s">
        <v>135</v>
      </c>
      <c r="I2816" t="s">
        <v>136</v>
      </c>
      <c r="J2816" t="s">
        <v>137</v>
      </c>
      <c r="K2816" t="s">
        <v>245</v>
      </c>
      <c r="L2816" t="s">
        <v>8340</v>
      </c>
      <c r="M2816" t="s">
        <v>8341</v>
      </c>
      <c r="N2816">
        <v>0.36083333299999998</v>
      </c>
      <c r="O2816">
        <v>0</v>
      </c>
      <c r="P2816">
        <v>284</v>
      </c>
      <c r="Q2816">
        <v>0</v>
      </c>
      <c r="R2816">
        <v>0</v>
      </c>
      <c r="S2816">
        <v>0</v>
      </c>
      <c r="T2816">
        <v>2</v>
      </c>
      <c r="U2816">
        <v>0</v>
      </c>
      <c r="V2816">
        <v>0</v>
      </c>
      <c r="W2816">
        <v>0</v>
      </c>
      <c r="X2816">
        <v>21.938840620282939</v>
      </c>
      <c r="Y2816">
        <v>0</v>
      </c>
      <c r="Z2816">
        <v>0</v>
      </c>
      <c r="AA2816">
        <v>0</v>
      </c>
      <c r="AB2816">
        <v>0.19493862036067999</v>
      </c>
      <c r="AC2816">
        <v>0</v>
      </c>
      <c r="AD2816">
        <v>0</v>
      </c>
      <c r="AE2816">
        <v>22.133779240643619</v>
      </c>
    </row>
    <row r="2817" spans="1:31" x14ac:dyDescent="0.25">
      <c r="A2817">
        <v>2365488</v>
      </c>
      <c r="B2817">
        <v>1</v>
      </c>
      <c r="C2817" t="s">
        <v>80</v>
      </c>
      <c r="D2817" t="s">
        <v>100</v>
      </c>
      <c r="E2817" t="s">
        <v>132</v>
      </c>
      <c r="F2817" t="s">
        <v>8342</v>
      </c>
      <c r="G2817" t="s">
        <v>252</v>
      </c>
      <c r="H2817" t="s">
        <v>135</v>
      </c>
      <c r="I2817" t="s">
        <v>136</v>
      </c>
      <c r="J2817" t="s">
        <v>137</v>
      </c>
      <c r="K2817" t="s">
        <v>245</v>
      </c>
      <c r="L2817" t="s">
        <v>8343</v>
      </c>
      <c r="M2817" t="s">
        <v>8344</v>
      </c>
      <c r="N2817">
        <v>4.051111111</v>
      </c>
      <c r="O2817">
        <v>0</v>
      </c>
      <c r="P2817">
        <v>0</v>
      </c>
      <c r="Q2817">
        <v>0</v>
      </c>
      <c r="R2817">
        <v>0</v>
      </c>
      <c r="S2817">
        <v>2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86.772876297318604</v>
      </c>
      <c r="AB2817">
        <v>0</v>
      </c>
      <c r="AC2817">
        <v>0</v>
      </c>
      <c r="AD2817">
        <v>0</v>
      </c>
      <c r="AE2817">
        <v>86.772876297318604</v>
      </c>
    </row>
    <row r="2818" spans="1:31" x14ac:dyDescent="0.25">
      <c r="A2818">
        <v>2365697</v>
      </c>
      <c r="B2818">
        <v>1</v>
      </c>
      <c r="C2818" t="s">
        <v>80</v>
      </c>
      <c r="D2818" t="s">
        <v>99</v>
      </c>
      <c r="E2818" t="s">
        <v>148</v>
      </c>
      <c r="F2818" t="s">
        <v>8345</v>
      </c>
      <c r="G2818" t="s">
        <v>160</v>
      </c>
      <c r="H2818" t="s">
        <v>151</v>
      </c>
      <c r="I2818" t="s">
        <v>136</v>
      </c>
      <c r="J2818" t="s">
        <v>137</v>
      </c>
      <c r="K2818" t="s">
        <v>138</v>
      </c>
      <c r="L2818" t="s">
        <v>8346</v>
      </c>
      <c r="M2818" t="s">
        <v>8347</v>
      </c>
      <c r="N2818">
        <v>1.914722222</v>
      </c>
      <c r="O2818">
        <v>0</v>
      </c>
      <c r="P2818">
        <v>1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2.6006134158009168E-2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2.6006134158009168E-2</v>
      </c>
    </row>
    <row r="2819" spans="1:31" x14ac:dyDescent="0.25">
      <c r="A2819">
        <v>2365703</v>
      </c>
      <c r="B2819">
        <v>1</v>
      </c>
      <c r="C2819" t="s">
        <v>81</v>
      </c>
      <c r="D2819" t="s">
        <v>127</v>
      </c>
      <c r="E2819" t="s">
        <v>148</v>
      </c>
      <c r="F2819" t="s">
        <v>8348</v>
      </c>
      <c r="G2819" t="s">
        <v>160</v>
      </c>
      <c r="H2819" t="s">
        <v>151</v>
      </c>
      <c r="I2819" t="s">
        <v>136</v>
      </c>
      <c r="J2819" t="s">
        <v>137</v>
      </c>
      <c r="K2819" t="s">
        <v>138</v>
      </c>
      <c r="L2819" t="s">
        <v>8349</v>
      </c>
      <c r="M2819" t="s">
        <v>8350</v>
      </c>
      <c r="N2819">
        <v>2.7813888879999999</v>
      </c>
      <c r="O2819">
        <v>0</v>
      </c>
      <c r="P2819">
        <v>1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0.47873458953208692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0.47873458953208692</v>
      </c>
    </row>
    <row r="2820" spans="1:31" x14ac:dyDescent="0.25">
      <c r="A2820">
        <v>2365471</v>
      </c>
      <c r="B2820">
        <v>1</v>
      </c>
      <c r="C2820" t="s">
        <v>80</v>
      </c>
      <c r="D2820" t="s">
        <v>93</v>
      </c>
      <c r="E2820" t="s">
        <v>154</v>
      </c>
      <c r="F2820" t="s">
        <v>8351</v>
      </c>
      <c r="G2820" t="s">
        <v>502</v>
      </c>
      <c r="H2820" t="s">
        <v>151</v>
      </c>
      <c r="I2820" t="s">
        <v>136</v>
      </c>
      <c r="J2820" t="s">
        <v>137</v>
      </c>
      <c r="K2820" t="s">
        <v>138</v>
      </c>
      <c r="L2820" t="s">
        <v>8352</v>
      </c>
      <c r="M2820" t="s">
        <v>8353</v>
      </c>
      <c r="N2820">
        <v>0.70527777700000005</v>
      </c>
      <c r="O2820">
        <v>0</v>
      </c>
      <c r="P2820">
        <v>15</v>
      </c>
      <c r="Q2820">
        <v>0</v>
      </c>
      <c r="R2820">
        <v>22</v>
      </c>
      <c r="S2820">
        <v>0</v>
      </c>
      <c r="T2820">
        <v>10</v>
      </c>
      <c r="U2820">
        <v>0</v>
      </c>
      <c r="V2820">
        <v>0</v>
      </c>
      <c r="W2820">
        <v>0</v>
      </c>
      <c r="X2820">
        <v>2.173409660110825</v>
      </c>
      <c r="Y2820">
        <v>0</v>
      </c>
      <c r="Z2820">
        <v>17.387932476008686</v>
      </c>
      <c r="AA2820">
        <v>0</v>
      </c>
      <c r="AB2820">
        <v>7.7212512547973287</v>
      </c>
      <c r="AC2820">
        <v>0</v>
      </c>
      <c r="AD2820">
        <v>0</v>
      </c>
      <c r="AE2820">
        <v>27.282593390916837</v>
      </c>
    </row>
    <row r="2821" spans="1:31" x14ac:dyDescent="0.25">
      <c r="A2821">
        <v>2365325</v>
      </c>
      <c r="B2821">
        <v>1</v>
      </c>
      <c r="C2821" t="s">
        <v>80</v>
      </c>
      <c r="D2821" t="s">
        <v>90</v>
      </c>
      <c r="E2821" t="s">
        <v>132</v>
      </c>
      <c r="F2821" t="s">
        <v>8354</v>
      </c>
      <c r="G2821" t="s">
        <v>134</v>
      </c>
      <c r="H2821" t="s">
        <v>135</v>
      </c>
      <c r="I2821" t="s">
        <v>136</v>
      </c>
      <c r="J2821" t="s">
        <v>137</v>
      </c>
      <c r="K2821" t="s">
        <v>138</v>
      </c>
      <c r="L2821" t="s">
        <v>8355</v>
      </c>
      <c r="M2821" t="s">
        <v>8356</v>
      </c>
      <c r="N2821">
        <v>2.4088888879999999</v>
      </c>
      <c r="O2821">
        <v>0</v>
      </c>
      <c r="P2821">
        <v>273</v>
      </c>
      <c r="Q2821">
        <v>0</v>
      </c>
      <c r="R2821">
        <v>2</v>
      </c>
      <c r="S2821">
        <v>0</v>
      </c>
      <c r="T2821">
        <v>14</v>
      </c>
      <c r="U2821">
        <v>0</v>
      </c>
      <c r="V2821">
        <v>0</v>
      </c>
      <c r="W2821">
        <v>0</v>
      </c>
      <c r="X2821">
        <v>119.70678163557864</v>
      </c>
      <c r="Y2821">
        <v>0</v>
      </c>
      <c r="Z2821">
        <v>0.27547975887094667</v>
      </c>
      <c r="AA2821">
        <v>0</v>
      </c>
      <c r="AB2821">
        <v>23.899201231900967</v>
      </c>
      <c r="AC2821">
        <v>0</v>
      </c>
      <c r="AD2821">
        <v>0</v>
      </c>
      <c r="AE2821">
        <v>143.88146262635055</v>
      </c>
    </row>
    <row r="2822" spans="1:31" x14ac:dyDescent="0.25">
      <c r="A2822">
        <v>2365411</v>
      </c>
      <c r="B2822">
        <v>1</v>
      </c>
      <c r="C2822" t="s">
        <v>80</v>
      </c>
      <c r="D2822" t="s">
        <v>95</v>
      </c>
      <c r="E2822" t="s">
        <v>171</v>
      </c>
      <c r="F2822" t="s">
        <v>8357</v>
      </c>
      <c r="G2822" t="s">
        <v>244</v>
      </c>
      <c r="H2822" t="s">
        <v>135</v>
      </c>
      <c r="I2822" t="s">
        <v>136</v>
      </c>
      <c r="J2822" t="s">
        <v>137</v>
      </c>
      <c r="K2822" t="s">
        <v>245</v>
      </c>
      <c r="L2822" t="s">
        <v>8358</v>
      </c>
      <c r="M2822" t="s">
        <v>8359</v>
      </c>
      <c r="N2822">
        <v>2.591111111</v>
      </c>
      <c r="O2822">
        <v>4</v>
      </c>
      <c r="P2822">
        <v>177</v>
      </c>
      <c r="Q2822">
        <v>12</v>
      </c>
      <c r="R2822">
        <v>0</v>
      </c>
      <c r="S2822">
        <v>15</v>
      </c>
      <c r="T2822">
        <v>12</v>
      </c>
      <c r="U2822">
        <v>1</v>
      </c>
      <c r="V2822">
        <v>0</v>
      </c>
      <c r="W2822">
        <v>4.843548468688418</v>
      </c>
      <c r="X2822">
        <v>60.437199761104786</v>
      </c>
      <c r="Y2822">
        <v>78.850033482333714</v>
      </c>
      <c r="Z2822">
        <v>0</v>
      </c>
      <c r="AA2822">
        <v>243.97097164017813</v>
      </c>
      <c r="AB2822">
        <v>11.48152501774352</v>
      </c>
      <c r="AC2822">
        <v>5.4518807611611111</v>
      </c>
      <c r="AD2822">
        <v>0</v>
      </c>
      <c r="AE2822">
        <v>405.03515913120975</v>
      </c>
    </row>
    <row r="2823" spans="1:31" x14ac:dyDescent="0.25">
      <c r="A2823">
        <v>2365657</v>
      </c>
      <c r="B2823">
        <v>1</v>
      </c>
      <c r="C2823" t="s">
        <v>80</v>
      </c>
      <c r="D2823" t="s">
        <v>96</v>
      </c>
      <c r="E2823" t="s">
        <v>148</v>
      </c>
      <c r="F2823" t="s">
        <v>8360</v>
      </c>
      <c r="G2823" t="s">
        <v>160</v>
      </c>
      <c r="H2823" t="s">
        <v>151</v>
      </c>
      <c r="I2823" t="s">
        <v>136</v>
      </c>
      <c r="J2823" t="s">
        <v>137</v>
      </c>
      <c r="K2823" t="s">
        <v>138</v>
      </c>
      <c r="L2823" t="s">
        <v>8361</v>
      </c>
      <c r="M2823" t="s">
        <v>8362</v>
      </c>
      <c r="N2823">
        <v>2.448611111</v>
      </c>
      <c r="O2823">
        <v>0</v>
      </c>
      <c r="P2823">
        <v>5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3.5513116187283238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3.5513116187283238</v>
      </c>
    </row>
    <row r="2824" spans="1:31" x14ac:dyDescent="0.25">
      <c r="A2824">
        <v>2365365</v>
      </c>
      <c r="B2824">
        <v>1</v>
      </c>
      <c r="C2824" t="s">
        <v>80</v>
      </c>
      <c r="D2824" t="s">
        <v>96</v>
      </c>
      <c r="E2824" t="s">
        <v>148</v>
      </c>
      <c r="F2824" t="s">
        <v>8363</v>
      </c>
      <c r="G2824" t="s">
        <v>160</v>
      </c>
      <c r="H2824" t="s">
        <v>151</v>
      </c>
      <c r="I2824" t="s">
        <v>136</v>
      </c>
      <c r="J2824" t="s">
        <v>137</v>
      </c>
      <c r="K2824" t="s">
        <v>138</v>
      </c>
      <c r="L2824" t="s">
        <v>8364</v>
      </c>
      <c r="M2824" t="s">
        <v>8365</v>
      </c>
      <c r="N2824">
        <v>4.8991666660000002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1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2.2418908083626539</v>
      </c>
      <c r="AC2824">
        <v>0</v>
      </c>
      <c r="AD2824">
        <v>0</v>
      </c>
      <c r="AE2824">
        <v>2.2418908083626539</v>
      </c>
    </row>
    <row r="2825" spans="1:31" x14ac:dyDescent="0.25">
      <c r="A2825">
        <v>2365451</v>
      </c>
      <c r="B2825">
        <v>1</v>
      </c>
      <c r="C2825" t="s">
        <v>80</v>
      </c>
      <c r="D2825" t="s">
        <v>103</v>
      </c>
      <c r="E2825" t="s">
        <v>320</v>
      </c>
      <c r="F2825" t="s">
        <v>1142</v>
      </c>
      <c r="G2825" t="s">
        <v>244</v>
      </c>
      <c r="H2825" t="s">
        <v>135</v>
      </c>
      <c r="I2825" t="s">
        <v>136</v>
      </c>
      <c r="J2825" t="s">
        <v>137</v>
      </c>
      <c r="K2825" t="s">
        <v>245</v>
      </c>
      <c r="L2825" t="s">
        <v>8366</v>
      </c>
      <c r="M2825" t="s">
        <v>8367</v>
      </c>
      <c r="N2825">
        <v>1.451944444</v>
      </c>
      <c r="O2825">
        <v>1</v>
      </c>
      <c r="P2825">
        <v>1588</v>
      </c>
      <c r="Q2825">
        <v>36</v>
      </c>
      <c r="R2825">
        <v>179</v>
      </c>
      <c r="S2825">
        <v>18</v>
      </c>
      <c r="T2825">
        <v>186</v>
      </c>
      <c r="U2825">
        <v>2</v>
      </c>
      <c r="V2825">
        <v>0</v>
      </c>
      <c r="W2825">
        <v>0.38396753211110562</v>
      </c>
      <c r="X2825">
        <v>787.25506958793869</v>
      </c>
      <c r="Y2825">
        <v>401.35640308538063</v>
      </c>
      <c r="Z2825">
        <v>784.17947031585788</v>
      </c>
      <c r="AA2825">
        <v>156.71316357600466</v>
      </c>
      <c r="AB2825">
        <v>316.26595253332442</v>
      </c>
      <c r="AC2825">
        <v>121.51947515462572</v>
      </c>
      <c r="AD2825">
        <v>0</v>
      </c>
      <c r="AE2825">
        <v>2567.6735017852429</v>
      </c>
    </row>
    <row r="2826" spans="1:31" x14ac:dyDescent="0.25">
      <c r="A2826">
        <v>2365617</v>
      </c>
      <c r="B2826">
        <v>1</v>
      </c>
      <c r="C2826" t="s">
        <v>80</v>
      </c>
      <c r="D2826" t="s">
        <v>85</v>
      </c>
      <c r="E2826" t="s">
        <v>320</v>
      </c>
      <c r="F2826" t="s">
        <v>2305</v>
      </c>
      <c r="G2826" t="s">
        <v>168</v>
      </c>
      <c r="H2826" t="s">
        <v>135</v>
      </c>
      <c r="I2826" t="s">
        <v>136</v>
      </c>
      <c r="J2826" t="s">
        <v>137</v>
      </c>
      <c r="K2826" t="s">
        <v>138</v>
      </c>
      <c r="L2826" t="s">
        <v>8368</v>
      </c>
      <c r="M2826" t="s">
        <v>8369</v>
      </c>
      <c r="N2826">
        <v>1.1950000000000001</v>
      </c>
      <c r="O2826">
        <v>0</v>
      </c>
      <c r="P2826">
        <v>14303</v>
      </c>
      <c r="Q2826">
        <v>0</v>
      </c>
      <c r="R2826">
        <v>0</v>
      </c>
      <c r="S2826">
        <v>3</v>
      </c>
      <c r="T2826">
        <v>1765</v>
      </c>
      <c r="U2826">
        <v>0</v>
      </c>
      <c r="V2826">
        <v>1</v>
      </c>
      <c r="W2826">
        <v>0</v>
      </c>
      <c r="X2826">
        <v>6444.0031987656357</v>
      </c>
      <c r="Y2826">
        <v>0</v>
      </c>
      <c r="Z2826">
        <v>0</v>
      </c>
      <c r="AA2826">
        <v>2254.4322266085624</v>
      </c>
      <c r="AB2826">
        <v>2967.0496600389506</v>
      </c>
      <c r="AC2826">
        <v>0</v>
      </c>
      <c r="AD2826">
        <v>16.20267407645138</v>
      </c>
      <c r="AE2826">
        <v>11681.687759489601</v>
      </c>
    </row>
    <row r="2827" spans="1:31" x14ac:dyDescent="0.25">
      <c r="A2827">
        <v>2365474</v>
      </c>
      <c r="B2827">
        <v>1</v>
      </c>
      <c r="C2827" t="s">
        <v>80</v>
      </c>
      <c r="D2827" t="s">
        <v>100</v>
      </c>
      <c r="E2827" t="s">
        <v>148</v>
      </c>
      <c r="F2827" t="s">
        <v>8370</v>
      </c>
      <c r="G2827" t="s">
        <v>160</v>
      </c>
      <c r="H2827" t="s">
        <v>151</v>
      </c>
      <c r="I2827" t="s">
        <v>136</v>
      </c>
      <c r="J2827" t="s">
        <v>137</v>
      </c>
      <c r="K2827" t="s">
        <v>138</v>
      </c>
      <c r="L2827" t="s">
        <v>8371</v>
      </c>
      <c r="M2827" t="s">
        <v>8372</v>
      </c>
      <c r="N2827">
        <v>1.830833333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1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3.8231124368908889</v>
      </c>
      <c r="AC2827">
        <v>0</v>
      </c>
      <c r="AD2827">
        <v>0</v>
      </c>
      <c r="AE2827">
        <v>3.8231124368908889</v>
      </c>
    </row>
    <row r="2828" spans="1:31" x14ac:dyDescent="0.25">
      <c r="A2828">
        <v>2365431</v>
      </c>
      <c r="B2828">
        <v>1</v>
      </c>
      <c r="C2828" t="s">
        <v>80</v>
      </c>
      <c r="D2828" t="s">
        <v>101</v>
      </c>
      <c r="E2828" t="s">
        <v>225</v>
      </c>
      <c r="F2828" t="s">
        <v>8373</v>
      </c>
      <c r="G2828" t="s">
        <v>156</v>
      </c>
      <c r="H2828" t="s">
        <v>151</v>
      </c>
      <c r="I2828" t="s">
        <v>136</v>
      </c>
      <c r="J2828" t="s">
        <v>137</v>
      </c>
      <c r="K2828" t="s">
        <v>138</v>
      </c>
      <c r="L2828" t="s">
        <v>8374</v>
      </c>
      <c r="M2828" t="s">
        <v>8375</v>
      </c>
      <c r="N2828">
        <v>0.78611111099999997</v>
      </c>
      <c r="O2828">
        <v>0</v>
      </c>
      <c r="P2828">
        <v>25</v>
      </c>
      <c r="Q2828">
        <v>0</v>
      </c>
      <c r="R2828">
        <v>0</v>
      </c>
      <c r="S2828">
        <v>0</v>
      </c>
      <c r="T2828">
        <v>5</v>
      </c>
      <c r="U2828">
        <v>0</v>
      </c>
      <c r="V2828">
        <v>0</v>
      </c>
      <c r="W2828">
        <v>0</v>
      </c>
      <c r="X2828">
        <v>17.615102873996769</v>
      </c>
      <c r="Y2828">
        <v>0</v>
      </c>
      <c r="Z2828">
        <v>0</v>
      </c>
      <c r="AA2828">
        <v>0</v>
      </c>
      <c r="AB2828">
        <v>4.8785565887492277</v>
      </c>
      <c r="AC2828">
        <v>0</v>
      </c>
      <c r="AD2828">
        <v>0</v>
      </c>
      <c r="AE2828">
        <v>22.493659462745995</v>
      </c>
    </row>
    <row r="2829" spans="1:31" x14ac:dyDescent="0.25">
      <c r="A2829">
        <v>2365408</v>
      </c>
      <c r="B2829">
        <v>1</v>
      </c>
      <c r="C2829" t="s">
        <v>80</v>
      </c>
      <c r="D2829" t="s">
        <v>95</v>
      </c>
      <c r="E2829" t="s">
        <v>132</v>
      </c>
      <c r="F2829" t="s">
        <v>8376</v>
      </c>
      <c r="G2829" t="s">
        <v>244</v>
      </c>
      <c r="H2829" t="s">
        <v>135</v>
      </c>
      <c r="I2829" t="s">
        <v>136</v>
      </c>
      <c r="J2829" t="s">
        <v>137</v>
      </c>
      <c r="K2829" t="s">
        <v>245</v>
      </c>
      <c r="L2829" t="s">
        <v>8377</v>
      </c>
      <c r="M2829" t="s">
        <v>8378</v>
      </c>
      <c r="N2829">
        <v>2.9019444440000002</v>
      </c>
      <c r="O2829">
        <v>0</v>
      </c>
      <c r="P2829">
        <v>55</v>
      </c>
      <c r="Q2829">
        <v>0</v>
      </c>
      <c r="R2829">
        <v>0</v>
      </c>
      <c r="S2829">
        <v>0</v>
      </c>
      <c r="T2829">
        <v>3</v>
      </c>
      <c r="U2829">
        <v>0</v>
      </c>
      <c r="V2829">
        <v>0</v>
      </c>
      <c r="W2829">
        <v>0</v>
      </c>
      <c r="X2829">
        <v>28.946658202299062</v>
      </c>
      <c r="Y2829">
        <v>0</v>
      </c>
      <c r="Z2829">
        <v>0</v>
      </c>
      <c r="AA2829">
        <v>0</v>
      </c>
      <c r="AB2829">
        <v>2.4381825187727699</v>
      </c>
      <c r="AC2829">
        <v>0</v>
      </c>
      <c r="AD2829">
        <v>0</v>
      </c>
      <c r="AE2829">
        <v>31.384840721071832</v>
      </c>
    </row>
    <row r="2830" spans="1:31" x14ac:dyDescent="0.25">
      <c r="A2830">
        <v>2365574</v>
      </c>
      <c r="B2830">
        <v>1</v>
      </c>
      <c r="C2830" t="s">
        <v>81</v>
      </c>
      <c r="D2830" t="s">
        <v>121</v>
      </c>
      <c r="E2830" t="s">
        <v>132</v>
      </c>
      <c r="F2830" t="s">
        <v>8379</v>
      </c>
      <c r="G2830" t="s">
        <v>244</v>
      </c>
      <c r="H2830" t="s">
        <v>135</v>
      </c>
      <c r="I2830" t="s">
        <v>136</v>
      </c>
      <c r="J2830" t="s">
        <v>137</v>
      </c>
      <c r="K2830" t="s">
        <v>245</v>
      </c>
      <c r="L2830" t="s">
        <v>8380</v>
      </c>
      <c r="M2830" t="s">
        <v>8381</v>
      </c>
      <c r="N2830">
        <v>0.75305555499999999</v>
      </c>
      <c r="O2830">
        <v>0</v>
      </c>
      <c r="P2830">
        <v>15</v>
      </c>
      <c r="Q2830">
        <v>0</v>
      </c>
      <c r="R2830">
        <v>0</v>
      </c>
      <c r="S2830">
        <v>0</v>
      </c>
      <c r="T2830">
        <v>1</v>
      </c>
      <c r="U2830">
        <v>0</v>
      </c>
      <c r="V2830">
        <v>0</v>
      </c>
      <c r="W2830">
        <v>0</v>
      </c>
      <c r="X2830">
        <v>1.4885638327960757</v>
      </c>
      <c r="Y2830">
        <v>0</v>
      </c>
      <c r="Z2830">
        <v>0</v>
      </c>
      <c r="AA2830">
        <v>0</v>
      </c>
      <c r="AB2830">
        <v>1.5369696941527637</v>
      </c>
      <c r="AC2830">
        <v>0</v>
      </c>
      <c r="AD2830">
        <v>0</v>
      </c>
      <c r="AE2830">
        <v>3.0255335269488395</v>
      </c>
    </row>
    <row r="2831" spans="1:31" x14ac:dyDescent="0.25">
      <c r="A2831">
        <v>2365551</v>
      </c>
      <c r="B2831">
        <v>1</v>
      </c>
      <c r="C2831" t="s">
        <v>80</v>
      </c>
      <c r="D2831" t="s">
        <v>97</v>
      </c>
      <c r="E2831" t="s">
        <v>148</v>
      </c>
      <c r="F2831" t="s">
        <v>8382</v>
      </c>
      <c r="G2831" t="s">
        <v>150</v>
      </c>
      <c r="H2831" t="s">
        <v>151</v>
      </c>
      <c r="I2831" t="s">
        <v>136</v>
      </c>
      <c r="J2831" t="s">
        <v>137</v>
      </c>
      <c r="K2831" t="s">
        <v>138</v>
      </c>
      <c r="L2831" t="s">
        <v>8383</v>
      </c>
      <c r="M2831" t="s">
        <v>8384</v>
      </c>
      <c r="N2831">
        <v>2.4286111109999999</v>
      </c>
      <c r="O2831">
        <v>0</v>
      </c>
      <c r="P2831">
        <v>1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1.2280484383353705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1.2280484383353705</v>
      </c>
    </row>
    <row r="2832" spans="1:31" x14ac:dyDescent="0.25">
      <c r="A2832">
        <v>2365302</v>
      </c>
      <c r="B2832">
        <v>1</v>
      </c>
      <c r="C2832" t="s">
        <v>81</v>
      </c>
      <c r="D2832" t="s">
        <v>115</v>
      </c>
      <c r="E2832" t="s">
        <v>132</v>
      </c>
      <c r="F2832" t="s">
        <v>8385</v>
      </c>
      <c r="G2832" t="s">
        <v>142</v>
      </c>
      <c r="H2832" t="s">
        <v>135</v>
      </c>
      <c r="I2832" t="s">
        <v>136</v>
      </c>
      <c r="J2832" t="s">
        <v>137</v>
      </c>
      <c r="K2832" t="s">
        <v>138</v>
      </c>
      <c r="L2832" t="s">
        <v>8386</v>
      </c>
      <c r="M2832" t="s">
        <v>8387</v>
      </c>
      <c r="N2832">
        <v>1.987222222</v>
      </c>
      <c r="O2832">
        <v>0</v>
      </c>
      <c r="P2832">
        <v>21</v>
      </c>
      <c r="Q2832">
        <v>0</v>
      </c>
      <c r="R2832">
        <v>1</v>
      </c>
      <c r="S2832">
        <v>0</v>
      </c>
      <c r="T2832">
        <v>1</v>
      </c>
      <c r="U2832">
        <v>0</v>
      </c>
      <c r="V2832">
        <v>0</v>
      </c>
      <c r="W2832">
        <v>0</v>
      </c>
      <c r="X2832">
        <v>8.1520779822145286</v>
      </c>
      <c r="Y2832">
        <v>0</v>
      </c>
      <c r="Z2832">
        <v>0.51509171434127787</v>
      </c>
      <c r="AA2832">
        <v>0</v>
      </c>
      <c r="AB2832">
        <v>3.0914106542873609</v>
      </c>
      <c r="AC2832">
        <v>0</v>
      </c>
      <c r="AD2832">
        <v>0</v>
      </c>
      <c r="AE2832">
        <v>11.758580350843168</v>
      </c>
    </row>
    <row r="2833" spans="1:31" x14ac:dyDescent="0.25">
      <c r="A2833">
        <v>2365388</v>
      </c>
      <c r="B2833">
        <v>1</v>
      </c>
      <c r="C2833" t="s">
        <v>80</v>
      </c>
      <c r="D2833" t="s">
        <v>96</v>
      </c>
      <c r="E2833" t="s">
        <v>148</v>
      </c>
      <c r="F2833" t="s">
        <v>8388</v>
      </c>
      <c r="G2833" t="s">
        <v>160</v>
      </c>
      <c r="H2833" t="s">
        <v>151</v>
      </c>
      <c r="I2833" t="s">
        <v>136</v>
      </c>
      <c r="J2833" t="s">
        <v>137</v>
      </c>
      <c r="K2833" t="s">
        <v>138</v>
      </c>
      <c r="L2833" t="s">
        <v>8389</v>
      </c>
      <c r="M2833" t="s">
        <v>8390</v>
      </c>
      <c r="N2833">
        <v>4.7111111110000001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1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</row>
    <row r="2834" spans="1:31" x14ac:dyDescent="0.25">
      <c r="A2834">
        <v>2365743</v>
      </c>
      <c r="B2834">
        <v>1</v>
      </c>
      <c r="C2834" t="s">
        <v>80</v>
      </c>
      <c r="D2834" t="s">
        <v>96</v>
      </c>
      <c r="E2834" t="s">
        <v>225</v>
      </c>
      <c r="F2834" t="s">
        <v>8391</v>
      </c>
      <c r="G2834" t="s">
        <v>219</v>
      </c>
      <c r="H2834" t="s">
        <v>151</v>
      </c>
      <c r="I2834" t="s">
        <v>136</v>
      </c>
      <c r="J2834" t="s">
        <v>137</v>
      </c>
      <c r="K2834" t="s">
        <v>138</v>
      </c>
      <c r="L2834" t="s">
        <v>8392</v>
      </c>
      <c r="M2834" t="s">
        <v>8393</v>
      </c>
      <c r="N2834">
        <v>2.0858333330000001</v>
      </c>
      <c r="O2834">
        <v>0</v>
      </c>
      <c r="P2834">
        <v>59</v>
      </c>
      <c r="Q2834">
        <v>0</v>
      </c>
      <c r="R2834">
        <v>1</v>
      </c>
      <c r="S2834">
        <v>0</v>
      </c>
      <c r="T2834">
        <v>3</v>
      </c>
      <c r="U2834">
        <v>0</v>
      </c>
      <c r="V2834">
        <v>0</v>
      </c>
      <c r="W2834">
        <v>0</v>
      </c>
      <c r="X2834">
        <v>46.327224652305929</v>
      </c>
      <c r="Y2834">
        <v>0</v>
      </c>
      <c r="Z2834">
        <v>0</v>
      </c>
      <c r="AA2834">
        <v>0</v>
      </c>
      <c r="AB2834">
        <v>1.5212483169066267</v>
      </c>
      <c r="AC2834">
        <v>0</v>
      </c>
      <c r="AD2834">
        <v>0</v>
      </c>
      <c r="AE2834">
        <v>47.848472969212558</v>
      </c>
    </row>
    <row r="2835" spans="1:31" x14ac:dyDescent="0.25">
      <c r="A2835">
        <v>2365537</v>
      </c>
      <c r="B2835">
        <v>1</v>
      </c>
      <c r="C2835" t="s">
        <v>80</v>
      </c>
      <c r="D2835" t="s">
        <v>97</v>
      </c>
      <c r="E2835" t="s">
        <v>132</v>
      </c>
      <c r="F2835" t="s">
        <v>8175</v>
      </c>
      <c r="G2835" t="s">
        <v>168</v>
      </c>
      <c r="H2835" t="s">
        <v>135</v>
      </c>
      <c r="I2835" t="s">
        <v>136</v>
      </c>
      <c r="J2835" t="s">
        <v>137</v>
      </c>
      <c r="K2835" t="s">
        <v>138</v>
      </c>
      <c r="L2835" t="s">
        <v>8394</v>
      </c>
      <c r="M2835" t="s">
        <v>8395</v>
      </c>
      <c r="N2835">
        <v>0.770277777</v>
      </c>
      <c r="O2835">
        <v>22</v>
      </c>
      <c r="P2835">
        <v>244</v>
      </c>
      <c r="Q2835">
        <v>0</v>
      </c>
      <c r="R2835">
        <v>50</v>
      </c>
      <c r="S2835">
        <v>7</v>
      </c>
      <c r="T2835">
        <v>35</v>
      </c>
      <c r="U2835">
        <v>0</v>
      </c>
      <c r="V2835">
        <v>0</v>
      </c>
      <c r="W2835">
        <v>167.33386730974735</v>
      </c>
      <c r="X2835">
        <v>345.72933441750024</v>
      </c>
      <c r="Y2835">
        <v>0</v>
      </c>
      <c r="Z2835">
        <v>39.232045047808747</v>
      </c>
      <c r="AA2835">
        <v>80.723270147798402</v>
      </c>
      <c r="AB2835">
        <v>44.883509838684951</v>
      </c>
      <c r="AC2835">
        <v>0</v>
      </c>
      <c r="AD2835">
        <v>0</v>
      </c>
      <c r="AE2835">
        <v>677.90202676153967</v>
      </c>
    </row>
    <row r="2836" spans="1:31" x14ac:dyDescent="0.25">
      <c r="A2836">
        <v>2365637</v>
      </c>
      <c r="B2836">
        <v>1</v>
      </c>
      <c r="C2836" t="s">
        <v>80</v>
      </c>
      <c r="D2836" t="s">
        <v>96</v>
      </c>
      <c r="E2836" t="s">
        <v>148</v>
      </c>
      <c r="F2836" t="s">
        <v>8396</v>
      </c>
      <c r="G2836" t="s">
        <v>240</v>
      </c>
      <c r="H2836" t="s">
        <v>151</v>
      </c>
      <c r="I2836" t="s">
        <v>136</v>
      </c>
      <c r="J2836" t="s">
        <v>137</v>
      </c>
      <c r="K2836" t="s">
        <v>138</v>
      </c>
      <c r="L2836" t="s">
        <v>8397</v>
      </c>
      <c r="M2836" t="s">
        <v>8398</v>
      </c>
      <c r="N2836">
        <v>2.8141666660000002</v>
      </c>
      <c r="O2836">
        <v>0</v>
      </c>
      <c r="P2836">
        <v>1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1.3317580570185801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1.3317580570185801</v>
      </c>
    </row>
    <row r="2837" spans="1:31" x14ac:dyDescent="0.25">
      <c r="A2837">
        <v>2365345</v>
      </c>
      <c r="B2837">
        <v>1</v>
      </c>
      <c r="C2837" t="s">
        <v>80</v>
      </c>
      <c r="D2837" t="s">
        <v>110</v>
      </c>
      <c r="E2837" t="s">
        <v>225</v>
      </c>
      <c r="F2837" t="s">
        <v>7997</v>
      </c>
      <c r="G2837" t="s">
        <v>252</v>
      </c>
      <c r="H2837" t="s">
        <v>151</v>
      </c>
      <c r="I2837" t="s">
        <v>136</v>
      </c>
      <c r="J2837" t="s">
        <v>137</v>
      </c>
      <c r="K2837" t="s">
        <v>245</v>
      </c>
      <c r="L2837" t="s">
        <v>8399</v>
      </c>
      <c r="M2837" t="s">
        <v>8400</v>
      </c>
      <c r="N2837">
        <v>2.7763888880000001</v>
      </c>
      <c r="O2837">
        <v>0</v>
      </c>
      <c r="P2837">
        <v>203</v>
      </c>
      <c r="Q2837">
        <v>0</v>
      </c>
      <c r="R2837">
        <v>0</v>
      </c>
      <c r="S2837">
        <v>0</v>
      </c>
      <c r="T2837">
        <v>9</v>
      </c>
      <c r="U2837">
        <v>0</v>
      </c>
      <c r="V2837">
        <v>0</v>
      </c>
      <c r="W2837">
        <v>0</v>
      </c>
      <c r="X2837">
        <v>202.68070705071767</v>
      </c>
      <c r="Y2837">
        <v>0</v>
      </c>
      <c r="Z2837">
        <v>0</v>
      </c>
      <c r="AA2837">
        <v>0</v>
      </c>
      <c r="AB2837">
        <v>14.724926666546718</v>
      </c>
      <c r="AC2837">
        <v>0</v>
      </c>
      <c r="AD2837">
        <v>0</v>
      </c>
      <c r="AE2837">
        <v>217.40563371726438</v>
      </c>
    </row>
    <row r="2838" spans="1:31" x14ac:dyDescent="0.25">
      <c r="A2838">
        <v>2365531</v>
      </c>
      <c r="B2838">
        <v>1</v>
      </c>
      <c r="C2838" t="s">
        <v>81</v>
      </c>
      <c r="D2838" t="s">
        <v>127</v>
      </c>
      <c r="E2838" t="s">
        <v>148</v>
      </c>
      <c r="F2838" t="s">
        <v>8401</v>
      </c>
      <c r="G2838" t="s">
        <v>160</v>
      </c>
      <c r="H2838" t="s">
        <v>151</v>
      </c>
      <c r="I2838" t="s">
        <v>136</v>
      </c>
      <c r="J2838" t="s">
        <v>137</v>
      </c>
      <c r="K2838" t="s">
        <v>138</v>
      </c>
      <c r="L2838" t="s">
        <v>8402</v>
      </c>
      <c r="M2838" t="s">
        <v>8403</v>
      </c>
      <c r="N2838">
        <v>4.710555555</v>
      </c>
      <c r="O2838">
        <v>0</v>
      </c>
      <c r="P2838">
        <v>1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0.29308233148585838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0.29308233148585838</v>
      </c>
    </row>
    <row r="2839" spans="1:31" x14ac:dyDescent="0.25">
      <c r="A2839">
        <v>2365554</v>
      </c>
      <c r="B2839">
        <v>1</v>
      </c>
      <c r="C2839" t="s">
        <v>80</v>
      </c>
      <c r="D2839" t="s">
        <v>103</v>
      </c>
      <c r="E2839" t="s">
        <v>166</v>
      </c>
      <c r="F2839" t="s">
        <v>8404</v>
      </c>
      <c r="G2839" t="s">
        <v>244</v>
      </c>
      <c r="H2839" t="s">
        <v>135</v>
      </c>
      <c r="I2839" t="s">
        <v>136</v>
      </c>
      <c r="J2839" t="s">
        <v>137</v>
      </c>
      <c r="K2839" t="s">
        <v>245</v>
      </c>
      <c r="L2839" t="s">
        <v>8405</v>
      </c>
      <c r="M2839" t="s">
        <v>8406</v>
      </c>
      <c r="N2839">
        <v>1.2338888880000001</v>
      </c>
      <c r="O2839">
        <v>0</v>
      </c>
      <c r="P2839">
        <v>649</v>
      </c>
      <c r="Q2839">
        <v>11</v>
      </c>
      <c r="R2839">
        <v>32</v>
      </c>
      <c r="S2839">
        <v>10</v>
      </c>
      <c r="T2839">
        <v>74</v>
      </c>
      <c r="U2839">
        <v>3</v>
      </c>
      <c r="V2839">
        <v>0</v>
      </c>
      <c r="W2839">
        <v>0</v>
      </c>
      <c r="X2839">
        <v>312.33604208549684</v>
      </c>
      <c r="Y2839">
        <v>144.10230336842272</v>
      </c>
      <c r="Z2839">
        <v>199.94586663539505</v>
      </c>
      <c r="AA2839">
        <v>76.79661148008158</v>
      </c>
      <c r="AB2839">
        <v>149.0452632751788</v>
      </c>
      <c r="AC2839">
        <v>683.09738816752088</v>
      </c>
      <c r="AD2839">
        <v>0</v>
      </c>
      <c r="AE2839">
        <v>1565.3234750120957</v>
      </c>
    </row>
    <row r="2840" spans="1:31" x14ac:dyDescent="0.25">
      <c r="A2840">
        <v>2365763</v>
      </c>
      <c r="B2840">
        <v>1</v>
      </c>
      <c r="C2840" t="s">
        <v>80</v>
      </c>
      <c r="D2840" t="s">
        <v>84</v>
      </c>
      <c r="E2840" t="s">
        <v>148</v>
      </c>
      <c r="F2840" t="s">
        <v>8407</v>
      </c>
      <c r="G2840" t="s">
        <v>150</v>
      </c>
      <c r="H2840" t="s">
        <v>151</v>
      </c>
      <c r="I2840" t="s">
        <v>136</v>
      </c>
      <c r="J2840" t="s">
        <v>137</v>
      </c>
      <c r="K2840" t="s">
        <v>138</v>
      </c>
      <c r="L2840" t="s">
        <v>8408</v>
      </c>
      <c r="M2840" t="s">
        <v>8409</v>
      </c>
      <c r="N2840">
        <v>0.83388888800000005</v>
      </c>
      <c r="O2840">
        <v>0</v>
      </c>
      <c r="P2840">
        <v>5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1.2757309882802108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1.2757309882802108</v>
      </c>
    </row>
    <row r="2841" spans="1:31" x14ac:dyDescent="0.25">
      <c r="A2841">
        <v>2365614</v>
      </c>
      <c r="B2841">
        <v>1</v>
      </c>
      <c r="C2841" t="s">
        <v>80</v>
      </c>
      <c r="D2841" t="s">
        <v>103</v>
      </c>
      <c r="E2841" t="s">
        <v>132</v>
      </c>
      <c r="F2841" t="s">
        <v>8410</v>
      </c>
      <c r="G2841" t="s">
        <v>328</v>
      </c>
      <c r="H2841" t="s">
        <v>135</v>
      </c>
      <c r="I2841" t="s">
        <v>136</v>
      </c>
      <c r="J2841" t="s">
        <v>137</v>
      </c>
      <c r="K2841" t="s">
        <v>245</v>
      </c>
      <c r="L2841" t="s">
        <v>8411</v>
      </c>
      <c r="M2841" t="s">
        <v>8412</v>
      </c>
      <c r="N2841">
        <v>0.34861111099999997</v>
      </c>
      <c r="O2841">
        <v>0</v>
      </c>
      <c r="P2841">
        <v>99</v>
      </c>
      <c r="Q2841">
        <v>0</v>
      </c>
      <c r="R2841">
        <v>17</v>
      </c>
      <c r="S2841">
        <v>0</v>
      </c>
      <c r="T2841">
        <v>32</v>
      </c>
      <c r="U2841">
        <v>0</v>
      </c>
      <c r="V2841">
        <v>0</v>
      </c>
      <c r="W2841">
        <v>0</v>
      </c>
      <c r="X2841">
        <v>8.5588652148499538</v>
      </c>
      <c r="Y2841">
        <v>0</v>
      </c>
      <c r="Z2841">
        <v>3.3888394610734442</v>
      </c>
      <c r="AA2841">
        <v>0</v>
      </c>
      <c r="AB2841">
        <v>7.6741296067498634</v>
      </c>
      <c r="AC2841">
        <v>0</v>
      </c>
      <c r="AD2841">
        <v>0</v>
      </c>
      <c r="AE2841">
        <v>19.621834282673262</v>
      </c>
    </row>
    <row r="2842" spans="1:31" x14ac:dyDescent="0.25">
      <c r="A2842">
        <v>2365428</v>
      </c>
      <c r="B2842">
        <v>1</v>
      </c>
      <c r="C2842" t="s">
        <v>81</v>
      </c>
      <c r="D2842" t="s">
        <v>123</v>
      </c>
      <c r="E2842" t="s">
        <v>166</v>
      </c>
      <c r="F2842" t="s">
        <v>8413</v>
      </c>
      <c r="G2842" t="s">
        <v>168</v>
      </c>
      <c r="H2842" t="s">
        <v>135</v>
      </c>
      <c r="I2842" t="s">
        <v>136</v>
      </c>
      <c r="J2842" t="s">
        <v>137</v>
      </c>
      <c r="K2842" t="s">
        <v>138</v>
      </c>
      <c r="L2842" t="s">
        <v>8414</v>
      </c>
      <c r="M2842" t="s">
        <v>8415</v>
      </c>
      <c r="N2842">
        <v>0.87527777699999998</v>
      </c>
      <c r="O2842">
        <v>0</v>
      </c>
      <c r="P2842">
        <v>925</v>
      </c>
      <c r="Q2842">
        <v>26</v>
      </c>
      <c r="R2842">
        <v>147</v>
      </c>
      <c r="S2842">
        <v>4</v>
      </c>
      <c r="T2842">
        <v>100</v>
      </c>
      <c r="U2842">
        <v>0</v>
      </c>
      <c r="V2842">
        <v>0</v>
      </c>
      <c r="W2842">
        <v>0</v>
      </c>
      <c r="X2842">
        <v>106.32617770231262</v>
      </c>
      <c r="Y2842">
        <v>29.690036676482006</v>
      </c>
      <c r="Z2842">
        <v>126.46638083119288</v>
      </c>
      <c r="AA2842">
        <v>6.1785051725438347</v>
      </c>
      <c r="AB2842">
        <v>40.734545739424696</v>
      </c>
      <c r="AC2842">
        <v>0</v>
      </c>
      <c r="AD2842">
        <v>0</v>
      </c>
      <c r="AE2842">
        <v>309.39564612195602</v>
      </c>
    </row>
    <row r="2843" spans="1:31" x14ac:dyDescent="0.25">
      <c r="A2843">
        <v>2365783</v>
      </c>
      <c r="B2843">
        <v>1</v>
      </c>
      <c r="C2843" t="s">
        <v>81</v>
      </c>
      <c r="D2843" t="s">
        <v>121</v>
      </c>
      <c r="E2843" t="s">
        <v>132</v>
      </c>
      <c r="F2843" t="s">
        <v>1807</v>
      </c>
      <c r="G2843" t="s">
        <v>134</v>
      </c>
      <c r="H2843" t="s">
        <v>135</v>
      </c>
      <c r="I2843" t="s">
        <v>136</v>
      </c>
      <c r="J2843" t="s">
        <v>137</v>
      </c>
      <c r="K2843" t="s">
        <v>138</v>
      </c>
      <c r="L2843" t="s">
        <v>8416</v>
      </c>
      <c r="M2843" t="s">
        <v>8417</v>
      </c>
      <c r="N2843">
        <v>3.1458333330000001</v>
      </c>
      <c r="O2843">
        <v>0</v>
      </c>
      <c r="P2843">
        <v>30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4.3783701857708941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4.3783701857708941</v>
      </c>
    </row>
    <row r="2844" spans="1:31" x14ac:dyDescent="0.25">
      <c r="A2844">
        <v>2365597</v>
      </c>
      <c r="B2844">
        <v>1</v>
      </c>
      <c r="C2844" t="s">
        <v>80</v>
      </c>
      <c r="D2844" t="s">
        <v>93</v>
      </c>
      <c r="E2844" t="s">
        <v>166</v>
      </c>
      <c r="F2844" t="s">
        <v>8418</v>
      </c>
      <c r="G2844" t="s">
        <v>168</v>
      </c>
      <c r="H2844" t="s">
        <v>135</v>
      </c>
      <c r="I2844" t="s">
        <v>136</v>
      </c>
      <c r="J2844" t="s">
        <v>137</v>
      </c>
      <c r="K2844" t="s">
        <v>138</v>
      </c>
      <c r="L2844" t="s">
        <v>8419</v>
      </c>
      <c r="M2844" t="s">
        <v>8420</v>
      </c>
      <c r="N2844">
        <v>0.97805555499999997</v>
      </c>
      <c r="O2844">
        <v>0</v>
      </c>
      <c r="P2844">
        <v>262</v>
      </c>
      <c r="Q2844">
        <v>5</v>
      </c>
      <c r="R2844">
        <v>164</v>
      </c>
      <c r="S2844">
        <v>2</v>
      </c>
      <c r="T2844">
        <v>59</v>
      </c>
      <c r="U2844">
        <v>0</v>
      </c>
      <c r="V2844">
        <v>0</v>
      </c>
      <c r="W2844">
        <v>0</v>
      </c>
      <c r="X2844">
        <v>62.202845043208299</v>
      </c>
      <c r="Y2844">
        <v>7.2600238686048257</v>
      </c>
      <c r="Z2844">
        <v>227.13394870042862</v>
      </c>
      <c r="AA2844">
        <v>2.803527696544911</v>
      </c>
      <c r="AB2844">
        <v>52.509452177669431</v>
      </c>
      <c r="AC2844">
        <v>0</v>
      </c>
      <c r="AD2844">
        <v>0</v>
      </c>
      <c r="AE2844">
        <v>351.90979748645611</v>
      </c>
    </row>
    <row r="2845" spans="1:31" x14ac:dyDescent="0.25">
      <c r="A2845">
        <v>2365305</v>
      </c>
      <c r="B2845">
        <v>1</v>
      </c>
      <c r="C2845" t="s">
        <v>80</v>
      </c>
      <c r="D2845" t="s">
        <v>98</v>
      </c>
      <c r="E2845" t="s">
        <v>148</v>
      </c>
      <c r="F2845" t="s">
        <v>8421</v>
      </c>
      <c r="G2845" t="s">
        <v>160</v>
      </c>
      <c r="H2845" t="s">
        <v>151</v>
      </c>
      <c r="I2845" t="s">
        <v>136</v>
      </c>
      <c r="J2845" t="s">
        <v>137</v>
      </c>
      <c r="K2845" t="s">
        <v>138</v>
      </c>
      <c r="L2845" t="s">
        <v>8422</v>
      </c>
      <c r="M2845" t="s">
        <v>8423</v>
      </c>
      <c r="N2845">
        <v>5.5838888879999997</v>
      </c>
      <c r="O2845">
        <v>0</v>
      </c>
      <c r="P2845">
        <v>1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0.6467898262662044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0.6467898262662044</v>
      </c>
    </row>
    <row r="2846" spans="1:31" x14ac:dyDescent="0.25">
      <c r="A2846">
        <v>2365405</v>
      </c>
      <c r="B2846">
        <v>1</v>
      </c>
      <c r="C2846" t="s">
        <v>81</v>
      </c>
      <c r="D2846" t="s">
        <v>117</v>
      </c>
      <c r="E2846" t="s">
        <v>148</v>
      </c>
      <c r="F2846" t="s">
        <v>8424</v>
      </c>
      <c r="G2846" t="s">
        <v>181</v>
      </c>
      <c r="H2846" t="s">
        <v>151</v>
      </c>
      <c r="I2846" t="s">
        <v>136</v>
      </c>
      <c r="J2846" t="s">
        <v>3</v>
      </c>
      <c r="K2846" t="s">
        <v>138</v>
      </c>
      <c r="L2846" t="s">
        <v>8425</v>
      </c>
      <c r="M2846" t="s">
        <v>8426</v>
      </c>
      <c r="N2846">
        <v>3.8152777769999999</v>
      </c>
      <c r="O2846">
        <v>0</v>
      </c>
      <c r="P2846">
        <v>8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4.9595087415451564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4.9595087415451564</v>
      </c>
    </row>
    <row r="2847" spans="1:31" x14ac:dyDescent="0.25">
      <c r="A2847">
        <v>2365385</v>
      </c>
      <c r="B2847">
        <v>1</v>
      </c>
      <c r="C2847" t="s">
        <v>80</v>
      </c>
      <c r="D2847" t="s">
        <v>108</v>
      </c>
      <c r="E2847" t="s">
        <v>171</v>
      </c>
      <c r="F2847" t="s">
        <v>8427</v>
      </c>
      <c r="G2847" t="s">
        <v>244</v>
      </c>
      <c r="H2847" t="s">
        <v>135</v>
      </c>
      <c r="I2847" t="s">
        <v>136</v>
      </c>
      <c r="J2847" t="s">
        <v>137</v>
      </c>
      <c r="K2847" t="s">
        <v>245</v>
      </c>
      <c r="L2847" t="s">
        <v>8428</v>
      </c>
      <c r="M2847" t="s">
        <v>8429</v>
      </c>
      <c r="N2847">
        <v>7.9436111110000001</v>
      </c>
      <c r="O2847">
        <v>0</v>
      </c>
      <c r="P2847">
        <v>166</v>
      </c>
      <c r="Q2847">
        <v>0</v>
      </c>
      <c r="R2847">
        <v>61</v>
      </c>
      <c r="S2847">
        <v>1</v>
      </c>
      <c r="T2847">
        <v>26</v>
      </c>
      <c r="U2847">
        <v>0</v>
      </c>
      <c r="V2847">
        <v>0</v>
      </c>
      <c r="W2847">
        <v>0</v>
      </c>
      <c r="X2847">
        <v>295.13660914108203</v>
      </c>
      <c r="Y2847">
        <v>0</v>
      </c>
      <c r="Z2847">
        <v>593.97477523068221</v>
      </c>
      <c r="AA2847">
        <v>15.146886106412708</v>
      </c>
      <c r="AB2847">
        <v>139.55785000217625</v>
      </c>
      <c r="AC2847">
        <v>0</v>
      </c>
      <c r="AD2847">
        <v>0</v>
      </c>
      <c r="AE2847">
        <v>1043.8161204803532</v>
      </c>
    </row>
    <row r="2848" spans="1:31" x14ac:dyDescent="0.25">
      <c r="A2848">
        <v>2365634</v>
      </c>
      <c r="B2848">
        <v>1</v>
      </c>
      <c r="C2848" t="s">
        <v>80</v>
      </c>
      <c r="D2848" t="s">
        <v>95</v>
      </c>
      <c r="E2848" t="s">
        <v>320</v>
      </c>
      <c r="F2848" t="s">
        <v>1282</v>
      </c>
      <c r="G2848" t="s">
        <v>168</v>
      </c>
      <c r="H2848" t="s">
        <v>135</v>
      </c>
      <c r="I2848" t="s">
        <v>653</v>
      </c>
      <c r="J2848" t="s">
        <v>137</v>
      </c>
      <c r="K2848" t="s">
        <v>138</v>
      </c>
      <c r="L2848" t="s">
        <v>8430</v>
      </c>
      <c r="M2848" t="s">
        <v>8431</v>
      </c>
      <c r="N2848">
        <v>3.6681388000000002E-2</v>
      </c>
      <c r="O2848">
        <v>0</v>
      </c>
      <c r="P2848">
        <v>0</v>
      </c>
      <c r="Q2848">
        <v>0</v>
      </c>
      <c r="R2848">
        <v>0</v>
      </c>
      <c r="S2848">
        <v>11</v>
      </c>
      <c r="T2848">
        <v>0</v>
      </c>
      <c r="U2848">
        <v>1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2.9527549760567835</v>
      </c>
      <c r="AB2848">
        <v>0</v>
      </c>
      <c r="AC2848">
        <v>29.297654055251119</v>
      </c>
      <c r="AD2848">
        <v>0</v>
      </c>
      <c r="AE2848">
        <v>32.250409031307903</v>
      </c>
    </row>
    <row r="2849" spans="1:31" x14ac:dyDescent="0.25">
      <c r="A2849">
        <v>2365342</v>
      </c>
      <c r="B2849">
        <v>1</v>
      </c>
      <c r="C2849" t="s">
        <v>80</v>
      </c>
      <c r="D2849" t="s">
        <v>100</v>
      </c>
      <c r="E2849" t="s">
        <v>225</v>
      </c>
      <c r="F2849" t="s">
        <v>8432</v>
      </c>
      <c r="G2849" t="s">
        <v>181</v>
      </c>
      <c r="H2849" t="s">
        <v>151</v>
      </c>
      <c r="I2849" t="s">
        <v>136</v>
      </c>
      <c r="J2849" t="s">
        <v>137</v>
      </c>
      <c r="K2849" t="s">
        <v>138</v>
      </c>
      <c r="L2849" t="s">
        <v>8433</v>
      </c>
      <c r="M2849" t="s">
        <v>8434</v>
      </c>
      <c r="N2849">
        <v>2.736111111</v>
      </c>
      <c r="O2849">
        <v>0</v>
      </c>
      <c r="P2849">
        <v>1</v>
      </c>
      <c r="Q2849">
        <v>0</v>
      </c>
      <c r="R2849">
        <v>2</v>
      </c>
      <c r="S2849">
        <v>0</v>
      </c>
      <c r="T2849">
        <v>8</v>
      </c>
      <c r="U2849">
        <v>0</v>
      </c>
      <c r="V2849">
        <v>0</v>
      </c>
      <c r="W2849">
        <v>0</v>
      </c>
      <c r="X2849">
        <v>0.78328392096377786</v>
      </c>
      <c r="Y2849">
        <v>0</v>
      </c>
      <c r="Z2849">
        <v>1.6953120341871113</v>
      </c>
      <c r="AA2849">
        <v>0</v>
      </c>
      <c r="AB2849">
        <v>28.150720849462498</v>
      </c>
      <c r="AC2849">
        <v>0</v>
      </c>
      <c r="AD2849">
        <v>0</v>
      </c>
      <c r="AE2849">
        <v>30.629316804613389</v>
      </c>
    </row>
    <row r="2850" spans="1:31" x14ac:dyDescent="0.25">
      <c r="A2850">
        <v>2365391</v>
      </c>
      <c r="B2850">
        <v>1</v>
      </c>
      <c r="C2850" t="s">
        <v>80</v>
      </c>
      <c r="D2850" t="s">
        <v>84</v>
      </c>
      <c r="E2850" t="s">
        <v>148</v>
      </c>
      <c r="F2850" t="s">
        <v>8435</v>
      </c>
      <c r="G2850" t="s">
        <v>181</v>
      </c>
      <c r="H2850" t="s">
        <v>151</v>
      </c>
      <c r="I2850" t="s">
        <v>136</v>
      </c>
      <c r="J2850" t="s">
        <v>3</v>
      </c>
      <c r="K2850" t="s">
        <v>138</v>
      </c>
      <c r="L2850" t="s">
        <v>8436</v>
      </c>
      <c r="M2850" t="s">
        <v>8437</v>
      </c>
      <c r="N2850">
        <v>7.1416666659999999</v>
      </c>
      <c r="O2850">
        <v>0</v>
      </c>
      <c r="P2850">
        <v>29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62.026034610196554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62.026034610196554</v>
      </c>
    </row>
    <row r="2851" spans="1:31" x14ac:dyDescent="0.25">
      <c r="A2851">
        <v>2365440</v>
      </c>
      <c r="B2851">
        <v>1</v>
      </c>
      <c r="C2851" t="s">
        <v>80</v>
      </c>
      <c r="D2851" t="s">
        <v>104</v>
      </c>
      <c r="E2851" t="s">
        <v>171</v>
      </c>
      <c r="F2851" t="s">
        <v>8438</v>
      </c>
      <c r="G2851" t="s">
        <v>328</v>
      </c>
      <c r="H2851" t="s">
        <v>135</v>
      </c>
      <c r="I2851" t="s">
        <v>136</v>
      </c>
      <c r="J2851" t="s">
        <v>137</v>
      </c>
      <c r="K2851" t="s">
        <v>138</v>
      </c>
      <c r="L2851" t="s">
        <v>8439</v>
      </c>
      <c r="M2851" t="s">
        <v>8440</v>
      </c>
      <c r="N2851">
        <v>0.377222222</v>
      </c>
      <c r="O2851">
        <v>2</v>
      </c>
      <c r="P2851">
        <v>819</v>
      </c>
      <c r="Q2851">
        <v>13</v>
      </c>
      <c r="R2851">
        <v>85</v>
      </c>
      <c r="S2851">
        <v>6</v>
      </c>
      <c r="T2851">
        <v>192</v>
      </c>
      <c r="U2851">
        <v>2</v>
      </c>
      <c r="V2851">
        <v>0</v>
      </c>
      <c r="W2851">
        <v>0.22872644299247946</v>
      </c>
      <c r="X2851">
        <v>69.097120934384222</v>
      </c>
      <c r="Y2851">
        <v>6.4235919941367943</v>
      </c>
      <c r="Z2851">
        <v>20.314094101413239</v>
      </c>
      <c r="AA2851">
        <v>2.7239793125422032</v>
      </c>
      <c r="AB2851">
        <v>48.944947366336642</v>
      </c>
      <c r="AC2851">
        <v>13.902008213816721</v>
      </c>
      <c r="AD2851">
        <v>0</v>
      </c>
      <c r="AE2851">
        <v>161.6344683656223</v>
      </c>
    </row>
    <row r="2852" spans="1:31" x14ac:dyDescent="0.25">
      <c r="A2852">
        <v>2365603</v>
      </c>
      <c r="B2852">
        <v>1</v>
      </c>
      <c r="C2852" t="s">
        <v>80</v>
      </c>
      <c r="D2852" t="s">
        <v>96</v>
      </c>
      <c r="E2852" t="s">
        <v>225</v>
      </c>
      <c r="F2852" t="s">
        <v>8441</v>
      </c>
      <c r="G2852" t="s">
        <v>219</v>
      </c>
      <c r="H2852" t="s">
        <v>151</v>
      </c>
      <c r="I2852" t="s">
        <v>136</v>
      </c>
      <c r="J2852" t="s">
        <v>137</v>
      </c>
      <c r="K2852" t="s">
        <v>138</v>
      </c>
      <c r="L2852" t="s">
        <v>8442</v>
      </c>
      <c r="M2852" t="s">
        <v>8443</v>
      </c>
      <c r="N2852">
        <v>0.34666666600000001</v>
      </c>
      <c r="O2852">
        <v>0</v>
      </c>
      <c r="P2852">
        <v>21</v>
      </c>
      <c r="Q2852">
        <v>0</v>
      </c>
      <c r="R2852">
        <v>0</v>
      </c>
      <c r="S2852">
        <v>0</v>
      </c>
      <c r="T2852">
        <v>18</v>
      </c>
      <c r="U2852">
        <v>0</v>
      </c>
      <c r="V2852">
        <v>0</v>
      </c>
      <c r="W2852">
        <v>0</v>
      </c>
      <c r="X2852">
        <v>3.5677632793871474</v>
      </c>
      <c r="Y2852">
        <v>0</v>
      </c>
      <c r="Z2852">
        <v>0</v>
      </c>
      <c r="AA2852">
        <v>0</v>
      </c>
      <c r="AB2852">
        <v>16.16817651131765</v>
      </c>
      <c r="AC2852">
        <v>0</v>
      </c>
      <c r="AD2852">
        <v>0</v>
      </c>
      <c r="AE2852">
        <v>19.735939790704798</v>
      </c>
    </row>
    <row r="2853" spans="1:31" x14ac:dyDescent="0.25">
      <c r="A2853">
        <v>2365626</v>
      </c>
      <c r="B2853">
        <v>1</v>
      </c>
      <c r="C2853" t="s">
        <v>80</v>
      </c>
      <c r="D2853" t="s">
        <v>98</v>
      </c>
      <c r="E2853" t="s">
        <v>148</v>
      </c>
      <c r="F2853" t="s">
        <v>8444</v>
      </c>
      <c r="G2853" t="s">
        <v>150</v>
      </c>
      <c r="H2853" t="s">
        <v>151</v>
      </c>
      <c r="I2853" t="s">
        <v>136</v>
      </c>
      <c r="J2853" t="s">
        <v>137</v>
      </c>
      <c r="K2853" t="s">
        <v>138</v>
      </c>
      <c r="L2853" t="s">
        <v>8445</v>
      </c>
      <c r="M2853" t="s">
        <v>8446</v>
      </c>
      <c r="N2853">
        <v>1.903888888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2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7.1700477025355731</v>
      </c>
      <c r="AC2853">
        <v>0</v>
      </c>
      <c r="AD2853">
        <v>0</v>
      </c>
      <c r="AE2853">
        <v>7.1700477025355731</v>
      </c>
    </row>
    <row r="2854" spans="1:31" x14ac:dyDescent="0.25">
      <c r="A2854">
        <v>2365749</v>
      </c>
      <c r="B2854">
        <v>1</v>
      </c>
      <c r="C2854" t="s">
        <v>80</v>
      </c>
      <c r="D2854" t="s">
        <v>82</v>
      </c>
      <c r="E2854" t="s">
        <v>148</v>
      </c>
      <c r="F2854" t="s">
        <v>8447</v>
      </c>
      <c r="G2854" t="s">
        <v>240</v>
      </c>
      <c r="H2854" t="s">
        <v>151</v>
      </c>
      <c r="I2854" t="s">
        <v>136</v>
      </c>
      <c r="J2854" t="s">
        <v>137</v>
      </c>
      <c r="K2854" t="s">
        <v>138</v>
      </c>
      <c r="L2854" t="s">
        <v>8448</v>
      </c>
      <c r="M2854" t="s">
        <v>8449</v>
      </c>
      <c r="N2854">
        <v>6.051666666</v>
      </c>
      <c r="O2854">
        <v>0</v>
      </c>
      <c r="P2854">
        <v>4</v>
      </c>
      <c r="Q2854">
        <v>0</v>
      </c>
      <c r="R2854">
        <v>0</v>
      </c>
      <c r="S2854">
        <v>0</v>
      </c>
      <c r="T2854">
        <v>7</v>
      </c>
      <c r="U2854">
        <v>0</v>
      </c>
      <c r="V2854">
        <v>0</v>
      </c>
      <c r="W2854">
        <v>0</v>
      </c>
      <c r="X2854">
        <v>2.0399096924815123</v>
      </c>
      <c r="Y2854">
        <v>0</v>
      </c>
      <c r="Z2854">
        <v>0</v>
      </c>
      <c r="AA2854">
        <v>0</v>
      </c>
      <c r="AB2854">
        <v>45.972453268948698</v>
      </c>
      <c r="AC2854">
        <v>0</v>
      </c>
      <c r="AD2854">
        <v>0</v>
      </c>
      <c r="AE2854">
        <v>48.012362961430213</v>
      </c>
    </row>
    <row r="2855" spans="1:31" x14ac:dyDescent="0.25">
      <c r="A2855">
        <v>2365371</v>
      </c>
      <c r="B2855">
        <v>1</v>
      </c>
      <c r="C2855" t="s">
        <v>80</v>
      </c>
      <c r="D2855" t="s">
        <v>105</v>
      </c>
      <c r="E2855" t="s">
        <v>171</v>
      </c>
      <c r="F2855" t="s">
        <v>8450</v>
      </c>
      <c r="G2855" t="s">
        <v>244</v>
      </c>
      <c r="H2855" t="s">
        <v>135</v>
      </c>
      <c r="I2855" t="s">
        <v>136</v>
      </c>
      <c r="J2855" t="s">
        <v>137</v>
      </c>
      <c r="K2855" t="s">
        <v>245</v>
      </c>
      <c r="L2855" t="s">
        <v>8451</v>
      </c>
      <c r="M2855" t="s">
        <v>8452</v>
      </c>
      <c r="N2855">
        <v>7.8038888880000004</v>
      </c>
      <c r="O2855">
        <v>0</v>
      </c>
      <c r="P2855">
        <v>1293</v>
      </c>
      <c r="Q2855">
        <v>0</v>
      </c>
      <c r="R2855">
        <v>195</v>
      </c>
      <c r="S2855">
        <v>1</v>
      </c>
      <c r="T2855">
        <v>199</v>
      </c>
      <c r="U2855">
        <v>0</v>
      </c>
      <c r="V2855">
        <v>1</v>
      </c>
      <c r="W2855">
        <v>0</v>
      </c>
      <c r="X2855">
        <v>3322.7231620584835</v>
      </c>
      <c r="Y2855">
        <v>0</v>
      </c>
      <c r="Z2855">
        <v>795.3674888571752</v>
      </c>
      <c r="AA2855">
        <v>140.94166548283704</v>
      </c>
      <c r="AB2855">
        <v>2256.2849410082895</v>
      </c>
      <c r="AC2855">
        <v>0</v>
      </c>
      <c r="AD2855">
        <v>12.635594649697342</v>
      </c>
      <c r="AE2855">
        <v>6527.9528520564818</v>
      </c>
    </row>
    <row r="2856" spans="1:31" x14ac:dyDescent="0.25">
      <c r="A2856">
        <v>2365417</v>
      </c>
      <c r="B2856">
        <v>1</v>
      </c>
      <c r="C2856" t="s">
        <v>80</v>
      </c>
      <c r="D2856" t="s">
        <v>104</v>
      </c>
      <c r="E2856" t="s">
        <v>171</v>
      </c>
      <c r="F2856" t="s">
        <v>8453</v>
      </c>
      <c r="G2856" t="s">
        <v>489</v>
      </c>
      <c r="H2856" t="s">
        <v>135</v>
      </c>
      <c r="I2856" t="s">
        <v>136</v>
      </c>
      <c r="J2856" t="s">
        <v>137</v>
      </c>
      <c r="K2856" t="s">
        <v>138</v>
      </c>
      <c r="L2856" t="s">
        <v>8454</v>
      </c>
      <c r="M2856" t="s">
        <v>8455</v>
      </c>
      <c r="N2856">
        <v>0.60944444399999997</v>
      </c>
      <c r="O2856">
        <v>16</v>
      </c>
      <c r="P2856">
        <v>93</v>
      </c>
      <c r="Q2856">
        <v>17</v>
      </c>
      <c r="R2856">
        <v>22</v>
      </c>
      <c r="S2856">
        <v>37</v>
      </c>
      <c r="T2856">
        <v>26</v>
      </c>
      <c r="U2856">
        <v>10</v>
      </c>
      <c r="V2856">
        <v>2</v>
      </c>
      <c r="W2856">
        <v>14.076807077255296</v>
      </c>
      <c r="X2856">
        <v>42.67006061669769</v>
      </c>
      <c r="Y2856">
        <v>33.242336661447887</v>
      </c>
      <c r="Z2856">
        <v>21.037148233566512</v>
      </c>
      <c r="AA2856">
        <v>160.11463825484194</v>
      </c>
      <c r="AB2856">
        <v>22.107479379931462</v>
      </c>
      <c r="AC2856">
        <v>2178.6233758453523</v>
      </c>
      <c r="AD2856">
        <v>35.754704992153343</v>
      </c>
      <c r="AE2856">
        <v>2507.6265510612461</v>
      </c>
    </row>
    <row r="2857" spans="1:31" x14ac:dyDescent="0.25">
      <c r="A2857">
        <v>2365357</v>
      </c>
      <c r="B2857">
        <v>1</v>
      </c>
      <c r="C2857" t="s">
        <v>81</v>
      </c>
      <c r="D2857" t="s">
        <v>123</v>
      </c>
      <c r="E2857" t="s">
        <v>171</v>
      </c>
      <c r="F2857" t="s">
        <v>8456</v>
      </c>
      <c r="G2857" t="s">
        <v>244</v>
      </c>
      <c r="H2857" t="s">
        <v>135</v>
      </c>
      <c r="I2857" t="s">
        <v>136</v>
      </c>
      <c r="J2857" t="s">
        <v>137</v>
      </c>
      <c r="K2857" t="s">
        <v>245</v>
      </c>
      <c r="L2857" t="s">
        <v>8457</v>
      </c>
      <c r="M2857" t="s">
        <v>8458</v>
      </c>
      <c r="N2857">
        <v>8.4869444440000006</v>
      </c>
      <c r="O2857">
        <v>1</v>
      </c>
      <c r="P2857">
        <v>4</v>
      </c>
      <c r="Q2857">
        <v>30</v>
      </c>
      <c r="R2857">
        <v>85</v>
      </c>
      <c r="S2857">
        <v>1</v>
      </c>
      <c r="T2857">
        <v>7</v>
      </c>
      <c r="U2857">
        <v>0</v>
      </c>
      <c r="V2857">
        <v>0</v>
      </c>
      <c r="W2857">
        <v>28.143137377821553</v>
      </c>
      <c r="X2857">
        <v>184.60531857382293</v>
      </c>
      <c r="Y2857">
        <v>1088.9088728333168</v>
      </c>
      <c r="Z2857">
        <v>1973.4498936863918</v>
      </c>
      <c r="AA2857">
        <v>26.338628179653465</v>
      </c>
      <c r="AB2857">
        <v>180.25340340155429</v>
      </c>
      <c r="AC2857">
        <v>0</v>
      </c>
      <c r="AD2857">
        <v>0</v>
      </c>
      <c r="AE2857">
        <v>3481.6992540525607</v>
      </c>
    </row>
    <row r="2858" spans="1:31" x14ac:dyDescent="0.25">
      <c r="A2858">
        <v>2365666</v>
      </c>
      <c r="B2858">
        <v>1</v>
      </c>
      <c r="C2858" t="s">
        <v>80</v>
      </c>
      <c r="D2858" t="s">
        <v>94</v>
      </c>
      <c r="E2858" t="s">
        <v>154</v>
      </c>
      <c r="F2858" t="s">
        <v>8459</v>
      </c>
      <c r="G2858" t="s">
        <v>299</v>
      </c>
      <c r="H2858" t="s">
        <v>151</v>
      </c>
      <c r="I2858" t="s">
        <v>136</v>
      </c>
      <c r="J2858" t="s">
        <v>137</v>
      </c>
      <c r="K2858" t="s">
        <v>138</v>
      </c>
      <c r="L2858" t="s">
        <v>8460</v>
      </c>
      <c r="M2858" t="s">
        <v>8461</v>
      </c>
      <c r="N2858">
        <v>0.83305555499999995</v>
      </c>
      <c r="O2858">
        <v>0</v>
      </c>
      <c r="P2858">
        <v>0</v>
      </c>
      <c r="Q2858">
        <v>0</v>
      </c>
      <c r="R2858">
        <v>9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37.621774653079598</v>
      </c>
      <c r="AA2858">
        <v>0</v>
      </c>
      <c r="AB2858">
        <v>0</v>
      </c>
      <c r="AC2858">
        <v>0</v>
      </c>
      <c r="AD2858">
        <v>0</v>
      </c>
      <c r="AE2858">
        <v>37.621774653079598</v>
      </c>
    </row>
    <row r="2859" spans="1:31" x14ac:dyDescent="0.25">
      <c r="A2859">
        <v>2365643</v>
      </c>
      <c r="B2859">
        <v>1</v>
      </c>
      <c r="C2859" t="s">
        <v>81</v>
      </c>
      <c r="D2859" t="s">
        <v>125</v>
      </c>
      <c r="E2859" t="s">
        <v>132</v>
      </c>
      <c r="F2859" t="s">
        <v>8462</v>
      </c>
      <c r="G2859" t="s">
        <v>134</v>
      </c>
      <c r="H2859" t="s">
        <v>135</v>
      </c>
      <c r="I2859" t="s">
        <v>136</v>
      </c>
      <c r="J2859" t="s">
        <v>137</v>
      </c>
      <c r="K2859" t="s">
        <v>138</v>
      </c>
      <c r="L2859" t="s">
        <v>8463</v>
      </c>
      <c r="M2859" t="s">
        <v>8464</v>
      </c>
      <c r="N2859">
        <v>1.8944444439999999</v>
      </c>
      <c r="O2859">
        <v>0</v>
      </c>
      <c r="P2859">
        <v>158</v>
      </c>
      <c r="Q2859">
        <v>1</v>
      </c>
      <c r="R2859">
        <v>116</v>
      </c>
      <c r="S2859">
        <v>1</v>
      </c>
      <c r="T2859">
        <v>9</v>
      </c>
      <c r="U2859">
        <v>0</v>
      </c>
      <c r="V2859">
        <v>0</v>
      </c>
      <c r="W2859">
        <v>0</v>
      </c>
      <c r="X2859">
        <v>63.974505209260705</v>
      </c>
      <c r="Y2859">
        <v>8.6157426651876907</v>
      </c>
      <c r="Z2859">
        <v>821.52828379036634</v>
      </c>
      <c r="AA2859">
        <v>3.3922703707161661</v>
      </c>
      <c r="AB2859">
        <v>9.0507377327355449</v>
      </c>
      <c r="AC2859">
        <v>0</v>
      </c>
      <c r="AD2859">
        <v>0</v>
      </c>
      <c r="AE2859">
        <v>906.56153976826647</v>
      </c>
    </row>
    <row r="2860" spans="1:31" x14ac:dyDescent="0.25">
      <c r="A2860">
        <v>2365288</v>
      </c>
      <c r="B2860">
        <v>1</v>
      </c>
      <c r="C2860" t="s">
        <v>81</v>
      </c>
      <c r="D2860" t="s">
        <v>120</v>
      </c>
      <c r="E2860" t="s">
        <v>171</v>
      </c>
      <c r="F2860" t="s">
        <v>8465</v>
      </c>
      <c r="G2860" t="s">
        <v>168</v>
      </c>
      <c r="H2860" t="s">
        <v>135</v>
      </c>
      <c r="I2860" t="s">
        <v>136</v>
      </c>
      <c r="J2860" t="s">
        <v>137</v>
      </c>
      <c r="K2860" t="s">
        <v>138</v>
      </c>
      <c r="L2860" t="s">
        <v>8466</v>
      </c>
      <c r="M2860" t="s">
        <v>8467</v>
      </c>
      <c r="N2860">
        <v>0.83555555500000001</v>
      </c>
      <c r="O2860">
        <v>0</v>
      </c>
      <c r="P2860">
        <v>75</v>
      </c>
      <c r="Q2860">
        <v>41</v>
      </c>
      <c r="R2860">
        <v>2</v>
      </c>
      <c r="S2860">
        <v>14</v>
      </c>
      <c r="T2860">
        <v>3</v>
      </c>
      <c r="U2860">
        <v>0</v>
      </c>
      <c r="V2860">
        <v>0</v>
      </c>
      <c r="W2860">
        <v>0</v>
      </c>
      <c r="X2860">
        <v>17.165658541499276</v>
      </c>
      <c r="Y2860">
        <v>200.42366445985186</v>
      </c>
      <c r="Z2860">
        <v>3.3130085121029005</v>
      </c>
      <c r="AA2860">
        <v>24.059100974054239</v>
      </c>
      <c r="AB2860">
        <v>0.27064440859677774</v>
      </c>
      <c r="AC2860">
        <v>0</v>
      </c>
      <c r="AD2860">
        <v>0</v>
      </c>
      <c r="AE2860">
        <v>245.23207689610507</v>
      </c>
    </row>
    <row r="2861" spans="1:31" x14ac:dyDescent="0.25">
      <c r="A2861">
        <v>2365480</v>
      </c>
      <c r="B2861">
        <v>1</v>
      </c>
      <c r="C2861" t="s">
        <v>80</v>
      </c>
      <c r="D2861" t="s">
        <v>85</v>
      </c>
      <c r="E2861" t="s">
        <v>148</v>
      </c>
      <c r="F2861" t="s">
        <v>8468</v>
      </c>
      <c r="G2861" t="s">
        <v>156</v>
      </c>
      <c r="H2861" t="s">
        <v>151</v>
      </c>
      <c r="I2861" t="s">
        <v>136</v>
      </c>
      <c r="J2861" t="s">
        <v>137</v>
      </c>
      <c r="K2861" t="s">
        <v>138</v>
      </c>
      <c r="L2861" t="s">
        <v>8469</v>
      </c>
      <c r="M2861" t="s">
        <v>8470</v>
      </c>
      <c r="N2861">
        <v>1.5791666660000001</v>
      </c>
      <c r="O2861">
        <v>0</v>
      </c>
      <c r="P2861">
        <v>1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</row>
    <row r="2862" spans="1:31" x14ac:dyDescent="0.25">
      <c r="A2862">
        <v>2365331</v>
      </c>
      <c r="B2862">
        <v>1</v>
      </c>
      <c r="C2862" t="s">
        <v>80</v>
      </c>
      <c r="D2862" t="s">
        <v>82</v>
      </c>
      <c r="E2862" t="s">
        <v>132</v>
      </c>
      <c r="F2862" t="s">
        <v>8471</v>
      </c>
      <c r="G2862" t="s">
        <v>244</v>
      </c>
      <c r="H2862" t="s">
        <v>135</v>
      </c>
      <c r="I2862" t="s">
        <v>136</v>
      </c>
      <c r="J2862" t="s">
        <v>137</v>
      </c>
      <c r="K2862" t="s">
        <v>245</v>
      </c>
      <c r="L2862" t="s">
        <v>8472</v>
      </c>
      <c r="M2862" t="s">
        <v>8473</v>
      </c>
      <c r="N2862">
        <v>4.7380555549999999</v>
      </c>
      <c r="O2862">
        <v>0</v>
      </c>
      <c r="P2862">
        <v>2327</v>
      </c>
      <c r="Q2862">
        <v>0</v>
      </c>
      <c r="R2862">
        <v>0</v>
      </c>
      <c r="S2862">
        <v>0</v>
      </c>
      <c r="T2862">
        <v>263</v>
      </c>
      <c r="U2862">
        <v>0</v>
      </c>
      <c r="V2862">
        <v>1</v>
      </c>
      <c r="W2862">
        <v>0</v>
      </c>
      <c r="X2862">
        <v>2959.1834334211244</v>
      </c>
      <c r="Y2862">
        <v>0</v>
      </c>
      <c r="Z2862">
        <v>0</v>
      </c>
      <c r="AA2862">
        <v>0</v>
      </c>
      <c r="AB2862">
        <v>1004.2284999865494</v>
      </c>
      <c r="AC2862">
        <v>0</v>
      </c>
      <c r="AD2862">
        <v>25.226536940060772</v>
      </c>
      <c r="AE2862">
        <v>3988.6384703477347</v>
      </c>
    </row>
    <row r="2863" spans="1:31" x14ac:dyDescent="0.25">
      <c r="A2863">
        <v>2365600</v>
      </c>
      <c r="B2863">
        <v>1</v>
      </c>
      <c r="C2863" t="s">
        <v>80</v>
      </c>
      <c r="D2863" t="s">
        <v>84</v>
      </c>
      <c r="E2863" t="s">
        <v>225</v>
      </c>
      <c r="F2863" t="s">
        <v>8250</v>
      </c>
      <c r="G2863" t="s">
        <v>219</v>
      </c>
      <c r="H2863" t="s">
        <v>151</v>
      </c>
      <c r="I2863" t="s">
        <v>136</v>
      </c>
      <c r="J2863" t="s">
        <v>137</v>
      </c>
      <c r="K2863" t="s">
        <v>138</v>
      </c>
      <c r="L2863" t="s">
        <v>8474</v>
      </c>
      <c r="M2863" t="s">
        <v>8475</v>
      </c>
      <c r="N2863">
        <v>0.76277777700000005</v>
      </c>
      <c r="O2863">
        <v>0</v>
      </c>
      <c r="P2863">
        <v>158</v>
      </c>
      <c r="Q2863">
        <v>0</v>
      </c>
      <c r="R2863">
        <v>0</v>
      </c>
      <c r="S2863">
        <v>0</v>
      </c>
      <c r="T2863">
        <v>4</v>
      </c>
      <c r="U2863">
        <v>0</v>
      </c>
      <c r="V2863">
        <v>0</v>
      </c>
      <c r="W2863">
        <v>0</v>
      </c>
      <c r="X2863">
        <v>26.418335236655555</v>
      </c>
      <c r="Y2863">
        <v>0</v>
      </c>
      <c r="Z2863">
        <v>0</v>
      </c>
      <c r="AA2863">
        <v>0</v>
      </c>
      <c r="AB2863">
        <v>3.2686865632913236</v>
      </c>
      <c r="AC2863">
        <v>0</v>
      </c>
      <c r="AD2863">
        <v>0</v>
      </c>
      <c r="AE2863">
        <v>29.687021799946876</v>
      </c>
    </row>
    <row r="2864" spans="1:31" x14ac:dyDescent="0.25">
      <c r="A2864">
        <v>2365729</v>
      </c>
      <c r="B2864">
        <v>1</v>
      </c>
      <c r="C2864" t="s">
        <v>81</v>
      </c>
      <c r="D2864" t="s">
        <v>127</v>
      </c>
      <c r="E2864" t="s">
        <v>132</v>
      </c>
      <c r="F2864" t="s">
        <v>8476</v>
      </c>
      <c r="G2864" t="s">
        <v>134</v>
      </c>
      <c r="H2864" t="s">
        <v>135</v>
      </c>
      <c r="I2864" t="s">
        <v>136</v>
      </c>
      <c r="J2864" t="s">
        <v>137</v>
      </c>
      <c r="K2864" t="s">
        <v>138</v>
      </c>
      <c r="L2864" t="s">
        <v>8477</v>
      </c>
      <c r="M2864" t="s">
        <v>8478</v>
      </c>
      <c r="N2864">
        <v>1.2594444440000001</v>
      </c>
      <c r="O2864">
        <v>0</v>
      </c>
      <c r="P2864">
        <v>58</v>
      </c>
      <c r="Q2864">
        <v>0</v>
      </c>
      <c r="R2864">
        <v>16</v>
      </c>
      <c r="S2864">
        <v>0</v>
      </c>
      <c r="T2864">
        <v>4</v>
      </c>
      <c r="U2864">
        <v>0</v>
      </c>
      <c r="V2864">
        <v>0</v>
      </c>
      <c r="W2864">
        <v>0</v>
      </c>
      <c r="X2864">
        <v>14.958036449594406</v>
      </c>
      <c r="Y2864">
        <v>0</v>
      </c>
      <c r="Z2864">
        <v>32.240197689043946</v>
      </c>
      <c r="AA2864">
        <v>0</v>
      </c>
      <c r="AB2864">
        <v>2.4251514247931856</v>
      </c>
      <c r="AC2864">
        <v>0</v>
      </c>
      <c r="AD2864">
        <v>0</v>
      </c>
      <c r="AE2864">
        <v>49.62338556343154</v>
      </c>
    </row>
    <row r="2865" spans="1:31" x14ac:dyDescent="0.25">
      <c r="A2865">
        <v>2365792</v>
      </c>
      <c r="B2865">
        <v>1</v>
      </c>
      <c r="C2865" t="s">
        <v>80</v>
      </c>
      <c r="D2865" t="s">
        <v>85</v>
      </c>
      <c r="E2865" t="s">
        <v>132</v>
      </c>
      <c r="F2865" t="s">
        <v>8479</v>
      </c>
      <c r="G2865" t="s">
        <v>185</v>
      </c>
      <c r="H2865" t="s">
        <v>135</v>
      </c>
      <c r="I2865" t="s">
        <v>136</v>
      </c>
      <c r="J2865" t="s">
        <v>137</v>
      </c>
      <c r="K2865" t="s">
        <v>138</v>
      </c>
      <c r="L2865" t="s">
        <v>8480</v>
      </c>
      <c r="M2865" t="s">
        <v>8481</v>
      </c>
      <c r="N2865">
        <v>0.68055555499999998</v>
      </c>
      <c r="O2865">
        <v>0</v>
      </c>
      <c r="P2865">
        <v>477</v>
      </c>
      <c r="Q2865">
        <v>0</v>
      </c>
      <c r="R2865">
        <v>0</v>
      </c>
      <c r="S2865">
        <v>0</v>
      </c>
      <c r="T2865">
        <v>73</v>
      </c>
      <c r="U2865">
        <v>0</v>
      </c>
      <c r="V2865">
        <v>0</v>
      </c>
      <c r="W2865">
        <v>0</v>
      </c>
      <c r="X2865">
        <v>111.1040269020902</v>
      </c>
      <c r="Y2865">
        <v>0</v>
      </c>
      <c r="Z2865">
        <v>0</v>
      </c>
      <c r="AA2865">
        <v>0</v>
      </c>
      <c r="AB2865">
        <v>49.703589030248324</v>
      </c>
      <c r="AC2865">
        <v>0</v>
      </c>
      <c r="AD2865">
        <v>0</v>
      </c>
      <c r="AE2865">
        <v>160.80761593233854</v>
      </c>
    </row>
    <row r="2866" spans="1:31" x14ac:dyDescent="0.25">
      <c r="A2866">
        <v>2365437</v>
      </c>
      <c r="B2866">
        <v>1</v>
      </c>
      <c r="C2866" t="s">
        <v>80</v>
      </c>
      <c r="D2866" t="s">
        <v>96</v>
      </c>
      <c r="E2866" t="s">
        <v>148</v>
      </c>
      <c r="F2866" t="s">
        <v>8482</v>
      </c>
      <c r="G2866" t="s">
        <v>160</v>
      </c>
      <c r="H2866" t="s">
        <v>151</v>
      </c>
      <c r="I2866" t="s">
        <v>136</v>
      </c>
      <c r="J2866" t="s">
        <v>137</v>
      </c>
      <c r="K2866" t="s">
        <v>138</v>
      </c>
      <c r="L2866" t="s">
        <v>8483</v>
      </c>
      <c r="M2866" t="s">
        <v>8484</v>
      </c>
      <c r="N2866">
        <v>3.3338888880000002</v>
      </c>
      <c r="O2866">
        <v>0</v>
      </c>
      <c r="P2866">
        <v>1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0.99935727859103896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0.99935727859103896</v>
      </c>
    </row>
    <row r="2867" spans="1:31" x14ac:dyDescent="0.25">
      <c r="A2867">
        <v>2365586</v>
      </c>
      <c r="B2867">
        <v>1</v>
      </c>
      <c r="C2867" t="s">
        <v>80</v>
      </c>
      <c r="D2867" t="s">
        <v>100</v>
      </c>
      <c r="E2867" t="s">
        <v>148</v>
      </c>
      <c r="F2867" t="s">
        <v>8485</v>
      </c>
      <c r="G2867" t="s">
        <v>160</v>
      </c>
      <c r="H2867" t="s">
        <v>151</v>
      </c>
      <c r="I2867" t="s">
        <v>136</v>
      </c>
      <c r="J2867" t="s">
        <v>137</v>
      </c>
      <c r="K2867" t="s">
        <v>138</v>
      </c>
      <c r="L2867" t="s">
        <v>8486</v>
      </c>
      <c r="M2867" t="s">
        <v>8487</v>
      </c>
      <c r="N2867">
        <v>1.875555555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1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5.4972239637520142</v>
      </c>
      <c r="AC2867">
        <v>0</v>
      </c>
      <c r="AD2867">
        <v>0</v>
      </c>
      <c r="AE2867">
        <v>5.4972239637520142</v>
      </c>
    </row>
    <row r="2868" spans="1:31" x14ac:dyDescent="0.25">
      <c r="A2868">
        <v>2365543</v>
      </c>
      <c r="B2868">
        <v>1</v>
      </c>
      <c r="C2868" t="s">
        <v>80</v>
      </c>
      <c r="D2868" t="s">
        <v>92</v>
      </c>
      <c r="E2868" t="s">
        <v>148</v>
      </c>
      <c r="F2868" t="s">
        <v>8488</v>
      </c>
      <c r="G2868" t="s">
        <v>240</v>
      </c>
      <c r="H2868" t="s">
        <v>151</v>
      </c>
      <c r="I2868" t="s">
        <v>136</v>
      </c>
      <c r="J2868" t="s">
        <v>137</v>
      </c>
      <c r="K2868" t="s">
        <v>138</v>
      </c>
      <c r="L2868" t="s">
        <v>8489</v>
      </c>
      <c r="M2868" t="s">
        <v>8490</v>
      </c>
      <c r="N2868">
        <v>2.1555555549999998</v>
      </c>
      <c r="O2868">
        <v>0</v>
      </c>
      <c r="P2868">
        <v>1</v>
      </c>
      <c r="Q2868">
        <v>0</v>
      </c>
      <c r="R2868">
        <v>5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0.31675481360265556</v>
      </c>
      <c r="Y2868">
        <v>0</v>
      </c>
      <c r="Z2868">
        <v>2.3527482398167434</v>
      </c>
      <c r="AA2868">
        <v>0</v>
      </c>
      <c r="AB2868">
        <v>0</v>
      </c>
      <c r="AC2868">
        <v>0</v>
      </c>
      <c r="AD2868">
        <v>0</v>
      </c>
      <c r="AE2868">
        <v>2.6695030534193989</v>
      </c>
    </row>
    <row r="2869" spans="1:31" x14ac:dyDescent="0.25">
      <c r="A2869">
        <v>2365294</v>
      </c>
      <c r="B2869">
        <v>1</v>
      </c>
      <c r="C2869" t="s">
        <v>81</v>
      </c>
      <c r="D2869" t="s">
        <v>113</v>
      </c>
      <c r="E2869" t="s">
        <v>148</v>
      </c>
      <c r="F2869" t="s">
        <v>8491</v>
      </c>
      <c r="G2869" t="s">
        <v>160</v>
      </c>
      <c r="H2869" t="s">
        <v>151</v>
      </c>
      <c r="I2869" t="s">
        <v>136</v>
      </c>
      <c r="J2869" t="s">
        <v>137</v>
      </c>
      <c r="K2869" t="s">
        <v>138</v>
      </c>
      <c r="L2869" t="s">
        <v>8492</v>
      </c>
      <c r="M2869" t="s">
        <v>8493</v>
      </c>
      <c r="N2869">
        <v>0.78055555499999996</v>
      </c>
      <c r="O2869">
        <v>0</v>
      </c>
      <c r="P2869">
        <v>1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0.23940578153805558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0.23940578153805558</v>
      </c>
    </row>
    <row r="2870" spans="1:31" x14ac:dyDescent="0.25">
      <c r="A2870">
        <v>2365583</v>
      </c>
      <c r="B2870">
        <v>1</v>
      </c>
      <c r="C2870" t="s">
        <v>80</v>
      </c>
      <c r="D2870" t="s">
        <v>84</v>
      </c>
      <c r="E2870" t="s">
        <v>132</v>
      </c>
      <c r="F2870" t="s">
        <v>8494</v>
      </c>
      <c r="G2870" t="s">
        <v>168</v>
      </c>
      <c r="H2870" t="s">
        <v>135</v>
      </c>
      <c r="I2870" t="s">
        <v>136</v>
      </c>
      <c r="J2870" t="s">
        <v>137</v>
      </c>
      <c r="K2870" t="s">
        <v>138</v>
      </c>
      <c r="L2870" t="s">
        <v>8495</v>
      </c>
      <c r="M2870" t="s">
        <v>8496</v>
      </c>
      <c r="N2870">
        <v>2.0950000000000002</v>
      </c>
      <c r="O2870">
        <v>1</v>
      </c>
      <c r="P2870">
        <v>530</v>
      </c>
      <c r="Q2870">
        <v>0</v>
      </c>
      <c r="R2870">
        <v>17</v>
      </c>
      <c r="S2870">
        <v>27</v>
      </c>
      <c r="T2870">
        <v>438</v>
      </c>
      <c r="U2870">
        <v>6</v>
      </c>
      <c r="V2870">
        <v>4</v>
      </c>
      <c r="W2870">
        <v>0</v>
      </c>
      <c r="X2870">
        <v>398.53006766997964</v>
      </c>
      <c r="Y2870">
        <v>0</v>
      </c>
      <c r="Z2870">
        <v>42.744127063701534</v>
      </c>
      <c r="AA2870">
        <v>263.66202318022431</v>
      </c>
      <c r="AB2870">
        <v>1544.0261370842763</v>
      </c>
      <c r="AC2870">
        <v>1038.6072823944314</v>
      </c>
      <c r="AD2870">
        <v>448.34959805960398</v>
      </c>
      <c r="AE2870">
        <v>3735.919235452217</v>
      </c>
    </row>
    <row r="2871" spans="1:31" x14ac:dyDescent="0.25">
      <c r="A2871">
        <v>2365752</v>
      </c>
      <c r="B2871">
        <v>1</v>
      </c>
      <c r="C2871" t="s">
        <v>80</v>
      </c>
      <c r="D2871" t="s">
        <v>96</v>
      </c>
      <c r="E2871" t="s">
        <v>148</v>
      </c>
      <c r="F2871" t="s">
        <v>8497</v>
      </c>
      <c r="G2871" t="s">
        <v>160</v>
      </c>
      <c r="H2871" t="s">
        <v>151</v>
      </c>
      <c r="I2871" t="s">
        <v>136</v>
      </c>
      <c r="J2871" t="s">
        <v>137</v>
      </c>
      <c r="K2871" t="s">
        <v>138</v>
      </c>
      <c r="L2871" t="s">
        <v>8498</v>
      </c>
      <c r="M2871" t="s">
        <v>8499</v>
      </c>
      <c r="N2871">
        <v>1.6688888879999999</v>
      </c>
      <c r="O2871">
        <v>0</v>
      </c>
      <c r="P2871">
        <v>7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5.7438251115285235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5.7438251115285235</v>
      </c>
    </row>
    <row r="2872" spans="1:31" x14ac:dyDescent="0.25">
      <c r="A2872">
        <v>2365268</v>
      </c>
      <c r="B2872">
        <v>1</v>
      </c>
      <c r="C2872" t="s">
        <v>81</v>
      </c>
      <c r="D2872" t="s">
        <v>128</v>
      </c>
      <c r="E2872" t="s">
        <v>148</v>
      </c>
      <c r="F2872" t="s">
        <v>8500</v>
      </c>
      <c r="G2872" t="s">
        <v>150</v>
      </c>
      <c r="H2872" t="s">
        <v>151</v>
      </c>
      <c r="I2872" t="s">
        <v>136</v>
      </c>
      <c r="J2872" t="s">
        <v>137</v>
      </c>
      <c r="K2872" t="s">
        <v>138</v>
      </c>
      <c r="L2872" t="s">
        <v>8501</v>
      </c>
      <c r="M2872" t="s">
        <v>8502</v>
      </c>
      <c r="N2872">
        <v>0.53472222199999997</v>
      </c>
      <c r="O2872">
        <v>0</v>
      </c>
      <c r="P2872">
        <v>6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0.66850540290829163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0.66850540290829163</v>
      </c>
    </row>
    <row r="2873" spans="1:31" x14ac:dyDescent="0.25">
      <c r="A2873">
        <v>2365314</v>
      </c>
      <c r="B2873">
        <v>1</v>
      </c>
      <c r="C2873" t="s">
        <v>81</v>
      </c>
      <c r="D2873" t="s">
        <v>113</v>
      </c>
      <c r="E2873" t="s">
        <v>132</v>
      </c>
      <c r="F2873" t="s">
        <v>8503</v>
      </c>
      <c r="G2873" t="s">
        <v>816</v>
      </c>
      <c r="H2873" t="s">
        <v>135</v>
      </c>
      <c r="I2873" t="s">
        <v>136</v>
      </c>
      <c r="J2873" t="s">
        <v>137</v>
      </c>
      <c r="K2873" t="s">
        <v>138</v>
      </c>
      <c r="L2873" t="s">
        <v>8504</v>
      </c>
      <c r="M2873" t="s">
        <v>8505</v>
      </c>
      <c r="N2873">
        <v>1.074166666</v>
      </c>
      <c r="O2873">
        <v>0</v>
      </c>
      <c r="P2873">
        <v>137</v>
      </c>
      <c r="Q2873">
        <v>3</v>
      </c>
      <c r="R2873">
        <v>10</v>
      </c>
      <c r="S2873">
        <v>1</v>
      </c>
      <c r="T2873">
        <v>8</v>
      </c>
      <c r="U2873">
        <v>0</v>
      </c>
      <c r="V2873">
        <v>0</v>
      </c>
      <c r="W2873">
        <v>0</v>
      </c>
      <c r="X2873">
        <v>33.724942223636582</v>
      </c>
      <c r="Y2873">
        <v>3.6886101969214784</v>
      </c>
      <c r="Z2873">
        <v>15.881174778733008</v>
      </c>
      <c r="AA2873">
        <v>1.7152300008556804</v>
      </c>
      <c r="AB2873">
        <v>12.956017020592981</v>
      </c>
      <c r="AC2873">
        <v>0</v>
      </c>
      <c r="AD2873">
        <v>0</v>
      </c>
      <c r="AE2873">
        <v>67.965974220739739</v>
      </c>
    </row>
    <row r="2874" spans="1:31" x14ac:dyDescent="0.25">
      <c r="A2874">
        <v>2365374</v>
      </c>
      <c r="B2874">
        <v>1</v>
      </c>
      <c r="C2874" t="s">
        <v>80</v>
      </c>
      <c r="D2874" t="s">
        <v>101</v>
      </c>
      <c r="E2874" t="s">
        <v>132</v>
      </c>
      <c r="F2874" t="s">
        <v>8506</v>
      </c>
      <c r="G2874" t="s">
        <v>244</v>
      </c>
      <c r="H2874" t="s">
        <v>135</v>
      </c>
      <c r="I2874" t="s">
        <v>136</v>
      </c>
      <c r="J2874" t="s">
        <v>137</v>
      </c>
      <c r="K2874" t="s">
        <v>245</v>
      </c>
      <c r="L2874" t="s">
        <v>8507</v>
      </c>
      <c r="M2874" t="s">
        <v>8508</v>
      </c>
      <c r="N2874">
        <v>0.88638888800000004</v>
      </c>
      <c r="O2874">
        <v>0</v>
      </c>
      <c r="P2874">
        <v>247</v>
      </c>
      <c r="Q2874">
        <v>0</v>
      </c>
      <c r="R2874">
        <v>0</v>
      </c>
      <c r="S2874">
        <v>0</v>
      </c>
      <c r="T2874">
        <v>21</v>
      </c>
      <c r="U2874">
        <v>0</v>
      </c>
      <c r="V2874">
        <v>0</v>
      </c>
      <c r="W2874">
        <v>0</v>
      </c>
      <c r="X2874">
        <v>58.694900236014817</v>
      </c>
      <c r="Y2874">
        <v>0</v>
      </c>
      <c r="Z2874">
        <v>0</v>
      </c>
      <c r="AA2874">
        <v>0</v>
      </c>
      <c r="AB2874">
        <v>47.785066111635089</v>
      </c>
      <c r="AC2874">
        <v>0</v>
      </c>
      <c r="AD2874">
        <v>0</v>
      </c>
      <c r="AE2874">
        <v>106.47996634764991</v>
      </c>
    </row>
    <row r="2875" spans="1:31" x14ac:dyDescent="0.25">
      <c r="A2875">
        <v>2365520</v>
      </c>
      <c r="B2875">
        <v>1</v>
      </c>
      <c r="C2875" t="s">
        <v>80</v>
      </c>
      <c r="D2875" t="s">
        <v>98</v>
      </c>
      <c r="E2875" t="s">
        <v>148</v>
      </c>
      <c r="F2875" t="s">
        <v>8509</v>
      </c>
      <c r="G2875" t="s">
        <v>156</v>
      </c>
      <c r="H2875" t="s">
        <v>151</v>
      </c>
      <c r="I2875" t="s">
        <v>136</v>
      </c>
      <c r="J2875" t="s">
        <v>137</v>
      </c>
      <c r="K2875" t="s">
        <v>138</v>
      </c>
      <c r="L2875" t="s">
        <v>8510</v>
      </c>
      <c r="M2875" t="s">
        <v>8511</v>
      </c>
      <c r="N2875">
        <v>2.2494444439999999</v>
      </c>
      <c r="O2875">
        <v>0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6.7331224460317909</v>
      </c>
      <c r="AA2875">
        <v>0</v>
      </c>
      <c r="AB2875">
        <v>0</v>
      </c>
      <c r="AC2875">
        <v>0</v>
      </c>
      <c r="AD2875">
        <v>0</v>
      </c>
      <c r="AE2875">
        <v>6.7331224460317909</v>
      </c>
    </row>
    <row r="2876" spans="1:31" x14ac:dyDescent="0.25">
      <c r="A2876">
        <v>2365414</v>
      </c>
      <c r="B2876">
        <v>1</v>
      </c>
      <c r="C2876" t="s">
        <v>80</v>
      </c>
      <c r="D2876" t="s">
        <v>84</v>
      </c>
      <c r="E2876" t="s">
        <v>148</v>
      </c>
      <c r="F2876" t="s">
        <v>8512</v>
      </c>
      <c r="G2876" t="s">
        <v>181</v>
      </c>
      <c r="H2876" t="s">
        <v>151</v>
      </c>
      <c r="I2876" t="s">
        <v>136</v>
      </c>
      <c r="J2876" t="s">
        <v>3</v>
      </c>
      <c r="K2876" t="s">
        <v>138</v>
      </c>
      <c r="L2876" t="s">
        <v>8513</v>
      </c>
      <c r="M2876" t="s">
        <v>8514</v>
      </c>
      <c r="N2876">
        <v>5.5669444439999998</v>
      </c>
      <c r="O2876">
        <v>0</v>
      </c>
      <c r="P2876">
        <v>1</v>
      </c>
      <c r="Q2876">
        <v>0</v>
      </c>
      <c r="R2876">
        <v>0</v>
      </c>
      <c r="S2876">
        <v>0</v>
      </c>
      <c r="T2876">
        <v>1</v>
      </c>
      <c r="U2876">
        <v>0</v>
      </c>
      <c r="V2876">
        <v>0</v>
      </c>
      <c r="W2876">
        <v>0</v>
      </c>
      <c r="X2876">
        <v>1.2200677509332192</v>
      </c>
      <c r="Y2876">
        <v>0</v>
      </c>
      <c r="Z2876">
        <v>0</v>
      </c>
      <c r="AA2876">
        <v>0</v>
      </c>
      <c r="AB2876">
        <v>13.515847507731774</v>
      </c>
      <c r="AC2876">
        <v>0</v>
      </c>
      <c r="AD2876">
        <v>0</v>
      </c>
      <c r="AE2876">
        <v>14.735915258664994</v>
      </c>
    </row>
    <row r="2877" spans="1:31" x14ac:dyDescent="0.25">
      <c r="A2877">
        <v>2365689</v>
      </c>
      <c r="B2877">
        <v>1</v>
      </c>
      <c r="C2877" t="s">
        <v>80</v>
      </c>
      <c r="D2877" t="s">
        <v>108</v>
      </c>
      <c r="E2877" t="s">
        <v>225</v>
      </c>
      <c r="F2877" t="s">
        <v>8515</v>
      </c>
      <c r="G2877" t="s">
        <v>227</v>
      </c>
      <c r="H2877" t="s">
        <v>151</v>
      </c>
      <c r="I2877" t="s">
        <v>136</v>
      </c>
      <c r="J2877" t="s">
        <v>137</v>
      </c>
      <c r="K2877" t="s">
        <v>138</v>
      </c>
      <c r="L2877" t="s">
        <v>8516</v>
      </c>
      <c r="M2877" t="s">
        <v>8517</v>
      </c>
      <c r="N2877">
        <v>1.8975</v>
      </c>
      <c r="O2877">
        <v>0</v>
      </c>
      <c r="P2877">
        <v>13</v>
      </c>
      <c r="Q2877">
        <v>0</v>
      </c>
      <c r="R2877">
        <v>9</v>
      </c>
      <c r="S2877">
        <v>0</v>
      </c>
      <c r="T2877">
        <v>8</v>
      </c>
      <c r="U2877">
        <v>0</v>
      </c>
      <c r="V2877">
        <v>0</v>
      </c>
      <c r="W2877">
        <v>0</v>
      </c>
      <c r="X2877">
        <v>5.3081026005180298</v>
      </c>
      <c r="Y2877">
        <v>0</v>
      </c>
      <c r="Z2877">
        <v>68.704562383857706</v>
      </c>
      <c r="AA2877">
        <v>0</v>
      </c>
      <c r="AB2877">
        <v>16.140580545077263</v>
      </c>
      <c r="AC2877">
        <v>0</v>
      </c>
      <c r="AD2877">
        <v>0</v>
      </c>
      <c r="AE2877">
        <v>90.153245529452988</v>
      </c>
    </row>
    <row r="2878" spans="1:31" x14ac:dyDescent="0.25">
      <c r="A2878">
        <v>2365311</v>
      </c>
      <c r="B2878">
        <v>1</v>
      </c>
      <c r="C2878" t="s">
        <v>81</v>
      </c>
      <c r="D2878" t="s">
        <v>128</v>
      </c>
      <c r="E2878" t="s">
        <v>132</v>
      </c>
      <c r="F2878" t="s">
        <v>3012</v>
      </c>
      <c r="G2878" t="s">
        <v>168</v>
      </c>
      <c r="H2878" t="s">
        <v>135</v>
      </c>
      <c r="I2878" t="s">
        <v>136</v>
      </c>
      <c r="J2878" t="s">
        <v>137</v>
      </c>
      <c r="K2878" t="s">
        <v>138</v>
      </c>
      <c r="L2878" t="s">
        <v>8518</v>
      </c>
      <c r="M2878" t="s">
        <v>8519</v>
      </c>
      <c r="N2878">
        <v>0.78249999999999997</v>
      </c>
      <c r="O2878">
        <v>0</v>
      </c>
      <c r="P2878">
        <v>47</v>
      </c>
      <c r="Q2878">
        <v>1</v>
      </c>
      <c r="R2878">
        <v>24</v>
      </c>
      <c r="S2878">
        <v>2</v>
      </c>
      <c r="T2878">
        <v>11</v>
      </c>
      <c r="U2878">
        <v>0</v>
      </c>
      <c r="V2878">
        <v>0</v>
      </c>
      <c r="W2878">
        <v>0</v>
      </c>
      <c r="X2878">
        <v>14.536895543098749</v>
      </c>
      <c r="Y2878">
        <v>2.05370328868</v>
      </c>
      <c r="Z2878">
        <v>8.3800016295055038</v>
      </c>
      <c r="AA2878">
        <v>3.5947889593368751</v>
      </c>
      <c r="AB2878">
        <v>10.308487980187376</v>
      </c>
      <c r="AC2878">
        <v>0</v>
      </c>
      <c r="AD2878">
        <v>0</v>
      </c>
      <c r="AE2878">
        <v>38.873877400808503</v>
      </c>
    </row>
    <row r="2879" spans="1:31" x14ac:dyDescent="0.25">
      <c r="A2879">
        <v>2365497</v>
      </c>
      <c r="B2879">
        <v>1</v>
      </c>
      <c r="C2879" t="s">
        <v>81</v>
      </c>
      <c r="D2879" t="s">
        <v>118</v>
      </c>
      <c r="E2879" t="s">
        <v>320</v>
      </c>
      <c r="F2879" t="s">
        <v>5337</v>
      </c>
      <c r="G2879" t="s">
        <v>168</v>
      </c>
      <c r="H2879" t="s">
        <v>135</v>
      </c>
      <c r="I2879" t="s">
        <v>136</v>
      </c>
      <c r="J2879" t="s">
        <v>137</v>
      </c>
      <c r="K2879" t="s">
        <v>138</v>
      </c>
      <c r="L2879" t="s">
        <v>8520</v>
      </c>
      <c r="M2879" t="s">
        <v>8521</v>
      </c>
      <c r="N2879">
        <v>0.15888888800000001</v>
      </c>
      <c r="O2879">
        <v>7</v>
      </c>
      <c r="P2879">
        <v>1116</v>
      </c>
      <c r="Q2879">
        <v>192</v>
      </c>
      <c r="R2879">
        <v>78</v>
      </c>
      <c r="S2879">
        <v>46</v>
      </c>
      <c r="T2879">
        <v>102</v>
      </c>
      <c r="U2879">
        <v>0</v>
      </c>
      <c r="V2879">
        <v>0</v>
      </c>
      <c r="W2879">
        <v>0.34496264599812893</v>
      </c>
      <c r="X2879">
        <v>35.498848356958028</v>
      </c>
      <c r="Y2879">
        <v>213.77295072575004</v>
      </c>
      <c r="Z2879">
        <v>23.608323605090042</v>
      </c>
      <c r="AA2879">
        <v>37.32692212143499</v>
      </c>
      <c r="AB2879">
        <v>15.670940269527083</v>
      </c>
      <c r="AC2879">
        <v>0</v>
      </c>
      <c r="AD2879">
        <v>0</v>
      </c>
      <c r="AE2879">
        <v>326.22294772475828</v>
      </c>
    </row>
    <row r="2880" spans="1:31" x14ac:dyDescent="0.25">
      <c r="A2880">
        <v>2365354</v>
      </c>
      <c r="B2880">
        <v>1</v>
      </c>
      <c r="C2880" t="s">
        <v>80</v>
      </c>
      <c r="D2880" t="s">
        <v>105</v>
      </c>
      <c r="E2880" t="s">
        <v>166</v>
      </c>
      <c r="F2880" t="s">
        <v>8522</v>
      </c>
      <c r="G2880" t="s">
        <v>244</v>
      </c>
      <c r="H2880" t="s">
        <v>135</v>
      </c>
      <c r="I2880" t="s">
        <v>136</v>
      </c>
      <c r="J2880" t="s">
        <v>137</v>
      </c>
      <c r="K2880" t="s">
        <v>245</v>
      </c>
      <c r="L2880" t="s">
        <v>8523</v>
      </c>
      <c r="M2880" t="s">
        <v>8524</v>
      </c>
      <c r="N2880">
        <v>9.9083333329999999</v>
      </c>
      <c r="O2880">
        <v>0</v>
      </c>
      <c r="P2880">
        <v>3071</v>
      </c>
      <c r="Q2880">
        <v>0</v>
      </c>
      <c r="R2880">
        <v>0</v>
      </c>
      <c r="S2880">
        <v>0</v>
      </c>
      <c r="T2880">
        <v>162</v>
      </c>
      <c r="U2880">
        <v>0</v>
      </c>
      <c r="V2880">
        <v>0</v>
      </c>
      <c r="W2880">
        <v>0</v>
      </c>
      <c r="X2880">
        <v>9408.5407783275587</v>
      </c>
      <c r="Y2880">
        <v>0</v>
      </c>
      <c r="Z2880">
        <v>0</v>
      </c>
      <c r="AA2880">
        <v>0</v>
      </c>
      <c r="AB2880">
        <v>2245.5852396732694</v>
      </c>
      <c r="AC2880">
        <v>0</v>
      </c>
      <c r="AD2880">
        <v>0</v>
      </c>
      <c r="AE2880">
        <v>11654.126018000828</v>
      </c>
    </row>
    <row r="2881" spans="1:31" x14ac:dyDescent="0.25">
      <c r="A2881">
        <v>2365377</v>
      </c>
      <c r="B2881">
        <v>1</v>
      </c>
      <c r="C2881" t="s">
        <v>80</v>
      </c>
      <c r="D2881" t="s">
        <v>108</v>
      </c>
      <c r="E2881" t="s">
        <v>171</v>
      </c>
      <c r="F2881" t="s">
        <v>8525</v>
      </c>
      <c r="G2881" t="s">
        <v>244</v>
      </c>
      <c r="H2881" t="s">
        <v>135</v>
      </c>
      <c r="I2881" t="s">
        <v>136</v>
      </c>
      <c r="J2881" t="s">
        <v>137</v>
      </c>
      <c r="K2881" t="s">
        <v>245</v>
      </c>
      <c r="L2881" t="s">
        <v>8526</v>
      </c>
      <c r="M2881" t="s">
        <v>8527</v>
      </c>
      <c r="N2881">
        <v>8.1047222219999995</v>
      </c>
      <c r="O2881">
        <v>0</v>
      </c>
      <c r="P2881">
        <v>342</v>
      </c>
      <c r="Q2881">
        <v>0</v>
      </c>
      <c r="R2881">
        <v>83</v>
      </c>
      <c r="S2881">
        <v>1</v>
      </c>
      <c r="T2881">
        <v>26</v>
      </c>
      <c r="U2881">
        <v>0</v>
      </c>
      <c r="V2881">
        <v>0</v>
      </c>
      <c r="W2881">
        <v>0</v>
      </c>
      <c r="X2881">
        <v>424.02742260435042</v>
      </c>
      <c r="Y2881">
        <v>0</v>
      </c>
      <c r="Z2881">
        <v>444.58971749870221</v>
      </c>
      <c r="AA2881">
        <v>15.434093320964649</v>
      </c>
      <c r="AB2881">
        <v>127.99404214996025</v>
      </c>
      <c r="AC2881">
        <v>0</v>
      </c>
      <c r="AD2881">
        <v>0</v>
      </c>
      <c r="AE2881">
        <v>1012.0452755739775</v>
      </c>
    </row>
    <row r="2882" spans="1:31" x14ac:dyDescent="0.25">
      <c r="A2882">
        <v>2365477</v>
      </c>
      <c r="B2882">
        <v>1</v>
      </c>
      <c r="C2882" t="s">
        <v>81</v>
      </c>
      <c r="D2882" t="s">
        <v>112</v>
      </c>
      <c r="E2882" t="s">
        <v>148</v>
      </c>
      <c r="F2882" t="s">
        <v>8528</v>
      </c>
      <c r="G2882" t="s">
        <v>240</v>
      </c>
      <c r="H2882" t="s">
        <v>151</v>
      </c>
      <c r="I2882" t="s">
        <v>136</v>
      </c>
      <c r="J2882" t="s">
        <v>137</v>
      </c>
      <c r="K2882" t="s">
        <v>138</v>
      </c>
      <c r="L2882" t="s">
        <v>8529</v>
      </c>
      <c r="M2882" t="s">
        <v>8530</v>
      </c>
      <c r="N2882">
        <v>4.6952777770000003</v>
      </c>
      <c r="O2882">
        <v>0</v>
      </c>
      <c r="P2882">
        <v>5</v>
      </c>
      <c r="Q2882">
        <v>0</v>
      </c>
      <c r="R2882">
        <v>0</v>
      </c>
      <c r="S2882">
        <v>0</v>
      </c>
      <c r="T2882">
        <v>2</v>
      </c>
      <c r="U2882">
        <v>0</v>
      </c>
      <c r="V2882">
        <v>0</v>
      </c>
      <c r="W2882">
        <v>0</v>
      </c>
      <c r="X2882">
        <v>6.5394945775805517</v>
      </c>
      <c r="Y2882">
        <v>0</v>
      </c>
      <c r="Z2882">
        <v>0</v>
      </c>
      <c r="AA2882">
        <v>0</v>
      </c>
      <c r="AB2882">
        <v>14.376191160927092</v>
      </c>
      <c r="AC2882">
        <v>0</v>
      </c>
      <c r="AD2882">
        <v>0</v>
      </c>
      <c r="AE2882">
        <v>20.915685738507644</v>
      </c>
    </row>
    <row r="2883" spans="1:31" x14ac:dyDescent="0.25">
      <c r="A2883">
        <v>2365454</v>
      </c>
      <c r="B2883">
        <v>1</v>
      </c>
      <c r="C2883" t="s">
        <v>81</v>
      </c>
      <c r="D2883" t="s">
        <v>128</v>
      </c>
      <c r="E2883" t="s">
        <v>225</v>
      </c>
      <c r="F2883" t="s">
        <v>8531</v>
      </c>
      <c r="G2883" t="s">
        <v>227</v>
      </c>
      <c r="H2883" t="s">
        <v>151</v>
      </c>
      <c r="I2883" t="s">
        <v>136</v>
      </c>
      <c r="J2883" t="s">
        <v>137</v>
      </c>
      <c r="K2883" t="s">
        <v>138</v>
      </c>
      <c r="L2883" t="s">
        <v>8532</v>
      </c>
      <c r="M2883" t="s">
        <v>8533</v>
      </c>
      <c r="N2883">
        <v>1.737222222</v>
      </c>
      <c r="O2883">
        <v>0</v>
      </c>
      <c r="P2883">
        <v>62</v>
      </c>
      <c r="Q2883">
        <v>0</v>
      </c>
      <c r="R2883">
        <v>7</v>
      </c>
      <c r="S2883">
        <v>0</v>
      </c>
      <c r="T2883">
        <v>4</v>
      </c>
      <c r="U2883">
        <v>0</v>
      </c>
      <c r="V2883">
        <v>0</v>
      </c>
      <c r="W2883">
        <v>0</v>
      </c>
      <c r="X2883">
        <v>27.399172896488121</v>
      </c>
      <c r="Y2883">
        <v>0</v>
      </c>
      <c r="Z2883">
        <v>15.255076343097102</v>
      </c>
      <c r="AA2883">
        <v>0</v>
      </c>
      <c r="AB2883">
        <v>27.405004819542757</v>
      </c>
      <c r="AC2883">
        <v>0</v>
      </c>
      <c r="AD2883">
        <v>0</v>
      </c>
      <c r="AE2883">
        <v>70.05925405912798</v>
      </c>
    </row>
    <row r="2884" spans="1:31" x14ac:dyDescent="0.25">
      <c r="A2884">
        <v>2365503</v>
      </c>
      <c r="B2884">
        <v>1</v>
      </c>
      <c r="C2884" t="s">
        <v>80</v>
      </c>
      <c r="D2884" t="s">
        <v>108</v>
      </c>
      <c r="E2884" t="s">
        <v>171</v>
      </c>
      <c r="F2884" t="s">
        <v>7282</v>
      </c>
      <c r="G2884" t="s">
        <v>168</v>
      </c>
      <c r="H2884" t="s">
        <v>135</v>
      </c>
      <c r="I2884" t="s">
        <v>136</v>
      </c>
      <c r="J2884" t="s">
        <v>137</v>
      </c>
      <c r="K2884" t="s">
        <v>138</v>
      </c>
      <c r="L2884" t="s">
        <v>8534</v>
      </c>
      <c r="M2884" t="s">
        <v>8535</v>
      </c>
      <c r="N2884">
        <v>0.45166666599999999</v>
      </c>
      <c r="O2884">
        <v>0</v>
      </c>
      <c r="P2884">
        <v>711</v>
      </c>
      <c r="Q2884">
        <v>0</v>
      </c>
      <c r="R2884">
        <v>219</v>
      </c>
      <c r="S2884">
        <v>3</v>
      </c>
      <c r="T2884">
        <v>153</v>
      </c>
      <c r="U2884">
        <v>0</v>
      </c>
      <c r="V2884">
        <v>0</v>
      </c>
      <c r="W2884">
        <v>0</v>
      </c>
      <c r="X2884">
        <v>67.77656886755554</v>
      </c>
      <c r="Y2884">
        <v>0</v>
      </c>
      <c r="Z2884">
        <v>215.07320540985526</v>
      </c>
      <c r="AA2884">
        <v>2.6424370861264164</v>
      </c>
      <c r="AB2884">
        <v>112.35613057605549</v>
      </c>
      <c r="AC2884">
        <v>0</v>
      </c>
      <c r="AD2884">
        <v>0</v>
      </c>
      <c r="AE2884">
        <v>397.84834193959267</v>
      </c>
    </row>
    <row r="2885" spans="1:31" x14ac:dyDescent="0.25">
      <c r="A2885">
        <v>2365683</v>
      </c>
      <c r="B2885">
        <v>1</v>
      </c>
      <c r="C2885" t="s">
        <v>80</v>
      </c>
      <c r="D2885" t="s">
        <v>106</v>
      </c>
      <c r="E2885" t="s">
        <v>225</v>
      </c>
      <c r="F2885" t="s">
        <v>8536</v>
      </c>
      <c r="G2885" t="s">
        <v>219</v>
      </c>
      <c r="H2885" t="s">
        <v>151</v>
      </c>
      <c r="I2885" t="s">
        <v>136</v>
      </c>
      <c r="J2885" t="s">
        <v>137</v>
      </c>
      <c r="K2885" t="s">
        <v>138</v>
      </c>
      <c r="L2885" t="s">
        <v>8537</v>
      </c>
      <c r="M2885" t="s">
        <v>8538</v>
      </c>
      <c r="N2885">
        <v>1.041388888</v>
      </c>
      <c r="O2885">
        <v>0</v>
      </c>
      <c r="P2885">
        <v>0</v>
      </c>
      <c r="Q2885">
        <v>0</v>
      </c>
      <c r="R2885">
        <v>5</v>
      </c>
      <c r="S2885">
        <v>0</v>
      </c>
      <c r="T2885">
        <v>1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26.313052144440654</v>
      </c>
      <c r="AA2885">
        <v>0</v>
      </c>
      <c r="AB2885">
        <v>0</v>
      </c>
      <c r="AC2885">
        <v>0</v>
      </c>
      <c r="AD2885">
        <v>0</v>
      </c>
      <c r="AE2885">
        <v>26.313052144440654</v>
      </c>
    </row>
    <row r="2886" spans="1:31" x14ac:dyDescent="0.25">
      <c r="A2886">
        <v>2365434</v>
      </c>
      <c r="B2886">
        <v>1</v>
      </c>
      <c r="C2886" t="s">
        <v>81</v>
      </c>
      <c r="D2886" t="s">
        <v>118</v>
      </c>
      <c r="E2886" t="s">
        <v>171</v>
      </c>
      <c r="F2886" t="s">
        <v>8539</v>
      </c>
      <c r="G2886" t="s">
        <v>168</v>
      </c>
      <c r="H2886" t="s">
        <v>135</v>
      </c>
      <c r="I2886" t="s">
        <v>136</v>
      </c>
      <c r="J2886" t="s">
        <v>137</v>
      </c>
      <c r="K2886" t="s">
        <v>138</v>
      </c>
      <c r="L2886" t="s">
        <v>8540</v>
      </c>
      <c r="M2886" t="s">
        <v>8541</v>
      </c>
      <c r="N2886">
        <v>1.0155555549999999</v>
      </c>
      <c r="O2886">
        <v>0</v>
      </c>
      <c r="P2886">
        <v>0</v>
      </c>
      <c r="Q2886">
        <v>2</v>
      </c>
      <c r="R2886">
        <v>59</v>
      </c>
      <c r="S2886">
        <v>1</v>
      </c>
      <c r="T2886">
        <v>4</v>
      </c>
      <c r="U2886">
        <v>0</v>
      </c>
      <c r="V2886">
        <v>0</v>
      </c>
      <c r="W2886">
        <v>0</v>
      </c>
      <c r="X2886">
        <v>0</v>
      </c>
      <c r="Y2886">
        <v>5.6861833719442227</v>
      </c>
      <c r="Z2886">
        <v>296.10465898914225</v>
      </c>
      <c r="AA2886">
        <v>5.9617386800828651</v>
      </c>
      <c r="AB2886">
        <v>11.017453708666022</v>
      </c>
      <c r="AC2886">
        <v>0</v>
      </c>
      <c r="AD2886">
        <v>0</v>
      </c>
      <c r="AE2886">
        <v>318.77003474983536</v>
      </c>
    </row>
    <row r="2887" spans="1:31" x14ac:dyDescent="0.25">
      <c r="A2887">
        <v>2365397</v>
      </c>
      <c r="B2887">
        <v>1</v>
      </c>
      <c r="C2887" t="s">
        <v>80</v>
      </c>
      <c r="D2887" t="s">
        <v>90</v>
      </c>
      <c r="E2887" t="s">
        <v>148</v>
      </c>
      <c r="F2887" t="s">
        <v>8542</v>
      </c>
      <c r="G2887" t="s">
        <v>160</v>
      </c>
      <c r="H2887" t="s">
        <v>151</v>
      </c>
      <c r="I2887" t="s">
        <v>136</v>
      </c>
      <c r="J2887" t="s">
        <v>137</v>
      </c>
      <c r="K2887" t="s">
        <v>138</v>
      </c>
      <c r="L2887" t="s">
        <v>8543</v>
      </c>
      <c r="M2887" t="s">
        <v>8544</v>
      </c>
      <c r="N2887">
        <v>1.9638888880000001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2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3.9157375650857245</v>
      </c>
      <c r="AC2887">
        <v>0</v>
      </c>
      <c r="AD2887">
        <v>0</v>
      </c>
      <c r="AE2887">
        <v>3.9157375650857245</v>
      </c>
    </row>
    <row r="2888" spans="1:31" x14ac:dyDescent="0.25">
      <c r="A2888">
        <v>2365463</v>
      </c>
      <c r="B2888">
        <v>1</v>
      </c>
      <c r="C2888" t="s">
        <v>81</v>
      </c>
      <c r="D2888" t="s">
        <v>121</v>
      </c>
      <c r="E2888" t="s">
        <v>171</v>
      </c>
      <c r="F2888" t="s">
        <v>8545</v>
      </c>
      <c r="G2888" t="s">
        <v>328</v>
      </c>
      <c r="H2888" t="s">
        <v>135</v>
      </c>
      <c r="I2888" t="s">
        <v>136</v>
      </c>
      <c r="J2888" t="s">
        <v>137</v>
      </c>
      <c r="K2888" t="s">
        <v>245</v>
      </c>
      <c r="L2888" t="s">
        <v>8546</v>
      </c>
      <c r="M2888" t="s">
        <v>8547</v>
      </c>
      <c r="N2888">
        <v>0.39</v>
      </c>
      <c r="O2888">
        <v>0</v>
      </c>
      <c r="P2888">
        <v>257</v>
      </c>
      <c r="Q2888">
        <v>0</v>
      </c>
      <c r="R2888">
        <v>57</v>
      </c>
      <c r="S2888">
        <v>7</v>
      </c>
      <c r="T2888">
        <v>12</v>
      </c>
      <c r="U2888">
        <v>0</v>
      </c>
      <c r="V2888">
        <v>0</v>
      </c>
      <c r="W2888">
        <v>0</v>
      </c>
      <c r="X2888">
        <v>14.792927234129063</v>
      </c>
      <c r="Y2888">
        <v>0</v>
      </c>
      <c r="Z2888">
        <v>15.018985912868345</v>
      </c>
      <c r="AA2888">
        <v>4.82125108730538</v>
      </c>
      <c r="AB2888">
        <v>8.0456831141325598</v>
      </c>
      <c r="AC2888">
        <v>0</v>
      </c>
      <c r="AD2888">
        <v>0</v>
      </c>
      <c r="AE2888">
        <v>42.678847348435347</v>
      </c>
    </row>
    <row r="2889" spans="1:31" x14ac:dyDescent="0.25">
      <c r="A2889">
        <v>2365486</v>
      </c>
      <c r="B2889">
        <v>1</v>
      </c>
      <c r="C2889" t="s">
        <v>81</v>
      </c>
      <c r="D2889" t="s">
        <v>127</v>
      </c>
      <c r="E2889" t="s">
        <v>171</v>
      </c>
      <c r="F2889" t="s">
        <v>6241</v>
      </c>
      <c r="G2889" t="s">
        <v>168</v>
      </c>
      <c r="H2889" t="s">
        <v>135</v>
      </c>
      <c r="I2889" t="s">
        <v>136</v>
      </c>
      <c r="J2889" t="s">
        <v>137</v>
      </c>
      <c r="K2889" t="s">
        <v>138</v>
      </c>
      <c r="L2889" t="s">
        <v>8548</v>
      </c>
      <c r="M2889" t="s">
        <v>8549</v>
      </c>
      <c r="N2889">
        <v>4.2847222220000001</v>
      </c>
      <c r="O2889">
        <v>3</v>
      </c>
      <c r="P2889">
        <v>4</v>
      </c>
      <c r="Q2889">
        <v>42</v>
      </c>
      <c r="R2889">
        <v>19</v>
      </c>
      <c r="S2889">
        <v>2</v>
      </c>
      <c r="T2889">
        <v>2</v>
      </c>
      <c r="U2889">
        <v>0</v>
      </c>
      <c r="V2889">
        <v>0</v>
      </c>
      <c r="W2889">
        <v>8.2204937141845349</v>
      </c>
      <c r="X2889">
        <v>7.0602952405920725</v>
      </c>
      <c r="Y2889">
        <v>478.8524248386708</v>
      </c>
      <c r="Z2889">
        <v>635.21162649045607</v>
      </c>
      <c r="AA2889">
        <v>24.73779558294218</v>
      </c>
      <c r="AB2889">
        <v>8.8323549881763892</v>
      </c>
      <c r="AC2889">
        <v>0</v>
      </c>
      <c r="AD2889">
        <v>0</v>
      </c>
      <c r="AE2889">
        <v>1162.9149908550221</v>
      </c>
    </row>
    <row r="2890" spans="1:31" x14ac:dyDescent="0.25">
      <c r="A2890">
        <v>2365323</v>
      </c>
      <c r="B2890">
        <v>1</v>
      </c>
      <c r="C2890" t="s">
        <v>81</v>
      </c>
      <c r="D2890" t="s">
        <v>120</v>
      </c>
      <c r="E2890" t="s">
        <v>171</v>
      </c>
      <c r="F2890" t="s">
        <v>8550</v>
      </c>
      <c r="G2890" t="s">
        <v>168</v>
      </c>
      <c r="H2890" t="s">
        <v>135</v>
      </c>
      <c r="I2890" t="s">
        <v>136</v>
      </c>
      <c r="J2890" t="s">
        <v>137</v>
      </c>
      <c r="K2890" t="s">
        <v>138</v>
      </c>
      <c r="L2890" t="s">
        <v>8551</v>
      </c>
      <c r="M2890" t="s">
        <v>8552</v>
      </c>
      <c r="N2890">
        <v>1.234722222</v>
      </c>
      <c r="O2890">
        <v>0</v>
      </c>
      <c r="P2890">
        <v>503</v>
      </c>
      <c r="Q2890">
        <v>31</v>
      </c>
      <c r="R2890">
        <v>56</v>
      </c>
      <c r="S2890">
        <v>4</v>
      </c>
      <c r="T2890">
        <v>29</v>
      </c>
      <c r="U2890">
        <v>0</v>
      </c>
      <c r="V2890">
        <v>1</v>
      </c>
      <c r="W2890">
        <v>0</v>
      </c>
      <c r="X2890">
        <v>165.6936750536253</v>
      </c>
      <c r="Y2890">
        <v>248.94879435003654</v>
      </c>
      <c r="Z2890">
        <v>167.16586125403157</v>
      </c>
      <c r="AA2890">
        <v>8.8615324306128667</v>
      </c>
      <c r="AB2890">
        <v>25.7642908169144</v>
      </c>
      <c r="AC2890">
        <v>0</v>
      </c>
      <c r="AD2890">
        <v>156.54846665526009</v>
      </c>
      <c r="AE2890">
        <v>772.98262056048077</v>
      </c>
    </row>
    <row r="2891" spans="1:31" x14ac:dyDescent="0.25">
      <c r="A2891">
        <v>2365300</v>
      </c>
      <c r="B2891">
        <v>1</v>
      </c>
      <c r="C2891" t="s">
        <v>80</v>
      </c>
      <c r="D2891" t="s">
        <v>89</v>
      </c>
      <c r="E2891" t="s">
        <v>225</v>
      </c>
      <c r="F2891" t="s">
        <v>8553</v>
      </c>
      <c r="G2891" t="s">
        <v>219</v>
      </c>
      <c r="H2891" t="s">
        <v>151</v>
      </c>
      <c r="I2891" t="s">
        <v>136</v>
      </c>
      <c r="J2891" t="s">
        <v>137</v>
      </c>
      <c r="K2891" t="s">
        <v>138</v>
      </c>
      <c r="L2891" t="s">
        <v>8554</v>
      </c>
      <c r="M2891" t="s">
        <v>8555</v>
      </c>
      <c r="N2891">
        <v>1.2777777770000001</v>
      </c>
      <c r="O2891">
        <v>0</v>
      </c>
      <c r="P2891">
        <v>25</v>
      </c>
      <c r="Q2891">
        <v>0</v>
      </c>
      <c r="R2891">
        <v>0</v>
      </c>
      <c r="S2891">
        <v>0</v>
      </c>
      <c r="T2891">
        <v>9</v>
      </c>
      <c r="U2891">
        <v>0</v>
      </c>
      <c r="V2891">
        <v>0</v>
      </c>
      <c r="W2891">
        <v>0</v>
      </c>
      <c r="X2891">
        <v>11.965046817035606</v>
      </c>
      <c r="Y2891">
        <v>0</v>
      </c>
      <c r="Z2891">
        <v>0</v>
      </c>
      <c r="AA2891">
        <v>0</v>
      </c>
      <c r="AB2891">
        <v>9.6434752635134551</v>
      </c>
      <c r="AC2891">
        <v>0</v>
      </c>
      <c r="AD2891">
        <v>0</v>
      </c>
      <c r="AE2891">
        <v>21.608522080549061</v>
      </c>
    </row>
    <row r="2892" spans="1:31" x14ac:dyDescent="0.25">
      <c r="A2892">
        <v>2365632</v>
      </c>
      <c r="B2892">
        <v>1</v>
      </c>
      <c r="C2892" t="s">
        <v>80</v>
      </c>
      <c r="D2892" t="s">
        <v>100</v>
      </c>
      <c r="E2892" t="s">
        <v>225</v>
      </c>
      <c r="F2892" t="s">
        <v>8556</v>
      </c>
      <c r="G2892" t="s">
        <v>219</v>
      </c>
      <c r="H2892" t="s">
        <v>151</v>
      </c>
      <c r="I2892" t="s">
        <v>136</v>
      </c>
      <c r="J2892" t="s">
        <v>137</v>
      </c>
      <c r="K2892" t="s">
        <v>138</v>
      </c>
      <c r="L2892" t="s">
        <v>8557</v>
      </c>
      <c r="M2892" t="s">
        <v>8558</v>
      </c>
      <c r="N2892">
        <v>1.0977777769999999</v>
      </c>
      <c r="O2892">
        <v>0</v>
      </c>
      <c r="P2892">
        <v>2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2.9612119632708329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2.9612119632708329</v>
      </c>
    </row>
    <row r="2893" spans="1:31" x14ac:dyDescent="0.25">
      <c r="A2893">
        <v>2365363</v>
      </c>
      <c r="B2893">
        <v>1</v>
      </c>
      <c r="C2893" t="s">
        <v>80</v>
      </c>
      <c r="D2893" t="s">
        <v>103</v>
      </c>
      <c r="E2893" t="s">
        <v>166</v>
      </c>
      <c r="F2893" t="s">
        <v>8559</v>
      </c>
      <c r="G2893" t="s">
        <v>244</v>
      </c>
      <c r="H2893" t="s">
        <v>135</v>
      </c>
      <c r="I2893" t="s">
        <v>136</v>
      </c>
      <c r="J2893" t="s">
        <v>137</v>
      </c>
      <c r="K2893" t="s">
        <v>245</v>
      </c>
      <c r="L2893" t="s">
        <v>8560</v>
      </c>
      <c r="M2893" t="s">
        <v>8561</v>
      </c>
      <c r="N2893">
        <v>7.517222222</v>
      </c>
      <c r="O2893">
        <v>4</v>
      </c>
      <c r="P2893">
        <v>377</v>
      </c>
      <c r="Q2893">
        <v>60</v>
      </c>
      <c r="R2893">
        <v>73</v>
      </c>
      <c r="S2893">
        <v>14</v>
      </c>
      <c r="T2893">
        <v>47</v>
      </c>
      <c r="U2893">
        <v>1</v>
      </c>
      <c r="V2893">
        <v>0</v>
      </c>
      <c r="W2893">
        <v>28.263217518375995</v>
      </c>
      <c r="X2893">
        <v>977.11459321585437</v>
      </c>
      <c r="Y2893">
        <v>1461.2833438789921</v>
      </c>
      <c r="Z2893">
        <v>1816.3691382631087</v>
      </c>
      <c r="AA2893">
        <v>349.67484004657825</v>
      </c>
      <c r="AB2893">
        <v>525.60115096671166</v>
      </c>
      <c r="AC2893">
        <v>33.34731757581271</v>
      </c>
      <c r="AD2893">
        <v>0</v>
      </c>
      <c r="AE2893">
        <v>5191.6536014654339</v>
      </c>
    </row>
    <row r="2894" spans="1:31" x14ac:dyDescent="0.25">
      <c r="A2894">
        <v>2365469</v>
      </c>
      <c r="B2894">
        <v>1</v>
      </c>
      <c r="C2894" t="s">
        <v>81</v>
      </c>
      <c r="D2894" t="s">
        <v>125</v>
      </c>
      <c r="E2894" t="s">
        <v>132</v>
      </c>
      <c r="F2894" t="s">
        <v>8562</v>
      </c>
      <c r="G2894" t="s">
        <v>244</v>
      </c>
      <c r="H2894" t="s">
        <v>135</v>
      </c>
      <c r="I2894" t="s">
        <v>136</v>
      </c>
      <c r="J2894" t="s">
        <v>137</v>
      </c>
      <c r="K2894" t="s">
        <v>245</v>
      </c>
      <c r="L2894" t="s">
        <v>8563</v>
      </c>
      <c r="M2894" t="s">
        <v>8564</v>
      </c>
      <c r="N2894">
        <v>0.77277777700000005</v>
      </c>
      <c r="O2894">
        <v>0</v>
      </c>
      <c r="P2894">
        <v>0</v>
      </c>
      <c r="Q2894">
        <v>0</v>
      </c>
      <c r="R2894">
        <v>23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51.789582008276128</v>
      </c>
      <c r="AA2894">
        <v>0</v>
      </c>
      <c r="AB2894">
        <v>0</v>
      </c>
      <c r="AC2894">
        <v>0</v>
      </c>
      <c r="AD2894">
        <v>0</v>
      </c>
      <c r="AE2894">
        <v>51.789582008276128</v>
      </c>
    </row>
    <row r="2895" spans="1:31" x14ac:dyDescent="0.25">
      <c r="A2895">
        <v>2365423</v>
      </c>
      <c r="B2895">
        <v>1</v>
      </c>
      <c r="C2895" t="s">
        <v>80</v>
      </c>
      <c r="D2895" t="s">
        <v>104</v>
      </c>
      <c r="E2895" t="s">
        <v>132</v>
      </c>
      <c r="F2895" t="s">
        <v>8565</v>
      </c>
      <c r="G2895" t="s">
        <v>134</v>
      </c>
      <c r="H2895" t="s">
        <v>135</v>
      </c>
      <c r="I2895" t="s">
        <v>136</v>
      </c>
      <c r="J2895" t="s">
        <v>137</v>
      </c>
      <c r="K2895" t="s">
        <v>138</v>
      </c>
      <c r="L2895" t="s">
        <v>8566</v>
      </c>
      <c r="M2895" t="s">
        <v>8567</v>
      </c>
      <c r="N2895">
        <v>1.366944444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1.4637269314862973</v>
      </c>
      <c r="AD2895">
        <v>0</v>
      </c>
      <c r="AE2895">
        <v>1.4637269314862973</v>
      </c>
    </row>
    <row r="2896" spans="1:31" x14ac:dyDescent="0.25">
      <c r="A2896">
        <v>2365609</v>
      </c>
      <c r="B2896">
        <v>1</v>
      </c>
      <c r="C2896" t="s">
        <v>80</v>
      </c>
      <c r="D2896" t="s">
        <v>96</v>
      </c>
      <c r="E2896" t="s">
        <v>148</v>
      </c>
      <c r="F2896" t="s">
        <v>8568</v>
      </c>
      <c r="G2896" t="s">
        <v>150</v>
      </c>
      <c r="H2896" t="s">
        <v>151</v>
      </c>
      <c r="I2896" t="s">
        <v>136</v>
      </c>
      <c r="J2896" t="s">
        <v>137</v>
      </c>
      <c r="K2896" t="s">
        <v>138</v>
      </c>
      <c r="L2896" t="s">
        <v>8569</v>
      </c>
      <c r="M2896" t="s">
        <v>8570</v>
      </c>
      <c r="N2896">
        <v>0.60722222199999998</v>
      </c>
      <c r="O2896">
        <v>0</v>
      </c>
      <c r="P2896">
        <v>1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0.3828677927763956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0.3828677927763956</v>
      </c>
    </row>
    <row r="2897" spans="1:31" x14ac:dyDescent="0.25">
      <c r="A2897">
        <v>2365317</v>
      </c>
      <c r="B2897">
        <v>1</v>
      </c>
      <c r="C2897" t="s">
        <v>80</v>
      </c>
      <c r="D2897" t="s">
        <v>87</v>
      </c>
      <c r="E2897" t="s">
        <v>166</v>
      </c>
      <c r="F2897" t="s">
        <v>8571</v>
      </c>
      <c r="G2897" t="s">
        <v>168</v>
      </c>
      <c r="H2897" t="s">
        <v>135</v>
      </c>
      <c r="I2897" t="s">
        <v>136</v>
      </c>
      <c r="J2897" t="s">
        <v>137</v>
      </c>
      <c r="K2897" t="s">
        <v>138</v>
      </c>
      <c r="L2897" t="s">
        <v>8572</v>
      </c>
      <c r="M2897" t="s">
        <v>8573</v>
      </c>
      <c r="N2897">
        <v>1.0947222219999999</v>
      </c>
      <c r="O2897">
        <v>0</v>
      </c>
      <c r="P2897">
        <v>0</v>
      </c>
      <c r="Q2897">
        <v>0</v>
      </c>
      <c r="R2897">
        <v>0</v>
      </c>
      <c r="S2897">
        <v>5</v>
      </c>
      <c r="T2897">
        <v>18</v>
      </c>
      <c r="U2897">
        <v>9</v>
      </c>
      <c r="V2897">
        <v>5</v>
      </c>
      <c r="W2897">
        <v>0</v>
      </c>
      <c r="X2897">
        <v>0</v>
      </c>
      <c r="Y2897">
        <v>0</v>
      </c>
      <c r="Z2897">
        <v>0</v>
      </c>
      <c r="AA2897">
        <v>24.272089721464063</v>
      </c>
      <c r="AB2897">
        <v>61.120814826852119</v>
      </c>
      <c r="AC2897">
        <v>479.17439168450187</v>
      </c>
      <c r="AD2897">
        <v>162.27858399314849</v>
      </c>
      <c r="AE2897">
        <v>726.84588022596654</v>
      </c>
    </row>
    <row r="2898" spans="1:31" x14ac:dyDescent="0.25">
      <c r="A2898">
        <v>2365406</v>
      </c>
      <c r="B2898">
        <v>1</v>
      </c>
      <c r="C2898" t="s">
        <v>80</v>
      </c>
      <c r="D2898" t="s">
        <v>82</v>
      </c>
      <c r="E2898" t="s">
        <v>175</v>
      </c>
      <c r="F2898" t="s">
        <v>8086</v>
      </c>
      <c r="G2898" t="s">
        <v>284</v>
      </c>
      <c r="H2898" t="s">
        <v>151</v>
      </c>
      <c r="I2898" t="s">
        <v>136</v>
      </c>
      <c r="J2898" t="s">
        <v>137</v>
      </c>
      <c r="K2898" t="s">
        <v>138</v>
      </c>
      <c r="L2898" t="s">
        <v>8574</v>
      </c>
      <c r="M2898" t="s">
        <v>8575</v>
      </c>
      <c r="N2898">
        <v>1.856944444</v>
      </c>
      <c r="O2898">
        <v>0</v>
      </c>
      <c r="P2898">
        <v>1</v>
      </c>
      <c r="Q2898">
        <v>0</v>
      </c>
      <c r="R2898">
        <v>0</v>
      </c>
      <c r="S2898">
        <v>0</v>
      </c>
      <c r="T2898">
        <v>82</v>
      </c>
      <c r="U2898">
        <v>0</v>
      </c>
      <c r="V2898">
        <v>0</v>
      </c>
      <c r="W2898">
        <v>0</v>
      </c>
      <c r="X2898">
        <v>0.17626466378934721</v>
      </c>
      <c r="Y2898">
        <v>0</v>
      </c>
      <c r="Z2898">
        <v>0</v>
      </c>
      <c r="AA2898">
        <v>0</v>
      </c>
      <c r="AB2898">
        <v>135.68760218314978</v>
      </c>
      <c r="AC2898">
        <v>0</v>
      </c>
      <c r="AD2898">
        <v>0</v>
      </c>
      <c r="AE2898">
        <v>135.86386684693912</v>
      </c>
    </row>
    <row r="2899" spans="1:31" x14ac:dyDescent="0.25">
      <c r="A2899">
        <v>2365380</v>
      </c>
      <c r="B2899">
        <v>1</v>
      </c>
      <c r="C2899" t="s">
        <v>81</v>
      </c>
      <c r="D2899" t="s">
        <v>118</v>
      </c>
      <c r="E2899" t="s">
        <v>154</v>
      </c>
      <c r="F2899" t="s">
        <v>8576</v>
      </c>
      <c r="G2899" t="s">
        <v>1041</v>
      </c>
      <c r="H2899" t="s">
        <v>151</v>
      </c>
      <c r="I2899" t="s">
        <v>136</v>
      </c>
      <c r="J2899" t="s">
        <v>137</v>
      </c>
      <c r="K2899" t="s">
        <v>138</v>
      </c>
      <c r="L2899" t="s">
        <v>8577</v>
      </c>
      <c r="M2899" t="s">
        <v>8578</v>
      </c>
      <c r="N2899">
        <v>1.542777777</v>
      </c>
      <c r="O2899">
        <v>0</v>
      </c>
      <c r="P2899">
        <v>377</v>
      </c>
      <c r="Q2899">
        <v>0</v>
      </c>
      <c r="R2899">
        <v>0</v>
      </c>
      <c r="S2899">
        <v>0</v>
      </c>
      <c r="T2899">
        <v>7</v>
      </c>
      <c r="U2899">
        <v>0</v>
      </c>
      <c r="V2899">
        <v>0</v>
      </c>
      <c r="W2899">
        <v>0</v>
      </c>
      <c r="X2899">
        <v>128.05906580852346</v>
      </c>
      <c r="Y2899">
        <v>0</v>
      </c>
      <c r="Z2899">
        <v>0</v>
      </c>
      <c r="AA2899">
        <v>0</v>
      </c>
      <c r="AB2899">
        <v>7.1640466084026597</v>
      </c>
      <c r="AC2899">
        <v>0</v>
      </c>
      <c r="AD2899">
        <v>0</v>
      </c>
      <c r="AE2899">
        <v>135.22311241692611</v>
      </c>
    </row>
    <row r="2900" spans="1:31" x14ac:dyDescent="0.25">
      <c r="A2900">
        <v>2365635</v>
      </c>
      <c r="B2900">
        <v>1</v>
      </c>
      <c r="C2900" t="s">
        <v>81</v>
      </c>
      <c r="D2900" t="s">
        <v>128</v>
      </c>
      <c r="E2900" t="s">
        <v>171</v>
      </c>
      <c r="F2900" t="s">
        <v>8579</v>
      </c>
      <c r="G2900" t="s">
        <v>168</v>
      </c>
      <c r="H2900" t="s">
        <v>135</v>
      </c>
      <c r="I2900" t="s">
        <v>136</v>
      </c>
      <c r="J2900" t="s">
        <v>137</v>
      </c>
      <c r="K2900" t="s">
        <v>138</v>
      </c>
      <c r="L2900" t="s">
        <v>8580</v>
      </c>
      <c r="M2900" t="s">
        <v>8581</v>
      </c>
      <c r="N2900">
        <v>0.81888888800000004</v>
      </c>
      <c r="O2900">
        <v>3</v>
      </c>
      <c r="P2900">
        <v>1</v>
      </c>
      <c r="Q2900">
        <v>26</v>
      </c>
      <c r="R2900">
        <v>6</v>
      </c>
      <c r="S2900">
        <v>7</v>
      </c>
      <c r="T2900">
        <v>1</v>
      </c>
      <c r="U2900">
        <v>0</v>
      </c>
      <c r="V2900">
        <v>0</v>
      </c>
      <c r="W2900">
        <v>2.4961505385960003</v>
      </c>
      <c r="X2900">
        <v>9.4249394606730014E-2</v>
      </c>
      <c r="Y2900">
        <v>79.427331513753828</v>
      </c>
      <c r="Z2900">
        <v>1.4451455519401146</v>
      </c>
      <c r="AA2900">
        <v>5.0268714940618047</v>
      </c>
      <c r="AB2900">
        <v>1.5784186392137776</v>
      </c>
      <c r="AC2900">
        <v>0</v>
      </c>
      <c r="AD2900">
        <v>0</v>
      </c>
      <c r="AE2900">
        <v>90.068167132172263</v>
      </c>
    </row>
    <row r="2901" spans="1:31" x14ac:dyDescent="0.25">
      <c r="A2901">
        <v>2365400</v>
      </c>
      <c r="B2901">
        <v>1</v>
      </c>
      <c r="C2901" t="s">
        <v>80</v>
      </c>
      <c r="D2901" t="s">
        <v>103</v>
      </c>
      <c r="E2901" t="s">
        <v>166</v>
      </c>
      <c r="F2901" t="s">
        <v>364</v>
      </c>
      <c r="G2901" t="s">
        <v>244</v>
      </c>
      <c r="H2901" t="s">
        <v>135</v>
      </c>
      <c r="I2901" t="s">
        <v>136</v>
      </c>
      <c r="J2901" t="s">
        <v>137</v>
      </c>
      <c r="K2901" t="s">
        <v>245</v>
      </c>
      <c r="L2901" t="s">
        <v>8582</v>
      </c>
      <c r="M2901" t="s">
        <v>8583</v>
      </c>
      <c r="N2901">
        <v>2.6119444440000001</v>
      </c>
      <c r="O2901">
        <v>0</v>
      </c>
      <c r="P2901">
        <v>13</v>
      </c>
      <c r="Q2901">
        <v>13</v>
      </c>
      <c r="R2901">
        <v>80</v>
      </c>
      <c r="S2901">
        <v>7</v>
      </c>
      <c r="T2901">
        <v>15</v>
      </c>
      <c r="U2901">
        <v>1</v>
      </c>
      <c r="V2901">
        <v>0</v>
      </c>
      <c r="W2901">
        <v>0</v>
      </c>
      <c r="X2901">
        <v>18.145832905560855</v>
      </c>
      <c r="Y2901">
        <v>116.34520124552292</v>
      </c>
      <c r="Z2901">
        <v>1055.1292627158666</v>
      </c>
      <c r="AA2901">
        <v>431.44483626480559</v>
      </c>
      <c r="AB2901">
        <v>99.776550427581597</v>
      </c>
      <c r="AC2901">
        <v>323.47600489785287</v>
      </c>
      <c r="AD2901">
        <v>0</v>
      </c>
      <c r="AE2901">
        <v>2044.3176884571906</v>
      </c>
    </row>
    <row r="2902" spans="1:31" x14ac:dyDescent="0.25">
      <c r="A2902">
        <v>2365337</v>
      </c>
      <c r="B2902">
        <v>1</v>
      </c>
      <c r="C2902" t="s">
        <v>81</v>
      </c>
      <c r="D2902" t="s">
        <v>125</v>
      </c>
      <c r="E2902" t="s">
        <v>132</v>
      </c>
      <c r="F2902" t="s">
        <v>8584</v>
      </c>
      <c r="G2902" t="s">
        <v>244</v>
      </c>
      <c r="H2902" t="s">
        <v>135</v>
      </c>
      <c r="I2902" t="s">
        <v>136</v>
      </c>
      <c r="J2902" t="s">
        <v>137</v>
      </c>
      <c r="K2902" t="s">
        <v>245</v>
      </c>
      <c r="L2902" t="s">
        <v>8585</v>
      </c>
      <c r="M2902" t="s">
        <v>8586</v>
      </c>
      <c r="N2902">
        <v>5.0263888879999996</v>
      </c>
      <c r="O2902">
        <v>0</v>
      </c>
      <c r="P2902">
        <v>262</v>
      </c>
      <c r="Q2902">
        <v>0</v>
      </c>
      <c r="R2902">
        <v>0</v>
      </c>
      <c r="S2902">
        <v>0</v>
      </c>
      <c r="T2902">
        <v>18</v>
      </c>
      <c r="U2902">
        <v>0</v>
      </c>
      <c r="V2902">
        <v>0</v>
      </c>
      <c r="W2902">
        <v>0</v>
      </c>
      <c r="X2902">
        <v>259.29808522137512</v>
      </c>
      <c r="Y2902">
        <v>0</v>
      </c>
      <c r="Z2902">
        <v>0</v>
      </c>
      <c r="AA2902">
        <v>0</v>
      </c>
      <c r="AB2902">
        <v>94.895282353054029</v>
      </c>
      <c r="AC2902">
        <v>0</v>
      </c>
      <c r="AD2902">
        <v>0</v>
      </c>
      <c r="AE2902">
        <v>354.19336757442915</v>
      </c>
    </row>
    <row r="2903" spans="1:31" x14ac:dyDescent="0.25">
      <c r="A2903">
        <v>2365386</v>
      </c>
      <c r="B2903">
        <v>1</v>
      </c>
      <c r="C2903" t="s">
        <v>80</v>
      </c>
      <c r="D2903" t="s">
        <v>109</v>
      </c>
      <c r="E2903" t="s">
        <v>154</v>
      </c>
      <c r="F2903" t="s">
        <v>8587</v>
      </c>
      <c r="G2903" t="s">
        <v>299</v>
      </c>
      <c r="H2903" t="s">
        <v>151</v>
      </c>
      <c r="I2903" t="s">
        <v>136</v>
      </c>
      <c r="J2903" t="s">
        <v>137</v>
      </c>
      <c r="K2903" t="s">
        <v>138</v>
      </c>
      <c r="L2903" t="s">
        <v>8588</v>
      </c>
      <c r="M2903" t="s">
        <v>8589</v>
      </c>
      <c r="N2903">
        <v>1.1886111109999999</v>
      </c>
      <c r="O2903">
        <v>0</v>
      </c>
      <c r="P2903">
        <v>21</v>
      </c>
      <c r="Q2903">
        <v>0</v>
      </c>
      <c r="R2903">
        <v>0</v>
      </c>
      <c r="S2903">
        <v>0</v>
      </c>
      <c r="T2903">
        <v>3</v>
      </c>
      <c r="U2903">
        <v>0</v>
      </c>
      <c r="V2903">
        <v>0</v>
      </c>
      <c r="W2903">
        <v>0</v>
      </c>
      <c r="X2903">
        <v>3.5460175396793461</v>
      </c>
      <c r="Y2903">
        <v>0</v>
      </c>
      <c r="Z2903">
        <v>0</v>
      </c>
      <c r="AA2903">
        <v>0</v>
      </c>
      <c r="AB2903">
        <v>0.8701462014862843</v>
      </c>
      <c r="AC2903">
        <v>0</v>
      </c>
      <c r="AD2903">
        <v>0</v>
      </c>
      <c r="AE2903">
        <v>4.4161637411656303</v>
      </c>
    </row>
    <row r="2904" spans="1:31" x14ac:dyDescent="0.25">
      <c r="A2904">
        <v>2365592</v>
      </c>
      <c r="B2904">
        <v>1</v>
      </c>
      <c r="C2904" t="s">
        <v>80</v>
      </c>
      <c r="D2904" t="s">
        <v>100</v>
      </c>
      <c r="E2904" t="s">
        <v>132</v>
      </c>
      <c r="F2904" t="s">
        <v>8590</v>
      </c>
      <c r="G2904" t="s">
        <v>168</v>
      </c>
      <c r="H2904" t="s">
        <v>135</v>
      </c>
      <c r="I2904" t="s">
        <v>136</v>
      </c>
      <c r="J2904" t="s">
        <v>137</v>
      </c>
      <c r="K2904" t="s">
        <v>138</v>
      </c>
      <c r="L2904" t="s">
        <v>8591</v>
      </c>
      <c r="M2904" t="s">
        <v>8592</v>
      </c>
      <c r="N2904">
        <v>0.66472222199999997</v>
      </c>
      <c r="O2904">
        <v>0</v>
      </c>
      <c r="P2904">
        <v>1513</v>
      </c>
      <c r="Q2904">
        <v>0</v>
      </c>
      <c r="R2904">
        <v>4</v>
      </c>
      <c r="S2904">
        <v>0</v>
      </c>
      <c r="T2904">
        <v>86</v>
      </c>
      <c r="U2904">
        <v>0</v>
      </c>
      <c r="V2904">
        <v>0</v>
      </c>
      <c r="W2904">
        <v>0</v>
      </c>
      <c r="X2904">
        <v>279.54383871249212</v>
      </c>
      <c r="Y2904">
        <v>0</v>
      </c>
      <c r="Z2904">
        <v>0.34701419036989783</v>
      </c>
      <c r="AA2904">
        <v>0</v>
      </c>
      <c r="AB2904">
        <v>48.587793211401682</v>
      </c>
      <c r="AC2904">
        <v>0</v>
      </c>
      <c r="AD2904">
        <v>0</v>
      </c>
      <c r="AE2904">
        <v>328.47864611426371</v>
      </c>
    </row>
    <row r="2905" spans="1:31" x14ac:dyDescent="0.25">
      <c r="A2905">
        <v>2365735</v>
      </c>
      <c r="B2905">
        <v>1</v>
      </c>
      <c r="C2905" t="s">
        <v>80</v>
      </c>
      <c r="D2905" t="s">
        <v>84</v>
      </c>
      <c r="E2905" t="s">
        <v>225</v>
      </c>
      <c r="F2905" t="s">
        <v>8593</v>
      </c>
      <c r="G2905" t="s">
        <v>219</v>
      </c>
      <c r="H2905" t="s">
        <v>151</v>
      </c>
      <c r="I2905" t="s">
        <v>136</v>
      </c>
      <c r="J2905" t="s">
        <v>137</v>
      </c>
      <c r="K2905" t="s">
        <v>138</v>
      </c>
      <c r="L2905" t="s">
        <v>8594</v>
      </c>
      <c r="M2905" t="s">
        <v>8595</v>
      </c>
      <c r="N2905">
        <v>1.018333333</v>
      </c>
      <c r="O2905">
        <v>0</v>
      </c>
      <c r="P2905">
        <v>205</v>
      </c>
      <c r="Q2905">
        <v>0</v>
      </c>
      <c r="R2905">
        <v>0</v>
      </c>
      <c r="S2905">
        <v>0</v>
      </c>
      <c r="T2905">
        <v>2</v>
      </c>
      <c r="U2905">
        <v>0</v>
      </c>
      <c r="V2905">
        <v>0</v>
      </c>
      <c r="W2905">
        <v>0</v>
      </c>
      <c r="X2905">
        <v>52.575761076180839</v>
      </c>
      <c r="Y2905">
        <v>0</v>
      </c>
      <c r="Z2905">
        <v>0</v>
      </c>
      <c r="AA2905">
        <v>0</v>
      </c>
      <c r="AB2905">
        <v>1.8751827716415925</v>
      </c>
      <c r="AC2905">
        <v>0</v>
      </c>
      <c r="AD2905">
        <v>0</v>
      </c>
      <c r="AE2905">
        <v>54.45094384782243</v>
      </c>
    </row>
    <row r="2906" spans="1:31" x14ac:dyDescent="0.25">
      <c r="A2906">
        <v>2365343</v>
      </c>
      <c r="B2906">
        <v>1</v>
      </c>
      <c r="C2906" t="s">
        <v>80</v>
      </c>
      <c r="D2906" t="s">
        <v>93</v>
      </c>
      <c r="E2906" t="s">
        <v>166</v>
      </c>
      <c r="F2906" t="s">
        <v>8596</v>
      </c>
      <c r="G2906" t="s">
        <v>244</v>
      </c>
      <c r="H2906" t="s">
        <v>135</v>
      </c>
      <c r="I2906" t="s">
        <v>136</v>
      </c>
      <c r="J2906" t="s">
        <v>137</v>
      </c>
      <c r="K2906" t="s">
        <v>245</v>
      </c>
      <c r="L2906" t="s">
        <v>8597</v>
      </c>
      <c r="M2906" t="s">
        <v>8598</v>
      </c>
      <c r="N2906">
        <v>8.0586111109999994</v>
      </c>
      <c r="O2906">
        <v>0</v>
      </c>
      <c r="P2906">
        <v>13</v>
      </c>
      <c r="Q2906">
        <v>6</v>
      </c>
      <c r="R2906">
        <v>59</v>
      </c>
      <c r="S2906">
        <v>0</v>
      </c>
      <c r="T2906">
        <v>32</v>
      </c>
      <c r="U2906">
        <v>0</v>
      </c>
      <c r="V2906">
        <v>0</v>
      </c>
      <c r="W2906">
        <v>0</v>
      </c>
      <c r="X2906">
        <v>34.705508645238204</v>
      </c>
      <c r="Y2906">
        <v>418.60578479902563</v>
      </c>
      <c r="Z2906">
        <v>2533.8884834145442</v>
      </c>
      <c r="AA2906">
        <v>0</v>
      </c>
      <c r="AB2906">
        <v>700.05916951090103</v>
      </c>
      <c r="AC2906">
        <v>0</v>
      </c>
      <c r="AD2906">
        <v>0</v>
      </c>
      <c r="AE2906">
        <v>3687.2589463697091</v>
      </c>
    </row>
    <row r="2907" spans="1:31" x14ac:dyDescent="0.25">
      <c r="A2907">
        <v>2365297</v>
      </c>
      <c r="B2907">
        <v>1</v>
      </c>
      <c r="C2907" t="s">
        <v>81</v>
      </c>
      <c r="D2907" t="s">
        <v>115</v>
      </c>
      <c r="E2907" t="s">
        <v>171</v>
      </c>
      <c r="F2907" t="s">
        <v>8599</v>
      </c>
      <c r="G2907" t="s">
        <v>168</v>
      </c>
      <c r="H2907" t="s">
        <v>135</v>
      </c>
      <c r="I2907" t="s">
        <v>653</v>
      </c>
      <c r="J2907" t="s">
        <v>137</v>
      </c>
      <c r="K2907" t="s">
        <v>138</v>
      </c>
      <c r="L2907" t="s">
        <v>8600</v>
      </c>
      <c r="M2907" t="s">
        <v>8601</v>
      </c>
      <c r="N2907">
        <v>1.6944443999999999E-2</v>
      </c>
      <c r="O2907">
        <v>0</v>
      </c>
      <c r="P2907">
        <v>581</v>
      </c>
      <c r="Q2907">
        <v>3</v>
      </c>
      <c r="R2907">
        <v>25</v>
      </c>
      <c r="S2907">
        <v>5</v>
      </c>
      <c r="T2907">
        <v>38</v>
      </c>
      <c r="U2907">
        <v>0</v>
      </c>
      <c r="V2907">
        <v>1</v>
      </c>
      <c r="W2907">
        <v>0</v>
      </c>
      <c r="X2907">
        <v>1.4058869005780514</v>
      </c>
      <c r="Y2907">
        <v>0.19978586017624278</v>
      </c>
      <c r="Z2907">
        <v>0.82795271870419351</v>
      </c>
      <c r="AA2907">
        <v>0.28565078114124004</v>
      </c>
      <c r="AB2907">
        <v>0.28888810538423615</v>
      </c>
      <c r="AC2907">
        <v>0</v>
      </c>
      <c r="AD2907">
        <v>0</v>
      </c>
      <c r="AE2907">
        <v>3.0081643659839639</v>
      </c>
    </row>
    <row r="2908" spans="1:31" x14ac:dyDescent="0.25">
      <c r="A2908">
        <v>2365698</v>
      </c>
      <c r="B2908">
        <v>1</v>
      </c>
      <c r="C2908" t="s">
        <v>80</v>
      </c>
      <c r="D2908" t="s">
        <v>97</v>
      </c>
      <c r="E2908" t="s">
        <v>148</v>
      </c>
      <c r="F2908" t="s">
        <v>8602</v>
      </c>
      <c r="G2908" t="s">
        <v>160</v>
      </c>
      <c r="H2908" t="s">
        <v>151</v>
      </c>
      <c r="I2908" t="s">
        <v>136</v>
      </c>
      <c r="J2908" t="s">
        <v>137</v>
      </c>
      <c r="K2908" t="s">
        <v>138</v>
      </c>
      <c r="L2908" t="s">
        <v>8603</v>
      </c>
      <c r="M2908" t="s">
        <v>8604</v>
      </c>
      <c r="N2908">
        <v>5.8786111109999997</v>
      </c>
      <c r="O2908">
        <v>0</v>
      </c>
      <c r="P2908">
        <v>2</v>
      </c>
      <c r="Q2908">
        <v>0</v>
      </c>
      <c r="R2908">
        <v>0</v>
      </c>
      <c r="S2908">
        <v>0</v>
      </c>
      <c r="T2908">
        <v>1</v>
      </c>
      <c r="U2908">
        <v>0</v>
      </c>
      <c r="V2908">
        <v>0</v>
      </c>
      <c r="W2908">
        <v>0</v>
      </c>
      <c r="X2908">
        <v>14.200554779448382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14.200554779448382</v>
      </c>
    </row>
    <row r="2909" spans="1:31" x14ac:dyDescent="0.25">
      <c r="A2909">
        <v>2365652</v>
      </c>
      <c r="B2909">
        <v>1</v>
      </c>
      <c r="C2909" t="s">
        <v>81</v>
      </c>
      <c r="D2909" t="s">
        <v>123</v>
      </c>
      <c r="E2909" t="s">
        <v>148</v>
      </c>
      <c r="F2909" t="s">
        <v>8605</v>
      </c>
      <c r="G2909" t="s">
        <v>150</v>
      </c>
      <c r="H2909" t="s">
        <v>151</v>
      </c>
      <c r="I2909" t="s">
        <v>136</v>
      </c>
      <c r="J2909" t="s">
        <v>137</v>
      </c>
      <c r="K2909" t="s">
        <v>138</v>
      </c>
      <c r="L2909" t="s">
        <v>8606</v>
      </c>
      <c r="M2909" t="s">
        <v>8607</v>
      </c>
      <c r="N2909">
        <v>1.3025</v>
      </c>
      <c r="O2909">
        <v>0</v>
      </c>
      <c r="P2909">
        <v>1</v>
      </c>
      <c r="Q2909">
        <v>0</v>
      </c>
      <c r="R2909">
        <v>0</v>
      </c>
      <c r="S2909">
        <v>0</v>
      </c>
      <c r="T2909">
        <v>1</v>
      </c>
      <c r="U2909">
        <v>0</v>
      </c>
      <c r="V2909">
        <v>0</v>
      </c>
      <c r="W2909">
        <v>0</v>
      </c>
      <c r="X2909">
        <v>0.39228641375070278</v>
      </c>
      <c r="Y2909">
        <v>0</v>
      </c>
      <c r="Z2909">
        <v>0</v>
      </c>
      <c r="AA2909">
        <v>0</v>
      </c>
      <c r="AB2909">
        <v>9.9571477317197774E-2</v>
      </c>
      <c r="AC2909">
        <v>0</v>
      </c>
      <c r="AD2909">
        <v>0</v>
      </c>
      <c r="AE2909">
        <v>0.49185789106790057</v>
      </c>
    </row>
    <row r="2910" spans="1:31" x14ac:dyDescent="0.25">
      <c r="A2910">
        <v>2365715</v>
      </c>
      <c r="B2910">
        <v>1</v>
      </c>
      <c r="C2910" t="s">
        <v>80</v>
      </c>
      <c r="D2910" t="s">
        <v>83</v>
      </c>
      <c r="E2910" t="s">
        <v>148</v>
      </c>
      <c r="F2910" t="s">
        <v>8608</v>
      </c>
      <c r="G2910" t="s">
        <v>150</v>
      </c>
      <c r="H2910" t="s">
        <v>151</v>
      </c>
      <c r="I2910" t="s">
        <v>136</v>
      </c>
      <c r="J2910" t="s">
        <v>137</v>
      </c>
      <c r="K2910" t="s">
        <v>138</v>
      </c>
      <c r="L2910" t="s">
        <v>8609</v>
      </c>
      <c r="M2910" t="s">
        <v>8610</v>
      </c>
      <c r="N2910">
        <v>2.338055555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1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6.6917265962472134</v>
      </c>
      <c r="AC2910">
        <v>0</v>
      </c>
      <c r="AD2910">
        <v>0</v>
      </c>
      <c r="AE2910">
        <v>6.6917265962472134</v>
      </c>
    </row>
    <row r="2911" spans="1:31" x14ac:dyDescent="0.25">
      <c r="A2911">
        <v>2365712</v>
      </c>
      <c r="B2911">
        <v>1</v>
      </c>
      <c r="C2911" t="s">
        <v>81</v>
      </c>
      <c r="D2911" t="s">
        <v>112</v>
      </c>
      <c r="E2911" t="s">
        <v>225</v>
      </c>
      <c r="F2911" t="s">
        <v>8611</v>
      </c>
      <c r="G2911" t="s">
        <v>2703</v>
      </c>
      <c r="H2911" t="s">
        <v>151</v>
      </c>
      <c r="I2911" t="s">
        <v>136</v>
      </c>
      <c r="J2911" t="s">
        <v>137</v>
      </c>
      <c r="K2911" t="s">
        <v>138</v>
      </c>
      <c r="L2911" t="s">
        <v>8612</v>
      </c>
      <c r="M2911" t="s">
        <v>8613</v>
      </c>
      <c r="N2911">
        <v>2.5338888879999999</v>
      </c>
      <c r="O2911">
        <v>0</v>
      </c>
      <c r="P2911">
        <v>117</v>
      </c>
      <c r="Q2911">
        <v>0</v>
      </c>
      <c r="R2911">
        <v>7</v>
      </c>
      <c r="S2911">
        <v>0</v>
      </c>
      <c r="T2911">
        <v>34</v>
      </c>
      <c r="U2911">
        <v>0</v>
      </c>
      <c r="V2911">
        <v>0</v>
      </c>
      <c r="W2911">
        <v>0</v>
      </c>
      <c r="X2911">
        <v>70.905333739175603</v>
      </c>
      <c r="Y2911">
        <v>0</v>
      </c>
      <c r="Z2911">
        <v>22.162655122636085</v>
      </c>
      <c r="AA2911">
        <v>0</v>
      </c>
      <c r="AB2911">
        <v>23.67111348579845</v>
      </c>
      <c r="AC2911">
        <v>0</v>
      </c>
      <c r="AD2911">
        <v>0</v>
      </c>
      <c r="AE2911">
        <v>116.73910234761013</v>
      </c>
    </row>
    <row r="2912" spans="1:31" x14ac:dyDescent="0.25">
      <c r="A2912">
        <v>2365466</v>
      </c>
      <c r="B2912">
        <v>1</v>
      </c>
      <c r="C2912" t="s">
        <v>80</v>
      </c>
      <c r="D2912" t="s">
        <v>105</v>
      </c>
      <c r="E2912" t="s">
        <v>154</v>
      </c>
      <c r="F2912" t="s">
        <v>8614</v>
      </c>
      <c r="G2912" t="s">
        <v>299</v>
      </c>
      <c r="H2912" t="s">
        <v>151</v>
      </c>
      <c r="I2912" t="s">
        <v>136</v>
      </c>
      <c r="J2912" t="s">
        <v>137</v>
      </c>
      <c r="K2912" t="s">
        <v>138</v>
      </c>
      <c r="L2912" t="s">
        <v>8615</v>
      </c>
      <c r="M2912" t="s">
        <v>8616</v>
      </c>
      <c r="N2912">
        <v>3.7922222219999999</v>
      </c>
      <c r="O2912">
        <v>0</v>
      </c>
      <c r="P2912">
        <v>80</v>
      </c>
      <c r="Q2912">
        <v>0</v>
      </c>
      <c r="R2912">
        <v>67</v>
      </c>
      <c r="S2912">
        <v>0</v>
      </c>
      <c r="T2912">
        <v>13</v>
      </c>
      <c r="U2912">
        <v>0</v>
      </c>
      <c r="V2912">
        <v>0</v>
      </c>
      <c r="W2912">
        <v>0</v>
      </c>
      <c r="X2912">
        <v>108.33310101385871</v>
      </c>
      <c r="Y2912">
        <v>0</v>
      </c>
      <c r="Z2912">
        <v>172.69181379926599</v>
      </c>
      <c r="AA2912">
        <v>0</v>
      </c>
      <c r="AB2912">
        <v>29.41256654829667</v>
      </c>
      <c r="AC2912">
        <v>0</v>
      </c>
      <c r="AD2912">
        <v>0</v>
      </c>
      <c r="AE2912">
        <v>310.43748136142142</v>
      </c>
    </row>
    <row r="2913" spans="1:31" x14ac:dyDescent="0.25">
      <c r="A2913">
        <v>2365569</v>
      </c>
      <c r="B2913">
        <v>1</v>
      </c>
      <c r="C2913" t="s">
        <v>80</v>
      </c>
      <c r="D2913" t="s">
        <v>96</v>
      </c>
      <c r="E2913" t="s">
        <v>148</v>
      </c>
      <c r="F2913" t="s">
        <v>8617</v>
      </c>
      <c r="G2913" t="s">
        <v>240</v>
      </c>
      <c r="H2913" t="s">
        <v>151</v>
      </c>
      <c r="I2913" t="s">
        <v>136</v>
      </c>
      <c r="J2913" t="s">
        <v>137</v>
      </c>
      <c r="K2913" t="s">
        <v>138</v>
      </c>
      <c r="L2913" t="s">
        <v>8618</v>
      </c>
      <c r="M2913" t="s">
        <v>8619</v>
      </c>
      <c r="N2913">
        <v>0.98861111099999999</v>
      </c>
      <c r="O2913">
        <v>0</v>
      </c>
      <c r="P2913">
        <v>1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0.41192190234505338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0.41192190234505338</v>
      </c>
    </row>
    <row r="2914" spans="1:31" x14ac:dyDescent="0.25">
      <c r="A2914">
        <v>2365546</v>
      </c>
      <c r="B2914">
        <v>1</v>
      </c>
      <c r="C2914" t="s">
        <v>80</v>
      </c>
      <c r="D2914" t="s">
        <v>83</v>
      </c>
      <c r="E2914" t="s">
        <v>148</v>
      </c>
      <c r="F2914" t="s">
        <v>8620</v>
      </c>
      <c r="G2914" t="s">
        <v>181</v>
      </c>
      <c r="H2914" t="s">
        <v>151</v>
      </c>
      <c r="I2914" t="s">
        <v>136</v>
      </c>
      <c r="J2914" t="s">
        <v>3</v>
      </c>
      <c r="K2914" t="s">
        <v>138</v>
      </c>
      <c r="L2914" t="s">
        <v>8621</v>
      </c>
      <c r="M2914" t="s">
        <v>8622</v>
      </c>
      <c r="N2914">
        <v>4.8391666659999997</v>
      </c>
      <c r="O2914">
        <v>0</v>
      </c>
      <c r="P2914">
        <v>2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6.2799687733240157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6.2799687733240157</v>
      </c>
    </row>
    <row r="2915" spans="1:31" x14ac:dyDescent="0.25">
      <c r="A2915">
        <v>2365360</v>
      </c>
      <c r="B2915">
        <v>1</v>
      </c>
      <c r="C2915" t="s">
        <v>80</v>
      </c>
      <c r="D2915" t="s">
        <v>104</v>
      </c>
      <c r="E2915" t="s">
        <v>171</v>
      </c>
      <c r="F2915" t="s">
        <v>8623</v>
      </c>
      <c r="G2915" t="s">
        <v>134</v>
      </c>
      <c r="H2915" t="s">
        <v>135</v>
      </c>
      <c r="I2915" t="s">
        <v>136</v>
      </c>
      <c r="J2915" t="s">
        <v>137</v>
      </c>
      <c r="K2915" t="s">
        <v>138</v>
      </c>
      <c r="L2915" t="s">
        <v>8624</v>
      </c>
      <c r="M2915" t="s">
        <v>8625</v>
      </c>
      <c r="N2915">
        <v>1.626666666</v>
      </c>
      <c r="O2915">
        <v>16</v>
      </c>
      <c r="P2915">
        <v>93</v>
      </c>
      <c r="Q2915">
        <v>17</v>
      </c>
      <c r="R2915">
        <v>22</v>
      </c>
      <c r="S2915">
        <v>37</v>
      </c>
      <c r="T2915">
        <v>27</v>
      </c>
      <c r="U2915">
        <v>9</v>
      </c>
      <c r="V2915">
        <v>1</v>
      </c>
      <c r="W2915">
        <v>36.122723831289726</v>
      </c>
      <c r="X2915">
        <v>112.21074161270403</v>
      </c>
      <c r="Y2915">
        <v>87.75143789339748</v>
      </c>
      <c r="Z2915">
        <v>55.592319804804021</v>
      </c>
      <c r="AA2915">
        <v>414.33173871406154</v>
      </c>
      <c r="AB2915">
        <v>59.859371926032367</v>
      </c>
      <c r="AC2915">
        <v>1566.2229479555419</v>
      </c>
      <c r="AD2915">
        <v>50.064811860569719</v>
      </c>
      <c r="AE2915">
        <v>2382.1560935984007</v>
      </c>
    </row>
    <row r="2916" spans="1:31" x14ac:dyDescent="0.25">
      <c r="A2916">
        <v>2365526</v>
      </c>
      <c r="B2916">
        <v>1</v>
      </c>
      <c r="C2916" t="s">
        <v>80</v>
      </c>
      <c r="D2916" t="s">
        <v>101</v>
      </c>
      <c r="E2916" t="s">
        <v>132</v>
      </c>
      <c r="F2916" t="s">
        <v>8626</v>
      </c>
      <c r="G2916" t="s">
        <v>244</v>
      </c>
      <c r="H2916" t="s">
        <v>135</v>
      </c>
      <c r="I2916" t="s">
        <v>136</v>
      </c>
      <c r="J2916" t="s">
        <v>137</v>
      </c>
      <c r="K2916" t="s">
        <v>245</v>
      </c>
      <c r="L2916" t="s">
        <v>8627</v>
      </c>
      <c r="M2916" t="s">
        <v>8628</v>
      </c>
      <c r="N2916">
        <v>0.40361111100000002</v>
      </c>
      <c r="O2916">
        <v>0</v>
      </c>
      <c r="P2916">
        <v>45</v>
      </c>
      <c r="Q2916">
        <v>0</v>
      </c>
      <c r="R2916">
        <v>0</v>
      </c>
      <c r="S2916">
        <v>0</v>
      </c>
      <c r="T2916">
        <v>2</v>
      </c>
      <c r="U2916">
        <v>0</v>
      </c>
      <c r="V2916">
        <v>0</v>
      </c>
      <c r="W2916">
        <v>0</v>
      </c>
      <c r="X2916">
        <v>10.044388879885808</v>
      </c>
      <c r="Y2916">
        <v>0</v>
      </c>
      <c r="Z2916">
        <v>0</v>
      </c>
      <c r="AA2916">
        <v>0</v>
      </c>
      <c r="AB2916">
        <v>6.0915657100593323E-2</v>
      </c>
      <c r="AC2916">
        <v>0</v>
      </c>
      <c r="AD2916">
        <v>0</v>
      </c>
      <c r="AE2916">
        <v>10.105304536986402</v>
      </c>
    </row>
    <row r="2917" spans="1:31" x14ac:dyDescent="0.25">
      <c r="A2917">
        <v>2365383</v>
      </c>
      <c r="B2917">
        <v>1</v>
      </c>
      <c r="C2917" t="s">
        <v>80</v>
      </c>
      <c r="D2917" t="s">
        <v>84</v>
      </c>
      <c r="E2917" t="s">
        <v>148</v>
      </c>
      <c r="F2917" t="s">
        <v>8629</v>
      </c>
      <c r="G2917" t="s">
        <v>240</v>
      </c>
      <c r="H2917" t="s">
        <v>151</v>
      </c>
      <c r="I2917" t="s">
        <v>136</v>
      </c>
      <c r="J2917" t="s">
        <v>137</v>
      </c>
      <c r="K2917" t="s">
        <v>138</v>
      </c>
      <c r="L2917" t="s">
        <v>8630</v>
      </c>
      <c r="M2917" t="s">
        <v>8631</v>
      </c>
      <c r="N2917">
        <v>6.431944444</v>
      </c>
      <c r="O2917">
        <v>0</v>
      </c>
      <c r="P2917">
        <v>7</v>
      </c>
      <c r="Q2917">
        <v>0</v>
      </c>
      <c r="R2917">
        <v>0</v>
      </c>
      <c r="S2917">
        <v>0</v>
      </c>
      <c r="T2917">
        <v>1</v>
      </c>
      <c r="U2917">
        <v>0</v>
      </c>
      <c r="V2917">
        <v>0</v>
      </c>
      <c r="W2917">
        <v>0</v>
      </c>
      <c r="X2917">
        <v>14.493999083643002</v>
      </c>
      <c r="Y2917">
        <v>0</v>
      </c>
      <c r="Z2917">
        <v>0</v>
      </c>
      <c r="AA2917">
        <v>0</v>
      </c>
      <c r="AB2917">
        <v>9.3824316168121698</v>
      </c>
      <c r="AC2917">
        <v>0</v>
      </c>
      <c r="AD2917">
        <v>0</v>
      </c>
      <c r="AE2917">
        <v>23.876430700455174</v>
      </c>
    </row>
    <row r="2918" spans="1:31" x14ac:dyDescent="0.25">
      <c r="A2918">
        <v>2365403</v>
      </c>
      <c r="B2918">
        <v>1</v>
      </c>
      <c r="C2918" t="s">
        <v>81</v>
      </c>
      <c r="D2918" t="s">
        <v>118</v>
      </c>
      <c r="E2918" t="s">
        <v>148</v>
      </c>
      <c r="F2918" t="s">
        <v>8632</v>
      </c>
      <c r="G2918" t="s">
        <v>160</v>
      </c>
      <c r="H2918" t="s">
        <v>151</v>
      </c>
      <c r="I2918" t="s">
        <v>136</v>
      </c>
      <c r="J2918" t="s">
        <v>137</v>
      </c>
      <c r="K2918" t="s">
        <v>138</v>
      </c>
      <c r="L2918" t="s">
        <v>8633</v>
      </c>
      <c r="M2918" t="s">
        <v>8634</v>
      </c>
      <c r="N2918">
        <v>1.5494444439999999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1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0.46069253944302757</v>
      </c>
      <c r="AC2918">
        <v>0</v>
      </c>
      <c r="AD2918">
        <v>0</v>
      </c>
      <c r="AE2918">
        <v>0.46069253944302757</v>
      </c>
    </row>
    <row r="2919" spans="1:31" x14ac:dyDescent="0.25">
      <c r="A2919">
        <v>2365446</v>
      </c>
      <c r="B2919">
        <v>1</v>
      </c>
      <c r="C2919" t="s">
        <v>81</v>
      </c>
      <c r="D2919" t="s">
        <v>128</v>
      </c>
      <c r="E2919" t="s">
        <v>148</v>
      </c>
      <c r="F2919" t="s">
        <v>8500</v>
      </c>
      <c r="G2919" t="s">
        <v>150</v>
      </c>
      <c r="H2919" t="s">
        <v>151</v>
      </c>
      <c r="I2919" t="s">
        <v>136</v>
      </c>
      <c r="J2919" t="s">
        <v>137</v>
      </c>
      <c r="K2919" t="s">
        <v>138</v>
      </c>
      <c r="L2919" t="s">
        <v>8635</v>
      </c>
      <c r="M2919" t="s">
        <v>8636</v>
      </c>
      <c r="N2919">
        <v>2.4383333330000001</v>
      </c>
      <c r="O2919">
        <v>0</v>
      </c>
      <c r="P2919">
        <v>6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3.2052871731288937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3.2052871731288937</v>
      </c>
    </row>
    <row r="2920" spans="1:31" x14ac:dyDescent="0.25">
      <c r="A2920">
        <v>2365340</v>
      </c>
      <c r="B2920">
        <v>1</v>
      </c>
      <c r="C2920" t="s">
        <v>80</v>
      </c>
      <c r="D2920" t="s">
        <v>108</v>
      </c>
      <c r="E2920" t="s">
        <v>171</v>
      </c>
      <c r="F2920" t="s">
        <v>8637</v>
      </c>
      <c r="G2920" t="s">
        <v>244</v>
      </c>
      <c r="H2920" t="s">
        <v>135</v>
      </c>
      <c r="I2920" t="s">
        <v>136</v>
      </c>
      <c r="J2920" t="s">
        <v>137</v>
      </c>
      <c r="K2920" t="s">
        <v>245</v>
      </c>
      <c r="L2920" t="s">
        <v>8638</v>
      </c>
      <c r="M2920" t="s">
        <v>8639</v>
      </c>
      <c r="N2920">
        <v>5.0491666659999996</v>
      </c>
      <c r="O2920">
        <v>0</v>
      </c>
      <c r="P2920">
        <v>224</v>
      </c>
      <c r="Q2920">
        <v>0</v>
      </c>
      <c r="R2920">
        <v>29</v>
      </c>
      <c r="S2920">
        <v>3</v>
      </c>
      <c r="T2920">
        <v>55</v>
      </c>
      <c r="U2920">
        <v>1</v>
      </c>
      <c r="V2920">
        <v>0</v>
      </c>
      <c r="W2920">
        <v>0</v>
      </c>
      <c r="X2920">
        <v>253.75097940390322</v>
      </c>
      <c r="Y2920">
        <v>0</v>
      </c>
      <c r="Z2920">
        <v>156.22315680167205</v>
      </c>
      <c r="AA2920">
        <v>18.923248279055326</v>
      </c>
      <c r="AB2920">
        <v>224.52960997721124</v>
      </c>
      <c r="AC2920">
        <v>96.753942985756652</v>
      </c>
      <c r="AD2920">
        <v>0</v>
      </c>
      <c r="AE2920">
        <v>750.18093744759847</v>
      </c>
    </row>
    <row r="2921" spans="1:31" x14ac:dyDescent="0.25">
      <c r="A2921">
        <v>2365781</v>
      </c>
      <c r="B2921">
        <v>1</v>
      </c>
      <c r="C2921" t="s">
        <v>80</v>
      </c>
      <c r="D2921" t="s">
        <v>84</v>
      </c>
      <c r="E2921" t="s">
        <v>225</v>
      </c>
      <c r="F2921" t="s">
        <v>8593</v>
      </c>
      <c r="G2921" t="s">
        <v>219</v>
      </c>
      <c r="H2921" t="s">
        <v>151</v>
      </c>
      <c r="I2921" t="s">
        <v>136</v>
      </c>
      <c r="J2921" t="s">
        <v>137</v>
      </c>
      <c r="K2921" t="s">
        <v>138</v>
      </c>
      <c r="L2921" t="s">
        <v>8640</v>
      </c>
      <c r="M2921" t="s">
        <v>8641</v>
      </c>
      <c r="N2921">
        <v>1.9875</v>
      </c>
      <c r="O2921">
        <v>0</v>
      </c>
      <c r="P2921">
        <v>205</v>
      </c>
      <c r="Q2921">
        <v>0</v>
      </c>
      <c r="R2921">
        <v>0</v>
      </c>
      <c r="S2921">
        <v>0</v>
      </c>
      <c r="T2921">
        <v>2</v>
      </c>
      <c r="U2921">
        <v>0</v>
      </c>
      <c r="V2921">
        <v>0</v>
      </c>
      <c r="W2921">
        <v>0</v>
      </c>
      <c r="X2921">
        <v>95.574981892630902</v>
      </c>
      <c r="Y2921">
        <v>0</v>
      </c>
      <c r="Z2921">
        <v>0</v>
      </c>
      <c r="AA2921">
        <v>0</v>
      </c>
      <c r="AB2921">
        <v>2.8652542221254</v>
      </c>
      <c r="AC2921">
        <v>0</v>
      </c>
      <c r="AD2921">
        <v>0</v>
      </c>
      <c r="AE2921">
        <v>98.440236114756303</v>
      </c>
    </row>
    <row r="2922" spans="1:31" x14ac:dyDescent="0.25">
      <c r="A2922">
        <v>2365489</v>
      </c>
      <c r="B2922">
        <v>1</v>
      </c>
      <c r="C2922" t="s">
        <v>80</v>
      </c>
      <c r="D2922" t="s">
        <v>82</v>
      </c>
      <c r="E2922" t="s">
        <v>175</v>
      </c>
      <c r="F2922" t="s">
        <v>8086</v>
      </c>
      <c r="G2922" t="s">
        <v>219</v>
      </c>
      <c r="H2922" t="s">
        <v>151</v>
      </c>
      <c r="I2922" t="s">
        <v>136</v>
      </c>
      <c r="J2922" t="s">
        <v>137</v>
      </c>
      <c r="K2922" t="s">
        <v>138</v>
      </c>
      <c r="L2922" t="s">
        <v>8642</v>
      </c>
      <c r="M2922" t="s">
        <v>8643</v>
      </c>
      <c r="N2922">
        <v>1.092222222</v>
      </c>
      <c r="O2922">
        <v>0</v>
      </c>
      <c r="P2922">
        <v>1</v>
      </c>
      <c r="Q2922">
        <v>0</v>
      </c>
      <c r="R2922">
        <v>0</v>
      </c>
      <c r="S2922">
        <v>0</v>
      </c>
      <c r="T2922">
        <v>82</v>
      </c>
      <c r="U2922">
        <v>0</v>
      </c>
      <c r="V2922">
        <v>0</v>
      </c>
      <c r="W2922">
        <v>0</v>
      </c>
      <c r="X2922">
        <v>0.10554879354617888</v>
      </c>
      <c r="Y2922">
        <v>0</v>
      </c>
      <c r="Z2922">
        <v>0</v>
      </c>
      <c r="AA2922">
        <v>0</v>
      </c>
      <c r="AB2922">
        <v>82.235526469009315</v>
      </c>
      <c r="AC2922">
        <v>0</v>
      </c>
      <c r="AD2922">
        <v>0</v>
      </c>
      <c r="AE2922">
        <v>82.341075262555492</v>
      </c>
    </row>
    <row r="2923" spans="1:31" x14ac:dyDescent="0.25">
      <c r="A2923">
        <v>2365369</v>
      </c>
      <c r="B2923">
        <v>1</v>
      </c>
      <c r="C2923" t="s">
        <v>80</v>
      </c>
      <c r="D2923" t="s">
        <v>84</v>
      </c>
      <c r="E2923" t="s">
        <v>148</v>
      </c>
      <c r="F2923" t="s">
        <v>8644</v>
      </c>
      <c r="G2923" t="s">
        <v>160</v>
      </c>
      <c r="H2923" t="s">
        <v>151</v>
      </c>
      <c r="I2923" t="s">
        <v>136</v>
      </c>
      <c r="J2923" t="s">
        <v>137</v>
      </c>
      <c r="K2923" t="s">
        <v>138</v>
      </c>
      <c r="L2923" t="s">
        <v>8645</v>
      </c>
      <c r="M2923" t="s">
        <v>8646</v>
      </c>
      <c r="N2923">
        <v>3.9372222219999999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3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8.8030546092010127</v>
      </c>
      <c r="AC2923">
        <v>0</v>
      </c>
      <c r="AD2923">
        <v>0</v>
      </c>
      <c r="AE2923">
        <v>8.8030546092010127</v>
      </c>
    </row>
    <row r="2924" spans="1:31" x14ac:dyDescent="0.25">
      <c r="A2924">
        <v>2365346</v>
      </c>
      <c r="B2924">
        <v>1</v>
      </c>
      <c r="C2924" t="s">
        <v>80</v>
      </c>
      <c r="D2924" t="s">
        <v>93</v>
      </c>
      <c r="E2924" t="s">
        <v>166</v>
      </c>
      <c r="F2924" t="s">
        <v>822</v>
      </c>
      <c r="G2924" t="s">
        <v>244</v>
      </c>
      <c r="H2924" t="s">
        <v>135</v>
      </c>
      <c r="I2924" t="s">
        <v>136</v>
      </c>
      <c r="J2924" t="s">
        <v>137</v>
      </c>
      <c r="K2924" t="s">
        <v>245</v>
      </c>
      <c r="L2924" t="s">
        <v>8647</v>
      </c>
      <c r="M2924" t="s">
        <v>8648</v>
      </c>
      <c r="N2924">
        <v>8.0144444440000004</v>
      </c>
      <c r="O2924">
        <v>3</v>
      </c>
      <c r="P2924">
        <v>13</v>
      </c>
      <c r="Q2924">
        <v>40</v>
      </c>
      <c r="R2924">
        <v>186</v>
      </c>
      <c r="S2924">
        <v>12</v>
      </c>
      <c r="T2924">
        <v>47</v>
      </c>
      <c r="U2924">
        <v>0</v>
      </c>
      <c r="V2924">
        <v>0</v>
      </c>
      <c r="W2924">
        <v>89.331212379747242</v>
      </c>
      <c r="X2924">
        <v>78.051520754375105</v>
      </c>
      <c r="Y2924">
        <v>2716.2455287470611</v>
      </c>
      <c r="Z2924">
        <v>10203.903706433299</v>
      </c>
      <c r="AA2924">
        <v>366.46872927238798</v>
      </c>
      <c r="AB2924">
        <v>1122.3968293294256</v>
      </c>
      <c r="AC2924">
        <v>0</v>
      </c>
      <c r="AD2924">
        <v>0</v>
      </c>
      <c r="AE2924">
        <v>14576.397526916297</v>
      </c>
    </row>
    <row r="2925" spans="1:31" x14ac:dyDescent="0.25">
      <c r="A2925">
        <v>2365555</v>
      </c>
      <c r="B2925">
        <v>1</v>
      </c>
      <c r="C2925" t="s">
        <v>81</v>
      </c>
      <c r="D2925" t="s">
        <v>112</v>
      </c>
      <c r="E2925" t="s">
        <v>225</v>
      </c>
      <c r="F2925" t="s">
        <v>8649</v>
      </c>
      <c r="G2925" t="s">
        <v>252</v>
      </c>
      <c r="H2925" t="s">
        <v>151</v>
      </c>
      <c r="I2925" t="s">
        <v>136</v>
      </c>
      <c r="J2925" t="s">
        <v>137</v>
      </c>
      <c r="K2925" t="s">
        <v>138</v>
      </c>
      <c r="L2925" t="s">
        <v>8650</v>
      </c>
      <c r="M2925" t="s">
        <v>8651</v>
      </c>
      <c r="N2925">
        <v>2.9877777769999998</v>
      </c>
      <c r="O2925">
        <v>0</v>
      </c>
      <c r="P2925">
        <v>89</v>
      </c>
      <c r="Q2925">
        <v>0</v>
      </c>
      <c r="R2925">
        <v>1</v>
      </c>
      <c r="S2925">
        <v>0</v>
      </c>
      <c r="T2925">
        <v>21</v>
      </c>
      <c r="U2925">
        <v>0</v>
      </c>
      <c r="V2925">
        <v>0</v>
      </c>
      <c r="W2925">
        <v>0</v>
      </c>
      <c r="X2925">
        <v>59.093248741545274</v>
      </c>
      <c r="Y2925">
        <v>0</v>
      </c>
      <c r="Z2925">
        <v>1.8307987731055554E-2</v>
      </c>
      <c r="AA2925">
        <v>0</v>
      </c>
      <c r="AB2925">
        <v>32.098885573958611</v>
      </c>
      <c r="AC2925">
        <v>0</v>
      </c>
      <c r="AD2925">
        <v>0</v>
      </c>
      <c r="AE2925">
        <v>91.210442303234942</v>
      </c>
    </row>
    <row r="2926" spans="1:31" x14ac:dyDescent="0.25">
      <c r="A2926">
        <v>2365578</v>
      </c>
      <c r="B2926">
        <v>1</v>
      </c>
      <c r="C2926" t="s">
        <v>80</v>
      </c>
      <c r="D2926" t="s">
        <v>100</v>
      </c>
      <c r="E2926" t="s">
        <v>148</v>
      </c>
      <c r="F2926" t="s">
        <v>8652</v>
      </c>
      <c r="G2926" t="s">
        <v>150</v>
      </c>
      <c r="H2926" t="s">
        <v>151</v>
      </c>
      <c r="I2926" t="s">
        <v>136</v>
      </c>
      <c r="J2926" t="s">
        <v>137</v>
      </c>
      <c r="K2926" t="s">
        <v>138</v>
      </c>
      <c r="L2926" t="s">
        <v>8653</v>
      </c>
      <c r="M2926" t="s">
        <v>8654</v>
      </c>
      <c r="N2926">
        <v>2.5280555549999999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1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54.140519607914243</v>
      </c>
      <c r="AC2926">
        <v>0</v>
      </c>
      <c r="AD2926">
        <v>0</v>
      </c>
      <c r="AE2926">
        <v>54.140519607914243</v>
      </c>
    </row>
    <row r="2927" spans="1:31" x14ac:dyDescent="0.25">
      <c r="A2927">
        <v>2365747</v>
      </c>
      <c r="B2927">
        <v>1</v>
      </c>
      <c r="C2927" t="s">
        <v>81</v>
      </c>
      <c r="D2927" t="s">
        <v>112</v>
      </c>
      <c r="E2927" t="s">
        <v>154</v>
      </c>
      <c r="F2927" t="s">
        <v>8655</v>
      </c>
      <c r="G2927" t="s">
        <v>299</v>
      </c>
      <c r="H2927" t="s">
        <v>151</v>
      </c>
      <c r="I2927" t="s">
        <v>136</v>
      </c>
      <c r="J2927" t="s">
        <v>137</v>
      </c>
      <c r="K2927" t="s">
        <v>138</v>
      </c>
      <c r="L2927" t="s">
        <v>8656</v>
      </c>
      <c r="M2927" t="s">
        <v>8657</v>
      </c>
      <c r="N2927">
        <v>2.1719444440000002</v>
      </c>
      <c r="O2927">
        <v>0</v>
      </c>
      <c r="P2927">
        <v>62</v>
      </c>
      <c r="Q2927">
        <v>0</v>
      </c>
      <c r="R2927">
        <v>17</v>
      </c>
      <c r="S2927">
        <v>0</v>
      </c>
      <c r="T2927">
        <v>3</v>
      </c>
      <c r="U2927">
        <v>0</v>
      </c>
      <c r="V2927">
        <v>0</v>
      </c>
      <c r="W2927">
        <v>0</v>
      </c>
      <c r="X2927">
        <v>66.712339194436353</v>
      </c>
      <c r="Y2927">
        <v>0</v>
      </c>
      <c r="Z2927">
        <v>101.9385588144012</v>
      </c>
      <c r="AA2927">
        <v>0</v>
      </c>
      <c r="AB2927">
        <v>9.6471002489357041</v>
      </c>
      <c r="AC2927">
        <v>0</v>
      </c>
      <c r="AD2927">
        <v>0</v>
      </c>
      <c r="AE2927">
        <v>178.29799825777326</v>
      </c>
    </row>
    <row r="2928" spans="1:31" x14ac:dyDescent="0.25">
      <c r="A2928">
        <v>2365409</v>
      </c>
      <c r="B2928">
        <v>1</v>
      </c>
      <c r="C2928" t="s">
        <v>80</v>
      </c>
      <c r="D2928" t="s">
        <v>94</v>
      </c>
      <c r="E2928" t="s">
        <v>132</v>
      </c>
      <c r="F2928" t="s">
        <v>8658</v>
      </c>
      <c r="G2928" t="s">
        <v>244</v>
      </c>
      <c r="H2928" t="s">
        <v>135</v>
      </c>
      <c r="I2928" t="s">
        <v>136</v>
      </c>
      <c r="J2928" t="s">
        <v>137</v>
      </c>
      <c r="K2928" t="s">
        <v>245</v>
      </c>
      <c r="L2928" t="s">
        <v>8659</v>
      </c>
      <c r="M2928" t="s">
        <v>8660</v>
      </c>
      <c r="N2928">
        <v>4.488888888</v>
      </c>
      <c r="O2928">
        <v>0</v>
      </c>
      <c r="P2928">
        <v>0</v>
      </c>
      <c r="Q2928">
        <v>6</v>
      </c>
      <c r="R2928">
        <v>92</v>
      </c>
      <c r="S2928">
        <v>0</v>
      </c>
      <c r="T2928">
        <v>9</v>
      </c>
      <c r="U2928">
        <v>1</v>
      </c>
      <c r="V2928">
        <v>0</v>
      </c>
      <c r="W2928">
        <v>0</v>
      </c>
      <c r="X2928">
        <v>0</v>
      </c>
      <c r="Y2928">
        <v>48.856153219836152</v>
      </c>
      <c r="Z2928">
        <v>316.43006319591183</v>
      </c>
      <c r="AA2928">
        <v>0</v>
      </c>
      <c r="AB2928">
        <v>88.618932420359982</v>
      </c>
      <c r="AC2928">
        <v>7.7840972082233568</v>
      </c>
      <c r="AD2928">
        <v>0</v>
      </c>
      <c r="AE2928">
        <v>461.6892460443313</v>
      </c>
    </row>
    <row r="2929" spans="1:31" x14ac:dyDescent="0.25">
      <c r="A2929">
        <v>2365515</v>
      </c>
      <c r="B2929">
        <v>1</v>
      </c>
      <c r="C2929" t="s">
        <v>80</v>
      </c>
      <c r="D2929" t="s">
        <v>95</v>
      </c>
      <c r="E2929" t="s">
        <v>132</v>
      </c>
      <c r="F2929" t="s">
        <v>8661</v>
      </c>
      <c r="G2929" t="s">
        <v>134</v>
      </c>
      <c r="H2929" t="s">
        <v>135</v>
      </c>
      <c r="I2929" t="s">
        <v>136</v>
      </c>
      <c r="J2929" t="s">
        <v>137</v>
      </c>
      <c r="K2929" t="s">
        <v>138</v>
      </c>
      <c r="L2929" t="s">
        <v>8662</v>
      </c>
      <c r="M2929" t="s">
        <v>8663</v>
      </c>
      <c r="N2929">
        <v>2.2261111109999998</v>
      </c>
      <c r="O2929">
        <v>0</v>
      </c>
      <c r="P2929">
        <v>266</v>
      </c>
      <c r="Q2929">
        <v>1</v>
      </c>
      <c r="R2929">
        <v>1</v>
      </c>
      <c r="S2929">
        <v>2</v>
      </c>
      <c r="T2929">
        <v>16</v>
      </c>
      <c r="U2929">
        <v>0</v>
      </c>
      <c r="V2929">
        <v>0</v>
      </c>
      <c r="W2929">
        <v>0</v>
      </c>
      <c r="X2929">
        <v>145.31124777206966</v>
      </c>
      <c r="Y2929">
        <v>0.94057485951390696</v>
      </c>
      <c r="Z2929">
        <v>0.25824177158866668</v>
      </c>
      <c r="AA2929">
        <v>167.64064302282091</v>
      </c>
      <c r="AB2929">
        <v>15.307122618070727</v>
      </c>
      <c r="AC2929">
        <v>0</v>
      </c>
      <c r="AD2929">
        <v>0</v>
      </c>
      <c r="AE2929">
        <v>329.45783004406383</v>
      </c>
    </row>
    <row r="2930" spans="1:31" x14ac:dyDescent="0.25">
      <c r="A2930">
        <v>2365269</v>
      </c>
      <c r="B2930">
        <v>1</v>
      </c>
      <c r="C2930" t="s">
        <v>80</v>
      </c>
      <c r="D2930" t="s">
        <v>87</v>
      </c>
      <c r="E2930" t="s">
        <v>148</v>
      </c>
      <c r="F2930" t="s">
        <v>8664</v>
      </c>
      <c r="G2930" t="s">
        <v>160</v>
      </c>
      <c r="H2930" t="s">
        <v>151</v>
      </c>
      <c r="I2930" t="s">
        <v>136</v>
      </c>
      <c r="J2930" t="s">
        <v>137</v>
      </c>
      <c r="K2930" t="s">
        <v>138</v>
      </c>
      <c r="L2930" t="s">
        <v>8665</v>
      </c>
      <c r="M2930" t="s">
        <v>8666</v>
      </c>
      <c r="N2930">
        <v>0.54472222199999998</v>
      </c>
      <c r="O2930">
        <v>0</v>
      </c>
      <c r="P2930">
        <v>5</v>
      </c>
      <c r="Q2930">
        <v>0</v>
      </c>
      <c r="R2930">
        <v>0</v>
      </c>
      <c r="S2930">
        <v>0</v>
      </c>
      <c r="T2930">
        <v>1</v>
      </c>
      <c r="U2930">
        <v>0</v>
      </c>
      <c r="V2930">
        <v>0</v>
      </c>
      <c r="W2930">
        <v>0</v>
      </c>
      <c r="X2930">
        <v>0.39103706162461777</v>
      </c>
      <c r="Y2930">
        <v>0</v>
      </c>
      <c r="Z2930">
        <v>0</v>
      </c>
      <c r="AA2930">
        <v>0</v>
      </c>
      <c r="AB2930">
        <v>0.67134388368631936</v>
      </c>
      <c r="AC2930">
        <v>0</v>
      </c>
      <c r="AD2930">
        <v>0</v>
      </c>
      <c r="AE2930">
        <v>1.0623809453109372</v>
      </c>
    </row>
    <row r="2931" spans="1:31" x14ac:dyDescent="0.25">
      <c r="A2931">
        <v>2365286</v>
      </c>
      <c r="B2931">
        <v>1</v>
      </c>
      <c r="C2931" t="s">
        <v>81</v>
      </c>
      <c r="D2931" t="s">
        <v>117</v>
      </c>
      <c r="E2931" t="s">
        <v>166</v>
      </c>
      <c r="F2931" t="s">
        <v>692</v>
      </c>
      <c r="G2931" t="s">
        <v>168</v>
      </c>
      <c r="H2931" t="s">
        <v>135</v>
      </c>
      <c r="I2931" t="s">
        <v>136</v>
      </c>
      <c r="J2931" t="s">
        <v>137</v>
      </c>
      <c r="K2931" t="s">
        <v>138</v>
      </c>
      <c r="L2931" t="s">
        <v>8667</v>
      </c>
      <c r="M2931" t="s">
        <v>8668</v>
      </c>
      <c r="N2931">
        <v>0.27361111100000002</v>
      </c>
      <c r="O2931">
        <v>1</v>
      </c>
      <c r="P2931">
        <v>2403</v>
      </c>
      <c r="Q2931">
        <v>39</v>
      </c>
      <c r="R2931">
        <v>83</v>
      </c>
      <c r="S2931">
        <v>19</v>
      </c>
      <c r="T2931">
        <v>231</v>
      </c>
      <c r="U2931">
        <v>8</v>
      </c>
      <c r="V2931">
        <v>1</v>
      </c>
      <c r="W2931">
        <v>5.7031680908930564E-2</v>
      </c>
      <c r="X2931">
        <v>75.57604186993531</v>
      </c>
      <c r="Y2931">
        <v>75.079670881223421</v>
      </c>
      <c r="Z2931">
        <v>16.541754592287504</v>
      </c>
      <c r="AA2931">
        <v>13.696615437333527</v>
      </c>
      <c r="AB2931">
        <v>20.0761145315712</v>
      </c>
      <c r="AC2931">
        <v>108.06719345361758</v>
      </c>
      <c r="AD2931">
        <v>0.37087871642510001</v>
      </c>
      <c r="AE2931">
        <v>309.46530116330257</v>
      </c>
    </row>
    <row r="2932" spans="1:31" x14ac:dyDescent="0.25">
      <c r="A2932">
        <v>2365641</v>
      </c>
      <c r="B2932">
        <v>1</v>
      </c>
      <c r="C2932" t="s">
        <v>81</v>
      </c>
      <c r="D2932" t="s">
        <v>121</v>
      </c>
      <c r="E2932" t="s">
        <v>166</v>
      </c>
      <c r="F2932" t="s">
        <v>8669</v>
      </c>
      <c r="G2932" t="s">
        <v>244</v>
      </c>
      <c r="H2932" t="s">
        <v>135</v>
      </c>
      <c r="I2932" t="s">
        <v>136</v>
      </c>
      <c r="J2932" t="s">
        <v>137</v>
      </c>
      <c r="K2932" t="s">
        <v>245</v>
      </c>
      <c r="L2932" t="s">
        <v>8670</v>
      </c>
      <c r="M2932" t="s">
        <v>8671</v>
      </c>
      <c r="N2932">
        <v>7.6727777770000003</v>
      </c>
      <c r="O2932">
        <v>0</v>
      </c>
      <c r="P2932">
        <v>1281</v>
      </c>
      <c r="Q2932">
        <v>4</v>
      </c>
      <c r="R2932">
        <v>116</v>
      </c>
      <c r="S2932">
        <v>14</v>
      </c>
      <c r="T2932">
        <v>92</v>
      </c>
      <c r="U2932">
        <v>1</v>
      </c>
      <c r="V2932">
        <v>0</v>
      </c>
      <c r="W2932">
        <v>0</v>
      </c>
      <c r="X2932">
        <v>1311.6119573259825</v>
      </c>
      <c r="Y2932">
        <v>251.02841988302379</v>
      </c>
      <c r="Z2932">
        <v>807.28632078365808</v>
      </c>
      <c r="AA2932">
        <v>459.01092663442182</v>
      </c>
      <c r="AB2932">
        <v>423.1085710501988</v>
      </c>
      <c r="AC2932">
        <v>825.46134562984014</v>
      </c>
      <c r="AD2932">
        <v>0</v>
      </c>
      <c r="AE2932">
        <v>4077.5075413071249</v>
      </c>
    </row>
    <row r="2933" spans="1:31" x14ac:dyDescent="0.25">
      <c r="A2933">
        <v>2365621</v>
      </c>
      <c r="B2933">
        <v>1</v>
      </c>
      <c r="C2933" t="s">
        <v>80</v>
      </c>
      <c r="D2933" t="s">
        <v>100</v>
      </c>
      <c r="E2933" t="s">
        <v>225</v>
      </c>
      <c r="F2933" t="s">
        <v>8672</v>
      </c>
      <c r="G2933" t="s">
        <v>219</v>
      </c>
      <c r="H2933" t="s">
        <v>151</v>
      </c>
      <c r="I2933" t="s">
        <v>136</v>
      </c>
      <c r="J2933" t="s">
        <v>137</v>
      </c>
      <c r="K2933" t="s">
        <v>138</v>
      </c>
      <c r="L2933" t="s">
        <v>8673</v>
      </c>
      <c r="M2933" t="s">
        <v>8674</v>
      </c>
      <c r="N2933">
        <v>1.254444444</v>
      </c>
      <c r="O2933">
        <v>0</v>
      </c>
      <c r="P2933">
        <v>9</v>
      </c>
      <c r="Q2933">
        <v>0</v>
      </c>
      <c r="R2933">
        <v>0</v>
      </c>
      <c r="S2933">
        <v>0</v>
      </c>
      <c r="T2933">
        <v>2</v>
      </c>
      <c r="U2933">
        <v>0</v>
      </c>
      <c r="V2933">
        <v>0</v>
      </c>
      <c r="W2933">
        <v>0</v>
      </c>
      <c r="X2933">
        <v>4.8806548259627283</v>
      </c>
      <c r="Y2933">
        <v>0</v>
      </c>
      <c r="Z2933">
        <v>0</v>
      </c>
      <c r="AA2933">
        <v>0</v>
      </c>
      <c r="AB2933">
        <v>8.7678444910583462</v>
      </c>
      <c r="AC2933">
        <v>0</v>
      </c>
      <c r="AD2933">
        <v>0</v>
      </c>
      <c r="AE2933">
        <v>13.648499317021074</v>
      </c>
    </row>
    <row r="2934" spans="1:31" x14ac:dyDescent="0.25">
      <c r="A2934">
        <v>2365455</v>
      </c>
      <c r="B2934">
        <v>1</v>
      </c>
      <c r="C2934" t="s">
        <v>80</v>
      </c>
      <c r="D2934" t="s">
        <v>101</v>
      </c>
      <c r="E2934" t="s">
        <v>225</v>
      </c>
      <c r="F2934" t="s">
        <v>8675</v>
      </c>
      <c r="G2934" t="s">
        <v>502</v>
      </c>
      <c r="H2934" t="s">
        <v>151</v>
      </c>
      <c r="I2934" t="s">
        <v>136</v>
      </c>
      <c r="J2934" t="s">
        <v>137</v>
      </c>
      <c r="K2934" t="s">
        <v>138</v>
      </c>
      <c r="L2934" t="s">
        <v>8676</v>
      </c>
      <c r="M2934" t="s">
        <v>8677</v>
      </c>
      <c r="N2934">
        <v>1.046944444</v>
      </c>
      <c r="O2934">
        <v>0</v>
      </c>
      <c r="P2934">
        <v>89</v>
      </c>
      <c r="Q2934">
        <v>0</v>
      </c>
      <c r="R2934">
        <v>0</v>
      </c>
      <c r="S2934">
        <v>0</v>
      </c>
      <c r="T2934">
        <v>2</v>
      </c>
      <c r="U2934">
        <v>0</v>
      </c>
      <c r="V2934">
        <v>0</v>
      </c>
      <c r="W2934">
        <v>0</v>
      </c>
      <c r="X2934">
        <v>25.856665852860118</v>
      </c>
      <c r="Y2934">
        <v>0</v>
      </c>
      <c r="Z2934">
        <v>0</v>
      </c>
      <c r="AA2934">
        <v>0</v>
      </c>
      <c r="AB2934">
        <v>2.1754733804606632</v>
      </c>
      <c r="AC2934">
        <v>0</v>
      </c>
      <c r="AD2934">
        <v>0</v>
      </c>
      <c r="AE2934">
        <v>28.03213923332078</v>
      </c>
    </row>
    <row r="2935" spans="1:31" x14ac:dyDescent="0.25">
      <c r="A2935">
        <v>2365329</v>
      </c>
      <c r="B2935">
        <v>1</v>
      </c>
      <c r="C2935" t="s">
        <v>81</v>
      </c>
      <c r="D2935" t="s">
        <v>128</v>
      </c>
      <c r="E2935" t="s">
        <v>154</v>
      </c>
      <c r="F2935" t="s">
        <v>8678</v>
      </c>
      <c r="G2935" t="s">
        <v>299</v>
      </c>
      <c r="H2935" t="s">
        <v>151</v>
      </c>
      <c r="I2935" t="s">
        <v>136</v>
      </c>
      <c r="J2935" t="s">
        <v>137</v>
      </c>
      <c r="K2935" t="s">
        <v>138</v>
      </c>
      <c r="L2935" t="s">
        <v>8679</v>
      </c>
      <c r="M2935" t="s">
        <v>8680</v>
      </c>
      <c r="N2935">
        <v>2.3566666660000002</v>
      </c>
      <c r="O2935">
        <v>0</v>
      </c>
      <c r="P2935">
        <v>124</v>
      </c>
      <c r="Q2935">
        <v>0</v>
      </c>
      <c r="R2935">
        <v>0</v>
      </c>
      <c r="S2935">
        <v>0</v>
      </c>
      <c r="T2935">
        <v>11</v>
      </c>
      <c r="U2935">
        <v>0</v>
      </c>
      <c r="V2935">
        <v>0</v>
      </c>
      <c r="W2935">
        <v>0</v>
      </c>
      <c r="X2935">
        <v>42.3090930966478</v>
      </c>
      <c r="Y2935">
        <v>0</v>
      </c>
      <c r="Z2935">
        <v>0</v>
      </c>
      <c r="AA2935">
        <v>0</v>
      </c>
      <c r="AB2935">
        <v>8.7674517591477539</v>
      </c>
      <c r="AC2935">
        <v>0</v>
      </c>
      <c r="AD2935">
        <v>0</v>
      </c>
      <c r="AE2935">
        <v>51.076544855795554</v>
      </c>
    </row>
    <row r="2936" spans="1:31" x14ac:dyDescent="0.25">
      <c r="A2936">
        <v>2365306</v>
      </c>
      <c r="B2936">
        <v>1</v>
      </c>
      <c r="C2936" t="s">
        <v>81</v>
      </c>
      <c r="D2936" t="s">
        <v>113</v>
      </c>
      <c r="E2936" t="s">
        <v>320</v>
      </c>
      <c r="F2936" t="s">
        <v>2569</v>
      </c>
      <c r="G2936" t="s">
        <v>168</v>
      </c>
      <c r="H2936" t="s">
        <v>135</v>
      </c>
      <c r="I2936" t="s">
        <v>136</v>
      </c>
      <c r="J2936" t="s">
        <v>137</v>
      </c>
      <c r="K2936" t="s">
        <v>138</v>
      </c>
      <c r="L2936" t="s">
        <v>8681</v>
      </c>
      <c r="M2936" t="s">
        <v>8682</v>
      </c>
      <c r="N2936">
        <v>6.4657222E-2</v>
      </c>
      <c r="O2936">
        <v>0</v>
      </c>
      <c r="P2936">
        <v>8894</v>
      </c>
      <c r="Q2936">
        <v>0</v>
      </c>
      <c r="R2936">
        <v>43</v>
      </c>
      <c r="S2936">
        <v>9</v>
      </c>
      <c r="T2936">
        <v>1899</v>
      </c>
      <c r="U2936">
        <v>1</v>
      </c>
      <c r="V2936">
        <v>8</v>
      </c>
      <c r="W2936">
        <v>0</v>
      </c>
      <c r="X2936">
        <v>117.62985196044008</v>
      </c>
      <c r="Y2936">
        <v>0</v>
      </c>
      <c r="Z2936">
        <v>1.5377068423539912</v>
      </c>
      <c r="AA2936">
        <v>44.15964974107839</v>
      </c>
      <c r="AB2936">
        <v>77.775954773527829</v>
      </c>
      <c r="AC2936">
        <v>26.71682548619814</v>
      </c>
      <c r="AD2936">
        <v>6.1672927912045097</v>
      </c>
      <c r="AE2936">
        <v>273.98728159480294</v>
      </c>
    </row>
    <row r="2937" spans="1:31" x14ac:dyDescent="0.25">
      <c r="A2937">
        <v>2365684</v>
      </c>
      <c r="B2937">
        <v>1</v>
      </c>
      <c r="C2937" t="s">
        <v>80</v>
      </c>
      <c r="D2937" t="s">
        <v>103</v>
      </c>
      <c r="E2937" t="s">
        <v>154</v>
      </c>
      <c r="F2937" t="s">
        <v>8683</v>
      </c>
      <c r="G2937" t="s">
        <v>299</v>
      </c>
      <c r="H2937" t="s">
        <v>151</v>
      </c>
      <c r="I2937" t="s">
        <v>136</v>
      </c>
      <c r="J2937" t="s">
        <v>137</v>
      </c>
      <c r="K2937" t="s">
        <v>138</v>
      </c>
      <c r="L2937" t="s">
        <v>8684</v>
      </c>
      <c r="M2937" t="s">
        <v>8685</v>
      </c>
      <c r="N2937">
        <v>0.93083333300000004</v>
      </c>
      <c r="O2937">
        <v>0</v>
      </c>
      <c r="P2937">
        <v>278</v>
      </c>
      <c r="Q2937">
        <v>0</v>
      </c>
      <c r="R2937">
        <v>13</v>
      </c>
      <c r="S2937">
        <v>0</v>
      </c>
      <c r="T2937">
        <v>51</v>
      </c>
      <c r="U2937">
        <v>0</v>
      </c>
      <c r="V2937">
        <v>0</v>
      </c>
      <c r="W2937">
        <v>0</v>
      </c>
      <c r="X2937">
        <v>50.525241741490134</v>
      </c>
      <c r="Y2937">
        <v>0</v>
      </c>
      <c r="Z2937">
        <v>2.6228184314641814</v>
      </c>
      <c r="AA2937">
        <v>0</v>
      </c>
      <c r="AB2937">
        <v>25.771180590916522</v>
      </c>
      <c r="AC2937">
        <v>0</v>
      </c>
      <c r="AD2937">
        <v>0</v>
      </c>
      <c r="AE2937">
        <v>78.919240763870846</v>
      </c>
    </row>
    <row r="2938" spans="1:31" x14ac:dyDescent="0.25">
      <c r="A2938">
        <v>2365741</v>
      </c>
      <c r="B2938">
        <v>1</v>
      </c>
      <c r="C2938" t="s">
        <v>81</v>
      </c>
      <c r="D2938" t="s">
        <v>128</v>
      </c>
      <c r="E2938" t="s">
        <v>225</v>
      </c>
      <c r="F2938" t="s">
        <v>8686</v>
      </c>
      <c r="G2938" t="s">
        <v>219</v>
      </c>
      <c r="H2938" t="s">
        <v>151</v>
      </c>
      <c r="I2938" t="s">
        <v>136</v>
      </c>
      <c r="J2938" t="s">
        <v>137</v>
      </c>
      <c r="K2938" t="s">
        <v>138</v>
      </c>
      <c r="L2938" t="s">
        <v>8687</v>
      </c>
      <c r="M2938" t="s">
        <v>8688</v>
      </c>
      <c r="N2938">
        <v>0.5575</v>
      </c>
      <c r="O2938">
        <v>0</v>
      </c>
      <c r="P2938">
        <v>53</v>
      </c>
      <c r="Q2938">
        <v>0</v>
      </c>
      <c r="R2938">
        <v>12</v>
      </c>
      <c r="S2938">
        <v>0</v>
      </c>
      <c r="T2938">
        <v>5</v>
      </c>
      <c r="U2938">
        <v>0</v>
      </c>
      <c r="V2938">
        <v>0</v>
      </c>
      <c r="W2938">
        <v>0</v>
      </c>
      <c r="X2938">
        <v>10.197071652386381</v>
      </c>
      <c r="Y2938">
        <v>0</v>
      </c>
      <c r="Z2938">
        <v>5.268919915845272</v>
      </c>
      <c r="AA2938">
        <v>0</v>
      </c>
      <c r="AB2938">
        <v>0.4324037564196172</v>
      </c>
      <c r="AC2938">
        <v>0</v>
      </c>
      <c r="AD2938">
        <v>0</v>
      </c>
      <c r="AE2938">
        <v>15.89839532465127</v>
      </c>
    </row>
    <row r="2939" spans="1:31" x14ac:dyDescent="0.25">
      <c r="A2939">
        <v>2365492</v>
      </c>
      <c r="B2939">
        <v>1</v>
      </c>
      <c r="C2939" t="s">
        <v>80</v>
      </c>
      <c r="D2939" t="s">
        <v>99</v>
      </c>
      <c r="E2939" t="s">
        <v>154</v>
      </c>
      <c r="F2939" t="s">
        <v>8689</v>
      </c>
      <c r="G2939" t="s">
        <v>2040</v>
      </c>
      <c r="H2939" t="s">
        <v>151</v>
      </c>
      <c r="I2939" t="s">
        <v>136</v>
      </c>
      <c r="J2939" t="s">
        <v>137</v>
      </c>
      <c r="K2939" t="s">
        <v>138</v>
      </c>
      <c r="L2939" t="s">
        <v>8690</v>
      </c>
      <c r="M2939" t="s">
        <v>8691</v>
      </c>
      <c r="N2939">
        <v>1.0308333329999999</v>
      </c>
      <c r="O2939">
        <v>0</v>
      </c>
      <c r="P2939">
        <v>107</v>
      </c>
      <c r="Q2939">
        <v>0</v>
      </c>
      <c r="R2939">
        <v>0</v>
      </c>
      <c r="S2939">
        <v>0</v>
      </c>
      <c r="T2939">
        <v>13</v>
      </c>
      <c r="U2939">
        <v>0</v>
      </c>
      <c r="V2939">
        <v>0</v>
      </c>
      <c r="W2939">
        <v>0</v>
      </c>
      <c r="X2939">
        <v>38.511636278093178</v>
      </c>
      <c r="Y2939">
        <v>0</v>
      </c>
      <c r="Z2939">
        <v>0</v>
      </c>
      <c r="AA2939">
        <v>0</v>
      </c>
      <c r="AB2939">
        <v>20.702492331445274</v>
      </c>
      <c r="AC2939">
        <v>0</v>
      </c>
      <c r="AD2939">
        <v>0</v>
      </c>
      <c r="AE2939">
        <v>59.214128609538449</v>
      </c>
    </row>
    <row r="2940" spans="1:31" x14ac:dyDescent="0.25">
      <c r="A2940">
        <v>2365392</v>
      </c>
      <c r="B2940">
        <v>1</v>
      </c>
      <c r="C2940" t="s">
        <v>80</v>
      </c>
      <c r="D2940" t="s">
        <v>83</v>
      </c>
      <c r="E2940" t="s">
        <v>148</v>
      </c>
      <c r="F2940" t="s">
        <v>8692</v>
      </c>
      <c r="G2940" t="s">
        <v>181</v>
      </c>
      <c r="H2940" t="s">
        <v>151</v>
      </c>
      <c r="I2940" t="s">
        <v>136</v>
      </c>
      <c r="J2940" t="s">
        <v>3</v>
      </c>
      <c r="K2940" t="s">
        <v>138</v>
      </c>
      <c r="L2940" t="s">
        <v>8693</v>
      </c>
      <c r="M2940" t="s">
        <v>8694</v>
      </c>
      <c r="N2940">
        <v>2.9136111109999998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1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89.884266238852717</v>
      </c>
      <c r="AC2940">
        <v>0</v>
      </c>
      <c r="AD2940">
        <v>0</v>
      </c>
      <c r="AE2940">
        <v>89.884266238852717</v>
      </c>
    </row>
    <row r="2941" spans="1:31" x14ac:dyDescent="0.25">
      <c r="A2941">
        <v>2365581</v>
      </c>
      <c r="B2941">
        <v>1</v>
      </c>
      <c r="C2941" t="s">
        <v>80</v>
      </c>
      <c r="D2941" t="s">
        <v>108</v>
      </c>
      <c r="E2941" t="s">
        <v>225</v>
      </c>
      <c r="F2941" t="s">
        <v>8695</v>
      </c>
      <c r="G2941" t="s">
        <v>2703</v>
      </c>
      <c r="H2941" t="s">
        <v>151</v>
      </c>
      <c r="I2941" t="s">
        <v>136</v>
      </c>
      <c r="J2941" t="s">
        <v>137</v>
      </c>
      <c r="K2941" t="s">
        <v>138</v>
      </c>
      <c r="L2941" t="s">
        <v>8696</v>
      </c>
      <c r="M2941" t="s">
        <v>8697</v>
      </c>
      <c r="N2941">
        <v>1.2383333329999999</v>
      </c>
      <c r="O2941">
        <v>0</v>
      </c>
      <c r="P2941">
        <v>17</v>
      </c>
      <c r="Q2941">
        <v>0</v>
      </c>
      <c r="R2941">
        <v>0</v>
      </c>
      <c r="S2941">
        <v>0</v>
      </c>
      <c r="T2941">
        <v>2</v>
      </c>
      <c r="U2941">
        <v>0</v>
      </c>
      <c r="V2941">
        <v>0</v>
      </c>
      <c r="W2941">
        <v>0</v>
      </c>
      <c r="X2941">
        <v>4.0597532681150392</v>
      </c>
      <c r="Y2941">
        <v>0</v>
      </c>
      <c r="Z2941">
        <v>0</v>
      </c>
      <c r="AA2941">
        <v>0</v>
      </c>
      <c r="AB2941">
        <v>1.0274585495281527</v>
      </c>
      <c r="AC2941">
        <v>0</v>
      </c>
      <c r="AD2941">
        <v>0</v>
      </c>
      <c r="AE2941">
        <v>5.0872118176431922</v>
      </c>
    </row>
    <row r="2942" spans="1:31" x14ac:dyDescent="0.25">
      <c r="A2942">
        <v>2365518</v>
      </c>
      <c r="B2942">
        <v>1</v>
      </c>
      <c r="C2942" t="s">
        <v>81</v>
      </c>
      <c r="D2942" t="s">
        <v>128</v>
      </c>
      <c r="E2942" t="s">
        <v>171</v>
      </c>
      <c r="F2942" t="s">
        <v>8698</v>
      </c>
      <c r="G2942" t="s">
        <v>168</v>
      </c>
      <c r="H2942" t="s">
        <v>135</v>
      </c>
      <c r="I2942" t="s">
        <v>136</v>
      </c>
      <c r="J2942" t="s">
        <v>137</v>
      </c>
      <c r="K2942" t="s">
        <v>138</v>
      </c>
      <c r="L2942" t="s">
        <v>8699</v>
      </c>
      <c r="M2942" t="s">
        <v>8700</v>
      </c>
      <c r="N2942">
        <v>2.400833333</v>
      </c>
      <c r="O2942">
        <v>3</v>
      </c>
      <c r="P2942">
        <v>1</v>
      </c>
      <c r="Q2942">
        <v>26</v>
      </c>
      <c r="R2942">
        <v>6</v>
      </c>
      <c r="S2942">
        <v>7</v>
      </c>
      <c r="T2942">
        <v>1</v>
      </c>
      <c r="U2942">
        <v>0</v>
      </c>
      <c r="V2942">
        <v>0</v>
      </c>
      <c r="W2942">
        <v>6.9407014718925018</v>
      </c>
      <c r="X2942">
        <v>0.27774379119042503</v>
      </c>
      <c r="Y2942">
        <v>232.42620530375464</v>
      </c>
      <c r="Z2942">
        <v>4.276209033398283</v>
      </c>
      <c r="AA2942">
        <v>15.560837240545025</v>
      </c>
      <c r="AB2942">
        <v>4.9687909066827913</v>
      </c>
      <c r="AC2942">
        <v>0</v>
      </c>
      <c r="AD2942">
        <v>0</v>
      </c>
      <c r="AE2942">
        <v>264.45048774746368</v>
      </c>
    </row>
    <row r="2943" spans="1:31" x14ac:dyDescent="0.25">
      <c r="A2943">
        <v>2365767</v>
      </c>
      <c r="B2943">
        <v>1</v>
      </c>
      <c r="C2943" t="s">
        <v>80</v>
      </c>
      <c r="D2943" t="s">
        <v>97</v>
      </c>
      <c r="E2943" t="s">
        <v>225</v>
      </c>
      <c r="F2943" t="s">
        <v>8701</v>
      </c>
      <c r="G2943" t="s">
        <v>219</v>
      </c>
      <c r="H2943" t="s">
        <v>151</v>
      </c>
      <c r="I2943" t="s">
        <v>136</v>
      </c>
      <c r="J2943" t="s">
        <v>137</v>
      </c>
      <c r="K2943" t="s">
        <v>138</v>
      </c>
      <c r="L2943" t="s">
        <v>8702</v>
      </c>
      <c r="M2943" t="s">
        <v>8703</v>
      </c>
      <c r="N2943">
        <v>1.876666666</v>
      </c>
      <c r="O2943">
        <v>0</v>
      </c>
      <c r="P2943">
        <v>39</v>
      </c>
      <c r="Q2943">
        <v>0</v>
      </c>
      <c r="R2943">
        <v>0</v>
      </c>
      <c r="S2943">
        <v>0</v>
      </c>
      <c r="T2943">
        <v>2</v>
      </c>
      <c r="U2943">
        <v>0</v>
      </c>
      <c r="V2943">
        <v>0</v>
      </c>
      <c r="W2943">
        <v>0</v>
      </c>
      <c r="X2943">
        <v>32.519497586456644</v>
      </c>
      <c r="Y2943">
        <v>0</v>
      </c>
      <c r="Z2943">
        <v>0</v>
      </c>
      <c r="AA2943">
        <v>0</v>
      </c>
      <c r="AB2943">
        <v>0.73793386308751341</v>
      </c>
      <c r="AC2943">
        <v>0</v>
      </c>
      <c r="AD2943">
        <v>0</v>
      </c>
      <c r="AE2943">
        <v>33.257431449544157</v>
      </c>
    </row>
    <row r="2944" spans="1:31" x14ac:dyDescent="0.25">
      <c r="A2944">
        <v>2365472</v>
      </c>
      <c r="B2944">
        <v>1</v>
      </c>
      <c r="C2944" t="s">
        <v>80</v>
      </c>
      <c r="D2944" t="s">
        <v>91</v>
      </c>
      <c r="E2944" t="s">
        <v>225</v>
      </c>
      <c r="F2944" t="s">
        <v>8704</v>
      </c>
      <c r="G2944" t="s">
        <v>177</v>
      </c>
      <c r="H2944" t="s">
        <v>151</v>
      </c>
      <c r="I2944" t="s">
        <v>136</v>
      </c>
      <c r="J2944" t="s">
        <v>137</v>
      </c>
      <c r="K2944" t="s">
        <v>138</v>
      </c>
      <c r="L2944" t="s">
        <v>8705</v>
      </c>
      <c r="M2944" t="s">
        <v>8706</v>
      </c>
      <c r="N2944">
        <v>5.193333333</v>
      </c>
      <c r="O2944">
        <v>0</v>
      </c>
      <c r="P2944">
        <v>1</v>
      </c>
      <c r="Q2944">
        <v>0</v>
      </c>
      <c r="R2944">
        <v>1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6.9166361870404085</v>
      </c>
      <c r="AA2944">
        <v>0</v>
      </c>
      <c r="AB2944">
        <v>0</v>
      </c>
      <c r="AC2944">
        <v>0</v>
      </c>
      <c r="AD2944">
        <v>0</v>
      </c>
      <c r="AE2944">
        <v>6.9166361870404085</v>
      </c>
    </row>
    <row r="2945" spans="1:31" x14ac:dyDescent="0.25">
      <c r="A2945">
        <v>2365452</v>
      </c>
      <c r="B2945">
        <v>1</v>
      </c>
      <c r="C2945" t="s">
        <v>80</v>
      </c>
      <c r="D2945" t="s">
        <v>103</v>
      </c>
      <c r="E2945" t="s">
        <v>320</v>
      </c>
      <c r="F2945" t="s">
        <v>3187</v>
      </c>
      <c r="G2945" t="s">
        <v>244</v>
      </c>
      <c r="H2945" t="s">
        <v>135</v>
      </c>
      <c r="I2945" t="s">
        <v>136</v>
      </c>
      <c r="J2945" t="s">
        <v>137</v>
      </c>
      <c r="K2945" t="s">
        <v>245</v>
      </c>
      <c r="L2945" t="s">
        <v>8707</v>
      </c>
      <c r="M2945" t="s">
        <v>8708</v>
      </c>
      <c r="N2945">
        <v>1.3272222220000001</v>
      </c>
      <c r="O2945">
        <v>2</v>
      </c>
      <c r="P2945">
        <v>383</v>
      </c>
      <c r="Q2945">
        <v>39</v>
      </c>
      <c r="R2945">
        <v>85</v>
      </c>
      <c r="S2945">
        <v>23</v>
      </c>
      <c r="T2945">
        <v>65</v>
      </c>
      <c r="U2945">
        <v>5</v>
      </c>
      <c r="V2945">
        <v>1</v>
      </c>
      <c r="W2945">
        <v>1.3770640157600442</v>
      </c>
      <c r="X2945">
        <v>174.31720801173398</v>
      </c>
      <c r="Y2945">
        <v>333.18686252572274</v>
      </c>
      <c r="Z2945">
        <v>199.07877678765894</v>
      </c>
      <c r="AA2945">
        <v>99.668239357101797</v>
      </c>
      <c r="AB2945">
        <v>101.86358588652702</v>
      </c>
      <c r="AC2945">
        <v>1486.5150397856778</v>
      </c>
      <c r="AD2945">
        <v>60.564698002509978</v>
      </c>
      <c r="AE2945">
        <v>2456.5714743726921</v>
      </c>
    </row>
    <row r="2946" spans="1:31" x14ac:dyDescent="0.25">
      <c r="A2946">
        <v>2365283</v>
      </c>
      <c r="B2946">
        <v>1</v>
      </c>
      <c r="C2946" t="s">
        <v>80</v>
      </c>
      <c r="D2946" t="s">
        <v>110</v>
      </c>
      <c r="E2946" t="s">
        <v>225</v>
      </c>
      <c r="F2946" t="s">
        <v>8709</v>
      </c>
      <c r="G2946" t="s">
        <v>292</v>
      </c>
      <c r="H2946" t="s">
        <v>151</v>
      </c>
      <c r="I2946" t="s">
        <v>136</v>
      </c>
      <c r="J2946" t="s">
        <v>3</v>
      </c>
      <c r="K2946" t="s">
        <v>138</v>
      </c>
      <c r="L2946" t="s">
        <v>8710</v>
      </c>
      <c r="M2946" t="s">
        <v>8711</v>
      </c>
      <c r="N2946">
        <v>5.4786111110000002</v>
      </c>
      <c r="O2946">
        <v>0</v>
      </c>
      <c r="P2946">
        <v>160</v>
      </c>
      <c r="Q2946">
        <v>0</v>
      </c>
      <c r="R2946">
        <v>0</v>
      </c>
      <c r="S2946">
        <v>0</v>
      </c>
      <c r="T2946">
        <v>18</v>
      </c>
      <c r="U2946">
        <v>0</v>
      </c>
      <c r="V2946">
        <v>0</v>
      </c>
      <c r="W2946">
        <v>0</v>
      </c>
      <c r="X2946">
        <v>230.0779976352643</v>
      </c>
      <c r="Y2946">
        <v>0</v>
      </c>
      <c r="Z2946">
        <v>0</v>
      </c>
      <c r="AA2946">
        <v>0</v>
      </c>
      <c r="AB2946">
        <v>133.61400376211787</v>
      </c>
      <c r="AC2946">
        <v>0</v>
      </c>
      <c r="AD2946">
        <v>0</v>
      </c>
      <c r="AE2946">
        <v>363.69200139738217</v>
      </c>
    </row>
    <row r="2947" spans="1:31" x14ac:dyDescent="0.25">
      <c r="A2947">
        <v>2365352</v>
      </c>
      <c r="B2947">
        <v>1</v>
      </c>
      <c r="C2947" t="s">
        <v>80</v>
      </c>
      <c r="D2947" t="s">
        <v>95</v>
      </c>
      <c r="E2947" t="s">
        <v>320</v>
      </c>
      <c r="F2947" t="s">
        <v>6407</v>
      </c>
      <c r="G2947" t="s">
        <v>244</v>
      </c>
      <c r="H2947" t="s">
        <v>135</v>
      </c>
      <c r="I2947" t="s">
        <v>136</v>
      </c>
      <c r="J2947" t="s">
        <v>137</v>
      </c>
      <c r="K2947" t="s">
        <v>245</v>
      </c>
      <c r="L2947" t="s">
        <v>8712</v>
      </c>
      <c r="M2947" t="s">
        <v>8713</v>
      </c>
      <c r="N2947">
        <v>0.38611111100000001</v>
      </c>
      <c r="O2947">
        <v>2</v>
      </c>
      <c r="P2947">
        <v>178</v>
      </c>
      <c r="Q2947">
        <v>0</v>
      </c>
      <c r="R2947">
        <v>6</v>
      </c>
      <c r="S2947">
        <v>8</v>
      </c>
      <c r="T2947">
        <v>8</v>
      </c>
      <c r="U2947">
        <v>0</v>
      </c>
      <c r="V2947">
        <v>0</v>
      </c>
      <c r="W2947">
        <v>0.42046237513194451</v>
      </c>
      <c r="X2947">
        <v>15.664412930108506</v>
      </c>
      <c r="Y2947">
        <v>0</v>
      </c>
      <c r="Z2947">
        <v>1.1169146298249002</v>
      </c>
      <c r="AA2947">
        <v>10.573921422691667</v>
      </c>
      <c r="AB2947">
        <v>1.4991297558125751</v>
      </c>
      <c r="AC2947">
        <v>0</v>
      </c>
      <c r="AD2947">
        <v>0</v>
      </c>
      <c r="AE2947">
        <v>29.274841113569593</v>
      </c>
    </row>
    <row r="2948" spans="1:31" x14ac:dyDescent="0.25">
      <c r="A2948">
        <v>2365303</v>
      </c>
      <c r="B2948">
        <v>1</v>
      </c>
      <c r="C2948" t="s">
        <v>80</v>
      </c>
      <c r="D2948" t="s">
        <v>100</v>
      </c>
      <c r="E2948" t="s">
        <v>132</v>
      </c>
      <c r="F2948" t="s">
        <v>8714</v>
      </c>
      <c r="G2948" t="s">
        <v>168</v>
      </c>
      <c r="H2948" t="s">
        <v>135</v>
      </c>
      <c r="I2948" t="s">
        <v>136</v>
      </c>
      <c r="J2948" t="s">
        <v>137</v>
      </c>
      <c r="K2948" t="s">
        <v>138</v>
      </c>
      <c r="L2948" t="s">
        <v>8715</v>
      </c>
      <c r="M2948" t="s">
        <v>8716</v>
      </c>
      <c r="N2948">
        <v>0.35055555500000002</v>
      </c>
      <c r="O2948">
        <v>0</v>
      </c>
      <c r="P2948">
        <v>1513</v>
      </c>
      <c r="Q2948">
        <v>0</v>
      </c>
      <c r="R2948">
        <v>4</v>
      </c>
      <c r="S2948">
        <v>0</v>
      </c>
      <c r="T2948">
        <v>86</v>
      </c>
      <c r="U2948">
        <v>0</v>
      </c>
      <c r="V2948">
        <v>0</v>
      </c>
      <c r="W2948">
        <v>0</v>
      </c>
      <c r="X2948">
        <v>113.73708440780695</v>
      </c>
      <c r="Y2948">
        <v>0</v>
      </c>
      <c r="Z2948">
        <v>0.14678933422593998</v>
      </c>
      <c r="AA2948">
        <v>0</v>
      </c>
      <c r="AB2948">
        <v>15.392031761013321</v>
      </c>
      <c r="AC2948">
        <v>0</v>
      </c>
      <c r="AD2948">
        <v>0</v>
      </c>
      <c r="AE2948">
        <v>129.2759055030462</v>
      </c>
    </row>
    <row r="2949" spans="1:31" x14ac:dyDescent="0.25">
      <c r="A2949">
        <v>2365495</v>
      </c>
      <c r="B2949">
        <v>1</v>
      </c>
      <c r="C2949" t="s">
        <v>80</v>
      </c>
      <c r="D2949" t="s">
        <v>96</v>
      </c>
      <c r="E2949" t="s">
        <v>148</v>
      </c>
      <c r="F2949" t="s">
        <v>8717</v>
      </c>
      <c r="G2949" t="s">
        <v>160</v>
      </c>
      <c r="H2949" t="s">
        <v>151</v>
      </c>
      <c r="I2949" t="s">
        <v>136</v>
      </c>
      <c r="J2949" t="s">
        <v>137</v>
      </c>
      <c r="K2949" t="s">
        <v>138</v>
      </c>
      <c r="L2949" t="s">
        <v>8718</v>
      </c>
      <c r="M2949" t="s">
        <v>8719</v>
      </c>
      <c r="N2949">
        <v>0.84388888799999995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2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31.618375215538276</v>
      </c>
      <c r="AC2949">
        <v>0</v>
      </c>
      <c r="AD2949">
        <v>0</v>
      </c>
      <c r="AE2949">
        <v>31.618375215538276</v>
      </c>
    </row>
    <row r="2950" spans="1:31" x14ac:dyDescent="0.25">
      <c r="A2950">
        <v>2365538</v>
      </c>
      <c r="B2950">
        <v>1</v>
      </c>
      <c r="C2950" t="s">
        <v>80</v>
      </c>
      <c r="D2950" t="s">
        <v>83</v>
      </c>
      <c r="E2950" t="s">
        <v>175</v>
      </c>
      <c r="F2950" t="s">
        <v>8720</v>
      </c>
      <c r="G2950" t="s">
        <v>284</v>
      </c>
      <c r="H2950" t="s">
        <v>151</v>
      </c>
      <c r="I2950" t="s">
        <v>136</v>
      </c>
      <c r="J2950" t="s">
        <v>137</v>
      </c>
      <c r="K2950" t="s">
        <v>138</v>
      </c>
      <c r="L2950" t="s">
        <v>8721</v>
      </c>
      <c r="M2950" t="s">
        <v>8722</v>
      </c>
      <c r="N2950">
        <v>2.383888888</v>
      </c>
      <c r="O2950">
        <v>0</v>
      </c>
      <c r="P2950">
        <v>150</v>
      </c>
      <c r="Q2950">
        <v>0</v>
      </c>
      <c r="R2950">
        <v>0</v>
      </c>
      <c r="S2950">
        <v>0</v>
      </c>
      <c r="T2950">
        <v>10</v>
      </c>
      <c r="U2950">
        <v>0</v>
      </c>
      <c r="V2950">
        <v>2</v>
      </c>
      <c r="W2950">
        <v>0</v>
      </c>
      <c r="X2950">
        <v>87.886021583555134</v>
      </c>
      <c r="Y2950">
        <v>0</v>
      </c>
      <c r="Z2950">
        <v>0</v>
      </c>
      <c r="AA2950">
        <v>0</v>
      </c>
      <c r="AB2950">
        <v>35.380135408814738</v>
      </c>
      <c r="AC2950">
        <v>0</v>
      </c>
      <c r="AD2950">
        <v>39.382368460852355</v>
      </c>
      <c r="AE2950">
        <v>162.64852545322222</v>
      </c>
    </row>
    <row r="2951" spans="1:31" x14ac:dyDescent="0.25">
      <c r="A2951">
        <v>2365289</v>
      </c>
      <c r="B2951">
        <v>1</v>
      </c>
      <c r="C2951" t="s">
        <v>81</v>
      </c>
      <c r="D2951" t="s">
        <v>126</v>
      </c>
      <c r="E2951" t="s">
        <v>132</v>
      </c>
      <c r="F2951" t="s">
        <v>6848</v>
      </c>
      <c r="G2951" t="s">
        <v>134</v>
      </c>
      <c r="H2951" t="s">
        <v>135</v>
      </c>
      <c r="I2951" t="s">
        <v>136</v>
      </c>
      <c r="J2951" t="s">
        <v>137</v>
      </c>
      <c r="K2951" t="s">
        <v>138</v>
      </c>
      <c r="L2951" t="s">
        <v>8723</v>
      </c>
      <c r="M2951" t="s">
        <v>8724</v>
      </c>
      <c r="N2951">
        <v>2.0480555549999999</v>
      </c>
      <c r="O2951">
        <v>0</v>
      </c>
      <c r="P2951">
        <v>38</v>
      </c>
      <c r="Q2951">
        <v>7</v>
      </c>
      <c r="R2951">
        <v>22</v>
      </c>
      <c r="S2951">
        <v>1</v>
      </c>
      <c r="T2951">
        <v>1</v>
      </c>
      <c r="U2951">
        <v>0</v>
      </c>
      <c r="V2951">
        <v>0</v>
      </c>
      <c r="W2951">
        <v>0</v>
      </c>
      <c r="X2951">
        <v>13.553875524746047</v>
      </c>
      <c r="Y2951">
        <v>79.968793977038231</v>
      </c>
      <c r="Z2951">
        <v>57.77931780312403</v>
      </c>
      <c r="AA2951">
        <v>2.8179323562527085</v>
      </c>
      <c r="AB2951">
        <v>0</v>
      </c>
      <c r="AC2951">
        <v>0</v>
      </c>
      <c r="AD2951">
        <v>0</v>
      </c>
      <c r="AE2951">
        <v>154.11991966116102</v>
      </c>
    </row>
    <row r="2952" spans="1:31" x14ac:dyDescent="0.25">
      <c r="A2952">
        <v>2365389</v>
      </c>
      <c r="B2952">
        <v>1</v>
      </c>
      <c r="C2952" t="s">
        <v>80</v>
      </c>
      <c r="D2952" t="s">
        <v>100</v>
      </c>
      <c r="E2952" t="s">
        <v>154</v>
      </c>
      <c r="F2952" t="s">
        <v>8725</v>
      </c>
      <c r="G2952" t="s">
        <v>2703</v>
      </c>
      <c r="H2952" t="s">
        <v>151</v>
      </c>
      <c r="I2952" t="s">
        <v>136</v>
      </c>
      <c r="J2952" t="s">
        <v>137</v>
      </c>
      <c r="K2952" t="s">
        <v>138</v>
      </c>
      <c r="L2952" t="s">
        <v>8726</v>
      </c>
      <c r="M2952" t="s">
        <v>8727</v>
      </c>
      <c r="N2952">
        <v>3.909166666</v>
      </c>
      <c r="O2952">
        <v>0</v>
      </c>
      <c r="P2952">
        <v>189</v>
      </c>
      <c r="Q2952">
        <v>0</v>
      </c>
      <c r="R2952">
        <v>11</v>
      </c>
      <c r="S2952">
        <v>0</v>
      </c>
      <c r="T2952">
        <v>17</v>
      </c>
      <c r="U2952">
        <v>0</v>
      </c>
      <c r="V2952">
        <v>0</v>
      </c>
      <c r="W2952">
        <v>0</v>
      </c>
      <c r="X2952">
        <v>230.13162515476859</v>
      </c>
      <c r="Y2952">
        <v>0</v>
      </c>
      <c r="Z2952">
        <v>36.189304055489501</v>
      </c>
      <c r="AA2952">
        <v>0</v>
      </c>
      <c r="AB2952">
        <v>71.843646379249861</v>
      </c>
      <c r="AC2952">
        <v>0</v>
      </c>
      <c r="AD2952">
        <v>0</v>
      </c>
      <c r="AE2952">
        <v>338.16457558950799</v>
      </c>
    </row>
    <row r="2953" spans="1:31" x14ac:dyDescent="0.25">
      <c r="A2953">
        <v>2365638</v>
      </c>
      <c r="B2953">
        <v>1</v>
      </c>
      <c r="C2953" t="s">
        <v>80</v>
      </c>
      <c r="D2953" t="s">
        <v>96</v>
      </c>
      <c r="E2953" t="s">
        <v>225</v>
      </c>
      <c r="F2953" t="s">
        <v>8441</v>
      </c>
      <c r="G2953" t="s">
        <v>219</v>
      </c>
      <c r="H2953" t="s">
        <v>151</v>
      </c>
      <c r="I2953" t="s">
        <v>136</v>
      </c>
      <c r="J2953" t="s">
        <v>137</v>
      </c>
      <c r="K2953" t="s">
        <v>138</v>
      </c>
      <c r="L2953" t="s">
        <v>8728</v>
      </c>
      <c r="M2953" t="s">
        <v>8729</v>
      </c>
      <c r="N2953">
        <v>1.870833333</v>
      </c>
      <c r="O2953">
        <v>0</v>
      </c>
      <c r="P2953">
        <v>21</v>
      </c>
      <c r="Q2953">
        <v>0</v>
      </c>
      <c r="R2953">
        <v>0</v>
      </c>
      <c r="S2953">
        <v>0</v>
      </c>
      <c r="T2953">
        <v>18</v>
      </c>
      <c r="U2953">
        <v>0</v>
      </c>
      <c r="V2953">
        <v>0</v>
      </c>
      <c r="W2953">
        <v>0</v>
      </c>
      <c r="X2953">
        <v>19.404303180433505</v>
      </c>
      <c r="Y2953">
        <v>0</v>
      </c>
      <c r="Z2953">
        <v>0</v>
      </c>
      <c r="AA2953">
        <v>0</v>
      </c>
      <c r="AB2953">
        <v>83.00253516363496</v>
      </c>
      <c r="AC2953">
        <v>0</v>
      </c>
      <c r="AD2953">
        <v>0</v>
      </c>
      <c r="AE2953">
        <v>102.40683834406846</v>
      </c>
    </row>
    <row r="2954" spans="1:31" x14ac:dyDescent="0.25">
      <c r="A2954">
        <v>2365630</v>
      </c>
      <c r="B2954">
        <v>1</v>
      </c>
      <c r="C2954" t="s">
        <v>80</v>
      </c>
      <c r="D2954" t="s">
        <v>84</v>
      </c>
      <c r="E2954" t="s">
        <v>225</v>
      </c>
      <c r="F2954" t="s">
        <v>8730</v>
      </c>
      <c r="G2954" t="s">
        <v>219</v>
      </c>
      <c r="H2954" t="s">
        <v>151</v>
      </c>
      <c r="I2954" t="s">
        <v>136</v>
      </c>
      <c r="J2954" t="s">
        <v>137</v>
      </c>
      <c r="K2954" t="s">
        <v>138</v>
      </c>
      <c r="L2954" t="s">
        <v>8731</v>
      </c>
      <c r="M2954" t="s">
        <v>8732</v>
      </c>
      <c r="N2954">
        <v>1.8955555550000001</v>
      </c>
      <c r="O2954">
        <v>0</v>
      </c>
      <c r="P2954">
        <v>143</v>
      </c>
      <c r="Q2954">
        <v>0</v>
      </c>
      <c r="R2954">
        <v>0</v>
      </c>
      <c r="S2954">
        <v>0</v>
      </c>
      <c r="T2954">
        <v>2</v>
      </c>
      <c r="U2954">
        <v>0</v>
      </c>
      <c r="V2954">
        <v>0</v>
      </c>
      <c r="W2954">
        <v>0</v>
      </c>
      <c r="X2954">
        <v>73.78595427113153</v>
      </c>
      <c r="Y2954">
        <v>0</v>
      </c>
      <c r="Z2954">
        <v>0</v>
      </c>
      <c r="AA2954">
        <v>0</v>
      </c>
      <c r="AB2954">
        <v>1.1374863949616933</v>
      </c>
      <c r="AC2954">
        <v>0</v>
      </c>
      <c r="AD2954">
        <v>0</v>
      </c>
      <c r="AE2954">
        <v>74.923440666093228</v>
      </c>
    </row>
    <row r="2955" spans="1:31" x14ac:dyDescent="0.25">
      <c r="A2955">
        <v>2365584</v>
      </c>
      <c r="B2955">
        <v>1</v>
      </c>
      <c r="C2955" t="s">
        <v>80</v>
      </c>
      <c r="D2955" t="s">
        <v>84</v>
      </c>
      <c r="E2955" t="s">
        <v>148</v>
      </c>
      <c r="F2955" t="s">
        <v>8733</v>
      </c>
      <c r="G2955" t="s">
        <v>150</v>
      </c>
      <c r="H2955" t="s">
        <v>151</v>
      </c>
      <c r="I2955" t="s">
        <v>136</v>
      </c>
      <c r="J2955" t="s">
        <v>137</v>
      </c>
      <c r="K2955" t="s">
        <v>138</v>
      </c>
      <c r="L2955" t="s">
        <v>8734</v>
      </c>
      <c r="M2955" t="s">
        <v>8735</v>
      </c>
      <c r="N2955">
        <v>1.661944444</v>
      </c>
      <c r="O2955">
        <v>0</v>
      </c>
      <c r="P2955">
        <v>8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2.1443773568606668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2.1443773568606668</v>
      </c>
    </row>
    <row r="2956" spans="1:31" x14ac:dyDescent="0.25">
      <c r="A2956">
        <v>2365624</v>
      </c>
      <c r="B2956">
        <v>1</v>
      </c>
      <c r="C2956" t="s">
        <v>80</v>
      </c>
      <c r="D2956" t="s">
        <v>85</v>
      </c>
      <c r="E2956" t="s">
        <v>320</v>
      </c>
      <c r="F2956" t="s">
        <v>8736</v>
      </c>
      <c r="G2956" t="s">
        <v>168</v>
      </c>
      <c r="H2956" t="s">
        <v>135</v>
      </c>
      <c r="I2956" t="s">
        <v>136</v>
      </c>
      <c r="J2956" t="s">
        <v>137</v>
      </c>
      <c r="K2956" t="s">
        <v>138</v>
      </c>
      <c r="L2956" t="s">
        <v>8737</v>
      </c>
      <c r="M2956" t="s">
        <v>8738</v>
      </c>
      <c r="N2956">
        <v>2.0777777770000001</v>
      </c>
      <c r="O2956">
        <v>0</v>
      </c>
      <c r="P2956">
        <v>11801</v>
      </c>
      <c r="Q2956">
        <v>0</v>
      </c>
      <c r="R2956">
        <v>0</v>
      </c>
      <c r="S2956">
        <v>1</v>
      </c>
      <c r="T2956">
        <v>959</v>
      </c>
      <c r="U2956">
        <v>0</v>
      </c>
      <c r="V2956">
        <v>3</v>
      </c>
      <c r="W2956">
        <v>0</v>
      </c>
      <c r="X2956">
        <v>9291.9727981882152</v>
      </c>
      <c r="Y2956">
        <v>0</v>
      </c>
      <c r="Z2956">
        <v>0</v>
      </c>
      <c r="AA2956">
        <v>93.855682131262284</v>
      </c>
      <c r="AB2956">
        <v>2949.569446110414</v>
      </c>
      <c r="AC2956">
        <v>0</v>
      </c>
      <c r="AD2956">
        <v>12.95639456647246</v>
      </c>
      <c r="AE2956">
        <v>12348.354320996365</v>
      </c>
    </row>
    <row r="2957" spans="1:31" x14ac:dyDescent="0.25">
      <c r="A2957">
        <v>2365421</v>
      </c>
      <c r="B2957">
        <v>1</v>
      </c>
      <c r="C2957" t="s">
        <v>80</v>
      </c>
      <c r="D2957" t="s">
        <v>98</v>
      </c>
      <c r="E2957" t="s">
        <v>225</v>
      </c>
      <c r="F2957" t="s">
        <v>8739</v>
      </c>
      <c r="G2957" t="s">
        <v>227</v>
      </c>
      <c r="H2957" t="s">
        <v>151</v>
      </c>
      <c r="I2957" t="s">
        <v>136</v>
      </c>
      <c r="J2957" t="s">
        <v>137</v>
      </c>
      <c r="K2957" t="s">
        <v>138</v>
      </c>
      <c r="L2957" t="s">
        <v>8740</v>
      </c>
      <c r="M2957" t="s">
        <v>8741</v>
      </c>
      <c r="N2957">
        <v>2.3758333330000001</v>
      </c>
      <c r="O2957">
        <v>0</v>
      </c>
      <c r="P2957">
        <v>1</v>
      </c>
      <c r="Q2957">
        <v>0</v>
      </c>
      <c r="R2957">
        <v>3</v>
      </c>
      <c r="S2957">
        <v>0</v>
      </c>
      <c r="T2957">
        <v>3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5.2906032877483993</v>
      </c>
      <c r="AA2957">
        <v>0</v>
      </c>
      <c r="AB2957">
        <v>14.637363035488871</v>
      </c>
      <c r="AC2957">
        <v>0</v>
      </c>
      <c r="AD2957">
        <v>0</v>
      </c>
      <c r="AE2957">
        <v>19.927966323237271</v>
      </c>
    </row>
    <row r="2958" spans="1:31" x14ac:dyDescent="0.25">
      <c r="A2958">
        <v>2365670</v>
      </c>
      <c r="B2958">
        <v>1</v>
      </c>
      <c r="C2958" t="s">
        <v>80</v>
      </c>
      <c r="D2958" t="s">
        <v>85</v>
      </c>
      <c r="E2958" t="s">
        <v>320</v>
      </c>
      <c r="F2958" t="s">
        <v>6165</v>
      </c>
      <c r="G2958" t="s">
        <v>168</v>
      </c>
      <c r="H2958" t="s">
        <v>135</v>
      </c>
      <c r="I2958" t="s">
        <v>136</v>
      </c>
      <c r="J2958" t="s">
        <v>137</v>
      </c>
      <c r="K2958" t="s">
        <v>138</v>
      </c>
      <c r="L2958" t="s">
        <v>8742</v>
      </c>
      <c r="M2958" t="s">
        <v>8743</v>
      </c>
      <c r="N2958">
        <v>0.93340361100000002</v>
      </c>
      <c r="O2958">
        <v>0</v>
      </c>
      <c r="P2958">
        <v>2908</v>
      </c>
      <c r="Q2958">
        <v>0</v>
      </c>
      <c r="R2958">
        <v>0</v>
      </c>
      <c r="S2958">
        <v>0</v>
      </c>
      <c r="T2958">
        <v>287</v>
      </c>
      <c r="U2958">
        <v>0</v>
      </c>
      <c r="V2958">
        <v>0</v>
      </c>
      <c r="W2958">
        <v>0</v>
      </c>
      <c r="X2958">
        <v>1065.4798144238141</v>
      </c>
      <c r="Y2958">
        <v>0</v>
      </c>
      <c r="Z2958">
        <v>0</v>
      </c>
      <c r="AA2958">
        <v>0</v>
      </c>
      <c r="AB2958">
        <v>352.31011848280502</v>
      </c>
      <c r="AC2958">
        <v>0</v>
      </c>
      <c r="AD2958">
        <v>0</v>
      </c>
      <c r="AE2958">
        <v>1417.789932906619</v>
      </c>
    </row>
    <row r="2959" spans="1:31" x14ac:dyDescent="0.25">
      <c r="A2959">
        <v>2365753</v>
      </c>
      <c r="B2959">
        <v>1</v>
      </c>
      <c r="C2959" t="s">
        <v>80</v>
      </c>
      <c r="D2959" t="s">
        <v>96</v>
      </c>
      <c r="E2959" t="s">
        <v>175</v>
      </c>
      <c r="F2959" t="s">
        <v>8744</v>
      </c>
      <c r="G2959" t="s">
        <v>219</v>
      </c>
      <c r="H2959" t="s">
        <v>151</v>
      </c>
      <c r="I2959" t="s">
        <v>136</v>
      </c>
      <c r="J2959" t="s">
        <v>137</v>
      </c>
      <c r="K2959" t="s">
        <v>138</v>
      </c>
      <c r="L2959" t="s">
        <v>8745</v>
      </c>
      <c r="M2959" t="s">
        <v>8746</v>
      </c>
      <c r="N2959">
        <v>0.64027777699999999</v>
      </c>
      <c r="O2959">
        <v>0</v>
      </c>
      <c r="P2959">
        <v>16</v>
      </c>
      <c r="Q2959">
        <v>0</v>
      </c>
      <c r="R2959">
        <v>0</v>
      </c>
      <c r="S2959">
        <v>0</v>
      </c>
      <c r="T2959">
        <v>6</v>
      </c>
      <c r="U2959">
        <v>0</v>
      </c>
      <c r="V2959">
        <v>0</v>
      </c>
      <c r="W2959">
        <v>0</v>
      </c>
      <c r="X2959">
        <v>16.915188299959162</v>
      </c>
      <c r="Y2959">
        <v>0</v>
      </c>
      <c r="Z2959">
        <v>0</v>
      </c>
      <c r="AA2959">
        <v>0</v>
      </c>
      <c r="AB2959">
        <v>33.602400819950063</v>
      </c>
      <c r="AC2959">
        <v>0</v>
      </c>
      <c r="AD2959">
        <v>0</v>
      </c>
      <c r="AE2959">
        <v>50.517589119909225</v>
      </c>
    </row>
    <row r="2960" spans="1:31" x14ac:dyDescent="0.25">
      <c r="A2960">
        <v>2365415</v>
      </c>
      <c r="B2960">
        <v>1</v>
      </c>
      <c r="C2960" t="s">
        <v>80</v>
      </c>
      <c r="D2960" t="s">
        <v>95</v>
      </c>
      <c r="E2960" t="s">
        <v>320</v>
      </c>
      <c r="F2960" t="s">
        <v>6407</v>
      </c>
      <c r="G2960" t="s">
        <v>244</v>
      </c>
      <c r="H2960" t="s">
        <v>135</v>
      </c>
      <c r="I2960" t="s">
        <v>136</v>
      </c>
      <c r="J2960" t="s">
        <v>137</v>
      </c>
      <c r="K2960" t="s">
        <v>245</v>
      </c>
      <c r="L2960" t="s">
        <v>8747</v>
      </c>
      <c r="M2960" t="s">
        <v>8748</v>
      </c>
      <c r="N2960">
        <v>2.2345933329999998</v>
      </c>
      <c r="O2960">
        <v>2</v>
      </c>
      <c r="P2960">
        <v>178</v>
      </c>
      <c r="Q2960">
        <v>0</v>
      </c>
      <c r="R2960">
        <v>6</v>
      </c>
      <c r="S2960">
        <v>8</v>
      </c>
      <c r="T2960">
        <v>8</v>
      </c>
      <c r="U2960">
        <v>0</v>
      </c>
      <c r="V2960">
        <v>0</v>
      </c>
      <c r="W2960">
        <v>2.6797424333021529</v>
      </c>
      <c r="X2960">
        <v>96.578398490836832</v>
      </c>
      <c r="Y2960">
        <v>0</v>
      </c>
      <c r="Z2960">
        <v>6.5722527671498279</v>
      </c>
      <c r="AA2960">
        <v>66.760115357730555</v>
      </c>
      <c r="AB2960">
        <v>9.7397632937660585</v>
      </c>
      <c r="AC2960">
        <v>0</v>
      </c>
      <c r="AD2960">
        <v>0</v>
      </c>
      <c r="AE2960">
        <v>182.33027234278543</v>
      </c>
    </row>
    <row r="2961" spans="1:31" x14ac:dyDescent="0.25">
      <c r="A2961">
        <v>2365335</v>
      </c>
      <c r="B2961">
        <v>1</v>
      </c>
      <c r="C2961" t="s">
        <v>81</v>
      </c>
      <c r="D2961" t="s">
        <v>113</v>
      </c>
      <c r="E2961" t="s">
        <v>166</v>
      </c>
      <c r="F2961" t="s">
        <v>2604</v>
      </c>
      <c r="G2961" t="s">
        <v>244</v>
      </c>
      <c r="H2961" t="s">
        <v>135</v>
      </c>
      <c r="I2961" t="s">
        <v>136</v>
      </c>
      <c r="J2961" t="s">
        <v>137</v>
      </c>
      <c r="K2961" t="s">
        <v>245</v>
      </c>
      <c r="L2961" t="s">
        <v>8749</v>
      </c>
      <c r="M2961" t="s">
        <v>8750</v>
      </c>
      <c r="N2961">
        <v>7.9850000000000003</v>
      </c>
      <c r="O2961">
        <v>2</v>
      </c>
      <c r="P2961">
        <v>2717</v>
      </c>
      <c r="Q2961">
        <v>44</v>
      </c>
      <c r="R2961">
        <v>816</v>
      </c>
      <c r="S2961">
        <v>22</v>
      </c>
      <c r="T2961">
        <v>192</v>
      </c>
      <c r="U2961">
        <v>0</v>
      </c>
      <c r="V2961">
        <v>2</v>
      </c>
      <c r="W2961">
        <v>12.317596427571234</v>
      </c>
      <c r="X2961">
        <v>5679.609966215673</v>
      </c>
      <c r="Y2961">
        <v>2119.0116458334728</v>
      </c>
      <c r="Z2961">
        <v>12333.625460157895</v>
      </c>
      <c r="AA2961">
        <v>1646.4171579015851</v>
      </c>
      <c r="AB2961">
        <v>1716.7697646325735</v>
      </c>
      <c r="AC2961">
        <v>0</v>
      </c>
      <c r="AD2961">
        <v>4.8692232285273711</v>
      </c>
      <c r="AE2961">
        <v>23512.620814397298</v>
      </c>
    </row>
    <row r="2962" spans="1:31" x14ac:dyDescent="0.25">
      <c r="A2962">
        <v>2365355</v>
      </c>
      <c r="B2962">
        <v>1</v>
      </c>
      <c r="C2962" t="s">
        <v>80</v>
      </c>
      <c r="D2962" t="s">
        <v>85</v>
      </c>
      <c r="E2962" t="s">
        <v>175</v>
      </c>
      <c r="F2962" t="s">
        <v>8751</v>
      </c>
      <c r="G2962" t="s">
        <v>244</v>
      </c>
      <c r="H2962" t="s">
        <v>151</v>
      </c>
      <c r="I2962" t="s">
        <v>136</v>
      </c>
      <c r="J2962" t="s">
        <v>137</v>
      </c>
      <c r="K2962" t="s">
        <v>245</v>
      </c>
      <c r="L2962" t="s">
        <v>8752</v>
      </c>
      <c r="M2962" t="s">
        <v>8753</v>
      </c>
      <c r="N2962">
        <v>5.1055555549999996</v>
      </c>
      <c r="O2962">
        <v>0</v>
      </c>
      <c r="P2962">
        <v>115</v>
      </c>
      <c r="Q2962">
        <v>0</v>
      </c>
      <c r="R2962">
        <v>0</v>
      </c>
      <c r="S2962">
        <v>0</v>
      </c>
      <c r="T2962">
        <v>5</v>
      </c>
      <c r="U2962">
        <v>0</v>
      </c>
      <c r="V2962">
        <v>0</v>
      </c>
      <c r="W2962">
        <v>0</v>
      </c>
      <c r="X2962">
        <v>215.57847223182682</v>
      </c>
      <c r="Y2962">
        <v>0</v>
      </c>
      <c r="Z2962">
        <v>0</v>
      </c>
      <c r="AA2962">
        <v>0</v>
      </c>
      <c r="AB2962">
        <v>22.085844993838379</v>
      </c>
      <c r="AC2962">
        <v>0</v>
      </c>
      <c r="AD2962">
        <v>0</v>
      </c>
      <c r="AE2962">
        <v>237.6643172256652</v>
      </c>
    </row>
    <row r="2963" spans="1:31" x14ac:dyDescent="0.25">
      <c r="A2963">
        <v>2365292</v>
      </c>
      <c r="B2963">
        <v>1</v>
      </c>
      <c r="C2963" t="s">
        <v>80</v>
      </c>
      <c r="D2963" t="s">
        <v>107</v>
      </c>
      <c r="E2963" t="s">
        <v>148</v>
      </c>
      <c r="F2963" t="s">
        <v>8754</v>
      </c>
      <c r="G2963" t="s">
        <v>150</v>
      </c>
      <c r="H2963" t="s">
        <v>151</v>
      </c>
      <c r="I2963" t="s">
        <v>136</v>
      </c>
      <c r="J2963" t="s">
        <v>137</v>
      </c>
      <c r="K2963" t="s">
        <v>138</v>
      </c>
      <c r="L2963" t="s">
        <v>8755</v>
      </c>
      <c r="M2963" t="s">
        <v>8756</v>
      </c>
      <c r="N2963">
        <v>2.8569444439999998</v>
      </c>
      <c r="O2963">
        <v>0</v>
      </c>
      <c r="P2963">
        <v>1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0.69887011472278893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0.69887011472278893</v>
      </c>
    </row>
    <row r="2964" spans="1:31" x14ac:dyDescent="0.25">
      <c r="A2964">
        <v>2365647</v>
      </c>
      <c r="B2964">
        <v>1</v>
      </c>
      <c r="C2964" t="s">
        <v>81</v>
      </c>
      <c r="D2964" t="s">
        <v>113</v>
      </c>
      <c r="E2964" t="s">
        <v>225</v>
      </c>
      <c r="F2964" t="s">
        <v>8757</v>
      </c>
      <c r="G2964" t="s">
        <v>219</v>
      </c>
      <c r="H2964" t="s">
        <v>151</v>
      </c>
      <c r="I2964" t="s">
        <v>136</v>
      </c>
      <c r="J2964" t="s">
        <v>137</v>
      </c>
      <c r="K2964" t="s">
        <v>138</v>
      </c>
      <c r="L2964" t="s">
        <v>8758</v>
      </c>
      <c r="M2964" t="s">
        <v>8759</v>
      </c>
      <c r="N2964">
        <v>1.5194444439999999</v>
      </c>
      <c r="O2964">
        <v>0</v>
      </c>
      <c r="P2964">
        <v>24</v>
      </c>
      <c r="Q2964">
        <v>0</v>
      </c>
      <c r="R2964">
        <v>1</v>
      </c>
      <c r="S2964">
        <v>0</v>
      </c>
      <c r="T2964">
        <v>2</v>
      </c>
      <c r="U2964">
        <v>0</v>
      </c>
      <c r="V2964">
        <v>0</v>
      </c>
      <c r="W2964">
        <v>0</v>
      </c>
      <c r="X2964">
        <v>6.7252610280136409</v>
      </c>
      <c r="Y2964">
        <v>0</v>
      </c>
      <c r="Z2964">
        <v>2.582929610590774</v>
      </c>
      <c r="AA2964">
        <v>0</v>
      </c>
      <c r="AB2964">
        <v>1.1981906215865599</v>
      </c>
      <c r="AC2964">
        <v>0</v>
      </c>
      <c r="AD2964">
        <v>0</v>
      </c>
      <c r="AE2964">
        <v>10.506381260190976</v>
      </c>
    </row>
    <row r="2965" spans="1:31" x14ac:dyDescent="0.25">
      <c r="A2965">
        <v>2365484</v>
      </c>
      <c r="B2965">
        <v>1</v>
      </c>
      <c r="C2965" t="s">
        <v>80</v>
      </c>
      <c r="D2965" t="s">
        <v>110</v>
      </c>
      <c r="E2965" t="s">
        <v>225</v>
      </c>
      <c r="F2965" t="s">
        <v>8760</v>
      </c>
      <c r="G2965" t="s">
        <v>252</v>
      </c>
      <c r="H2965" t="s">
        <v>151</v>
      </c>
      <c r="I2965" t="s">
        <v>136</v>
      </c>
      <c r="J2965" t="s">
        <v>137</v>
      </c>
      <c r="K2965" t="s">
        <v>245</v>
      </c>
      <c r="L2965" t="s">
        <v>8761</v>
      </c>
      <c r="M2965" t="s">
        <v>8762</v>
      </c>
      <c r="N2965">
        <v>2.872777777</v>
      </c>
      <c r="O2965">
        <v>0</v>
      </c>
      <c r="P2965">
        <v>91</v>
      </c>
      <c r="Q2965">
        <v>0</v>
      </c>
      <c r="R2965">
        <v>0</v>
      </c>
      <c r="S2965">
        <v>0</v>
      </c>
      <c r="T2965">
        <v>17</v>
      </c>
      <c r="U2965">
        <v>0</v>
      </c>
      <c r="V2965">
        <v>1</v>
      </c>
      <c r="W2965">
        <v>0</v>
      </c>
      <c r="X2965">
        <v>112.82523807148854</v>
      </c>
      <c r="Y2965">
        <v>0</v>
      </c>
      <c r="Z2965">
        <v>0</v>
      </c>
      <c r="AA2965">
        <v>0</v>
      </c>
      <c r="AB2965">
        <v>47.729761416858238</v>
      </c>
      <c r="AC2965">
        <v>0</v>
      </c>
      <c r="AD2965">
        <v>65.365110814345215</v>
      </c>
      <c r="AE2965">
        <v>225.92011030269197</v>
      </c>
    </row>
    <row r="2966" spans="1:31" x14ac:dyDescent="0.25">
      <c r="A2966">
        <v>2365398</v>
      </c>
      <c r="B2966">
        <v>1</v>
      </c>
      <c r="C2966" t="s">
        <v>80</v>
      </c>
      <c r="D2966" t="s">
        <v>84</v>
      </c>
      <c r="E2966" t="s">
        <v>154</v>
      </c>
      <c r="F2966" t="s">
        <v>8763</v>
      </c>
      <c r="G2966" t="s">
        <v>252</v>
      </c>
      <c r="H2966" t="s">
        <v>151</v>
      </c>
      <c r="I2966" t="s">
        <v>136</v>
      </c>
      <c r="J2966" t="s">
        <v>137</v>
      </c>
      <c r="K2966" t="s">
        <v>245</v>
      </c>
      <c r="L2966" t="s">
        <v>8764</v>
      </c>
      <c r="M2966" t="s">
        <v>8765</v>
      </c>
      <c r="N2966">
        <v>1.8180555549999999</v>
      </c>
      <c r="O2966">
        <v>0</v>
      </c>
      <c r="P2966">
        <v>999</v>
      </c>
      <c r="Q2966">
        <v>0</v>
      </c>
      <c r="R2966">
        <v>0</v>
      </c>
      <c r="S2966">
        <v>0</v>
      </c>
      <c r="T2966">
        <v>74</v>
      </c>
      <c r="U2966">
        <v>0</v>
      </c>
      <c r="V2966">
        <v>0</v>
      </c>
      <c r="W2966">
        <v>0</v>
      </c>
      <c r="X2966">
        <v>582.8228077368982</v>
      </c>
      <c r="Y2966">
        <v>0</v>
      </c>
      <c r="Z2966">
        <v>0</v>
      </c>
      <c r="AA2966">
        <v>0</v>
      </c>
      <c r="AB2966">
        <v>229.63130354598604</v>
      </c>
      <c r="AC2966">
        <v>0</v>
      </c>
      <c r="AD2966">
        <v>0</v>
      </c>
      <c r="AE2966">
        <v>812.45411128288424</v>
      </c>
    </row>
    <row r="2967" spans="1:31" x14ac:dyDescent="0.25">
      <c r="A2967">
        <v>2365441</v>
      </c>
      <c r="B2967">
        <v>1</v>
      </c>
      <c r="C2967" t="s">
        <v>80</v>
      </c>
      <c r="D2967" t="s">
        <v>84</v>
      </c>
      <c r="E2967" t="s">
        <v>148</v>
      </c>
      <c r="F2967" t="s">
        <v>8766</v>
      </c>
      <c r="G2967" t="s">
        <v>181</v>
      </c>
      <c r="H2967" t="s">
        <v>151</v>
      </c>
      <c r="I2967" t="s">
        <v>136</v>
      </c>
      <c r="J2967" t="s">
        <v>137</v>
      </c>
      <c r="K2967" t="s">
        <v>138</v>
      </c>
      <c r="L2967" t="s">
        <v>8767</v>
      </c>
      <c r="M2967" t="s">
        <v>8768</v>
      </c>
      <c r="N2967">
        <v>5.9138888879999998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1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19.04221118314284</v>
      </c>
      <c r="AC2967">
        <v>0</v>
      </c>
      <c r="AD2967">
        <v>0</v>
      </c>
      <c r="AE2967">
        <v>19.04221118314284</v>
      </c>
    </row>
    <row r="2968" spans="1:31" x14ac:dyDescent="0.25">
      <c r="A2968">
        <v>2365627</v>
      </c>
      <c r="B2968">
        <v>1</v>
      </c>
      <c r="C2968" t="s">
        <v>80</v>
      </c>
      <c r="D2968" t="s">
        <v>103</v>
      </c>
      <c r="E2968" t="s">
        <v>171</v>
      </c>
      <c r="F2968" t="s">
        <v>5499</v>
      </c>
      <c r="G2968" t="s">
        <v>244</v>
      </c>
      <c r="H2968" t="s">
        <v>135</v>
      </c>
      <c r="I2968" t="s">
        <v>136</v>
      </c>
      <c r="J2968" t="s">
        <v>137</v>
      </c>
      <c r="K2968" t="s">
        <v>245</v>
      </c>
      <c r="L2968" t="s">
        <v>8288</v>
      </c>
      <c r="M2968" t="s">
        <v>8769</v>
      </c>
      <c r="N2968">
        <v>4.8105555549999997</v>
      </c>
      <c r="O2968">
        <v>1</v>
      </c>
      <c r="P2968">
        <v>0</v>
      </c>
      <c r="Q2968">
        <v>3</v>
      </c>
      <c r="R2968">
        <v>0</v>
      </c>
      <c r="S2968">
        <v>12</v>
      </c>
      <c r="T2968">
        <v>1</v>
      </c>
      <c r="U2968">
        <v>3</v>
      </c>
      <c r="V2968">
        <v>0</v>
      </c>
      <c r="W2968">
        <v>4.800095713094807</v>
      </c>
      <c r="X2968">
        <v>0</v>
      </c>
      <c r="Y2968">
        <v>341.04603227697419</v>
      </c>
      <c r="Z2968">
        <v>0</v>
      </c>
      <c r="AA2968">
        <v>1507.6844664127721</v>
      </c>
      <c r="AB2968">
        <v>0</v>
      </c>
      <c r="AC2968">
        <v>254.34212484537809</v>
      </c>
      <c r="AD2968">
        <v>0</v>
      </c>
      <c r="AE2968">
        <v>2107.8727192482193</v>
      </c>
    </row>
    <row r="2969" spans="1:31" x14ac:dyDescent="0.25">
      <c r="A2969">
        <v>2365727</v>
      </c>
      <c r="B2969">
        <v>1</v>
      </c>
      <c r="C2969" t="s">
        <v>80</v>
      </c>
      <c r="D2969" t="s">
        <v>85</v>
      </c>
      <c r="E2969" t="s">
        <v>132</v>
      </c>
      <c r="F2969" t="s">
        <v>8770</v>
      </c>
      <c r="G2969" t="s">
        <v>168</v>
      </c>
      <c r="H2969" t="s">
        <v>135</v>
      </c>
      <c r="I2969" t="s">
        <v>136</v>
      </c>
      <c r="J2969" t="s">
        <v>137</v>
      </c>
      <c r="K2969" t="s">
        <v>138</v>
      </c>
      <c r="L2969" t="s">
        <v>8771</v>
      </c>
      <c r="M2969" t="s">
        <v>8772</v>
      </c>
      <c r="N2969">
        <v>2.4455555549999999</v>
      </c>
      <c r="O2969">
        <v>0</v>
      </c>
      <c r="P2969">
        <v>4347</v>
      </c>
      <c r="Q2969">
        <v>0</v>
      </c>
      <c r="R2969">
        <v>0</v>
      </c>
      <c r="S2969">
        <v>1</v>
      </c>
      <c r="T2969">
        <v>332</v>
      </c>
      <c r="U2969">
        <v>0</v>
      </c>
      <c r="V2969">
        <v>1</v>
      </c>
      <c r="W2969">
        <v>0</v>
      </c>
      <c r="X2969">
        <v>4224.7276880324116</v>
      </c>
      <c r="Y2969">
        <v>0</v>
      </c>
      <c r="Z2969">
        <v>0</v>
      </c>
      <c r="AA2969">
        <v>23.72363916379679</v>
      </c>
      <c r="AB2969">
        <v>1182.4275510369682</v>
      </c>
      <c r="AC2969">
        <v>0</v>
      </c>
      <c r="AD2969">
        <v>9.2442449472847468</v>
      </c>
      <c r="AE2969">
        <v>5440.1231231804613</v>
      </c>
    </row>
    <row r="2970" spans="1:31" x14ac:dyDescent="0.25">
      <c r="A2970">
        <v>2365418</v>
      </c>
      <c r="B2970">
        <v>1</v>
      </c>
      <c r="C2970" t="s">
        <v>80</v>
      </c>
      <c r="D2970" t="s">
        <v>82</v>
      </c>
      <c r="E2970" t="s">
        <v>148</v>
      </c>
      <c r="F2970" t="s">
        <v>8773</v>
      </c>
      <c r="G2970" t="s">
        <v>150</v>
      </c>
      <c r="H2970" t="s">
        <v>151</v>
      </c>
      <c r="I2970" t="s">
        <v>136</v>
      </c>
      <c r="J2970" t="s">
        <v>137</v>
      </c>
      <c r="K2970" t="s">
        <v>138</v>
      </c>
      <c r="L2970" t="s">
        <v>8774</v>
      </c>
      <c r="M2970" t="s">
        <v>8775</v>
      </c>
      <c r="N2970">
        <v>2.7561111110000001</v>
      </c>
      <c r="O2970">
        <v>0</v>
      </c>
      <c r="P2970">
        <v>6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4.0480573298067197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4.0480573298067197</v>
      </c>
    </row>
    <row r="2971" spans="1:31" x14ac:dyDescent="0.25">
      <c r="A2971">
        <v>2365564</v>
      </c>
      <c r="B2971">
        <v>1</v>
      </c>
      <c r="C2971" t="s">
        <v>81</v>
      </c>
      <c r="D2971" t="s">
        <v>118</v>
      </c>
      <c r="E2971" t="s">
        <v>225</v>
      </c>
      <c r="F2971" t="s">
        <v>8776</v>
      </c>
      <c r="G2971" t="s">
        <v>219</v>
      </c>
      <c r="H2971" t="s">
        <v>151</v>
      </c>
      <c r="I2971" t="s">
        <v>136</v>
      </c>
      <c r="J2971" t="s">
        <v>137</v>
      </c>
      <c r="K2971" t="s">
        <v>138</v>
      </c>
      <c r="L2971" t="s">
        <v>8777</v>
      </c>
      <c r="M2971" t="s">
        <v>8778</v>
      </c>
      <c r="N2971">
        <v>1.0380555549999999</v>
      </c>
      <c r="O2971">
        <v>0</v>
      </c>
      <c r="P2971">
        <v>29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10.58490231059028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10.58490231059028</v>
      </c>
    </row>
    <row r="2972" spans="1:31" x14ac:dyDescent="0.25">
      <c r="A2972">
        <v>2365318</v>
      </c>
      <c r="B2972">
        <v>1</v>
      </c>
      <c r="C2972" t="s">
        <v>80</v>
      </c>
      <c r="D2972" t="s">
        <v>83</v>
      </c>
      <c r="E2972" t="s">
        <v>148</v>
      </c>
      <c r="F2972" t="s">
        <v>8779</v>
      </c>
      <c r="G2972" t="s">
        <v>181</v>
      </c>
      <c r="H2972" t="s">
        <v>151</v>
      </c>
      <c r="I2972" t="s">
        <v>136</v>
      </c>
      <c r="J2972" t="s">
        <v>137</v>
      </c>
      <c r="K2972" t="s">
        <v>138</v>
      </c>
      <c r="L2972" t="s">
        <v>8780</v>
      </c>
      <c r="M2972" t="s">
        <v>8781</v>
      </c>
      <c r="N2972">
        <v>1.1261111109999999</v>
      </c>
      <c r="O2972">
        <v>0</v>
      </c>
      <c r="P2972">
        <v>5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2.1474376501731158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2.1474376501731158</v>
      </c>
    </row>
    <row r="2973" spans="1:31" x14ac:dyDescent="0.25">
      <c r="A2973">
        <v>2365358</v>
      </c>
      <c r="B2973">
        <v>1</v>
      </c>
      <c r="C2973" t="s">
        <v>80</v>
      </c>
      <c r="D2973" t="s">
        <v>92</v>
      </c>
      <c r="E2973" t="s">
        <v>166</v>
      </c>
      <c r="F2973" t="s">
        <v>8782</v>
      </c>
      <c r="G2973" t="s">
        <v>252</v>
      </c>
      <c r="H2973" t="s">
        <v>135</v>
      </c>
      <c r="I2973" t="s">
        <v>136</v>
      </c>
      <c r="J2973" t="s">
        <v>137</v>
      </c>
      <c r="K2973" t="s">
        <v>245</v>
      </c>
      <c r="L2973" t="s">
        <v>8783</v>
      </c>
      <c r="M2973" t="s">
        <v>8784</v>
      </c>
      <c r="N2973">
        <v>1.5533333330000001</v>
      </c>
      <c r="O2973">
        <v>0</v>
      </c>
      <c r="P2973">
        <v>39</v>
      </c>
      <c r="Q2973">
        <v>0</v>
      </c>
      <c r="R2973">
        <v>1</v>
      </c>
      <c r="S2973">
        <v>0</v>
      </c>
      <c r="T2973">
        <v>21</v>
      </c>
      <c r="U2973">
        <v>0</v>
      </c>
      <c r="V2973">
        <v>0</v>
      </c>
      <c r="W2973">
        <v>0</v>
      </c>
      <c r="X2973">
        <v>77.997926201310023</v>
      </c>
      <c r="Y2973">
        <v>0</v>
      </c>
      <c r="Z2973">
        <v>4.3539145691951244</v>
      </c>
      <c r="AA2973">
        <v>0</v>
      </c>
      <c r="AB2973">
        <v>49.812279910365937</v>
      </c>
      <c r="AC2973">
        <v>0</v>
      </c>
      <c r="AD2973">
        <v>0</v>
      </c>
      <c r="AE2973">
        <v>132.16412068087109</v>
      </c>
    </row>
    <row r="2974" spans="1:31" x14ac:dyDescent="0.25">
      <c r="A2974">
        <v>2365524</v>
      </c>
      <c r="B2974">
        <v>1</v>
      </c>
      <c r="C2974" t="s">
        <v>81</v>
      </c>
      <c r="D2974" t="s">
        <v>118</v>
      </c>
      <c r="E2974" t="s">
        <v>225</v>
      </c>
      <c r="F2974" t="s">
        <v>8785</v>
      </c>
      <c r="G2974" t="s">
        <v>219</v>
      </c>
      <c r="H2974" t="s">
        <v>151</v>
      </c>
      <c r="I2974" t="s">
        <v>136</v>
      </c>
      <c r="J2974" t="s">
        <v>137</v>
      </c>
      <c r="K2974" t="s">
        <v>138</v>
      </c>
      <c r="L2974" t="s">
        <v>8786</v>
      </c>
      <c r="M2974" t="s">
        <v>8787</v>
      </c>
      <c r="N2974">
        <v>0.50138888800000003</v>
      </c>
      <c r="O2974">
        <v>0</v>
      </c>
      <c r="P2974">
        <v>195</v>
      </c>
      <c r="Q2974">
        <v>0</v>
      </c>
      <c r="R2974">
        <v>0</v>
      </c>
      <c r="S2974">
        <v>0</v>
      </c>
      <c r="T2974">
        <v>19</v>
      </c>
      <c r="U2974">
        <v>0</v>
      </c>
      <c r="V2974">
        <v>0</v>
      </c>
      <c r="W2974">
        <v>0</v>
      </c>
      <c r="X2974">
        <v>22.684036235074448</v>
      </c>
      <c r="Y2974">
        <v>0</v>
      </c>
      <c r="Z2974">
        <v>0</v>
      </c>
      <c r="AA2974">
        <v>0</v>
      </c>
      <c r="AB2974">
        <v>6.7246214342807118</v>
      </c>
      <c r="AC2974">
        <v>0</v>
      </c>
      <c r="AD2974">
        <v>0</v>
      </c>
      <c r="AE2974">
        <v>29.408657669355158</v>
      </c>
    </row>
    <row r="2975" spans="1:31" x14ac:dyDescent="0.25">
      <c r="A2975">
        <v>2365667</v>
      </c>
      <c r="B2975">
        <v>1</v>
      </c>
      <c r="C2975" t="s">
        <v>80</v>
      </c>
      <c r="D2975" t="s">
        <v>85</v>
      </c>
      <c r="E2975" t="s">
        <v>132</v>
      </c>
      <c r="F2975" t="s">
        <v>8788</v>
      </c>
      <c r="G2975" t="s">
        <v>185</v>
      </c>
      <c r="H2975" t="s">
        <v>135</v>
      </c>
      <c r="I2975" t="s">
        <v>136</v>
      </c>
      <c r="J2975" t="s">
        <v>137</v>
      </c>
      <c r="K2975" t="s">
        <v>138</v>
      </c>
      <c r="L2975" t="s">
        <v>8737</v>
      </c>
      <c r="M2975" t="s">
        <v>8789</v>
      </c>
      <c r="N2975">
        <v>7.7561111110000001</v>
      </c>
      <c r="O2975">
        <v>0</v>
      </c>
      <c r="P2975">
        <v>12276</v>
      </c>
      <c r="Q2975">
        <v>0</v>
      </c>
      <c r="R2975">
        <v>0</v>
      </c>
      <c r="S2975">
        <v>2</v>
      </c>
      <c r="T2975">
        <v>1484</v>
      </c>
      <c r="U2975">
        <v>0</v>
      </c>
      <c r="V2975">
        <v>1</v>
      </c>
      <c r="W2975">
        <v>0</v>
      </c>
      <c r="X2975">
        <v>35863.394242913608</v>
      </c>
      <c r="Y2975">
        <v>0</v>
      </c>
      <c r="Z2975">
        <v>0</v>
      </c>
      <c r="AA2975">
        <v>814.47214881939396</v>
      </c>
      <c r="AB2975">
        <v>13786.308678660369</v>
      </c>
      <c r="AC2975">
        <v>0</v>
      </c>
      <c r="AD2975">
        <v>89.2102611002625</v>
      </c>
      <c r="AE2975">
        <v>50553.385331493635</v>
      </c>
    </row>
    <row r="2976" spans="1:31" x14ac:dyDescent="0.25">
      <c r="A2976">
        <v>2365644</v>
      </c>
      <c r="B2976">
        <v>1</v>
      </c>
      <c r="C2976" t="s">
        <v>81</v>
      </c>
      <c r="D2976" t="s">
        <v>117</v>
      </c>
      <c r="E2976" t="s">
        <v>166</v>
      </c>
      <c r="F2976" t="s">
        <v>4975</v>
      </c>
      <c r="G2976" t="s">
        <v>168</v>
      </c>
      <c r="H2976" t="s">
        <v>135</v>
      </c>
      <c r="I2976" t="s">
        <v>136</v>
      </c>
      <c r="J2976" t="s">
        <v>137</v>
      </c>
      <c r="K2976" t="s">
        <v>138</v>
      </c>
      <c r="L2976" t="s">
        <v>8790</v>
      </c>
      <c r="M2976" t="s">
        <v>8791</v>
      </c>
      <c r="N2976">
        <v>5.1944443999999999E-2</v>
      </c>
      <c r="O2976">
        <v>2</v>
      </c>
      <c r="P2976">
        <v>540</v>
      </c>
      <c r="Q2976">
        <v>12</v>
      </c>
      <c r="R2976">
        <v>41</v>
      </c>
      <c r="S2976">
        <v>13</v>
      </c>
      <c r="T2976">
        <v>23</v>
      </c>
      <c r="U2976">
        <v>1</v>
      </c>
      <c r="V2976">
        <v>0</v>
      </c>
      <c r="W2976">
        <v>0.10680515876107001</v>
      </c>
      <c r="X2976">
        <v>4.1224479063556636</v>
      </c>
      <c r="Y2976">
        <v>1.3917900438405824</v>
      </c>
      <c r="Z2976">
        <v>1.8023905500820332</v>
      </c>
      <c r="AA2976">
        <v>1.1665051457708064</v>
      </c>
      <c r="AB2976">
        <v>0.86600785342701647</v>
      </c>
      <c r="AC2976">
        <v>4.0565083459875337</v>
      </c>
      <c r="AD2976">
        <v>0</v>
      </c>
      <c r="AE2976">
        <v>13.512455004224705</v>
      </c>
    </row>
    <row r="2977" spans="1:31" x14ac:dyDescent="0.25">
      <c r="A2977">
        <v>2365332</v>
      </c>
      <c r="B2977">
        <v>1</v>
      </c>
      <c r="C2977" t="s">
        <v>81</v>
      </c>
      <c r="D2977" t="s">
        <v>125</v>
      </c>
      <c r="E2977" t="s">
        <v>171</v>
      </c>
      <c r="F2977" t="s">
        <v>8792</v>
      </c>
      <c r="G2977" t="s">
        <v>244</v>
      </c>
      <c r="H2977" t="s">
        <v>135</v>
      </c>
      <c r="I2977" t="s">
        <v>136</v>
      </c>
      <c r="J2977" t="s">
        <v>137</v>
      </c>
      <c r="K2977" t="s">
        <v>245</v>
      </c>
      <c r="L2977" t="s">
        <v>8793</v>
      </c>
      <c r="M2977" t="s">
        <v>8794</v>
      </c>
      <c r="N2977">
        <v>2.7522222219999999</v>
      </c>
      <c r="O2977">
        <v>1</v>
      </c>
      <c r="P2977">
        <v>88</v>
      </c>
      <c r="Q2977">
        <v>4</v>
      </c>
      <c r="R2977">
        <v>23</v>
      </c>
      <c r="S2977">
        <v>5</v>
      </c>
      <c r="T2977">
        <v>11</v>
      </c>
      <c r="U2977">
        <v>0</v>
      </c>
      <c r="V2977">
        <v>0</v>
      </c>
      <c r="W2977">
        <v>1.221360865172338</v>
      </c>
      <c r="X2977">
        <v>60.453960223761698</v>
      </c>
      <c r="Y2977">
        <v>288.93223452034397</v>
      </c>
      <c r="Z2977">
        <v>349.40584012681859</v>
      </c>
      <c r="AA2977">
        <v>71.828767076830317</v>
      </c>
      <c r="AB2977">
        <v>32.598112253129656</v>
      </c>
      <c r="AC2977">
        <v>0</v>
      </c>
      <c r="AD2977">
        <v>0</v>
      </c>
      <c r="AE2977">
        <v>804.44027506605653</v>
      </c>
    </row>
    <row r="2978" spans="1:31" x14ac:dyDescent="0.25">
      <c r="A2978">
        <v>2365501</v>
      </c>
      <c r="B2978">
        <v>1</v>
      </c>
      <c r="C2978" t="s">
        <v>80</v>
      </c>
      <c r="D2978" t="s">
        <v>92</v>
      </c>
      <c r="E2978" t="s">
        <v>154</v>
      </c>
      <c r="F2978" t="s">
        <v>8795</v>
      </c>
      <c r="G2978" t="s">
        <v>2040</v>
      </c>
      <c r="H2978" t="s">
        <v>151</v>
      </c>
      <c r="I2978" t="s">
        <v>136</v>
      </c>
      <c r="J2978" t="s">
        <v>137</v>
      </c>
      <c r="K2978" t="s">
        <v>138</v>
      </c>
      <c r="L2978" t="s">
        <v>8796</v>
      </c>
      <c r="M2978" t="s">
        <v>8797</v>
      </c>
      <c r="N2978">
        <v>0.22416666599999999</v>
      </c>
      <c r="O2978">
        <v>0</v>
      </c>
      <c r="P2978">
        <v>272</v>
      </c>
      <c r="Q2978">
        <v>0</v>
      </c>
      <c r="R2978">
        <v>1</v>
      </c>
      <c r="S2978">
        <v>0</v>
      </c>
      <c r="T2978">
        <v>31</v>
      </c>
      <c r="U2978">
        <v>0</v>
      </c>
      <c r="V2978">
        <v>0</v>
      </c>
      <c r="W2978">
        <v>0</v>
      </c>
      <c r="X2978">
        <v>16.437569362909567</v>
      </c>
      <c r="Y2978">
        <v>0</v>
      </c>
      <c r="Z2978">
        <v>4.1279425015763892E-2</v>
      </c>
      <c r="AA2978">
        <v>0</v>
      </c>
      <c r="AB2978">
        <v>7.3452109300570934</v>
      </c>
      <c r="AC2978">
        <v>0</v>
      </c>
      <c r="AD2978">
        <v>0</v>
      </c>
      <c r="AE2978">
        <v>23.824059717982422</v>
      </c>
    </row>
    <row r="2979" spans="1:31" x14ac:dyDescent="0.25">
      <c r="A2979">
        <v>2365338</v>
      </c>
      <c r="B2979">
        <v>1</v>
      </c>
      <c r="C2979" t="s">
        <v>81</v>
      </c>
      <c r="D2979" t="s">
        <v>114</v>
      </c>
      <c r="E2979" t="s">
        <v>171</v>
      </c>
      <c r="F2979" t="s">
        <v>8798</v>
      </c>
      <c r="G2979" t="s">
        <v>244</v>
      </c>
      <c r="H2979" t="s">
        <v>135</v>
      </c>
      <c r="I2979" t="s">
        <v>136</v>
      </c>
      <c r="J2979" t="s">
        <v>137</v>
      </c>
      <c r="K2979" t="s">
        <v>245</v>
      </c>
      <c r="L2979" t="s">
        <v>8799</v>
      </c>
      <c r="M2979" t="s">
        <v>8800</v>
      </c>
      <c r="N2979">
        <v>4.0411111110000002</v>
      </c>
      <c r="O2979">
        <v>0</v>
      </c>
      <c r="P2979">
        <v>711</v>
      </c>
      <c r="Q2979">
        <v>0</v>
      </c>
      <c r="R2979">
        <v>1</v>
      </c>
      <c r="S2979">
        <v>7</v>
      </c>
      <c r="T2979">
        <v>42</v>
      </c>
      <c r="U2979">
        <v>0</v>
      </c>
      <c r="V2979">
        <v>0</v>
      </c>
      <c r="W2979">
        <v>0</v>
      </c>
      <c r="X2979">
        <v>349.5157300405055</v>
      </c>
      <c r="Y2979">
        <v>0</v>
      </c>
      <c r="Z2979">
        <v>0.44518111472705246</v>
      </c>
      <c r="AA2979">
        <v>54.418986942128427</v>
      </c>
      <c r="AB2979">
        <v>86.401491487337395</v>
      </c>
      <c r="AC2979">
        <v>0</v>
      </c>
      <c r="AD2979">
        <v>0</v>
      </c>
      <c r="AE2979">
        <v>490.78138958469839</v>
      </c>
    </row>
    <row r="2980" spans="1:31" x14ac:dyDescent="0.25">
      <c r="A2980">
        <v>2365730</v>
      </c>
      <c r="B2980">
        <v>1</v>
      </c>
      <c r="C2980" t="s">
        <v>81</v>
      </c>
      <c r="D2980" t="s">
        <v>112</v>
      </c>
      <c r="E2980" t="s">
        <v>132</v>
      </c>
      <c r="F2980" t="s">
        <v>8801</v>
      </c>
      <c r="G2980" t="s">
        <v>134</v>
      </c>
      <c r="H2980" t="s">
        <v>135</v>
      </c>
      <c r="I2980" t="s">
        <v>136</v>
      </c>
      <c r="J2980" t="s">
        <v>137</v>
      </c>
      <c r="K2980" t="s">
        <v>138</v>
      </c>
      <c r="L2980" t="s">
        <v>8802</v>
      </c>
      <c r="M2980" t="s">
        <v>8803</v>
      </c>
      <c r="N2980">
        <v>1.085</v>
      </c>
      <c r="O2980">
        <v>0</v>
      </c>
      <c r="P2980">
        <v>0</v>
      </c>
      <c r="Q2980">
        <v>0</v>
      </c>
      <c r="R2980">
        <v>5</v>
      </c>
      <c r="S2980">
        <v>1</v>
      </c>
      <c r="T2980">
        <v>1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38.120366811136819</v>
      </c>
      <c r="AA2980">
        <v>1.9048760155530275</v>
      </c>
      <c r="AB2980">
        <v>8.6871284934924837</v>
      </c>
      <c r="AC2980">
        <v>0</v>
      </c>
      <c r="AD2980">
        <v>0</v>
      </c>
      <c r="AE2980">
        <v>48.712371320182328</v>
      </c>
    </row>
    <row r="2981" spans="1:31" x14ac:dyDescent="0.25">
      <c r="A2981">
        <v>2365395</v>
      </c>
      <c r="B2981">
        <v>1</v>
      </c>
      <c r="C2981" t="s">
        <v>80</v>
      </c>
      <c r="D2981" t="s">
        <v>110</v>
      </c>
      <c r="E2981" t="s">
        <v>154</v>
      </c>
      <c r="F2981" t="s">
        <v>8804</v>
      </c>
      <c r="G2981" t="s">
        <v>252</v>
      </c>
      <c r="H2981" t="s">
        <v>151</v>
      </c>
      <c r="I2981" t="s">
        <v>136</v>
      </c>
      <c r="J2981" t="s">
        <v>137</v>
      </c>
      <c r="K2981" t="s">
        <v>245</v>
      </c>
      <c r="L2981" t="s">
        <v>8805</v>
      </c>
      <c r="M2981" t="s">
        <v>8806</v>
      </c>
      <c r="N2981">
        <v>0.42249999999999999</v>
      </c>
      <c r="O2981">
        <v>0</v>
      </c>
      <c r="P2981">
        <v>744</v>
      </c>
      <c r="Q2981">
        <v>0</v>
      </c>
      <c r="R2981">
        <v>0</v>
      </c>
      <c r="S2981">
        <v>0</v>
      </c>
      <c r="T2981">
        <v>32</v>
      </c>
      <c r="U2981">
        <v>0</v>
      </c>
      <c r="V2981">
        <v>0</v>
      </c>
      <c r="W2981">
        <v>0</v>
      </c>
      <c r="X2981">
        <v>117.65215744393375</v>
      </c>
      <c r="Y2981">
        <v>0</v>
      </c>
      <c r="Z2981">
        <v>0</v>
      </c>
      <c r="AA2981">
        <v>0</v>
      </c>
      <c r="AB2981">
        <v>8.7881737261272495</v>
      </c>
      <c r="AC2981">
        <v>0</v>
      </c>
      <c r="AD2981">
        <v>0</v>
      </c>
      <c r="AE2981">
        <v>126.440331170061</v>
      </c>
    </row>
    <row r="2982" spans="1:31" x14ac:dyDescent="0.25">
      <c r="A2982">
        <v>2365438</v>
      </c>
      <c r="B2982">
        <v>1</v>
      </c>
      <c r="C2982" t="s">
        <v>80</v>
      </c>
      <c r="D2982" t="s">
        <v>100</v>
      </c>
      <c r="E2982" t="s">
        <v>225</v>
      </c>
      <c r="F2982" t="s">
        <v>8807</v>
      </c>
      <c r="G2982" t="s">
        <v>227</v>
      </c>
      <c r="H2982" t="s">
        <v>151</v>
      </c>
      <c r="I2982" t="s">
        <v>136</v>
      </c>
      <c r="J2982" t="s">
        <v>137</v>
      </c>
      <c r="K2982" t="s">
        <v>138</v>
      </c>
      <c r="L2982" t="s">
        <v>8808</v>
      </c>
      <c r="M2982" t="s">
        <v>8809</v>
      </c>
      <c r="N2982">
        <v>1.3491666659999999</v>
      </c>
      <c r="O2982">
        <v>0</v>
      </c>
      <c r="P2982">
        <v>7</v>
      </c>
      <c r="Q2982">
        <v>0</v>
      </c>
      <c r="R2982">
        <v>4</v>
      </c>
      <c r="S2982">
        <v>0</v>
      </c>
      <c r="T2982">
        <v>2</v>
      </c>
      <c r="U2982">
        <v>0</v>
      </c>
      <c r="V2982">
        <v>0</v>
      </c>
      <c r="W2982">
        <v>0</v>
      </c>
      <c r="X2982">
        <v>17.743860766177438</v>
      </c>
      <c r="Y2982">
        <v>0</v>
      </c>
      <c r="Z2982">
        <v>10.383186849165469</v>
      </c>
      <c r="AA2982">
        <v>0</v>
      </c>
      <c r="AB2982">
        <v>5.0964358751435457</v>
      </c>
      <c r="AC2982">
        <v>0</v>
      </c>
      <c r="AD2982">
        <v>0</v>
      </c>
      <c r="AE2982">
        <v>33.223483490486451</v>
      </c>
    </row>
    <row r="2983" spans="1:31" x14ac:dyDescent="0.25">
      <c r="A2983">
        <v>2365587</v>
      </c>
      <c r="B2983">
        <v>1</v>
      </c>
      <c r="C2983" t="s">
        <v>81</v>
      </c>
      <c r="D2983" t="s">
        <v>120</v>
      </c>
      <c r="E2983" t="s">
        <v>148</v>
      </c>
      <c r="F2983" t="s">
        <v>8810</v>
      </c>
      <c r="G2983" t="s">
        <v>160</v>
      </c>
      <c r="H2983" t="s">
        <v>151</v>
      </c>
      <c r="I2983" t="s">
        <v>136</v>
      </c>
      <c r="J2983" t="s">
        <v>137</v>
      </c>
      <c r="K2983" t="s">
        <v>138</v>
      </c>
      <c r="L2983" t="s">
        <v>8811</v>
      </c>
      <c r="M2983" t="s">
        <v>8812</v>
      </c>
      <c r="N2983">
        <v>1.882222222</v>
      </c>
      <c r="O2983">
        <v>0</v>
      </c>
      <c r="P2983">
        <v>1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</row>
    <row r="2984" spans="1:31" x14ac:dyDescent="0.25">
      <c r="A2984">
        <v>2365687</v>
      </c>
      <c r="B2984">
        <v>1</v>
      </c>
      <c r="C2984" t="s">
        <v>81</v>
      </c>
      <c r="D2984" t="s">
        <v>118</v>
      </c>
      <c r="E2984" t="s">
        <v>132</v>
      </c>
      <c r="F2984" t="s">
        <v>8813</v>
      </c>
      <c r="G2984" t="s">
        <v>168</v>
      </c>
      <c r="H2984" t="s">
        <v>135</v>
      </c>
      <c r="I2984" t="s">
        <v>136</v>
      </c>
      <c r="J2984" t="s">
        <v>137</v>
      </c>
      <c r="K2984" t="s">
        <v>138</v>
      </c>
      <c r="L2984" t="s">
        <v>8814</v>
      </c>
      <c r="M2984" t="s">
        <v>8815</v>
      </c>
      <c r="N2984">
        <v>0.47166666600000001</v>
      </c>
      <c r="O2984">
        <v>0</v>
      </c>
      <c r="P2984">
        <v>530</v>
      </c>
      <c r="Q2984">
        <v>0</v>
      </c>
      <c r="R2984">
        <v>1</v>
      </c>
      <c r="S2984">
        <v>0</v>
      </c>
      <c r="T2984">
        <v>28</v>
      </c>
      <c r="U2984">
        <v>0</v>
      </c>
      <c r="V2984">
        <v>0</v>
      </c>
      <c r="W2984">
        <v>0</v>
      </c>
      <c r="X2984">
        <v>67.031626163049211</v>
      </c>
      <c r="Y2984">
        <v>0</v>
      </c>
      <c r="Z2984">
        <v>0</v>
      </c>
      <c r="AA2984">
        <v>0</v>
      </c>
      <c r="AB2984">
        <v>8.347762051686578</v>
      </c>
      <c r="AC2984">
        <v>0</v>
      </c>
      <c r="AD2984">
        <v>0</v>
      </c>
      <c r="AE2984">
        <v>75.379388214735783</v>
      </c>
    </row>
    <row r="2985" spans="1:31" x14ac:dyDescent="0.25">
      <c r="A2985">
        <v>2365298</v>
      </c>
      <c r="B2985">
        <v>1</v>
      </c>
      <c r="C2985" t="s">
        <v>81</v>
      </c>
      <c r="D2985" t="s">
        <v>113</v>
      </c>
      <c r="E2985" t="s">
        <v>166</v>
      </c>
      <c r="F2985" t="s">
        <v>8816</v>
      </c>
      <c r="G2985" t="s">
        <v>168</v>
      </c>
      <c r="H2985" t="s">
        <v>135</v>
      </c>
      <c r="I2985" t="s">
        <v>136</v>
      </c>
      <c r="J2985" t="s">
        <v>137</v>
      </c>
      <c r="K2985" t="s">
        <v>138</v>
      </c>
      <c r="L2985" t="s">
        <v>8817</v>
      </c>
      <c r="M2985" t="s">
        <v>8818</v>
      </c>
      <c r="N2985">
        <v>0.74694444400000004</v>
      </c>
      <c r="O2985">
        <v>0</v>
      </c>
      <c r="P2985">
        <v>3796</v>
      </c>
      <c r="Q2985">
        <v>0</v>
      </c>
      <c r="R2985">
        <v>8</v>
      </c>
      <c r="S2985">
        <v>0</v>
      </c>
      <c r="T2985">
        <v>289</v>
      </c>
      <c r="U2985">
        <v>0</v>
      </c>
      <c r="V2985">
        <v>1</v>
      </c>
      <c r="W2985">
        <v>0</v>
      </c>
      <c r="X2985">
        <v>567.1750103332995</v>
      </c>
      <c r="Y2985">
        <v>0</v>
      </c>
      <c r="Z2985">
        <v>4.3312040550984889</v>
      </c>
      <c r="AA2985">
        <v>0</v>
      </c>
      <c r="AB2985">
        <v>139.86100908155902</v>
      </c>
      <c r="AC2985">
        <v>0</v>
      </c>
      <c r="AD2985">
        <v>1.2066902787098757</v>
      </c>
      <c r="AE2985">
        <v>712.57391374866688</v>
      </c>
    </row>
    <row r="2986" spans="1:31" x14ac:dyDescent="0.25">
      <c r="A2986">
        <v>2365653</v>
      </c>
      <c r="B2986">
        <v>1</v>
      </c>
      <c r="C2986" t="s">
        <v>80</v>
      </c>
      <c r="D2986" t="s">
        <v>105</v>
      </c>
      <c r="E2986" t="s">
        <v>154</v>
      </c>
      <c r="F2986" t="s">
        <v>8819</v>
      </c>
      <c r="G2986" t="s">
        <v>2040</v>
      </c>
      <c r="H2986" t="s">
        <v>151</v>
      </c>
      <c r="I2986" t="s">
        <v>136</v>
      </c>
      <c r="J2986" t="s">
        <v>137</v>
      </c>
      <c r="K2986" t="s">
        <v>138</v>
      </c>
      <c r="L2986" t="s">
        <v>8820</v>
      </c>
      <c r="M2986" t="s">
        <v>8821</v>
      </c>
      <c r="N2986">
        <v>4.5577777770000001</v>
      </c>
      <c r="O2986">
        <v>0</v>
      </c>
      <c r="P2986">
        <v>248</v>
      </c>
      <c r="Q2986">
        <v>0</v>
      </c>
      <c r="R2986">
        <v>0</v>
      </c>
      <c r="S2986">
        <v>0</v>
      </c>
      <c r="T2986">
        <v>9</v>
      </c>
      <c r="U2986">
        <v>0</v>
      </c>
      <c r="V2986">
        <v>0</v>
      </c>
      <c r="W2986">
        <v>0</v>
      </c>
      <c r="X2986">
        <v>337.98436184688387</v>
      </c>
      <c r="Y2986">
        <v>0</v>
      </c>
      <c r="Z2986">
        <v>0</v>
      </c>
      <c r="AA2986">
        <v>0</v>
      </c>
      <c r="AB2986">
        <v>85.213641226975611</v>
      </c>
      <c r="AC2986">
        <v>0</v>
      </c>
      <c r="AD2986">
        <v>0</v>
      </c>
      <c r="AE2986">
        <v>423.19800307385947</v>
      </c>
    </row>
    <row r="2987" spans="1:31" x14ac:dyDescent="0.25">
      <c r="A2987">
        <v>2366549</v>
      </c>
      <c r="B2987">
        <v>1</v>
      </c>
      <c r="C2987" t="s">
        <v>81</v>
      </c>
      <c r="D2987" t="s">
        <v>122</v>
      </c>
      <c r="E2987" t="s">
        <v>166</v>
      </c>
      <c r="F2987" t="s">
        <v>8822</v>
      </c>
      <c r="G2987" t="s">
        <v>244</v>
      </c>
      <c r="H2987" t="s">
        <v>135</v>
      </c>
      <c r="I2987" t="s">
        <v>136</v>
      </c>
      <c r="J2987" t="s">
        <v>137</v>
      </c>
      <c r="K2987" t="s">
        <v>245</v>
      </c>
      <c r="L2987" t="s">
        <v>8823</v>
      </c>
      <c r="M2987" t="s">
        <v>8824</v>
      </c>
      <c r="N2987">
        <v>1.3333333329999999</v>
      </c>
      <c r="O2987">
        <v>14</v>
      </c>
      <c r="P2987">
        <v>899</v>
      </c>
      <c r="Q2987">
        <v>2</v>
      </c>
      <c r="R2987">
        <v>23</v>
      </c>
      <c r="S2987">
        <v>4</v>
      </c>
      <c r="T2987">
        <v>66</v>
      </c>
      <c r="U2987">
        <v>1</v>
      </c>
      <c r="V2987">
        <v>0</v>
      </c>
      <c r="W2987">
        <v>5.1793164816112673</v>
      </c>
      <c r="X2987">
        <v>163.30750292475426</v>
      </c>
      <c r="Y2987">
        <v>3.7369539667861331</v>
      </c>
      <c r="Z2987">
        <v>28.548591278099607</v>
      </c>
      <c r="AA2987">
        <v>91.120560736413012</v>
      </c>
      <c r="AB2987">
        <v>35.778489380875577</v>
      </c>
      <c r="AC2987">
        <v>1.5692819918872998</v>
      </c>
      <c r="AD2987">
        <v>0</v>
      </c>
      <c r="AE2987">
        <v>329.24069676042711</v>
      </c>
    </row>
    <row r="2988" spans="1:31" x14ac:dyDescent="0.25">
      <c r="A2988">
        <v>2365507</v>
      </c>
      <c r="B2988">
        <v>1</v>
      </c>
      <c r="C2988" t="s">
        <v>81</v>
      </c>
      <c r="D2988" t="s">
        <v>114</v>
      </c>
      <c r="E2988" t="s">
        <v>171</v>
      </c>
      <c r="F2988" t="s">
        <v>3563</v>
      </c>
      <c r="G2988" t="s">
        <v>244</v>
      </c>
      <c r="H2988" t="s">
        <v>135</v>
      </c>
      <c r="I2988" t="s">
        <v>136</v>
      </c>
      <c r="J2988" t="s">
        <v>137</v>
      </c>
      <c r="K2988" t="s">
        <v>245</v>
      </c>
      <c r="L2988" t="s">
        <v>8825</v>
      </c>
      <c r="M2988" t="s">
        <v>8826</v>
      </c>
      <c r="N2988">
        <v>2.971666666</v>
      </c>
      <c r="O2988">
        <v>0</v>
      </c>
      <c r="P2988">
        <v>537</v>
      </c>
      <c r="Q2988">
        <v>2</v>
      </c>
      <c r="R2988">
        <v>1</v>
      </c>
      <c r="S2988">
        <v>6</v>
      </c>
      <c r="T2988">
        <v>39</v>
      </c>
      <c r="U2988">
        <v>0</v>
      </c>
      <c r="V2988">
        <v>0</v>
      </c>
      <c r="W2988">
        <v>0</v>
      </c>
      <c r="X2988">
        <v>199.6955710062976</v>
      </c>
      <c r="Y2988">
        <v>8.5642370955358462</v>
      </c>
      <c r="Z2988">
        <v>1.6531062942872197</v>
      </c>
      <c r="AA2988">
        <v>61.446947397255521</v>
      </c>
      <c r="AB2988">
        <v>47.027035889768904</v>
      </c>
      <c r="AC2988">
        <v>0</v>
      </c>
      <c r="AD2988">
        <v>0</v>
      </c>
      <c r="AE2988">
        <v>318.38689768314509</v>
      </c>
    </row>
    <row r="2989" spans="1:31" x14ac:dyDescent="0.25">
      <c r="A2989">
        <v>2365361</v>
      </c>
      <c r="B2989">
        <v>1</v>
      </c>
      <c r="C2989" t="s">
        <v>80</v>
      </c>
      <c r="D2989" t="s">
        <v>105</v>
      </c>
      <c r="E2989" t="s">
        <v>171</v>
      </c>
      <c r="F2989" t="s">
        <v>8827</v>
      </c>
      <c r="G2989" t="s">
        <v>244</v>
      </c>
      <c r="H2989" t="s">
        <v>135</v>
      </c>
      <c r="I2989" t="s">
        <v>136</v>
      </c>
      <c r="J2989" t="s">
        <v>137</v>
      </c>
      <c r="K2989" t="s">
        <v>245</v>
      </c>
      <c r="L2989" t="s">
        <v>8828</v>
      </c>
      <c r="M2989" t="s">
        <v>8829</v>
      </c>
      <c r="N2989">
        <v>7.8547222220000004</v>
      </c>
      <c r="O2989">
        <v>0</v>
      </c>
      <c r="P2989">
        <v>46</v>
      </c>
      <c r="Q2989">
        <v>0</v>
      </c>
      <c r="R2989">
        <v>4</v>
      </c>
      <c r="S2989">
        <v>1</v>
      </c>
      <c r="T2989">
        <v>32</v>
      </c>
      <c r="U2989">
        <v>0</v>
      </c>
      <c r="V2989">
        <v>0</v>
      </c>
      <c r="W2989">
        <v>0</v>
      </c>
      <c r="X2989">
        <v>127.75951823051788</v>
      </c>
      <c r="Y2989">
        <v>0</v>
      </c>
      <c r="Z2989">
        <v>18.874276374966378</v>
      </c>
      <c r="AA2989">
        <v>2.8591182303192975</v>
      </c>
      <c r="AB2989">
        <v>430.42433760135111</v>
      </c>
      <c r="AC2989">
        <v>0</v>
      </c>
      <c r="AD2989">
        <v>0</v>
      </c>
      <c r="AE2989">
        <v>579.91725043715473</v>
      </c>
    </row>
    <row r="2990" spans="1:31" x14ac:dyDescent="0.25">
      <c r="A2990">
        <v>2365467</v>
      </c>
      <c r="B2990">
        <v>1</v>
      </c>
      <c r="C2990" t="s">
        <v>81</v>
      </c>
      <c r="D2990" t="s">
        <v>122</v>
      </c>
      <c r="E2990" t="s">
        <v>132</v>
      </c>
      <c r="F2990" t="s">
        <v>8830</v>
      </c>
      <c r="G2990" t="s">
        <v>168</v>
      </c>
      <c r="H2990" t="s">
        <v>135</v>
      </c>
      <c r="I2990" t="s">
        <v>136</v>
      </c>
      <c r="J2990" t="s">
        <v>137</v>
      </c>
      <c r="K2990" t="s">
        <v>138</v>
      </c>
      <c r="L2990" t="s">
        <v>8831</v>
      </c>
      <c r="M2990" t="s">
        <v>8832</v>
      </c>
      <c r="N2990">
        <v>1.332777777</v>
      </c>
      <c r="O2990">
        <v>0</v>
      </c>
      <c r="P2990">
        <v>348</v>
      </c>
      <c r="Q2990">
        <v>15</v>
      </c>
      <c r="R2990">
        <v>15</v>
      </c>
      <c r="S2990">
        <v>1</v>
      </c>
      <c r="T2990">
        <v>42</v>
      </c>
      <c r="U2990">
        <v>0</v>
      </c>
      <c r="V2990">
        <v>0</v>
      </c>
      <c r="W2990">
        <v>0</v>
      </c>
      <c r="X2990">
        <v>77.458311695724689</v>
      </c>
      <c r="Y2990">
        <v>83.094203776035258</v>
      </c>
      <c r="Z2990">
        <v>15.185948135356989</v>
      </c>
      <c r="AA2990">
        <v>2.5631950085412916</v>
      </c>
      <c r="AB2990">
        <v>49.575085277695095</v>
      </c>
      <c r="AC2990">
        <v>0</v>
      </c>
      <c r="AD2990">
        <v>0</v>
      </c>
      <c r="AE2990">
        <v>227.87674389335331</v>
      </c>
    </row>
    <row r="2991" spans="1:31" x14ac:dyDescent="0.25">
      <c r="A2991">
        <v>2365762</v>
      </c>
      <c r="B2991">
        <v>1</v>
      </c>
      <c r="C2991" t="s">
        <v>80</v>
      </c>
      <c r="D2991" t="s">
        <v>100</v>
      </c>
      <c r="E2991" t="s">
        <v>148</v>
      </c>
      <c r="F2991" t="s">
        <v>8833</v>
      </c>
      <c r="G2991" t="s">
        <v>150</v>
      </c>
      <c r="H2991" t="s">
        <v>151</v>
      </c>
      <c r="I2991" t="s">
        <v>136</v>
      </c>
      <c r="J2991" t="s">
        <v>137</v>
      </c>
      <c r="K2991" t="s">
        <v>138</v>
      </c>
      <c r="L2991" t="s">
        <v>8834</v>
      </c>
      <c r="M2991" t="s">
        <v>8835</v>
      </c>
      <c r="N2991">
        <v>2.290277777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1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14.727724621456431</v>
      </c>
      <c r="AC2991">
        <v>0</v>
      </c>
      <c r="AD2991">
        <v>0</v>
      </c>
      <c r="AE2991">
        <v>14.727724621456431</v>
      </c>
    </row>
    <row r="2992" spans="1:31" x14ac:dyDescent="0.25">
      <c r="A2992">
        <v>2365367</v>
      </c>
      <c r="B2992">
        <v>1</v>
      </c>
      <c r="C2992" t="s">
        <v>81</v>
      </c>
      <c r="D2992" t="s">
        <v>123</v>
      </c>
      <c r="E2992" t="s">
        <v>171</v>
      </c>
      <c r="F2992" t="s">
        <v>8836</v>
      </c>
      <c r="G2992" t="s">
        <v>244</v>
      </c>
      <c r="H2992" t="s">
        <v>135</v>
      </c>
      <c r="I2992" t="s">
        <v>136</v>
      </c>
      <c r="J2992" t="s">
        <v>137</v>
      </c>
      <c r="K2992" t="s">
        <v>245</v>
      </c>
      <c r="L2992" t="s">
        <v>8837</v>
      </c>
      <c r="M2992" t="s">
        <v>8838</v>
      </c>
      <c r="N2992">
        <v>3.1724999999999999</v>
      </c>
      <c r="O2992">
        <v>3</v>
      </c>
      <c r="P2992">
        <v>371</v>
      </c>
      <c r="Q2992">
        <v>271</v>
      </c>
      <c r="R2992">
        <v>216</v>
      </c>
      <c r="S2992">
        <v>26</v>
      </c>
      <c r="T2992">
        <v>59</v>
      </c>
      <c r="U2992">
        <v>1</v>
      </c>
      <c r="V2992">
        <v>0</v>
      </c>
      <c r="W2992">
        <v>31.967685104570332</v>
      </c>
      <c r="X2992">
        <v>293.17334223102273</v>
      </c>
      <c r="Y2992">
        <v>2952.0417395773779</v>
      </c>
      <c r="Z2992">
        <v>1734.5765678512498</v>
      </c>
      <c r="AA2992">
        <v>146.23553881272244</v>
      </c>
      <c r="AB2992">
        <v>176.14751954971501</v>
      </c>
      <c r="AC2992">
        <v>381.139584552511</v>
      </c>
      <c r="AD2992">
        <v>0</v>
      </c>
      <c r="AE2992">
        <v>5715.2819776791703</v>
      </c>
    </row>
    <row r="2993" spans="1:31" x14ac:dyDescent="0.25">
      <c r="A2993">
        <v>2365596</v>
      </c>
      <c r="B2993">
        <v>1</v>
      </c>
      <c r="C2993" t="s">
        <v>80</v>
      </c>
      <c r="D2993" t="s">
        <v>111</v>
      </c>
      <c r="E2993" t="s">
        <v>148</v>
      </c>
      <c r="F2993" t="s">
        <v>8839</v>
      </c>
      <c r="G2993" t="s">
        <v>150</v>
      </c>
      <c r="H2993" t="s">
        <v>151</v>
      </c>
      <c r="I2993" t="s">
        <v>136</v>
      </c>
      <c r="J2993" t="s">
        <v>137</v>
      </c>
      <c r="K2993" t="s">
        <v>138</v>
      </c>
      <c r="L2993" t="s">
        <v>8840</v>
      </c>
      <c r="M2993" t="s">
        <v>8841</v>
      </c>
      <c r="N2993">
        <v>1.4666666660000001</v>
      </c>
      <c r="O2993">
        <v>0</v>
      </c>
      <c r="P2993">
        <v>5</v>
      </c>
      <c r="Q2993">
        <v>0</v>
      </c>
      <c r="R2993">
        <v>0</v>
      </c>
      <c r="S2993">
        <v>0</v>
      </c>
      <c r="T2993">
        <v>2</v>
      </c>
      <c r="U2993">
        <v>0</v>
      </c>
      <c r="V2993">
        <v>0</v>
      </c>
      <c r="W2993">
        <v>0</v>
      </c>
      <c r="X2993">
        <v>1.3719829980249116</v>
      </c>
      <c r="Y2993">
        <v>0</v>
      </c>
      <c r="Z2993">
        <v>0</v>
      </c>
      <c r="AA2993">
        <v>0</v>
      </c>
      <c r="AB2993">
        <v>3.2557770412314251</v>
      </c>
      <c r="AC2993">
        <v>0</v>
      </c>
      <c r="AD2993">
        <v>0</v>
      </c>
      <c r="AE2993">
        <v>4.6277600392563372</v>
      </c>
    </row>
    <row r="2994" spans="1:31" x14ac:dyDescent="0.25">
      <c r="A2994">
        <v>2365384</v>
      </c>
      <c r="B2994">
        <v>1</v>
      </c>
      <c r="C2994" t="s">
        <v>80</v>
      </c>
      <c r="D2994" t="s">
        <v>100</v>
      </c>
      <c r="E2994" t="s">
        <v>166</v>
      </c>
      <c r="F2994" t="s">
        <v>7800</v>
      </c>
      <c r="G2994" t="s">
        <v>168</v>
      </c>
      <c r="H2994" t="s">
        <v>135</v>
      </c>
      <c r="I2994" t="s">
        <v>136</v>
      </c>
      <c r="J2994" t="s">
        <v>137</v>
      </c>
      <c r="K2994" t="s">
        <v>138</v>
      </c>
      <c r="L2994" t="s">
        <v>8842</v>
      </c>
      <c r="M2994" t="s">
        <v>8843</v>
      </c>
      <c r="N2994">
        <v>0.34194444400000001</v>
      </c>
      <c r="O2994">
        <v>6</v>
      </c>
      <c r="P2994">
        <v>13</v>
      </c>
      <c r="Q2994">
        <v>58</v>
      </c>
      <c r="R2994">
        <v>35</v>
      </c>
      <c r="S2994">
        <v>9</v>
      </c>
      <c r="T2994">
        <v>12</v>
      </c>
      <c r="U2994">
        <v>0</v>
      </c>
      <c r="V2994">
        <v>0</v>
      </c>
      <c r="W2994">
        <v>2.0585418205331409</v>
      </c>
      <c r="X2994">
        <v>0.99890374333451681</v>
      </c>
      <c r="Y2994">
        <v>47.711217631318071</v>
      </c>
      <c r="Z2994">
        <v>17.386944481938151</v>
      </c>
      <c r="AA2994">
        <v>8.7378849856005907</v>
      </c>
      <c r="AB2994">
        <v>4.7722012510949261</v>
      </c>
      <c r="AC2994">
        <v>0</v>
      </c>
      <c r="AD2994">
        <v>0</v>
      </c>
      <c r="AE2994">
        <v>81.665693913819396</v>
      </c>
    </row>
    <row r="2995" spans="1:31" x14ac:dyDescent="0.25">
      <c r="A2995">
        <v>2365427</v>
      </c>
      <c r="B2995">
        <v>1</v>
      </c>
      <c r="C2995" t="s">
        <v>81</v>
      </c>
      <c r="D2995" t="s">
        <v>112</v>
      </c>
      <c r="E2995" t="s">
        <v>166</v>
      </c>
      <c r="F2995" t="s">
        <v>8844</v>
      </c>
      <c r="G2995" t="s">
        <v>252</v>
      </c>
      <c r="H2995" t="s">
        <v>135</v>
      </c>
      <c r="I2995" t="s">
        <v>136</v>
      </c>
      <c r="J2995" t="s">
        <v>137</v>
      </c>
      <c r="K2995" t="s">
        <v>245</v>
      </c>
      <c r="L2995" t="s">
        <v>8845</v>
      </c>
      <c r="M2995" t="s">
        <v>8846</v>
      </c>
      <c r="N2995">
        <v>2.2966666660000001</v>
      </c>
      <c r="O2995">
        <v>1</v>
      </c>
      <c r="P2995">
        <v>857</v>
      </c>
      <c r="Q2995">
        <v>91</v>
      </c>
      <c r="R2995">
        <v>171</v>
      </c>
      <c r="S2995">
        <v>31</v>
      </c>
      <c r="T2995">
        <v>117</v>
      </c>
      <c r="U2995">
        <v>6</v>
      </c>
      <c r="V2995">
        <v>2</v>
      </c>
      <c r="W2995">
        <v>0.68376530829720894</v>
      </c>
      <c r="X2995">
        <v>506.88093780797686</v>
      </c>
      <c r="Y2995">
        <v>1426.2921090449659</v>
      </c>
      <c r="Z2995">
        <v>334.36814768014784</v>
      </c>
      <c r="AA2995">
        <v>1018.500574796949</v>
      </c>
      <c r="AB2995">
        <v>390.20418864979138</v>
      </c>
      <c r="AC2995">
        <v>2511.2882308196668</v>
      </c>
      <c r="AD2995">
        <v>31.812870464426737</v>
      </c>
      <c r="AE2995">
        <v>6220.0308245722217</v>
      </c>
    </row>
    <row r="2996" spans="1:31" x14ac:dyDescent="0.25">
      <c r="A2996">
        <v>2365527</v>
      </c>
      <c r="B2996">
        <v>1</v>
      </c>
      <c r="C2996" t="s">
        <v>80</v>
      </c>
      <c r="D2996" t="s">
        <v>103</v>
      </c>
      <c r="E2996" t="s">
        <v>171</v>
      </c>
      <c r="F2996" t="s">
        <v>2110</v>
      </c>
      <c r="G2996" t="s">
        <v>244</v>
      </c>
      <c r="H2996" t="s">
        <v>135</v>
      </c>
      <c r="I2996" t="s">
        <v>136</v>
      </c>
      <c r="J2996" t="s">
        <v>137</v>
      </c>
      <c r="K2996" t="s">
        <v>245</v>
      </c>
      <c r="L2996" t="s">
        <v>8847</v>
      </c>
      <c r="M2996" t="s">
        <v>8848</v>
      </c>
      <c r="N2996">
        <v>2.0902777769999998</v>
      </c>
      <c r="O2996">
        <v>0</v>
      </c>
      <c r="P2996">
        <v>292</v>
      </c>
      <c r="Q2996">
        <v>38</v>
      </c>
      <c r="R2996">
        <v>5</v>
      </c>
      <c r="S2996">
        <v>7</v>
      </c>
      <c r="T2996">
        <v>18</v>
      </c>
      <c r="U2996">
        <v>0</v>
      </c>
      <c r="V2996">
        <v>0</v>
      </c>
      <c r="W2996">
        <v>0</v>
      </c>
      <c r="X2996">
        <v>164.42192701594885</v>
      </c>
      <c r="Y2996">
        <v>1333.6684707341681</v>
      </c>
      <c r="Z2996">
        <v>15.709939424360336</v>
      </c>
      <c r="AA2996">
        <v>111.36948522215698</v>
      </c>
      <c r="AB2996">
        <v>72.571449116715641</v>
      </c>
      <c r="AC2996">
        <v>0</v>
      </c>
      <c r="AD2996">
        <v>0</v>
      </c>
      <c r="AE2996">
        <v>1697.7412715133498</v>
      </c>
    </row>
    <row r="2997" spans="1:31" x14ac:dyDescent="0.25">
      <c r="A2997">
        <v>2365576</v>
      </c>
      <c r="B2997">
        <v>1</v>
      </c>
      <c r="C2997" t="s">
        <v>81</v>
      </c>
      <c r="D2997" t="s">
        <v>128</v>
      </c>
      <c r="E2997" t="s">
        <v>166</v>
      </c>
      <c r="F2997" t="s">
        <v>167</v>
      </c>
      <c r="G2997" t="s">
        <v>168</v>
      </c>
      <c r="H2997" t="s">
        <v>135</v>
      </c>
      <c r="I2997" t="s">
        <v>136</v>
      </c>
      <c r="J2997" t="s">
        <v>137</v>
      </c>
      <c r="K2997" t="s">
        <v>138</v>
      </c>
      <c r="L2997" t="s">
        <v>8849</v>
      </c>
      <c r="M2997" t="s">
        <v>8850</v>
      </c>
      <c r="N2997">
        <v>0.16972222200000001</v>
      </c>
      <c r="O2997">
        <v>10</v>
      </c>
      <c r="P2997">
        <v>1554</v>
      </c>
      <c r="Q2997">
        <v>66</v>
      </c>
      <c r="R2997">
        <v>101</v>
      </c>
      <c r="S2997">
        <v>15</v>
      </c>
      <c r="T2997">
        <v>131</v>
      </c>
      <c r="U2997">
        <v>3</v>
      </c>
      <c r="V2997">
        <v>1</v>
      </c>
      <c r="W2997">
        <v>0.98300427159615422</v>
      </c>
      <c r="X2997">
        <v>49.242714792578568</v>
      </c>
      <c r="Y2997">
        <v>29.852316271883442</v>
      </c>
      <c r="Z2997">
        <v>20.041599605926724</v>
      </c>
      <c r="AA2997">
        <v>50.020801224161637</v>
      </c>
      <c r="AB2997">
        <v>15.096446295272907</v>
      </c>
      <c r="AC2997">
        <v>0.66168165984003413</v>
      </c>
      <c r="AD2997">
        <v>14.595770984760117</v>
      </c>
      <c r="AE2997">
        <v>180.49433510601958</v>
      </c>
    </row>
    <row r="2998" spans="1:31" x14ac:dyDescent="0.25">
      <c r="A2998">
        <v>2365782</v>
      </c>
      <c r="B2998">
        <v>1</v>
      </c>
      <c r="C2998" t="s">
        <v>80</v>
      </c>
      <c r="D2998" t="s">
        <v>96</v>
      </c>
      <c r="E2998" t="s">
        <v>148</v>
      </c>
      <c r="F2998" t="s">
        <v>8851</v>
      </c>
      <c r="G2998" t="s">
        <v>160</v>
      </c>
      <c r="H2998" t="s">
        <v>151</v>
      </c>
      <c r="I2998" t="s">
        <v>136</v>
      </c>
      <c r="J2998" t="s">
        <v>137</v>
      </c>
      <c r="K2998" t="s">
        <v>138</v>
      </c>
      <c r="L2998" t="s">
        <v>8852</v>
      </c>
      <c r="M2998" t="s">
        <v>8853</v>
      </c>
      <c r="N2998">
        <v>1.3658333330000001</v>
      </c>
      <c r="O2998">
        <v>0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0.21616303708933002</v>
      </c>
      <c r="AA2998">
        <v>0</v>
      </c>
      <c r="AB2998">
        <v>0</v>
      </c>
      <c r="AC2998">
        <v>0</v>
      </c>
      <c r="AD2998">
        <v>0</v>
      </c>
      <c r="AE2998">
        <v>0.21616303708933002</v>
      </c>
    </row>
    <row r="2999" spans="1:31" x14ac:dyDescent="0.25">
      <c r="A2999">
        <v>2365490</v>
      </c>
      <c r="B2999">
        <v>1</v>
      </c>
      <c r="C2999" t="s">
        <v>80</v>
      </c>
      <c r="D2999" t="s">
        <v>101</v>
      </c>
      <c r="E2999" t="s">
        <v>132</v>
      </c>
      <c r="F2999" t="s">
        <v>8854</v>
      </c>
      <c r="G2999" t="s">
        <v>244</v>
      </c>
      <c r="H2999" t="s">
        <v>135</v>
      </c>
      <c r="I2999" t="s">
        <v>136</v>
      </c>
      <c r="J2999" t="s">
        <v>137</v>
      </c>
      <c r="K2999" t="s">
        <v>245</v>
      </c>
      <c r="L2999" t="s">
        <v>8855</v>
      </c>
      <c r="M2999" t="s">
        <v>8856</v>
      </c>
      <c r="N2999">
        <v>1.4497222219999999</v>
      </c>
      <c r="O2999">
        <v>0</v>
      </c>
      <c r="P2999">
        <v>43</v>
      </c>
      <c r="Q2999">
        <v>0</v>
      </c>
      <c r="R2999">
        <v>0</v>
      </c>
      <c r="S2999">
        <v>0</v>
      </c>
      <c r="T2999">
        <v>3</v>
      </c>
      <c r="U2999">
        <v>0</v>
      </c>
      <c r="V2999">
        <v>0</v>
      </c>
      <c r="W2999">
        <v>0</v>
      </c>
      <c r="X2999">
        <v>26.498974682007624</v>
      </c>
      <c r="Y2999">
        <v>0</v>
      </c>
      <c r="Z2999">
        <v>0</v>
      </c>
      <c r="AA2999">
        <v>0</v>
      </c>
      <c r="AB2999">
        <v>8.6703126657705187</v>
      </c>
      <c r="AC2999">
        <v>0</v>
      </c>
      <c r="AD2999">
        <v>0</v>
      </c>
      <c r="AE2999">
        <v>35.169287347778145</v>
      </c>
    </row>
    <row r="3000" spans="1:31" x14ac:dyDescent="0.25">
      <c r="A3000">
        <v>2365487</v>
      </c>
      <c r="B3000">
        <v>1</v>
      </c>
      <c r="C3000" t="s">
        <v>81</v>
      </c>
      <c r="D3000" t="s">
        <v>113</v>
      </c>
      <c r="E3000" t="s">
        <v>166</v>
      </c>
      <c r="F3000" t="s">
        <v>8857</v>
      </c>
      <c r="G3000" t="s">
        <v>244</v>
      </c>
      <c r="H3000" t="s">
        <v>135</v>
      </c>
      <c r="I3000" t="s">
        <v>136</v>
      </c>
      <c r="J3000" t="s">
        <v>137</v>
      </c>
      <c r="K3000" t="s">
        <v>245</v>
      </c>
      <c r="L3000" t="s">
        <v>8858</v>
      </c>
      <c r="M3000" t="s">
        <v>8859</v>
      </c>
      <c r="N3000">
        <v>3.9419444440000002</v>
      </c>
      <c r="O3000">
        <v>2</v>
      </c>
      <c r="P3000">
        <v>0</v>
      </c>
      <c r="Q3000">
        <v>15</v>
      </c>
      <c r="R3000">
        <v>90</v>
      </c>
      <c r="S3000">
        <v>7</v>
      </c>
      <c r="T3000">
        <v>5</v>
      </c>
      <c r="U3000">
        <v>0</v>
      </c>
      <c r="V3000">
        <v>0</v>
      </c>
      <c r="W3000">
        <v>7.3225447716100422</v>
      </c>
      <c r="X3000">
        <v>0</v>
      </c>
      <c r="Y3000">
        <v>889.53333828806035</v>
      </c>
      <c r="Z3000">
        <v>1250.362835030347</v>
      </c>
      <c r="AA3000">
        <v>299.20904172593947</v>
      </c>
      <c r="AB3000">
        <v>70.789710118077338</v>
      </c>
      <c r="AC3000">
        <v>0</v>
      </c>
      <c r="AD3000">
        <v>0</v>
      </c>
      <c r="AE3000">
        <v>2517.2174699340344</v>
      </c>
    </row>
    <row r="3001" spans="1:31" x14ac:dyDescent="0.25">
      <c r="A3001">
        <v>2365347</v>
      </c>
      <c r="B3001">
        <v>1</v>
      </c>
      <c r="C3001" t="s">
        <v>81</v>
      </c>
      <c r="D3001" t="s">
        <v>116</v>
      </c>
      <c r="E3001" t="s">
        <v>166</v>
      </c>
      <c r="F3001" t="s">
        <v>8860</v>
      </c>
      <c r="G3001" t="s">
        <v>244</v>
      </c>
      <c r="H3001" t="s">
        <v>135</v>
      </c>
      <c r="I3001" t="s">
        <v>136</v>
      </c>
      <c r="J3001" t="s">
        <v>137</v>
      </c>
      <c r="K3001" t="s">
        <v>245</v>
      </c>
      <c r="L3001" t="s">
        <v>8861</v>
      </c>
      <c r="M3001" t="s">
        <v>8862</v>
      </c>
      <c r="N3001">
        <v>2.5380555550000001</v>
      </c>
      <c r="O3001">
        <v>2</v>
      </c>
      <c r="P3001">
        <v>430</v>
      </c>
      <c r="Q3001">
        <v>19</v>
      </c>
      <c r="R3001">
        <v>23</v>
      </c>
      <c r="S3001">
        <v>18</v>
      </c>
      <c r="T3001">
        <v>28</v>
      </c>
      <c r="U3001">
        <v>0</v>
      </c>
      <c r="V3001">
        <v>0</v>
      </c>
      <c r="W3001">
        <v>1.0911445955920593</v>
      </c>
      <c r="X3001">
        <v>181.88921041156988</v>
      </c>
      <c r="Y3001">
        <v>369.24294837010575</v>
      </c>
      <c r="Z3001">
        <v>43.293167362546789</v>
      </c>
      <c r="AA3001">
        <v>380.35901332215997</v>
      </c>
      <c r="AB3001">
        <v>13.303513275125262</v>
      </c>
      <c r="AC3001">
        <v>0</v>
      </c>
      <c r="AD3001">
        <v>0</v>
      </c>
      <c r="AE3001">
        <v>989.17899733709976</v>
      </c>
    </row>
    <row r="3002" spans="1:31" x14ac:dyDescent="0.25">
      <c r="A3002">
        <v>2365679</v>
      </c>
      <c r="B3002">
        <v>1</v>
      </c>
      <c r="C3002" t="s">
        <v>80</v>
      </c>
      <c r="D3002" t="s">
        <v>83</v>
      </c>
      <c r="E3002" t="s">
        <v>148</v>
      </c>
      <c r="F3002" t="s">
        <v>8863</v>
      </c>
      <c r="G3002" t="s">
        <v>150</v>
      </c>
      <c r="H3002" t="s">
        <v>151</v>
      </c>
      <c r="I3002" t="s">
        <v>136</v>
      </c>
      <c r="J3002" t="s">
        <v>137</v>
      </c>
      <c r="K3002" t="s">
        <v>138</v>
      </c>
      <c r="L3002" t="s">
        <v>8864</v>
      </c>
      <c r="M3002" t="s">
        <v>8865</v>
      </c>
      <c r="N3002">
        <v>0.52861111100000002</v>
      </c>
      <c r="O3002">
        <v>0</v>
      </c>
      <c r="P3002">
        <v>38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4.3972213572154484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4.3972213572154484</v>
      </c>
    </row>
    <row r="3003" spans="1:31" x14ac:dyDescent="0.25">
      <c r="A3003">
        <v>2365301</v>
      </c>
      <c r="B3003">
        <v>1</v>
      </c>
      <c r="C3003" t="s">
        <v>81</v>
      </c>
      <c r="D3003" t="s">
        <v>118</v>
      </c>
      <c r="E3003" t="s">
        <v>171</v>
      </c>
      <c r="F3003" t="s">
        <v>8866</v>
      </c>
      <c r="G3003" t="s">
        <v>168</v>
      </c>
      <c r="H3003" t="s">
        <v>135</v>
      </c>
      <c r="I3003" t="s">
        <v>653</v>
      </c>
      <c r="J3003" t="s">
        <v>137</v>
      </c>
      <c r="K3003" t="s">
        <v>138</v>
      </c>
      <c r="L3003" t="s">
        <v>8867</v>
      </c>
      <c r="M3003" t="s">
        <v>8868</v>
      </c>
      <c r="N3003">
        <v>2.2499999999999999E-2</v>
      </c>
      <c r="O3003">
        <v>0</v>
      </c>
      <c r="P3003">
        <v>1187</v>
      </c>
      <c r="Q3003">
        <v>3</v>
      </c>
      <c r="R3003">
        <v>58</v>
      </c>
      <c r="S3003">
        <v>3</v>
      </c>
      <c r="T3003">
        <v>95</v>
      </c>
      <c r="U3003">
        <v>0</v>
      </c>
      <c r="V3003">
        <v>1</v>
      </c>
      <c r="W3003">
        <v>0</v>
      </c>
      <c r="X3003">
        <v>5.5033924044594587</v>
      </c>
      <c r="Y3003">
        <v>0.69098944063103995</v>
      </c>
      <c r="Z3003">
        <v>3.4953182743739397</v>
      </c>
      <c r="AA3003">
        <v>0.35768400882551993</v>
      </c>
      <c r="AB3003">
        <v>0.95254801543858503</v>
      </c>
      <c r="AC3003">
        <v>0</v>
      </c>
      <c r="AD3003">
        <v>0.27809745085766246</v>
      </c>
      <c r="AE3003">
        <v>11.278029594586208</v>
      </c>
    </row>
    <row r="3004" spans="1:31" x14ac:dyDescent="0.25">
      <c r="A3004">
        <v>2365278</v>
      </c>
      <c r="B3004">
        <v>1</v>
      </c>
      <c r="C3004" t="s">
        <v>81</v>
      </c>
      <c r="D3004" t="s">
        <v>119</v>
      </c>
      <c r="E3004" t="s">
        <v>166</v>
      </c>
      <c r="F3004" t="s">
        <v>8869</v>
      </c>
      <c r="G3004" t="s">
        <v>168</v>
      </c>
      <c r="H3004" t="s">
        <v>135</v>
      </c>
      <c r="I3004" t="s">
        <v>136</v>
      </c>
      <c r="J3004" t="s">
        <v>137</v>
      </c>
      <c r="K3004" t="s">
        <v>138</v>
      </c>
      <c r="L3004" t="s">
        <v>8870</v>
      </c>
      <c r="M3004" t="s">
        <v>8871</v>
      </c>
      <c r="N3004">
        <v>0.88166666599999999</v>
      </c>
      <c r="O3004">
        <v>0</v>
      </c>
      <c r="P3004">
        <v>513</v>
      </c>
      <c r="Q3004">
        <v>55</v>
      </c>
      <c r="R3004">
        <v>121</v>
      </c>
      <c r="S3004">
        <v>5</v>
      </c>
      <c r="T3004">
        <v>23</v>
      </c>
      <c r="U3004">
        <v>2</v>
      </c>
      <c r="V3004">
        <v>0</v>
      </c>
      <c r="W3004">
        <v>0</v>
      </c>
      <c r="X3004">
        <v>75.564520365836913</v>
      </c>
      <c r="Y3004">
        <v>270.91940297571091</v>
      </c>
      <c r="Z3004">
        <v>595.11685770539134</v>
      </c>
      <c r="AA3004">
        <v>8.6362857083042499</v>
      </c>
      <c r="AB3004">
        <v>8.1412882459691485</v>
      </c>
      <c r="AC3004">
        <v>139.3799297207814</v>
      </c>
      <c r="AD3004">
        <v>0</v>
      </c>
      <c r="AE3004">
        <v>1097.758284721994</v>
      </c>
    </row>
    <row r="3005" spans="1:31" x14ac:dyDescent="0.25">
      <c r="A3005">
        <v>2365470</v>
      </c>
      <c r="B3005">
        <v>1</v>
      </c>
      <c r="C3005" t="s">
        <v>80</v>
      </c>
      <c r="D3005" t="s">
        <v>98</v>
      </c>
      <c r="E3005" t="s">
        <v>148</v>
      </c>
      <c r="F3005" t="s">
        <v>8872</v>
      </c>
      <c r="G3005" t="s">
        <v>160</v>
      </c>
      <c r="H3005" t="s">
        <v>151</v>
      </c>
      <c r="I3005" t="s">
        <v>136</v>
      </c>
      <c r="J3005" t="s">
        <v>137</v>
      </c>
      <c r="K3005" t="s">
        <v>138</v>
      </c>
      <c r="L3005" t="s">
        <v>8873</v>
      </c>
      <c r="M3005" t="s">
        <v>8874</v>
      </c>
      <c r="N3005">
        <v>0.72194444400000002</v>
      </c>
      <c r="O3005">
        <v>0</v>
      </c>
      <c r="P3005">
        <v>0</v>
      </c>
      <c r="Q3005">
        <v>0</v>
      </c>
      <c r="R3005">
        <v>1</v>
      </c>
      <c r="S3005">
        <v>0</v>
      </c>
      <c r="T3005">
        <v>1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1.0269654333368652</v>
      </c>
      <c r="AA3005">
        <v>0</v>
      </c>
      <c r="AB3005">
        <v>1.5033804976700553</v>
      </c>
      <c r="AC3005">
        <v>0</v>
      </c>
      <c r="AD3005">
        <v>0</v>
      </c>
      <c r="AE3005">
        <v>2.5303459310069205</v>
      </c>
    </row>
    <row r="3006" spans="1:31" x14ac:dyDescent="0.25">
      <c r="A3006">
        <v>2365381</v>
      </c>
      <c r="B3006">
        <v>1</v>
      </c>
      <c r="C3006" t="s">
        <v>80</v>
      </c>
      <c r="D3006" t="s">
        <v>105</v>
      </c>
      <c r="E3006" t="s">
        <v>132</v>
      </c>
      <c r="F3006" t="s">
        <v>7428</v>
      </c>
      <c r="G3006" t="s">
        <v>134</v>
      </c>
      <c r="H3006" t="s">
        <v>135</v>
      </c>
      <c r="I3006" t="s">
        <v>136</v>
      </c>
      <c r="J3006" t="s">
        <v>137</v>
      </c>
      <c r="K3006" t="s">
        <v>138</v>
      </c>
      <c r="L3006" t="s">
        <v>8875</v>
      </c>
      <c r="M3006" t="s">
        <v>8876</v>
      </c>
      <c r="N3006">
        <v>2.2138888880000001</v>
      </c>
      <c r="O3006">
        <v>0</v>
      </c>
      <c r="P3006">
        <v>112</v>
      </c>
      <c r="Q3006">
        <v>0</v>
      </c>
      <c r="R3006">
        <v>1</v>
      </c>
      <c r="S3006">
        <v>0</v>
      </c>
      <c r="T3006">
        <v>36</v>
      </c>
      <c r="U3006">
        <v>0</v>
      </c>
      <c r="V3006">
        <v>0</v>
      </c>
      <c r="W3006">
        <v>0</v>
      </c>
      <c r="X3006">
        <v>79.338089078816751</v>
      </c>
      <c r="Y3006">
        <v>0</v>
      </c>
      <c r="Z3006">
        <v>1.2833263639441599</v>
      </c>
      <c r="AA3006">
        <v>0</v>
      </c>
      <c r="AB3006">
        <v>147.46668185900594</v>
      </c>
      <c r="AC3006">
        <v>0</v>
      </c>
      <c r="AD3006">
        <v>0</v>
      </c>
      <c r="AE3006">
        <v>228.08809730176685</v>
      </c>
    </row>
    <row r="3007" spans="1:31" x14ac:dyDescent="0.25">
      <c r="A3007">
        <v>2365573</v>
      </c>
      <c r="B3007">
        <v>1</v>
      </c>
      <c r="C3007" t="s">
        <v>81</v>
      </c>
      <c r="D3007" t="s">
        <v>123</v>
      </c>
      <c r="E3007" t="s">
        <v>225</v>
      </c>
      <c r="F3007" t="s">
        <v>8877</v>
      </c>
      <c r="G3007" t="s">
        <v>219</v>
      </c>
      <c r="H3007" t="s">
        <v>151</v>
      </c>
      <c r="I3007" t="s">
        <v>136</v>
      </c>
      <c r="J3007" t="s">
        <v>137</v>
      </c>
      <c r="K3007" t="s">
        <v>138</v>
      </c>
      <c r="L3007" t="s">
        <v>8878</v>
      </c>
      <c r="M3007" t="s">
        <v>8879</v>
      </c>
      <c r="N3007">
        <v>2.5013888880000001</v>
      </c>
      <c r="O3007">
        <v>0</v>
      </c>
      <c r="P3007">
        <v>54</v>
      </c>
      <c r="Q3007">
        <v>0</v>
      </c>
      <c r="R3007">
        <v>0</v>
      </c>
      <c r="S3007">
        <v>0</v>
      </c>
      <c r="T3007">
        <v>6</v>
      </c>
      <c r="U3007">
        <v>0</v>
      </c>
      <c r="V3007">
        <v>0</v>
      </c>
      <c r="W3007">
        <v>0</v>
      </c>
      <c r="X3007">
        <v>33.921731247946255</v>
      </c>
      <c r="Y3007">
        <v>0</v>
      </c>
      <c r="Z3007">
        <v>0</v>
      </c>
      <c r="AA3007">
        <v>0</v>
      </c>
      <c r="AB3007">
        <v>22.790944482284111</v>
      </c>
      <c r="AC3007">
        <v>0</v>
      </c>
      <c r="AD3007">
        <v>0</v>
      </c>
      <c r="AE3007">
        <v>56.712675730230366</v>
      </c>
    </row>
    <row r="3008" spans="1:31" x14ac:dyDescent="0.25">
      <c r="A3008">
        <v>2365450</v>
      </c>
      <c r="B3008">
        <v>1</v>
      </c>
      <c r="C3008" t="s">
        <v>80</v>
      </c>
      <c r="D3008" t="s">
        <v>105</v>
      </c>
      <c r="E3008" t="s">
        <v>148</v>
      </c>
      <c r="F3008" t="s">
        <v>8880</v>
      </c>
      <c r="G3008" t="s">
        <v>181</v>
      </c>
      <c r="H3008" t="s">
        <v>151</v>
      </c>
      <c r="I3008" t="s">
        <v>136</v>
      </c>
      <c r="J3008" t="s">
        <v>137</v>
      </c>
      <c r="K3008" t="s">
        <v>138</v>
      </c>
      <c r="L3008" t="s">
        <v>8881</v>
      </c>
      <c r="M3008" t="s">
        <v>8882</v>
      </c>
      <c r="N3008">
        <v>2.9358333330000002</v>
      </c>
      <c r="O3008">
        <v>0</v>
      </c>
      <c r="P3008">
        <v>1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1.8642030838225907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1.8642030838225907</v>
      </c>
    </row>
    <row r="3009" spans="1:31" x14ac:dyDescent="0.25">
      <c r="A3009">
        <v>2365407</v>
      </c>
      <c r="B3009">
        <v>1</v>
      </c>
      <c r="C3009" t="s">
        <v>80</v>
      </c>
      <c r="D3009" t="s">
        <v>94</v>
      </c>
      <c r="E3009" t="s">
        <v>148</v>
      </c>
      <c r="F3009" t="s">
        <v>8883</v>
      </c>
      <c r="G3009" t="s">
        <v>181</v>
      </c>
      <c r="H3009" t="s">
        <v>151</v>
      </c>
      <c r="I3009" t="s">
        <v>136</v>
      </c>
      <c r="J3009" t="s">
        <v>3</v>
      </c>
      <c r="K3009" t="s">
        <v>138</v>
      </c>
      <c r="L3009" t="s">
        <v>8884</v>
      </c>
      <c r="M3009" t="s">
        <v>8885</v>
      </c>
      <c r="N3009">
        <v>2.6219444439999999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1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0.63804678399007719</v>
      </c>
      <c r="AC3009">
        <v>0</v>
      </c>
      <c r="AD3009">
        <v>0</v>
      </c>
      <c r="AE3009">
        <v>0.63804678399007719</v>
      </c>
    </row>
    <row r="3010" spans="1:31" x14ac:dyDescent="0.25">
      <c r="A3010">
        <v>2365742</v>
      </c>
      <c r="B3010">
        <v>1</v>
      </c>
      <c r="C3010" t="s">
        <v>80</v>
      </c>
      <c r="D3010" t="s">
        <v>96</v>
      </c>
      <c r="E3010" t="s">
        <v>175</v>
      </c>
      <c r="F3010" t="s">
        <v>8886</v>
      </c>
      <c r="G3010" t="s">
        <v>219</v>
      </c>
      <c r="H3010" t="s">
        <v>151</v>
      </c>
      <c r="I3010" t="s">
        <v>136</v>
      </c>
      <c r="J3010" t="s">
        <v>137</v>
      </c>
      <c r="K3010" t="s">
        <v>138</v>
      </c>
      <c r="L3010" t="s">
        <v>8887</v>
      </c>
      <c r="M3010" t="s">
        <v>8888</v>
      </c>
      <c r="N3010">
        <v>2.8774999999999999</v>
      </c>
      <c r="O3010">
        <v>0</v>
      </c>
      <c r="P3010">
        <v>46</v>
      </c>
      <c r="Q3010">
        <v>0</v>
      </c>
      <c r="R3010">
        <v>0</v>
      </c>
      <c r="S3010">
        <v>0</v>
      </c>
      <c r="T3010">
        <v>7</v>
      </c>
      <c r="U3010">
        <v>0</v>
      </c>
      <c r="V3010">
        <v>0</v>
      </c>
      <c r="W3010">
        <v>0</v>
      </c>
      <c r="X3010">
        <v>65.816846784992777</v>
      </c>
      <c r="Y3010">
        <v>0</v>
      </c>
      <c r="Z3010">
        <v>0</v>
      </c>
      <c r="AA3010">
        <v>0</v>
      </c>
      <c r="AB3010">
        <v>30.794310608530189</v>
      </c>
      <c r="AC3010">
        <v>0</v>
      </c>
      <c r="AD3010">
        <v>0</v>
      </c>
      <c r="AE3010">
        <v>96.611157393522973</v>
      </c>
    </row>
    <row r="3011" spans="1:31" x14ac:dyDescent="0.25">
      <c r="A3011">
        <v>2365344</v>
      </c>
      <c r="B3011">
        <v>1</v>
      </c>
      <c r="C3011" t="s">
        <v>81</v>
      </c>
      <c r="D3011" t="s">
        <v>114</v>
      </c>
      <c r="E3011" t="s">
        <v>171</v>
      </c>
      <c r="F3011" t="s">
        <v>3563</v>
      </c>
      <c r="G3011" t="s">
        <v>244</v>
      </c>
      <c r="H3011" t="s">
        <v>135</v>
      </c>
      <c r="I3011" t="s">
        <v>136</v>
      </c>
      <c r="J3011" t="s">
        <v>137</v>
      </c>
      <c r="K3011" t="s">
        <v>245</v>
      </c>
      <c r="L3011" t="s">
        <v>8889</v>
      </c>
      <c r="M3011" t="s">
        <v>8890</v>
      </c>
      <c r="N3011">
        <v>4.0049999999999999</v>
      </c>
      <c r="O3011">
        <v>0</v>
      </c>
      <c r="P3011">
        <v>537</v>
      </c>
      <c r="Q3011">
        <v>2</v>
      </c>
      <c r="R3011">
        <v>1</v>
      </c>
      <c r="S3011">
        <v>6</v>
      </c>
      <c r="T3011">
        <v>39</v>
      </c>
      <c r="U3011">
        <v>0</v>
      </c>
      <c r="V3011">
        <v>0</v>
      </c>
      <c r="W3011">
        <v>0</v>
      </c>
      <c r="X3011">
        <v>260.30279940995825</v>
      </c>
      <c r="Y3011">
        <v>11.262103107385981</v>
      </c>
      <c r="Z3011">
        <v>2.234204337063975</v>
      </c>
      <c r="AA3011">
        <v>80.250697113716555</v>
      </c>
      <c r="AB3011">
        <v>61.120050785118821</v>
      </c>
      <c r="AC3011">
        <v>0</v>
      </c>
      <c r="AD3011">
        <v>0</v>
      </c>
      <c r="AE3011">
        <v>415.16985475324361</v>
      </c>
    </row>
    <row r="3012" spans="1:31" x14ac:dyDescent="0.25">
      <c r="A3012">
        <v>2365736</v>
      </c>
      <c r="B3012">
        <v>1</v>
      </c>
      <c r="C3012" t="s">
        <v>80</v>
      </c>
      <c r="D3012" t="s">
        <v>83</v>
      </c>
      <c r="E3012" t="s">
        <v>225</v>
      </c>
      <c r="F3012" t="s">
        <v>8891</v>
      </c>
      <c r="G3012" t="s">
        <v>219</v>
      </c>
      <c r="H3012" t="s">
        <v>151</v>
      </c>
      <c r="I3012" t="s">
        <v>136</v>
      </c>
      <c r="J3012" t="s">
        <v>137</v>
      </c>
      <c r="K3012" t="s">
        <v>138</v>
      </c>
      <c r="L3012" t="s">
        <v>8892</v>
      </c>
      <c r="M3012" t="s">
        <v>8893</v>
      </c>
      <c r="N3012">
        <v>2.548888888</v>
      </c>
      <c r="O3012">
        <v>0</v>
      </c>
      <c r="P3012">
        <v>15</v>
      </c>
      <c r="Q3012">
        <v>0</v>
      </c>
      <c r="R3012">
        <v>0</v>
      </c>
      <c r="S3012">
        <v>0</v>
      </c>
      <c r="T3012">
        <v>9</v>
      </c>
      <c r="U3012">
        <v>0</v>
      </c>
      <c r="V3012">
        <v>0</v>
      </c>
      <c r="W3012">
        <v>0</v>
      </c>
      <c r="X3012">
        <v>10.263579420483449</v>
      </c>
      <c r="Y3012">
        <v>0</v>
      </c>
      <c r="Z3012">
        <v>0</v>
      </c>
      <c r="AA3012">
        <v>0</v>
      </c>
      <c r="AB3012">
        <v>49.716524271165483</v>
      </c>
      <c r="AC3012">
        <v>0</v>
      </c>
      <c r="AD3012">
        <v>0</v>
      </c>
      <c r="AE3012">
        <v>59.980103691648935</v>
      </c>
    </row>
    <row r="3013" spans="1:31" x14ac:dyDescent="0.25">
      <c r="A3013">
        <v>2365559</v>
      </c>
      <c r="B3013">
        <v>1</v>
      </c>
      <c r="C3013" t="s">
        <v>80</v>
      </c>
      <c r="D3013" t="s">
        <v>98</v>
      </c>
      <c r="E3013" t="s">
        <v>148</v>
      </c>
      <c r="F3013" t="s">
        <v>8894</v>
      </c>
      <c r="G3013" t="s">
        <v>160</v>
      </c>
      <c r="H3013" t="s">
        <v>151</v>
      </c>
      <c r="I3013" t="s">
        <v>136</v>
      </c>
      <c r="J3013" t="s">
        <v>137</v>
      </c>
      <c r="K3013" t="s">
        <v>138</v>
      </c>
      <c r="L3013" t="s">
        <v>8895</v>
      </c>
      <c r="M3013" t="s">
        <v>8896</v>
      </c>
      <c r="N3013">
        <v>2.551666666</v>
      </c>
      <c r="O3013">
        <v>0</v>
      </c>
      <c r="P3013">
        <v>1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0.76859025192976671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0.76859025192976671</v>
      </c>
    </row>
    <row r="3014" spans="1:31" x14ac:dyDescent="0.25">
      <c r="A3014">
        <v>2365536</v>
      </c>
      <c r="B3014">
        <v>1</v>
      </c>
      <c r="C3014" t="s">
        <v>81</v>
      </c>
      <c r="D3014" t="s">
        <v>121</v>
      </c>
      <c r="E3014" t="s">
        <v>171</v>
      </c>
      <c r="F3014" t="s">
        <v>8897</v>
      </c>
      <c r="G3014" t="s">
        <v>244</v>
      </c>
      <c r="H3014" t="s">
        <v>135</v>
      </c>
      <c r="I3014" t="s">
        <v>136</v>
      </c>
      <c r="J3014" t="s">
        <v>137</v>
      </c>
      <c r="K3014" t="s">
        <v>245</v>
      </c>
      <c r="L3014" t="s">
        <v>8898</v>
      </c>
      <c r="M3014" t="s">
        <v>8899</v>
      </c>
      <c r="N3014">
        <v>1.7269444439999999</v>
      </c>
      <c r="O3014">
        <v>0</v>
      </c>
      <c r="P3014">
        <v>478</v>
      </c>
      <c r="Q3014">
        <v>0</v>
      </c>
      <c r="R3014">
        <v>42</v>
      </c>
      <c r="S3014">
        <v>2</v>
      </c>
      <c r="T3014">
        <v>14</v>
      </c>
      <c r="U3014">
        <v>1</v>
      </c>
      <c r="V3014">
        <v>0</v>
      </c>
      <c r="W3014">
        <v>0</v>
      </c>
      <c r="X3014">
        <v>123.1682269414402</v>
      </c>
      <c r="Y3014">
        <v>0</v>
      </c>
      <c r="Z3014">
        <v>62.092140390152139</v>
      </c>
      <c r="AA3014">
        <v>6.7065150382102781</v>
      </c>
      <c r="AB3014">
        <v>24.229763896485338</v>
      </c>
      <c r="AC3014">
        <v>198.18339030293936</v>
      </c>
      <c r="AD3014">
        <v>0</v>
      </c>
      <c r="AE3014">
        <v>414.38003656922729</v>
      </c>
    </row>
    <row r="3015" spans="1:31" x14ac:dyDescent="0.25">
      <c r="A3015">
        <v>2365728</v>
      </c>
      <c r="B3015">
        <v>1</v>
      </c>
      <c r="C3015" t="s">
        <v>80</v>
      </c>
      <c r="D3015" t="s">
        <v>93</v>
      </c>
      <c r="E3015" t="s">
        <v>225</v>
      </c>
      <c r="F3015" t="s">
        <v>8900</v>
      </c>
      <c r="G3015" t="s">
        <v>219</v>
      </c>
      <c r="H3015" t="s">
        <v>151</v>
      </c>
      <c r="I3015" t="s">
        <v>136</v>
      </c>
      <c r="J3015" t="s">
        <v>137</v>
      </c>
      <c r="K3015" t="s">
        <v>138</v>
      </c>
      <c r="L3015" t="s">
        <v>8901</v>
      </c>
      <c r="M3015" t="s">
        <v>8902</v>
      </c>
      <c r="N3015">
        <v>2.2827777770000002</v>
      </c>
      <c r="O3015">
        <v>0</v>
      </c>
      <c r="P3015">
        <v>11</v>
      </c>
      <c r="Q3015">
        <v>0</v>
      </c>
      <c r="R3015">
        <v>0</v>
      </c>
      <c r="S3015">
        <v>0</v>
      </c>
      <c r="T3015">
        <v>1</v>
      </c>
      <c r="U3015">
        <v>0</v>
      </c>
      <c r="V3015">
        <v>0</v>
      </c>
      <c r="W3015">
        <v>0</v>
      </c>
      <c r="X3015">
        <v>9.2690834824048682</v>
      </c>
      <c r="Y3015">
        <v>0</v>
      </c>
      <c r="Z3015">
        <v>0</v>
      </c>
      <c r="AA3015">
        <v>0</v>
      </c>
      <c r="AB3015">
        <v>3.6373036134873056</v>
      </c>
      <c r="AC3015">
        <v>0</v>
      </c>
      <c r="AD3015">
        <v>0</v>
      </c>
      <c r="AE3015">
        <v>12.906387095892175</v>
      </c>
    </row>
    <row r="3016" spans="1:31" x14ac:dyDescent="0.25">
      <c r="A3016">
        <v>2365745</v>
      </c>
      <c r="B3016">
        <v>1</v>
      </c>
      <c r="C3016" t="s">
        <v>81</v>
      </c>
      <c r="D3016" t="s">
        <v>126</v>
      </c>
      <c r="E3016" t="s">
        <v>171</v>
      </c>
      <c r="F3016" t="s">
        <v>8903</v>
      </c>
      <c r="G3016" t="s">
        <v>168</v>
      </c>
      <c r="H3016" t="s">
        <v>135</v>
      </c>
      <c r="I3016" t="s">
        <v>653</v>
      </c>
      <c r="J3016" t="s">
        <v>137</v>
      </c>
      <c r="K3016" t="s">
        <v>138</v>
      </c>
      <c r="L3016" t="s">
        <v>8904</v>
      </c>
      <c r="M3016" t="s">
        <v>8905</v>
      </c>
      <c r="N3016">
        <v>1.9166665999999999E-2</v>
      </c>
      <c r="O3016">
        <v>0</v>
      </c>
      <c r="P3016">
        <v>1913</v>
      </c>
      <c r="Q3016">
        <v>47</v>
      </c>
      <c r="R3016">
        <v>203</v>
      </c>
      <c r="S3016">
        <v>16</v>
      </c>
      <c r="T3016">
        <v>234</v>
      </c>
      <c r="U3016">
        <v>3</v>
      </c>
      <c r="V3016">
        <v>0</v>
      </c>
      <c r="W3016">
        <v>0</v>
      </c>
      <c r="X3016">
        <v>5.3305325861496504</v>
      </c>
      <c r="Y3016">
        <v>7.3420732733734297</v>
      </c>
      <c r="Z3016">
        <v>3.2507882375868471</v>
      </c>
      <c r="AA3016">
        <v>0.63285768496862493</v>
      </c>
      <c r="AB3016">
        <v>2.0003604262018797</v>
      </c>
      <c r="AC3016">
        <v>1.5386957246100017</v>
      </c>
      <c r="AD3016">
        <v>0</v>
      </c>
      <c r="AE3016">
        <v>20.095307932890432</v>
      </c>
    </row>
    <row r="3017" spans="1:31" x14ac:dyDescent="0.25">
      <c r="A3017">
        <v>2365519</v>
      </c>
      <c r="B3017">
        <v>1</v>
      </c>
      <c r="C3017" t="s">
        <v>80</v>
      </c>
      <c r="D3017" t="s">
        <v>83</v>
      </c>
      <c r="E3017" t="s">
        <v>225</v>
      </c>
      <c r="F3017" t="s">
        <v>8906</v>
      </c>
      <c r="G3017" t="s">
        <v>227</v>
      </c>
      <c r="H3017" t="s">
        <v>151</v>
      </c>
      <c r="I3017" t="s">
        <v>136</v>
      </c>
      <c r="J3017" t="s">
        <v>137</v>
      </c>
      <c r="K3017" t="s">
        <v>138</v>
      </c>
      <c r="L3017" t="s">
        <v>8907</v>
      </c>
      <c r="M3017" t="s">
        <v>8908</v>
      </c>
      <c r="N3017">
        <v>3.8266666659999999</v>
      </c>
      <c r="O3017">
        <v>0</v>
      </c>
      <c r="P3017">
        <v>82</v>
      </c>
      <c r="Q3017">
        <v>0</v>
      </c>
      <c r="R3017">
        <v>0</v>
      </c>
      <c r="S3017">
        <v>0</v>
      </c>
      <c r="T3017">
        <v>13</v>
      </c>
      <c r="U3017">
        <v>0</v>
      </c>
      <c r="V3017">
        <v>0</v>
      </c>
      <c r="W3017">
        <v>0</v>
      </c>
      <c r="X3017">
        <v>110.77445016253471</v>
      </c>
      <c r="Y3017">
        <v>0</v>
      </c>
      <c r="Z3017">
        <v>0</v>
      </c>
      <c r="AA3017">
        <v>0</v>
      </c>
      <c r="AB3017">
        <v>28.641982924047685</v>
      </c>
      <c r="AC3017">
        <v>0</v>
      </c>
      <c r="AD3017">
        <v>0</v>
      </c>
      <c r="AE3017">
        <v>139.4164330865824</v>
      </c>
    </row>
    <row r="3018" spans="1:31" x14ac:dyDescent="0.25">
      <c r="A3018">
        <v>2365373</v>
      </c>
      <c r="B3018">
        <v>1</v>
      </c>
      <c r="C3018" t="s">
        <v>81</v>
      </c>
      <c r="D3018" t="s">
        <v>127</v>
      </c>
      <c r="E3018" t="s">
        <v>132</v>
      </c>
      <c r="F3018" t="s">
        <v>8909</v>
      </c>
      <c r="G3018" t="s">
        <v>168</v>
      </c>
      <c r="H3018" t="s">
        <v>135</v>
      </c>
      <c r="I3018" t="s">
        <v>136</v>
      </c>
      <c r="J3018" t="s">
        <v>137</v>
      </c>
      <c r="K3018" t="s">
        <v>138</v>
      </c>
      <c r="L3018" t="s">
        <v>8910</v>
      </c>
      <c r="M3018" t="s">
        <v>8911</v>
      </c>
      <c r="N3018">
        <v>3.849722222</v>
      </c>
      <c r="O3018">
        <v>0</v>
      </c>
      <c r="P3018">
        <v>379</v>
      </c>
      <c r="Q3018">
        <v>1</v>
      </c>
      <c r="R3018">
        <v>35</v>
      </c>
      <c r="S3018">
        <v>1</v>
      </c>
      <c r="T3018">
        <v>63</v>
      </c>
      <c r="U3018">
        <v>0</v>
      </c>
      <c r="V3018">
        <v>0</v>
      </c>
      <c r="W3018">
        <v>0</v>
      </c>
      <c r="X3018">
        <v>320.89280073232203</v>
      </c>
      <c r="Y3018">
        <v>14.788319610794925</v>
      </c>
      <c r="Z3018">
        <v>201.85877742368069</v>
      </c>
      <c r="AA3018">
        <v>7.2694502575829443</v>
      </c>
      <c r="AB3018">
        <v>213.26414070043336</v>
      </c>
      <c r="AC3018">
        <v>0</v>
      </c>
      <c r="AD3018">
        <v>0</v>
      </c>
      <c r="AE3018">
        <v>758.07348872481384</v>
      </c>
    </row>
    <row r="3019" spans="1:31" x14ac:dyDescent="0.25">
      <c r="A3019">
        <v>2365459</v>
      </c>
      <c r="B3019">
        <v>1</v>
      </c>
      <c r="C3019" t="s">
        <v>81</v>
      </c>
      <c r="D3019" t="s">
        <v>120</v>
      </c>
      <c r="E3019" t="s">
        <v>154</v>
      </c>
      <c r="F3019" t="s">
        <v>8912</v>
      </c>
      <c r="G3019" t="s">
        <v>299</v>
      </c>
      <c r="H3019" t="s">
        <v>151</v>
      </c>
      <c r="I3019" t="s">
        <v>136</v>
      </c>
      <c r="J3019" t="s">
        <v>137</v>
      </c>
      <c r="K3019" t="s">
        <v>138</v>
      </c>
      <c r="L3019" t="s">
        <v>8913</v>
      </c>
      <c r="M3019" t="s">
        <v>8914</v>
      </c>
      <c r="N3019">
        <v>0.80805555500000004</v>
      </c>
      <c r="O3019">
        <v>0</v>
      </c>
      <c r="P3019">
        <v>63</v>
      </c>
      <c r="Q3019">
        <v>0</v>
      </c>
      <c r="R3019">
        <v>6</v>
      </c>
      <c r="S3019">
        <v>0</v>
      </c>
      <c r="T3019">
        <v>5</v>
      </c>
      <c r="U3019">
        <v>0</v>
      </c>
      <c r="V3019">
        <v>0</v>
      </c>
      <c r="W3019">
        <v>0</v>
      </c>
      <c r="X3019">
        <v>12.378057605912218</v>
      </c>
      <c r="Y3019">
        <v>0</v>
      </c>
      <c r="Z3019">
        <v>2.5571658897408209</v>
      </c>
      <c r="AA3019">
        <v>0</v>
      </c>
      <c r="AB3019">
        <v>1.5806871727701022</v>
      </c>
      <c r="AC3019">
        <v>0</v>
      </c>
      <c r="AD3019">
        <v>0</v>
      </c>
      <c r="AE3019">
        <v>16.515910668423142</v>
      </c>
    </row>
    <row r="3020" spans="1:31" x14ac:dyDescent="0.25">
      <c r="A3020">
        <v>2365313</v>
      </c>
      <c r="B3020">
        <v>1</v>
      </c>
      <c r="C3020" t="s">
        <v>80</v>
      </c>
      <c r="D3020" t="s">
        <v>82</v>
      </c>
      <c r="E3020" t="s">
        <v>148</v>
      </c>
      <c r="F3020" t="s">
        <v>8915</v>
      </c>
      <c r="G3020" t="s">
        <v>240</v>
      </c>
      <c r="H3020" t="s">
        <v>151</v>
      </c>
      <c r="I3020" t="s">
        <v>136</v>
      </c>
      <c r="J3020" t="s">
        <v>137</v>
      </c>
      <c r="K3020" t="s">
        <v>138</v>
      </c>
      <c r="L3020" t="s">
        <v>8916</v>
      </c>
      <c r="M3020" t="s">
        <v>8917</v>
      </c>
      <c r="N3020">
        <v>1.9025000000000001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4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1.3810817645662268</v>
      </c>
      <c r="AC3020">
        <v>0</v>
      </c>
      <c r="AD3020">
        <v>0</v>
      </c>
      <c r="AE3020">
        <v>1.3810817645662268</v>
      </c>
    </row>
    <row r="3021" spans="1:31" x14ac:dyDescent="0.25">
      <c r="A3021">
        <v>2365476</v>
      </c>
      <c r="B3021">
        <v>1</v>
      </c>
      <c r="C3021" t="s">
        <v>81</v>
      </c>
      <c r="D3021" t="s">
        <v>121</v>
      </c>
      <c r="E3021" t="s">
        <v>132</v>
      </c>
      <c r="F3021" t="s">
        <v>8918</v>
      </c>
      <c r="G3021" t="s">
        <v>244</v>
      </c>
      <c r="H3021" t="s">
        <v>135</v>
      </c>
      <c r="I3021" t="s">
        <v>136</v>
      </c>
      <c r="J3021" t="s">
        <v>137</v>
      </c>
      <c r="K3021" t="s">
        <v>245</v>
      </c>
      <c r="L3021" t="s">
        <v>8919</v>
      </c>
      <c r="M3021" t="s">
        <v>8920</v>
      </c>
      <c r="N3021">
        <v>0.377222222</v>
      </c>
      <c r="O3021">
        <v>0</v>
      </c>
      <c r="P3021">
        <v>26</v>
      </c>
      <c r="Q3021">
        <v>0</v>
      </c>
      <c r="R3021">
        <v>9</v>
      </c>
      <c r="S3021">
        <v>0</v>
      </c>
      <c r="T3021">
        <v>4</v>
      </c>
      <c r="U3021">
        <v>0</v>
      </c>
      <c r="V3021">
        <v>0</v>
      </c>
      <c r="W3021">
        <v>0</v>
      </c>
      <c r="X3021">
        <v>1.4713121222921643</v>
      </c>
      <c r="Y3021">
        <v>0</v>
      </c>
      <c r="Z3021">
        <v>0.8711545096006823</v>
      </c>
      <c r="AA3021">
        <v>0</v>
      </c>
      <c r="AB3021">
        <v>2.6401212487540486</v>
      </c>
      <c r="AC3021">
        <v>0</v>
      </c>
      <c r="AD3021">
        <v>0</v>
      </c>
      <c r="AE3021">
        <v>4.9825878806468946</v>
      </c>
    </row>
    <row r="3022" spans="1:31" x14ac:dyDescent="0.25">
      <c r="A3022">
        <v>2365333</v>
      </c>
      <c r="B3022">
        <v>1</v>
      </c>
      <c r="C3022" t="s">
        <v>80</v>
      </c>
      <c r="D3022" t="s">
        <v>94</v>
      </c>
      <c r="E3022" t="s">
        <v>166</v>
      </c>
      <c r="F3022" t="s">
        <v>8921</v>
      </c>
      <c r="G3022" t="s">
        <v>244</v>
      </c>
      <c r="H3022" t="s">
        <v>135</v>
      </c>
      <c r="I3022" t="s">
        <v>136</v>
      </c>
      <c r="J3022" t="s">
        <v>137</v>
      </c>
      <c r="K3022" t="s">
        <v>245</v>
      </c>
      <c r="L3022" t="s">
        <v>8922</v>
      </c>
      <c r="M3022" t="s">
        <v>8923</v>
      </c>
      <c r="N3022">
        <v>6.9108333330000002</v>
      </c>
      <c r="O3022">
        <v>0</v>
      </c>
      <c r="P3022">
        <v>1</v>
      </c>
      <c r="Q3022">
        <v>9</v>
      </c>
      <c r="R3022">
        <v>155</v>
      </c>
      <c r="S3022">
        <v>1</v>
      </c>
      <c r="T3022">
        <v>19</v>
      </c>
      <c r="U3022">
        <v>0</v>
      </c>
      <c r="V3022">
        <v>0</v>
      </c>
      <c r="W3022">
        <v>0</v>
      </c>
      <c r="X3022">
        <v>2.55073507483405</v>
      </c>
      <c r="Y3022">
        <v>423.06366224515273</v>
      </c>
      <c r="Z3022">
        <v>5522.1876468603241</v>
      </c>
      <c r="AA3022">
        <v>13.088986353408179</v>
      </c>
      <c r="AB3022">
        <v>432.63539890676429</v>
      </c>
      <c r="AC3022">
        <v>0</v>
      </c>
      <c r="AD3022">
        <v>0</v>
      </c>
      <c r="AE3022">
        <v>6393.5264294404842</v>
      </c>
    </row>
    <row r="3023" spans="1:31" x14ac:dyDescent="0.25">
      <c r="A3023">
        <v>2365619</v>
      </c>
      <c r="B3023">
        <v>1</v>
      </c>
      <c r="C3023" t="s">
        <v>80</v>
      </c>
      <c r="D3023" t="s">
        <v>84</v>
      </c>
      <c r="E3023" t="s">
        <v>175</v>
      </c>
      <c r="F3023" t="s">
        <v>8924</v>
      </c>
      <c r="G3023" t="s">
        <v>744</v>
      </c>
      <c r="H3023" t="s">
        <v>151</v>
      </c>
      <c r="I3023" t="s">
        <v>136</v>
      </c>
      <c r="J3023" t="s">
        <v>137</v>
      </c>
      <c r="K3023" t="s">
        <v>138</v>
      </c>
      <c r="L3023" t="s">
        <v>8925</v>
      </c>
      <c r="M3023" t="s">
        <v>8926</v>
      </c>
      <c r="N3023">
        <v>1.8208333329999999</v>
      </c>
      <c r="O3023">
        <v>0</v>
      </c>
      <c r="P3023">
        <v>88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37.841682180567538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37.841682180567538</v>
      </c>
    </row>
    <row r="3024" spans="1:31" x14ac:dyDescent="0.25">
      <c r="A3024">
        <v>2365353</v>
      </c>
      <c r="B3024">
        <v>1</v>
      </c>
      <c r="C3024" t="s">
        <v>80</v>
      </c>
      <c r="D3024" t="s">
        <v>84</v>
      </c>
      <c r="E3024" t="s">
        <v>225</v>
      </c>
      <c r="F3024" t="s">
        <v>8593</v>
      </c>
      <c r="G3024" t="s">
        <v>219</v>
      </c>
      <c r="H3024" t="s">
        <v>151</v>
      </c>
      <c r="I3024" t="s">
        <v>136</v>
      </c>
      <c r="J3024" t="s">
        <v>137</v>
      </c>
      <c r="K3024" t="s">
        <v>138</v>
      </c>
      <c r="L3024" t="s">
        <v>8927</v>
      </c>
      <c r="M3024" t="s">
        <v>8928</v>
      </c>
      <c r="N3024">
        <v>1.8869444440000001</v>
      </c>
      <c r="O3024">
        <v>0</v>
      </c>
      <c r="P3024">
        <v>205</v>
      </c>
      <c r="Q3024">
        <v>0</v>
      </c>
      <c r="R3024">
        <v>0</v>
      </c>
      <c r="S3024">
        <v>0</v>
      </c>
      <c r="T3024">
        <v>2</v>
      </c>
      <c r="U3024">
        <v>0</v>
      </c>
      <c r="V3024">
        <v>0</v>
      </c>
      <c r="W3024">
        <v>0</v>
      </c>
      <c r="X3024">
        <v>88.110604303611126</v>
      </c>
      <c r="Y3024">
        <v>0</v>
      </c>
      <c r="Z3024">
        <v>0</v>
      </c>
      <c r="AA3024">
        <v>0</v>
      </c>
      <c r="AB3024">
        <v>3.9368923874415742</v>
      </c>
      <c r="AC3024">
        <v>0</v>
      </c>
      <c r="AD3024">
        <v>0</v>
      </c>
      <c r="AE3024">
        <v>92.0474966910527</v>
      </c>
    </row>
    <row r="3025" spans="1:31" x14ac:dyDescent="0.25">
      <c r="A3025">
        <v>2365453</v>
      </c>
      <c r="B3025">
        <v>1</v>
      </c>
      <c r="C3025" t="s">
        <v>80</v>
      </c>
      <c r="D3025" t="s">
        <v>93</v>
      </c>
      <c r="E3025" t="s">
        <v>154</v>
      </c>
      <c r="F3025" t="s">
        <v>8929</v>
      </c>
      <c r="G3025" t="s">
        <v>288</v>
      </c>
      <c r="H3025" t="s">
        <v>151</v>
      </c>
      <c r="I3025" t="s">
        <v>136</v>
      </c>
      <c r="J3025" t="s">
        <v>137</v>
      </c>
      <c r="K3025" t="s">
        <v>138</v>
      </c>
      <c r="L3025" t="s">
        <v>8930</v>
      </c>
      <c r="M3025" t="s">
        <v>8931</v>
      </c>
      <c r="N3025">
        <v>2.602777777</v>
      </c>
      <c r="O3025">
        <v>0</v>
      </c>
      <c r="P3025">
        <v>14</v>
      </c>
      <c r="Q3025">
        <v>0</v>
      </c>
      <c r="R3025">
        <v>12</v>
      </c>
      <c r="S3025">
        <v>0</v>
      </c>
      <c r="T3025">
        <v>4</v>
      </c>
      <c r="U3025">
        <v>0</v>
      </c>
      <c r="V3025">
        <v>0</v>
      </c>
      <c r="W3025">
        <v>0</v>
      </c>
      <c r="X3025">
        <v>6.4326601080379158</v>
      </c>
      <c r="Y3025">
        <v>0</v>
      </c>
      <c r="Z3025">
        <v>75.738976814521891</v>
      </c>
      <c r="AA3025">
        <v>0</v>
      </c>
      <c r="AB3025">
        <v>0.34553016451821389</v>
      </c>
      <c r="AC3025">
        <v>0</v>
      </c>
      <c r="AD3025">
        <v>0</v>
      </c>
      <c r="AE3025">
        <v>82.517167087078022</v>
      </c>
    </row>
    <row r="3026" spans="1:31" x14ac:dyDescent="0.25">
      <c r="A3026">
        <v>2365433</v>
      </c>
      <c r="B3026">
        <v>1</v>
      </c>
      <c r="C3026" t="s">
        <v>81</v>
      </c>
      <c r="D3026" t="s">
        <v>118</v>
      </c>
      <c r="E3026" t="s">
        <v>225</v>
      </c>
      <c r="F3026" t="s">
        <v>8932</v>
      </c>
      <c r="G3026" t="s">
        <v>1730</v>
      </c>
      <c r="H3026" t="s">
        <v>151</v>
      </c>
      <c r="I3026" t="s">
        <v>136</v>
      </c>
      <c r="J3026" t="s">
        <v>137</v>
      </c>
      <c r="K3026" t="s">
        <v>138</v>
      </c>
      <c r="L3026" t="s">
        <v>8933</v>
      </c>
      <c r="M3026" t="s">
        <v>8934</v>
      </c>
      <c r="N3026">
        <v>1.9911111109999999</v>
      </c>
      <c r="O3026">
        <v>0</v>
      </c>
      <c r="P3026">
        <v>16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9.5364901051343161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9.5364901051343161</v>
      </c>
    </row>
    <row r="3027" spans="1:31" x14ac:dyDescent="0.25">
      <c r="A3027">
        <v>2365682</v>
      </c>
      <c r="B3027">
        <v>1</v>
      </c>
      <c r="C3027" t="s">
        <v>80</v>
      </c>
      <c r="D3027" t="s">
        <v>91</v>
      </c>
      <c r="E3027" t="s">
        <v>132</v>
      </c>
      <c r="F3027" t="s">
        <v>8935</v>
      </c>
      <c r="G3027" t="s">
        <v>168</v>
      </c>
      <c r="H3027" t="s">
        <v>135</v>
      </c>
      <c r="I3027" t="s">
        <v>136</v>
      </c>
      <c r="J3027" t="s">
        <v>137</v>
      </c>
      <c r="K3027" t="s">
        <v>138</v>
      </c>
      <c r="L3027" t="s">
        <v>8936</v>
      </c>
      <c r="M3027" t="s">
        <v>8937</v>
      </c>
      <c r="N3027">
        <v>0.31416666599999998</v>
      </c>
      <c r="O3027">
        <v>3</v>
      </c>
      <c r="P3027">
        <v>650</v>
      </c>
      <c r="Q3027">
        <v>17</v>
      </c>
      <c r="R3027">
        <v>6</v>
      </c>
      <c r="S3027">
        <v>19</v>
      </c>
      <c r="T3027">
        <v>272</v>
      </c>
      <c r="U3027">
        <v>0</v>
      </c>
      <c r="V3027">
        <v>2</v>
      </c>
      <c r="W3027">
        <v>5.0638481293581137</v>
      </c>
      <c r="X3027">
        <v>62.597108395396056</v>
      </c>
      <c r="Y3027">
        <v>15.187404541783174</v>
      </c>
      <c r="Z3027">
        <v>2.8324487277249801</v>
      </c>
      <c r="AA3027">
        <v>51.970461533687384</v>
      </c>
      <c r="AB3027">
        <v>64.931792337632984</v>
      </c>
      <c r="AC3027">
        <v>0</v>
      </c>
      <c r="AD3027">
        <v>2.2766835837101853</v>
      </c>
      <c r="AE3027">
        <v>204.85974724929289</v>
      </c>
    </row>
    <row r="3028" spans="1:31" x14ac:dyDescent="0.25">
      <c r="A3028">
        <v>2365390</v>
      </c>
      <c r="B3028">
        <v>1</v>
      </c>
      <c r="C3028" t="s">
        <v>81</v>
      </c>
      <c r="D3028" t="s">
        <v>123</v>
      </c>
      <c r="E3028" t="s">
        <v>166</v>
      </c>
      <c r="F3028" t="s">
        <v>8938</v>
      </c>
      <c r="G3028" t="s">
        <v>244</v>
      </c>
      <c r="H3028" t="s">
        <v>135</v>
      </c>
      <c r="I3028" t="s">
        <v>136</v>
      </c>
      <c r="J3028" t="s">
        <v>137</v>
      </c>
      <c r="K3028" t="s">
        <v>245</v>
      </c>
      <c r="L3028" t="s">
        <v>8939</v>
      </c>
      <c r="M3028" t="s">
        <v>8940</v>
      </c>
      <c r="N3028">
        <v>1.5447222220000001</v>
      </c>
      <c r="O3028">
        <v>0</v>
      </c>
      <c r="P3028">
        <v>6</v>
      </c>
      <c r="Q3028">
        <v>0</v>
      </c>
      <c r="R3028">
        <v>46</v>
      </c>
      <c r="S3028">
        <v>0</v>
      </c>
      <c r="T3028">
        <v>9</v>
      </c>
      <c r="U3028">
        <v>0</v>
      </c>
      <c r="V3028">
        <v>0</v>
      </c>
      <c r="W3028">
        <v>0</v>
      </c>
      <c r="X3028">
        <v>1.1442001820814931</v>
      </c>
      <c r="Y3028">
        <v>0</v>
      </c>
      <c r="Z3028">
        <v>61.443276715173077</v>
      </c>
      <c r="AA3028">
        <v>0</v>
      </c>
      <c r="AB3028">
        <v>5.9114847966962456</v>
      </c>
      <c r="AC3028">
        <v>0</v>
      </c>
      <c r="AD3028">
        <v>0</v>
      </c>
      <c r="AE3028">
        <v>68.498961693950818</v>
      </c>
    </row>
    <row r="3029" spans="1:31" x14ac:dyDescent="0.25">
      <c r="A3029">
        <v>2365290</v>
      </c>
      <c r="B3029">
        <v>1</v>
      </c>
      <c r="C3029" t="s">
        <v>80</v>
      </c>
      <c r="D3029" t="s">
        <v>100</v>
      </c>
      <c r="E3029" t="s">
        <v>171</v>
      </c>
      <c r="F3029" t="s">
        <v>8941</v>
      </c>
      <c r="G3029" t="s">
        <v>168</v>
      </c>
      <c r="H3029" t="s">
        <v>135</v>
      </c>
      <c r="I3029" t="s">
        <v>136</v>
      </c>
      <c r="J3029" t="s">
        <v>137</v>
      </c>
      <c r="K3029" t="s">
        <v>138</v>
      </c>
      <c r="L3029" t="s">
        <v>8942</v>
      </c>
      <c r="M3029" t="s">
        <v>8318</v>
      </c>
      <c r="N3029">
        <v>2.2138888880000001</v>
      </c>
      <c r="O3029">
        <v>0</v>
      </c>
      <c r="P3029">
        <v>3</v>
      </c>
      <c r="Q3029">
        <v>59</v>
      </c>
      <c r="R3029">
        <v>73</v>
      </c>
      <c r="S3029">
        <v>3</v>
      </c>
      <c r="T3029">
        <v>5</v>
      </c>
      <c r="U3029">
        <v>0</v>
      </c>
      <c r="V3029">
        <v>0</v>
      </c>
      <c r="W3029">
        <v>0</v>
      </c>
      <c r="X3029">
        <v>42.760539933816318</v>
      </c>
      <c r="Y3029">
        <v>1261.9577853589067</v>
      </c>
      <c r="Z3029">
        <v>1478.4331454488504</v>
      </c>
      <c r="AA3029">
        <v>29.600080609096953</v>
      </c>
      <c r="AB3029">
        <v>46.618700214409039</v>
      </c>
      <c r="AC3029">
        <v>0</v>
      </c>
      <c r="AD3029">
        <v>0</v>
      </c>
      <c r="AE3029">
        <v>2859.3702515650793</v>
      </c>
    </row>
    <row r="3030" spans="1:31" x14ac:dyDescent="0.25">
      <c r="A3030">
        <v>2365788</v>
      </c>
      <c r="B3030">
        <v>1</v>
      </c>
      <c r="C3030" t="s">
        <v>81</v>
      </c>
      <c r="D3030" t="s">
        <v>127</v>
      </c>
      <c r="E3030" t="s">
        <v>154</v>
      </c>
      <c r="F3030" t="s">
        <v>8943</v>
      </c>
      <c r="G3030" t="s">
        <v>1306</v>
      </c>
      <c r="H3030" t="s">
        <v>151</v>
      </c>
      <c r="I3030" t="s">
        <v>136</v>
      </c>
      <c r="J3030" t="s">
        <v>137</v>
      </c>
      <c r="K3030" t="s">
        <v>138</v>
      </c>
      <c r="L3030" t="s">
        <v>8944</v>
      </c>
      <c r="M3030" t="s">
        <v>8945</v>
      </c>
      <c r="N3030">
        <v>4.5858333330000001</v>
      </c>
      <c r="O3030">
        <v>0</v>
      </c>
      <c r="P3030">
        <v>509</v>
      </c>
      <c r="Q3030">
        <v>0</v>
      </c>
      <c r="R3030">
        <v>1</v>
      </c>
      <c r="S3030">
        <v>0</v>
      </c>
      <c r="T3030">
        <v>7</v>
      </c>
      <c r="U3030">
        <v>0</v>
      </c>
      <c r="V3030">
        <v>0</v>
      </c>
      <c r="W3030">
        <v>0</v>
      </c>
      <c r="X3030">
        <v>523.61543179311059</v>
      </c>
      <c r="Y3030">
        <v>0</v>
      </c>
      <c r="Z3030">
        <v>13.227639025008802</v>
      </c>
      <c r="AA3030">
        <v>0</v>
      </c>
      <c r="AB3030">
        <v>19.617895706806131</v>
      </c>
      <c r="AC3030">
        <v>0</v>
      </c>
      <c r="AD3030">
        <v>0</v>
      </c>
      <c r="AE3030">
        <v>556.46096652492554</v>
      </c>
    </row>
    <row r="3031" spans="1:31" x14ac:dyDescent="0.25">
      <c r="A3031">
        <v>2365539</v>
      </c>
      <c r="B3031">
        <v>1</v>
      </c>
      <c r="C3031" t="s">
        <v>81</v>
      </c>
      <c r="D3031" t="s">
        <v>120</v>
      </c>
      <c r="E3031" t="s">
        <v>154</v>
      </c>
      <c r="F3031" t="s">
        <v>8946</v>
      </c>
      <c r="G3031" t="s">
        <v>299</v>
      </c>
      <c r="H3031" t="s">
        <v>151</v>
      </c>
      <c r="I3031" t="s">
        <v>136</v>
      </c>
      <c r="J3031" t="s">
        <v>137</v>
      </c>
      <c r="K3031" t="s">
        <v>138</v>
      </c>
      <c r="L3031" t="s">
        <v>8947</v>
      </c>
      <c r="M3031" t="s">
        <v>8948</v>
      </c>
      <c r="N3031">
        <v>1.616666666</v>
      </c>
      <c r="O3031">
        <v>0</v>
      </c>
      <c r="P3031">
        <v>0</v>
      </c>
      <c r="Q3031">
        <v>0</v>
      </c>
      <c r="R3031">
        <v>4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52.212121948183672</v>
      </c>
      <c r="AA3031">
        <v>0</v>
      </c>
      <c r="AB3031">
        <v>0</v>
      </c>
      <c r="AC3031">
        <v>0</v>
      </c>
      <c r="AD3031">
        <v>0</v>
      </c>
      <c r="AE3031">
        <v>52.212121948183672</v>
      </c>
    </row>
    <row r="3032" spans="1:31" x14ac:dyDescent="0.25">
      <c r="A3032">
        <v>2365370</v>
      </c>
      <c r="B3032">
        <v>1</v>
      </c>
      <c r="C3032" t="s">
        <v>80</v>
      </c>
      <c r="D3032" t="s">
        <v>84</v>
      </c>
      <c r="E3032" t="s">
        <v>148</v>
      </c>
      <c r="F3032" t="s">
        <v>8949</v>
      </c>
      <c r="G3032" t="s">
        <v>181</v>
      </c>
      <c r="H3032" t="s">
        <v>151</v>
      </c>
      <c r="I3032" t="s">
        <v>136</v>
      </c>
      <c r="J3032" t="s">
        <v>137</v>
      </c>
      <c r="K3032" t="s">
        <v>138</v>
      </c>
      <c r="L3032" t="s">
        <v>8950</v>
      </c>
      <c r="M3032" t="s">
        <v>8951</v>
      </c>
      <c r="N3032">
        <v>6.716111111</v>
      </c>
      <c r="O3032">
        <v>0</v>
      </c>
      <c r="P3032">
        <v>5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12.284500860907139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12.284500860907139</v>
      </c>
    </row>
    <row r="3033" spans="1:31" x14ac:dyDescent="0.25">
      <c r="A3033">
        <v>2365702</v>
      </c>
      <c r="B3033">
        <v>1</v>
      </c>
      <c r="C3033" t="s">
        <v>80</v>
      </c>
      <c r="D3033" t="s">
        <v>93</v>
      </c>
      <c r="E3033" t="s">
        <v>148</v>
      </c>
      <c r="F3033" t="s">
        <v>8952</v>
      </c>
      <c r="G3033" t="s">
        <v>160</v>
      </c>
      <c r="H3033" t="s">
        <v>151</v>
      </c>
      <c r="I3033" t="s">
        <v>136</v>
      </c>
      <c r="J3033" t="s">
        <v>137</v>
      </c>
      <c r="K3033" t="s">
        <v>138</v>
      </c>
      <c r="L3033" t="s">
        <v>8953</v>
      </c>
      <c r="M3033" t="s">
        <v>8954</v>
      </c>
      <c r="N3033">
        <v>1.2394444440000001</v>
      </c>
      <c r="O3033">
        <v>0</v>
      </c>
      <c r="P3033">
        <v>1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0.21659590979690835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0.21659590979690835</v>
      </c>
    </row>
    <row r="3034" spans="1:31" x14ac:dyDescent="0.25">
      <c r="A3034">
        <v>2365579</v>
      </c>
      <c r="B3034">
        <v>1</v>
      </c>
      <c r="C3034" t="s">
        <v>80</v>
      </c>
      <c r="D3034" t="s">
        <v>95</v>
      </c>
      <c r="E3034" t="s">
        <v>225</v>
      </c>
      <c r="F3034" t="s">
        <v>8955</v>
      </c>
      <c r="G3034" t="s">
        <v>156</v>
      </c>
      <c r="H3034" t="s">
        <v>151</v>
      </c>
      <c r="I3034" t="s">
        <v>136</v>
      </c>
      <c r="J3034" t="s">
        <v>137</v>
      </c>
      <c r="K3034" t="s">
        <v>138</v>
      </c>
      <c r="L3034" t="s">
        <v>8956</v>
      </c>
      <c r="M3034" t="s">
        <v>8957</v>
      </c>
      <c r="N3034">
        <v>2.1058333330000001</v>
      </c>
      <c r="O3034">
        <v>0</v>
      </c>
      <c r="P3034">
        <v>18</v>
      </c>
      <c r="Q3034">
        <v>0</v>
      </c>
      <c r="R3034">
        <v>2</v>
      </c>
      <c r="S3034">
        <v>0</v>
      </c>
      <c r="T3034">
        <v>3</v>
      </c>
      <c r="U3034">
        <v>0</v>
      </c>
      <c r="V3034">
        <v>0</v>
      </c>
      <c r="W3034">
        <v>0</v>
      </c>
      <c r="X3034">
        <v>12.035455846255255</v>
      </c>
      <c r="Y3034">
        <v>0</v>
      </c>
      <c r="Z3034">
        <v>10.445781267384634</v>
      </c>
      <c r="AA3034">
        <v>0</v>
      </c>
      <c r="AB3034">
        <v>4.8938749155038552</v>
      </c>
      <c r="AC3034">
        <v>0</v>
      </c>
      <c r="AD3034">
        <v>0</v>
      </c>
      <c r="AE3034">
        <v>27.375112029143743</v>
      </c>
    </row>
    <row r="3035" spans="1:31" x14ac:dyDescent="0.25">
      <c r="A3035">
        <v>2365602</v>
      </c>
      <c r="B3035">
        <v>1</v>
      </c>
      <c r="C3035" t="s">
        <v>80</v>
      </c>
      <c r="D3035" t="s">
        <v>90</v>
      </c>
      <c r="E3035" t="s">
        <v>148</v>
      </c>
      <c r="F3035" t="s">
        <v>8958</v>
      </c>
      <c r="G3035" t="s">
        <v>160</v>
      </c>
      <c r="H3035" t="s">
        <v>151</v>
      </c>
      <c r="I3035" t="s">
        <v>136</v>
      </c>
      <c r="J3035" t="s">
        <v>137</v>
      </c>
      <c r="K3035" t="s">
        <v>138</v>
      </c>
      <c r="L3035" t="s">
        <v>8959</v>
      </c>
      <c r="M3035" t="s">
        <v>8960</v>
      </c>
      <c r="N3035">
        <v>1.061111111</v>
      </c>
      <c r="O3035">
        <v>0</v>
      </c>
      <c r="P3035">
        <v>23</v>
      </c>
      <c r="Q3035">
        <v>0</v>
      </c>
      <c r="R3035">
        <v>0</v>
      </c>
      <c r="S3035">
        <v>0</v>
      </c>
      <c r="T3035">
        <v>4</v>
      </c>
      <c r="U3035">
        <v>0</v>
      </c>
      <c r="V3035">
        <v>0</v>
      </c>
      <c r="W3035">
        <v>0</v>
      </c>
      <c r="X3035">
        <v>7.3724018770822228</v>
      </c>
      <c r="Y3035">
        <v>0</v>
      </c>
      <c r="Z3035">
        <v>0</v>
      </c>
      <c r="AA3035">
        <v>0</v>
      </c>
      <c r="AB3035">
        <v>2.2204381093451997</v>
      </c>
      <c r="AC3035">
        <v>0</v>
      </c>
      <c r="AD3035">
        <v>0</v>
      </c>
      <c r="AE3035">
        <v>9.592839986427423</v>
      </c>
    </row>
    <row r="3036" spans="1:31" x14ac:dyDescent="0.25">
      <c r="A3036">
        <v>2365410</v>
      </c>
      <c r="B3036">
        <v>1</v>
      </c>
      <c r="C3036" t="s">
        <v>80</v>
      </c>
      <c r="D3036" t="s">
        <v>99</v>
      </c>
      <c r="E3036" t="s">
        <v>148</v>
      </c>
      <c r="F3036" t="s">
        <v>8961</v>
      </c>
      <c r="G3036" t="s">
        <v>160</v>
      </c>
      <c r="H3036" t="s">
        <v>151</v>
      </c>
      <c r="I3036" t="s">
        <v>136</v>
      </c>
      <c r="J3036" t="s">
        <v>137</v>
      </c>
      <c r="K3036" t="s">
        <v>138</v>
      </c>
      <c r="L3036" t="s">
        <v>8962</v>
      </c>
      <c r="M3036" t="s">
        <v>8963</v>
      </c>
      <c r="N3036">
        <v>1.9752777770000001</v>
      </c>
      <c r="O3036">
        <v>0</v>
      </c>
      <c r="P3036">
        <v>1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8.3500344287305545E-2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8.3500344287305545E-2</v>
      </c>
    </row>
    <row r="3037" spans="1:31" x14ac:dyDescent="0.25">
      <c r="A3037">
        <v>2365662</v>
      </c>
      <c r="B3037">
        <v>1</v>
      </c>
      <c r="C3037" t="s">
        <v>80</v>
      </c>
      <c r="D3037" t="s">
        <v>96</v>
      </c>
      <c r="E3037" t="s">
        <v>148</v>
      </c>
      <c r="F3037" t="s">
        <v>8964</v>
      </c>
      <c r="G3037" t="s">
        <v>160</v>
      </c>
      <c r="H3037" t="s">
        <v>151</v>
      </c>
      <c r="I3037" t="s">
        <v>136</v>
      </c>
      <c r="J3037" t="s">
        <v>137</v>
      </c>
      <c r="K3037" t="s">
        <v>138</v>
      </c>
      <c r="L3037" t="s">
        <v>8965</v>
      </c>
      <c r="M3037" t="s">
        <v>8966</v>
      </c>
      <c r="N3037">
        <v>1.7597222219999999</v>
      </c>
      <c r="O3037">
        <v>0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14.271121423045791</v>
      </c>
      <c r="AA3037">
        <v>0</v>
      </c>
      <c r="AB3037">
        <v>0</v>
      </c>
      <c r="AC3037">
        <v>0</v>
      </c>
      <c r="AD3037">
        <v>0</v>
      </c>
      <c r="AE3037">
        <v>14.271121423045791</v>
      </c>
    </row>
    <row r="3038" spans="1:31" x14ac:dyDescent="0.25">
      <c r="A3038">
        <v>2365642</v>
      </c>
      <c r="B3038">
        <v>1</v>
      </c>
      <c r="C3038" t="s">
        <v>80</v>
      </c>
      <c r="D3038" t="s">
        <v>98</v>
      </c>
      <c r="E3038" t="s">
        <v>225</v>
      </c>
      <c r="F3038" t="s">
        <v>8967</v>
      </c>
      <c r="G3038" t="s">
        <v>219</v>
      </c>
      <c r="H3038" t="s">
        <v>151</v>
      </c>
      <c r="I3038" t="s">
        <v>136</v>
      </c>
      <c r="J3038" t="s">
        <v>137</v>
      </c>
      <c r="K3038" t="s">
        <v>138</v>
      </c>
      <c r="L3038" t="s">
        <v>8968</v>
      </c>
      <c r="M3038" t="s">
        <v>8969</v>
      </c>
      <c r="N3038">
        <v>1.7508333330000001</v>
      </c>
      <c r="O3038">
        <v>0</v>
      </c>
      <c r="P3038">
        <v>94</v>
      </c>
      <c r="Q3038">
        <v>0</v>
      </c>
      <c r="R3038">
        <v>4</v>
      </c>
      <c r="S3038">
        <v>0</v>
      </c>
      <c r="T3038">
        <v>10</v>
      </c>
      <c r="U3038">
        <v>0</v>
      </c>
      <c r="V3038">
        <v>0</v>
      </c>
      <c r="W3038">
        <v>0</v>
      </c>
      <c r="X3038">
        <v>70.971620474804183</v>
      </c>
      <c r="Y3038">
        <v>0</v>
      </c>
      <c r="Z3038">
        <v>8.826662127643214</v>
      </c>
      <c r="AA3038">
        <v>0</v>
      </c>
      <c r="AB3038">
        <v>31.428543595652741</v>
      </c>
      <c r="AC3038">
        <v>0</v>
      </c>
      <c r="AD3038">
        <v>0</v>
      </c>
      <c r="AE3038">
        <v>111.22682619810014</v>
      </c>
    </row>
    <row r="3039" spans="1:31" x14ac:dyDescent="0.25">
      <c r="A3039">
        <v>2365499</v>
      </c>
      <c r="B3039">
        <v>1</v>
      </c>
      <c r="C3039" t="s">
        <v>81</v>
      </c>
      <c r="D3039" t="s">
        <v>125</v>
      </c>
      <c r="E3039" t="s">
        <v>132</v>
      </c>
      <c r="F3039" t="s">
        <v>8970</v>
      </c>
      <c r="G3039" t="s">
        <v>244</v>
      </c>
      <c r="H3039" t="s">
        <v>135</v>
      </c>
      <c r="I3039" t="s">
        <v>136</v>
      </c>
      <c r="J3039" t="s">
        <v>137</v>
      </c>
      <c r="K3039" t="s">
        <v>245</v>
      </c>
      <c r="L3039" t="s">
        <v>8971</v>
      </c>
      <c r="M3039" t="s">
        <v>8972</v>
      </c>
      <c r="N3039">
        <v>3.1744444440000001</v>
      </c>
      <c r="O3039">
        <v>0</v>
      </c>
      <c r="P3039">
        <v>0</v>
      </c>
      <c r="Q3039">
        <v>0</v>
      </c>
      <c r="R3039">
        <v>18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214.34911051800745</v>
      </c>
      <c r="AA3039">
        <v>0</v>
      </c>
      <c r="AB3039">
        <v>0</v>
      </c>
      <c r="AC3039">
        <v>0</v>
      </c>
      <c r="AD3039">
        <v>0</v>
      </c>
      <c r="AE3039">
        <v>214.34911051800745</v>
      </c>
    </row>
    <row r="3040" spans="1:31" x14ac:dyDescent="0.25">
      <c r="A3040">
        <v>2365287</v>
      </c>
      <c r="B3040">
        <v>1</v>
      </c>
      <c r="C3040" t="s">
        <v>81</v>
      </c>
      <c r="D3040" t="s">
        <v>121</v>
      </c>
      <c r="E3040" t="s">
        <v>171</v>
      </c>
      <c r="F3040" t="s">
        <v>2356</v>
      </c>
      <c r="G3040" t="s">
        <v>168</v>
      </c>
      <c r="H3040" t="s">
        <v>135</v>
      </c>
      <c r="I3040" t="s">
        <v>136</v>
      </c>
      <c r="J3040" t="s">
        <v>137</v>
      </c>
      <c r="K3040" t="s">
        <v>138</v>
      </c>
      <c r="L3040" t="s">
        <v>8973</v>
      </c>
      <c r="M3040" t="s">
        <v>8974</v>
      </c>
      <c r="N3040">
        <v>2.4594444439999998</v>
      </c>
      <c r="O3040">
        <v>0</v>
      </c>
      <c r="P3040">
        <v>509</v>
      </c>
      <c r="Q3040">
        <v>0</v>
      </c>
      <c r="R3040">
        <v>0</v>
      </c>
      <c r="S3040">
        <v>2</v>
      </c>
      <c r="T3040">
        <v>32</v>
      </c>
      <c r="U3040">
        <v>0</v>
      </c>
      <c r="V3040">
        <v>0</v>
      </c>
      <c r="W3040">
        <v>0</v>
      </c>
      <c r="X3040">
        <v>112.58274192408932</v>
      </c>
      <c r="Y3040">
        <v>0</v>
      </c>
      <c r="Z3040">
        <v>0</v>
      </c>
      <c r="AA3040">
        <v>4.3837703547795828</v>
      </c>
      <c r="AB3040">
        <v>12.624862635273368</v>
      </c>
      <c r="AC3040">
        <v>0</v>
      </c>
      <c r="AD3040">
        <v>0</v>
      </c>
      <c r="AE3040">
        <v>129.59137491414228</v>
      </c>
    </row>
    <row r="3041" spans="1:31" x14ac:dyDescent="0.25">
      <c r="A3041">
        <v>2365479</v>
      </c>
      <c r="B3041">
        <v>1</v>
      </c>
      <c r="C3041" t="s">
        <v>80</v>
      </c>
      <c r="D3041" t="s">
        <v>83</v>
      </c>
      <c r="E3041" t="s">
        <v>132</v>
      </c>
      <c r="F3041" t="s">
        <v>3510</v>
      </c>
      <c r="G3041" t="s">
        <v>8975</v>
      </c>
      <c r="H3041" t="s">
        <v>135</v>
      </c>
      <c r="I3041" t="s">
        <v>136</v>
      </c>
      <c r="J3041" t="s">
        <v>137</v>
      </c>
      <c r="K3041" t="s">
        <v>245</v>
      </c>
      <c r="L3041" t="s">
        <v>8976</v>
      </c>
      <c r="M3041" t="s">
        <v>8977</v>
      </c>
      <c r="N3041">
        <v>0.514444444</v>
      </c>
      <c r="O3041">
        <v>0</v>
      </c>
      <c r="P3041">
        <v>2</v>
      </c>
      <c r="Q3041">
        <v>1</v>
      </c>
      <c r="R3041">
        <v>0</v>
      </c>
      <c r="S3041">
        <v>6</v>
      </c>
      <c r="T3041">
        <v>42</v>
      </c>
      <c r="U3041">
        <v>9</v>
      </c>
      <c r="V3041">
        <v>11</v>
      </c>
      <c r="W3041">
        <v>0</v>
      </c>
      <c r="X3041">
        <v>0.30735380164586673</v>
      </c>
      <c r="Y3041">
        <v>0.49810700928360668</v>
      </c>
      <c r="Z3041">
        <v>0</v>
      </c>
      <c r="AA3041">
        <v>10.337591836236872</v>
      </c>
      <c r="AB3041">
        <v>104.123091183844</v>
      </c>
      <c r="AC3041">
        <v>319.89818043507125</v>
      </c>
      <c r="AD3041">
        <v>100.3050752134678</v>
      </c>
      <c r="AE3041">
        <v>535.46939947954945</v>
      </c>
    </row>
    <row r="3042" spans="1:31" x14ac:dyDescent="0.25">
      <c r="A3042">
        <v>2365456</v>
      </c>
      <c r="B3042">
        <v>1</v>
      </c>
      <c r="C3042" t="s">
        <v>80</v>
      </c>
      <c r="D3042" t="s">
        <v>95</v>
      </c>
      <c r="E3042" t="s">
        <v>132</v>
      </c>
      <c r="F3042" t="s">
        <v>8978</v>
      </c>
      <c r="G3042" t="s">
        <v>134</v>
      </c>
      <c r="H3042" t="s">
        <v>135</v>
      </c>
      <c r="I3042" t="s">
        <v>136</v>
      </c>
      <c r="J3042" t="s">
        <v>137</v>
      </c>
      <c r="K3042" t="s">
        <v>138</v>
      </c>
      <c r="L3042" t="s">
        <v>8979</v>
      </c>
      <c r="M3042" t="s">
        <v>8980</v>
      </c>
      <c r="N3042">
        <v>2.821388888</v>
      </c>
      <c r="O3042">
        <v>4</v>
      </c>
      <c r="P3042">
        <v>0</v>
      </c>
      <c r="Q3042">
        <v>0</v>
      </c>
      <c r="R3042">
        <v>0</v>
      </c>
      <c r="S3042">
        <v>2</v>
      </c>
      <c r="T3042">
        <v>0</v>
      </c>
      <c r="U3042">
        <v>0</v>
      </c>
      <c r="V3042">
        <v>0</v>
      </c>
      <c r="W3042">
        <v>13.925738001040314</v>
      </c>
      <c r="X3042">
        <v>0</v>
      </c>
      <c r="Y3042">
        <v>0</v>
      </c>
      <c r="Z3042">
        <v>0</v>
      </c>
      <c r="AA3042">
        <v>15.527764209622672</v>
      </c>
      <c r="AB3042">
        <v>0</v>
      </c>
      <c r="AC3042">
        <v>0</v>
      </c>
      <c r="AD3042">
        <v>0</v>
      </c>
      <c r="AE3042">
        <v>29.453502210662986</v>
      </c>
    </row>
    <row r="3043" spans="1:31" x14ac:dyDescent="0.25">
      <c r="A3043">
        <v>2365330</v>
      </c>
      <c r="B3043">
        <v>1</v>
      </c>
      <c r="C3043" t="s">
        <v>80</v>
      </c>
      <c r="D3043" t="s">
        <v>106</v>
      </c>
      <c r="E3043" t="s">
        <v>132</v>
      </c>
      <c r="F3043" t="s">
        <v>8981</v>
      </c>
      <c r="G3043" t="s">
        <v>134</v>
      </c>
      <c r="H3043" t="s">
        <v>135</v>
      </c>
      <c r="I3043" t="s">
        <v>136</v>
      </c>
      <c r="J3043" t="s">
        <v>137</v>
      </c>
      <c r="K3043" t="s">
        <v>138</v>
      </c>
      <c r="L3043" t="s">
        <v>8982</v>
      </c>
      <c r="M3043" t="s">
        <v>8983</v>
      </c>
      <c r="N3043">
        <v>2.119444444</v>
      </c>
      <c r="O3043">
        <v>0</v>
      </c>
      <c r="P3043">
        <v>0</v>
      </c>
      <c r="Q3043">
        <v>10</v>
      </c>
      <c r="R3043">
        <v>0</v>
      </c>
      <c r="S3043">
        <v>7</v>
      </c>
      <c r="T3043">
        <v>1</v>
      </c>
      <c r="U3043">
        <v>0</v>
      </c>
      <c r="V3043">
        <v>0</v>
      </c>
      <c r="W3043">
        <v>0</v>
      </c>
      <c r="X3043">
        <v>0</v>
      </c>
      <c r="Y3043">
        <v>107.71153309505871</v>
      </c>
      <c r="Z3043">
        <v>0</v>
      </c>
      <c r="AA3043">
        <v>59.425207961102984</v>
      </c>
      <c r="AB3043">
        <v>1.2023309446196113</v>
      </c>
      <c r="AC3043">
        <v>0</v>
      </c>
      <c r="AD3043">
        <v>0</v>
      </c>
      <c r="AE3043">
        <v>168.3390720007813</v>
      </c>
    </row>
    <row r="3044" spans="1:31" x14ac:dyDescent="0.25">
      <c r="A3044">
        <v>2365493</v>
      </c>
      <c r="B3044">
        <v>1</v>
      </c>
      <c r="C3044" t="s">
        <v>80</v>
      </c>
      <c r="D3044" t="s">
        <v>93</v>
      </c>
      <c r="E3044" t="s">
        <v>148</v>
      </c>
      <c r="F3044" t="s">
        <v>8984</v>
      </c>
      <c r="G3044" t="s">
        <v>160</v>
      </c>
      <c r="H3044" t="s">
        <v>151</v>
      </c>
      <c r="I3044" t="s">
        <v>136</v>
      </c>
      <c r="J3044" t="s">
        <v>137</v>
      </c>
      <c r="K3044" t="s">
        <v>138</v>
      </c>
      <c r="L3044" t="s">
        <v>8985</v>
      </c>
      <c r="M3044" t="s">
        <v>8986</v>
      </c>
      <c r="N3044">
        <v>1.85</v>
      </c>
      <c r="O3044">
        <v>0</v>
      </c>
      <c r="P3044">
        <v>5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3.3480654485278567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3.3480654485278567</v>
      </c>
    </row>
    <row r="3045" spans="1:31" x14ac:dyDescent="0.25">
      <c r="A3045">
        <v>2365542</v>
      </c>
      <c r="B3045">
        <v>1</v>
      </c>
      <c r="C3045" t="s">
        <v>80</v>
      </c>
      <c r="D3045" t="s">
        <v>101</v>
      </c>
      <c r="E3045" t="s">
        <v>132</v>
      </c>
      <c r="F3045" t="s">
        <v>8987</v>
      </c>
      <c r="G3045" t="s">
        <v>328</v>
      </c>
      <c r="H3045" t="s">
        <v>135</v>
      </c>
      <c r="I3045" t="s">
        <v>136</v>
      </c>
      <c r="J3045" t="s">
        <v>137</v>
      </c>
      <c r="K3045" t="s">
        <v>245</v>
      </c>
      <c r="L3045" t="s">
        <v>8988</v>
      </c>
      <c r="M3045" t="s">
        <v>8989</v>
      </c>
      <c r="N3045">
        <v>0.281388888</v>
      </c>
      <c r="O3045">
        <v>0</v>
      </c>
      <c r="P3045">
        <v>238</v>
      </c>
      <c r="Q3045">
        <v>0</v>
      </c>
      <c r="R3045">
        <v>0</v>
      </c>
      <c r="S3045">
        <v>0</v>
      </c>
      <c r="T3045">
        <v>8</v>
      </c>
      <c r="U3045">
        <v>0</v>
      </c>
      <c r="V3045">
        <v>0</v>
      </c>
      <c r="W3045">
        <v>0</v>
      </c>
      <c r="X3045">
        <v>17.31296457136682</v>
      </c>
      <c r="Y3045">
        <v>0</v>
      </c>
      <c r="Z3045">
        <v>0</v>
      </c>
      <c r="AA3045">
        <v>0</v>
      </c>
      <c r="AB3045">
        <v>3.2720784644644052</v>
      </c>
      <c r="AC3045">
        <v>0</v>
      </c>
      <c r="AD3045">
        <v>0</v>
      </c>
      <c r="AE3045">
        <v>20.585043035831227</v>
      </c>
    </row>
    <row r="3046" spans="1:31" x14ac:dyDescent="0.25">
      <c r="A3046">
        <v>2365436</v>
      </c>
      <c r="B3046">
        <v>1</v>
      </c>
      <c r="C3046" t="s">
        <v>80</v>
      </c>
      <c r="D3046" t="s">
        <v>82</v>
      </c>
      <c r="E3046" t="s">
        <v>166</v>
      </c>
      <c r="F3046" t="s">
        <v>8990</v>
      </c>
      <c r="G3046" t="s">
        <v>181</v>
      </c>
      <c r="H3046" t="s">
        <v>135</v>
      </c>
      <c r="I3046" t="s">
        <v>136</v>
      </c>
      <c r="J3046" t="s">
        <v>137</v>
      </c>
      <c r="K3046" t="s">
        <v>138</v>
      </c>
      <c r="L3046" t="s">
        <v>8991</v>
      </c>
      <c r="M3046" t="s">
        <v>8992</v>
      </c>
      <c r="N3046">
        <v>1.682222222</v>
      </c>
      <c r="O3046">
        <v>0</v>
      </c>
      <c r="P3046">
        <v>1016</v>
      </c>
      <c r="Q3046">
        <v>0</v>
      </c>
      <c r="R3046">
        <v>0</v>
      </c>
      <c r="S3046">
        <v>7</v>
      </c>
      <c r="T3046">
        <v>318</v>
      </c>
      <c r="U3046">
        <v>0</v>
      </c>
      <c r="V3046">
        <v>0</v>
      </c>
      <c r="W3046">
        <v>0</v>
      </c>
      <c r="X3046">
        <v>622.85241708616059</v>
      </c>
      <c r="Y3046">
        <v>0</v>
      </c>
      <c r="Z3046">
        <v>0</v>
      </c>
      <c r="AA3046">
        <v>1694.2442790511614</v>
      </c>
      <c r="AB3046">
        <v>418.14718860957282</v>
      </c>
      <c r="AC3046">
        <v>0</v>
      </c>
      <c r="AD3046">
        <v>0</v>
      </c>
      <c r="AE3046">
        <v>2735.2438847468948</v>
      </c>
    </row>
    <row r="3047" spans="1:31" x14ac:dyDescent="0.25">
      <c r="A3047">
        <v>2365785</v>
      </c>
      <c r="B3047">
        <v>1</v>
      </c>
      <c r="C3047" t="s">
        <v>80</v>
      </c>
      <c r="D3047" t="s">
        <v>94</v>
      </c>
      <c r="E3047" t="s">
        <v>148</v>
      </c>
      <c r="F3047" t="s">
        <v>8993</v>
      </c>
      <c r="G3047" t="s">
        <v>160</v>
      </c>
      <c r="H3047" t="s">
        <v>151</v>
      </c>
      <c r="I3047" t="s">
        <v>136</v>
      </c>
      <c r="J3047" t="s">
        <v>137</v>
      </c>
      <c r="K3047" t="s">
        <v>138</v>
      </c>
      <c r="L3047" t="s">
        <v>8994</v>
      </c>
      <c r="M3047" t="s">
        <v>8995</v>
      </c>
      <c r="N3047">
        <v>3.0016666660000002</v>
      </c>
      <c r="O3047">
        <v>0</v>
      </c>
      <c r="P3047">
        <v>1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</row>
    <row r="3048" spans="1:31" x14ac:dyDescent="0.25">
      <c r="A3048">
        <v>2365820</v>
      </c>
      <c r="B3048">
        <v>1</v>
      </c>
      <c r="C3048" t="s">
        <v>81</v>
      </c>
      <c r="D3048" t="s">
        <v>123</v>
      </c>
      <c r="E3048" t="s">
        <v>148</v>
      </c>
      <c r="F3048" t="s">
        <v>8996</v>
      </c>
      <c r="G3048" t="s">
        <v>150</v>
      </c>
      <c r="H3048" t="s">
        <v>151</v>
      </c>
      <c r="I3048" t="s">
        <v>136</v>
      </c>
      <c r="J3048" t="s">
        <v>137</v>
      </c>
      <c r="K3048" t="s">
        <v>138</v>
      </c>
      <c r="L3048" t="s">
        <v>8997</v>
      </c>
      <c r="M3048" t="s">
        <v>8998</v>
      </c>
      <c r="N3048">
        <v>3.0425</v>
      </c>
      <c r="O3048">
        <v>0</v>
      </c>
      <c r="P3048">
        <v>0</v>
      </c>
      <c r="Q3048">
        <v>0</v>
      </c>
      <c r="R3048">
        <v>12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155.9407988409715</v>
      </c>
      <c r="AA3048">
        <v>0</v>
      </c>
      <c r="AB3048">
        <v>0</v>
      </c>
      <c r="AC3048">
        <v>0</v>
      </c>
      <c r="AD3048">
        <v>0</v>
      </c>
      <c r="AE3048">
        <v>155.9407988409715</v>
      </c>
    </row>
    <row r="3049" spans="1:31" x14ac:dyDescent="0.25">
      <c r="A3049">
        <v>2366152</v>
      </c>
      <c r="B3049">
        <v>1</v>
      </c>
      <c r="C3049" t="s">
        <v>80</v>
      </c>
      <c r="D3049" t="s">
        <v>84</v>
      </c>
      <c r="E3049" t="s">
        <v>148</v>
      </c>
      <c r="F3049" t="s">
        <v>8999</v>
      </c>
      <c r="G3049" t="s">
        <v>150</v>
      </c>
      <c r="H3049" t="s">
        <v>151</v>
      </c>
      <c r="I3049" t="s">
        <v>136</v>
      </c>
      <c r="J3049" t="s">
        <v>137</v>
      </c>
      <c r="K3049" t="s">
        <v>138</v>
      </c>
      <c r="L3049" t="s">
        <v>9000</v>
      </c>
      <c r="M3049" t="s">
        <v>9001</v>
      </c>
      <c r="N3049">
        <v>1.412222222</v>
      </c>
      <c r="O3049">
        <v>0</v>
      </c>
      <c r="P3049">
        <v>9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4.1896690653564344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4.1896690653564344</v>
      </c>
    </row>
    <row r="3050" spans="1:31" x14ac:dyDescent="0.25">
      <c r="A3050">
        <v>2365797</v>
      </c>
      <c r="B3050">
        <v>1</v>
      </c>
      <c r="C3050" t="s">
        <v>80</v>
      </c>
      <c r="D3050" t="s">
        <v>85</v>
      </c>
      <c r="E3050" t="s">
        <v>148</v>
      </c>
      <c r="F3050" t="s">
        <v>9002</v>
      </c>
      <c r="G3050" t="s">
        <v>150</v>
      </c>
      <c r="H3050" t="s">
        <v>151</v>
      </c>
      <c r="I3050" t="s">
        <v>136</v>
      </c>
      <c r="J3050" t="s">
        <v>137</v>
      </c>
      <c r="K3050" t="s">
        <v>138</v>
      </c>
      <c r="L3050" t="s">
        <v>9003</v>
      </c>
      <c r="M3050" t="s">
        <v>9004</v>
      </c>
      <c r="N3050">
        <v>2.2833333329999999</v>
      </c>
      <c r="O3050">
        <v>0</v>
      </c>
      <c r="P3050">
        <v>15</v>
      </c>
      <c r="Q3050">
        <v>0</v>
      </c>
      <c r="R3050">
        <v>0</v>
      </c>
      <c r="S3050">
        <v>0</v>
      </c>
      <c r="T3050">
        <v>3</v>
      </c>
      <c r="U3050">
        <v>0</v>
      </c>
      <c r="V3050">
        <v>0</v>
      </c>
      <c r="W3050">
        <v>0</v>
      </c>
      <c r="X3050">
        <v>10.663477464963584</v>
      </c>
      <c r="Y3050">
        <v>0</v>
      </c>
      <c r="Z3050">
        <v>0</v>
      </c>
      <c r="AA3050">
        <v>0</v>
      </c>
      <c r="AB3050">
        <v>0.44842458441714667</v>
      </c>
      <c r="AC3050">
        <v>0</v>
      </c>
      <c r="AD3050">
        <v>0</v>
      </c>
      <c r="AE3050">
        <v>11.111902049380731</v>
      </c>
    </row>
    <row r="3051" spans="1:31" x14ac:dyDescent="0.25">
      <c r="A3051">
        <v>2365920</v>
      </c>
      <c r="B3051">
        <v>1</v>
      </c>
      <c r="C3051" t="s">
        <v>80</v>
      </c>
      <c r="D3051" t="s">
        <v>95</v>
      </c>
      <c r="E3051" t="s">
        <v>171</v>
      </c>
      <c r="F3051" t="s">
        <v>538</v>
      </c>
      <c r="G3051" t="s">
        <v>185</v>
      </c>
      <c r="H3051" t="s">
        <v>135</v>
      </c>
      <c r="I3051" t="s">
        <v>136</v>
      </c>
      <c r="J3051" t="s">
        <v>137</v>
      </c>
      <c r="K3051" t="s">
        <v>138</v>
      </c>
      <c r="L3051" t="s">
        <v>9005</v>
      </c>
      <c r="M3051" t="s">
        <v>9006</v>
      </c>
      <c r="N3051">
        <v>5.7186111110000004</v>
      </c>
      <c r="O3051">
        <v>0</v>
      </c>
      <c r="P3051">
        <v>0</v>
      </c>
      <c r="Q3051">
        <v>0</v>
      </c>
      <c r="R3051">
        <v>0</v>
      </c>
      <c r="S3051">
        <v>45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1457.663327563034</v>
      </c>
      <c r="AB3051">
        <v>0</v>
      </c>
      <c r="AC3051">
        <v>0</v>
      </c>
      <c r="AD3051">
        <v>0</v>
      </c>
      <c r="AE3051">
        <v>1457.663327563034</v>
      </c>
    </row>
    <row r="3052" spans="1:31" x14ac:dyDescent="0.25">
      <c r="A3052">
        <v>2365814</v>
      </c>
      <c r="B3052">
        <v>1</v>
      </c>
      <c r="C3052" t="s">
        <v>80</v>
      </c>
      <c r="D3052" t="s">
        <v>107</v>
      </c>
      <c r="E3052" t="s">
        <v>320</v>
      </c>
      <c r="F3052" t="s">
        <v>1264</v>
      </c>
      <c r="G3052" t="s">
        <v>168</v>
      </c>
      <c r="H3052" t="s">
        <v>135</v>
      </c>
      <c r="I3052" t="s">
        <v>136</v>
      </c>
      <c r="J3052" t="s">
        <v>137</v>
      </c>
      <c r="K3052" t="s">
        <v>138</v>
      </c>
      <c r="L3052" t="s">
        <v>9007</v>
      </c>
      <c r="M3052" t="s">
        <v>9008</v>
      </c>
      <c r="N3052">
        <v>0.150277777</v>
      </c>
      <c r="O3052">
        <v>39</v>
      </c>
      <c r="P3052">
        <v>13817</v>
      </c>
      <c r="Q3052">
        <v>229</v>
      </c>
      <c r="R3052">
        <v>522</v>
      </c>
      <c r="S3052">
        <v>114</v>
      </c>
      <c r="T3052">
        <v>1168</v>
      </c>
      <c r="U3052">
        <v>6</v>
      </c>
      <c r="V3052">
        <v>16</v>
      </c>
      <c r="W3052">
        <v>42.478830303727506</v>
      </c>
      <c r="X3052">
        <v>457.63197653881338</v>
      </c>
      <c r="Y3052">
        <v>139.81678793808962</v>
      </c>
      <c r="Z3052">
        <v>87.670174400417949</v>
      </c>
      <c r="AA3052">
        <v>62.553331128557716</v>
      </c>
      <c r="AB3052">
        <v>134.59496070254764</v>
      </c>
      <c r="AC3052">
        <v>32.690975769703101</v>
      </c>
      <c r="AD3052">
        <v>12.100714242175501</v>
      </c>
      <c r="AE3052">
        <v>969.53775102403245</v>
      </c>
    </row>
    <row r="3053" spans="1:31" x14ac:dyDescent="0.25">
      <c r="A3053">
        <v>2366146</v>
      </c>
      <c r="B3053">
        <v>1</v>
      </c>
      <c r="C3053" t="s">
        <v>81</v>
      </c>
      <c r="D3053" t="s">
        <v>117</v>
      </c>
      <c r="E3053" t="s">
        <v>132</v>
      </c>
      <c r="F3053" t="s">
        <v>9009</v>
      </c>
      <c r="G3053" t="s">
        <v>1503</v>
      </c>
      <c r="H3053" t="s">
        <v>135</v>
      </c>
      <c r="I3053" t="s">
        <v>136</v>
      </c>
      <c r="J3053" t="s">
        <v>5</v>
      </c>
      <c r="K3053" t="s">
        <v>138</v>
      </c>
      <c r="L3053" t="s">
        <v>9010</v>
      </c>
      <c r="M3053" t="s">
        <v>9011</v>
      </c>
      <c r="N3053">
        <v>1.6727777770000001</v>
      </c>
      <c r="O3053">
        <v>0</v>
      </c>
      <c r="P3053">
        <v>10</v>
      </c>
      <c r="Q3053">
        <v>0</v>
      </c>
      <c r="R3053">
        <v>13</v>
      </c>
      <c r="S3053">
        <v>0</v>
      </c>
      <c r="T3053">
        <v>3</v>
      </c>
      <c r="U3053">
        <v>0</v>
      </c>
      <c r="V3053">
        <v>0</v>
      </c>
      <c r="W3053">
        <v>0</v>
      </c>
      <c r="X3053">
        <v>4.8069098793011813</v>
      </c>
      <c r="Y3053">
        <v>0</v>
      </c>
      <c r="Z3053">
        <v>38.372136203058922</v>
      </c>
      <c r="AA3053">
        <v>0</v>
      </c>
      <c r="AB3053">
        <v>5.5003009048194906</v>
      </c>
      <c r="AC3053">
        <v>0</v>
      </c>
      <c r="AD3053">
        <v>0</v>
      </c>
      <c r="AE3053">
        <v>48.679346987179592</v>
      </c>
    </row>
    <row r="3054" spans="1:31" x14ac:dyDescent="0.25">
      <c r="A3054">
        <v>2365880</v>
      </c>
      <c r="B3054">
        <v>1</v>
      </c>
      <c r="C3054" t="s">
        <v>80</v>
      </c>
      <c r="D3054" t="s">
        <v>94</v>
      </c>
      <c r="E3054" t="s">
        <v>166</v>
      </c>
      <c r="F3054" t="s">
        <v>9012</v>
      </c>
      <c r="G3054" t="s">
        <v>244</v>
      </c>
      <c r="H3054" t="s">
        <v>135</v>
      </c>
      <c r="I3054" t="s">
        <v>136</v>
      </c>
      <c r="J3054" t="s">
        <v>137</v>
      </c>
      <c r="K3054" t="s">
        <v>245</v>
      </c>
      <c r="L3054" t="s">
        <v>9013</v>
      </c>
      <c r="M3054" t="s">
        <v>9014</v>
      </c>
      <c r="N3054">
        <v>8.0463888879999992</v>
      </c>
      <c r="O3054">
        <v>0</v>
      </c>
      <c r="P3054">
        <v>0</v>
      </c>
      <c r="Q3054">
        <v>0</v>
      </c>
      <c r="R3054">
        <v>81</v>
      </c>
      <c r="S3054">
        <v>0</v>
      </c>
      <c r="T3054">
        <v>14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551.25950714272039</v>
      </c>
      <c r="AA3054">
        <v>0</v>
      </c>
      <c r="AB3054">
        <v>187.6348740095674</v>
      </c>
      <c r="AC3054">
        <v>0</v>
      </c>
      <c r="AD3054">
        <v>0</v>
      </c>
      <c r="AE3054">
        <v>738.89438115228779</v>
      </c>
    </row>
    <row r="3055" spans="1:31" x14ac:dyDescent="0.25">
      <c r="A3055">
        <v>2365923</v>
      </c>
      <c r="B3055">
        <v>1</v>
      </c>
      <c r="C3055" t="s">
        <v>80</v>
      </c>
      <c r="D3055" t="s">
        <v>100</v>
      </c>
      <c r="E3055" t="s">
        <v>171</v>
      </c>
      <c r="F3055" t="s">
        <v>7910</v>
      </c>
      <c r="G3055" t="s">
        <v>168</v>
      </c>
      <c r="H3055" t="s">
        <v>135</v>
      </c>
      <c r="I3055" t="s">
        <v>136</v>
      </c>
      <c r="J3055" t="s">
        <v>137</v>
      </c>
      <c r="K3055" t="s">
        <v>138</v>
      </c>
      <c r="L3055" t="s">
        <v>9015</v>
      </c>
      <c r="M3055" t="s">
        <v>9016</v>
      </c>
      <c r="N3055">
        <v>0.37694444399999999</v>
      </c>
      <c r="O3055">
        <v>1</v>
      </c>
      <c r="P3055">
        <v>13</v>
      </c>
      <c r="Q3055">
        <v>4</v>
      </c>
      <c r="R3055">
        <v>31</v>
      </c>
      <c r="S3055">
        <v>17</v>
      </c>
      <c r="T3055">
        <v>12</v>
      </c>
      <c r="U3055">
        <v>1</v>
      </c>
      <c r="V3055">
        <v>0</v>
      </c>
      <c r="W3055">
        <v>0.5035905374447206</v>
      </c>
      <c r="X3055">
        <v>3.4450533516801594</v>
      </c>
      <c r="Y3055">
        <v>3.9350828090469938</v>
      </c>
      <c r="Z3055">
        <v>71.117337409167035</v>
      </c>
      <c r="AA3055">
        <v>41.035864445200332</v>
      </c>
      <c r="AB3055">
        <v>6.4424004473484739</v>
      </c>
      <c r="AC3055">
        <v>3.8552744011484954</v>
      </c>
      <c r="AD3055">
        <v>0</v>
      </c>
      <c r="AE3055">
        <v>130.33460340103622</v>
      </c>
    </row>
    <row r="3056" spans="1:31" x14ac:dyDescent="0.25">
      <c r="A3056">
        <v>2366066</v>
      </c>
      <c r="B3056">
        <v>1</v>
      </c>
      <c r="C3056" t="s">
        <v>80</v>
      </c>
      <c r="D3056" t="s">
        <v>105</v>
      </c>
      <c r="E3056" t="s">
        <v>171</v>
      </c>
      <c r="F3056" t="s">
        <v>9017</v>
      </c>
      <c r="G3056" t="s">
        <v>168</v>
      </c>
      <c r="H3056" t="s">
        <v>135</v>
      </c>
      <c r="I3056" t="s">
        <v>136</v>
      </c>
      <c r="J3056" t="s">
        <v>137</v>
      </c>
      <c r="K3056" t="s">
        <v>138</v>
      </c>
      <c r="L3056" t="s">
        <v>9018</v>
      </c>
      <c r="M3056" t="s">
        <v>9019</v>
      </c>
      <c r="N3056">
        <v>0.86416666600000003</v>
      </c>
      <c r="O3056">
        <v>1</v>
      </c>
      <c r="P3056">
        <v>2</v>
      </c>
      <c r="Q3056">
        <v>0</v>
      </c>
      <c r="R3056">
        <v>2</v>
      </c>
      <c r="S3056">
        <v>9</v>
      </c>
      <c r="T3056">
        <v>6</v>
      </c>
      <c r="U3056">
        <v>1</v>
      </c>
      <c r="V3056">
        <v>0</v>
      </c>
      <c r="W3056">
        <v>4.8709047415120654</v>
      </c>
      <c r="X3056">
        <v>1.03371362167334</v>
      </c>
      <c r="Y3056">
        <v>0</v>
      </c>
      <c r="Z3056">
        <v>0.46003354822290837</v>
      </c>
      <c r="AA3056">
        <v>58.2932070577723</v>
      </c>
      <c r="AB3056">
        <v>14.945333012815848</v>
      </c>
      <c r="AC3056">
        <v>48.714839653940253</v>
      </c>
      <c r="AD3056">
        <v>0</v>
      </c>
      <c r="AE3056">
        <v>128.31803163593671</v>
      </c>
    </row>
    <row r="3057" spans="1:31" x14ac:dyDescent="0.25">
      <c r="A3057">
        <v>2366086</v>
      </c>
      <c r="B3057">
        <v>1</v>
      </c>
      <c r="C3057" t="s">
        <v>80</v>
      </c>
      <c r="D3057" t="s">
        <v>96</v>
      </c>
      <c r="E3057" t="s">
        <v>148</v>
      </c>
      <c r="F3057" t="s">
        <v>9020</v>
      </c>
      <c r="G3057" t="s">
        <v>160</v>
      </c>
      <c r="H3057" t="s">
        <v>151</v>
      </c>
      <c r="I3057" t="s">
        <v>136</v>
      </c>
      <c r="J3057" t="s">
        <v>137</v>
      </c>
      <c r="K3057" t="s">
        <v>138</v>
      </c>
      <c r="L3057" t="s">
        <v>9021</v>
      </c>
      <c r="M3057" t="s">
        <v>9022</v>
      </c>
      <c r="N3057">
        <v>5.2091666659999998</v>
      </c>
      <c r="O3057">
        <v>0</v>
      </c>
      <c r="P3057">
        <v>1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1.0640808005210058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1.0640808005210058</v>
      </c>
    </row>
    <row r="3058" spans="1:31" x14ac:dyDescent="0.25">
      <c r="A3058">
        <v>2365980</v>
      </c>
      <c r="B3058">
        <v>1</v>
      </c>
      <c r="C3058" t="s">
        <v>81</v>
      </c>
      <c r="D3058" t="s">
        <v>114</v>
      </c>
      <c r="E3058" t="s">
        <v>154</v>
      </c>
      <c r="F3058" t="s">
        <v>9023</v>
      </c>
      <c r="G3058" t="s">
        <v>244</v>
      </c>
      <c r="H3058" t="s">
        <v>151</v>
      </c>
      <c r="I3058" t="s">
        <v>136</v>
      </c>
      <c r="J3058" t="s">
        <v>137</v>
      </c>
      <c r="K3058" t="s">
        <v>245</v>
      </c>
      <c r="L3058" t="s">
        <v>9024</v>
      </c>
      <c r="M3058" t="s">
        <v>9025</v>
      </c>
      <c r="N3058">
        <v>1.169166666</v>
      </c>
      <c r="O3058">
        <v>0</v>
      </c>
      <c r="P3058">
        <v>41</v>
      </c>
      <c r="Q3058">
        <v>0</v>
      </c>
      <c r="R3058">
        <v>21</v>
      </c>
      <c r="S3058">
        <v>0</v>
      </c>
      <c r="T3058">
        <v>8</v>
      </c>
      <c r="U3058">
        <v>0</v>
      </c>
      <c r="V3058">
        <v>0</v>
      </c>
      <c r="W3058">
        <v>0</v>
      </c>
      <c r="X3058">
        <v>7.4429649616232822</v>
      </c>
      <c r="Y3058">
        <v>0</v>
      </c>
      <c r="Z3058">
        <v>20.478829317025145</v>
      </c>
      <c r="AA3058">
        <v>0</v>
      </c>
      <c r="AB3058">
        <v>14.793934362043924</v>
      </c>
      <c r="AC3058">
        <v>0</v>
      </c>
      <c r="AD3058">
        <v>0</v>
      </c>
      <c r="AE3058">
        <v>42.715728640692348</v>
      </c>
    </row>
    <row r="3059" spans="1:31" x14ac:dyDescent="0.25">
      <c r="A3059">
        <v>2365794</v>
      </c>
      <c r="B3059">
        <v>1</v>
      </c>
      <c r="C3059" t="s">
        <v>80</v>
      </c>
      <c r="D3059" t="s">
        <v>85</v>
      </c>
      <c r="E3059" t="s">
        <v>225</v>
      </c>
      <c r="F3059" t="s">
        <v>2923</v>
      </c>
      <c r="G3059" t="s">
        <v>219</v>
      </c>
      <c r="H3059" t="s">
        <v>151</v>
      </c>
      <c r="I3059" t="s">
        <v>136</v>
      </c>
      <c r="J3059" t="s">
        <v>137</v>
      </c>
      <c r="K3059" t="s">
        <v>138</v>
      </c>
      <c r="L3059" t="s">
        <v>9026</v>
      </c>
      <c r="M3059" t="s">
        <v>9027</v>
      </c>
      <c r="N3059">
        <v>2.113888888</v>
      </c>
      <c r="O3059">
        <v>0</v>
      </c>
      <c r="P3059">
        <v>158</v>
      </c>
      <c r="Q3059">
        <v>0</v>
      </c>
      <c r="R3059">
        <v>0</v>
      </c>
      <c r="S3059">
        <v>0</v>
      </c>
      <c r="T3059">
        <v>31</v>
      </c>
      <c r="U3059">
        <v>0</v>
      </c>
      <c r="V3059">
        <v>0</v>
      </c>
      <c r="W3059">
        <v>0</v>
      </c>
      <c r="X3059">
        <v>120.24048258282441</v>
      </c>
      <c r="Y3059">
        <v>0</v>
      </c>
      <c r="Z3059">
        <v>0</v>
      </c>
      <c r="AA3059">
        <v>0</v>
      </c>
      <c r="AB3059">
        <v>155.12954623066983</v>
      </c>
      <c r="AC3059">
        <v>0</v>
      </c>
      <c r="AD3059">
        <v>0</v>
      </c>
      <c r="AE3059">
        <v>275.37002881349423</v>
      </c>
    </row>
    <row r="3060" spans="1:31" x14ac:dyDescent="0.25">
      <c r="A3060">
        <v>2365817</v>
      </c>
      <c r="B3060">
        <v>1</v>
      </c>
      <c r="C3060" t="s">
        <v>81</v>
      </c>
      <c r="D3060" t="s">
        <v>112</v>
      </c>
      <c r="E3060" t="s">
        <v>166</v>
      </c>
      <c r="F3060" t="s">
        <v>9028</v>
      </c>
      <c r="G3060" t="s">
        <v>168</v>
      </c>
      <c r="H3060" t="s">
        <v>135</v>
      </c>
      <c r="I3060" t="s">
        <v>136</v>
      </c>
      <c r="J3060" t="s">
        <v>137</v>
      </c>
      <c r="K3060" t="s">
        <v>138</v>
      </c>
      <c r="L3060" t="s">
        <v>9029</v>
      </c>
      <c r="M3060" t="s">
        <v>9030</v>
      </c>
      <c r="N3060">
        <v>2.8908333329999998</v>
      </c>
      <c r="O3060">
        <v>0</v>
      </c>
      <c r="P3060">
        <v>220</v>
      </c>
      <c r="Q3060">
        <v>141</v>
      </c>
      <c r="R3060">
        <v>245</v>
      </c>
      <c r="S3060">
        <v>29</v>
      </c>
      <c r="T3060">
        <v>28</v>
      </c>
      <c r="U3060">
        <v>7</v>
      </c>
      <c r="V3060">
        <v>0</v>
      </c>
      <c r="W3060">
        <v>0</v>
      </c>
      <c r="X3060">
        <v>110.13187559297458</v>
      </c>
      <c r="Y3060">
        <v>1012.7084684973415</v>
      </c>
      <c r="Z3060">
        <v>789.97200952033995</v>
      </c>
      <c r="AA3060">
        <v>218.45810441427531</v>
      </c>
      <c r="AB3060">
        <v>73.651562028473407</v>
      </c>
      <c r="AC3060">
        <v>649.84667151542487</v>
      </c>
      <c r="AD3060">
        <v>0</v>
      </c>
      <c r="AE3060">
        <v>2854.76869156883</v>
      </c>
    </row>
    <row r="3061" spans="1:31" x14ac:dyDescent="0.25">
      <c r="A3061">
        <v>2365917</v>
      </c>
      <c r="B3061">
        <v>1</v>
      </c>
      <c r="C3061" t="s">
        <v>81</v>
      </c>
      <c r="D3061" t="s">
        <v>117</v>
      </c>
      <c r="E3061" t="s">
        <v>132</v>
      </c>
      <c r="F3061" t="s">
        <v>9031</v>
      </c>
      <c r="G3061" t="s">
        <v>252</v>
      </c>
      <c r="H3061" t="s">
        <v>135</v>
      </c>
      <c r="I3061" t="s">
        <v>136</v>
      </c>
      <c r="J3061" t="s">
        <v>137</v>
      </c>
      <c r="K3061" t="s">
        <v>245</v>
      </c>
      <c r="L3061" t="s">
        <v>9032</v>
      </c>
      <c r="M3061" t="s">
        <v>9033</v>
      </c>
      <c r="N3061">
        <v>2.2875000000000001</v>
      </c>
      <c r="O3061">
        <v>5</v>
      </c>
      <c r="P3061">
        <v>1782</v>
      </c>
      <c r="Q3061">
        <v>104</v>
      </c>
      <c r="R3061">
        <v>344</v>
      </c>
      <c r="S3061">
        <v>30</v>
      </c>
      <c r="T3061">
        <v>503</v>
      </c>
      <c r="U3061">
        <v>7</v>
      </c>
      <c r="V3061">
        <v>11</v>
      </c>
      <c r="W3061">
        <v>10.017103861542401</v>
      </c>
      <c r="X3061">
        <v>800.72983795166465</v>
      </c>
      <c r="Y3061">
        <v>1746.0635595494471</v>
      </c>
      <c r="Z3061">
        <v>2106.2408345296521</v>
      </c>
      <c r="AA3061">
        <v>441.57543118774186</v>
      </c>
      <c r="AB3061">
        <v>1142.1745159487259</v>
      </c>
      <c r="AC3061">
        <v>699.04700196360841</v>
      </c>
      <c r="AD3061">
        <v>224.57372203463569</v>
      </c>
      <c r="AE3061">
        <v>7170.4220070270176</v>
      </c>
    </row>
    <row r="3062" spans="1:31" x14ac:dyDescent="0.25">
      <c r="A3062">
        <v>2366003</v>
      </c>
      <c r="B3062">
        <v>1</v>
      </c>
      <c r="C3062" t="s">
        <v>80</v>
      </c>
      <c r="D3062" t="s">
        <v>92</v>
      </c>
      <c r="E3062" t="s">
        <v>154</v>
      </c>
      <c r="F3062" t="s">
        <v>9034</v>
      </c>
      <c r="G3062" t="s">
        <v>244</v>
      </c>
      <c r="H3062" t="s">
        <v>151</v>
      </c>
      <c r="I3062" t="s">
        <v>136</v>
      </c>
      <c r="J3062" t="s">
        <v>137</v>
      </c>
      <c r="K3062" t="s">
        <v>245</v>
      </c>
      <c r="L3062" t="s">
        <v>9035</v>
      </c>
      <c r="M3062" t="s">
        <v>9036</v>
      </c>
      <c r="N3062">
        <v>0.50111111100000005</v>
      </c>
      <c r="O3062">
        <v>0</v>
      </c>
      <c r="P3062">
        <v>22</v>
      </c>
      <c r="Q3062">
        <v>0</v>
      </c>
      <c r="R3062">
        <v>5</v>
      </c>
      <c r="S3062">
        <v>0</v>
      </c>
      <c r="T3062">
        <v>4</v>
      </c>
      <c r="U3062">
        <v>0</v>
      </c>
      <c r="V3062">
        <v>0</v>
      </c>
      <c r="W3062">
        <v>0</v>
      </c>
      <c r="X3062">
        <v>4.8676478233447771</v>
      </c>
      <c r="Y3062">
        <v>0</v>
      </c>
      <c r="Z3062">
        <v>2.1015162413677175</v>
      </c>
      <c r="AA3062">
        <v>0</v>
      </c>
      <c r="AB3062">
        <v>2.3953906901793731</v>
      </c>
      <c r="AC3062">
        <v>0</v>
      </c>
      <c r="AD3062">
        <v>0</v>
      </c>
      <c r="AE3062">
        <v>9.3645547548918664</v>
      </c>
    </row>
    <row r="3063" spans="1:31" x14ac:dyDescent="0.25">
      <c r="A3063">
        <v>2366049</v>
      </c>
      <c r="B3063">
        <v>1</v>
      </c>
      <c r="C3063" t="s">
        <v>80</v>
      </c>
      <c r="D3063" t="s">
        <v>111</v>
      </c>
      <c r="E3063" t="s">
        <v>148</v>
      </c>
      <c r="F3063" t="s">
        <v>9037</v>
      </c>
      <c r="G3063" t="s">
        <v>150</v>
      </c>
      <c r="H3063" t="s">
        <v>151</v>
      </c>
      <c r="I3063" t="s">
        <v>136</v>
      </c>
      <c r="J3063" t="s">
        <v>137</v>
      </c>
      <c r="K3063" t="s">
        <v>138</v>
      </c>
      <c r="L3063" t="s">
        <v>9038</v>
      </c>
      <c r="M3063" t="s">
        <v>9039</v>
      </c>
      <c r="N3063">
        <v>0.87111111100000005</v>
      </c>
      <c r="O3063">
        <v>0</v>
      </c>
      <c r="P3063">
        <v>12</v>
      </c>
      <c r="Q3063">
        <v>0</v>
      </c>
      <c r="R3063">
        <v>0</v>
      </c>
      <c r="S3063">
        <v>0</v>
      </c>
      <c r="T3063">
        <v>2</v>
      </c>
      <c r="U3063">
        <v>0</v>
      </c>
      <c r="V3063">
        <v>0</v>
      </c>
      <c r="W3063">
        <v>0</v>
      </c>
      <c r="X3063">
        <v>5.3081033366721142</v>
      </c>
      <c r="Y3063">
        <v>0</v>
      </c>
      <c r="Z3063">
        <v>0</v>
      </c>
      <c r="AA3063">
        <v>0</v>
      </c>
      <c r="AB3063">
        <v>3.3219342352209198</v>
      </c>
      <c r="AC3063">
        <v>0</v>
      </c>
      <c r="AD3063">
        <v>0</v>
      </c>
      <c r="AE3063">
        <v>8.630037571893034</v>
      </c>
    </row>
    <row r="3064" spans="1:31" x14ac:dyDescent="0.25">
      <c r="A3064">
        <v>2365877</v>
      </c>
      <c r="B3064">
        <v>1</v>
      </c>
      <c r="C3064" t="s">
        <v>81</v>
      </c>
      <c r="D3064" t="s">
        <v>125</v>
      </c>
      <c r="E3064" t="s">
        <v>132</v>
      </c>
      <c r="F3064" t="s">
        <v>9040</v>
      </c>
      <c r="G3064" t="s">
        <v>328</v>
      </c>
      <c r="H3064" t="s">
        <v>135</v>
      </c>
      <c r="I3064" t="s">
        <v>136</v>
      </c>
      <c r="J3064" t="s">
        <v>137</v>
      </c>
      <c r="K3064" t="s">
        <v>245</v>
      </c>
      <c r="L3064" t="s">
        <v>9041</v>
      </c>
      <c r="M3064" t="s">
        <v>9042</v>
      </c>
      <c r="N3064">
        <v>0.16666666599999999</v>
      </c>
      <c r="O3064">
        <v>0</v>
      </c>
      <c r="P3064">
        <v>277</v>
      </c>
      <c r="Q3064">
        <v>2</v>
      </c>
      <c r="R3064">
        <v>38</v>
      </c>
      <c r="S3064">
        <v>1</v>
      </c>
      <c r="T3064">
        <v>98</v>
      </c>
      <c r="U3064">
        <v>3</v>
      </c>
      <c r="V3064">
        <v>2</v>
      </c>
      <c r="W3064">
        <v>0</v>
      </c>
      <c r="X3064">
        <v>8.7946524308863392</v>
      </c>
      <c r="Y3064">
        <v>0.69351876986650007</v>
      </c>
      <c r="Z3064">
        <v>5.3691013768711668</v>
      </c>
      <c r="AA3064">
        <v>0.392543718476</v>
      </c>
      <c r="AB3064">
        <v>6.406792947302665</v>
      </c>
      <c r="AC3064">
        <v>100.38275641932135</v>
      </c>
      <c r="AD3064">
        <v>7.6053253340106668</v>
      </c>
      <c r="AE3064">
        <v>129.64469099673468</v>
      </c>
    </row>
    <row r="3065" spans="1:31" x14ac:dyDescent="0.25">
      <c r="A3065">
        <v>2365903</v>
      </c>
      <c r="B3065">
        <v>1</v>
      </c>
      <c r="C3065" t="s">
        <v>80</v>
      </c>
      <c r="D3065" t="s">
        <v>96</v>
      </c>
      <c r="E3065" t="s">
        <v>171</v>
      </c>
      <c r="F3065" t="s">
        <v>1476</v>
      </c>
      <c r="G3065" t="s">
        <v>168</v>
      </c>
      <c r="H3065" t="s">
        <v>135</v>
      </c>
      <c r="I3065" t="s">
        <v>136</v>
      </c>
      <c r="J3065" t="s">
        <v>137</v>
      </c>
      <c r="K3065" t="s">
        <v>138</v>
      </c>
      <c r="L3065" t="s">
        <v>9043</v>
      </c>
      <c r="M3065" t="s">
        <v>9044</v>
      </c>
      <c r="N3065">
        <v>1.084166666</v>
      </c>
      <c r="O3065">
        <v>0</v>
      </c>
      <c r="P3065">
        <v>282</v>
      </c>
      <c r="Q3065">
        <v>11</v>
      </c>
      <c r="R3065">
        <v>28</v>
      </c>
      <c r="S3065">
        <v>7</v>
      </c>
      <c r="T3065">
        <v>51</v>
      </c>
      <c r="U3065">
        <v>2</v>
      </c>
      <c r="V3065">
        <v>0</v>
      </c>
      <c r="W3065">
        <v>0</v>
      </c>
      <c r="X3065">
        <v>103.32005241736751</v>
      </c>
      <c r="Y3065">
        <v>22.152289521971866</v>
      </c>
      <c r="Z3065">
        <v>18.256419054510008</v>
      </c>
      <c r="AA3065">
        <v>19.916044448270878</v>
      </c>
      <c r="AB3065">
        <v>33.181560134447594</v>
      </c>
      <c r="AC3065">
        <v>78.526617253487771</v>
      </c>
      <c r="AD3065">
        <v>0</v>
      </c>
      <c r="AE3065">
        <v>275.35298283005562</v>
      </c>
    </row>
    <row r="3066" spans="1:31" x14ac:dyDescent="0.25">
      <c r="A3066">
        <v>2366089</v>
      </c>
      <c r="B3066">
        <v>1</v>
      </c>
      <c r="C3066" t="s">
        <v>81</v>
      </c>
      <c r="D3066" t="s">
        <v>120</v>
      </c>
      <c r="E3066" t="s">
        <v>148</v>
      </c>
      <c r="F3066" t="s">
        <v>9045</v>
      </c>
      <c r="G3066" t="s">
        <v>160</v>
      </c>
      <c r="H3066" t="s">
        <v>151</v>
      </c>
      <c r="I3066" t="s">
        <v>136</v>
      </c>
      <c r="J3066" t="s">
        <v>137</v>
      </c>
      <c r="K3066" t="s">
        <v>138</v>
      </c>
      <c r="L3066" t="s">
        <v>9046</v>
      </c>
      <c r="M3066" t="s">
        <v>9047</v>
      </c>
      <c r="N3066">
        <v>2.5158333329999998</v>
      </c>
      <c r="O3066">
        <v>0</v>
      </c>
      <c r="P3066">
        <v>1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0.72778948614303751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0.72778948614303751</v>
      </c>
    </row>
    <row r="3067" spans="1:31" x14ac:dyDescent="0.25">
      <c r="A3067">
        <v>2366046</v>
      </c>
      <c r="B3067">
        <v>1</v>
      </c>
      <c r="C3067" t="s">
        <v>80</v>
      </c>
      <c r="D3067" t="s">
        <v>105</v>
      </c>
      <c r="E3067" t="s">
        <v>148</v>
      </c>
      <c r="F3067" t="s">
        <v>9048</v>
      </c>
      <c r="G3067" t="s">
        <v>181</v>
      </c>
      <c r="H3067" t="s">
        <v>151</v>
      </c>
      <c r="I3067" t="s">
        <v>136</v>
      </c>
      <c r="J3067" t="s">
        <v>137</v>
      </c>
      <c r="K3067" t="s">
        <v>138</v>
      </c>
      <c r="L3067" t="s">
        <v>9049</v>
      </c>
      <c r="M3067" t="s">
        <v>9050</v>
      </c>
      <c r="N3067">
        <v>1.595277777</v>
      </c>
      <c r="O3067">
        <v>0</v>
      </c>
      <c r="P3067">
        <v>2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0.75226975849158773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0.75226975849158773</v>
      </c>
    </row>
    <row r="3068" spans="1:31" x14ac:dyDescent="0.25">
      <c r="A3068">
        <v>2365897</v>
      </c>
      <c r="B3068">
        <v>1</v>
      </c>
      <c r="C3068" t="s">
        <v>80</v>
      </c>
      <c r="D3068" t="s">
        <v>93</v>
      </c>
      <c r="E3068" t="s">
        <v>166</v>
      </c>
      <c r="F3068" t="s">
        <v>9051</v>
      </c>
      <c r="G3068" t="s">
        <v>244</v>
      </c>
      <c r="H3068" t="s">
        <v>135</v>
      </c>
      <c r="I3068" t="s">
        <v>136</v>
      </c>
      <c r="J3068" t="s">
        <v>137</v>
      </c>
      <c r="K3068" t="s">
        <v>245</v>
      </c>
      <c r="L3068" t="s">
        <v>9052</v>
      </c>
      <c r="M3068" t="s">
        <v>9053</v>
      </c>
      <c r="N3068">
        <v>7.6008333329999997</v>
      </c>
      <c r="O3068">
        <v>2</v>
      </c>
      <c r="P3068">
        <v>332</v>
      </c>
      <c r="Q3068">
        <v>10</v>
      </c>
      <c r="R3068">
        <v>265</v>
      </c>
      <c r="S3068">
        <v>2</v>
      </c>
      <c r="T3068">
        <v>117</v>
      </c>
      <c r="U3068">
        <v>0</v>
      </c>
      <c r="V3068">
        <v>0</v>
      </c>
      <c r="W3068">
        <v>45.943483150199832</v>
      </c>
      <c r="X3068">
        <v>515.54157809165849</v>
      </c>
      <c r="Y3068">
        <v>1364.795419707166</v>
      </c>
      <c r="Z3068">
        <v>4625.1641189774618</v>
      </c>
      <c r="AA3068">
        <v>71.015179378889499</v>
      </c>
      <c r="AB3068">
        <v>982.5088702091067</v>
      </c>
      <c r="AC3068">
        <v>0</v>
      </c>
      <c r="AD3068">
        <v>0</v>
      </c>
      <c r="AE3068">
        <v>7604.9686495144824</v>
      </c>
    </row>
    <row r="3069" spans="1:31" x14ac:dyDescent="0.25">
      <c r="A3069">
        <v>2366069</v>
      </c>
      <c r="B3069">
        <v>1</v>
      </c>
      <c r="C3069" t="s">
        <v>81</v>
      </c>
      <c r="D3069" t="s">
        <v>118</v>
      </c>
      <c r="E3069" t="s">
        <v>225</v>
      </c>
      <c r="F3069" t="s">
        <v>9054</v>
      </c>
      <c r="G3069" t="s">
        <v>1730</v>
      </c>
      <c r="H3069" t="s">
        <v>151</v>
      </c>
      <c r="I3069" t="s">
        <v>136</v>
      </c>
      <c r="J3069" t="s">
        <v>137</v>
      </c>
      <c r="K3069" t="s">
        <v>138</v>
      </c>
      <c r="L3069" t="s">
        <v>9055</v>
      </c>
      <c r="M3069" t="s">
        <v>9056</v>
      </c>
      <c r="N3069">
        <v>1.4430555549999999</v>
      </c>
      <c r="O3069">
        <v>0</v>
      </c>
      <c r="P3069">
        <v>2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0.77217481418444156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0.77217481418444156</v>
      </c>
    </row>
    <row r="3070" spans="1:31" x14ac:dyDescent="0.25">
      <c r="A3070">
        <v>2366026</v>
      </c>
      <c r="B3070">
        <v>1</v>
      </c>
      <c r="C3070" t="s">
        <v>81</v>
      </c>
      <c r="D3070" t="s">
        <v>113</v>
      </c>
      <c r="E3070" t="s">
        <v>148</v>
      </c>
      <c r="F3070" t="s">
        <v>9057</v>
      </c>
      <c r="G3070" t="s">
        <v>160</v>
      </c>
      <c r="H3070" t="s">
        <v>151</v>
      </c>
      <c r="I3070" t="s">
        <v>136</v>
      </c>
      <c r="J3070" t="s">
        <v>137</v>
      </c>
      <c r="K3070" t="s">
        <v>138</v>
      </c>
      <c r="L3070" t="s">
        <v>9058</v>
      </c>
      <c r="M3070" t="s">
        <v>9059</v>
      </c>
      <c r="N3070">
        <v>2.8325</v>
      </c>
      <c r="O3070">
        <v>0</v>
      </c>
      <c r="P3070">
        <v>1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2.4957132439473102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2.4957132439473102</v>
      </c>
    </row>
    <row r="3071" spans="1:31" x14ac:dyDescent="0.25">
      <c r="A3071">
        <v>2365834</v>
      </c>
      <c r="B3071">
        <v>1</v>
      </c>
      <c r="C3071" t="s">
        <v>80</v>
      </c>
      <c r="D3071" t="s">
        <v>106</v>
      </c>
      <c r="E3071" t="s">
        <v>166</v>
      </c>
      <c r="F3071" t="s">
        <v>9060</v>
      </c>
      <c r="G3071" t="s">
        <v>168</v>
      </c>
      <c r="H3071" t="s">
        <v>135</v>
      </c>
      <c r="I3071" t="s">
        <v>136</v>
      </c>
      <c r="J3071" t="s">
        <v>137</v>
      </c>
      <c r="K3071" t="s">
        <v>138</v>
      </c>
      <c r="L3071" t="s">
        <v>9061</v>
      </c>
      <c r="M3071" t="s">
        <v>9062</v>
      </c>
      <c r="N3071">
        <v>0.97722222199999997</v>
      </c>
      <c r="O3071">
        <v>0</v>
      </c>
      <c r="P3071">
        <v>920</v>
      </c>
      <c r="Q3071">
        <v>7</v>
      </c>
      <c r="R3071">
        <v>40</v>
      </c>
      <c r="S3071">
        <v>4</v>
      </c>
      <c r="T3071">
        <v>234</v>
      </c>
      <c r="U3071">
        <v>0</v>
      </c>
      <c r="V3071">
        <v>0</v>
      </c>
      <c r="W3071">
        <v>0</v>
      </c>
      <c r="X3071">
        <v>209.30859511042064</v>
      </c>
      <c r="Y3071">
        <v>252.39604691509354</v>
      </c>
      <c r="Z3071">
        <v>161.44692835591385</v>
      </c>
      <c r="AA3071">
        <v>12.297973408376485</v>
      </c>
      <c r="AB3071">
        <v>168.28148958527566</v>
      </c>
      <c r="AC3071">
        <v>0</v>
      </c>
      <c r="AD3071">
        <v>0</v>
      </c>
      <c r="AE3071">
        <v>803.73103337508019</v>
      </c>
    </row>
    <row r="3072" spans="1:31" x14ac:dyDescent="0.25">
      <c r="A3072">
        <v>2365840</v>
      </c>
      <c r="B3072">
        <v>1</v>
      </c>
      <c r="C3072" t="s">
        <v>80</v>
      </c>
      <c r="D3072" t="s">
        <v>107</v>
      </c>
      <c r="E3072" t="s">
        <v>166</v>
      </c>
      <c r="F3072" t="s">
        <v>9063</v>
      </c>
      <c r="G3072" t="s">
        <v>168</v>
      </c>
      <c r="H3072" t="s">
        <v>135</v>
      </c>
      <c r="I3072" t="s">
        <v>136</v>
      </c>
      <c r="J3072" t="s">
        <v>137</v>
      </c>
      <c r="K3072" t="s">
        <v>138</v>
      </c>
      <c r="L3072" t="s">
        <v>9064</v>
      </c>
      <c r="M3072" t="s">
        <v>9065</v>
      </c>
      <c r="N3072">
        <v>1.353888888</v>
      </c>
      <c r="O3072">
        <v>4</v>
      </c>
      <c r="P3072">
        <v>1560</v>
      </c>
      <c r="Q3072">
        <v>4</v>
      </c>
      <c r="R3072">
        <v>14</v>
      </c>
      <c r="S3072">
        <v>11</v>
      </c>
      <c r="T3072">
        <v>245</v>
      </c>
      <c r="U3072">
        <v>0</v>
      </c>
      <c r="V3072">
        <v>1</v>
      </c>
      <c r="W3072">
        <v>102.57612063136067</v>
      </c>
      <c r="X3072">
        <v>549.63114781961428</v>
      </c>
      <c r="Y3072">
        <v>651.78114051777811</v>
      </c>
      <c r="Z3072">
        <v>13.370427581968011</v>
      </c>
      <c r="AA3072">
        <v>145.86641212712141</v>
      </c>
      <c r="AB3072">
        <v>327.25068477817024</v>
      </c>
      <c r="AC3072">
        <v>0</v>
      </c>
      <c r="AD3072">
        <v>14.444494743451184</v>
      </c>
      <c r="AE3072">
        <v>1804.9204281994639</v>
      </c>
    </row>
    <row r="3073" spans="1:31" x14ac:dyDescent="0.25">
      <c r="A3073">
        <v>2365883</v>
      </c>
      <c r="B3073">
        <v>1</v>
      </c>
      <c r="C3073" t="s">
        <v>81</v>
      </c>
      <c r="D3073" t="s">
        <v>125</v>
      </c>
      <c r="E3073" t="s">
        <v>132</v>
      </c>
      <c r="F3073" t="s">
        <v>9040</v>
      </c>
      <c r="G3073" t="s">
        <v>252</v>
      </c>
      <c r="H3073" t="s">
        <v>135</v>
      </c>
      <c r="I3073" t="s">
        <v>136</v>
      </c>
      <c r="J3073" t="s">
        <v>137</v>
      </c>
      <c r="K3073" t="s">
        <v>245</v>
      </c>
      <c r="L3073" t="s">
        <v>9066</v>
      </c>
      <c r="M3073" t="s">
        <v>9067</v>
      </c>
      <c r="N3073">
        <v>6.9988888879999998</v>
      </c>
      <c r="O3073">
        <v>0</v>
      </c>
      <c r="P3073">
        <v>277</v>
      </c>
      <c r="Q3073">
        <v>2</v>
      </c>
      <c r="R3073">
        <v>38</v>
      </c>
      <c r="S3073">
        <v>1</v>
      </c>
      <c r="T3073">
        <v>98</v>
      </c>
      <c r="U3073">
        <v>3</v>
      </c>
      <c r="V3073">
        <v>2</v>
      </c>
      <c r="W3073">
        <v>0</v>
      </c>
      <c r="X3073">
        <v>406.47141126802774</v>
      </c>
      <c r="Y3073">
        <v>30.706902226700294</v>
      </c>
      <c r="Z3073">
        <v>234.16803616406173</v>
      </c>
      <c r="AA3073">
        <v>18.627626334190435</v>
      </c>
      <c r="AB3073">
        <v>318.02459447151358</v>
      </c>
      <c r="AC3073">
        <v>4266.1082596910701</v>
      </c>
      <c r="AD3073">
        <v>316.18895364957643</v>
      </c>
      <c r="AE3073">
        <v>5590.2957838051407</v>
      </c>
    </row>
    <row r="3074" spans="1:31" x14ac:dyDescent="0.25">
      <c r="A3074">
        <v>2366132</v>
      </c>
      <c r="B3074">
        <v>1</v>
      </c>
      <c r="C3074" t="s">
        <v>81</v>
      </c>
      <c r="D3074" t="s">
        <v>123</v>
      </c>
      <c r="E3074" t="s">
        <v>148</v>
      </c>
      <c r="F3074" t="s">
        <v>9068</v>
      </c>
      <c r="G3074" t="s">
        <v>160</v>
      </c>
      <c r="H3074" t="s">
        <v>151</v>
      </c>
      <c r="I3074" t="s">
        <v>136</v>
      </c>
      <c r="J3074" t="s">
        <v>137</v>
      </c>
      <c r="K3074" t="s">
        <v>138</v>
      </c>
      <c r="L3074" t="s">
        <v>9069</v>
      </c>
      <c r="M3074" t="s">
        <v>9070</v>
      </c>
      <c r="N3074">
        <v>0.87250000000000005</v>
      </c>
      <c r="O3074">
        <v>0</v>
      </c>
      <c r="P3074">
        <v>1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</row>
    <row r="3075" spans="1:31" x14ac:dyDescent="0.25">
      <c r="A3075">
        <v>2365983</v>
      </c>
      <c r="B3075">
        <v>1</v>
      </c>
      <c r="C3075" t="s">
        <v>81</v>
      </c>
      <c r="D3075" t="s">
        <v>114</v>
      </c>
      <c r="E3075" t="s">
        <v>132</v>
      </c>
      <c r="F3075" t="s">
        <v>9071</v>
      </c>
      <c r="G3075" t="s">
        <v>244</v>
      </c>
      <c r="H3075" t="s">
        <v>135</v>
      </c>
      <c r="I3075" t="s">
        <v>136</v>
      </c>
      <c r="J3075" t="s">
        <v>137</v>
      </c>
      <c r="K3075" t="s">
        <v>245</v>
      </c>
      <c r="L3075" t="s">
        <v>9072</v>
      </c>
      <c r="M3075" t="s">
        <v>9073</v>
      </c>
      <c r="N3075">
        <v>3.815833333</v>
      </c>
      <c r="O3075">
        <v>0</v>
      </c>
      <c r="P3075">
        <v>10</v>
      </c>
      <c r="Q3075">
        <v>0</v>
      </c>
      <c r="R3075">
        <v>3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2.2019868423847306</v>
      </c>
      <c r="Y3075">
        <v>0</v>
      </c>
      <c r="Z3075">
        <v>42.659073617432071</v>
      </c>
      <c r="AA3075">
        <v>0</v>
      </c>
      <c r="AB3075">
        <v>0</v>
      </c>
      <c r="AC3075">
        <v>0</v>
      </c>
      <c r="AD3075">
        <v>0</v>
      </c>
      <c r="AE3075">
        <v>44.861060459816798</v>
      </c>
    </row>
    <row r="3076" spans="1:31" x14ac:dyDescent="0.25">
      <c r="A3076">
        <v>2365843</v>
      </c>
      <c r="B3076">
        <v>1</v>
      </c>
      <c r="C3076" t="s">
        <v>80</v>
      </c>
      <c r="D3076" t="s">
        <v>105</v>
      </c>
      <c r="E3076" t="s">
        <v>320</v>
      </c>
      <c r="F3076" t="s">
        <v>9074</v>
      </c>
      <c r="G3076" t="s">
        <v>244</v>
      </c>
      <c r="H3076" t="s">
        <v>135</v>
      </c>
      <c r="I3076" t="s">
        <v>136</v>
      </c>
      <c r="J3076" t="s">
        <v>137</v>
      </c>
      <c r="K3076" t="s">
        <v>245</v>
      </c>
      <c r="L3076" t="s">
        <v>9075</v>
      </c>
      <c r="M3076" t="s">
        <v>9076</v>
      </c>
      <c r="N3076">
        <v>6.8252777770000002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5</v>
      </c>
      <c r="U3076">
        <v>0</v>
      </c>
      <c r="V3076">
        <v>2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151.10610363993899</v>
      </c>
      <c r="AC3076">
        <v>0</v>
      </c>
      <c r="AD3076">
        <v>58.71553029672576</v>
      </c>
      <c r="AE3076">
        <v>209.82163393666474</v>
      </c>
    </row>
    <row r="3077" spans="1:31" x14ac:dyDescent="0.25">
      <c r="A3077">
        <v>2365866</v>
      </c>
      <c r="B3077">
        <v>1</v>
      </c>
      <c r="C3077" t="s">
        <v>80</v>
      </c>
      <c r="D3077" t="s">
        <v>109</v>
      </c>
      <c r="E3077" t="s">
        <v>166</v>
      </c>
      <c r="F3077" t="s">
        <v>9077</v>
      </c>
      <c r="G3077" t="s">
        <v>244</v>
      </c>
      <c r="H3077" t="s">
        <v>135</v>
      </c>
      <c r="I3077" t="s">
        <v>136</v>
      </c>
      <c r="J3077" t="s">
        <v>137</v>
      </c>
      <c r="K3077" t="s">
        <v>245</v>
      </c>
      <c r="L3077" t="s">
        <v>9078</v>
      </c>
      <c r="M3077" t="s">
        <v>9079</v>
      </c>
      <c r="N3077">
        <v>2.821666666</v>
      </c>
      <c r="O3077">
        <v>0</v>
      </c>
      <c r="P3077">
        <v>400</v>
      </c>
      <c r="Q3077">
        <v>0</v>
      </c>
      <c r="R3077">
        <v>55</v>
      </c>
      <c r="S3077">
        <v>1</v>
      </c>
      <c r="T3077">
        <v>70</v>
      </c>
      <c r="U3077">
        <v>2</v>
      </c>
      <c r="V3077">
        <v>0</v>
      </c>
      <c r="W3077">
        <v>0</v>
      </c>
      <c r="X3077">
        <v>180.52952130658483</v>
      </c>
      <c r="Y3077">
        <v>0</v>
      </c>
      <c r="Z3077">
        <v>298.224953664868</v>
      </c>
      <c r="AA3077">
        <v>4.5857221406846387</v>
      </c>
      <c r="AB3077">
        <v>161.06453849577125</v>
      </c>
      <c r="AC3077">
        <v>173.3766338211405</v>
      </c>
      <c r="AD3077">
        <v>0</v>
      </c>
      <c r="AE3077">
        <v>817.78136942904916</v>
      </c>
    </row>
    <row r="3078" spans="1:31" x14ac:dyDescent="0.25">
      <c r="A3078">
        <v>2366098</v>
      </c>
      <c r="B3078">
        <v>1</v>
      </c>
      <c r="C3078" t="s">
        <v>80</v>
      </c>
      <c r="D3078" t="s">
        <v>94</v>
      </c>
      <c r="E3078" t="s">
        <v>175</v>
      </c>
      <c r="F3078" t="s">
        <v>9080</v>
      </c>
      <c r="G3078" t="s">
        <v>284</v>
      </c>
      <c r="H3078" t="s">
        <v>151</v>
      </c>
      <c r="I3078" t="s">
        <v>136</v>
      </c>
      <c r="J3078" t="s">
        <v>137</v>
      </c>
      <c r="K3078" t="s">
        <v>138</v>
      </c>
      <c r="L3078" t="s">
        <v>9081</v>
      </c>
      <c r="M3078" t="s">
        <v>9082</v>
      </c>
      <c r="N3078">
        <v>0.65777777699999995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8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1.1993442480739858</v>
      </c>
      <c r="AC3078">
        <v>0</v>
      </c>
      <c r="AD3078">
        <v>0</v>
      </c>
      <c r="AE3078">
        <v>1.1993442480739858</v>
      </c>
    </row>
    <row r="3079" spans="1:31" x14ac:dyDescent="0.25">
      <c r="A3079">
        <v>2365849</v>
      </c>
      <c r="B3079">
        <v>1</v>
      </c>
      <c r="C3079" t="s">
        <v>80</v>
      </c>
      <c r="D3079" t="s">
        <v>83</v>
      </c>
      <c r="E3079" t="s">
        <v>320</v>
      </c>
      <c r="F3079" t="s">
        <v>9083</v>
      </c>
      <c r="G3079" t="s">
        <v>244</v>
      </c>
      <c r="H3079" t="s">
        <v>135</v>
      </c>
      <c r="I3079" t="s">
        <v>136</v>
      </c>
      <c r="J3079" t="s">
        <v>137</v>
      </c>
      <c r="K3079" t="s">
        <v>245</v>
      </c>
      <c r="L3079" t="s">
        <v>9084</v>
      </c>
      <c r="M3079" t="s">
        <v>9085</v>
      </c>
      <c r="N3079">
        <v>8.1997211110000006</v>
      </c>
      <c r="O3079">
        <v>0</v>
      </c>
      <c r="P3079">
        <v>226</v>
      </c>
      <c r="Q3079">
        <v>0</v>
      </c>
      <c r="R3079">
        <v>7</v>
      </c>
      <c r="S3079">
        <v>3</v>
      </c>
      <c r="T3079">
        <v>3</v>
      </c>
      <c r="U3079">
        <v>8</v>
      </c>
      <c r="V3079">
        <v>0</v>
      </c>
      <c r="W3079">
        <v>0</v>
      </c>
      <c r="X3079">
        <v>506.75956706778726</v>
      </c>
      <c r="Y3079">
        <v>0</v>
      </c>
      <c r="Z3079">
        <v>52.077619030535402</v>
      </c>
      <c r="AA3079">
        <v>2177.1493640875683</v>
      </c>
      <c r="AB3079">
        <v>31.069280686493922</v>
      </c>
      <c r="AC3079">
        <v>6899.0756814791694</v>
      </c>
      <c r="AD3079">
        <v>0</v>
      </c>
      <c r="AE3079">
        <v>9666.1315123515542</v>
      </c>
    </row>
    <row r="3080" spans="1:31" x14ac:dyDescent="0.25">
      <c r="A3080">
        <v>2366158</v>
      </c>
      <c r="B3080">
        <v>1</v>
      </c>
      <c r="C3080" t="s">
        <v>80</v>
      </c>
      <c r="D3080" t="s">
        <v>93</v>
      </c>
      <c r="E3080" t="s">
        <v>225</v>
      </c>
      <c r="F3080" t="s">
        <v>2633</v>
      </c>
      <c r="G3080" t="s">
        <v>219</v>
      </c>
      <c r="H3080" t="s">
        <v>151</v>
      </c>
      <c r="I3080" t="s">
        <v>136</v>
      </c>
      <c r="J3080" t="s">
        <v>137</v>
      </c>
      <c r="K3080" t="s">
        <v>138</v>
      </c>
      <c r="L3080" t="s">
        <v>9086</v>
      </c>
      <c r="M3080" t="s">
        <v>9087</v>
      </c>
      <c r="N3080">
        <v>1.9822222220000001</v>
      </c>
      <c r="O3080">
        <v>0</v>
      </c>
      <c r="P3080">
        <v>4</v>
      </c>
      <c r="Q3080">
        <v>0</v>
      </c>
      <c r="R3080">
        <v>5</v>
      </c>
      <c r="S3080">
        <v>0</v>
      </c>
      <c r="T3080">
        <v>2</v>
      </c>
      <c r="U3080">
        <v>0</v>
      </c>
      <c r="V3080">
        <v>0</v>
      </c>
      <c r="W3080">
        <v>0</v>
      </c>
      <c r="X3080">
        <v>1.9075877937716668</v>
      </c>
      <c r="Y3080">
        <v>0</v>
      </c>
      <c r="Z3080">
        <v>13.605333093401676</v>
      </c>
      <c r="AA3080">
        <v>0</v>
      </c>
      <c r="AB3080">
        <v>5.2575754687692777</v>
      </c>
      <c r="AC3080">
        <v>0</v>
      </c>
      <c r="AD3080">
        <v>0</v>
      </c>
      <c r="AE3080">
        <v>20.770496355942619</v>
      </c>
    </row>
    <row r="3081" spans="1:31" x14ac:dyDescent="0.25">
      <c r="A3081">
        <v>2365803</v>
      </c>
      <c r="B3081">
        <v>1</v>
      </c>
      <c r="C3081" t="s">
        <v>80</v>
      </c>
      <c r="D3081" t="s">
        <v>92</v>
      </c>
      <c r="E3081" t="s">
        <v>225</v>
      </c>
      <c r="F3081" t="s">
        <v>9088</v>
      </c>
      <c r="G3081" t="s">
        <v>227</v>
      </c>
      <c r="H3081" t="s">
        <v>151</v>
      </c>
      <c r="I3081" t="s">
        <v>136</v>
      </c>
      <c r="J3081" t="s">
        <v>137</v>
      </c>
      <c r="K3081" t="s">
        <v>138</v>
      </c>
      <c r="L3081" t="s">
        <v>9089</v>
      </c>
      <c r="M3081" t="s">
        <v>9090</v>
      </c>
      <c r="N3081">
        <v>1.236111111</v>
      </c>
      <c r="O3081">
        <v>0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</row>
    <row r="3082" spans="1:31" x14ac:dyDescent="0.25">
      <c r="A3082">
        <v>2366052</v>
      </c>
      <c r="B3082">
        <v>1</v>
      </c>
      <c r="C3082" t="s">
        <v>80</v>
      </c>
      <c r="D3082" t="s">
        <v>84</v>
      </c>
      <c r="E3082" t="s">
        <v>148</v>
      </c>
      <c r="F3082" t="s">
        <v>9091</v>
      </c>
      <c r="G3082" t="s">
        <v>181</v>
      </c>
      <c r="H3082" t="s">
        <v>151</v>
      </c>
      <c r="I3082" t="s">
        <v>136</v>
      </c>
      <c r="J3082" t="s">
        <v>137</v>
      </c>
      <c r="K3082" t="s">
        <v>138</v>
      </c>
      <c r="L3082" t="s">
        <v>9092</v>
      </c>
      <c r="M3082" t="s">
        <v>9093</v>
      </c>
      <c r="N3082">
        <v>4.8574999999999999</v>
      </c>
      <c r="O3082">
        <v>0</v>
      </c>
      <c r="P3082">
        <v>4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6.6477806830539299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6.6477806830539299</v>
      </c>
    </row>
    <row r="3083" spans="1:31" x14ac:dyDescent="0.25">
      <c r="A3083">
        <v>2365906</v>
      </c>
      <c r="B3083">
        <v>1</v>
      </c>
      <c r="C3083" t="s">
        <v>80</v>
      </c>
      <c r="D3083" t="s">
        <v>105</v>
      </c>
      <c r="E3083" t="s">
        <v>166</v>
      </c>
      <c r="F3083" t="s">
        <v>9094</v>
      </c>
      <c r="G3083" t="s">
        <v>244</v>
      </c>
      <c r="H3083" t="s">
        <v>135</v>
      </c>
      <c r="I3083" t="s">
        <v>136</v>
      </c>
      <c r="J3083" t="s">
        <v>137</v>
      </c>
      <c r="K3083" t="s">
        <v>245</v>
      </c>
      <c r="L3083" t="s">
        <v>9095</v>
      </c>
      <c r="M3083" t="s">
        <v>9096</v>
      </c>
      <c r="N3083">
        <v>5.352777777</v>
      </c>
      <c r="O3083">
        <v>11</v>
      </c>
      <c r="P3083">
        <v>1028</v>
      </c>
      <c r="Q3083">
        <v>18</v>
      </c>
      <c r="R3083">
        <v>591</v>
      </c>
      <c r="S3083">
        <v>18</v>
      </c>
      <c r="T3083">
        <v>155</v>
      </c>
      <c r="U3083">
        <v>0</v>
      </c>
      <c r="V3083">
        <v>1</v>
      </c>
      <c r="W3083">
        <v>27.595707060210675</v>
      </c>
      <c r="X3083">
        <v>1452.2849276395029</v>
      </c>
      <c r="Y3083">
        <v>228.91429312564475</v>
      </c>
      <c r="Z3083">
        <v>1821.2947011231947</v>
      </c>
      <c r="AA3083">
        <v>203.82986010787596</v>
      </c>
      <c r="AB3083">
        <v>964.44537671133776</v>
      </c>
      <c r="AC3083">
        <v>0</v>
      </c>
      <c r="AD3083">
        <v>17.009662041016089</v>
      </c>
      <c r="AE3083">
        <v>4715.3745278087827</v>
      </c>
    </row>
    <row r="3084" spans="1:31" x14ac:dyDescent="0.25">
      <c r="A3084">
        <v>2366092</v>
      </c>
      <c r="B3084">
        <v>1</v>
      </c>
      <c r="C3084" t="s">
        <v>80</v>
      </c>
      <c r="D3084" t="s">
        <v>100</v>
      </c>
      <c r="E3084" t="s">
        <v>175</v>
      </c>
      <c r="F3084" t="s">
        <v>9097</v>
      </c>
      <c r="G3084" t="s">
        <v>284</v>
      </c>
      <c r="H3084" t="s">
        <v>151</v>
      </c>
      <c r="I3084" t="s">
        <v>136</v>
      </c>
      <c r="J3084" t="s">
        <v>137</v>
      </c>
      <c r="K3084" t="s">
        <v>138</v>
      </c>
      <c r="L3084" t="s">
        <v>9098</v>
      </c>
      <c r="M3084" t="s">
        <v>9099</v>
      </c>
      <c r="N3084">
        <v>1.605277777</v>
      </c>
      <c r="O3084">
        <v>0</v>
      </c>
      <c r="P3084">
        <v>31</v>
      </c>
      <c r="Q3084">
        <v>0</v>
      </c>
      <c r="R3084">
        <v>0</v>
      </c>
      <c r="S3084">
        <v>0</v>
      </c>
      <c r="T3084">
        <v>14</v>
      </c>
      <c r="U3084">
        <v>0</v>
      </c>
      <c r="V3084">
        <v>0</v>
      </c>
      <c r="W3084">
        <v>0</v>
      </c>
      <c r="X3084">
        <v>14.037673197387806</v>
      </c>
      <c r="Y3084">
        <v>0</v>
      </c>
      <c r="Z3084">
        <v>0</v>
      </c>
      <c r="AA3084">
        <v>0</v>
      </c>
      <c r="AB3084">
        <v>28.922413752978169</v>
      </c>
      <c r="AC3084">
        <v>0</v>
      </c>
      <c r="AD3084">
        <v>0</v>
      </c>
      <c r="AE3084">
        <v>42.960086950365977</v>
      </c>
    </row>
    <row r="3085" spans="1:31" x14ac:dyDescent="0.25">
      <c r="A3085">
        <v>2365949</v>
      </c>
      <c r="B3085">
        <v>1</v>
      </c>
      <c r="C3085" t="s">
        <v>80</v>
      </c>
      <c r="D3085" t="s">
        <v>101</v>
      </c>
      <c r="E3085" t="s">
        <v>132</v>
      </c>
      <c r="F3085" t="s">
        <v>9100</v>
      </c>
      <c r="G3085" t="s">
        <v>328</v>
      </c>
      <c r="H3085" t="s">
        <v>135</v>
      </c>
      <c r="I3085" t="s">
        <v>136</v>
      </c>
      <c r="J3085" t="s">
        <v>137</v>
      </c>
      <c r="K3085" t="s">
        <v>245</v>
      </c>
      <c r="L3085" t="s">
        <v>9101</v>
      </c>
      <c r="M3085" t="s">
        <v>9102</v>
      </c>
      <c r="N3085">
        <v>0.24694444400000001</v>
      </c>
      <c r="O3085">
        <v>0</v>
      </c>
      <c r="P3085">
        <v>9</v>
      </c>
      <c r="Q3085">
        <v>0</v>
      </c>
      <c r="R3085">
        <v>5</v>
      </c>
      <c r="S3085">
        <v>0</v>
      </c>
      <c r="T3085">
        <v>2</v>
      </c>
      <c r="U3085">
        <v>0</v>
      </c>
      <c r="V3085">
        <v>0</v>
      </c>
      <c r="W3085">
        <v>0</v>
      </c>
      <c r="X3085">
        <v>0.55234999250238892</v>
      </c>
      <c r="Y3085">
        <v>0</v>
      </c>
      <c r="Z3085">
        <v>1.2461663194296557</v>
      </c>
      <c r="AA3085">
        <v>0</v>
      </c>
      <c r="AB3085">
        <v>0.10901513737173889</v>
      </c>
      <c r="AC3085">
        <v>0</v>
      </c>
      <c r="AD3085">
        <v>0</v>
      </c>
      <c r="AE3085">
        <v>1.9075314493037836</v>
      </c>
    </row>
    <row r="3086" spans="1:31" x14ac:dyDescent="0.25">
      <c r="A3086">
        <v>2366115</v>
      </c>
      <c r="B3086">
        <v>1</v>
      </c>
      <c r="C3086" t="s">
        <v>81</v>
      </c>
      <c r="D3086" t="s">
        <v>113</v>
      </c>
      <c r="E3086" t="s">
        <v>148</v>
      </c>
      <c r="F3086" t="s">
        <v>9103</v>
      </c>
      <c r="G3086" t="s">
        <v>160</v>
      </c>
      <c r="H3086" t="s">
        <v>151</v>
      </c>
      <c r="I3086" t="s">
        <v>136</v>
      </c>
      <c r="J3086" t="s">
        <v>137</v>
      </c>
      <c r="K3086" t="s">
        <v>138</v>
      </c>
      <c r="L3086" t="s">
        <v>9104</v>
      </c>
      <c r="M3086" t="s">
        <v>9105</v>
      </c>
      <c r="N3086">
        <v>3.3086111109999998</v>
      </c>
      <c r="O3086">
        <v>0</v>
      </c>
      <c r="P3086">
        <v>1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0.60855563221413389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0.60855563221413389</v>
      </c>
    </row>
    <row r="3087" spans="1:31" x14ac:dyDescent="0.25">
      <c r="A3087">
        <v>2365806</v>
      </c>
      <c r="B3087">
        <v>1</v>
      </c>
      <c r="C3087" t="s">
        <v>80</v>
      </c>
      <c r="D3087" t="s">
        <v>84</v>
      </c>
      <c r="E3087" t="s">
        <v>225</v>
      </c>
      <c r="F3087" t="s">
        <v>8593</v>
      </c>
      <c r="G3087" t="s">
        <v>219</v>
      </c>
      <c r="H3087" t="s">
        <v>151</v>
      </c>
      <c r="I3087" t="s">
        <v>136</v>
      </c>
      <c r="J3087" t="s">
        <v>137</v>
      </c>
      <c r="K3087" t="s">
        <v>138</v>
      </c>
      <c r="L3087" t="s">
        <v>9106</v>
      </c>
      <c r="M3087" t="s">
        <v>9107</v>
      </c>
      <c r="N3087">
        <v>4.8611111109999996</v>
      </c>
      <c r="O3087">
        <v>0</v>
      </c>
      <c r="P3087">
        <v>205</v>
      </c>
      <c r="Q3087">
        <v>0</v>
      </c>
      <c r="R3087">
        <v>0</v>
      </c>
      <c r="S3087">
        <v>0</v>
      </c>
      <c r="T3087">
        <v>2</v>
      </c>
      <c r="U3087">
        <v>0</v>
      </c>
      <c r="V3087">
        <v>0</v>
      </c>
      <c r="W3087">
        <v>0</v>
      </c>
      <c r="X3087">
        <v>194.63454039840508</v>
      </c>
      <c r="Y3087">
        <v>0</v>
      </c>
      <c r="Z3087">
        <v>0</v>
      </c>
      <c r="AA3087">
        <v>0</v>
      </c>
      <c r="AB3087">
        <v>6.6251110525046686</v>
      </c>
      <c r="AC3087">
        <v>0</v>
      </c>
      <c r="AD3087">
        <v>0</v>
      </c>
      <c r="AE3087">
        <v>201.25965145090976</v>
      </c>
    </row>
    <row r="3088" spans="1:31" x14ac:dyDescent="0.25">
      <c r="A3088">
        <v>2366072</v>
      </c>
      <c r="B3088">
        <v>1</v>
      </c>
      <c r="C3088" t="s">
        <v>81</v>
      </c>
      <c r="D3088" t="s">
        <v>128</v>
      </c>
      <c r="E3088" t="s">
        <v>148</v>
      </c>
      <c r="F3088" t="s">
        <v>9108</v>
      </c>
      <c r="G3088" t="s">
        <v>150</v>
      </c>
      <c r="H3088" t="s">
        <v>151</v>
      </c>
      <c r="I3088" t="s">
        <v>136</v>
      </c>
      <c r="J3088" t="s">
        <v>137</v>
      </c>
      <c r="K3088" t="s">
        <v>138</v>
      </c>
      <c r="L3088" t="s">
        <v>9109</v>
      </c>
      <c r="M3088" t="s">
        <v>9110</v>
      </c>
      <c r="N3088">
        <v>1.3525</v>
      </c>
      <c r="O3088">
        <v>0</v>
      </c>
      <c r="P3088">
        <v>5</v>
      </c>
      <c r="Q3088">
        <v>0</v>
      </c>
      <c r="R3088">
        <v>0</v>
      </c>
      <c r="S3088">
        <v>0</v>
      </c>
      <c r="T3088">
        <v>1</v>
      </c>
      <c r="U3088">
        <v>0</v>
      </c>
      <c r="V3088">
        <v>0</v>
      </c>
      <c r="W3088">
        <v>0</v>
      </c>
      <c r="X3088">
        <v>1.6871916541815373</v>
      </c>
      <c r="Y3088">
        <v>0</v>
      </c>
      <c r="Z3088">
        <v>0</v>
      </c>
      <c r="AA3088">
        <v>0</v>
      </c>
      <c r="AB3088">
        <v>11.467140563237949</v>
      </c>
      <c r="AC3088">
        <v>0</v>
      </c>
      <c r="AD3088">
        <v>0</v>
      </c>
      <c r="AE3088">
        <v>13.154332217419487</v>
      </c>
    </row>
    <row r="3089" spans="1:31" x14ac:dyDescent="0.25">
      <c r="A3089">
        <v>2365972</v>
      </c>
      <c r="B3089">
        <v>1</v>
      </c>
      <c r="C3089" t="s">
        <v>80</v>
      </c>
      <c r="D3089" t="s">
        <v>98</v>
      </c>
      <c r="E3089" t="s">
        <v>166</v>
      </c>
      <c r="F3089" t="s">
        <v>9111</v>
      </c>
      <c r="G3089" t="s">
        <v>252</v>
      </c>
      <c r="H3089" t="s">
        <v>135</v>
      </c>
      <c r="I3089" t="s">
        <v>136</v>
      </c>
      <c r="J3089" t="s">
        <v>137</v>
      </c>
      <c r="K3089" t="s">
        <v>245</v>
      </c>
      <c r="L3089" t="s">
        <v>9112</v>
      </c>
      <c r="M3089" t="s">
        <v>9113</v>
      </c>
      <c r="N3089">
        <v>4.4683333330000004</v>
      </c>
      <c r="O3089">
        <v>0</v>
      </c>
      <c r="P3089">
        <v>247</v>
      </c>
      <c r="Q3089">
        <v>2</v>
      </c>
      <c r="R3089">
        <v>505</v>
      </c>
      <c r="S3089">
        <v>2</v>
      </c>
      <c r="T3089">
        <v>188</v>
      </c>
      <c r="U3089">
        <v>2</v>
      </c>
      <c r="V3089">
        <v>0</v>
      </c>
      <c r="W3089">
        <v>0</v>
      </c>
      <c r="X3089">
        <v>428.27433729819637</v>
      </c>
      <c r="Y3089">
        <v>23.896134067795355</v>
      </c>
      <c r="Z3089">
        <v>4986.3416645874686</v>
      </c>
      <c r="AA3089">
        <v>36.912342028458539</v>
      </c>
      <c r="AB3089">
        <v>1874.0481323224781</v>
      </c>
      <c r="AC3089">
        <v>80.803629065013254</v>
      </c>
      <c r="AD3089">
        <v>0</v>
      </c>
      <c r="AE3089">
        <v>7430.2762393694111</v>
      </c>
    </row>
    <row r="3090" spans="1:31" x14ac:dyDescent="0.25">
      <c r="A3090">
        <v>2365992</v>
      </c>
      <c r="B3090">
        <v>1</v>
      </c>
      <c r="C3090" t="s">
        <v>81</v>
      </c>
      <c r="D3090" t="s">
        <v>121</v>
      </c>
      <c r="E3090" t="s">
        <v>132</v>
      </c>
      <c r="F3090" t="s">
        <v>9114</v>
      </c>
      <c r="G3090" t="s">
        <v>244</v>
      </c>
      <c r="H3090" t="s">
        <v>135</v>
      </c>
      <c r="I3090" t="s">
        <v>136</v>
      </c>
      <c r="J3090" t="s">
        <v>137</v>
      </c>
      <c r="K3090" t="s">
        <v>245</v>
      </c>
      <c r="L3090" t="s">
        <v>9115</v>
      </c>
      <c r="M3090" t="s">
        <v>9116</v>
      </c>
      <c r="N3090">
        <v>0.88055555500000005</v>
      </c>
      <c r="O3090">
        <v>0</v>
      </c>
      <c r="P3090">
        <v>129</v>
      </c>
      <c r="Q3090">
        <v>0</v>
      </c>
      <c r="R3090">
        <v>1</v>
      </c>
      <c r="S3090">
        <v>0</v>
      </c>
      <c r="T3090">
        <v>9</v>
      </c>
      <c r="U3090">
        <v>0</v>
      </c>
      <c r="V3090">
        <v>0</v>
      </c>
      <c r="W3090">
        <v>0</v>
      </c>
      <c r="X3090">
        <v>14.087845224977851</v>
      </c>
      <c r="Y3090">
        <v>0</v>
      </c>
      <c r="Z3090">
        <v>8.5387112916523886E-2</v>
      </c>
      <c r="AA3090">
        <v>0</v>
      </c>
      <c r="AB3090">
        <v>6.0946333296069408</v>
      </c>
      <c r="AC3090">
        <v>0</v>
      </c>
      <c r="AD3090">
        <v>0</v>
      </c>
      <c r="AE3090">
        <v>20.267865667501315</v>
      </c>
    </row>
    <row r="3091" spans="1:31" x14ac:dyDescent="0.25">
      <c r="A3091">
        <v>2366078</v>
      </c>
      <c r="B3091">
        <v>1</v>
      </c>
      <c r="C3091" t="s">
        <v>81</v>
      </c>
      <c r="D3091" t="s">
        <v>127</v>
      </c>
      <c r="E3091" t="s">
        <v>225</v>
      </c>
      <c r="F3091" t="s">
        <v>9117</v>
      </c>
      <c r="G3091" t="s">
        <v>219</v>
      </c>
      <c r="H3091" t="s">
        <v>151</v>
      </c>
      <c r="I3091" t="s">
        <v>136</v>
      </c>
      <c r="J3091" t="s">
        <v>137</v>
      </c>
      <c r="K3091" t="s">
        <v>138</v>
      </c>
      <c r="L3091" t="s">
        <v>9118</v>
      </c>
      <c r="M3091" t="s">
        <v>9119</v>
      </c>
      <c r="N3091">
        <v>4.1436111110000002</v>
      </c>
      <c r="O3091">
        <v>0</v>
      </c>
      <c r="P3091">
        <v>41</v>
      </c>
      <c r="Q3091">
        <v>0</v>
      </c>
      <c r="R3091">
        <v>0</v>
      </c>
      <c r="S3091">
        <v>0</v>
      </c>
      <c r="T3091">
        <v>1</v>
      </c>
      <c r="U3091">
        <v>0</v>
      </c>
      <c r="V3091">
        <v>0</v>
      </c>
      <c r="W3091">
        <v>0</v>
      </c>
      <c r="X3091">
        <v>37.915950923987005</v>
      </c>
      <c r="Y3091">
        <v>0</v>
      </c>
      <c r="Z3091">
        <v>0</v>
      </c>
      <c r="AA3091">
        <v>0</v>
      </c>
      <c r="AB3091">
        <v>7.4522358912069722</v>
      </c>
      <c r="AC3091">
        <v>0</v>
      </c>
      <c r="AD3091">
        <v>0</v>
      </c>
      <c r="AE3091">
        <v>45.36818681519398</v>
      </c>
    </row>
    <row r="3092" spans="1:31" x14ac:dyDescent="0.25">
      <c r="A3092">
        <v>2366035</v>
      </c>
      <c r="B3092">
        <v>1</v>
      </c>
      <c r="C3092" t="s">
        <v>81</v>
      </c>
      <c r="D3092" t="s">
        <v>121</v>
      </c>
      <c r="E3092" t="s">
        <v>132</v>
      </c>
      <c r="F3092" t="s">
        <v>9120</v>
      </c>
      <c r="G3092" t="s">
        <v>244</v>
      </c>
      <c r="H3092" t="s">
        <v>135</v>
      </c>
      <c r="I3092" t="s">
        <v>136</v>
      </c>
      <c r="J3092" t="s">
        <v>137</v>
      </c>
      <c r="K3092" t="s">
        <v>245</v>
      </c>
      <c r="L3092" t="s">
        <v>9121</v>
      </c>
      <c r="M3092" t="s">
        <v>9122</v>
      </c>
      <c r="N3092">
        <v>1.8005555550000001</v>
      </c>
      <c r="O3092">
        <v>0</v>
      </c>
      <c r="P3092">
        <v>176</v>
      </c>
      <c r="Q3092">
        <v>0</v>
      </c>
      <c r="R3092">
        <v>1</v>
      </c>
      <c r="S3092">
        <v>2</v>
      </c>
      <c r="T3092">
        <v>5</v>
      </c>
      <c r="U3092">
        <v>0</v>
      </c>
      <c r="V3092">
        <v>0</v>
      </c>
      <c r="W3092">
        <v>0</v>
      </c>
      <c r="X3092">
        <v>46.774649379796124</v>
      </c>
      <c r="Y3092">
        <v>0</v>
      </c>
      <c r="Z3092">
        <v>5.0388796183806113</v>
      </c>
      <c r="AA3092">
        <v>7.3878631143974616</v>
      </c>
      <c r="AB3092">
        <v>7.4471929046229164</v>
      </c>
      <c r="AC3092">
        <v>0</v>
      </c>
      <c r="AD3092">
        <v>0</v>
      </c>
      <c r="AE3092">
        <v>66.648585017197121</v>
      </c>
    </row>
    <row r="3093" spans="1:31" x14ac:dyDescent="0.25">
      <c r="A3093">
        <v>2365886</v>
      </c>
      <c r="B3093">
        <v>1</v>
      </c>
      <c r="C3093" t="s">
        <v>80</v>
      </c>
      <c r="D3093" t="s">
        <v>94</v>
      </c>
      <c r="E3093" t="s">
        <v>166</v>
      </c>
      <c r="F3093" t="s">
        <v>9123</v>
      </c>
      <c r="G3093" t="s">
        <v>244</v>
      </c>
      <c r="H3093" t="s">
        <v>135</v>
      </c>
      <c r="I3093" t="s">
        <v>136</v>
      </c>
      <c r="J3093" t="s">
        <v>137</v>
      </c>
      <c r="K3093" t="s">
        <v>245</v>
      </c>
      <c r="L3093" t="s">
        <v>9124</v>
      </c>
      <c r="M3093" t="s">
        <v>9125</v>
      </c>
      <c r="N3093">
        <v>7.9305555549999998</v>
      </c>
      <c r="O3093">
        <v>0</v>
      </c>
      <c r="P3093">
        <v>208</v>
      </c>
      <c r="Q3093">
        <v>0</v>
      </c>
      <c r="R3093">
        <v>21</v>
      </c>
      <c r="S3093">
        <v>1</v>
      </c>
      <c r="T3093">
        <v>29</v>
      </c>
      <c r="U3093">
        <v>0</v>
      </c>
      <c r="V3093">
        <v>0</v>
      </c>
      <c r="W3093">
        <v>0</v>
      </c>
      <c r="X3093">
        <v>302.23722378163086</v>
      </c>
      <c r="Y3093">
        <v>0</v>
      </c>
      <c r="Z3093">
        <v>192.30870259329001</v>
      </c>
      <c r="AA3093">
        <v>136.91444876800875</v>
      </c>
      <c r="AB3093">
        <v>590.89743812432323</v>
      </c>
      <c r="AC3093">
        <v>0</v>
      </c>
      <c r="AD3093">
        <v>0</v>
      </c>
      <c r="AE3093">
        <v>1222.3578132672528</v>
      </c>
    </row>
    <row r="3094" spans="1:31" x14ac:dyDescent="0.25">
      <c r="A3094">
        <v>2365800</v>
      </c>
      <c r="B3094">
        <v>1</v>
      </c>
      <c r="C3094" t="s">
        <v>80</v>
      </c>
      <c r="D3094" t="s">
        <v>85</v>
      </c>
      <c r="E3094" t="s">
        <v>320</v>
      </c>
      <c r="F3094" t="s">
        <v>9126</v>
      </c>
      <c r="G3094" t="s">
        <v>168</v>
      </c>
      <c r="H3094" t="s">
        <v>135</v>
      </c>
      <c r="I3094" t="s">
        <v>136</v>
      </c>
      <c r="J3094" t="s">
        <v>137</v>
      </c>
      <c r="K3094" t="s">
        <v>138</v>
      </c>
      <c r="L3094" t="s">
        <v>9127</v>
      </c>
      <c r="M3094" t="s">
        <v>9128</v>
      </c>
      <c r="N3094">
        <v>0.81361111100000005</v>
      </c>
      <c r="O3094">
        <v>0</v>
      </c>
      <c r="P3094">
        <v>2924</v>
      </c>
      <c r="Q3094">
        <v>0</v>
      </c>
      <c r="R3094">
        <v>1</v>
      </c>
      <c r="S3094">
        <v>0</v>
      </c>
      <c r="T3094">
        <v>289</v>
      </c>
      <c r="U3094">
        <v>0</v>
      </c>
      <c r="V3094">
        <v>1</v>
      </c>
      <c r="W3094">
        <v>0</v>
      </c>
      <c r="X3094">
        <v>828.51785330360258</v>
      </c>
      <c r="Y3094">
        <v>0</v>
      </c>
      <c r="Z3094">
        <v>7.799019481569E-2</v>
      </c>
      <c r="AA3094">
        <v>0</v>
      </c>
      <c r="AB3094">
        <v>190.80279102748366</v>
      </c>
      <c r="AC3094">
        <v>0</v>
      </c>
      <c r="AD3094">
        <v>0.97015153414073318</v>
      </c>
      <c r="AE3094">
        <v>1020.3687860600427</v>
      </c>
    </row>
    <row r="3095" spans="1:31" x14ac:dyDescent="0.25">
      <c r="A3095">
        <v>2365823</v>
      </c>
      <c r="B3095">
        <v>1</v>
      </c>
      <c r="C3095" t="s">
        <v>80</v>
      </c>
      <c r="D3095" t="s">
        <v>93</v>
      </c>
      <c r="E3095" t="s">
        <v>166</v>
      </c>
      <c r="F3095" t="s">
        <v>9129</v>
      </c>
      <c r="G3095" t="s">
        <v>168</v>
      </c>
      <c r="H3095" t="s">
        <v>135</v>
      </c>
      <c r="I3095" t="s">
        <v>136</v>
      </c>
      <c r="J3095" t="s">
        <v>137</v>
      </c>
      <c r="K3095" t="s">
        <v>138</v>
      </c>
      <c r="L3095" t="s">
        <v>9130</v>
      </c>
      <c r="M3095" t="s">
        <v>9131</v>
      </c>
      <c r="N3095">
        <v>0.65916666599999996</v>
      </c>
      <c r="O3095">
        <v>1</v>
      </c>
      <c r="P3095">
        <v>325</v>
      </c>
      <c r="Q3095">
        <v>37</v>
      </c>
      <c r="R3095">
        <v>189</v>
      </c>
      <c r="S3095">
        <v>6</v>
      </c>
      <c r="T3095">
        <v>93</v>
      </c>
      <c r="U3095">
        <v>0</v>
      </c>
      <c r="V3095">
        <v>0</v>
      </c>
      <c r="W3095">
        <v>1.2899876566213</v>
      </c>
      <c r="X3095">
        <v>72.50486030169877</v>
      </c>
      <c r="Y3095">
        <v>574.22845344735765</v>
      </c>
      <c r="Z3095">
        <v>690.63316525135576</v>
      </c>
      <c r="AA3095">
        <v>4.5552176617588893</v>
      </c>
      <c r="AB3095">
        <v>118.55296191903257</v>
      </c>
      <c r="AC3095">
        <v>0</v>
      </c>
      <c r="AD3095">
        <v>0</v>
      </c>
      <c r="AE3095">
        <v>1461.764646237825</v>
      </c>
    </row>
    <row r="3096" spans="1:31" x14ac:dyDescent="0.25">
      <c r="A3096">
        <v>2366055</v>
      </c>
      <c r="B3096">
        <v>1</v>
      </c>
      <c r="C3096" t="s">
        <v>81</v>
      </c>
      <c r="D3096" t="s">
        <v>120</v>
      </c>
      <c r="E3096" t="s">
        <v>154</v>
      </c>
      <c r="F3096" t="s">
        <v>9132</v>
      </c>
      <c r="G3096" t="s">
        <v>3821</v>
      </c>
      <c r="H3096" t="s">
        <v>151</v>
      </c>
      <c r="I3096" t="s">
        <v>136</v>
      </c>
      <c r="J3096" t="s">
        <v>137</v>
      </c>
      <c r="K3096" t="s">
        <v>138</v>
      </c>
      <c r="L3096" t="s">
        <v>9133</v>
      </c>
      <c r="M3096" t="s">
        <v>9134</v>
      </c>
      <c r="N3096">
        <v>2.0438888880000001</v>
      </c>
      <c r="O3096">
        <v>0</v>
      </c>
      <c r="P3096">
        <v>387</v>
      </c>
      <c r="Q3096">
        <v>0</v>
      </c>
      <c r="R3096">
        <v>1</v>
      </c>
      <c r="S3096">
        <v>0</v>
      </c>
      <c r="T3096">
        <v>20</v>
      </c>
      <c r="U3096">
        <v>0</v>
      </c>
      <c r="V3096">
        <v>0</v>
      </c>
      <c r="W3096">
        <v>0</v>
      </c>
      <c r="X3096">
        <v>227.96511778334141</v>
      </c>
      <c r="Y3096">
        <v>0</v>
      </c>
      <c r="Z3096">
        <v>4.1246493508768625</v>
      </c>
      <c r="AA3096">
        <v>0</v>
      </c>
      <c r="AB3096">
        <v>65.054291800593347</v>
      </c>
      <c r="AC3096">
        <v>0</v>
      </c>
      <c r="AD3096">
        <v>0</v>
      </c>
      <c r="AE3096">
        <v>297.1440589348116</v>
      </c>
    </row>
    <row r="3097" spans="1:31" x14ac:dyDescent="0.25">
      <c r="A3097">
        <v>2365926</v>
      </c>
      <c r="B3097">
        <v>1</v>
      </c>
      <c r="C3097" t="s">
        <v>81</v>
      </c>
      <c r="D3097" t="s">
        <v>121</v>
      </c>
      <c r="E3097" t="s">
        <v>132</v>
      </c>
      <c r="F3097" t="s">
        <v>9135</v>
      </c>
      <c r="G3097" t="s">
        <v>244</v>
      </c>
      <c r="H3097" t="s">
        <v>135</v>
      </c>
      <c r="I3097" t="s">
        <v>136</v>
      </c>
      <c r="J3097" t="s">
        <v>137</v>
      </c>
      <c r="K3097" t="s">
        <v>245</v>
      </c>
      <c r="L3097" t="s">
        <v>9136</v>
      </c>
      <c r="M3097" t="s">
        <v>9137</v>
      </c>
      <c r="N3097">
        <v>1.128333333</v>
      </c>
      <c r="O3097">
        <v>0</v>
      </c>
      <c r="P3097">
        <v>7</v>
      </c>
      <c r="Q3097">
        <v>0</v>
      </c>
      <c r="R3097">
        <v>3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0.89743794048548631</v>
      </c>
      <c r="Y3097">
        <v>0</v>
      </c>
      <c r="Z3097">
        <v>3.6919342960431658</v>
      </c>
      <c r="AA3097">
        <v>0</v>
      </c>
      <c r="AB3097">
        <v>0</v>
      </c>
      <c r="AC3097">
        <v>0</v>
      </c>
      <c r="AD3097">
        <v>0</v>
      </c>
      <c r="AE3097">
        <v>4.5893722365286518</v>
      </c>
    </row>
    <row r="3098" spans="1:31" x14ac:dyDescent="0.25">
      <c r="A3098">
        <v>2366138</v>
      </c>
      <c r="B3098">
        <v>1</v>
      </c>
      <c r="C3098" t="s">
        <v>81</v>
      </c>
      <c r="D3098" t="s">
        <v>126</v>
      </c>
      <c r="E3098" t="s">
        <v>225</v>
      </c>
      <c r="F3098" t="s">
        <v>9138</v>
      </c>
      <c r="G3098" t="s">
        <v>219</v>
      </c>
      <c r="H3098" t="s">
        <v>151</v>
      </c>
      <c r="I3098" t="s">
        <v>136</v>
      </c>
      <c r="J3098" t="s">
        <v>137</v>
      </c>
      <c r="K3098" t="s">
        <v>138</v>
      </c>
      <c r="L3098" t="s">
        <v>9139</v>
      </c>
      <c r="M3098" t="s">
        <v>9140</v>
      </c>
      <c r="N3098">
        <v>0.85472222200000003</v>
      </c>
      <c r="O3098">
        <v>0</v>
      </c>
      <c r="P3098">
        <v>10</v>
      </c>
      <c r="Q3098">
        <v>0</v>
      </c>
      <c r="R3098">
        <v>1</v>
      </c>
      <c r="S3098">
        <v>0</v>
      </c>
      <c r="T3098">
        <v>1</v>
      </c>
      <c r="U3098">
        <v>0</v>
      </c>
      <c r="V3098">
        <v>0</v>
      </c>
      <c r="W3098">
        <v>0</v>
      </c>
      <c r="X3098">
        <v>1.5435618885856506</v>
      </c>
      <c r="Y3098">
        <v>0</v>
      </c>
      <c r="Z3098">
        <v>2.2720103231241247</v>
      </c>
      <c r="AA3098">
        <v>0</v>
      </c>
      <c r="AB3098">
        <v>0.23326265756851555</v>
      </c>
      <c r="AC3098">
        <v>0</v>
      </c>
      <c r="AD3098">
        <v>0</v>
      </c>
      <c r="AE3098">
        <v>4.0488348692782914</v>
      </c>
    </row>
    <row r="3099" spans="1:31" x14ac:dyDescent="0.25">
      <c r="A3099">
        <v>2366095</v>
      </c>
      <c r="B3099">
        <v>1</v>
      </c>
      <c r="C3099" t="s">
        <v>80</v>
      </c>
      <c r="D3099" t="s">
        <v>95</v>
      </c>
      <c r="E3099" t="s">
        <v>148</v>
      </c>
      <c r="F3099" t="s">
        <v>9141</v>
      </c>
      <c r="G3099" t="s">
        <v>160</v>
      </c>
      <c r="H3099" t="s">
        <v>151</v>
      </c>
      <c r="I3099" t="s">
        <v>136</v>
      </c>
      <c r="J3099" t="s">
        <v>137</v>
      </c>
      <c r="K3099" t="s">
        <v>138</v>
      </c>
      <c r="L3099" t="s">
        <v>9142</v>
      </c>
      <c r="M3099" t="s">
        <v>9143</v>
      </c>
      <c r="N3099">
        <v>0.93333333299999999</v>
      </c>
      <c r="O3099">
        <v>0</v>
      </c>
      <c r="P3099">
        <v>1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0.25484139707378667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0.25484139707378667</v>
      </c>
    </row>
    <row r="3100" spans="1:31" x14ac:dyDescent="0.25">
      <c r="A3100">
        <v>2365969</v>
      </c>
      <c r="B3100">
        <v>1</v>
      </c>
      <c r="C3100" t="s">
        <v>81</v>
      </c>
      <c r="D3100" t="s">
        <v>127</v>
      </c>
      <c r="E3100" t="s">
        <v>171</v>
      </c>
      <c r="F3100" t="s">
        <v>3838</v>
      </c>
      <c r="G3100" t="s">
        <v>168</v>
      </c>
      <c r="H3100" t="s">
        <v>135</v>
      </c>
      <c r="I3100" t="s">
        <v>136</v>
      </c>
      <c r="J3100" t="s">
        <v>137</v>
      </c>
      <c r="K3100" t="s">
        <v>138</v>
      </c>
      <c r="L3100" t="s">
        <v>9144</v>
      </c>
      <c r="M3100" t="s">
        <v>9145</v>
      </c>
      <c r="N3100">
        <v>2.6441666659999998</v>
      </c>
      <c r="O3100">
        <v>3</v>
      </c>
      <c r="P3100">
        <v>4</v>
      </c>
      <c r="Q3100">
        <v>42</v>
      </c>
      <c r="R3100">
        <v>19</v>
      </c>
      <c r="S3100">
        <v>2</v>
      </c>
      <c r="T3100">
        <v>2</v>
      </c>
      <c r="U3100">
        <v>0</v>
      </c>
      <c r="V3100">
        <v>0</v>
      </c>
      <c r="W3100">
        <v>5.2981524566954672</v>
      </c>
      <c r="X3100">
        <v>4.2722125017978758</v>
      </c>
      <c r="Y3100">
        <v>298.92735046479817</v>
      </c>
      <c r="Z3100">
        <v>408.12741695273394</v>
      </c>
      <c r="AA3100">
        <v>14.074579574528405</v>
      </c>
      <c r="AB3100">
        <v>4.9785674390295833</v>
      </c>
      <c r="AC3100">
        <v>0</v>
      </c>
      <c r="AD3100">
        <v>0</v>
      </c>
      <c r="AE3100">
        <v>735.67827938958351</v>
      </c>
    </row>
    <row r="3101" spans="1:31" x14ac:dyDescent="0.25">
      <c r="A3101">
        <v>2365946</v>
      </c>
      <c r="B3101">
        <v>1</v>
      </c>
      <c r="C3101" t="s">
        <v>80</v>
      </c>
      <c r="D3101" t="s">
        <v>103</v>
      </c>
      <c r="E3101" t="s">
        <v>320</v>
      </c>
      <c r="F3101" t="s">
        <v>6815</v>
      </c>
      <c r="G3101" t="s">
        <v>168</v>
      </c>
      <c r="H3101" t="s">
        <v>135</v>
      </c>
      <c r="I3101" t="s">
        <v>653</v>
      </c>
      <c r="J3101" t="s">
        <v>137</v>
      </c>
      <c r="K3101" t="s">
        <v>138</v>
      </c>
      <c r="L3101" t="s">
        <v>9146</v>
      </c>
      <c r="M3101" t="s">
        <v>9147</v>
      </c>
      <c r="N3101">
        <v>3.8012776999999998E-2</v>
      </c>
      <c r="O3101">
        <v>0</v>
      </c>
      <c r="P3101">
        <v>658</v>
      </c>
      <c r="Q3101">
        <v>2</v>
      </c>
      <c r="R3101">
        <v>9</v>
      </c>
      <c r="S3101">
        <v>8</v>
      </c>
      <c r="T3101">
        <v>90</v>
      </c>
      <c r="U3101">
        <v>25</v>
      </c>
      <c r="V3101">
        <v>1</v>
      </c>
      <c r="W3101">
        <v>0</v>
      </c>
      <c r="X3101">
        <v>6.9934356290497117</v>
      </c>
      <c r="Y3101">
        <v>2.6057665800136536</v>
      </c>
      <c r="Z3101">
        <v>0.10464998438359112</v>
      </c>
      <c r="AA3101">
        <v>0.56606785209204891</v>
      </c>
      <c r="AB3101">
        <v>3.9881997672905896</v>
      </c>
      <c r="AC3101">
        <v>189.44798841170564</v>
      </c>
      <c r="AD3101">
        <v>0.11862652420444447</v>
      </c>
      <c r="AE3101">
        <v>203.82473474873967</v>
      </c>
    </row>
    <row r="3102" spans="1:31" x14ac:dyDescent="0.25">
      <c r="A3102">
        <v>2365932</v>
      </c>
      <c r="B3102">
        <v>1</v>
      </c>
      <c r="C3102" t="s">
        <v>80</v>
      </c>
      <c r="D3102" t="s">
        <v>103</v>
      </c>
      <c r="E3102" t="s">
        <v>166</v>
      </c>
      <c r="F3102" t="s">
        <v>9148</v>
      </c>
      <c r="G3102" t="s">
        <v>168</v>
      </c>
      <c r="H3102" t="s">
        <v>135</v>
      </c>
      <c r="I3102" t="s">
        <v>136</v>
      </c>
      <c r="J3102" t="s">
        <v>137</v>
      </c>
      <c r="K3102" t="s">
        <v>138</v>
      </c>
      <c r="L3102" t="s">
        <v>9149</v>
      </c>
      <c r="M3102" t="s">
        <v>9150</v>
      </c>
      <c r="N3102">
        <v>7.2222222000000003E-2</v>
      </c>
      <c r="O3102">
        <v>0</v>
      </c>
      <c r="P3102">
        <v>1007</v>
      </c>
      <c r="Q3102">
        <v>0</v>
      </c>
      <c r="R3102">
        <v>1</v>
      </c>
      <c r="S3102">
        <v>1</v>
      </c>
      <c r="T3102">
        <v>269</v>
      </c>
      <c r="U3102">
        <v>0</v>
      </c>
      <c r="V3102">
        <v>0</v>
      </c>
      <c r="W3102">
        <v>0</v>
      </c>
      <c r="X3102">
        <v>20.525761263787913</v>
      </c>
      <c r="Y3102">
        <v>0</v>
      </c>
      <c r="Z3102">
        <v>3.1430116512888889E-3</v>
      </c>
      <c r="AA3102">
        <v>2.2086119020142663</v>
      </c>
      <c r="AB3102">
        <v>16.970476879087034</v>
      </c>
      <c r="AC3102">
        <v>0</v>
      </c>
      <c r="AD3102">
        <v>0</v>
      </c>
      <c r="AE3102">
        <v>39.707993056540502</v>
      </c>
    </row>
    <row r="3103" spans="1:31" x14ac:dyDescent="0.25">
      <c r="A3103">
        <v>2365826</v>
      </c>
      <c r="B3103">
        <v>1</v>
      </c>
      <c r="C3103" t="s">
        <v>81</v>
      </c>
      <c r="D3103" t="s">
        <v>123</v>
      </c>
      <c r="E3103" t="s">
        <v>132</v>
      </c>
      <c r="F3103" t="s">
        <v>9151</v>
      </c>
      <c r="G3103" t="s">
        <v>142</v>
      </c>
      <c r="H3103" t="s">
        <v>135</v>
      </c>
      <c r="I3103" t="s">
        <v>136</v>
      </c>
      <c r="J3103" t="s">
        <v>137</v>
      </c>
      <c r="K3103" t="s">
        <v>138</v>
      </c>
      <c r="L3103" t="s">
        <v>9152</v>
      </c>
      <c r="M3103" t="s">
        <v>9153</v>
      </c>
      <c r="N3103">
        <v>3.5538888879999999</v>
      </c>
      <c r="O3103">
        <v>2</v>
      </c>
      <c r="P3103">
        <v>58</v>
      </c>
      <c r="Q3103">
        <v>10</v>
      </c>
      <c r="R3103">
        <v>8</v>
      </c>
      <c r="S3103">
        <v>0</v>
      </c>
      <c r="T3103">
        <v>4</v>
      </c>
      <c r="U3103">
        <v>0</v>
      </c>
      <c r="V3103">
        <v>0</v>
      </c>
      <c r="W3103">
        <v>95.188214600119821</v>
      </c>
      <c r="X3103">
        <v>47.889140739003416</v>
      </c>
      <c r="Y3103">
        <v>226.31420619288309</v>
      </c>
      <c r="Z3103">
        <v>323.21852892577778</v>
      </c>
      <c r="AA3103">
        <v>0</v>
      </c>
      <c r="AB3103">
        <v>53.018853631971496</v>
      </c>
      <c r="AC3103">
        <v>0</v>
      </c>
      <c r="AD3103">
        <v>0</v>
      </c>
      <c r="AE3103">
        <v>745.62894408975558</v>
      </c>
    </row>
    <row r="3104" spans="1:31" x14ac:dyDescent="0.25">
      <c r="A3104">
        <v>2366032</v>
      </c>
      <c r="B3104">
        <v>1</v>
      </c>
      <c r="C3104" t="s">
        <v>80</v>
      </c>
      <c r="D3104" t="s">
        <v>101</v>
      </c>
      <c r="E3104" t="s">
        <v>171</v>
      </c>
      <c r="F3104" t="s">
        <v>9154</v>
      </c>
      <c r="G3104" t="s">
        <v>244</v>
      </c>
      <c r="H3104" t="s">
        <v>135</v>
      </c>
      <c r="I3104" t="s">
        <v>136</v>
      </c>
      <c r="J3104" t="s">
        <v>137</v>
      </c>
      <c r="K3104" t="s">
        <v>245</v>
      </c>
      <c r="L3104" t="s">
        <v>9155</v>
      </c>
      <c r="M3104" t="s">
        <v>9156</v>
      </c>
      <c r="N3104">
        <v>0.93888888800000003</v>
      </c>
      <c r="O3104">
        <v>0</v>
      </c>
      <c r="P3104">
        <v>67</v>
      </c>
      <c r="Q3104">
        <v>1</v>
      </c>
      <c r="R3104">
        <v>2</v>
      </c>
      <c r="S3104">
        <v>0</v>
      </c>
      <c r="T3104">
        <v>13</v>
      </c>
      <c r="U3104">
        <v>1</v>
      </c>
      <c r="V3104">
        <v>0</v>
      </c>
      <c r="W3104">
        <v>0</v>
      </c>
      <c r="X3104">
        <v>28.897978598948146</v>
      </c>
      <c r="Y3104">
        <v>25.739468701039225</v>
      </c>
      <c r="Z3104">
        <v>12.880671901497362</v>
      </c>
      <c r="AA3104">
        <v>0</v>
      </c>
      <c r="AB3104">
        <v>16.932799486953261</v>
      </c>
      <c r="AC3104">
        <v>0.79483063880729166</v>
      </c>
      <c r="AD3104">
        <v>0</v>
      </c>
      <c r="AE3104">
        <v>85.245749327245292</v>
      </c>
    </row>
    <row r="3105" spans="1:31" x14ac:dyDescent="0.25">
      <c r="A3105">
        <v>2365918</v>
      </c>
      <c r="B3105">
        <v>1</v>
      </c>
      <c r="C3105" t="s">
        <v>80</v>
      </c>
      <c r="D3105" t="s">
        <v>107</v>
      </c>
      <c r="E3105" t="s">
        <v>132</v>
      </c>
      <c r="F3105" t="s">
        <v>9157</v>
      </c>
      <c r="G3105" t="s">
        <v>168</v>
      </c>
      <c r="H3105" t="s">
        <v>135</v>
      </c>
      <c r="I3105" t="s">
        <v>136</v>
      </c>
      <c r="J3105" t="s">
        <v>137</v>
      </c>
      <c r="K3105" t="s">
        <v>138</v>
      </c>
      <c r="L3105" t="s">
        <v>9158</v>
      </c>
      <c r="M3105" t="s">
        <v>9159</v>
      </c>
      <c r="N3105">
        <v>1.4852777770000001</v>
      </c>
      <c r="O3105">
        <v>0</v>
      </c>
      <c r="P3105">
        <v>900</v>
      </c>
      <c r="Q3105">
        <v>0</v>
      </c>
      <c r="R3105">
        <v>0</v>
      </c>
      <c r="S3105">
        <v>0</v>
      </c>
      <c r="T3105">
        <v>29</v>
      </c>
      <c r="U3105">
        <v>0</v>
      </c>
      <c r="V3105">
        <v>0</v>
      </c>
      <c r="W3105">
        <v>0</v>
      </c>
      <c r="X3105">
        <v>297.08319732277715</v>
      </c>
      <c r="Y3105">
        <v>0</v>
      </c>
      <c r="Z3105">
        <v>0</v>
      </c>
      <c r="AA3105">
        <v>0</v>
      </c>
      <c r="AB3105">
        <v>59.247144089400543</v>
      </c>
      <c r="AC3105">
        <v>0</v>
      </c>
      <c r="AD3105">
        <v>0</v>
      </c>
      <c r="AE3105">
        <v>356.33034141217769</v>
      </c>
    </row>
    <row r="3106" spans="1:31" x14ac:dyDescent="0.25">
      <c r="A3106">
        <v>2366064</v>
      </c>
      <c r="B3106">
        <v>1</v>
      </c>
      <c r="C3106" t="s">
        <v>80</v>
      </c>
      <c r="D3106" t="s">
        <v>96</v>
      </c>
      <c r="E3106" t="s">
        <v>148</v>
      </c>
      <c r="F3106" t="s">
        <v>9160</v>
      </c>
      <c r="G3106" t="s">
        <v>1167</v>
      </c>
      <c r="H3106" t="s">
        <v>151</v>
      </c>
      <c r="I3106" t="s">
        <v>136</v>
      </c>
      <c r="J3106" t="s">
        <v>137</v>
      </c>
      <c r="K3106" t="s">
        <v>138</v>
      </c>
      <c r="L3106" t="s">
        <v>9161</v>
      </c>
      <c r="M3106" t="s">
        <v>9162</v>
      </c>
      <c r="N3106">
        <v>1.516388888</v>
      </c>
      <c r="O3106">
        <v>0</v>
      </c>
      <c r="P3106">
        <v>1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0.96443841806812503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0.96443841806812503</v>
      </c>
    </row>
    <row r="3107" spans="1:31" x14ac:dyDescent="0.25">
      <c r="A3107">
        <v>2365812</v>
      </c>
      <c r="B3107">
        <v>1</v>
      </c>
      <c r="C3107" t="s">
        <v>80</v>
      </c>
      <c r="D3107" t="s">
        <v>107</v>
      </c>
      <c r="E3107" t="s">
        <v>171</v>
      </c>
      <c r="F3107" t="s">
        <v>9163</v>
      </c>
      <c r="G3107" t="s">
        <v>168</v>
      </c>
      <c r="H3107" t="s">
        <v>135</v>
      </c>
      <c r="I3107" t="s">
        <v>136</v>
      </c>
      <c r="J3107" t="s">
        <v>137</v>
      </c>
      <c r="K3107" t="s">
        <v>138</v>
      </c>
      <c r="L3107" t="s">
        <v>9164</v>
      </c>
      <c r="M3107" t="s">
        <v>9165</v>
      </c>
      <c r="N3107">
        <v>3.0722222220000002</v>
      </c>
      <c r="O3107">
        <v>1</v>
      </c>
      <c r="P3107">
        <v>1259</v>
      </c>
      <c r="Q3107">
        <v>15</v>
      </c>
      <c r="R3107">
        <v>32</v>
      </c>
      <c r="S3107">
        <v>4</v>
      </c>
      <c r="T3107">
        <v>38</v>
      </c>
      <c r="U3107">
        <v>0</v>
      </c>
      <c r="V3107">
        <v>3</v>
      </c>
      <c r="W3107">
        <v>3.7295151168540226</v>
      </c>
      <c r="X3107">
        <v>812.93122382986144</v>
      </c>
      <c r="Y3107">
        <v>265.75197420232428</v>
      </c>
      <c r="Z3107">
        <v>335.59796192463614</v>
      </c>
      <c r="AA3107">
        <v>42.314729871473624</v>
      </c>
      <c r="AB3107">
        <v>241.49215347495561</v>
      </c>
      <c r="AC3107">
        <v>0</v>
      </c>
      <c r="AD3107">
        <v>31.21478527215082</v>
      </c>
      <c r="AE3107">
        <v>1733.0323436922558</v>
      </c>
    </row>
    <row r="3108" spans="1:31" x14ac:dyDescent="0.25">
      <c r="A3108">
        <v>2365855</v>
      </c>
      <c r="B3108">
        <v>1</v>
      </c>
      <c r="C3108" t="s">
        <v>80</v>
      </c>
      <c r="D3108" t="s">
        <v>109</v>
      </c>
      <c r="E3108" t="s">
        <v>166</v>
      </c>
      <c r="F3108" t="s">
        <v>9166</v>
      </c>
      <c r="G3108" t="s">
        <v>244</v>
      </c>
      <c r="H3108" t="s">
        <v>135</v>
      </c>
      <c r="I3108" t="s">
        <v>136</v>
      </c>
      <c r="J3108" t="s">
        <v>137</v>
      </c>
      <c r="K3108" t="s">
        <v>245</v>
      </c>
      <c r="L3108" t="s">
        <v>9167</v>
      </c>
      <c r="M3108" t="s">
        <v>9168</v>
      </c>
      <c r="N3108">
        <v>8.165277777</v>
      </c>
      <c r="O3108">
        <v>0</v>
      </c>
      <c r="P3108">
        <v>3221</v>
      </c>
      <c r="Q3108">
        <v>0</v>
      </c>
      <c r="R3108">
        <v>190</v>
      </c>
      <c r="S3108">
        <v>6</v>
      </c>
      <c r="T3108">
        <v>797</v>
      </c>
      <c r="U3108">
        <v>3</v>
      </c>
      <c r="V3108">
        <v>2</v>
      </c>
      <c r="W3108">
        <v>0</v>
      </c>
      <c r="X3108">
        <v>5207.6890218367098</v>
      </c>
      <c r="Y3108">
        <v>0</v>
      </c>
      <c r="Z3108">
        <v>1992.642394235869</v>
      </c>
      <c r="AA3108">
        <v>155.83479915764019</v>
      </c>
      <c r="AB3108">
        <v>4965.3095091061932</v>
      </c>
      <c r="AC3108">
        <v>1009.0569806959711</v>
      </c>
      <c r="AD3108">
        <v>21.384719147235284</v>
      </c>
      <c r="AE3108">
        <v>13351.917424179619</v>
      </c>
    </row>
    <row r="3109" spans="1:31" x14ac:dyDescent="0.25">
      <c r="A3109">
        <v>2365998</v>
      </c>
      <c r="B3109">
        <v>1</v>
      </c>
      <c r="C3109" t="s">
        <v>80</v>
      </c>
      <c r="D3109" t="s">
        <v>91</v>
      </c>
      <c r="E3109" t="s">
        <v>148</v>
      </c>
      <c r="F3109" t="s">
        <v>9169</v>
      </c>
      <c r="G3109" t="s">
        <v>160</v>
      </c>
      <c r="H3109" t="s">
        <v>151</v>
      </c>
      <c r="I3109" t="s">
        <v>136</v>
      </c>
      <c r="J3109" t="s">
        <v>137</v>
      </c>
      <c r="K3109" t="s">
        <v>138</v>
      </c>
      <c r="L3109" t="s">
        <v>9170</v>
      </c>
      <c r="M3109" t="s">
        <v>9171</v>
      </c>
      <c r="N3109">
        <v>0.73583333299999998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1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1.2405089997723795</v>
      </c>
      <c r="AC3109">
        <v>0</v>
      </c>
      <c r="AD3109">
        <v>0</v>
      </c>
      <c r="AE3109">
        <v>1.2405089997723795</v>
      </c>
    </row>
    <row r="3110" spans="1:31" x14ac:dyDescent="0.25">
      <c r="A3110">
        <v>2365829</v>
      </c>
      <c r="B3110">
        <v>1</v>
      </c>
      <c r="C3110" t="s">
        <v>80</v>
      </c>
      <c r="D3110" t="s">
        <v>84</v>
      </c>
      <c r="E3110" t="s">
        <v>154</v>
      </c>
      <c r="F3110" t="s">
        <v>9172</v>
      </c>
      <c r="G3110" t="s">
        <v>1503</v>
      </c>
      <c r="H3110" t="s">
        <v>151</v>
      </c>
      <c r="I3110" t="s">
        <v>136</v>
      </c>
      <c r="J3110" t="s">
        <v>137</v>
      </c>
      <c r="K3110" t="s">
        <v>138</v>
      </c>
      <c r="L3110" t="s">
        <v>9173</v>
      </c>
      <c r="M3110" t="s">
        <v>9174</v>
      </c>
      <c r="N3110">
        <v>0.74916666600000004</v>
      </c>
      <c r="O3110">
        <v>0</v>
      </c>
      <c r="P3110">
        <v>204</v>
      </c>
      <c r="Q3110">
        <v>0</v>
      </c>
      <c r="R3110">
        <v>0</v>
      </c>
      <c r="S3110">
        <v>0</v>
      </c>
      <c r="T3110">
        <v>106</v>
      </c>
      <c r="U3110">
        <v>0</v>
      </c>
      <c r="V3110">
        <v>3</v>
      </c>
      <c r="W3110">
        <v>0</v>
      </c>
      <c r="X3110">
        <v>45.707815245956994</v>
      </c>
      <c r="Y3110">
        <v>0</v>
      </c>
      <c r="Z3110">
        <v>0</v>
      </c>
      <c r="AA3110">
        <v>0</v>
      </c>
      <c r="AB3110">
        <v>85.842197219917736</v>
      </c>
      <c r="AC3110">
        <v>0</v>
      </c>
      <c r="AD3110">
        <v>110.69394926836242</v>
      </c>
      <c r="AE3110">
        <v>242.24396173423713</v>
      </c>
    </row>
    <row r="3111" spans="1:31" x14ac:dyDescent="0.25">
      <c r="A3111">
        <v>2365898</v>
      </c>
      <c r="B3111">
        <v>1</v>
      </c>
      <c r="C3111" t="s">
        <v>80</v>
      </c>
      <c r="D3111" t="s">
        <v>91</v>
      </c>
      <c r="E3111" t="s">
        <v>225</v>
      </c>
      <c r="F3111" t="s">
        <v>9175</v>
      </c>
      <c r="G3111" t="s">
        <v>227</v>
      </c>
      <c r="H3111" t="s">
        <v>151</v>
      </c>
      <c r="I3111" t="s">
        <v>136</v>
      </c>
      <c r="J3111" t="s">
        <v>137</v>
      </c>
      <c r="K3111" t="s">
        <v>138</v>
      </c>
      <c r="L3111" t="s">
        <v>9176</v>
      </c>
      <c r="M3111" t="s">
        <v>9177</v>
      </c>
      <c r="N3111">
        <v>1.5022222220000001</v>
      </c>
      <c r="O3111">
        <v>0</v>
      </c>
      <c r="P3111">
        <v>47</v>
      </c>
      <c r="Q3111">
        <v>0</v>
      </c>
      <c r="R3111">
        <v>1</v>
      </c>
      <c r="S3111">
        <v>0</v>
      </c>
      <c r="T3111">
        <v>4</v>
      </c>
      <c r="U3111">
        <v>0</v>
      </c>
      <c r="V3111">
        <v>0</v>
      </c>
      <c r="W3111">
        <v>0</v>
      </c>
      <c r="X3111">
        <v>17.365668695073079</v>
      </c>
      <c r="Y3111">
        <v>0</v>
      </c>
      <c r="Z3111">
        <v>1.0708688143378631</v>
      </c>
      <c r="AA3111">
        <v>0</v>
      </c>
      <c r="AB3111">
        <v>2.9923800953236648</v>
      </c>
      <c r="AC3111">
        <v>0</v>
      </c>
      <c r="AD3111">
        <v>0</v>
      </c>
      <c r="AE3111">
        <v>21.428917604734607</v>
      </c>
    </row>
    <row r="3112" spans="1:31" x14ac:dyDescent="0.25">
      <c r="A3112">
        <v>2366141</v>
      </c>
      <c r="B3112">
        <v>1</v>
      </c>
      <c r="C3112" t="s">
        <v>80</v>
      </c>
      <c r="D3112" t="s">
        <v>85</v>
      </c>
      <c r="E3112" t="s">
        <v>148</v>
      </c>
      <c r="F3112" t="s">
        <v>9178</v>
      </c>
      <c r="G3112" t="s">
        <v>160</v>
      </c>
      <c r="H3112" t="s">
        <v>151</v>
      </c>
      <c r="I3112" t="s">
        <v>136</v>
      </c>
      <c r="J3112" t="s">
        <v>137</v>
      </c>
      <c r="K3112" t="s">
        <v>138</v>
      </c>
      <c r="L3112" t="s">
        <v>9179</v>
      </c>
      <c r="M3112" t="s">
        <v>9180</v>
      </c>
      <c r="N3112">
        <v>1.996388888</v>
      </c>
      <c r="O3112">
        <v>0</v>
      </c>
      <c r="P3112">
        <v>1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</row>
    <row r="3113" spans="1:31" x14ac:dyDescent="0.25">
      <c r="A3113">
        <v>2365935</v>
      </c>
      <c r="B3113">
        <v>1</v>
      </c>
      <c r="C3113" t="s">
        <v>80</v>
      </c>
      <c r="D3113" t="s">
        <v>106</v>
      </c>
      <c r="E3113" t="s">
        <v>175</v>
      </c>
      <c r="F3113" t="s">
        <v>9181</v>
      </c>
      <c r="G3113" t="s">
        <v>219</v>
      </c>
      <c r="H3113" t="s">
        <v>151</v>
      </c>
      <c r="I3113" t="s">
        <v>136</v>
      </c>
      <c r="J3113" t="s">
        <v>137</v>
      </c>
      <c r="K3113" t="s">
        <v>138</v>
      </c>
      <c r="L3113" t="s">
        <v>9182</v>
      </c>
      <c r="M3113" t="s">
        <v>9183</v>
      </c>
      <c r="N3113">
        <v>1.440555555</v>
      </c>
      <c r="O3113">
        <v>0</v>
      </c>
      <c r="P3113">
        <v>127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52.558083504218502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52.558083504218502</v>
      </c>
    </row>
    <row r="3114" spans="1:31" x14ac:dyDescent="0.25">
      <c r="A3114">
        <v>2365835</v>
      </c>
      <c r="B3114">
        <v>1</v>
      </c>
      <c r="C3114" t="s">
        <v>80</v>
      </c>
      <c r="D3114" t="s">
        <v>95</v>
      </c>
      <c r="E3114" t="s">
        <v>132</v>
      </c>
      <c r="F3114" t="s">
        <v>9184</v>
      </c>
      <c r="G3114" t="s">
        <v>244</v>
      </c>
      <c r="H3114" t="s">
        <v>135</v>
      </c>
      <c r="I3114" t="s">
        <v>136</v>
      </c>
      <c r="J3114" t="s">
        <v>137</v>
      </c>
      <c r="K3114" t="s">
        <v>245</v>
      </c>
      <c r="L3114" t="s">
        <v>9185</v>
      </c>
      <c r="M3114" t="s">
        <v>9186</v>
      </c>
      <c r="N3114">
        <v>1.9666666660000001</v>
      </c>
      <c r="O3114">
        <v>0</v>
      </c>
      <c r="P3114">
        <v>2393</v>
      </c>
      <c r="Q3114">
        <v>0</v>
      </c>
      <c r="R3114">
        <v>0</v>
      </c>
      <c r="S3114">
        <v>0</v>
      </c>
      <c r="T3114">
        <v>422</v>
      </c>
      <c r="U3114">
        <v>0</v>
      </c>
      <c r="V3114">
        <v>0</v>
      </c>
      <c r="W3114">
        <v>0</v>
      </c>
      <c r="X3114">
        <v>1170.427222861797</v>
      </c>
      <c r="Y3114">
        <v>0</v>
      </c>
      <c r="Z3114">
        <v>0</v>
      </c>
      <c r="AA3114">
        <v>0</v>
      </c>
      <c r="AB3114">
        <v>808.09329747698155</v>
      </c>
      <c r="AC3114">
        <v>0</v>
      </c>
      <c r="AD3114">
        <v>0</v>
      </c>
      <c r="AE3114">
        <v>1978.5205203387786</v>
      </c>
    </row>
    <row r="3115" spans="1:31" x14ac:dyDescent="0.25">
      <c r="A3115">
        <v>2365961</v>
      </c>
      <c r="B3115">
        <v>1</v>
      </c>
      <c r="C3115" t="s">
        <v>81</v>
      </c>
      <c r="D3115" t="s">
        <v>128</v>
      </c>
      <c r="E3115" t="s">
        <v>166</v>
      </c>
      <c r="F3115" t="s">
        <v>1184</v>
      </c>
      <c r="G3115" t="s">
        <v>168</v>
      </c>
      <c r="H3115" t="s">
        <v>135</v>
      </c>
      <c r="I3115" t="s">
        <v>136</v>
      </c>
      <c r="J3115" t="s">
        <v>137</v>
      </c>
      <c r="K3115" t="s">
        <v>138</v>
      </c>
      <c r="L3115" t="s">
        <v>9187</v>
      </c>
      <c r="M3115" t="s">
        <v>9188</v>
      </c>
      <c r="N3115">
        <v>1.2833333330000001</v>
      </c>
      <c r="O3115">
        <v>0</v>
      </c>
      <c r="P3115">
        <v>964</v>
      </c>
      <c r="Q3115">
        <v>1</v>
      </c>
      <c r="R3115">
        <v>9</v>
      </c>
      <c r="S3115">
        <v>15</v>
      </c>
      <c r="T3115">
        <v>127</v>
      </c>
      <c r="U3115">
        <v>0</v>
      </c>
      <c r="V3115">
        <v>0</v>
      </c>
      <c r="W3115">
        <v>0</v>
      </c>
      <c r="X3115">
        <v>174.91116329678005</v>
      </c>
      <c r="Y3115">
        <v>17.278350199482166</v>
      </c>
      <c r="Z3115">
        <v>29.322296640350086</v>
      </c>
      <c r="AA3115">
        <v>131.5476205699407</v>
      </c>
      <c r="AB3115">
        <v>59.257547528220954</v>
      </c>
      <c r="AC3115">
        <v>0</v>
      </c>
      <c r="AD3115">
        <v>0</v>
      </c>
      <c r="AE3115">
        <v>412.31697823477396</v>
      </c>
    </row>
    <row r="3116" spans="1:31" x14ac:dyDescent="0.25">
      <c r="A3116">
        <v>2365892</v>
      </c>
      <c r="B3116">
        <v>1</v>
      </c>
      <c r="C3116" t="s">
        <v>81</v>
      </c>
      <c r="D3116" t="s">
        <v>117</v>
      </c>
      <c r="E3116" t="s">
        <v>148</v>
      </c>
      <c r="F3116" t="s">
        <v>9189</v>
      </c>
      <c r="G3116" t="s">
        <v>160</v>
      </c>
      <c r="H3116" t="s">
        <v>151</v>
      </c>
      <c r="I3116" t="s">
        <v>136</v>
      </c>
      <c r="J3116" t="s">
        <v>137</v>
      </c>
      <c r="K3116" t="s">
        <v>138</v>
      </c>
      <c r="L3116" t="s">
        <v>9190</v>
      </c>
      <c r="M3116" t="s">
        <v>9191</v>
      </c>
      <c r="N3116">
        <v>4.4638888879999996</v>
      </c>
      <c r="O3116">
        <v>0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</row>
    <row r="3117" spans="1:31" x14ac:dyDescent="0.25">
      <c r="A3117">
        <v>2365915</v>
      </c>
      <c r="B3117">
        <v>1</v>
      </c>
      <c r="C3117" t="s">
        <v>81</v>
      </c>
      <c r="D3117" t="s">
        <v>113</v>
      </c>
      <c r="E3117" t="s">
        <v>171</v>
      </c>
      <c r="F3117" t="s">
        <v>9192</v>
      </c>
      <c r="G3117" t="s">
        <v>244</v>
      </c>
      <c r="H3117" t="s">
        <v>135</v>
      </c>
      <c r="I3117" t="s">
        <v>136</v>
      </c>
      <c r="J3117" t="s">
        <v>137</v>
      </c>
      <c r="K3117" t="s">
        <v>245</v>
      </c>
      <c r="L3117" t="s">
        <v>9193</v>
      </c>
      <c r="M3117" t="s">
        <v>9194</v>
      </c>
      <c r="N3117">
        <v>0.77722222200000002</v>
      </c>
      <c r="O3117">
        <v>0</v>
      </c>
      <c r="P3117">
        <v>33</v>
      </c>
      <c r="Q3117">
        <v>9</v>
      </c>
      <c r="R3117">
        <v>23</v>
      </c>
      <c r="S3117">
        <v>5</v>
      </c>
      <c r="T3117">
        <v>1</v>
      </c>
      <c r="U3117">
        <v>0</v>
      </c>
      <c r="V3117">
        <v>0</v>
      </c>
      <c r="W3117">
        <v>0</v>
      </c>
      <c r="X3117">
        <v>3.5414476105978201</v>
      </c>
      <c r="Y3117">
        <v>17.038760739233759</v>
      </c>
      <c r="Z3117">
        <v>11.318106116236002</v>
      </c>
      <c r="AA3117">
        <v>66.229203850685607</v>
      </c>
      <c r="AB3117">
        <v>0</v>
      </c>
      <c r="AC3117">
        <v>0</v>
      </c>
      <c r="AD3117">
        <v>0</v>
      </c>
      <c r="AE3117">
        <v>98.127518316753196</v>
      </c>
    </row>
    <row r="3118" spans="1:31" x14ac:dyDescent="0.25">
      <c r="A3118">
        <v>2366147</v>
      </c>
      <c r="B3118">
        <v>1</v>
      </c>
      <c r="C3118" t="s">
        <v>80</v>
      </c>
      <c r="D3118" t="s">
        <v>97</v>
      </c>
      <c r="E3118" t="s">
        <v>225</v>
      </c>
      <c r="F3118" t="s">
        <v>9195</v>
      </c>
      <c r="G3118" t="s">
        <v>227</v>
      </c>
      <c r="H3118" t="s">
        <v>151</v>
      </c>
      <c r="I3118" t="s">
        <v>136</v>
      </c>
      <c r="J3118" t="s">
        <v>137</v>
      </c>
      <c r="K3118" t="s">
        <v>138</v>
      </c>
      <c r="L3118" t="s">
        <v>9196</v>
      </c>
      <c r="M3118" t="s">
        <v>9197</v>
      </c>
      <c r="N3118">
        <v>1.530277777</v>
      </c>
      <c r="O3118">
        <v>0</v>
      </c>
      <c r="P3118">
        <v>36</v>
      </c>
      <c r="Q3118">
        <v>0</v>
      </c>
      <c r="R3118">
        <v>1</v>
      </c>
      <c r="S3118">
        <v>0</v>
      </c>
      <c r="T3118">
        <v>6</v>
      </c>
      <c r="U3118">
        <v>0</v>
      </c>
      <c r="V3118">
        <v>0</v>
      </c>
      <c r="W3118">
        <v>0</v>
      </c>
      <c r="X3118">
        <v>16.642057107545988</v>
      </c>
      <c r="Y3118">
        <v>0</v>
      </c>
      <c r="Z3118">
        <v>0</v>
      </c>
      <c r="AA3118">
        <v>0</v>
      </c>
      <c r="AB3118">
        <v>3.2844866412723515</v>
      </c>
      <c r="AC3118">
        <v>0</v>
      </c>
      <c r="AD3118">
        <v>0</v>
      </c>
      <c r="AE3118">
        <v>19.926543748818339</v>
      </c>
    </row>
    <row r="3119" spans="1:31" x14ac:dyDescent="0.25">
      <c r="A3119">
        <v>2365815</v>
      </c>
      <c r="B3119">
        <v>1</v>
      </c>
      <c r="C3119" t="s">
        <v>80</v>
      </c>
      <c r="D3119" t="s">
        <v>107</v>
      </c>
      <c r="E3119" t="s">
        <v>166</v>
      </c>
      <c r="F3119" t="s">
        <v>9198</v>
      </c>
      <c r="G3119" t="s">
        <v>168</v>
      </c>
      <c r="H3119" t="s">
        <v>135</v>
      </c>
      <c r="I3119" t="s">
        <v>136</v>
      </c>
      <c r="J3119" t="s">
        <v>137</v>
      </c>
      <c r="K3119" t="s">
        <v>138</v>
      </c>
      <c r="L3119" t="s">
        <v>9199</v>
      </c>
      <c r="M3119" t="s">
        <v>9200</v>
      </c>
      <c r="N3119">
        <v>1.5108333329999999</v>
      </c>
      <c r="O3119">
        <v>0</v>
      </c>
      <c r="P3119">
        <v>5063</v>
      </c>
      <c r="Q3119">
        <v>0</v>
      </c>
      <c r="R3119">
        <v>2</v>
      </c>
      <c r="S3119">
        <v>2</v>
      </c>
      <c r="T3119">
        <v>504</v>
      </c>
      <c r="U3119">
        <v>0</v>
      </c>
      <c r="V3119">
        <v>0</v>
      </c>
      <c r="W3119">
        <v>0</v>
      </c>
      <c r="X3119">
        <v>1557.4030314087238</v>
      </c>
      <c r="Y3119">
        <v>0</v>
      </c>
      <c r="Z3119">
        <v>1.5060803449324724</v>
      </c>
      <c r="AA3119">
        <v>3.7570663449280826</v>
      </c>
      <c r="AB3119">
        <v>685.14598281633289</v>
      </c>
      <c r="AC3119">
        <v>0</v>
      </c>
      <c r="AD3119">
        <v>0</v>
      </c>
      <c r="AE3119">
        <v>2247.8121609149175</v>
      </c>
    </row>
    <row r="3120" spans="1:31" x14ac:dyDescent="0.25">
      <c r="A3120">
        <v>2366001</v>
      </c>
      <c r="B3120">
        <v>1</v>
      </c>
      <c r="C3120" t="s">
        <v>81</v>
      </c>
      <c r="D3120" t="s">
        <v>128</v>
      </c>
      <c r="E3120" t="s">
        <v>148</v>
      </c>
      <c r="F3120" t="s">
        <v>9201</v>
      </c>
      <c r="G3120" t="s">
        <v>150</v>
      </c>
      <c r="H3120" t="s">
        <v>151</v>
      </c>
      <c r="I3120" t="s">
        <v>136</v>
      </c>
      <c r="J3120" t="s">
        <v>137</v>
      </c>
      <c r="K3120" t="s">
        <v>138</v>
      </c>
      <c r="L3120" t="s">
        <v>9202</v>
      </c>
      <c r="M3120" t="s">
        <v>9203</v>
      </c>
      <c r="N3120">
        <v>0.79500000000000004</v>
      </c>
      <c r="O3120">
        <v>0</v>
      </c>
      <c r="P3120">
        <v>1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0.37640603271256884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0.37640603271256884</v>
      </c>
    </row>
    <row r="3121" spans="1:31" x14ac:dyDescent="0.25">
      <c r="A3121">
        <v>2366018</v>
      </c>
      <c r="B3121">
        <v>1</v>
      </c>
      <c r="C3121" t="s">
        <v>80</v>
      </c>
      <c r="D3121" t="s">
        <v>93</v>
      </c>
      <c r="E3121" t="s">
        <v>225</v>
      </c>
      <c r="F3121" t="s">
        <v>9204</v>
      </c>
      <c r="G3121" t="s">
        <v>219</v>
      </c>
      <c r="H3121" t="s">
        <v>151</v>
      </c>
      <c r="I3121" t="s">
        <v>136</v>
      </c>
      <c r="J3121" t="s">
        <v>137</v>
      </c>
      <c r="K3121" t="s">
        <v>138</v>
      </c>
      <c r="L3121" t="s">
        <v>9205</v>
      </c>
      <c r="M3121" t="s">
        <v>9206</v>
      </c>
      <c r="N3121">
        <v>1.487777777</v>
      </c>
      <c r="O3121">
        <v>0</v>
      </c>
      <c r="P3121">
        <v>1</v>
      </c>
      <c r="Q3121">
        <v>0</v>
      </c>
      <c r="R3121">
        <v>7</v>
      </c>
      <c r="S3121">
        <v>0</v>
      </c>
      <c r="T3121">
        <v>4</v>
      </c>
      <c r="U3121">
        <v>0</v>
      </c>
      <c r="V3121">
        <v>0</v>
      </c>
      <c r="W3121">
        <v>0</v>
      </c>
      <c r="X3121">
        <v>0.56736647586855682</v>
      </c>
      <c r="Y3121">
        <v>0</v>
      </c>
      <c r="Z3121">
        <v>70.351675205101557</v>
      </c>
      <c r="AA3121">
        <v>0</v>
      </c>
      <c r="AB3121">
        <v>23.819333463577991</v>
      </c>
      <c r="AC3121">
        <v>0</v>
      </c>
      <c r="AD3121">
        <v>0</v>
      </c>
      <c r="AE3121">
        <v>94.738375144548101</v>
      </c>
    </row>
    <row r="3122" spans="1:31" x14ac:dyDescent="0.25">
      <c r="A3122">
        <v>2365995</v>
      </c>
      <c r="B3122">
        <v>1</v>
      </c>
      <c r="C3122" t="s">
        <v>81</v>
      </c>
      <c r="D3122" t="s">
        <v>114</v>
      </c>
      <c r="E3122" t="s">
        <v>171</v>
      </c>
      <c r="F3122" t="s">
        <v>9207</v>
      </c>
      <c r="G3122" t="s">
        <v>244</v>
      </c>
      <c r="H3122" t="s">
        <v>135</v>
      </c>
      <c r="I3122" t="s">
        <v>136</v>
      </c>
      <c r="J3122" t="s">
        <v>137</v>
      </c>
      <c r="K3122" t="s">
        <v>245</v>
      </c>
      <c r="L3122" t="s">
        <v>9208</v>
      </c>
      <c r="M3122" t="s">
        <v>9209</v>
      </c>
      <c r="N3122">
        <v>3.798333333</v>
      </c>
      <c r="O3122">
        <v>0</v>
      </c>
      <c r="P3122">
        <v>898</v>
      </c>
      <c r="Q3122">
        <v>0</v>
      </c>
      <c r="R3122">
        <v>65</v>
      </c>
      <c r="S3122">
        <v>2</v>
      </c>
      <c r="T3122">
        <v>102</v>
      </c>
      <c r="U3122">
        <v>0</v>
      </c>
      <c r="V3122">
        <v>1</v>
      </c>
      <c r="W3122">
        <v>0</v>
      </c>
      <c r="X3122">
        <v>476.51455849726716</v>
      </c>
      <c r="Y3122">
        <v>0</v>
      </c>
      <c r="Z3122">
        <v>27.464837508979869</v>
      </c>
      <c r="AA3122">
        <v>19.98240801006801</v>
      </c>
      <c r="AB3122">
        <v>237.5350242631323</v>
      </c>
      <c r="AC3122">
        <v>0</v>
      </c>
      <c r="AD3122">
        <v>0</v>
      </c>
      <c r="AE3122">
        <v>761.4968282794473</v>
      </c>
    </row>
    <row r="3123" spans="1:31" x14ac:dyDescent="0.25">
      <c r="A3123">
        <v>2366124</v>
      </c>
      <c r="B3123">
        <v>1</v>
      </c>
      <c r="C3123" t="s">
        <v>80</v>
      </c>
      <c r="D3123" t="s">
        <v>93</v>
      </c>
      <c r="E3123" t="s">
        <v>225</v>
      </c>
      <c r="F3123" t="s">
        <v>9210</v>
      </c>
      <c r="G3123" t="s">
        <v>227</v>
      </c>
      <c r="H3123" t="s">
        <v>151</v>
      </c>
      <c r="I3123" t="s">
        <v>136</v>
      </c>
      <c r="J3123" t="s">
        <v>137</v>
      </c>
      <c r="K3123" t="s">
        <v>138</v>
      </c>
      <c r="L3123" t="s">
        <v>9211</v>
      </c>
      <c r="M3123" t="s">
        <v>9212</v>
      </c>
      <c r="N3123">
        <v>3.3986111110000001</v>
      </c>
      <c r="O3123">
        <v>0</v>
      </c>
      <c r="P3123">
        <v>5</v>
      </c>
      <c r="Q3123">
        <v>0</v>
      </c>
      <c r="R3123">
        <v>2</v>
      </c>
      <c r="S3123">
        <v>0</v>
      </c>
      <c r="T3123">
        <v>2</v>
      </c>
      <c r="U3123">
        <v>0</v>
      </c>
      <c r="V3123">
        <v>0</v>
      </c>
      <c r="W3123">
        <v>0</v>
      </c>
      <c r="X3123">
        <v>26.867143796755379</v>
      </c>
      <c r="Y3123">
        <v>0</v>
      </c>
      <c r="Z3123">
        <v>16.14293203122303</v>
      </c>
      <c r="AA3123">
        <v>0</v>
      </c>
      <c r="AB3123">
        <v>5.5189796924322012</v>
      </c>
      <c r="AC3123">
        <v>0</v>
      </c>
      <c r="AD3123">
        <v>0</v>
      </c>
      <c r="AE3123">
        <v>48.529055520410616</v>
      </c>
    </row>
    <row r="3124" spans="1:31" x14ac:dyDescent="0.25">
      <c r="A3124">
        <v>2366038</v>
      </c>
      <c r="B3124">
        <v>1</v>
      </c>
      <c r="C3124" t="s">
        <v>81</v>
      </c>
      <c r="D3124" t="s">
        <v>120</v>
      </c>
      <c r="E3124" t="s">
        <v>148</v>
      </c>
      <c r="F3124" t="s">
        <v>9213</v>
      </c>
      <c r="G3124" t="s">
        <v>240</v>
      </c>
      <c r="H3124" t="s">
        <v>151</v>
      </c>
      <c r="I3124" t="s">
        <v>136</v>
      </c>
      <c r="J3124" t="s">
        <v>137</v>
      </c>
      <c r="K3124" t="s">
        <v>138</v>
      </c>
      <c r="L3124" t="s">
        <v>9214</v>
      </c>
      <c r="M3124" t="s">
        <v>9215</v>
      </c>
      <c r="N3124">
        <v>4.494444444</v>
      </c>
      <c r="O3124">
        <v>0</v>
      </c>
      <c r="P3124">
        <v>11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16.410968339693326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16.410968339693326</v>
      </c>
    </row>
    <row r="3125" spans="1:31" x14ac:dyDescent="0.25">
      <c r="A3125">
        <v>2366081</v>
      </c>
      <c r="B3125">
        <v>1</v>
      </c>
      <c r="C3125" t="s">
        <v>81</v>
      </c>
      <c r="D3125" t="s">
        <v>123</v>
      </c>
      <c r="E3125" t="s">
        <v>148</v>
      </c>
      <c r="F3125" t="s">
        <v>9216</v>
      </c>
      <c r="G3125" t="s">
        <v>160</v>
      </c>
      <c r="H3125" t="s">
        <v>151</v>
      </c>
      <c r="I3125" t="s">
        <v>136</v>
      </c>
      <c r="J3125" t="s">
        <v>137</v>
      </c>
      <c r="K3125" t="s">
        <v>138</v>
      </c>
      <c r="L3125" t="s">
        <v>9217</v>
      </c>
      <c r="M3125" t="s">
        <v>9218</v>
      </c>
      <c r="N3125">
        <v>1.533055555</v>
      </c>
      <c r="O3125">
        <v>0</v>
      </c>
      <c r="P3125">
        <v>2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0.99930521362839553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0.99930521362839553</v>
      </c>
    </row>
    <row r="3126" spans="1:31" x14ac:dyDescent="0.25">
      <c r="A3126">
        <v>2366010</v>
      </c>
      <c r="B3126">
        <v>1</v>
      </c>
      <c r="C3126" t="s">
        <v>81</v>
      </c>
      <c r="D3126" t="s">
        <v>127</v>
      </c>
      <c r="E3126" t="s">
        <v>225</v>
      </c>
      <c r="F3126" t="s">
        <v>9219</v>
      </c>
      <c r="G3126" t="s">
        <v>219</v>
      </c>
      <c r="H3126" t="s">
        <v>151</v>
      </c>
      <c r="I3126" t="s">
        <v>136</v>
      </c>
      <c r="J3126" t="s">
        <v>137</v>
      </c>
      <c r="K3126" t="s">
        <v>138</v>
      </c>
      <c r="L3126" t="s">
        <v>9220</v>
      </c>
      <c r="M3126" t="s">
        <v>9221</v>
      </c>
      <c r="N3126">
        <v>2.7344444440000002</v>
      </c>
      <c r="O3126">
        <v>0</v>
      </c>
      <c r="P3126">
        <v>13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8.5551724990986013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8.5551724990986013</v>
      </c>
    </row>
    <row r="3127" spans="1:31" x14ac:dyDescent="0.25">
      <c r="A3127">
        <v>2365987</v>
      </c>
      <c r="B3127">
        <v>1</v>
      </c>
      <c r="C3127" t="s">
        <v>80</v>
      </c>
      <c r="D3127" t="s">
        <v>103</v>
      </c>
      <c r="E3127" t="s">
        <v>320</v>
      </c>
      <c r="F3127" t="s">
        <v>9222</v>
      </c>
      <c r="G3127" t="s">
        <v>168</v>
      </c>
      <c r="H3127" t="s">
        <v>135</v>
      </c>
      <c r="I3127" t="s">
        <v>136</v>
      </c>
      <c r="J3127" t="s">
        <v>137</v>
      </c>
      <c r="K3127" t="s">
        <v>138</v>
      </c>
      <c r="L3127" t="s">
        <v>9223</v>
      </c>
      <c r="M3127" t="s">
        <v>9224</v>
      </c>
      <c r="N3127">
        <v>7.3154443999999999E-2</v>
      </c>
      <c r="O3127">
        <v>0</v>
      </c>
      <c r="P3127">
        <v>7</v>
      </c>
      <c r="Q3127">
        <v>43</v>
      </c>
      <c r="R3127">
        <v>72</v>
      </c>
      <c r="S3127">
        <v>16</v>
      </c>
      <c r="T3127">
        <v>19</v>
      </c>
      <c r="U3127">
        <v>5</v>
      </c>
      <c r="V3127">
        <v>0</v>
      </c>
      <c r="W3127">
        <v>0</v>
      </c>
      <c r="X3127">
        <v>0.12836418328509777</v>
      </c>
      <c r="Y3127">
        <v>17.923097544713585</v>
      </c>
      <c r="Z3127">
        <v>21.012521579523558</v>
      </c>
      <c r="AA3127">
        <v>16.298904398385638</v>
      </c>
      <c r="AB3127">
        <v>5.4019797378774044</v>
      </c>
      <c r="AC3127">
        <v>28.291280264885035</v>
      </c>
      <c r="AD3127">
        <v>0</v>
      </c>
      <c r="AE3127">
        <v>89.056147708670309</v>
      </c>
    </row>
    <row r="3128" spans="1:31" x14ac:dyDescent="0.25">
      <c r="A3128">
        <v>2365818</v>
      </c>
      <c r="B3128">
        <v>1</v>
      </c>
      <c r="C3128" t="s">
        <v>81</v>
      </c>
      <c r="D3128" t="s">
        <v>117</v>
      </c>
      <c r="E3128" t="s">
        <v>166</v>
      </c>
      <c r="F3128" t="s">
        <v>2208</v>
      </c>
      <c r="G3128" t="s">
        <v>168</v>
      </c>
      <c r="H3128" t="s">
        <v>135</v>
      </c>
      <c r="I3128" t="s">
        <v>136</v>
      </c>
      <c r="J3128" t="s">
        <v>137</v>
      </c>
      <c r="K3128" t="s">
        <v>138</v>
      </c>
      <c r="L3128" t="s">
        <v>9225</v>
      </c>
      <c r="M3128" t="s">
        <v>9226</v>
      </c>
      <c r="N3128">
        <v>2.261111111</v>
      </c>
      <c r="O3128">
        <v>0</v>
      </c>
      <c r="P3128">
        <v>403</v>
      </c>
      <c r="Q3128">
        <v>37</v>
      </c>
      <c r="R3128">
        <v>45</v>
      </c>
      <c r="S3128">
        <v>6</v>
      </c>
      <c r="T3128">
        <v>31</v>
      </c>
      <c r="U3128">
        <v>1</v>
      </c>
      <c r="V3128">
        <v>0</v>
      </c>
      <c r="W3128">
        <v>0</v>
      </c>
      <c r="X3128">
        <v>116.45575452362571</v>
      </c>
      <c r="Y3128">
        <v>358.67093221084968</v>
      </c>
      <c r="Z3128">
        <v>166.11959939447809</v>
      </c>
      <c r="AA3128">
        <v>242.74572563899517</v>
      </c>
      <c r="AB3128">
        <v>42.66863422391814</v>
      </c>
      <c r="AC3128">
        <v>117.11734198965917</v>
      </c>
      <c r="AD3128">
        <v>0</v>
      </c>
      <c r="AE3128">
        <v>1043.7779879815259</v>
      </c>
    </row>
    <row r="3129" spans="1:31" x14ac:dyDescent="0.25">
      <c r="A3129">
        <v>2365841</v>
      </c>
      <c r="B3129">
        <v>1</v>
      </c>
      <c r="C3129" t="s">
        <v>80</v>
      </c>
      <c r="D3129" t="s">
        <v>100</v>
      </c>
      <c r="E3129" t="s">
        <v>166</v>
      </c>
      <c r="F3129" t="s">
        <v>9227</v>
      </c>
      <c r="G3129" t="s">
        <v>168</v>
      </c>
      <c r="H3129" t="s">
        <v>135</v>
      </c>
      <c r="I3129" t="s">
        <v>136</v>
      </c>
      <c r="J3129" t="s">
        <v>137</v>
      </c>
      <c r="K3129" t="s">
        <v>138</v>
      </c>
      <c r="L3129" t="s">
        <v>9228</v>
      </c>
      <c r="M3129" t="s">
        <v>9229</v>
      </c>
      <c r="N3129">
        <v>0.30388888800000002</v>
      </c>
      <c r="O3129">
        <v>2</v>
      </c>
      <c r="P3129">
        <v>1331</v>
      </c>
      <c r="Q3129">
        <v>14</v>
      </c>
      <c r="R3129">
        <v>143</v>
      </c>
      <c r="S3129">
        <v>29</v>
      </c>
      <c r="T3129">
        <v>116</v>
      </c>
      <c r="U3129">
        <v>2</v>
      </c>
      <c r="V3129">
        <v>0</v>
      </c>
      <c r="W3129">
        <v>0.10879522061277334</v>
      </c>
      <c r="X3129">
        <v>192.69917660390337</v>
      </c>
      <c r="Y3129">
        <v>13.940220525577999</v>
      </c>
      <c r="Z3129">
        <v>60.57676550677045</v>
      </c>
      <c r="AA3129">
        <v>45.243199417621128</v>
      </c>
      <c r="AB3129">
        <v>43.600836576386079</v>
      </c>
      <c r="AC3129">
        <v>12.412732352434043</v>
      </c>
      <c r="AD3129">
        <v>0</v>
      </c>
      <c r="AE3129">
        <v>368.58172620330589</v>
      </c>
    </row>
    <row r="3130" spans="1:31" x14ac:dyDescent="0.25">
      <c r="A3130">
        <v>2365964</v>
      </c>
      <c r="B3130">
        <v>1</v>
      </c>
      <c r="C3130" t="s">
        <v>81</v>
      </c>
      <c r="D3130" t="s">
        <v>127</v>
      </c>
      <c r="E3130" t="s">
        <v>132</v>
      </c>
      <c r="F3130" t="s">
        <v>9230</v>
      </c>
      <c r="G3130" t="s">
        <v>168</v>
      </c>
      <c r="H3130" t="s">
        <v>135</v>
      </c>
      <c r="I3130" t="s">
        <v>136</v>
      </c>
      <c r="J3130" t="s">
        <v>137</v>
      </c>
      <c r="K3130" t="s">
        <v>138</v>
      </c>
      <c r="L3130" t="s">
        <v>9231</v>
      </c>
      <c r="M3130" t="s">
        <v>9232</v>
      </c>
      <c r="N3130">
        <v>2.7797222220000002</v>
      </c>
      <c r="O3130">
        <v>1</v>
      </c>
      <c r="P3130">
        <v>449</v>
      </c>
      <c r="Q3130">
        <v>142</v>
      </c>
      <c r="R3130">
        <v>81</v>
      </c>
      <c r="S3130">
        <v>10</v>
      </c>
      <c r="T3130">
        <v>61</v>
      </c>
      <c r="U3130">
        <v>0</v>
      </c>
      <c r="V3130">
        <v>1</v>
      </c>
      <c r="W3130">
        <v>0.49629951570514008</v>
      </c>
      <c r="X3130">
        <v>375.99560663194313</v>
      </c>
      <c r="Y3130">
        <v>4153.8682971053422</v>
      </c>
      <c r="Z3130">
        <v>469.85162917941284</v>
      </c>
      <c r="AA3130">
        <v>196.32410020950087</v>
      </c>
      <c r="AB3130">
        <v>97.522024013692928</v>
      </c>
      <c r="AC3130">
        <v>0</v>
      </c>
      <c r="AD3130">
        <v>130.82435471477436</v>
      </c>
      <c r="AE3130">
        <v>5424.882311370372</v>
      </c>
    </row>
    <row r="3131" spans="1:31" x14ac:dyDescent="0.25">
      <c r="A3131">
        <v>2365941</v>
      </c>
      <c r="B3131">
        <v>1</v>
      </c>
      <c r="C3131" t="s">
        <v>81</v>
      </c>
      <c r="D3131" t="s">
        <v>113</v>
      </c>
      <c r="E3131" t="s">
        <v>171</v>
      </c>
      <c r="F3131" t="s">
        <v>9233</v>
      </c>
      <c r="G3131" t="s">
        <v>244</v>
      </c>
      <c r="H3131" t="s">
        <v>135</v>
      </c>
      <c r="I3131" t="s">
        <v>136</v>
      </c>
      <c r="J3131" t="s">
        <v>137</v>
      </c>
      <c r="K3131" t="s">
        <v>245</v>
      </c>
      <c r="L3131" t="s">
        <v>9234</v>
      </c>
      <c r="M3131" t="s">
        <v>9235</v>
      </c>
      <c r="N3131">
        <v>0.80222222200000004</v>
      </c>
      <c r="O3131">
        <v>1</v>
      </c>
      <c r="P3131">
        <v>311</v>
      </c>
      <c r="Q3131">
        <v>12</v>
      </c>
      <c r="R3131">
        <v>46</v>
      </c>
      <c r="S3131">
        <v>1</v>
      </c>
      <c r="T3131">
        <v>4</v>
      </c>
      <c r="U3131">
        <v>0</v>
      </c>
      <c r="V3131">
        <v>0</v>
      </c>
      <c r="W3131">
        <v>0.22143560232330473</v>
      </c>
      <c r="X3131">
        <v>41.810250722110645</v>
      </c>
      <c r="Y3131">
        <v>54.452762868661011</v>
      </c>
      <c r="Z3131">
        <v>139.91138614408899</v>
      </c>
      <c r="AA3131">
        <v>1.3674827192601526</v>
      </c>
      <c r="AB3131">
        <v>2.9586503150186152</v>
      </c>
      <c r="AC3131">
        <v>0</v>
      </c>
      <c r="AD3131">
        <v>0</v>
      </c>
      <c r="AE3131">
        <v>240.72196837146271</v>
      </c>
    </row>
    <row r="3132" spans="1:31" x14ac:dyDescent="0.25">
      <c r="A3132">
        <v>2366110</v>
      </c>
      <c r="B3132">
        <v>1</v>
      </c>
      <c r="C3132" t="s">
        <v>81</v>
      </c>
      <c r="D3132" t="s">
        <v>120</v>
      </c>
      <c r="E3132" t="s">
        <v>148</v>
      </c>
      <c r="F3132" t="s">
        <v>9236</v>
      </c>
      <c r="G3132" t="s">
        <v>160</v>
      </c>
      <c r="H3132" t="s">
        <v>151</v>
      </c>
      <c r="I3132" t="s">
        <v>136</v>
      </c>
      <c r="J3132" t="s">
        <v>137</v>
      </c>
      <c r="K3132" t="s">
        <v>138</v>
      </c>
      <c r="L3132" t="s">
        <v>9237</v>
      </c>
      <c r="M3132" t="s">
        <v>9238</v>
      </c>
      <c r="N3132">
        <v>2.039722222</v>
      </c>
      <c r="O3132">
        <v>0</v>
      </c>
      <c r="P3132">
        <v>1</v>
      </c>
      <c r="Q3132">
        <v>0</v>
      </c>
      <c r="R3132">
        <v>1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6.2124074674664991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6.2124074674664991</v>
      </c>
    </row>
    <row r="3133" spans="1:31" x14ac:dyDescent="0.25">
      <c r="A3133">
        <v>2366050</v>
      </c>
      <c r="B3133">
        <v>1</v>
      </c>
      <c r="C3133" t="s">
        <v>80</v>
      </c>
      <c r="D3133" t="s">
        <v>93</v>
      </c>
      <c r="E3133" t="s">
        <v>225</v>
      </c>
      <c r="F3133" t="s">
        <v>9239</v>
      </c>
      <c r="G3133" t="s">
        <v>219</v>
      </c>
      <c r="H3133" t="s">
        <v>151</v>
      </c>
      <c r="I3133" t="s">
        <v>136</v>
      </c>
      <c r="J3133" t="s">
        <v>137</v>
      </c>
      <c r="K3133" t="s">
        <v>138</v>
      </c>
      <c r="L3133" t="s">
        <v>9240</v>
      </c>
      <c r="M3133" t="s">
        <v>9241</v>
      </c>
      <c r="N3133">
        <v>3.673333333</v>
      </c>
      <c r="O3133">
        <v>0</v>
      </c>
      <c r="P3133">
        <v>41</v>
      </c>
      <c r="Q3133">
        <v>0</v>
      </c>
      <c r="R3133">
        <v>3</v>
      </c>
      <c r="S3133">
        <v>0</v>
      </c>
      <c r="T3133">
        <v>11</v>
      </c>
      <c r="U3133">
        <v>0</v>
      </c>
      <c r="V3133">
        <v>0</v>
      </c>
      <c r="W3133">
        <v>0</v>
      </c>
      <c r="X3133">
        <v>51.015355930317611</v>
      </c>
      <c r="Y3133">
        <v>0</v>
      </c>
      <c r="Z3133">
        <v>10.074033445566164</v>
      </c>
      <c r="AA3133">
        <v>0</v>
      </c>
      <c r="AB3133">
        <v>20.334888350814836</v>
      </c>
      <c r="AC3133">
        <v>0</v>
      </c>
      <c r="AD3133">
        <v>0</v>
      </c>
      <c r="AE3133">
        <v>81.42427772669862</v>
      </c>
    </row>
    <row r="3134" spans="1:31" x14ac:dyDescent="0.25">
      <c r="A3134">
        <v>2365864</v>
      </c>
      <c r="B3134">
        <v>1</v>
      </c>
      <c r="C3134" t="s">
        <v>81</v>
      </c>
      <c r="D3134" t="s">
        <v>123</v>
      </c>
      <c r="E3134" t="s">
        <v>171</v>
      </c>
      <c r="F3134" t="s">
        <v>9242</v>
      </c>
      <c r="G3134" t="s">
        <v>244</v>
      </c>
      <c r="H3134" t="s">
        <v>135</v>
      </c>
      <c r="I3134" t="s">
        <v>136</v>
      </c>
      <c r="J3134" t="s">
        <v>137</v>
      </c>
      <c r="K3134" t="s">
        <v>245</v>
      </c>
      <c r="L3134" t="s">
        <v>9243</v>
      </c>
      <c r="M3134" t="s">
        <v>9244</v>
      </c>
      <c r="N3134">
        <v>4.8405555549999999</v>
      </c>
      <c r="O3134">
        <v>0</v>
      </c>
      <c r="P3134">
        <v>0</v>
      </c>
      <c r="Q3134">
        <v>0</v>
      </c>
      <c r="R3134">
        <v>8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75.698950489566258</v>
      </c>
      <c r="AA3134">
        <v>0</v>
      </c>
      <c r="AB3134">
        <v>0</v>
      </c>
      <c r="AC3134">
        <v>0</v>
      </c>
      <c r="AD3134">
        <v>0</v>
      </c>
      <c r="AE3134">
        <v>75.698950489566258</v>
      </c>
    </row>
    <row r="3135" spans="1:31" x14ac:dyDescent="0.25">
      <c r="A3135">
        <v>2366156</v>
      </c>
      <c r="B3135">
        <v>1</v>
      </c>
      <c r="C3135" t="s">
        <v>81</v>
      </c>
      <c r="D3135" t="s">
        <v>122</v>
      </c>
      <c r="E3135" t="s">
        <v>148</v>
      </c>
      <c r="F3135" t="s">
        <v>9245</v>
      </c>
      <c r="G3135" t="s">
        <v>160</v>
      </c>
      <c r="H3135" t="s">
        <v>151</v>
      </c>
      <c r="I3135" t="s">
        <v>136</v>
      </c>
      <c r="J3135" t="s">
        <v>137</v>
      </c>
      <c r="K3135" t="s">
        <v>138</v>
      </c>
      <c r="L3135" t="s">
        <v>9246</v>
      </c>
      <c r="M3135" t="s">
        <v>9247</v>
      </c>
      <c r="N3135">
        <v>1.0108333329999999</v>
      </c>
      <c r="O3135">
        <v>0</v>
      </c>
      <c r="P3135">
        <v>4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0.847496316972423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0.847496316972423</v>
      </c>
    </row>
    <row r="3136" spans="1:31" x14ac:dyDescent="0.25">
      <c r="A3136">
        <v>2365904</v>
      </c>
      <c r="B3136">
        <v>1</v>
      </c>
      <c r="C3136" t="s">
        <v>80</v>
      </c>
      <c r="D3136" t="s">
        <v>103</v>
      </c>
      <c r="E3136" t="s">
        <v>171</v>
      </c>
      <c r="F3136" t="s">
        <v>6641</v>
      </c>
      <c r="G3136" t="s">
        <v>168</v>
      </c>
      <c r="H3136" t="s">
        <v>135</v>
      </c>
      <c r="I3136" t="s">
        <v>653</v>
      </c>
      <c r="J3136" t="s">
        <v>137</v>
      </c>
      <c r="K3136" t="s">
        <v>138</v>
      </c>
      <c r="L3136" t="s">
        <v>9248</v>
      </c>
      <c r="M3136" t="s">
        <v>9249</v>
      </c>
      <c r="N3136">
        <v>1.6666666E-2</v>
      </c>
      <c r="O3136">
        <v>21</v>
      </c>
      <c r="P3136">
        <v>2574</v>
      </c>
      <c r="Q3136">
        <v>33</v>
      </c>
      <c r="R3136">
        <v>192</v>
      </c>
      <c r="S3136">
        <v>56</v>
      </c>
      <c r="T3136">
        <v>703</v>
      </c>
      <c r="U3136">
        <v>7</v>
      </c>
      <c r="V3136">
        <v>1</v>
      </c>
      <c r="W3136">
        <v>0.28066063914633338</v>
      </c>
      <c r="X3136">
        <v>7.4345121009152617</v>
      </c>
      <c r="Y3136">
        <v>2.684861099826549</v>
      </c>
      <c r="Z3136">
        <v>1.7672048039822665</v>
      </c>
      <c r="AA3136">
        <v>3.6938535393388001</v>
      </c>
      <c r="AB3136">
        <v>6.1196657310379257</v>
      </c>
      <c r="AC3136">
        <v>3.6173111685790666</v>
      </c>
      <c r="AD3136">
        <v>5.7784564691866665E-2</v>
      </c>
      <c r="AE3136">
        <v>25.655853647518072</v>
      </c>
    </row>
    <row r="3137" spans="1:31" x14ac:dyDescent="0.25">
      <c r="A3137">
        <v>2365878</v>
      </c>
      <c r="B3137">
        <v>1</v>
      </c>
      <c r="C3137" t="s">
        <v>81</v>
      </c>
      <c r="D3137" t="s">
        <v>123</v>
      </c>
      <c r="E3137" t="s">
        <v>320</v>
      </c>
      <c r="F3137" t="s">
        <v>3030</v>
      </c>
      <c r="G3137" t="s">
        <v>244</v>
      </c>
      <c r="H3137" t="s">
        <v>135</v>
      </c>
      <c r="I3137" t="s">
        <v>136</v>
      </c>
      <c r="J3137" t="s">
        <v>137</v>
      </c>
      <c r="K3137" t="s">
        <v>245</v>
      </c>
      <c r="L3137" t="s">
        <v>9250</v>
      </c>
      <c r="M3137" t="s">
        <v>9251</v>
      </c>
      <c r="N3137">
        <v>4.7463888880000003</v>
      </c>
      <c r="O3137">
        <v>20</v>
      </c>
      <c r="P3137">
        <v>936</v>
      </c>
      <c r="Q3137">
        <v>606</v>
      </c>
      <c r="R3137">
        <v>479</v>
      </c>
      <c r="S3137">
        <v>65</v>
      </c>
      <c r="T3137">
        <v>148</v>
      </c>
      <c r="U3137">
        <v>7</v>
      </c>
      <c r="V3137">
        <v>0</v>
      </c>
      <c r="W3137">
        <v>241.33933406586706</v>
      </c>
      <c r="X3137">
        <v>1299.0451855120236</v>
      </c>
      <c r="Y3137">
        <v>11985.664750118007</v>
      </c>
      <c r="Z3137">
        <v>4923.5683302720327</v>
      </c>
      <c r="AA3137">
        <v>1517.410254242667</v>
      </c>
      <c r="AB3137">
        <v>591.67637908038012</v>
      </c>
      <c r="AC3137">
        <v>1647.7970784378497</v>
      </c>
      <c r="AD3137">
        <v>0</v>
      </c>
      <c r="AE3137">
        <v>22206.501311728825</v>
      </c>
    </row>
    <row r="3138" spans="1:31" x14ac:dyDescent="0.25">
      <c r="A3138">
        <v>2365927</v>
      </c>
      <c r="B3138">
        <v>1</v>
      </c>
      <c r="C3138" t="s">
        <v>80</v>
      </c>
      <c r="D3138" t="s">
        <v>84</v>
      </c>
      <c r="E3138" t="s">
        <v>132</v>
      </c>
      <c r="F3138" t="s">
        <v>9252</v>
      </c>
      <c r="G3138" t="s">
        <v>2141</v>
      </c>
      <c r="H3138" t="s">
        <v>135</v>
      </c>
      <c r="I3138" t="s">
        <v>136</v>
      </c>
      <c r="J3138" t="s">
        <v>137</v>
      </c>
      <c r="K3138" t="s">
        <v>138</v>
      </c>
      <c r="L3138" t="s">
        <v>9253</v>
      </c>
      <c r="M3138" t="s">
        <v>9254</v>
      </c>
      <c r="N3138">
        <v>3.6952777769999998</v>
      </c>
      <c r="O3138">
        <v>4</v>
      </c>
      <c r="P3138">
        <v>539</v>
      </c>
      <c r="Q3138">
        <v>1</v>
      </c>
      <c r="R3138">
        <v>69</v>
      </c>
      <c r="S3138">
        <v>5</v>
      </c>
      <c r="T3138">
        <v>60</v>
      </c>
      <c r="U3138">
        <v>0</v>
      </c>
      <c r="V3138">
        <v>0</v>
      </c>
      <c r="W3138">
        <v>6.8957240150704386</v>
      </c>
      <c r="X3138">
        <v>441.57577681298108</v>
      </c>
      <c r="Y3138">
        <v>38.66824787230378</v>
      </c>
      <c r="Z3138">
        <v>114.2811722131415</v>
      </c>
      <c r="AA3138">
        <v>40.122659815436847</v>
      </c>
      <c r="AB3138">
        <v>169.65267491242889</v>
      </c>
      <c r="AC3138">
        <v>0</v>
      </c>
      <c r="AD3138">
        <v>0</v>
      </c>
      <c r="AE3138">
        <v>811.19625564136243</v>
      </c>
    </row>
    <row r="3139" spans="1:31" x14ac:dyDescent="0.25">
      <c r="A3139">
        <v>2366070</v>
      </c>
      <c r="B3139">
        <v>1</v>
      </c>
      <c r="C3139" t="s">
        <v>80</v>
      </c>
      <c r="D3139" t="s">
        <v>100</v>
      </c>
      <c r="E3139" t="s">
        <v>148</v>
      </c>
      <c r="F3139" t="s">
        <v>9255</v>
      </c>
      <c r="G3139" t="s">
        <v>160</v>
      </c>
      <c r="H3139" t="s">
        <v>151</v>
      </c>
      <c r="I3139" t="s">
        <v>136</v>
      </c>
      <c r="J3139" t="s">
        <v>137</v>
      </c>
      <c r="K3139" t="s">
        <v>138</v>
      </c>
      <c r="L3139" t="s">
        <v>9256</v>
      </c>
      <c r="M3139" t="s">
        <v>9257</v>
      </c>
      <c r="N3139">
        <v>0.97250000000000003</v>
      </c>
      <c r="O3139">
        <v>0</v>
      </c>
      <c r="P3139">
        <v>1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2.9951645532880558E-2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2.9951645532880558E-2</v>
      </c>
    </row>
    <row r="3140" spans="1:31" x14ac:dyDescent="0.25">
      <c r="A3140">
        <v>2365921</v>
      </c>
      <c r="B3140">
        <v>1</v>
      </c>
      <c r="C3140" t="s">
        <v>81</v>
      </c>
      <c r="D3140" t="s">
        <v>113</v>
      </c>
      <c r="E3140" t="s">
        <v>132</v>
      </c>
      <c r="F3140" t="s">
        <v>9258</v>
      </c>
      <c r="G3140" t="s">
        <v>244</v>
      </c>
      <c r="H3140" t="s">
        <v>135</v>
      </c>
      <c r="I3140" t="s">
        <v>136</v>
      </c>
      <c r="J3140" t="s">
        <v>137</v>
      </c>
      <c r="K3140" t="s">
        <v>245</v>
      </c>
      <c r="L3140" t="s">
        <v>9259</v>
      </c>
      <c r="M3140" t="s">
        <v>9260</v>
      </c>
      <c r="N3140">
        <v>1.670833333</v>
      </c>
      <c r="O3140">
        <v>0</v>
      </c>
      <c r="P3140">
        <v>24</v>
      </c>
      <c r="Q3140">
        <v>0</v>
      </c>
      <c r="R3140">
        <v>3</v>
      </c>
      <c r="S3140">
        <v>0</v>
      </c>
      <c r="T3140">
        <v>1</v>
      </c>
      <c r="U3140">
        <v>0</v>
      </c>
      <c r="V3140">
        <v>0</v>
      </c>
      <c r="W3140">
        <v>0</v>
      </c>
      <c r="X3140">
        <v>3.2985086924876135</v>
      </c>
      <c r="Y3140">
        <v>0</v>
      </c>
      <c r="Z3140">
        <v>0.45273875598139995</v>
      </c>
      <c r="AA3140">
        <v>0</v>
      </c>
      <c r="AB3140">
        <v>2.9280383339095835</v>
      </c>
      <c r="AC3140">
        <v>0</v>
      </c>
      <c r="AD3140">
        <v>0</v>
      </c>
      <c r="AE3140">
        <v>6.6792857823785967</v>
      </c>
    </row>
    <row r="3141" spans="1:31" x14ac:dyDescent="0.25">
      <c r="A3141">
        <v>2365984</v>
      </c>
      <c r="B3141">
        <v>1</v>
      </c>
      <c r="C3141" t="s">
        <v>80</v>
      </c>
      <c r="D3141" t="s">
        <v>82</v>
      </c>
      <c r="E3141" t="s">
        <v>132</v>
      </c>
      <c r="F3141" t="s">
        <v>9261</v>
      </c>
      <c r="G3141" t="s">
        <v>244</v>
      </c>
      <c r="H3141" t="s">
        <v>135</v>
      </c>
      <c r="I3141" t="s">
        <v>136</v>
      </c>
      <c r="J3141" t="s">
        <v>137</v>
      </c>
      <c r="K3141" t="s">
        <v>245</v>
      </c>
      <c r="L3141" t="s">
        <v>9262</v>
      </c>
      <c r="M3141" t="s">
        <v>9263</v>
      </c>
      <c r="N3141">
        <v>1.322777777</v>
      </c>
      <c r="O3141">
        <v>0</v>
      </c>
      <c r="P3141">
        <v>1054</v>
      </c>
      <c r="Q3141">
        <v>0</v>
      </c>
      <c r="R3141">
        <v>0</v>
      </c>
      <c r="S3141">
        <v>0</v>
      </c>
      <c r="T3141">
        <v>1238</v>
      </c>
      <c r="U3141">
        <v>0</v>
      </c>
      <c r="V3141">
        <v>2</v>
      </c>
      <c r="W3141">
        <v>0</v>
      </c>
      <c r="X3141">
        <v>367.29034255876854</v>
      </c>
      <c r="Y3141">
        <v>0</v>
      </c>
      <c r="Z3141">
        <v>0</v>
      </c>
      <c r="AA3141">
        <v>0</v>
      </c>
      <c r="AB3141">
        <v>767.23383835237439</v>
      </c>
      <c r="AC3141">
        <v>0</v>
      </c>
      <c r="AD3141">
        <v>65.764006051850515</v>
      </c>
      <c r="AE3141">
        <v>1200.2881869629937</v>
      </c>
    </row>
    <row r="3142" spans="1:31" x14ac:dyDescent="0.25">
      <c r="A3142">
        <v>2365884</v>
      </c>
      <c r="B3142">
        <v>1</v>
      </c>
      <c r="C3142" t="s">
        <v>81</v>
      </c>
      <c r="D3142" t="s">
        <v>123</v>
      </c>
      <c r="E3142" t="s">
        <v>171</v>
      </c>
      <c r="F3142" t="s">
        <v>9264</v>
      </c>
      <c r="G3142" t="s">
        <v>244</v>
      </c>
      <c r="H3142" t="s">
        <v>135</v>
      </c>
      <c r="I3142" t="s">
        <v>136</v>
      </c>
      <c r="J3142" t="s">
        <v>137</v>
      </c>
      <c r="K3142" t="s">
        <v>245</v>
      </c>
      <c r="L3142" t="s">
        <v>9265</v>
      </c>
      <c r="M3142" t="s">
        <v>9266</v>
      </c>
      <c r="N3142">
        <v>4.7013888880000003</v>
      </c>
      <c r="O3142">
        <v>0</v>
      </c>
      <c r="P3142">
        <v>363</v>
      </c>
      <c r="Q3142">
        <v>4</v>
      </c>
      <c r="R3142">
        <v>82</v>
      </c>
      <c r="S3142">
        <v>6</v>
      </c>
      <c r="T3142">
        <v>47</v>
      </c>
      <c r="U3142">
        <v>0</v>
      </c>
      <c r="V3142">
        <v>0</v>
      </c>
      <c r="W3142">
        <v>0</v>
      </c>
      <c r="X3142">
        <v>525.19914552736032</v>
      </c>
      <c r="Y3142">
        <v>125.8436082131755</v>
      </c>
      <c r="Z3142">
        <v>1083.1905710269941</v>
      </c>
      <c r="AA3142">
        <v>96.821572351894801</v>
      </c>
      <c r="AB3142">
        <v>316.94896439582755</v>
      </c>
      <c r="AC3142">
        <v>0</v>
      </c>
      <c r="AD3142">
        <v>0</v>
      </c>
      <c r="AE3142">
        <v>2148.0038615152521</v>
      </c>
    </row>
    <row r="3143" spans="1:31" x14ac:dyDescent="0.25">
      <c r="A3143">
        <v>2365844</v>
      </c>
      <c r="B3143">
        <v>1</v>
      </c>
      <c r="C3143" t="s">
        <v>80</v>
      </c>
      <c r="D3143" t="s">
        <v>98</v>
      </c>
      <c r="E3143" t="s">
        <v>166</v>
      </c>
      <c r="F3143" t="s">
        <v>9267</v>
      </c>
      <c r="G3143" t="s">
        <v>252</v>
      </c>
      <c r="H3143" t="s">
        <v>135</v>
      </c>
      <c r="I3143" t="s">
        <v>136</v>
      </c>
      <c r="J3143" t="s">
        <v>137</v>
      </c>
      <c r="K3143" t="s">
        <v>245</v>
      </c>
      <c r="L3143" t="s">
        <v>9268</v>
      </c>
      <c r="M3143" t="s">
        <v>9269</v>
      </c>
      <c r="N3143">
        <v>2.1641666659999999</v>
      </c>
      <c r="O3143">
        <v>1</v>
      </c>
      <c r="P3143">
        <v>6586</v>
      </c>
      <c r="Q3143">
        <v>20</v>
      </c>
      <c r="R3143">
        <v>1151</v>
      </c>
      <c r="S3143">
        <v>33</v>
      </c>
      <c r="T3143">
        <v>1827</v>
      </c>
      <c r="U3143">
        <v>6</v>
      </c>
      <c r="V3143">
        <v>0</v>
      </c>
      <c r="W3143">
        <v>0.66879344570712229</v>
      </c>
      <c r="X3143">
        <v>3335.0243659649736</v>
      </c>
      <c r="Y3143">
        <v>194.71788330212703</v>
      </c>
      <c r="Z3143">
        <v>4744.9707300900645</v>
      </c>
      <c r="AA3143">
        <v>824.409711406611</v>
      </c>
      <c r="AB3143">
        <v>3907.3664198500528</v>
      </c>
      <c r="AC3143">
        <v>148.12433458455928</v>
      </c>
      <c r="AD3143">
        <v>0</v>
      </c>
      <c r="AE3143">
        <v>13155.282238644098</v>
      </c>
    </row>
    <row r="3144" spans="1:31" x14ac:dyDescent="0.25">
      <c r="A3144">
        <v>2365821</v>
      </c>
      <c r="B3144">
        <v>1</v>
      </c>
      <c r="C3144" t="s">
        <v>80</v>
      </c>
      <c r="D3144" t="s">
        <v>83</v>
      </c>
      <c r="E3144" t="s">
        <v>132</v>
      </c>
      <c r="F3144" t="s">
        <v>9270</v>
      </c>
      <c r="G3144" t="s">
        <v>134</v>
      </c>
      <c r="H3144" t="s">
        <v>135</v>
      </c>
      <c r="I3144" t="s">
        <v>136</v>
      </c>
      <c r="J3144" t="s">
        <v>137</v>
      </c>
      <c r="K3144" t="s">
        <v>138</v>
      </c>
      <c r="L3144" t="s">
        <v>9271</v>
      </c>
      <c r="M3144" t="s">
        <v>9272</v>
      </c>
      <c r="N3144">
        <v>3.926666666</v>
      </c>
      <c r="O3144">
        <v>0</v>
      </c>
      <c r="P3144">
        <v>8</v>
      </c>
      <c r="Q3144">
        <v>0</v>
      </c>
      <c r="R3144">
        <v>20</v>
      </c>
      <c r="S3144">
        <v>0</v>
      </c>
      <c r="T3144">
        <v>8</v>
      </c>
      <c r="U3144">
        <v>1</v>
      </c>
      <c r="V3144">
        <v>0</v>
      </c>
      <c r="W3144">
        <v>0</v>
      </c>
      <c r="X3144">
        <v>11.212878600924961</v>
      </c>
      <c r="Y3144">
        <v>0</v>
      </c>
      <c r="Z3144">
        <v>47.941017525439499</v>
      </c>
      <c r="AA3144">
        <v>0</v>
      </c>
      <c r="AB3144">
        <v>23.541032333394355</v>
      </c>
      <c r="AC3144">
        <v>38.521124862926278</v>
      </c>
      <c r="AD3144">
        <v>0</v>
      </c>
      <c r="AE3144">
        <v>121.2160533226851</v>
      </c>
    </row>
    <row r="3145" spans="1:31" x14ac:dyDescent="0.25">
      <c r="A3145">
        <v>2365861</v>
      </c>
      <c r="B3145">
        <v>1</v>
      </c>
      <c r="C3145" t="s">
        <v>81</v>
      </c>
      <c r="D3145" t="s">
        <v>113</v>
      </c>
      <c r="E3145" t="s">
        <v>171</v>
      </c>
      <c r="F3145" t="s">
        <v>9273</v>
      </c>
      <c r="G3145" t="s">
        <v>244</v>
      </c>
      <c r="H3145" t="s">
        <v>135</v>
      </c>
      <c r="I3145" t="s">
        <v>136</v>
      </c>
      <c r="J3145" t="s">
        <v>137</v>
      </c>
      <c r="K3145" t="s">
        <v>245</v>
      </c>
      <c r="L3145" t="s">
        <v>9274</v>
      </c>
      <c r="M3145" t="s">
        <v>9275</v>
      </c>
      <c r="N3145">
        <v>2.085</v>
      </c>
      <c r="O3145">
        <v>0</v>
      </c>
      <c r="P3145">
        <v>1</v>
      </c>
      <c r="Q3145">
        <v>7</v>
      </c>
      <c r="R3145">
        <v>96</v>
      </c>
      <c r="S3145">
        <v>0</v>
      </c>
      <c r="T3145">
        <v>4</v>
      </c>
      <c r="U3145">
        <v>0</v>
      </c>
      <c r="V3145">
        <v>0</v>
      </c>
      <c r="W3145">
        <v>0</v>
      </c>
      <c r="X3145">
        <v>0</v>
      </c>
      <c r="Y3145">
        <v>121.75404142305284</v>
      </c>
      <c r="Z3145">
        <v>766.8494294567754</v>
      </c>
      <c r="AA3145">
        <v>0</v>
      </c>
      <c r="AB3145">
        <v>12.505960277267034</v>
      </c>
      <c r="AC3145">
        <v>0</v>
      </c>
      <c r="AD3145">
        <v>0</v>
      </c>
      <c r="AE3145">
        <v>901.10943115709529</v>
      </c>
    </row>
    <row r="3146" spans="1:31" x14ac:dyDescent="0.25">
      <c r="A3146">
        <v>2365967</v>
      </c>
      <c r="B3146">
        <v>1</v>
      </c>
      <c r="C3146" t="s">
        <v>80</v>
      </c>
      <c r="D3146" t="s">
        <v>92</v>
      </c>
      <c r="E3146" t="s">
        <v>148</v>
      </c>
      <c r="F3146" t="s">
        <v>9276</v>
      </c>
      <c r="G3146" t="s">
        <v>150</v>
      </c>
      <c r="H3146" t="s">
        <v>151</v>
      </c>
      <c r="I3146" t="s">
        <v>136</v>
      </c>
      <c r="J3146" t="s">
        <v>137</v>
      </c>
      <c r="K3146" t="s">
        <v>138</v>
      </c>
      <c r="L3146" t="s">
        <v>9277</v>
      </c>
      <c r="M3146" t="s">
        <v>9278</v>
      </c>
      <c r="N3146">
        <v>1.4783333329999999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2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2.4547143836894754</v>
      </c>
      <c r="AC3146">
        <v>0</v>
      </c>
      <c r="AD3146">
        <v>0</v>
      </c>
      <c r="AE3146">
        <v>2.4547143836894754</v>
      </c>
    </row>
    <row r="3147" spans="1:31" x14ac:dyDescent="0.25">
      <c r="A3147">
        <v>2366107</v>
      </c>
      <c r="B3147">
        <v>1</v>
      </c>
      <c r="C3147" t="s">
        <v>80</v>
      </c>
      <c r="D3147" t="s">
        <v>83</v>
      </c>
      <c r="E3147" t="s">
        <v>225</v>
      </c>
      <c r="F3147" t="s">
        <v>9279</v>
      </c>
      <c r="G3147" t="s">
        <v>1306</v>
      </c>
      <c r="H3147" t="s">
        <v>151</v>
      </c>
      <c r="I3147" t="s">
        <v>136</v>
      </c>
      <c r="J3147" t="s">
        <v>137</v>
      </c>
      <c r="K3147" t="s">
        <v>138</v>
      </c>
      <c r="L3147" t="s">
        <v>9280</v>
      </c>
      <c r="M3147" t="s">
        <v>9281</v>
      </c>
      <c r="N3147">
        <v>3.7636111109999999</v>
      </c>
      <c r="O3147">
        <v>0</v>
      </c>
      <c r="P3147">
        <v>128</v>
      </c>
      <c r="Q3147">
        <v>0</v>
      </c>
      <c r="R3147">
        <v>0</v>
      </c>
      <c r="S3147">
        <v>0</v>
      </c>
      <c r="T3147">
        <v>4</v>
      </c>
      <c r="U3147">
        <v>0</v>
      </c>
      <c r="V3147">
        <v>0</v>
      </c>
      <c r="W3147">
        <v>0</v>
      </c>
      <c r="X3147">
        <v>218.43654015032826</v>
      </c>
      <c r="Y3147">
        <v>0</v>
      </c>
      <c r="Z3147">
        <v>0</v>
      </c>
      <c r="AA3147">
        <v>0</v>
      </c>
      <c r="AB3147">
        <v>20.645322896419625</v>
      </c>
      <c r="AC3147">
        <v>0</v>
      </c>
      <c r="AD3147">
        <v>0</v>
      </c>
      <c r="AE3147">
        <v>239.08186304674788</v>
      </c>
    </row>
    <row r="3148" spans="1:31" x14ac:dyDescent="0.25">
      <c r="A3148">
        <v>2365901</v>
      </c>
      <c r="B3148">
        <v>1</v>
      </c>
      <c r="C3148" t="s">
        <v>81</v>
      </c>
      <c r="D3148" t="s">
        <v>123</v>
      </c>
      <c r="E3148" t="s">
        <v>132</v>
      </c>
      <c r="F3148" t="s">
        <v>3878</v>
      </c>
      <c r="G3148" t="s">
        <v>168</v>
      </c>
      <c r="H3148" t="s">
        <v>135</v>
      </c>
      <c r="I3148" t="s">
        <v>136</v>
      </c>
      <c r="J3148" t="s">
        <v>137</v>
      </c>
      <c r="K3148" t="s">
        <v>138</v>
      </c>
      <c r="L3148" t="s">
        <v>9282</v>
      </c>
      <c r="M3148" t="s">
        <v>9283</v>
      </c>
      <c r="N3148">
        <v>1.78</v>
      </c>
      <c r="O3148">
        <v>9</v>
      </c>
      <c r="P3148">
        <v>12</v>
      </c>
      <c r="Q3148">
        <v>200</v>
      </c>
      <c r="R3148">
        <v>147</v>
      </c>
      <c r="S3148">
        <v>47</v>
      </c>
      <c r="T3148">
        <v>22</v>
      </c>
      <c r="U3148">
        <v>0</v>
      </c>
      <c r="V3148">
        <v>0</v>
      </c>
      <c r="W3148">
        <v>20.652963666067141</v>
      </c>
      <c r="X3148">
        <v>22.778143595905014</v>
      </c>
      <c r="Y3148">
        <v>599.50663964546641</v>
      </c>
      <c r="Z3148">
        <v>522.08850989639586</v>
      </c>
      <c r="AA3148">
        <v>117.57393496067439</v>
      </c>
      <c r="AB3148">
        <v>65.023771661818785</v>
      </c>
      <c r="AC3148">
        <v>0</v>
      </c>
      <c r="AD3148">
        <v>0</v>
      </c>
      <c r="AE3148">
        <v>1347.6239634263277</v>
      </c>
    </row>
    <row r="3149" spans="1:31" x14ac:dyDescent="0.25">
      <c r="A3149">
        <v>2365944</v>
      </c>
      <c r="B3149">
        <v>1</v>
      </c>
      <c r="C3149" t="s">
        <v>81</v>
      </c>
      <c r="D3149" t="s">
        <v>112</v>
      </c>
      <c r="E3149" t="s">
        <v>154</v>
      </c>
      <c r="F3149" t="s">
        <v>9284</v>
      </c>
      <c r="G3149" t="s">
        <v>219</v>
      </c>
      <c r="H3149" t="s">
        <v>151</v>
      </c>
      <c r="I3149" t="s">
        <v>136</v>
      </c>
      <c r="J3149" t="s">
        <v>137</v>
      </c>
      <c r="K3149" t="s">
        <v>138</v>
      </c>
      <c r="L3149" t="s">
        <v>9285</v>
      </c>
      <c r="M3149" t="s">
        <v>9286</v>
      </c>
      <c r="N3149">
        <v>1.102222222</v>
      </c>
      <c r="O3149">
        <v>0</v>
      </c>
      <c r="P3149">
        <v>1</v>
      </c>
      <c r="Q3149">
        <v>0</v>
      </c>
      <c r="R3149">
        <v>1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0.16416933428529501</v>
      </c>
      <c r="Y3149">
        <v>0</v>
      </c>
      <c r="Z3149">
        <v>1.4124888619885403</v>
      </c>
      <c r="AA3149">
        <v>0</v>
      </c>
      <c r="AB3149">
        <v>0</v>
      </c>
      <c r="AC3149">
        <v>0</v>
      </c>
      <c r="AD3149">
        <v>0</v>
      </c>
      <c r="AE3149">
        <v>1.5766581962738353</v>
      </c>
    </row>
    <row r="3150" spans="1:31" x14ac:dyDescent="0.25">
      <c r="A3150">
        <v>2365838</v>
      </c>
      <c r="B3150">
        <v>1</v>
      </c>
      <c r="C3150" t="s">
        <v>81</v>
      </c>
      <c r="D3150" t="s">
        <v>114</v>
      </c>
      <c r="E3150" t="s">
        <v>132</v>
      </c>
      <c r="F3150" t="s">
        <v>1985</v>
      </c>
      <c r="G3150" t="s">
        <v>244</v>
      </c>
      <c r="H3150" t="s">
        <v>135</v>
      </c>
      <c r="I3150" t="s">
        <v>136</v>
      </c>
      <c r="J3150" t="s">
        <v>137</v>
      </c>
      <c r="K3150" t="s">
        <v>245</v>
      </c>
      <c r="L3150" t="s">
        <v>9287</v>
      </c>
      <c r="M3150" t="s">
        <v>9288</v>
      </c>
      <c r="N3150">
        <v>3.951944444</v>
      </c>
      <c r="O3150">
        <v>0</v>
      </c>
      <c r="P3150">
        <v>2</v>
      </c>
      <c r="Q3150">
        <v>0</v>
      </c>
      <c r="R3150">
        <v>4</v>
      </c>
      <c r="S3150">
        <v>0</v>
      </c>
      <c r="T3150">
        <v>3</v>
      </c>
      <c r="U3150">
        <v>0</v>
      </c>
      <c r="V3150">
        <v>0</v>
      </c>
      <c r="W3150">
        <v>0</v>
      </c>
      <c r="X3150">
        <v>0.83970326080506197</v>
      </c>
      <c r="Y3150">
        <v>0</v>
      </c>
      <c r="Z3150">
        <v>23.350058269222707</v>
      </c>
      <c r="AA3150">
        <v>0</v>
      </c>
      <c r="AB3150">
        <v>99.999203028833293</v>
      </c>
      <c r="AC3150">
        <v>0</v>
      </c>
      <c r="AD3150">
        <v>0</v>
      </c>
      <c r="AE3150">
        <v>124.18896455886106</v>
      </c>
    </row>
    <row r="3151" spans="1:31" x14ac:dyDescent="0.25">
      <c r="A3151">
        <v>2366087</v>
      </c>
      <c r="B3151">
        <v>1</v>
      </c>
      <c r="C3151" t="s">
        <v>80</v>
      </c>
      <c r="D3151" t="s">
        <v>106</v>
      </c>
      <c r="E3151" t="s">
        <v>132</v>
      </c>
      <c r="F3151" t="s">
        <v>9289</v>
      </c>
      <c r="G3151" t="s">
        <v>134</v>
      </c>
      <c r="H3151" t="s">
        <v>135</v>
      </c>
      <c r="I3151" t="s">
        <v>136</v>
      </c>
      <c r="J3151" t="s">
        <v>137</v>
      </c>
      <c r="K3151" t="s">
        <v>138</v>
      </c>
      <c r="L3151" t="s">
        <v>9290</v>
      </c>
      <c r="M3151" t="s">
        <v>9291</v>
      </c>
      <c r="N3151">
        <v>3.028888888</v>
      </c>
      <c r="O3151">
        <v>0</v>
      </c>
      <c r="P3151">
        <v>0</v>
      </c>
      <c r="Q3151">
        <v>7</v>
      </c>
      <c r="R3151">
        <v>55</v>
      </c>
      <c r="S3151">
        <v>4</v>
      </c>
      <c r="T3151">
        <v>4</v>
      </c>
      <c r="U3151">
        <v>0</v>
      </c>
      <c r="V3151">
        <v>0</v>
      </c>
      <c r="W3151">
        <v>0</v>
      </c>
      <c r="X3151">
        <v>0</v>
      </c>
      <c r="Y3151">
        <v>189.94626726524945</v>
      </c>
      <c r="Z3151">
        <v>1127.4687221173585</v>
      </c>
      <c r="AA3151">
        <v>53.174964675025841</v>
      </c>
      <c r="AB3151">
        <v>49.267675765889521</v>
      </c>
      <c r="AC3151">
        <v>0</v>
      </c>
      <c r="AD3151">
        <v>0</v>
      </c>
      <c r="AE3151">
        <v>1419.8576298235234</v>
      </c>
    </row>
    <row r="3152" spans="1:31" x14ac:dyDescent="0.25">
      <c r="A3152">
        <v>2366030</v>
      </c>
      <c r="B3152">
        <v>1</v>
      </c>
      <c r="C3152" t="s">
        <v>81</v>
      </c>
      <c r="D3152" t="s">
        <v>115</v>
      </c>
      <c r="E3152" t="s">
        <v>225</v>
      </c>
      <c r="F3152" t="s">
        <v>9292</v>
      </c>
      <c r="G3152" t="s">
        <v>181</v>
      </c>
      <c r="H3152" t="s">
        <v>151</v>
      </c>
      <c r="I3152" t="s">
        <v>136</v>
      </c>
      <c r="J3152" t="s">
        <v>137</v>
      </c>
      <c r="K3152" t="s">
        <v>138</v>
      </c>
      <c r="L3152" t="s">
        <v>9293</v>
      </c>
      <c r="M3152" t="s">
        <v>9294</v>
      </c>
      <c r="N3152">
        <v>5.4008333329999996</v>
      </c>
      <c r="O3152">
        <v>0</v>
      </c>
      <c r="P3152">
        <v>20</v>
      </c>
      <c r="Q3152">
        <v>0</v>
      </c>
      <c r="R3152">
        <v>1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28.297234300259412</v>
      </c>
      <c r="Y3152">
        <v>0</v>
      </c>
      <c r="Z3152">
        <v>4.6792133615679763</v>
      </c>
      <c r="AA3152">
        <v>0</v>
      </c>
      <c r="AB3152">
        <v>0</v>
      </c>
      <c r="AC3152">
        <v>0</v>
      </c>
      <c r="AD3152">
        <v>0</v>
      </c>
      <c r="AE3152">
        <v>32.976447661827386</v>
      </c>
    </row>
    <row r="3153" spans="1:31" x14ac:dyDescent="0.25">
      <c r="A3153">
        <v>2365881</v>
      </c>
      <c r="B3153">
        <v>1</v>
      </c>
      <c r="C3153" t="s">
        <v>80</v>
      </c>
      <c r="D3153" t="s">
        <v>83</v>
      </c>
      <c r="E3153" t="s">
        <v>175</v>
      </c>
      <c r="F3153" t="s">
        <v>9295</v>
      </c>
      <c r="G3153" t="s">
        <v>252</v>
      </c>
      <c r="H3153" t="s">
        <v>151</v>
      </c>
      <c r="I3153" t="s">
        <v>136</v>
      </c>
      <c r="J3153" t="s">
        <v>137</v>
      </c>
      <c r="K3153" t="s">
        <v>245</v>
      </c>
      <c r="L3153" t="s">
        <v>9296</v>
      </c>
      <c r="M3153" t="s">
        <v>9297</v>
      </c>
      <c r="N3153">
        <v>6.858055555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20</v>
      </c>
      <c r="U3153">
        <v>0</v>
      </c>
      <c r="V3153">
        <v>3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202.92007381251111</v>
      </c>
      <c r="AC3153">
        <v>0</v>
      </c>
      <c r="AD3153">
        <v>19.180965693662007</v>
      </c>
      <c r="AE3153">
        <v>222.10103950617312</v>
      </c>
    </row>
    <row r="3154" spans="1:31" x14ac:dyDescent="0.25">
      <c r="A3154">
        <v>2366130</v>
      </c>
      <c r="B3154">
        <v>1</v>
      </c>
      <c r="C3154" t="s">
        <v>80</v>
      </c>
      <c r="D3154" t="s">
        <v>96</v>
      </c>
      <c r="E3154" t="s">
        <v>175</v>
      </c>
      <c r="F3154" t="s">
        <v>9298</v>
      </c>
      <c r="G3154" t="s">
        <v>227</v>
      </c>
      <c r="H3154" t="s">
        <v>151</v>
      </c>
      <c r="I3154" t="s">
        <v>136</v>
      </c>
      <c r="J3154" t="s">
        <v>137</v>
      </c>
      <c r="K3154" t="s">
        <v>138</v>
      </c>
      <c r="L3154" t="s">
        <v>9299</v>
      </c>
      <c r="M3154" t="s">
        <v>9300</v>
      </c>
      <c r="N3154">
        <v>2.0788888879999998</v>
      </c>
      <c r="O3154">
        <v>0</v>
      </c>
      <c r="P3154">
        <v>22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13.243983874823376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13.243983874823376</v>
      </c>
    </row>
    <row r="3155" spans="1:31" x14ac:dyDescent="0.25">
      <c r="A3155">
        <v>2366033</v>
      </c>
      <c r="B3155">
        <v>1</v>
      </c>
      <c r="C3155" t="s">
        <v>80</v>
      </c>
      <c r="D3155" t="s">
        <v>83</v>
      </c>
      <c r="E3155" t="s">
        <v>154</v>
      </c>
      <c r="F3155" t="s">
        <v>9301</v>
      </c>
      <c r="G3155" t="s">
        <v>1041</v>
      </c>
      <c r="H3155" t="s">
        <v>151</v>
      </c>
      <c r="I3155" t="s">
        <v>136</v>
      </c>
      <c r="J3155" t="s">
        <v>137</v>
      </c>
      <c r="K3155" t="s">
        <v>138</v>
      </c>
      <c r="L3155" t="s">
        <v>9302</v>
      </c>
      <c r="M3155" t="s">
        <v>9303</v>
      </c>
      <c r="N3155">
        <v>4.2813888880000004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181</v>
      </c>
      <c r="U3155">
        <v>0</v>
      </c>
      <c r="V3155">
        <v>6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1104.2487225743707</v>
      </c>
      <c r="AC3155">
        <v>0</v>
      </c>
      <c r="AD3155">
        <v>266.5249629701712</v>
      </c>
      <c r="AE3155">
        <v>1370.7736855445419</v>
      </c>
    </row>
    <row r="3156" spans="1:31" x14ac:dyDescent="0.25">
      <c r="A3156">
        <v>2365824</v>
      </c>
      <c r="B3156">
        <v>1</v>
      </c>
      <c r="C3156" t="s">
        <v>80</v>
      </c>
      <c r="D3156" t="s">
        <v>107</v>
      </c>
      <c r="E3156" t="s">
        <v>132</v>
      </c>
      <c r="F3156" t="s">
        <v>9157</v>
      </c>
      <c r="G3156" t="s">
        <v>168</v>
      </c>
      <c r="H3156" t="s">
        <v>135</v>
      </c>
      <c r="I3156" t="s">
        <v>136</v>
      </c>
      <c r="J3156" t="s">
        <v>137</v>
      </c>
      <c r="K3156" t="s">
        <v>138</v>
      </c>
      <c r="L3156" t="s">
        <v>9304</v>
      </c>
      <c r="M3156" t="s">
        <v>9305</v>
      </c>
      <c r="N3156">
        <v>0.520277777</v>
      </c>
      <c r="O3156">
        <v>0</v>
      </c>
      <c r="P3156">
        <v>900</v>
      </c>
      <c r="Q3156">
        <v>0</v>
      </c>
      <c r="R3156">
        <v>0</v>
      </c>
      <c r="S3156">
        <v>0</v>
      </c>
      <c r="T3156">
        <v>29</v>
      </c>
      <c r="U3156">
        <v>0</v>
      </c>
      <c r="V3156">
        <v>0</v>
      </c>
      <c r="W3156">
        <v>0</v>
      </c>
      <c r="X3156">
        <v>91.819631125338532</v>
      </c>
      <c r="Y3156">
        <v>0</v>
      </c>
      <c r="Z3156">
        <v>0</v>
      </c>
      <c r="AA3156">
        <v>0</v>
      </c>
      <c r="AB3156">
        <v>16.169189437827008</v>
      </c>
      <c r="AC3156">
        <v>0</v>
      </c>
      <c r="AD3156">
        <v>0</v>
      </c>
      <c r="AE3156">
        <v>107.98882056316555</v>
      </c>
    </row>
    <row r="3157" spans="1:31" x14ac:dyDescent="0.25">
      <c r="A3157">
        <v>2366016</v>
      </c>
      <c r="B3157">
        <v>1</v>
      </c>
      <c r="C3157" t="s">
        <v>81</v>
      </c>
      <c r="D3157" t="s">
        <v>125</v>
      </c>
      <c r="E3157" t="s">
        <v>132</v>
      </c>
      <c r="F3157" t="s">
        <v>9306</v>
      </c>
      <c r="G3157" t="s">
        <v>328</v>
      </c>
      <c r="H3157" t="s">
        <v>135</v>
      </c>
      <c r="I3157" t="s">
        <v>136</v>
      </c>
      <c r="J3157" t="s">
        <v>137</v>
      </c>
      <c r="K3157" t="s">
        <v>245</v>
      </c>
      <c r="L3157" t="s">
        <v>9307</v>
      </c>
      <c r="M3157" t="s">
        <v>9308</v>
      </c>
      <c r="N3157">
        <v>1.838055555</v>
      </c>
      <c r="O3157">
        <v>0</v>
      </c>
      <c r="P3157">
        <v>192</v>
      </c>
      <c r="Q3157">
        <v>2</v>
      </c>
      <c r="R3157">
        <v>25</v>
      </c>
      <c r="S3157">
        <v>1</v>
      </c>
      <c r="T3157">
        <v>83</v>
      </c>
      <c r="U3157">
        <v>3</v>
      </c>
      <c r="V3157">
        <v>2</v>
      </c>
      <c r="W3157">
        <v>0</v>
      </c>
      <c r="X3157">
        <v>75.141114348447417</v>
      </c>
      <c r="Y3157">
        <v>8.1740401298864391</v>
      </c>
      <c r="Z3157">
        <v>43.027983914207702</v>
      </c>
      <c r="AA3157">
        <v>5.103389608374254</v>
      </c>
      <c r="AB3157">
        <v>57.953346652423576</v>
      </c>
      <c r="AC3157">
        <v>1122.6419014948613</v>
      </c>
      <c r="AD3157">
        <v>77.815592137081694</v>
      </c>
      <c r="AE3157">
        <v>1389.8573682852823</v>
      </c>
    </row>
    <row r="3158" spans="1:31" x14ac:dyDescent="0.25">
      <c r="A3158">
        <v>2365910</v>
      </c>
      <c r="B3158">
        <v>1</v>
      </c>
      <c r="C3158" t="s">
        <v>80</v>
      </c>
      <c r="D3158" t="s">
        <v>95</v>
      </c>
      <c r="E3158" t="s">
        <v>132</v>
      </c>
      <c r="F3158" t="s">
        <v>9309</v>
      </c>
      <c r="G3158" t="s">
        <v>168</v>
      </c>
      <c r="H3158" t="s">
        <v>135</v>
      </c>
      <c r="I3158" t="s">
        <v>136</v>
      </c>
      <c r="J3158" t="s">
        <v>137</v>
      </c>
      <c r="K3158" t="s">
        <v>138</v>
      </c>
      <c r="L3158" t="s">
        <v>9310</v>
      </c>
      <c r="M3158" t="s">
        <v>9311</v>
      </c>
      <c r="N3158">
        <v>0.322222222</v>
      </c>
      <c r="O3158">
        <v>0</v>
      </c>
      <c r="P3158">
        <v>0</v>
      </c>
      <c r="Q3158">
        <v>0</v>
      </c>
      <c r="R3158">
        <v>0</v>
      </c>
      <c r="S3158">
        <v>47</v>
      </c>
      <c r="T3158">
        <v>0</v>
      </c>
      <c r="U3158">
        <v>2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81.481493005367867</v>
      </c>
      <c r="AB3158">
        <v>0</v>
      </c>
      <c r="AC3158">
        <v>44.01088662599004</v>
      </c>
      <c r="AD3158">
        <v>0</v>
      </c>
      <c r="AE3158">
        <v>125.49237963135791</v>
      </c>
    </row>
    <row r="3159" spans="1:31" x14ac:dyDescent="0.25">
      <c r="A3159">
        <v>2366139</v>
      </c>
      <c r="B3159">
        <v>1</v>
      </c>
      <c r="C3159" t="s">
        <v>81</v>
      </c>
      <c r="D3159" t="s">
        <v>122</v>
      </c>
      <c r="E3159" t="s">
        <v>225</v>
      </c>
      <c r="F3159" t="s">
        <v>9312</v>
      </c>
      <c r="G3159" t="s">
        <v>219</v>
      </c>
      <c r="H3159" t="s">
        <v>151</v>
      </c>
      <c r="I3159" t="s">
        <v>136</v>
      </c>
      <c r="J3159" t="s">
        <v>137</v>
      </c>
      <c r="K3159" t="s">
        <v>138</v>
      </c>
      <c r="L3159" t="s">
        <v>9313</v>
      </c>
      <c r="M3159" t="s">
        <v>9314</v>
      </c>
      <c r="N3159">
        <v>0.49138888800000002</v>
      </c>
      <c r="O3159">
        <v>0</v>
      </c>
      <c r="P3159">
        <v>22</v>
      </c>
      <c r="Q3159">
        <v>0</v>
      </c>
      <c r="R3159">
        <v>0</v>
      </c>
      <c r="S3159">
        <v>0</v>
      </c>
      <c r="T3159">
        <v>8</v>
      </c>
      <c r="U3159">
        <v>0</v>
      </c>
      <c r="V3159">
        <v>0</v>
      </c>
      <c r="W3159">
        <v>0</v>
      </c>
      <c r="X3159">
        <v>2.8865567533091783</v>
      </c>
      <c r="Y3159">
        <v>0</v>
      </c>
      <c r="Z3159">
        <v>0</v>
      </c>
      <c r="AA3159">
        <v>0</v>
      </c>
      <c r="AB3159">
        <v>7.3502897756481875</v>
      </c>
      <c r="AC3159">
        <v>0</v>
      </c>
      <c r="AD3159">
        <v>0</v>
      </c>
      <c r="AE3159">
        <v>10.236846528957365</v>
      </c>
    </row>
    <row r="3160" spans="1:31" x14ac:dyDescent="0.25">
      <c r="A3160">
        <v>2365976</v>
      </c>
      <c r="B3160">
        <v>1</v>
      </c>
      <c r="C3160" t="s">
        <v>80</v>
      </c>
      <c r="D3160" t="s">
        <v>108</v>
      </c>
      <c r="E3160" t="s">
        <v>225</v>
      </c>
      <c r="F3160" t="s">
        <v>9315</v>
      </c>
      <c r="G3160" t="s">
        <v>8267</v>
      </c>
      <c r="H3160" t="s">
        <v>151</v>
      </c>
      <c r="I3160" t="s">
        <v>136</v>
      </c>
      <c r="J3160" t="s">
        <v>137</v>
      </c>
      <c r="K3160" t="s">
        <v>138</v>
      </c>
      <c r="L3160" t="s">
        <v>9316</v>
      </c>
      <c r="M3160" t="s">
        <v>9317</v>
      </c>
      <c r="N3160">
        <v>1.863611111</v>
      </c>
      <c r="O3160">
        <v>0</v>
      </c>
      <c r="P3160">
        <v>6</v>
      </c>
      <c r="Q3160">
        <v>0</v>
      </c>
      <c r="R3160">
        <v>1</v>
      </c>
      <c r="S3160">
        <v>0</v>
      </c>
      <c r="T3160">
        <v>1</v>
      </c>
      <c r="U3160">
        <v>0</v>
      </c>
      <c r="V3160">
        <v>0</v>
      </c>
      <c r="W3160">
        <v>0</v>
      </c>
      <c r="X3160">
        <v>2.1873902591656758</v>
      </c>
      <c r="Y3160">
        <v>0</v>
      </c>
      <c r="Z3160">
        <v>3.8850548767893649</v>
      </c>
      <c r="AA3160">
        <v>0</v>
      </c>
      <c r="AB3160">
        <v>1.8612670417305903</v>
      </c>
      <c r="AC3160">
        <v>0</v>
      </c>
      <c r="AD3160">
        <v>0</v>
      </c>
      <c r="AE3160">
        <v>7.9337121776856314</v>
      </c>
    </row>
    <row r="3161" spans="1:31" x14ac:dyDescent="0.25">
      <c r="A3161">
        <v>2365996</v>
      </c>
      <c r="B3161">
        <v>1</v>
      </c>
      <c r="C3161" t="s">
        <v>80</v>
      </c>
      <c r="D3161" t="s">
        <v>96</v>
      </c>
      <c r="E3161" t="s">
        <v>148</v>
      </c>
      <c r="F3161" t="s">
        <v>9318</v>
      </c>
      <c r="G3161" t="s">
        <v>150</v>
      </c>
      <c r="H3161" t="s">
        <v>151</v>
      </c>
      <c r="I3161" t="s">
        <v>136</v>
      </c>
      <c r="J3161" t="s">
        <v>137</v>
      </c>
      <c r="K3161" t="s">
        <v>138</v>
      </c>
      <c r="L3161" t="s">
        <v>9319</v>
      </c>
      <c r="M3161" t="s">
        <v>9320</v>
      </c>
      <c r="N3161">
        <v>3.8811111110000001</v>
      </c>
      <c r="O3161">
        <v>0</v>
      </c>
      <c r="P3161">
        <v>1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1.3716920181579999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1.3716920181579999</v>
      </c>
    </row>
    <row r="3162" spans="1:31" x14ac:dyDescent="0.25">
      <c r="A3162">
        <v>2365970</v>
      </c>
      <c r="B3162">
        <v>1</v>
      </c>
      <c r="C3162" t="s">
        <v>80</v>
      </c>
      <c r="D3162" t="s">
        <v>98</v>
      </c>
      <c r="E3162" t="s">
        <v>166</v>
      </c>
      <c r="F3162" t="s">
        <v>9321</v>
      </c>
      <c r="G3162" t="s">
        <v>252</v>
      </c>
      <c r="H3162" t="s">
        <v>135</v>
      </c>
      <c r="I3162" t="s">
        <v>136</v>
      </c>
      <c r="J3162" t="s">
        <v>137</v>
      </c>
      <c r="K3162" t="s">
        <v>245</v>
      </c>
      <c r="L3162" t="s">
        <v>9322</v>
      </c>
      <c r="M3162" t="s">
        <v>9323</v>
      </c>
      <c r="N3162">
        <v>5.0847222219999999</v>
      </c>
      <c r="O3162">
        <v>0</v>
      </c>
      <c r="P3162">
        <v>5</v>
      </c>
      <c r="Q3162">
        <v>0</v>
      </c>
      <c r="R3162">
        <v>21</v>
      </c>
      <c r="S3162">
        <v>0</v>
      </c>
      <c r="T3162">
        <v>12</v>
      </c>
      <c r="U3162">
        <v>0</v>
      </c>
      <c r="V3162">
        <v>0</v>
      </c>
      <c r="W3162">
        <v>0</v>
      </c>
      <c r="X3162">
        <v>11.710499070811501</v>
      </c>
      <c r="Y3162">
        <v>0</v>
      </c>
      <c r="Z3162">
        <v>301.5749238832268</v>
      </c>
      <c r="AA3162">
        <v>0</v>
      </c>
      <c r="AB3162">
        <v>73.82219575126382</v>
      </c>
      <c r="AC3162">
        <v>0</v>
      </c>
      <c r="AD3162">
        <v>0</v>
      </c>
      <c r="AE3162">
        <v>387.10761870530212</v>
      </c>
    </row>
    <row r="3163" spans="1:31" x14ac:dyDescent="0.25">
      <c r="A3163">
        <v>2365990</v>
      </c>
      <c r="B3163">
        <v>1</v>
      </c>
      <c r="C3163" t="s">
        <v>81</v>
      </c>
      <c r="D3163" t="s">
        <v>121</v>
      </c>
      <c r="E3163" t="s">
        <v>132</v>
      </c>
      <c r="F3163" t="s">
        <v>9324</v>
      </c>
      <c r="G3163" t="s">
        <v>244</v>
      </c>
      <c r="H3163" t="s">
        <v>135</v>
      </c>
      <c r="I3163" t="s">
        <v>136</v>
      </c>
      <c r="J3163" t="s">
        <v>137</v>
      </c>
      <c r="K3163" t="s">
        <v>245</v>
      </c>
      <c r="L3163" t="s">
        <v>9325</v>
      </c>
      <c r="M3163" t="s">
        <v>9326</v>
      </c>
      <c r="N3163">
        <v>2.0833333330000001</v>
      </c>
      <c r="O3163">
        <v>0</v>
      </c>
      <c r="P3163">
        <v>129</v>
      </c>
      <c r="Q3163">
        <v>0</v>
      </c>
      <c r="R3163">
        <v>1</v>
      </c>
      <c r="S3163">
        <v>0</v>
      </c>
      <c r="T3163">
        <v>9</v>
      </c>
      <c r="U3163">
        <v>0</v>
      </c>
      <c r="V3163">
        <v>0</v>
      </c>
      <c r="W3163">
        <v>0</v>
      </c>
      <c r="X3163">
        <v>32.853579134272259</v>
      </c>
      <c r="Y3163">
        <v>0</v>
      </c>
      <c r="Z3163">
        <v>0.20097055047816664</v>
      </c>
      <c r="AA3163">
        <v>0</v>
      </c>
      <c r="AB3163">
        <v>14.25924957390667</v>
      </c>
      <c r="AC3163">
        <v>0</v>
      </c>
      <c r="AD3163">
        <v>0</v>
      </c>
      <c r="AE3163">
        <v>47.313799258657099</v>
      </c>
    </row>
    <row r="3164" spans="1:31" x14ac:dyDescent="0.25">
      <c r="A3164">
        <v>2365933</v>
      </c>
      <c r="B3164">
        <v>1</v>
      </c>
      <c r="C3164" t="s">
        <v>80</v>
      </c>
      <c r="D3164" t="s">
        <v>83</v>
      </c>
      <c r="E3164" t="s">
        <v>171</v>
      </c>
      <c r="F3164" t="s">
        <v>9327</v>
      </c>
      <c r="G3164" t="s">
        <v>252</v>
      </c>
      <c r="H3164" t="s">
        <v>135</v>
      </c>
      <c r="I3164" t="s">
        <v>136</v>
      </c>
      <c r="J3164" t="s">
        <v>137</v>
      </c>
      <c r="K3164" t="s">
        <v>245</v>
      </c>
      <c r="L3164" t="s">
        <v>9328</v>
      </c>
      <c r="M3164" t="s">
        <v>9329</v>
      </c>
      <c r="N3164">
        <v>7.8563888879999997</v>
      </c>
      <c r="O3164">
        <v>0</v>
      </c>
      <c r="P3164">
        <v>0</v>
      </c>
      <c r="Q3164">
        <v>1</v>
      </c>
      <c r="R3164">
        <v>0</v>
      </c>
      <c r="S3164">
        <v>3</v>
      </c>
      <c r="T3164">
        <v>16</v>
      </c>
      <c r="U3164">
        <v>6</v>
      </c>
      <c r="V3164">
        <v>5</v>
      </c>
      <c r="W3164">
        <v>0</v>
      </c>
      <c r="X3164">
        <v>0</v>
      </c>
      <c r="Y3164">
        <v>0.97885896645075143</v>
      </c>
      <c r="Z3164">
        <v>0</v>
      </c>
      <c r="AA3164">
        <v>290.83331261303965</v>
      </c>
      <c r="AB3164">
        <v>1126.0256871038641</v>
      </c>
      <c r="AC3164">
        <v>5581.0722610850889</v>
      </c>
      <c r="AD3164">
        <v>316.79654370854178</v>
      </c>
      <c r="AE3164">
        <v>7315.7066634769853</v>
      </c>
    </row>
    <row r="3165" spans="1:31" x14ac:dyDescent="0.25">
      <c r="A3165">
        <v>2365867</v>
      </c>
      <c r="B3165">
        <v>1</v>
      </c>
      <c r="C3165" t="s">
        <v>80</v>
      </c>
      <c r="D3165" t="s">
        <v>95</v>
      </c>
      <c r="E3165" t="s">
        <v>320</v>
      </c>
      <c r="F3165" t="s">
        <v>9330</v>
      </c>
      <c r="G3165" t="s">
        <v>168</v>
      </c>
      <c r="H3165" t="s">
        <v>135</v>
      </c>
      <c r="I3165" t="s">
        <v>136</v>
      </c>
      <c r="J3165" t="s">
        <v>137</v>
      </c>
      <c r="K3165" t="s">
        <v>138</v>
      </c>
      <c r="L3165" t="s">
        <v>9331</v>
      </c>
      <c r="M3165" t="s">
        <v>9332</v>
      </c>
      <c r="N3165">
        <v>0.53111111099999997</v>
      </c>
      <c r="O3165">
        <v>0</v>
      </c>
      <c r="P3165">
        <v>4135</v>
      </c>
      <c r="Q3165">
        <v>0</v>
      </c>
      <c r="R3165">
        <v>0</v>
      </c>
      <c r="S3165">
        <v>3</v>
      </c>
      <c r="T3165">
        <v>987</v>
      </c>
      <c r="U3165">
        <v>0</v>
      </c>
      <c r="V3165">
        <v>0</v>
      </c>
      <c r="W3165">
        <v>0</v>
      </c>
      <c r="X3165">
        <v>535.61560815498797</v>
      </c>
      <c r="Y3165">
        <v>0</v>
      </c>
      <c r="Z3165">
        <v>0</v>
      </c>
      <c r="AA3165">
        <v>7.9455424727884436</v>
      </c>
      <c r="AB3165">
        <v>551.61360441284637</v>
      </c>
      <c r="AC3165">
        <v>0</v>
      </c>
      <c r="AD3165">
        <v>0</v>
      </c>
      <c r="AE3165">
        <v>1095.1747550406228</v>
      </c>
    </row>
    <row r="3166" spans="1:31" x14ac:dyDescent="0.25">
      <c r="A3166">
        <v>2365913</v>
      </c>
      <c r="B3166">
        <v>1</v>
      </c>
      <c r="C3166" t="s">
        <v>81</v>
      </c>
      <c r="D3166" t="s">
        <v>128</v>
      </c>
      <c r="E3166" t="s">
        <v>132</v>
      </c>
      <c r="F3166" t="s">
        <v>9333</v>
      </c>
      <c r="G3166" t="s">
        <v>134</v>
      </c>
      <c r="H3166" t="s">
        <v>135</v>
      </c>
      <c r="I3166" t="s">
        <v>136</v>
      </c>
      <c r="J3166" t="s">
        <v>137</v>
      </c>
      <c r="K3166" t="s">
        <v>138</v>
      </c>
      <c r="L3166" t="s">
        <v>9334</v>
      </c>
      <c r="M3166" t="s">
        <v>9335</v>
      </c>
      <c r="N3166">
        <v>3.7925</v>
      </c>
      <c r="O3166">
        <v>0</v>
      </c>
      <c r="P3166">
        <v>225</v>
      </c>
      <c r="Q3166">
        <v>0</v>
      </c>
      <c r="R3166">
        <v>1</v>
      </c>
      <c r="S3166">
        <v>0</v>
      </c>
      <c r="T3166">
        <v>38</v>
      </c>
      <c r="U3166">
        <v>0</v>
      </c>
      <c r="V3166">
        <v>0</v>
      </c>
      <c r="W3166">
        <v>0</v>
      </c>
      <c r="X3166">
        <v>109.66369556511364</v>
      </c>
      <c r="Y3166">
        <v>0</v>
      </c>
      <c r="Z3166">
        <v>10.838835881326972</v>
      </c>
      <c r="AA3166">
        <v>0</v>
      </c>
      <c r="AB3166">
        <v>22.398796328894964</v>
      </c>
      <c r="AC3166">
        <v>0</v>
      </c>
      <c r="AD3166">
        <v>0</v>
      </c>
      <c r="AE3166">
        <v>142.90132777533557</v>
      </c>
    </row>
    <row r="3167" spans="1:31" x14ac:dyDescent="0.25">
      <c r="A3167">
        <v>2365890</v>
      </c>
      <c r="B3167">
        <v>1</v>
      </c>
      <c r="C3167" t="s">
        <v>80</v>
      </c>
      <c r="D3167" t="s">
        <v>87</v>
      </c>
      <c r="E3167" t="s">
        <v>154</v>
      </c>
      <c r="F3167" t="s">
        <v>9336</v>
      </c>
      <c r="G3167" t="s">
        <v>252</v>
      </c>
      <c r="H3167" t="s">
        <v>151</v>
      </c>
      <c r="I3167" t="s">
        <v>136</v>
      </c>
      <c r="J3167" t="s">
        <v>137</v>
      </c>
      <c r="K3167" t="s">
        <v>245</v>
      </c>
      <c r="L3167" t="s">
        <v>9337</v>
      </c>
      <c r="M3167" t="s">
        <v>9338</v>
      </c>
      <c r="N3167">
        <v>5.0463888880000001</v>
      </c>
      <c r="O3167">
        <v>0</v>
      </c>
      <c r="P3167">
        <v>176</v>
      </c>
      <c r="Q3167">
        <v>0</v>
      </c>
      <c r="R3167">
        <v>0</v>
      </c>
      <c r="S3167">
        <v>0</v>
      </c>
      <c r="T3167">
        <v>41</v>
      </c>
      <c r="U3167">
        <v>0</v>
      </c>
      <c r="V3167">
        <v>3</v>
      </c>
      <c r="W3167">
        <v>0</v>
      </c>
      <c r="X3167">
        <v>297.7635338143279</v>
      </c>
      <c r="Y3167">
        <v>0</v>
      </c>
      <c r="Z3167">
        <v>0</v>
      </c>
      <c r="AA3167">
        <v>0</v>
      </c>
      <c r="AB3167">
        <v>206.46453310201466</v>
      </c>
      <c r="AC3167">
        <v>0</v>
      </c>
      <c r="AD3167">
        <v>50.934337342030709</v>
      </c>
      <c r="AE3167">
        <v>555.16240425837327</v>
      </c>
    </row>
    <row r="3168" spans="1:31" x14ac:dyDescent="0.25">
      <c r="A3168">
        <v>2366159</v>
      </c>
      <c r="B3168">
        <v>1</v>
      </c>
      <c r="C3168" t="s">
        <v>81</v>
      </c>
      <c r="D3168" t="s">
        <v>128</v>
      </c>
      <c r="E3168" t="s">
        <v>148</v>
      </c>
      <c r="F3168" t="s">
        <v>9339</v>
      </c>
      <c r="G3168" t="s">
        <v>150</v>
      </c>
      <c r="H3168" t="s">
        <v>151</v>
      </c>
      <c r="I3168" t="s">
        <v>136</v>
      </c>
      <c r="J3168" t="s">
        <v>137</v>
      </c>
      <c r="K3168" t="s">
        <v>138</v>
      </c>
      <c r="L3168" t="s">
        <v>9340</v>
      </c>
      <c r="M3168" t="s">
        <v>9341</v>
      </c>
      <c r="N3168">
        <v>0.385833333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1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2.0576055209337749</v>
      </c>
      <c r="AC3168">
        <v>0</v>
      </c>
      <c r="AD3168">
        <v>0</v>
      </c>
      <c r="AE3168">
        <v>2.0576055209337749</v>
      </c>
    </row>
    <row r="3169" spans="1:31" x14ac:dyDescent="0.25">
      <c r="A3169">
        <v>2366099</v>
      </c>
      <c r="B3169">
        <v>1</v>
      </c>
      <c r="C3169" t="s">
        <v>80</v>
      </c>
      <c r="D3169" t="s">
        <v>104</v>
      </c>
      <c r="E3169" t="s">
        <v>171</v>
      </c>
      <c r="F3169" t="s">
        <v>271</v>
      </c>
      <c r="G3169" t="s">
        <v>168</v>
      </c>
      <c r="H3169" t="s">
        <v>135</v>
      </c>
      <c r="I3169" t="s">
        <v>136</v>
      </c>
      <c r="J3169" t="s">
        <v>137</v>
      </c>
      <c r="K3169" t="s">
        <v>138</v>
      </c>
      <c r="L3169" t="s">
        <v>9342</v>
      </c>
      <c r="M3169" t="s">
        <v>9343</v>
      </c>
      <c r="N3169">
        <v>0.95250000000000001</v>
      </c>
      <c r="O3169">
        <v>5</v>
      </c>
      <c r="P3169">
        <v>1796</v>
      </c>
      <c r="Q3169">
        <v>10</v>
      </c>
      <c r="R3169">
        <v>20</v>
      </c>
      <c r="S3169">
        <v>17</v>
      </c>
      <c r="T3169">
        <v>210</v>
      </c>
      <c r="U3169">
        <v>2</v>
      </c>
      <c r="V3169">
        <v>0</v>
      </c>
      <c r="W3169">
        <v>0.77261512186878023</v>
      </c>
      <c r="X3169">
        <v>459.81251963841726</v>
      </c>
      <c r="Y3169">
        <v>12.828582066624289</v>
      </c>
      <c r="Z3169">
        <v>8.5169116145349886</v>
      </c>
      <c r="AA3169">
        <v>285.68021371246266</v>
      </c>
      <c r="AB3169">
        <v>154.60411512311595</v>
      </c>
      <c r="AC3169">
        <v>6.1356014821563072</v>
      </c>
      <c r="AD3169">
        <v>0</v>
      </c>
      <c r="AE3169">
        <v>928.3505587591801</v>
      </c>
    </row>
    <row r="3170" spans="1:31" x14ac:dyDescent="0.25">
      <c r="A3170">
        <v>2366013</v>
      </c>
      <c r="B3170">
        <v>1</v>
      </c>
      <c r="C3170" t="s">
        <v>81</v>
      </c>
      <c r="D3170" t="s">
        <v>124</v>
      </c>
      <c r="E3170" t="s">
        <v>132</v>
      </c>
      <c r="F3170" t="s">
        <v>9344</v>
      </c>
      <c r="G3170" t="s">
        <v>244</v>
      </c>
      <c r="H3170" t="s">
        <v>135</v>
      </c>
      <c r="I3170" t="s">
        <v>136</v>
      </c>
      <c r="J3170" t="s">
        <v>137</v>
      </c>
      <c r="K3170" t="s">
        <v>245</v>
      </c>
      <c r="L3170" t="s">
        <v>9345</v>
      </c>
      <c r="M3170" t="s">
        <v>9346</v>
      </c>
      <c r="N3170">
        <v>3.6605555550000002</v>
      </c>
      <c r="O3170">
        <v>0</v>
      </c>
      <c r="P3170">
        <v>31</v>
      </c>
      <c r="Q3170">
        <v>1</v>
      </c>
      <c r="R3170">
        <v>4</v>
      </c>
      <c r="S3170">
        <v>3</v>
      </c>
      <c r="T3170">
        <v>1</v>
      </c>
      <c r="U3170">
        <v>0</v>
      </c>
      <c r="V3170">
        <v>0</v>
      </c>
      <c r="W3170">
        <v>0</v>
      </c>
      <c r="X3170">
        <v>13.260553546592224</v>
      </c>
      <c r="Y3170">
        <v>1.7958127489243041</v>
      </c>
      <c r="Z3170">
        <v>29.574427238753106</v>
      </c>
      <c r="AA3170">
        <v>15.437817868482574</v>
      </c>
      <c r="AB3170">
        <v>4.2268850349600007E-3</v>
      </c>
      <c r="AC3170">
        <v>0</v>
      </c>
      <c r="AD3170">
        <v>0</v>
      </c>
      <c r="AE3170">
        <v>60.072838287787171</v>
      </c>
    </row>
    <row r="3171" spans="1:31" x14ac:dyDescent="0.25">
      <c r="A3171">
        <v>2365804</v>
      </c>
      <c r="B3171">
        <v>1</v>
      </c>
      <c r="C3171" t="s">
        <v>80</v>
      </c>
      <c r="D3171" t="s">
        <v>106</v>
      </c>
      <c r="E3171" t="s">
        <v>132</v>
      </c>
      <c r="F3171" t="s">
        <v>9347</v>
      </c>
      <c r="G3171" t="s">
        <v>2879</v>
      </c>
      <c r="H3171" t="s">
        <v>135</v>
      </c>
      <c r="I3171" t="s">
        <v>136</v>
      </c>
      <c r="J3171" t="s">
        <v>137</v>
      </c>
      <c r="K3171" t="s">
        <v>138</v>
      </c>
      <c r="L3171" t="s">
        <v>9348</v>
      </c>
      <c r="M3171" t="s">
        <v>9349</v>
      </c>
      <c r="N3171">
        <v>0.66666666600000002</v>
      </c>
      <c r="O3171">
        <v>0</v>
      </c>
      <c r="P3171">
        <v>211</v>
      </c>
      <c r="Q3171">
        <v>0</v>
      </c>
      <c r="R3171">
        <v>0</v>
      </c>
      <c r="S3171">
        <v>0</v>
      </c>
      <c r="T3171">
        <v>3</v>
      </c>
      <c r="U3171">
        <v>0</v>
      </c>
      <c r="V3171">
        <v>0</v>
      </c>
      <c r="W3171">
        <v>0</v>
      </c>
      <c r="X3171">
        <v>41.117603000921001</v>
      </c>
      <c r="Y3171">
        <v>0</v>
      </c>
      <c r="Z3171">
        <v>0</v>
      </c>
      <c r="AA3171">
        <v>0</v>
      </c>
      <c r="AB3171">
        <v>0.41267050342912004</v>
      </c>
      <c r="AC3171">
        <v>0</v>
      </c>
      <c r="AD3171">
        <v>0</v>
      </c>
      <c r="AE3171">
        <v>41.53027350435012</v>
      </c>
    </row>
    <row r="3172" spans="1:31" x14ac:dyDescent="0.25">
      <c r="A3172">
        <v>2366059</v>
      </c>
      <c r="B3172">
        <v>1</v>
      </c>
      <c r="C3172" t="s">
        <v>80</v>
      </c>
      <c r="D3172" t="s">
        <v>93</v>
      </c>
      <c r="E3172" t="s">
        <v>166</v>
      </c>
      <c r="F3172" t="s">
        <v>7691</v>
      </c>
      <c r="G3172" t="s">
        <v>168</v>
      </c>
      <c r="H3172" t="s">
        <v>135</v>
      </c>
      <c r="I3172" t="s">
        <v>136</v>
      </c>
      <c r="J3172" t="s">
        <v>137</v>
      </c>
      <c r="K3172" t="s">
        <v>138</v>
      </c>
      <c r="L3172" t="s">
        <v>9350</v>
      </c>
      <c r="M3172" t="s">
        <v>9351</v>
      </c>
      <c r="N3172">
        <v>0.229722222</v>
      </c>
      <c r="O3172">
        <v>0</v>
      </c>
      <c r="P3172">
        <v>691</v>
      </c>
      <c r="Q3172">
        <v>16</v>
      </c>
      <c r="R3172">
        <v>196</v>
      </c>
      <c r="S3172">
        <v>8</v>
      </c>
      <c r="T3172">
        <v>201</v>
      </c>
      <c r="U3172">
        <v>0</v>
      </c>
      <c r="V3172">
        <v>0</v>
      </c>
      <c r="W3172">
        <v>0</v>
      </c>
      <c r="X3172">
        <v>73.43283735321215</v>
      </c>
      <c r="Y3172">
        <v>42.776162071233244</v>
      </c>
      <c r="Z3172">
        <v>175.48119809804805</v>
      </c>
      <c r="AA3172">
        <v>21.832404053455424</v>
      </c>
      <c r="AB3172">
        <v>91.366285189901987</v>
      </c>
      <c r="AC3172">
        <v>0</v>
      </c>
      <c r="AD3172">
        <v>0</v>
      </c>
      <c r="AE3172">
        <v>404.88888676585088</v>
      </c>
    </row>
    <row r="3173" spans="1:31" x14ac:dyDescent="0.25">
      <c r="A3173">
        <v>2365907</v>
      </c>
      <c r="B3173">
        <v>1</v>
      </c>
      <c r="C3173" t="s">
        <v>81</v>
      </c>
      <c r="D3173" t="s">
        <v>114</v>
      </c>
      <c r="E3173" t="s">
        <v>132</v>
      </c>
      <c r="F3173" t="s">
        <v>9352</v>
      </c>
      <c r="G3173" t="s">
        <v>244</v>
      </c>
      <c r="H3173" t="s">
        <v>135</v>
      </c>
      <c r="I3173" t="s">
        <v>136</v>
      </c>
      <c r="J3173" t="s">
        <v>137</v>
      </c>
      <c r="K3173" t="s">
        <v>245</v>
      </c>
      <c r="L3173" t="s">
        <v>9353</v>
      </c>
      <c r="M3173" t="s">
        <v>9354</v>
      </c>
      <c r="N3173">
        <v>3.2941666660000002</v>
      </c>
      <c r="O3173">
        <v>0</v>
      </c>
      <c r="P3173">
        <v>9</v>
      </c>
      <c r="Q3173">
        <v>1</v>
      </c>
      <c r="R3173">
        <v>5</v>
      </c>
      <c r="S3173">
        <v>2</v>
      </c>
      <c r="T3173">
        <v>7</v>
      </c>
      <c r="U3173">
        <v>0</v>
      </c>
      <c r="V3173">
        <v>0</v>
      </c>
      <c r="W3173">
        <v>0</v>
      </c>
      <c r="X3173">
        <v>4.0871144056342077</v>
      </c>
      <c r="Y3173">
        <v>0</v>
      </c>
      <c r="Z3173">
        <v>25.104361303952395</v>
      </c>
      <c r="AA3173">
        <v>13.159308484823585</v>
      </c>
      <c r="AB3173">
        <v>18.17235294223881</v>
      </c>
      <c r="AC3173">
        <v>0</v>
      </c>
      <c r="AD3173">
        <v>0</v>
      </c>
      <c r="AE3173">
        <v>60.523137136648998</v>
      </c>
    </row>
    <row r="3174" spans="1:31" x14ac:dyDescent="0.25">
      <c r="A3174">
        <v>2365807</v>
      </c>
      <c r="B3174">
        <v>1</v>
      </c>
      <c r="C3174" t="s">
        <v>81</v>
      </c>
      <c r="D3174" t="s">
        <v>115</v>
      </c>
      <c r="E3174" t="s">
        <v>171</v>
      </c>
      <c r="F3174" t="s">
        <v>9355</v>
      </c>
      <c r="G3174" t="s">
        <v>168</v>
      </c>
      <c r="H3174" t="s">
        <v>135</v>
      </c>
      <c r="I3174" t="s">
        <v>136</v>
      </c>
      <c r="J3174" t="s">
        <v>137</v>
      </c>
      <c r="K3174" t="s">
        <v>138</v>
      </c>
      <c r="L3174" t="s">
        <v>9356</v>
      </c>
      <c r="M3174" t="s">
        <v>9357</v>
      </c>
      <c r="N3174">
        <v>0.334166666</v>
      </c>
      <c r="O3174">
        <v>0</v>
      </c>
      <c r="P3174">
        <v>859</v>
      </c>
      <c r="Q3174">
        <v>0</v>
      </c>
      <c r="R3174">
        <v>9</v>
      </c>
      <c r="S3174">
        <v>4</v>
      </c>
      <c r="T3174">
        <v>70</v>
      </c>
      <c r="U3174">
        <v>0</v>
      </c>
      <c r="V3174">
        <v>0</v>
      </c>
      <c r="W3174">
        <v>0</v>
      </c>
      <c r="X3174">
        <v>26.996059546115166</v>
      </c>
      <c r="Y3174">
        <v>0</v>
      </c>
      <c r="Z3174">
        <v>0.24626426557286665</v>
      </c>
      <c r="AA3174">
        <v>1.3058983070787498</v>
      </c>
      <c r="AB3174">
        <v>3.9475601433808585</v>
      </c>
      <c r="AC3174">
        <v>0</v>
      </c>
      <c r="AD3174">
        <v>0</v>
      </c>
      <c r="AE3174">
        <v>32.495782262147642</v>
      </c>
    </row>
    <row r="3175" spans="1:31" x14ac:dyDescent="0.25">
      <c r="A3175">
        <v>2365830</v>
      </c>
      <c r="B3175">
        <v>1</v>
      </c>
      <c r="C3175" t="s">
        <v>81</v>
      </c>
      <c r="D3175" t="s">
        <v>114</v>
      </c>
      <c r="E3175" t="s">
        <v>132</v>
      </c>
      <c r="F3175" t="s">
        <v>9358</v>
      </c>
      <c r="G3175" t="s">
        <v>244</v>
      </c>
      <c r="H3175" t="s">
        <v>135</v>
      </c>
      <c r="I3175" t="s">
        <v>136</v>
      </c>
      <c r="J3175" t="s">
        <v>137</v>
      </c>
      <c r="K3175" t="s">
        <v>245</v>
      </c>
      <c r="L3175" t="s">
        <v>9359</v>
      </c>
      <c r="M3175" t="s">
        <v>9360</v>
      </c>
      <c r="N3175">
        <v>4.3783333329999996</v>
      </c>
      <c r="O3175">
        <v>0</v>
      </c>
      <c r="P3175">
        <v>131</v>
      </c>
      <c r="Q3175">
        <v>1</v>
      </c>
      <c r="R3175">
        <v>26</v>
      </c>
      <c r="S3175">
        <v>2</v>
      </c>
      <c r="T3175">
        <v>8</v>
      </c>
      <c r="U3175">
        <v>0</v>
      </c>
      <c r="V3175">
        <v>0</v>
      </c>
      <c r="W3175">
        <v>0</v>
      </c>
      <c r="X3175">
        <v>89.120640311228556</v>
      </c>
      <c r="Y3175">
        <v>3.8946477073803183</v>
      </c>
      <c r="Z3175">
        <v>190.16337883459917</v>
      </c>
      <c r="AA3175">
        <v>15.037084554932727</v>
      </c>
      <c r="AB3175">
        <v>15.411283604298783</v>
      </c>
      <c r="AC3175">
        <v>0</v>
      </c>
      <c r="AD3175">
        <v>0</v>
      </c>
      <c r="AE3175">
        <v>313.62703501243953</v>
      </c>
    </row>
    <row r="3176" spans="1:31" x14ac:dyDescent="0.25">
      <c r="A3176">
        <v>2365993</v>
      </c>
      <c r="B3176">
        <v>1</v>
      </c>
      <c r="C3176" t="s">
        <v>81</v>
      </c>
      <c r="D3176" t="s">
        <v>113</v>
      </c>
      <c r="E3176" t="s">
        <v>166</v>
      </c>
      <c r="F3176" t="s">
        <v>9361</v>
      </c>
      <c r="G3176" t="s">
        <v>244</v>
      </c>
      <c r="H3176" t="s">
        <v>135</v>
      </c>
      <c r="I3176" t="s">
        <v>136</v>
      </c>
      <c r="J3176" t="s">
        <v>137</v>
      </c>
      <c r="K3176" t="s">
        <v>245</v>
      </c>
      <c r="L3176" t="s">
        <v>9362</v>
      </c>
      <c r="M3176" t="s">
        <v>9363</v>
      </c>
      <c r="N3176">
        <v>0.43805555499999999</v>
      </c>
      <c r="O3176">
        <v>1</v>
      </c>
      <c r="P3176">
        <v>368</v>
      </c>
      <c r="Q3176">
        <v>4</v>
      </c>
      <c r="R3176">
        <v>33</v>
      </c>
      <c r="S3176">
        <v>11</v>
      </c>
      <c r="T3176">
        <v>24</v>
      </c>
      <c r="U3176">
        <v>0</v>
      </c>
      <c r="V3176">
        <v>0</v>
      </c>
      <c r="W3176">
        <v>3.2641155838106672E-2</v>
      </c>
      <c r="X3176">
        <v>40.075919688362951</v>
      </c>
      <c r="Y3176">
        <v>3.3106591697190448</v>
      </c>
      <c r="Z3176">
        <v>18.96604920113446</v>
      </c>
      <c r="AA3176">
        <v>119.61595422267681</v>
      </c>
      <c r="AB3176">
        <v>6.9300438109549845</v>
      </c>
      <c r="AC3176">
        <v>0</v>
      </c>
      <c r="AD3176">
        <v>0</v>
      </c>
      <c r="AE3176">
        <v>188.93126724868637</v>
      </c>
    </row>
    <row r="3177" spans="1:31" x14ac:dyDescent="0.25">
      <c r="A3177">
        <v>2366122</v>
      </c>
      <c r="B3177">
        <v>1</v>
      </c>
      <c r="C3177" t="s">
        <v>80</v>
      </c>
      <c r="D3177" t="s">
        <v>108</v>
      </c>
      <c r="E3177" t="s">
        <v>154</v>
      </c>
      <c r="F3177" t="s">
        <v>9364</v>
      </c>
      <c r="G3177" t="s">
        <v>2040</v>
      </c>
      <c r="H3177" t="s">
        <v>151</v>
      </c>
      <c r="I3177" t="s">
        <v>136</v>
      </c>
      <c r="J3177" t="s">
        <v>137</v>
      </c>
      <c r="K3177" t="s">
        <v>138</v>
      </c>
      <c r="L3177" t="s">
        <v>9365</v>
      </c>
      <c r="M3177" t="s">
        <v>9366</v>
      </c>
      <c r="N3177">
        <v>0.34277777700000001</v>
      </c>
      <c r="O3177">
        <v>0</v>
      </c>
      <c r="P3177">
        <v>9</v>
      </c>
      <c r="Q3177">
        <v>0</v>
      </c>
      <c r="R3177">
        <v>5</v>
      </c>
      <c r="S3177">
        <v>0</v>
      </c>
      <c r="T3177">
        <v>4</v>
      </c>
      <c r="U3177">
        <v>0</v>
      </c>
      <c r="V3177">
        <v>0</v>
      </c>
      <c r="W3177">
        <v>0</v>
      </c>
      <c r="X3177">
        <v>0.66693329716362559</v>
      </c>
      <c r="Y3177">
        <v>0</v>
      </c>
      <c r="Z3177">
        <v>7.0028711441082825</v>
      </c>
      <c r="AA3177">
        <v>0</v>
      </c>
      <c r="AB3177">
        <v>0.96175997119161882</v>
      </c>
      <c r="AC3177">
        <v>0</v>
      </c>
      <c r="AD3177">
        <v>0</v>
      </c>
      <c r="AE3177">
        <v>8.6315644124635273</v>
      </c>
    </row>
    <row r="3178" spans="1:31" x14ac:dyDescent="0.25">
      <c r="A3178">
        <v>2366073</v>
      </c>
      <c r="B3178">
        <v>1</v>
      </c>
      <c r="C3178" t="s">
        <v>80</v>
      </c>
      <c r="D3178" t="s">
        <v>98</v>
      </c>
      <c r="E3178" t="s">
        <v>132</v>
      </c>
      <c r="F3178" t="s">
        <v>9367</v>
      </c>
      <c r="G3178" t="s">
        <v>134</v>
      </c>
      <c r="H3178" t="s">
        <v>135</v>
      </c>
      <c r="I3178" t="s">
        <v>136</v>
      </c>
      <c r="J3178" t="s">
        <v>137</v>
      </c>
      <c r="K3178" t="s">
        <v>138</v>
      </c>
      <c r="L3178" t="s">
        <v>9368</v>
      </c>
      <c r="M3178" t="s">
        <v>9369</v>
      </c>
      <c r="N3178">
        <v>3.1755555549999999</v>
      </c>
      <c r="O3178">
        <v>0</v>
      </c>
      <c r="P3178">
        <v>0</v>
      </c>
      <c r="Q3178">
        <v>0</v>
      </c>
      <c r="R3178">
        <v>7</v>
      </c>
      <c r="S3178">
        <v>0</v>
      </c>
      <c r="T3178">
        <v>4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162.23734903495816</v>
      </c>
      <c r="AA3178">
        <v>0</v>
      </c>
      <c r="AB3178">
        <v>17.9322606699427</v>
      </c>
      <c r="AC3178">
        <v>0</v>
      </c>
      <c r="AD3178">
        <v>0</v>
      </c>
      <c r="AE3178">
        <v>180.16960970490086</v>
      </c>
    </row>
    <row r="3179" spans="1:31" x14ac:dyDescent="0.25">
      <c r="A3179">
        <v>2365887</v>
      </c>
      <c r="B3179">
        <v>1</v>
      </c>
      <c r="C3179" t="s">
        <v>80</v>
      </c>
      <c r="D3179" t="s">
        <v>82</v>
      </c>
      <c r="E3179" t="s">
        <v>175</v>
      </c>
      <c r="F3179" t="s">
        <v>9370</v>
      </c>
      <c r="G3179" t="s">
        <v>284</v>
      </c>
      <c r="H3179" t="s">
        <v>151</v>
      </c>
      <c r="I3179" t="s">
        <v>136</v>
      </c>
      <c r="J3179" t="s">
        <v>137</v>
      </c>
      <c r="K3179" t="s">
        <v>138</v>
      </c>
      <c r="L3179" t="s">
        <v>9371</v>
      </c>
      <c r="M3179" t="s">
        <v>9372</v>
      </c>
      <c r="N3179">
        <v>0.75972222199999995</v>
      </c>
      <c r="O3179">
        <v>0</v>
      </c>
      <c r="P3179">
        <v>8</v>
      </c>
      <c r="Q3179">
        <v>0</v>
      </c>
      <c r="R3179">
        <v>0</v>
      </c>
      <c r="S3179">
        <v>0</v>
      </c>
      <c r="T3179">
        <v>46</v>
      </c>
      <c r="U3179">
        <v>0</v>
      </c>
      <c r="V3179">
        <v>0</v>
      </c>
      <c r="W3179">
        <v>0</v>
      </c>
      <c r="X3179">
        <v>1.25117695126638</v>
      </c>
      <c r="Y3179">
        <v>0</v>
      </c>
      <c r="Z3179">
        <v>0</v>
      </c>
      <c r="AA3179">
        <v>0</v>
      </c>
      <c r="AB3179">
        <v>29.150382796679416</v>
      </c>
      <c r="AC3179">
        <v>0</v>
      </c>
      <c r="AD3179">
        <v>0</v>
      </c>
      <c r="AE3179">
        <v>30.401559747945797</v>
      </c>
    </row>
    <row r="3180" spans="1:31" x14ac:dyDescent="0.25">
      <c r="A3180">
        <v>2366079</v>
      </c>
      <c r="B3180">
        <v>1</v>
      </c>
      <c r="C3180" t="s">
        <v>80</v>
      </c>
      <c r="D3180" t="s">
        <v>96</v>
      </c>
      <c r="E3180" t="s">
        <v>132</v>
      </c>
      <c r="F3180" t="s">
        <v>9373</v>
      </c>
      <c r="G3180" t="s">
        <v>142</v>
      </c>
      <c r="H3180" t="s">
        <v>135</v>
      </c>
      <c r="I3180" t="s">
        <v>136</v>
      </c>
      <c r="J3180" t="s">
        <v>137</v>
      </c>
      <c r="K3180" t="s">
        <v>138</v>
      </c>
      <c r="L3180" t="s">
        <v>9374</v>
      </c>
      <c r="M3180" t="s">
        <v>9375</v>
      </c>
      <c r="N3180">
        <v>0.34916666600000001</v>
      </c>
      <c r="O3180">
        <v>0</v>
      </c>
      <c r="P3180">
        <v>62</v>
      </c>
      <c r="Q3180">
        <v>0</v>
      </c>
      <c r="R3180">
        <v>0</v>
      </c>
      <c r="S3180">
        <v>0</v>
      </c>
      <c r="T3180">
        <v>3</v>
      </c>
      <c r="U3180">
        <v>0</v>
      </c>
      <c r="V3180">
        <v>0</v>
      </c>
      <c r="W3180">
        <v>0</v>
      </c>
      <c r="X3180">
        <v>14.415291913815533</v>
      </c>
      <c r="Y3180">
        <v>0</v>
      </c>
      <c r="Z3180">
        <v>0</v>
      </c>
      <c r="AA3180">
        <v>0</v>
      </c>
      <c r="AB3180">
        <v>1.4065996074476868</v>
      </c>
      <c r="AC3180">
        <v>0</v>
      </c>
      <c r="AD3180">
        <v>0</v>
      </c>
      <c r="AE3180">
        <v>15.82189152126322</v>
      </c>
    </row>
    <row r="3181" spans="1:31" x14ac:dyDescent="0.25">
      <c r="A3181">
        <v>2365962</v>
      </c>
      <c r="B3181">
        <v>1</v>
      </c>
      <c r="C3181" t="s">
        <v>80</v>
      </c>
      <c r="D3181" t="s">
        <v>104</v>
      </c>
      <c r="E3181" t="s">
        <v>225</v>
      </c>
      <c r="F3181" t="s">
        <v>9376</v>
      </c>
      <c r="G3181" t="s">
        <v>219</v>
      </c>
      <c r="H3181" t="s">
        <v>151</v>
      </c>
      <c r="I3181" t="s">
        <v>136</v>
      </c>
      <c r="J3181" t="s">
        <v>137</v>
      </c>
      <c r="K3181" t="s">
        <v>138</v>
      </c>
      <c r="L3181" t="s">
        <v>9377</v>
      </c>
      <c r="M3181" t="s">
        <v>9378</v>
      </c>
      <c r="N3181">
        <v>0.826944444</v>
      </c>
      <c r="O3181">
        <v>0</v>
      </c>
      <c r="P3181">
        <v>7</v>
      </c>
      <c r="Q3181">
        <v>0</v>
      </c>
      <c r="R3181">
        <v>11</v>
      </c>
      <c r="S3181">
        <v>0</v>
      </c>
      <c r="T3181">
        <v>5</v>
      </c>
      <c r="U3181">
        <v>0</v>
      </c>
      <c r="V3181">
        <v>0</v>
      </c>
      <c r="W3181">
        <v>0</v>
      </c>
      <c r="X3181">
        <v>0.7113008594939505</v>
      </c>
      <c r="Y3181">
        <v>0</v>
      </c>
      <c r="Z3181">
        <v>4.3605559569660697</v>
      </c>
      <c r="AA3181">
        <v>0</v>
      </c>
      <c r="AB3181">
        <v>4.9183448922041597</v>
      </c>
      <c r="AC3181">
        <v>0</v>
      </c>
      <c r="AD3181">
        <v>0</v>
      </c>
      <c r="AE3181">
        <v>9.9902017086641806</v>
      </c>
    </row>
    <row r="3182" spans="1:31" x14ac:dyDescent="0.25">
      <c r="A3182">
        <v>2365916</v>
      </c>
      <c r="B3182">
        <v>1</v>
      </c>
      <c r="C3182" t="s">
        <v>80</v>
      </c>
      <c r="D3182" t="s">
        <v>84</v>
      </c>
      <c r="E3182" t="s">
        <v>148</v>
      </c>
      <c r="F3182" t="s">
        <v>9379</v>
      </c>
      <c r="G3182" t="s">
        <v>181</v>
      </c>
      <c r="H3182" t="s">
        <v>151</v>
      </c>
      <c r="I3182" t="s">
        <v>136</v>
      </c>
      <c r="J3182" t="s">
        <v>3</v>
      </c>
      <c r="K3182" t="s">
        <v>138</v>
      </c>
      <c r="L3182" t="s">
        <v>9380</v>
      </c>
      <c r="M3182" t="s">
        <v>9381</v>
      </c>
      <c r="N3182">
        <v>4.1038888880000002</v>
      </c>
      <c r="O3182">
        <v>0</v>
      </c>
      <c r="P3182">
        <v>8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9.7305140909063912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9.7305140909063912</v>
      </c>
    </row>
    <row r="3183" spans="1:31" x14ac:dyDescent="0.25">
      <c r="A3183">
        <v>2365939</v>
      </c>
      <c r="B3183">
        <v>1</v>
      </c>
      <c r="C3183" t="s">
        <v>81</v>
      </c>
      <c r="D3183" t="s">
        <v>113</v>
      </c>
      <c r="E3183" t="s">
        <v>171</v>
      </c>
      <c r="F3183" t="s">
        <v>9382</v>
      </c>
      <c r="G3183" t="s">
        <v>244</v>
      </c>
      <c r="H3183" t="s">
        <v>135</v>
      </c>
      <c r="I3183" t="s">
        <v>136</v>
      </c>
      <c r="J3183" t="s">
        <v>137</v>
      </c>
      <c r="K3183" t="s">
        <v>245</v>
      </c>
      <c r="L3183" t="s">
        <v>9383</v>
      </c>
      <c r="M3183" t="s">
        <v>9384</v>
      </c>
      <c r="N3183">
        <v>2.0322222220000001</v>
      </c>
      <c r="O3183">
        <v>1</v>
      </c>
      <c r="P3183">
        <v>233</v>
      </c>
      <c r="Q3183">
        <v>100</v>
      </c>
      <c r="R3183">
        <v>185</v>
      </c>
      <c r="S3183">
        <v>7</v>
      </c>
      <c r="T3183">
        <v>14</v>
      </c>
      <c r="U3183">
        <v>1</v>
      </c>
      <c r="V3183">
        <v>0</v>
      </c>
      <c r="W3183">
        <v>0.36773453160404168</v>
      </c>
      <c r="X3183">
        <v>90.710157683607463</v>
      </c>
      <c r="Y3183">
        <v>947.30665002795536</v>
      </c>
      <c r="Z3183">
        <v>1359.3188888726797</v>
      </c>
      <c r="AA3183">
        <v>13.592105982258822</v>
      </c>
      <c r="AB3183">
        <v>27.635341078795467</v>
      </c>
      <c r="AC3183">
        <v>121.23503166168828</v>
      </c>
      <c r="AD3183">
        <v>0</v>
      </c>
      <c r="AE3183">
        <v>2560.1659098385899</v>
      </c>
    </row>
    <row r="3184" spans="1:31" x14ac:dyDescent="0.25">
      <c r="A3184">
        <v>2365956</v>
      </c>
      <c r="B3184">
        <v>1</v>
      </c>
      <c r="C3184" t="s">
        <v>80</v>
      </c>
      <c r="D3184" t="s">
        <v>94</v>
      </c>
      <c r="E3184" t="s">
        <v>166</v>
      </c>
      <c r="F3184" t="s">
        <v>9385</v>
      </c>
      <c r="G3184" t="s">
        <v>244</v>
      </c>
      <c r="H3184" t="s">
        <v>135</v>
      </c>
      <c r="I3184" t="s">
        <v>136</v>
      </c>
      <c r="J3184" t="s">
        <v>137</v>
      </c>
      <c r="K3184" t="s">
        <v>245</v>
      </c>
      <c r="L3184" t="s">
        <v>9386</v>
      </c>
      <c r="M3184" t="s">
        <v>9387</v>
      </c>
      <c r="N3184">
        <v>0.78055555499999996</v>
      </c>
      <c r="O3184">
        <v>0</v>
      </c>
      <c r="P3184">
        <v>0</v>
      </c>
      <c r="Q3184">
        <v>22</v>
      </c>
      <c r="R3184">
        <v>5</v>
      </c>
      <c r="S3184">
        <v>11</v>
      </c>
      <c r="T3184">
        <v>1</v>
      </c>
      <c r="U3184">
        <v>4</v>
      </c>
      <c r="V3184">
        <v>0</v>
      </c>
      <c r="W3184">
        <v>0</v>
      </c>
      <c r="X3184">
        <v>0</v>
      </c>
      <c r="Y3184">
        <v>786.10796487928428</v>
      </c>
      <c r="Z3184">
        <v>25.575343823330684</v>
      </c>
      <c r="AA3184">
        <v>76.726624812499452</v>
      </c>
      <c r="AB3184">
        <v>1.0772229970194445</v>
      </c>
      <c r="AC3184">
        <v>414.98685869780491</v>
      </c>
      <c r="AD3184">
        <v>0</v>
      </c>
      <c r="AE3184">
        <v>1304.4740152099389</v>
      </c>
    </row>
    <row r="3185" spans="1:31" x14ac:dyDescent="0.25">
      <c r="A3185">
        <v>2366002</v>
      </c>
      <c r="B3185">
        <v>1</v>
      </c>
      <c r="C3185" t="s">
        <v>80</v>
      </c>
      <c r="D3185" t="s">
        <v>96</v>
      </c>
      <c r="E3185" t="s">
        <v>225</v>
      </c>
      <c r="F3185" t="s">
        <v>9388</v>
      </c>
      <c r="G3185" t="s">
        <v>227</v>
      </c>
      <c r="H3185" t="s">
        <v>151</v>
      </c>
      <c r="I3185" t="s">
        <v>136</v>
      </c>
      <c r="J3185" t="s">
        <v>137</v>
      </c>
      <c r="K3185" t="s">
        <v>138</v>
      </c>
      <c r="L3185" t="s">
        <v>9389</v>
      </c>
      <c r="M3185" t="s">
        <v>9390</v>
      </c>
      <c r="N3185">
        <v>2.1375000000000002</v>
      </c>
      <c r="O3185">
        <v>0</v>
      </c>
      <c r="P3185">
        <v>93</v>
      </c>
      <c r="Q3185">
        <v>0</v>
      </c>
      <c r="R3185">
        <v>0</v>
      </c>
      <c r="S3185">
        <v>0</v>
      </c>
      <c r="T3185">
        <v>12</v>
      </c>
      <c r="U3185">
        <v>0</v>
      </c>
      <c r="V3185">
        <v>0</v>
      </c>
      <c r="W3185">
        <v>0</v>
      </c>
      <c r="X3185">
        <v>84.308046443916979</v>
      </c>
      <c r="Y3185">
        <v>0</v>
      </c>
      <c r="Z3185">
        <v>0</v>
      </c>
      <c r="AA3185">
        <v>0</v>
      </c>
      <c r="AB3185">
        <v>26.073339775355983</v>
      </c>
      <c r="AC3185">
        <v>0</v>
      </c>
      <c r="AD3185">
        <v>0</v>
      </c>
      <c r="AE3185">
        <v>110.38138621927297</v>
      </c>
    </row>
    <row r="3186" spans="1:31" x14ac:dyDescent="0.25">
      <c r="A3186">
        <v>2366148</v>
      </c>
      <c r="B3186">
        <v>1</v>
      </c>
      <c r="C3186" t="s">
        <v>81</v>
      </c>
      <c r="D3186" t="s">
        <v>127</v>
      </c>
      <c r="E3186" t="s">
        <v>132</v>
      </c>
      <c r="F3186" t="s">
        <v>9391</v>
      </c>
      <c r="G3186" t="s">
        <v>134</v>
      </c>
      <c r="H3186" t="s">
        <v>135</v>
      </c>
      <c r="I3186" t="s">
        <v>136</v>
      </c>
      <c r="J3186" t="s">
        <v>137</v>
      </c>
      <c r="K3186" t="s">
        <v>138</v>
      </c>
      <c r="L3186" t="s">
        <v>9392</v>
      </c>
      <c r="M3186" t="s">
        <v>9393</v>
      </c>
      <c r="N3186">
        <v>0.94138888799999998</v>
      </c>
      <c r="O3186">
        <v>0</v>
      </c>
      <c r="P3186">
        <v>90</v>
      </c>
      <c r="Q3186">
        <v>0</v>
      </c>
      <c r="R3186">
        <v>6</v>
      </c>
      <c r="S3186">
        <v>0</v>
      </c>
      <c r="T3186">
        <v>19</v>
      </c>
      <c r="U3186">
        <v>0</v>
      </c>
      <c r="V3186">
        <v>0</v>
      </c>
      <c r="W3186">
        <v>0</v>
      </c>
      <c r="X3186">
        <v>21.349295738946665</v>
      </c>
      <c r="Y3186">
        <v>0</v>
      </c>
      <c r="Z3186">
        <v>7.307319800316022</v>
      </c>
      <c r="AA3186">
        <v>0</v>
      </c>
      <c r="AB3186">
        <v>11.349928174875291</v>
      </c>
      <c r="AC3186">
        <v>0</v>
      </c>
      <c r="AD3186">
        <v>0</v>
      </c>
      <c r="AE3186">
        <v>40.006543714137976</v>
      </c>
    </row>
    <row r="3187" spans="1:31" x14ac:dyDescent="0.25">
      <c r="A3187">
        <v>2366045</v>
      </c>
      <c r="B3187">
        <v>1</v>
      </c>
      <c r="C3187" t="s">
        <v>81</v>
      </c>
      <c r="D3187" t="s">
        <v>127</v>
      </c>
      <c r="E3187" t="s">
        <v>171</v>
      </c>
      <c r="F3187" t="s">
        <v>9394</v>
      </c>
      <c r="G3187" t="s">
        <v>168</v>
      </c>
      <c r="H3187" t="s">
        <v>135</v>
      </c>
      <c r="I3187" t="s">
        <v>136</v>
      </c>
      <c r="J3187" t="s">
        <v>137</v>
      </c>
      <c r="K3187" t="s">
        <v>138</v>
      </c>
      <c r="L3187" t="s">
        <v>9395</v>
      </c>
      <c r="M3187" t="s">
        <v>9396</v>
      </c>
      <c r="N3187">
        <v>5.0647222220000003</v>
      </c>
      <c r="O3187">
        <v>3</v>
      </c>
      <c r="P3187">
        <v>9</v>
      </c>
      <c r="Q3187">
        <v>38</v>
      </c>
      <c r="R3187">
        <v>49</v>
      </c>
      <c r="S3187">
        <v>3</v>
      </c>
      <c r="T3187">
        <v>2</v>
      </c>
      <c r="U3187">
        <v>0</v>
      </c>
      <c r="V3187">
        <v>0</v>
      </c>
      <c r="W3187">
        <v>16.899727524388201</v>
      </c>
      <c r="X3187">
        <v>27.808935833636394</v>
      </c>
      <c r="Y3187">
        <v>988.57922705478904</v>
      </c>
      <c r="Z3187">
        <v>569.56799188114792</v>
      </c>
      <c r="AA3187">
        <v>146.08119802075367</v>
      </c>
      <c r="AB3187">
        <v>0</v>
      </c>
      <c r="AC3187">
        <v>0</v>
      </c>
      <c r="AD3187">
        <v>0</v>
      </c>
      <c r="AE3187">
        <v>1748.9370803147151</v>
      </c>
    </row>
    <row r="3188" spans="1:31" x14ac:dyDescent="0.25">
      <c r="A3188">
        <v>2365853</v>
      </c>
      <c r="B3188">
        <v>1</v>
      </c>
      <c r="C3188" t="s">
        <v>81</v>
      </c>
      <c r="D3188" t="s">
        <v>113</v>
      </c>
      <c r="E3188" t="s">
        <v>132</v>
      </c>
      <c r="F3188" t="s">
        <v>9397</v>
      </c>
      <c r="G3188" t="s">
        <v>244</v>
      </c>
      <c r="H3188" t="s">
        <v>135</v>
      </c>
      <c r="I3188" t="s">
        <v>136</v>
      </c>
      <c r="J3188" t="s">
        <v>137</v>
      </c>
      <c r="K3188" t="s">
        <v>245</v>
      </c>
      <c r="L3188" t="s">
        <v>9398</v>
      </c>
      <c r="M3188" t="s">
        <v>9399</v>
      </c>
      <c r="N3188">
        <v>0.94444444400000005</v>
      </c>
      <c r="O3188">
        <v>0</v>
      </c>
      <c r="P3188">
        <v>484</v>
      </c>
      <c r="Q3188">
        <v>0</v>
      </c>
      <c r="R3188">
        <v>32</v>
      </c>
      <c r="S3188">
        <v>4</v>
      </c>
      <c r="T3188">
        <v>45</v>
      </c>
      <c r="U3188">
        <v>2</v>
      </c>
      <c r="V3188">
        <v>0</v>
      </c>
      <c r="W3188">
        <v>0</v>
      </c>
      <c r="X3188">
        <v>104.85064065164433</v>
      </c>
      <c r="Y3188">
        <v>0</v>
      </c>
      <c r="Z3188">
        <v>24.931564628190337</v>
      </c>
      <c r="AA3188">
        <v>20.587151740791107</v>
      </c>
      <c r="AB3188">
        <v>61.351929116121298</v>
      </c>
      <c r="AC3188">
        <v>88.951804778683552</v>
      </c>
      <c r="AD3188">
        <v>0</v>
      </c>
      <c r="AE3188">
        <v>300.67309091543063</v>
      </c>
    </row>
    <row r="3189" spans="1:31" x14ac:dyDescent="0.25">
      <c r="A3189">
        <v>2365876</v>
      </c>
      <c r="B3189">
        <v>1</v>
      </c>
      <c r="C3189" t="s">
        <v>81</v>
      </c>
      <c r="D3189" t="s">
        <v>121</v>
      </c>
      <c r="E3189" t="s">
        <v>132</v>
      </c>
      <c r="F3189" t="s">
        <v>9400</v>
      </c>
      <c r="G3189" t="s">
        <v>244</v>
      </c>
      <c r="H3189" t="s">
        <v>135</v>
      </c>
      <c r="I3189" t="s">
        <v>136</v>
      </c>
      <c r="J3189" t="s">
        <v>137</v>
      </c>
      <c r="K3189" t="s">
        <v>245</v>
      </c>
      <c r="L3189" t="s">
        <v>9401</v>
      </c>
      <c r="M3189" t="s">
        <v>9402</v>
      </c>
      <c r="N3189">
        <v>1.2266666660000001</v>
      </c>
      <c r="O3189">
        <v>0</v>
      </c>
      <c r="P3189">
        <v>13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2.4433786526662962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2.4433786526662962</v>
      </c>
    </row>
    <row r="3190" spans="1:31" x14ac:dyDescent="0.25">
      <c r="A3190">
        <v>2366088</v>
      </c>
      <c r="B3190">
        <v>1</v>
      </c>
      <c r="C3190" t="s">
        <v>81</v>
      </c>
      <c r="D3190" t="s">
        <v>115</v>
      </c>
      <c r="E3190" t="s">
        <v>148</v>
      </c>
      <c r="F3190" t="s">
        <v>9403</v>
      </c>
      <c r="G3190" t="s">
        <v>160</v>
      </c>
      <c r="H3190" t="s">
        <v>151</v>
      </c>
      <c r="I3190" t="s">
        <v>136</v>
      </c>
      <c r="J3190" t="s">
        <v>137</v>
      </c>
      <c r="K3190" t="s">
        <v>138</v>
      </c>
      <c r="L3190" t="s">
        <v>9404</v>
      </c>
      <c r="M3190" t="s">
        <v>9405</v>
      </c>
      <c r="N3190">
        <v>4.3475000000000001</v>
      </c>
      <c r="O3190">
        <v>0</v>
      </c>
      <c r="P3190">
        <v>1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0.44581382899820665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0.44581382899820665</v>
      </c>
    </row>
    <row r="3191" spans="1:31" x14ac:dyDescent="0.25">
      <c r="A3191">
        <v>2366025</v>
      </c>
      <c r="B3191">
        <v>1</v>
      </c>
      <c r="C3191" t="s">
        <v>81</v>
      </c>
      <c r="D3191" t="s">
        <v>128</v>
      </c>
      <c r="E3191" t="s">
        <v>132</v>
      </c>
      <c r="F3191" t="s">
        <v>9406</v>
      </c>
      <c r="G3191" t="s">
        <v>244</v>
      </c>
      <c r="H3191" t="s">
        <v>135</v>
      </c>
      <c r="I3191" t="s">
        <v>136</v>
      </c>
      <c r="J3191" t="s">
        <v>137</v>
      </c>
      <c r="K3191" t="s">
        <v>245</v>
      </c>
      <c r="L3191" t="s">
        <v>9407</v>
      </c>
      <c r="M3191" t="s">
        <v>9408</v>
      </c>
      <c r="N3191">
        <v>1.4552777770000001</v>
      </c>
      <c r="O3191">
        <v>0</v>
      </c>
      <c r="P3191">
        <v>879</v>
      </c>
      <c r="Q3191">
        <v>0</v>
      </c>
      <c r="R3191">
        <v>5</v>
      </c>
      <c r="S3191">
        <v>0</v>
      </c>
      <c r="T3191">
        <v>13</v>
      </c>
      <c r="U3191">
        <v>0</v>
      </c>
      <c r="V3191">
        <v>0</v>
      </c>
      <c r="W3191">
        <v>0</v>
      </c>
      <c r="X3191">
        <v>377.5186559673337</v>
      </c>
      <c r="Y3191">
        <v>0</v>
      </c>
      <c r="Z3191">
        <v>0.41739847377489786</v>
      </c>
      <c r="AA3191">
        <v>0</v>
      </c>
      <c r="AB3191">
        <v>41.456315073292444</v>
      </c>
      <c r="AC3191">
        <v>0</v>
      </c>
      <c r="AD3191">
        <v>0</v>
      </c>
      <c r="AE3191">
        <v>419.39236951440103</v>
      </c>
    </row>
    <row r="3192" spans="1:31" x14ac:dyDescent="0.25">
      <c r="A3192">
        <v>2366125</v>
      </c>
      <c r="B3192">
        <v>1</v>
      </c>
      <c r="C3192" t="s">
        <v>80</v>
      </c>
      <c r="D3192" t="s">
        <v>83</v>
      </c>
      <c r="E3192" t="s">
        <v>171</v>
      </c>
      <c r="F3192" t="s">
        <v>9409</v>
      </c>
      <c r="G3192" t="s">
        <v>168</v>
      </c>
      <c r="H3192" t="s">
        <v>135</v>
      </c>
      <c r="I3192" t="s">
        <v>136</v>
      </c>
      <c r="J3192" t="s">
        <v>137</v>
      </c>
      <c r="K3192" t="s">
        <v>138</v>
      </c>
      <c r="L3192" t="s">
        <v>9410</v>
      </c>
      <c r="M3192" t="s">
        <v>9411</v>
      </c>
      <c r="N3192">
        <v>0.76972222199999996</v>
      </c>
      <c r="O3192">
        <v>0</v>
      </c>
      <c r="P3192">
        <v>535</v>
      </c>
      <c r="Q3192">
        <v>0</v>
      </c>
      <c r="R3192">
        <v>0</v>
      </c>
      <c r="S3192">
        <v>5</v>
      </c>
      <c r="T3192">
        <v>43</v>
      </c>
      <c r="U3192">
        <v>2</v>
      </c>
      <c r="V3192">
        <v>0</v>
      </c>
      <c r="W3192">
        <v>0</v>
      </c>
      <c r="X3192">
        <v>131.31103429204873</v>
      </c>
      <c r="Y3192">
        <v>0</v>
      </c>
      <c r="Z3192">
        <v>0</v>
      </c>
      <c r="AA3192">
        <v>30.389944089769994</v>
      </c>
      <c r="AB3192">
        <v>17.713424142367927</v>
      </c>
      <c r="AC3192">
        <v>9.5436856544885131</v>
      </c>
      <c r="AD3192">
        <v>0</v>
      </c>
      <c r="AE3192">
        <v>188.95808817867515</v>
      </c>
    </row>
    <row r="3193" spans="1:31" x14ac:dyDescent="0.25">
      <c r="A3193">
        <v>2365833</v>
      </c>
      <c r="B3193">
        <v>1</v>
      </c>
      <c r="C3193" t="s">
        <v>80</v>
      </c>
      <c r="D3193" t="s">
        <v>95</v>
      </c>
      <c r="E3193" t="s">
        <v>132</v>
      </c>
      <c r="F3193" t="s">
        <v>9412</v>
      </c>
      <c r="G3193" t="s">
        <v>244</v>
      </c>
      <c r="H3193" t="s">
        <v>135</v>
      </c>
      <c r="I3193" t="s">
        <v>136</v>
      </c>
      <c r="J3193" t="s">
        <v>137</v>
      </c>
      <c r="K3193" t="s">
        <v>245</v>
      </c>
      <c r="L3193" t="s">
        <v>9413</v>
      </c>
      <c r="M3193" t="s">
        <v>9414</v>
      </c>
      <c r="N3193">
        <v>2.2061111109999998</v>
      </c>
      <c r="O3193">
        <v>0</v>
      </c>
      <c r="P3193">
        <v>1213</v>
      </c>
      <c r="Q3193">
        <v>0</v>
      </c>
      <c r="R3193">
        <v>0</v>
      </c>
      <c r="S3193">
        <v>0</v>
      </c>
      <c r="T3193">
        <v>61</v>
      </c>
      <c r="U3193">
        <v>0</v>
      </c>
      <c r="V3193">
        <v>0</v>
      </c>
      <c r="W3193">
        <v>0</v>
      </c>
      <c r="X3193">
        <v>618.49843814398048</v>
      </c>
      <c r="Y3193">
        <v>0</v>
      </c>
      <c r="Z3193">
        <v>0</v>
      </c>
      <c r="AA3193">
        <v>0</v>
      </c>
      <c r="AB3193">
        <v>233.45709288015198</v>
      </c>
      <c r="AC3193">
        <v>0</v>
      </c>
      <c r="AD3193">
        <v>0</v>
      </c>
      <c r="AE3193">
        <v>851.95553102413248</v>
      </c>
    </row>
    <row r="3194" spans="1:31" x14ac:dyDescent="0.25">
      <c r="A3194">
        <v>2365919</v>
      </c>
      <c r="B3194">
        <v>1</v>
      </c>
      <c r="C3194" t="s">
        <v>80</v>
      </c>
      <c r="D3194" t="s">
        <v>82</v>
      </c>
      <c r="E3194" t="s">
        <v>148</v>
      </c>
      <c r="F3194" t="s">
        <v>9415</v>
      </c>
      <c r="G3194" t="s">
        <v>240</v>
      </c>
      <c r="H3194" t="s">
        <v>151</v>
      </c>
      <c r="I3194" t="s">
        <v>136</v>
      </c>
      <c r="J3194" t="s">
        <v>137</v>
      </c>
      <c r="K3194" t="s">
        <v>138</v>
      </c>
      <c r="L3194" t="s">
        <v>9416</v>
      </c>
      <c r="M3194" t="s">
        <v>9417</v>
      </c>
      <c r="N3194">
        <v>6.2147222219999998</v>
      </c>
      <c r="O3194">
        <v>0</v>
      </c>
      <c r="P3194">
        <v>1</v>
      </c>
      <c r="Q3194">
        <v>0</v>
      </c>
      <c r="R3194">
        <v>0</v>
      </c>
      <c r="S3194">
        <v>0</v>
      </c>
      <c r="T3194">
        <v>13</v>
      </c>
      <c r="U3194">
        <v>0</v>
      </c>
      <c r="V3194">
        <v>0</v>
      </c>
      <c r="W3194">
        <v>0</v>
      </c>
      <c r="X3194">
        <v>30.395078072509801</v>
      </c>
      <c r="Y3194">
        <v>0</v>
      </c>
      <c r="Z3194">
        <v>0</v>
      </c>
      <c r="AA3194">
        <v>0</v>
      </c>
      <c r="AB3194">
        <v>16.451872772898142</v>
      </c>
      <c r="AC3194">
        <v>0</v>
      </c>
      <c r="AD3194">
        <v>0</v>
      </c>
      <c r="AE3194">
        <v>46.846950845407946</v>
      </c>
    </row>
    <row r="3195" spans="1:31" x14ac:dyDescent="0.25">
      <c r="A3195">
        <v>2365896</v>
      </c>
      <c r="B3195">
        <v>1</v>
      </c>
      <c r="C3195" t="s">
        <v>80</v>
      </c>
      <c r="D3195" t="s">
        <v>97</v>
      </c>
      <c r="E3195" t="s">
        <v>148</v>
      </c>
      <c r="F3195" t="s">
        <v>9418</v>
      </c>
      <c r="G3195" t="s">
        <v>240</v>
      </c>
      <c r="H3195" t="s">
        <v>151</v>
      </c>
      <c r="I3195" t="s">
        <v>136</v>
      </c>
      <c r="J3195" t="s">
        <v>137</v>
      </c>
      <c r="K3195" t="s">
        <v>138</v>
      </c>
      <c r="L3195" t="s">
        <v>9419</v>
      </c>
      <c r="M3195" t="s">
        <v>9420</v>
      </c>
      <c r="N3195">
        <v>3.5066666660000001</v>
      </c>
      <c r="O3195">
        <v>0</v>
      </c>
      <c r="P3195">
        <v>1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1.406828247999945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1.406828247999945</v>
      </c>
    </row>
    <row r="3196" spans="1:31" x14ac:dyDescent="0.25">
      <c r="A3196">
        <v>2365813</v>
      </c>
      <c r="B3196">
        <v>1</v>
      </c>
      <c r="C3196" t="s">
        <v>81</v>
      </c>
      <c r="D3196" t="s">
        <v>117</v>
      </c>
      <c r="E3196" t="s">
        <v>171</v>
      </c>
      <c r="F3196" t="s">
        <v>5412</v>
      </c>
      <c r="G3196" t="s">
        <v>168</v>
      </c>
      <c r="H3196" t="s">
        <v>135</v>
      </c>
      <c r="I3196" t="s">
        <v>136</v>
      </c>
      <c r="J3196" t="s">
        <v>137</v>
      </c>
      <c r="K3196" t="s">
        <v>138</v>
      </c>
      <c r="L3196" t="s">
        <v>9421</v>
      </c>
      <c r="M3196" t="s">
        <v>9422</v>
      </c>
      <c r="N3196">
        <v>0.67194444399999997</v>
      </c>
      <c r="O3196">
        <v>0</v>
      </c>
      <c r="P3196">
        <v>318</v>
      </c>
      <c r="Q3196">
        <v>0</v>
      </c>
      <c r="R3196">
        <v>1</v>
      </c>
      <c r="S3196">
        <v>0</v>
      </c>
      <c r="T3196">
        <v>25</v>
      </c>
      <c r="U3196">
        <v>0</v>
      </c>
      <c r="V3196">
        <v>0</v>
      </c>
      <c r="W3196">
        <v>0</v>
      </c>
      <c r="X3196">
        <v>22.047699502765603</v>
      </c>
      <c r="Y3196">
        <v>0</v>
      </c>
      <c r="Z3196">
        <v>3.3013564093467869</v>
      </c>
      <c r="AA3196">
        <v>0</v>
      </c>
      <c r="AB3196">
        <v>2.978448146749773</v>
      </c>
      <c r="AC3196">
        <v>0</v>
      </c>
      <c r="AD3196">
        <v>0</v>
      </c>
      <c r="AE3196">
        <v>28.327504058862164</v>
      </c>
    </row>
    <row r="3197" spans="1:31" x14ac:dyDescent="0.25">
      <c r="A3197">
        <v>2365959</v>
      </c>
      <c r="B3197">
        <v>1</v>
      </c>
      <c r="C3197" t="s">
        <v>80</v>
      </c>
      <c r="D3197" t="s">
        <v>97</v>
      </c>
      <c r="E3197" t="s">
        <v>148</v>
      </c>
      <c r="F3197" t="s">
        <v>9423</v>
      </c>
      <c r="G3197" t="s">
        <v>240</v>
      </c>
      <c r="H3197" t="s">
        <v>151</v>
      </c>
      <c r="I3197" t="s">
        <v>136</v>
      </c>
      <c r="J3197" t="s">
        <v>137</v>
      </c>
      <c r="K3197" t="s">
        <v>138</v>
      </c>
      <c r="L3197" t="s">
        <v>9424</v>
      </c>
      <c r="M3197" t="s">
        <v>9425</v>
      </c>
      <c r="N3197">
        <v>1.871111111</v>
      </c>
      <c r="O3197">
        <v>0</v>
      </c>
      <c r="P3197">
        <v>1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1.9926925118237511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1.9926925118237511</v>
      </c>
    </row>
    <row r="3198" spans="1:31" x14ac:dyDescent="0.25">
      <c r="A3198">
        <v>2366005</v>
      </c>
      <c r="B3198">
        <v>1</v>
      </c>
      <c r="C3198" t="s">
        <v>80</v>
      </c>
      <c r="D3198" t="s">
        <v>90</v>
      </c>
      <c r="E3198" t="s">
        <v>148</v>
      </c>
      <c r="F3198" t="s">
        <v>9426</v>
      </c>
      <c r="G3198" t="s">
        <v>156</v>
      </c>
      <c r="H3198" t="s">
        <v>151</v>
      </c>
      <c r="I3198" t="s">
        <v>136</v>
      </c>
      <c r="J3198" t="s">
        <v>137</v>
      </c>
      <c r="K3198" t="s">
        <v>138</v>
      </c>
      <c r="L3198" t="s">
        <v>9427</v>
      </c>
      <c r="M3198" t="s">
        <v>9428</v>
      </c>
      <c r="N3198">
        <v>2.8</v>
      </c>
      <c r="O3198">
        <v>0</v>
      </c>
      <c r="P3198">
        <v>3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1.4695025062986278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1.4695025062986278</v>
      </c>
    </row>
    <row r="3199" spans="1:31" x14ac:dyDescent="0.25">
      <c r="A3199">
        <v>2365859</v>
      </c>
      <c r="B3199">
        <v>1</v>
      </c>
      <c r="C3199" t="s">
        <v>80</v>
      </c>
      <c r="D3199" t="s">
        <v>109</v>
      </c>
      <c r="E3199" t="s">
        <v>166</v>
      </c>
      <c r="F3199" t="s">
        <v>9429</v>
      </c>
      <c r="G3199" t="s">
        <v>244</v>
      </c>
      <c r="H3199" t="s">
        <v>135</v>
      </c>
      <c r="I3199" t="s">
        <v>136</v>
      </c>
      <c r="J3199" t="s">
        <v>137</v>
      </c>
      <c r="K3199" t="s">
        <v>245</v>
      </c>
      <c r="L3199" t="s">
        <v>9430</v>
      </c>
      <c r="M3199" t="s">
        <v>9431</v>
      </c>
      <c r="N3199">
        <v>8.1577777769999997</v>
      </c>
      <c r="O3199">
        <v>0</v>
      </c>
      <c r="P3199">
        <v>13</v>
      </c>
      <c r="Q3199">
        <v>0</v>
      </c>
      <c r="R3199">
        <v>16</v>
      </c>
      <c r="S3199">
        <v>0</v>
      </c>
      <c r="T3199">
        <v>60</v>
      </c>
      <c r="U3199">
        <v>0</v>
      </c>
      <c r="V3199">
        <v>2</v>
      </c>
      <c r="W3199">
        <v>0</v>
      </c>
      <c r="X3199">
        <v>20.019891932112316</v>
      </c>
      <c r="Y3199">
        <v>0</v>
      </c>
      <c r="Z3199">
        <v>151.54915678543259</v>
      </c>
      <c r="AA3199">
        <v>0</v>
      </c>
      <c r="AB3199">
        <v>332.02449718627525</v>
      </c>
      <c r="AC3199">
        <v>0</v>
      </c>
      <c r="AD3199">
        <v>351.99436839729503</v>
      </c>
      <c r="AE3199">
        <v>855.58791430111523</v>
      </c>
    </row>
    <row r="3200" spans="1:31" x14ac:dyDescent="0.25">
      <c r="A3200">
        <v>2365879</v>
      </c>
      <c r="B3200">
        <v>1</v>
      </c>
      <c r="C3200" t="s">
        <v>80</v>
      </c>
      <c r="D3200" t="s">
        <v>83</v>
      </c>
      <c r="E3200" t="s">
        <v>175</v>
      </c>
      <c r="F3200" t="s">
        <v>9432</v>
      </c>
      <c r="G3200" t="s">
        <v>252</v>
      </c>
      <c r="H3200" t="s">
        <v>151</v>
      </c>
      <c r="I3200" t="s">
        <v>136</v>
      </c>
      <c r="J3200" t="s">
        <v>137</v>
      </c>
      <c r="K3200" t="s">
        <v>245</v>
      </c>
      <c r="L3200" t="s">
        <v>9433</v>
      </c>
      <c r="M3200" t="s">
        <v>9434</v>
      </c>
      <c r="N3200">
        <v>6.8633333329999999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4</v>
      </c>
      <c r="U3200">
        <v>0</v>
      </c>
      <c r="V3200">
        <v>1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47.4343020940168</v>
      </c>
      <c r="AC3200">
        <v>0</v>
      </c>
      <c r="AD3200">
        <v>31.596613006772223</v>
      </c>
      <c r="AE3200">
        <v>79.030915100789031</v>
      </c>
    </row>
    <row r="3201" spans="1:31" x14ac:dyDescent="0.25">
      <c r="A3201">
        <v>2365999</v>
      </c>
      <c r="B3201">
        <v>1</v>
      </c>
      <c r="C3201" t="s">
        <v>80</v>
      </c>
      <c r="D3201" t="s">
        <v>108</v>
      </c>
      <c r="E3201" t="s">
        <v>154</v>
      </c>
      <c r="F3201" t="s">
        <v>9435</v>
      </c>
      <c r="G3201" t="s">
        <v>8267</v>
      </c>
      <c r="H3201" t="s">
        <v>151</v>
      </c>
      <c r="I3201" t="s">
        <v>136</v>
      </c>
      <c r="J3201" t="s">
        <v>137</v>
      </c>
      <c r="K3201" t="s">
        <v>138</v>
      </c>
      <c r="L3201" t="s">
        <v>9436</v>
      </c>
      <c r="M3201" t="s">
        <v>9437</v>
      </c>
      <c r="N3201">
        <v>2.1469444439999998</v>
      </c>
      <c r="O3201">
        <v>0</v>
      </c>
      <c r="P3201">
        <v>18</v>
      </c>
      <c r="Q3201">
        <v>0</v>
      </c>
      <c r="R3201">
        <v>13</v>
      </c>
      <c r="S3201">
        <v>0</v>
      </c>
      <c r="T3201">
        <v>6</v>
      </c>
      <c r="U3201">
        <v>0</v>
      </c>
      <c r="V3201">
        <v>0</v>
      </c>
      <c r="W3201">
        <v>0</v>
      </c>
      <c r="X3201">
        <v>16.25583468426867</v>
      </c>
      <c r="Y3201">
        <v>0</v>
      </c>
      <c r="Z3201">
        <v>44.588238125254698</v>
      </c>
      <c r="AA3201">
        <v>0</v>
      </c>
      <c r="AB3201">
        <v>7.7316734029032936</v>
      </c>
      <c r="AC3201">
        <v>0</v>
      </c>
      <c r="AD3201">
        <v>0</v>
      </c>
      <c r="AE3201">
        <v>68.575746212426665</v>
      </c>
    </row>
    <row r="3202" spans="1:31" x14ac:dyDescent="0.25">
      <c r="A3202">
        <v>2365899</v>
      </c>
      <c r="B3202">
        <v>1</v>
      </c>
      <c r="C3202" t="s">
        <v>80</v>
      </c>
      <c r="D3202" t="s">
        <v>96</v>
      </c>
      <c r="E3202" t="s">
        <v>171</v>
      </c>
      <c r="F3202" t="s">
        <v>7540</v>
      </c>
      <c r="G3202" t="s">
        <v>168</v>
      </c>
      <c r="H3202" t="s">
        <v>135</v>
      </c>
      <c r="I3202" t="s">
        <v>136</v>
      </c>
      <c r="J3202" t="s">
        <v>137</v>
      </c>
      <c r="K3202" t="s">
        <v>138</v>
      </c>
      <c r="L3202" t="s">
        <v>9438</v>
      </c>
      <c r="M3202" t="s">
        <v>9439</v>
      </c>
      <c r="N3202">
        <v>2.1544444440000001</v>
      </c>
      <c r="O3202">
        <v>0</v>
      </c>
      <c r="P3202">
        <v>283</v>
      </c>
      <c r="Q3202">
        <v>10</v>
      </c>
      <c r="R3202">
        <v>28</v>
      </c>
      <c r="S3202">
        <v>9</v>
      </c>
      <c r="T3202">
        <v>51</v>
      </c>
      <c r="U3202">
        <v>3</v>
      </c>
      <c r="V3202">
        <v>0</v>
      </c>
      <c r="W3202">
        <v>0</v>
      </c>
      <c r="X3202">
        <v>206.72542987837539</v>
      </c>
      <c r="Y3202">
        <v>38.362439473459325</v>
      </c>
      <c r="Z3202">
        <v>36.579013546666594</v>
      </c>
      <c r="AA3202">
        <v>62.506578138003277</v>
      </c>
      <c r="AB3202">
        <v>66.698769552360005</v>
      </c>
      <c r="AC3202">
        <v>161.23378320272053</v>
      </c>
      <c r="AD3202">
        <v>0</v>
      </c>
      <c r="AE3202">
        <v>572.10601379158516</v>
      </c>
    </row>
    <row r="3203" spans="1:31" x14ac:dyDescent="0.25">
      <c r="A3203">
        <v>2366065</v>
      </c>
      <c r="B3203">
        <v>1</v>
      </c>
      <c r="C3203" t="s">
        <v>80</v>
      </c>
      <c r="D3203" t="s">
        <v>103</v>
      </c>
      <c r="E3203" t="s">
        <v>225</v>
      </c>
      <c r="F3203" t="s">
        <v>9440</v>
      </c>
      <c r="G3203" t="s">
        <v>219</v>
      </c>
      <c r="H3203" t="s">
        <v>151</v>
      </c>
      <c r="I3203" t="s">
        <v>136</v>
      </c>
      <c r="J3203" t="s">
        <v>137</v>
      </c>
      <c r="K3203" t="s">
        <v>138</v>
      </c>
      <c r="L3203" t="s">
        <v>9441</v>
      </c>
      <c r="M3203" t="s">
        <v>9442</v>
      </c>
      <c r="N3203">
        <v>2.741666666</v>
      </c>
      <c r="O3203">
        <v>0</v>
      </c>
      <c r="P3203">
        <v>85</v>
      </c>
      <c r="Q3203">
        <v>0</v>
      </c>
      <c r="R3203">
        <v>3</v>
      </c>
      <c r="S3203">
        <v>0</v>
      </c>
      <c r="T3203">
        <v>10</v>
      </c>
      <c r="U3203">
        <v>0</v>
      </c>
      <c r="V3203">
        <v>0</v>
      </c>
      <c r="W3203">
        <v>0</v>
      </c>
      <c r="X3203">
        <v>55.263511346534393</v>
      </c>
      <c r="Y3203">
        <v>0</v>
      </c>
      <c r="Z3203">
        <v>5.0643125284289097</v>
      </c>
      <c r="AA3203">
        <v>0</v>
      </c>
      <c r="AB3203">
        <v>10.717631768583846</v>
      </c>
      <c r="AC3203">
        <v>0</v>
      </c>
      <c r="AD3203">
        <v>0</v>
      </c>
      <c r="AE3203">
        <v>71.045455643547143</v>
      </c>
    </row>
    <row r="3204" spans="1:31" x14ac:dyDescent="0.25">
      <c r="A3204">
        <v>2366165</v>
      </c>
      <c r="B3204">
        <v>1</v>
      </c>
      <c r="C3204" t="s">
        <v>81</v>
      </c>
      <c r="D3204" t="s">
        <v>118</v>
      </c>
      <c r="E3204" t="s">
        <v>148</v>
      </c>
      <c r="F3204" t="s">
        <v>9443</v>
      </c>
      <c r="G3204" t="s">
        <v>150</v>
      </c>
      <c r="H3204" t="s">
        <v>151</v>
      </c>
      <c r="I3204" t="s">
        <v>136</v>
      </c>
      <c r="J3204" t="s">
        <v>137</v>
      </c>
      <c r="K3204" t="s">
        <v>138</v>
      </c>
      <c r="L3204" t="s">
        <v>9444</v>
      </c>
      <c r="M3204" t="s">
        <v>9445</v>
      </c>
      <c r="N3204">
        <v>0.38972222200000001</v>
      </c>
      <c r="O3204">
        <v>0</v>
      </c>
      <c r="P3204">
        <v>8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1.1274957286969152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1.1274957286969152</v>
      </c>
    </row>
    <row r="3205" spans="1:31" x14ac:dyDescent="0.25">
      <c r="A3205">
        <v>2365936</v>
      </c>
      <c r="B3205">
        <v>1</v>
      </c>
      <c r="C3205" t="s">
        <v>80</v>
      </c>
      <c r="D3205" t="s">
        <v>83</v>
      </c>
      <c r="E3205" t="s">
        <v>171</v>
      </c>
      <c r="F3205" t="s">
        <v>9446</v>
      </c>
      <c r="G3205" t="s">
        <v>168</v>
      </c>
      <c r="H3205" t="s">
        <v>135</v>
      </c>
      <c r="I3205" t="s">
        <v>136</v>
      </c>
      <c r="J3205" t="s">
        <v>137</v>
      </c>
      <c r="K3205" t="s">
        <v>138</v>
      </c>
      <c r="L3205" t="s">
        <v>9447</v>
      </c>
      <c r="M3205" t="s">
        <v>9448</v>
      </c>
      <c r="N3205">
        <v>0.15166666600000001</v>
      </c>
      <c r="O3205">
        <v>0</v>
      </c>
      <c r="P3205">
        <v>9</v>
      </c>
      <c r="Q3205">
        <v>0</v>
      </c>
      <c r="R3205">
        <v>22</v>
      </c>
      <c r="S3205">
        <v>5</v>
      </c>
      <c r="T3205">
        <v>36</v>
      </c>
      <c r="U3205">
        <v>4</v>
      </c>
      <c r="V3205">
        <v>3</v>
      </c>
      <c r="W3205">
        <v>0</v>
      </c>
      <c r="X3205">
        <v>0.47831268745987998</v>
      </c>
      <c r="Y3205">
        <v>0</v>
      </c>
      <c r="Z3205">
        <v>1.9695688763296</v>
      </c>
      <c r="AA3205">
        <v>9.5496458727409141</v>
      </c>
      <c r="AB3205">
        <v>16.575871826589839</v>
      </c>
      <c r="AC3205">
        <v>15.808200554449334</v>
      </c>
      <c r="AD3205">
        <v>5.0830144774970165</v>
      </c>
      <c r="AE3205">
        <v>49.464614295066582</v>
      </c>
    </row>
    <row r="3206" spans="1:31" x14ac:dyDescent="0.25">
      <c r="A3206">
        <v>2365836</v>
      </c>
      <c r="B3206">
        <v>1</v>
      </c>
      <c r="C3206" t="s">
        <v>80</v>
      </c>
      <c r="D3206" t="s">
        <v>105</v>
      </c>
      <c r="E3206" t="s">
        <v>171</v>
      </c>
      <c r="F3206" t="s">
        <v>9449</v>
      </c>
      <c r="G3206" t="s">
        <v>244</v>
      </c>
      <c r="H3206" t="s">
        <v>135</v>
      </c>
      <c r="I3206" t="s">
        <v>136</v>
      </c>
      <c r="J3206" t="s">
        <v>137</v>
      </c>
      <c r="K3206" t="s">
        <v>245</v>
      </c>
      <c r="L3206" t="s">
        <v>9450</v>
      </c>
      <c r="M3206" t="s">
        <v>9451</v>
      </c>
      <c r="N3206">
        <v>7.1719444440000002</v>
      </c>
      <c r="O3206">
        <v>1</v>
      </c>
      <c r="P3206">
        <v>961</v>
      </c>
      <c r="Q3206">
        <v>4</v>
      </c>
      <c r="R3206">
        <v>103</v>
      </c>
      <c r="S3206">
        <v>17</v>
      </c>
      <c r="T3206">
        <v>87</v>
      </c>
      <c r="U3206">
        <v>3</v>
      </c>
      <c r="V3206">
        <v>0</v>
      </c>
      <c r="W3206">
        <v>7.3408927876155907</v>
      </c>
      <c r="X3206">
        <v>1764.6143184467937</v>
      </c>
      <c r="Y3206">
        <v>53.208007048229497</v>
      </c>
      <c r="Z3206">
        <v>485.45948876855107</v>
      </c>
      <c r="AA3206">
        <v>523.00411081702237</v>
      </c>
      <c r="AB3206">
        <v>416.6571085159498</v>
      </c>
      <c r="AC3206">
        <v>1696.0082734342689</v>
      </c>
      <c r="AD3206">
        <v>0</v>
      </c>
      <c r="AE3206">
        <v>4946.2921998184311</v>
      </c>
    </row>
    <row r="3207" spans="1:31" x14ac:dyDescent="0.25">
      <c r="A3207">
        <v>2365985</v>
      </c>
      <c r="B3207">
        <v>1</v>
      </c>
      <c r="C3207" t="s">
        <v>80</v>
      </c>
      <c r="D3207" t="s">
        <v>96</v>
      </c>
      <c r="E3207" t="s">
        <v>175</v>
      </c>
      <c r="F3207" t="s">
        <v>9452</v>
      </c>
      <c r="G3207" t="s">
        <v>219</v>
      </c>
      <c r="H3207" t="s">
        <v>151</v>
      </c>
      <c r="I3207" t="s">
        <v>136</v>
      </c>
      <c r="J3207" t="s">
        <v>137</v>
      </c>
      <c r="K3207" t="s">
        <v>138</v>
      </c>
      <c r="L3207" t="s">
        <v>9453</v>
      </c>
      <c r="M3207" t="s">
        <v>9454</v>
      </c>
      <c r="N3207">
        <v>1.713333333</v>
      </c>
      <c r="O3207">
        <v>0</v>
      </c>
      <c r="P3207">
        <v>53</v>
      </c>
      <c r="Q3207">
        <v>0</v>
      </c>
      <c r="R3207">
        <v>0</v>
      </c>
      <c r="S3207">
        <v>0</v>
      </c>
      <c r="T3207">
        <v>6</v>
      </c>
      <c r="U3207">
        <v>0</v>
      </c>
      <c r="V3207">
        <v>0</v>
      </c>
      <c r="W3207">
        <v>0</v>
      </c>
      <c r="X3207">
        <v>126.45461448935164</v>
      </c>
      <c r="Y3207">
        <v>0</v>
      </c>
      <c r="Z3207">
        <v>0</v>
      </c>
      <c r="AA3207">
        <v>0</v>
      </c>
      <c r="AB3207">
        <v>74.608260081643422</v>
      </c>
      <c r="AC3207">
        <v>0</v>
      </c>
      <c r="AD3207">
        <v>0</v>
      </c>
      <c r="AE3207">
        <v>201.06287457099506</v>
      </c>
    </row>
    <row r="3208" spans="1:31" x14ac:dyDescent="0.25">
      <c r="A3208">
        <v>2365845</v>
      </c>
      <c r="B3208">
        <v>1</v>
      </c>
      <c r="C3208" t="s">
        <v>80</v>
      </c>
      <c r="D3208" t="s">
        <v>83</v>
      </c>
      <c r="E3208" t="s">
        <v>320</v>
      </c>
      <c r="F3208" t="s">
        <v>427</v>
      </c>
      <c r="G3208" t="s">
        <v>244</v>
      </c>
      <c r="H3208" t="s">
        <v>135</v>
      </c>
      <c r="I3208" t="s">
        <v>136</v>
      </c>
      <c r="J3208" t="s">
        <v>137</v>
      </c>
      <c r="K3208" t="s">
        <v>245</v>
      </c>
      <c r="L3208" t="s">
        <v>9455</v>
      </c>
      <c r="M3208" t="s">
        <v>9456</v>
      </c>
      <c r="N3208">
        <v>8.2030341660000001</v>
      </c>
      <c r="O3208">
        <v>2</v>
      </c>
      <c r="P3208">
        <v>4336</v>
      </c>
      <c r="Q3208">
        <v>4</v>
      </c>
      <c r="R3208">
        <v>5</v>
      </c>
      <c r="S3208">
        <v>23</v>
      </c>
      <c r="T3208">
        <v>1377</v>
      </c>
      <c r="U3208">
        <v>15</v>
      </c>
      <c r="V3208">
        <v>50</v>
      </c>
      <c r="W3208">
        <v>3.0777966480916663</v>
      </c>
      <c r="X3208">
        <v>11212.022187000797</v>
      </c>
      <c r="Y3208">
        <v>63.082577976530665</v>
      </c>
      <c r="Z3208">
        <v>18.929829863102302</v>
      </c>
      <c r="AA3208">
        <v>1707.8991610997518</v>
      </c>
      <c r="AB3208">
        <v>12541.32241239912</v>
      </c>
      <c r="AC3208">
        <v>4400.7044826737119</v>
      </c>
      <c r="AD3208">
        <v>4363.8679498487336</v>
      </c>
      <c r="AE3208">
        <v>34310.90639750984</v>
      </c>
    </row>
    <row r="3209" spans="1:31" x14ac:dyDescent="0.25">
      <c r="A3209">
        <v>2365862</v>
      </c>
      <c r="B3209">
        <v>1</v>
      </c>
      <c r="C3209" t="s">
        <v>80</v>
      </c>
      <c r="D3209" t="s">
        <v>109</v>
      </c>
      <c r="E3209" t="s">
        <v>166</v>
      </c>
      <c r="F3209" t="s">
        <v>9457</v>
      </c>
      <c r="G3209" t="s">
        <v>244</v>
      </c>
      <c r="H3209" t="s">
        <v>135</v>
      </c>
      <c r="I3209" t="s">
        <v>136</v>
      </c>
      <c r="J3209" t="s">
        <v>137</v>
      </c>
      <c r="K3209" t="s">
        <v>245</v>
      </c>
      <c r="L3209" t="s">
        <v>9458</v>
      </c>
      <c r="M3209" t="s">
        <v>9459</v>
      </c>
      <c r="N3209">
        <v>8.1061111110000006</v>
      </c>
      <c r="O3209">
        <v>0</v>
      </c>
      <c r="P3209">
        <v>511</v>
      </c>
      <c r="Q3209">
        <v>0</v>
      </c>
      <c r="R3209">
        <v>32</v>
      </c>
      <c r="S3209">
        <v>1</v>
      </c>
      <c r="T3209">
        <v>65</v>
      </c>
      <c r="U3209">
        <v>0</v>
      </c>
      <c r="V3209">
        <v>0</v>
      </c>
      <c r="W3209">
        <v>0</v>
      </c>
      <c r="X3209">
        <v>641.77926317411357</v>
      </c>
      <c r="Y3209">
        <v>0</v>
      </c>
      <c r="Z3209">
        <v>330.04567415533529</v>
      </c>
      <c r="AA3209">
        <v>13.938149620344388</v>
      </c>
      <c r="AB3209">
        <v>187.52400710424979</v>
      </c>
      <c r="AC3209">
        <v>0</v>
      </c>
      <c r="AD3209">
        <v>0</v>
      </c>
      <c r="AE3209">
        <v>1173.2870940540429</v>
      </c>
    </row>
    <row r="3210" spans="1:31" x14ac:dyDescent="0.25">
      <c r="A3210">
        <v>2365805</v>
      </c>
      <c r="B3210">
        <v>1</v>
      </c>
      <c r="C3210" t="s">
        <v>80</v>
      </c>
      <c r="D3210" t="s">
        <v>84</v>
      </c>
      <c r="E3210" t="s">
        <v>225</v>
      </c>
      <c r="F3210" t="s">
        <v>8593</v>
      </c>
      <c r="G3210" t="s">
        <v>219</v>
      </c>
      <c r="H3210" t="s">
        <v>151</v>
      </c>
      <c r="I3210" t="s">
        <v>136</v>
      </c>
      <c r="J3210" t="s">
        <v>137</v>
      </c>
      <c r="K3210" t="s">
        <v>138</v>
      </c>
      <c r="L3210" t="s">
        <v>9460</v>
      </c>
      <c r="M3210" t="s">
        <v>9461</v>
      </c>
      <c r="N3210">
        <v>1.016388888</v>
      </c>
      <c r="O3210">
        <v>0</v>
      </c>
      <c r="P3210">
        <v>205</v>
      </c>
      <c r="Q3210">
        <v>0</v>
      </c>
      <c r="R3210">
        <v>0</v>
      </c>
      <c r="S3210">
        <v>0</v>
      </c>
      <c r="T3210">
        <v>2</v>
      </c>
      <c r="U3210">
        <v>0</v>
      </c>
      <c r="V3210">
        <v>0</v>
      </c>
      <c r="W3210">
        <v>0</v>
      </c>
      <c r="X3210">
        <v>42.773102087381169</v>
      </c>
      <c r="Y3210">
        <v>0</v>
      </c>
      <c r="Z3210">
        <v>0</v>
      </c>
      <c r="AA3210">
        <v>0</v>
      </c>
      <c r="AB3210">
        <v>1.1931596666801314</v>
      </c>
      <c r="AC3210">
        <v>0</v>
      </c>
      <c r="AD3210">
        <v>0</v>
      </c>
      <c r="AE3210">
        <v>43.9662617540613</v>
      </c>
    </row>
    <row r="3211" spans="1:31" x14ac:dyDescent="0.25">
      <c r="A3211">
        <v>2366054</v>
      </c>
      <c r="B3211">
        <v>1</v>
      </c>
      <c r="C3211" t="s">
        <v>81</v>
      </c>
      <c r="D3211" t="s">
        <v>127</v>
      </c>
      <c r="E3211" t="s">
        <v>154</v>
      </c>
      <c r="F3211" t="s">
        <v>9462</v>
      </c>
      <c r="G3211" t="s">
        <v>1306</v>
      </c>
      <c r="H3211" t="s">
        <v>151</v>
      </c>
      <c r="I3211" t="s">
        <v>136</v>
      </c>
      <c r="J3211" t="s">
        <v>137</v>
      </c>
      <c r="K3211" t="s">
        <v>138</v>
      </c>
      <c r="L3211" t="s">
        <v>9463</v>
      </c>
      <c r="M3211" t="s">
        <v>9464</v>
      </c>
      <c r="N3211">
        <v>2.0477777769999999</v>
      </c>
      <c r="O3211">
        <v>0</v>
      </c>
      <c r="P3211">
        <v>78</v>
      </c>
      <c r="Q3211">
        <v>0</v>
      </c>
      <c r="R3211">
        <v>3</v>
      </c>
      <c r="S3211">
        <v>0</v>
      </c>
      <c r="T3211">
        <v>3</v>
      </c>
      <c r="U3211">
        <v>0</v>
      </c>
      <c r="V3211">
        <v>0</v>
      </c>
      <c r="W3211">
        <v>0</v>
      </c>
      <c r="X3211">
        <v>34.190787012081444</v>
      </c>
      <c r="Y3211">
        <v>0</v>
      </c>
      <c r="Z3211">
        <v>2.3819014664028693</v>
      </c>
      <c r="AA3211">
        <v>0</v>
      </c>
      <c r="AB3211">
        <v>1.9294637436391953</v>
      </c>
      <c r="AC3211">
        <v>0</v>
      </c>
      <c r="AD3211">
        <v>0</v>
      </c>
      <c r="AE3211">
        <v>38.502152222123506</v>
      </c>
    </row>
    <row r="3212" spans="1:31" x14ac:dyDescent="0.25">
      <c r="A3212">
        <v>2366008</v>
      </c>
      <c r="B3212">
        <v>1</v>
      </c>
      <c r="C3212" t="s">
        <v>81</v>
      </c>
      <c r="D3212" t="s">
        <v>113</v>
      </c>
      <c r="E3212" t="s">
        <v>166</v>
      </c>
      <c r="F3212" t="s">
        <v>9465</v>
      </c>
      <c r="G3212" t="s">
        <v>168</v>
      </c>
      <c r="H3212" t="s">
        <v>135</v>
      </c>
      <c r="I3212" t="s">
        <v>136</v>
      </c>
      <c r="J3212" t="s">
        <v>137</v>
      </c>
      <c r="K3212" t="s">
        <v>138</v>
      </c>
      <c r="L3212" t="s">
        <v>9466</v>
      </c>
      <c r="M3212" t="s">
        <v>9467</v>
      </c>
      <c r="N3212">
        <v>7.5555554999999996E-2</v>
      </c>
      <c r="O3212">
        <v>2</v>
      </c>
      <c r="P3212">
        <v>2717</v>
      </c>
      <c r="Q3212">
        <v>44</v>
      </c>
      <c r="R3212">
        <v>816</v>
      </c>
      <c r="S3212">
        <v>22</v>
      </c>
      <c r="T3212">
        <v>192</v>
      </c>
      <c r="U3212">
        <v>0</v>
      </c>
      <c r="V3212">
        <v>2</v>
      </c>
      <c r="W3212">
        <v>0.12697203276535557</v>
      </c>
      <c r="X3212">
        <v>54.328301135320316</v>
      </c>
      <c r="Y3212">
        <v>20.621144278964721</v>
      </c>
      <c r="Z3212">
        <v>122.37569510141488</v>
      </c>
      <c r="AA3212">
        <v>14.688088483880644</v>
      </c>
      <c r="AB3212">
        <v>15.184196112147404</v>
      </c>
      <c r="AC3212">
        <v>0</v>
      </c>
      <c r="AD3212">
        <v>1.8529652867253336E-2</v>
      </c>
      <c r="AE3212">
        <v>227.34292679736058</v>
      </c>
    </row>
    <row r="3213" spans="1:31" x14ac:dyDescent="0.25">
      <c r="A3213">
        <v>2365908</v>
      </c>
      <c r="B3213">
        <v>1</v>
      </c>
      <c r="C3213" t="s">
        <v>80</v>
      </c>
      <c r="D3213" t="s">
        <v>92</v>
      </c>
      <c r="E3213" t="s">
        <v>175</v>
      </c>
      <c r="F3213" t="s">
        <v>9468</v>
      </c>
      <c r="G3213" t="s">
        <v>244</v>
      </c>
      <c r="H3213" t="s">
        <v>151</v>
      </c>
      <c r="I3213" t="s">
        <v>136</v>
      </c>
      <c r="J3213" t="s">
        <v>137</v>
      </c>
      <c r="K3213" t="s">
        <v>245</v>
      </c>
      <c r="L3213" t="s">
        <v>9469</v>
      </c>
      <c r="M3213" t="s">
        <v>9470</v>
      </c>
      <c r="N3213">
        <v>1.4522222220000001</v>
      </c>
      <c r="O3213">
        <v>0</v>
      </c>
      <c r="P3213">
        <v>70</v>
      </c>
      <c r="Q3213">
        <v>0</v>
      </c>
      <c r="R3213">
        <v>0</v>
      </c>
      <c r="S3213">
        <v>0</v>
      </c>
      <c r="T3213">
        <v>1</v>
      </c>
      <c r="U3213">
        <v>0</v>
      </c>
      <c r="V3213">
        <v>0</v>
      </c>
      <c r="W3213">
        <v>0</v>
      </c>
      <c r="X3213">
        <v>27.494278243991534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27.494278243991534</v>
      </c>
    </row>
    <row r="3214" spans="1:31" x14ac:dyDescent="0.25">
      <c r="A3214">
        <v>2366137</v>
      </c>
      <c r="B3214">
        <v>1</v>
      </c>
      <c r="C3214" t="s">
        <v>80</v>
      </c>
      <c r="D3214" t="s">
        <v>90</v>
      </c>
      <c r="E3214" t="s">
        <v>148</v>
      </c>
      <c r="F3214" t="s">
        <v>9471</v>
      </c>
      <c r="G3214" t="s">
        <v>156</v>
      </c>
      <c r="H3214" t="s">
        <v>151</v>
      </c>
      <c r="I3214" t="s">
        <v>136</v>
      </c>
      <c r="J3214" t="s">
        <v>137</v>
      </c>
      <c r="K3214" t="s">
        <v>138</v>
      </c>
      <c r="L3214" t="s">
        <v>9472</v>
      </c>
      <c r="M3214" t="s">
        <v>9473</v>
      </c>
      <c r="N3214">
        <v>1.4911111109999999</v>
      </c>
      <c r="O3214">
        <v>0</v>
      </c>
      <c r="P3214">
        <v>1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</row>
    <row r="3215" spans="1:31" x14ac:dyDescent="0.25">
      <c r="A3215">
        <v>2366094</v>
      </c>
      <c r="B3215">
        <v>1</v>
      </c>
      <c r="C3215" t="s">
        <v>80</v>
      </c>
      <c r="D3215" t="s">
        <v>97</v>
      </c>
      <c r="E3215" t="s">
        <v>148</v>
      </c>
      <c r="F3215" t="s">
        <v>9474</v>
      </c>
      <c r="G3215" t="s">
        <v>160</v>
      </c>
      <c r="H3215" t="s">
        <v>151</v>
      </c>
      <c r="I3215" t="s">
        <v>136</v>
      </c>
      <c r="J3215" t="s">
        <v>137</v>
      </c>
      <c r="K3215" t="s">
        <v>138</v>
      </c>
      <c r="L3215" t="s">
        <v>9475</v>
      </c>
      <c r="M3215" t="s">
        <v>9476</v>
      </c>
      <c r="N3215">
        <v>4.9219444440000002</v>
      </c>
      <c r="O3215">
        <v>0</v>
      </c>
      <c r="P3215">
        <v>2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3.1988934773103002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3.1988934773103002</v>
      </c>
    </row>
    <row r="3216" spans="1:31" x14ac:dyDescent="0.25">
      <c r="A3216">
        <v>2366068</v>
      </c>
      <c r="B3216">
        <v>1</v>
      </c>
      <c r="C3216" t="s">
        <v>81</v>
      </c>
      <c r="D3216" t="s">
        <v>112</v>
      </c>
      <c r="E3216" t="s">
        <v>148</v>
      </c>
      <c r="F3216" t="s">
        <v>9477</v>
      </c>
      <c r="G3216" t="s">
        <v>160</v>
      </c>
      <c r="H3216" t="s">
        <v>151</v>
      </c>
      <c r="I3216" t="s">
        <v>136</v>
      </c>
      <c r="J3216" t="s">
        <v>137</v>
      </c>
      <c r="K3216" t="s">
        <v>138</v>
      </c>
      <c r="L3216" t="s">
        <v>9478</v>
      </c>
      <c r="M3216" t="s">
        <v>9479</v>
      </c>
      <c r="N3216">
        <v>1.8280555549999999</v>
      </c>
      <c r="O3216">
        <v>0</v>
      </c>
      <c r="P3216">
        <v>1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0.7075776422746668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0.7075776422746668</v>
      </c>
    </row>
    <row r="3217" spans="1:31" x14ac:dyDescent="0.25">
      <c r="A3217">
        <v>2366117</v>
      </c>
      <c r="B3217">
        <v>1</v>
      </c>
      <c r="C3217" t="s">
        <v>81</v>
      </c>
      <c r="D3217" t="s">
        <v>112</v>
      </c>
      <c r="E3217" t="s">
        <v>132</v>
      </c>
      <c r="F3217" t="s">
        <v>9480</v>
      </c>
      <c r="G3217" t="s">
        <v>168</v>
      </c>
      <c r="H3217" t="s">
        <v>135</v>
      </c>
      <c r="I3217" t="s">
        <v>136</v>
      </c>
      <c r="J3217" t="s">
        <v>137</v>
      </c>
      <c r="K3217" t="s">
        <v>138</v>
      </c>
      <c r="L3217" t="s">
        <v>9481</v>
      </c>
      <c r="M3217" t="s">
        <v>9482</v>
      </c>
      <c r="N3217">
        <v>0.73499999999999999</v>
      </c>
      <c r="O3217">
        <v>0</v>
      </c>
      <c r="P3217">
        <v>1917</v>
      </c>
      <c r="Q3217">
        <v>39</v>
      </c>
      <c r="R3217">
        <v>398</v>
      </c>
      <c r="S3217">
        <v>15</v>
      </c>
      <c r="T3217">
        <v>271</v>
      </c>
      <c r="U3217">
        <v>4</v>
      </c>
      <c r="V3217">
        <v>1</v>
      </c>
      <c r="W3217">
        <v>0</v>
      </c>
      <c r="X3217">
        <v>331.55034955657442</v>
      </c>
      <c r="Y3217">
        <v>109.87716754896906</v>
      </c>
      <c r="Z3217">
        <v>263.4567712909469</v>
      </c>
      <c r="AA3217">
        <v>72.886022825069858</v>
      </c>
      <c r="AB3217">
        <v>102.22667337172733</v>
      </c>
      <c r="AC3217">
        <v>67.056362369884909</v>
      </c>
      <c r="AD3217">
        <v>2.0164023402827995</v>
      </c>
      <c r="AE3217">
        <v>949.06974930345518</v>
      </c>
    </row>
    <row r="3218" spans="1:31" x14ac:dyDescent="0.25">
      <c r="A3218">
        <v>2365839</v>
      </c>
      <c r="B3218">
        <v>1</v>
      </c>
      <c r="C3218" t="s">
        <v>81</v>
      </c>
      <c r="D3218" t="s">
        <v>128</v>
      </c>
      <c r="E3218" t="s">
        <v>132</v>
      </c>
      <c r="F3218" t="s">
        <v>9483</v>
      </c>
      <c r="G3218" t="s">
        <v>244</v>
      </c>
      <c r="H3218" t="s">
        <v>135</v>
      </c>
      <c r="I3218" t="s">
        <v>136</v>
      </c>
      <c r="J3218" t="s">
        <v>137</v>
      </c>
      <c r="K3218" t="s">
        <v>245</v>
      </c>
      <c r="L3218" t="s">
        <v>9484</v>
      </c>
      <c r="M3218" t="s">
        <v>9485</v>
      </c>
      <c r="N3218">
        <v>5.3627777769999998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54</v>
      </c>
      <c r="U3218">
        <v>0</v>
      </c>
      <c r="V3218">
        <v>2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214.48970239138688</v>
      </c>
      <c r="AC3218">
        <v>0</v>
      </c>
      <c r="AD3218">
        <v>20.872951046138208</v>
      </c>
      <c r="AE3218">
        <v>235.3626534375251</v>
      </c>
    </row>
    <row r="3219" spans="1:31" x14ac:dyDescent="0.25">
      <c r="A3219">
        <v>2365888</v>
      </c>
      <c r="B3219">
        <v>1</v>
      </c>
      <c r="C3219" t="s">
        <v>80</v>
      </c>
      <c r="D3219" t="s">
        <v>95</v>
      </c>
      <c r="E3219" t="s">
        <v>320</v>
      </c>
      <c r="F3219" t="s">
        <v>9486</v>
      </c>
      <c r="G3219" t="s">
        <v>244</v>
      </c>
      <c r="H3219" t="s">
        <v>135</v>
      </c>
      <c r="I3219" t="s">
        <v>136</v>
      </c>
      <c r="J3219" t="s">
        <v>137</v>
      </c>
      <c r="K3219" t="s">
        <v>245</v>
      </c>
      <c r="L3219" t="s">
        <v>9487</v>
      </c>
      <c r="M3219" t="s">
        <v>9488</v>
      </c>
      <c r="N3219">
        <v>3.8791666660000002</v>
      </c>
      <c r="O3219">
        <v>0</v>
      </c>
      <c r="P3219">
        <v>6</v>
      </c>
      <c r="Q3219">
        <v>1</v>
      </c>
      <c r="R3219">
        <v>7</v>
      </c>
      <c r="S3219">
        <v>2</v>
      </c>
      <c r="T3219">
        <v>2</v>
      </c>
      <c r="U3219">
        <v>0</v>
      </c>
      <c r="V3219">
        <v>0</v>
      </c>
      <c r="W3219">
        <v>0</v>
      </c>
      <c r="X3219">
        <v>3.8445384872380668</v>
      </c>
      <c r="Y3219">
        <v>3.0348473927753359</v>
      </c>
      <c r="Z3219">
        <v>0.483810026984</v>
      </c>
      <c r="AA3219">
        <v>12.978593216397135</v>
      </c>
      <c r="AB3219">
        <v>0.51241068990056671</v>
      </c>
      <c r="AC3219">
        <v>0</v>
      </c>
      <c r="AD3219">
        <v>0</v>
      </c>
      <c r="AE3219">
        <v>20.854199813295104</v>
      </c>
    </row>
    <row r="3220" spans="1:31" x14ac:dyDescent="0.25">
      <c r="A3220">
        <v>2366031</v>
      </c>
      <c r="B3220">
        <v>1</v>
      </c>
      <c r="C3220" t="s">
        <v>81</v>
      </c>
      <c r="D3220" t="s">
        <v>113</v>
      </c>
      <c r="E3220" t="s">
        <v>132</v>
      </c>
      <c r="F3220" t="s">
        <v>9489</v>
      </c>
      <c r="G3220" t="s">
        <v>244</v>
      </c>
      <c r="H3220" t="s">
        <v>135</v>
      </c>
      <c r="I3220" t="s">
        <v>136</v>
      </c>
      <c r="J3220" t="s">
        <v>137</v>
      </c>
      <c r="K3220" t="s">
        <v>245</v>
      </c>
      <c r="L3220" t="s">
        <v>9490</v>
      </c>
      <c r="M3220" t="s">
        <v>9491</v>
      </c>
      <c r="N3220">
        <v>0.66722222200000003</v>
      </c>
      <c r="O3220">
        <v>0</v>
      </c>
      <c r="P3220">
        <v>13</v>
      </c>
      <c r="Q3220">
        <v>0</v>
      </c>
      <c r="R3220">
        <v>4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2.640512712242288</v>
      </c>
      <c r="Y3220">
        <v>0</v>
      </c>
      <c r="Z3220">
        <v>0.9945594715377245</v>
      </c>
      <c r="AA3220">
        <v>0</v>
      </c>
      <c r="AB3220">
        <v>0</v>
      </c>
      <c r="AC3220">
        <v>0</v>
      </c>
      <c r="AD3220">
        <v>0</v>
      </c>
      <c r="AE3220">
        <v>3.6350721837800126</v>
      </c>
    </row>
    <row r="3221" spans="1:31" x14ac:dyDescent="0.25">
      <c r="A3221">
        <v>2366011</v>
      </c>
      <c r="B3221">
        <v>1</v>
      </c>
      <c r="C3221" t="s">
        <v>80</v>
      </c>
      <c r="D3221" t="s">
        <v>94</v>
      </c>
      <c r="E3221" t="s">
        <v>132</v>
      </c>
      <c r="F3221" t="s">
        <v>526</v>
      </c>
      <c r="G3221" t="s">
        <v>134</v>
      </c>
      <c r="H3221" t="s">
        <v>135</v>
      </c>
      <c r="I3221" t="s">
        <v>136</v>
      </c>
      <c r="J3221" t="s">
        <v>137</v>
      </c>
      <c r="K3221" t="s">
        <v>138</v>
      </c>
      <c r="L3221" t="s">
        <v>9492</v>
      </c>
      <c r="M3221" t="s">
        <v>9493</v>
      </c>
      <c r="N3221">
        <v>4.3352777769999999</v>
      </c>
      <c r="O3221">
        <v>0</v>
      </c>
      <c r="P3221">
        <v>134</v>
      </c>
      <c r="Q3221">
        <v>0</v>
      </c>
      <c r="R3221">
        <v>0</v>
      </c>
      <c r="S3221">
        <v>1</v>
      </c>
      <c r="T3221">
        <v>53</v>
      </c>
      <c r="U3221">
        <v>0</v>
      </c>
      <c r="V3221">
        <v>0</v>
      </c>
      <c r="W3221">
        <v>0</v>
      </c>
      <c r="X3221">
        <v>98.47454516593622</v>
      </c>
      <c r="Y3221">
        <v>0</v>
      </c>
      <c r="Z3221">
        <v>0</v>
      </c>
      <c r="AA3221">
        <v>47.861029123047828</v>
      </c>
      <c r="AB3221">
        <v>37.84990235194352</v>
      </c>
      <c r="AC3221">
        <v>0</v>
      </c>
      <c r="AD3221">
        <v>0</v>
      </c>
      <c r="AE3221">
        <v>184.18547664092756</v>
      </c>
    </row>
    <row r="3222" spans="1:31" x14ac:dyDescent="0.25">
      <c r="A3222">
        <v>2365842</v>
      </c>
      <c r="B3222">
        <v>1</v>
      </c>
      <c r="C3222" t="s">
        <v>80</v>
      </c>
      <c r="D3222" t="s">
        <v>98</v>
      </c>
      <c r="E3222" t="s">
        <v>166</v>
      </c>
      <c r="F3222" t="s">
        <v>9494</v>
      </c>
      <c r="G3222" t="s">
        <v>252</v>
      </c>
      <c r="H3222" t="s">
        <v>135</v>
      </c>
      <c r="I3222" t="s">
        <v>136</v>
      </c>
      <c r="J3222" t="s">
        <v>137</v>
      </c>
      <c r="K3222" t="s">
        <v>245</v>
      </c>
      <c r="L3222" t="s">
        <v>9495</v>
      </c>
      <c r="M3222" t="s">
        <v>9496</v>
      </c>
      <c r="N3222">
        <v>3.81</v>
      </c>
      <c r="O3222">
        <v>0</v>
      </c>
      <c r="P3222">
        <v>5751</v>
      </c>
      <c r="Q3222">
        <v>25</v>
      </c>
      <c r="R3222">
        <v>935</v>
      </c>
      <c r="S3222">
        <v>47</v>
      </c>
      <c r="T3222">
        <v>1177</v>
      </c>
      <c r="U3222">
        <v>3</v>
      </c>
      <c r="V3222">
        <v>0</v>
      </c>
      <c r="W3222">
        <v>0</v>
      </c>
      <c r="X3222">
        <v>6022.2258101478583</v>
      </c>
      <c r="Y3222">
        <v>531.21820428492003</v>
      </c>
      <c r="Z3222">
        <v>7726.5163025320235</v>
      </c>
      <c r="AA3222">
        <v>692.91768310930115</v>
      </c>
      <c r="AB3222">
        <v>4895.3381464406411</v>
      </c>
      <c r="AC3222">
        <v>746.3011902170017</v>
      </c>
      <c r="AD3222">
        <v>0</v>
      </c>
      <c r="AE3222">
        <v>20614.517336731744</v>
      </c>
    </row>
    <row r="3223" spans="1:31" x14ac:dyDescent="0.25">
      <c r="A3223">
        <v>2365965</v>
      </c>
      <c r="B3223">
        <v>1</v>
      </c>
      <c r="C3223" t="s">
        <v>80</v>
      </c>
      <c r="D3223" t="s">
        <v>85</v>
      </c>
      <c r="E3223" t="s">
        <v>225</v>
      </c>
      <c r="F3223" t="s">
        <v>9497</v>
      </c>
      <c r="G3223" t="s">
        <v>181</v>
      </c>
      <c r="H3223" t="s">
        <v>151</v>
      </c>
      <c r="I3223" t="s">
        <v>136</v>
      </c>
      <c r="J3223" t="s">
        <v>3</v>
      </c>
      <c r="K3223" t="s">
        <v>138</v>
      </c>
      <c r="L3223" t="s">
        <v>9498</v>
      </c>
      <c r="M3223" t="s">
        <v>9499</v>
      </c>
      <c r="N3223">
        <v>1.8405555549999999</v>
      </c>
      <c r="O3223">
        <v>0</v>
      </c>
      <c r="P3223">
        <v>185</v>
      </c>
      <c r="Q3223">
        <v>0</v>
      </c>
      <c r="R3223">
        <v>0</v>
      </c>
      <c r="S3223">
        <v>0</v>
      </c>
      <c r="T3223">
        <v>37</v>
      </c>
      <c r="U3223">
        <v>0</v>
      </c>
      <c r="V3223">
        <v>0</v>
      </c>
      <c r="W3223">
        <v>0</v>
      </c>
      <c r="X3223">
        <v>125.47354850405087</v>
      </c>
      <c r="Y3223">
        <v>0</v>
      </c>
      <c r="Z3223">
        <v>0</v>
      </c>
      <c r="AA3223">
        <v>0</v>
      </c>
      <c r="AB3223">
        <v>127.14851614426142</v>
      </c>
      <c r="AC3223">
        <v>0</v>
      </c>
      <c r="AD3223">
        <v>0</v>
      </c>
      <c r="AE3223">
        <v>252.62206464831229</v>
      </c>
    </row>
    <row r="3224" spans="1:31" x14ac:dyDescent="0.25">
      <c r="A3224">
        <v>2365802</v>
      </c>
      <c r="B3224">
        <v>1</v>
      </c>
      <c r="C3224" t="s">
        <v>80</v>
      </c>
      <c r="D3224" t="s">
        <v>85</v>
      </c>
      <c r="E3224" t="s">
        <v>132</v>
      </c>
      <c r="F3224" t="s">
        <v>9500</v>
      </c>
      <c r="G3224" t="s">
        <v>185</v>
      </c>
      <c r="H3224" t="s">
        <v>135</v>
      </c>
      <c r="I3224" t="s">
        <v>136</v>
      </c>
      <c r="J3224" t="s">
        <v>137</v>
      </c>
      <c r="K3224" t="s">
        <v>138</v>
      </c>
      <c r="L3224" t="s">
        <v>9501</v>
      </c>
      <c r="M3224" t="s">
        <v>9502</v>
      </c>
      <c r="N3224">
        <v>3.5788888879999998</v>
      </c>
      <c r="O3224">
        <v>0</v>
      </c>
      <c r="P3224">
        <v>335</v>
      </c>
      <c r="Q3224">
        <v>0</v>
      </c>
      <c r="R3224">
        <v>0</v>
      </c>
      <c r="S3224">
        <v>0</v>
      </c>
      <c r="T3224">
        <v>58</v>
      </c>
      <c r="U3224">
        <v>0</v>
      </c>
      <c r="V3224">
        <v>0</v>
      </c>
      <c r="W3224">
        <v>0</v>
      </c>
      <c r="X3224">
        <v>381.76838048041594</v>
      </c>
      <c r="Y3224">
        <v>0</v>
      </c>
      <c r="Z3224">
        <v>0</v>
      </c>
      <c r="AA3224">
        <v>0</v>
      </c>
      <c r="AB3224">
        <v>127.01481086818917</v>
      </c>
      <c r="AC3224">
        <v>0</v>
      </c>
      <c r="AD3224">
        <v>0</v>
      </c>
      <c r="AE3224">
        <v>508.7831913486051</v>
      </c>
    </row>
    <row r="3225" spans="1:31" x14ac:dyDescent="0.25">
      <c r="A3225">
        <v>2365905</v>
      </c>
      <c r="B3225">
        <v>1</v>
      </c>
      <c r="C3225" t="s">
        <v>81</v>
      </c>
      <c r="D3225" t="s">
        <v>114</v>
      </c>
      <c r="E3225" t="s">
        <v>132</v>
      </c>
      <c r="F3225" t="s">
        <v>9503</v>
      </c>
      <c r="G3225" t="s">
        <v>244</v>
      </c>
      <c r="H3225" t="s">
        <v>135</v>
      </c>
      <c r="I3225" t="s">
        <v>136</v>
      </c>
      <c r="J3225" t="s">
        <v>137</v>
      </c>
      <c r="K3225" t="s">
        <v>245</v>
      </c>
      <c r="L3225" t="s">
        <v>9504</v>
      </c>
      <c r="M3225" t="s">
        <v>9505</v>
      </c>
      <c r="N3225">
        <v>3.6066666660000002</v>
      </c>
      <c r="O3225">
        <v>0</v>
      </c>
      <c r="P3225">
        <v>1041</v>
      </c>
      <c r="Q3225">
        <v>1</v>
      </c>
      <c r="R3225">
        <v>14</v>
      </c>
      <c r="S3225">
        <v>4</v>
      </c>
      <c r="T3225">
        <v>135</v>
      </c>
      <c r="U3225">
        <v>0</v>
      </c>
      <c r="V3225">
        <v>0</v>
      </c>
      <c r="W3225">
        <v>0</v>
      </c>
      <c r="X3225">
        <v>451.76597419959603</v>
      </c>
      <c r="Y3225">
        <v>6.8537278020374703</v>
      </c>
      <c r="Z3225">
        <v>27.539294650506161</v>
      </c>
      <c r="AA3225">
        <v>19.120255774146088</v>
      </c>
      <c r="AB3225">
        <v>155.08599241634798</v>
      </c>
      <c r="AC3225">
        <v>0</v>
      </c>
      <c r="AD3225">
        <v>0</v>
      </c>
      <c r="AE3225">
        <v>660.36524484263373</v>
      </c>
    </row>
    <row r="3226" spans="1:31" x14ac:dyDescent="0.25">
      <c r="A3226">
        <v>2365928</v>
      </c>
      <c r="B3226">
        <v>1</v>
      </c>
      <c r="C3226" t="s">
        <v>80</v>
      </c>
      <c r="D3226" t="s">
        <v>82</v>
      </c>
      <c r="E3226" t="s">
        <v>166</v>
      </c>
      <c r="F3226" t="s">
        <v>9506</v>
      </c>
      <c r="G3226" t="s">
        <v>244</v>
      </c>
      <c r="H3226" t="s">
        <v>135</v>
      </c>
      <c r="I3226" t="s">
        <v>136</v>
      </c>
      <c r="J3226" t="s">
        <v>137</v>
      </c>
      <c r="K3226" t="s">
        <v>245</v>
      </c>
      <c r="L3226" t="s">
        <v>9507</v>
      </c>
      <c r="M3226" t="s">
        <v>9508</v>
      </c>
      <c r="N3226">
        <v>3.0819444439999999</v>
      </c>
      <c r="O3226">
        <v>0</v>
      </c>
      <c r="P3226">
        <v>55</v>
      </c>
      <c r="Q3226">
        <v>0</v>
      </c>
      <c r="R3226">
        <v>0</v>
      </c>
      <c r="S3226">
        <v>1</v>
      </c>
      <c r="T3226">
        <v>1692</v>
      </c>
      <c r="U3226">
        <v>0</v>
      </c>
      <c r="V3226">
        <v>6</v>
      </c>
      <c r="W3226">
        <v>0</v>
      </c>
      <c r="X3226">
        <v>28.158801879213772</v>
      </c>
      <c r="Y3226">
        <v>0</v>
      </c>
      <c r="Z3226">
        <v>0</v>
      </c>
      <c r="AA3226">
        <v>0</v>
      </c>
      <c r="AB3226">
        <v>2591.4378784036949</v>
      </c>
      <c r="AC3226">
        <v>0</v>
      </c>
      <c r="AD3226">
        <v>323.43843617894112</v>
      </c>
      <c r="AE3226">
        <v>2943.0351164618496</v>
      </c>
    </row>
    <row r="3227" spans="1:31" x14ac:dyDescent="0.25">
      <c r="A3227">
        <v>2366114</v>
      </c>
      <c r="B3227">
        <v>1</v>
      </c>
      <c r="C3227" t="s">
        <v>80</v>
      </c>
      <c r="D3227" t="s">
        <v>85</v>
      </c>
      <c r="E3227" t="s">
        <v>148</v>
      </c>
      <c r="F3227" t="s">
        <v>9509</v>
      </c>
      <c r="G3227" t="s">
        <v>150</v>
      </c>
      <c r="H3227" t="s">
        <v>151</v>
      </c>
      <c r="I3227" t="s">
        <v>136</v>
      </c>
      <c r="J3227" t="s">
        <v>137</v>
      </c>
      <c r="K3227" t="s">
        <v>138</v>
      </c>
      <c r="L3227" t="s">
        <v>9510</v>
      </c>
      <c r="M3227" t="s">
        <v>9511</v>
      </c>
      <c r="N3227">
        <v>1.777222222</v>
      </c>
      <c r="O3227">
        <v>0</v>
      </c>
      <c r="P3227">
        <v>5</v>
      </c>
      <c r="Q3227">
        <v>0</v>
      </c>
      <c r="R3227">
        <v>0</v>
      </c>
      <c r="S3227">
        <v>0</v>
      </c>
      <c r="T3227">
        <v>1</v>
      </c>
      <c r="U3227">
        <v>0</v>
      </c>
      <c r="V3227">
        <v>0</v>
      </c>
      <c r="W3227">
        <v>0</v>
      </c>
      <c r="X3227">
        <v>2.5199234459662008</v>
      </c>
      <c r="Y3227">
        <v>0</v>
      </c>
      <c r="Z3227">
        <v>0</v>
      </c>
      <c r="AA3227">
        <v>0</v>
      </c>
      <c r="AB3227">
        <v>3.1398506559553612</v>
      </c>
      <c r="AC3227">
        <v>0</v>
      </c>
      <c r="AD3227">
        <v>0</v>
      </c>
      <c r="AE3227">
        <v>5.6597741019215615</v>
      </c>
    </row>
    <row r="3228" spans="1:31" x14ac:dyDescent="0.25">
      <c r="A3228">
        <v>2365948</v>
      </c>
      <c r="B3228">
        <v>1</v>
      </c>
      <c r="C3228" t="s">
        <v>80</v>
      </c>
      <c r="D3228" t="s">
        <v>95</v>
      </c>
      <c r="E3228" t="s">
        <v>132</v>
      </c>
      <c r="F3228" t="s">
        <v>9512</v>
      </c>
      <c r="G3228" t="s">
        <v>244</v>
      </c>
      <c r="H3228" t="s">
        <v>135</v>
      </c>
      <c r="I3228" t="s">
        <v>136</v>
      </c>
      <c r="J3228" t="s">
        <v>137</v>
      </c>
      <c r="K3228" t="s">
        <v>245</v>
      </c>
      <c r="L3228" t="s">
        <v>9513</v>
      </c>
      <c r="M3228" t="s">
        <v>9514</v>
      </c>
      <c r="N3228">
        <v>3.3133333330000001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101</v>
      </c>
      <c r="U3228">
        <v>0</v>
      </c>
      <c r="V3228">
        <v>1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232.81106052524407</v>
      </c>
      <c r="AC3228">
        <v>0</v>
      </c>
      <c r="AD3228">
        <v>158.71966371834441</v>
      </c>
      <c r="AE3228">
        <v>391.53072424358845</v>
      </c>
    </row>
    <row r="3229" spans="1:31" x14ac:dyDescent="0.25">
      <c r="A3229">
        <v>2365885</v>
      </c>
      <c r="B3229">
        <v>1</v>
      </c>
      <c r="C3229" t="s">
        <v>80</v>
      </c>
      <c r="D3229" t="s">
        <v>93</v>
      </c>
      <c r="E3229" t="s">
        <v>171</v>
      </c>
      <c r="F3229" t="s">
        <v>1771</v>
      </c>
      <c r="G3229" t="s">
        <v>168</v>
      </c>
      <c r="H3229" t="s">
        <v>135</v>
      </c>
      <c r="I3229" t="s">
        <v>136</v>
      </c>
      <c r="J3229" t="s">
        <v>137</v>
      </c>
      <c r="K3229" t="s">
        <v>138</v>
      </c>
      <c r="L3229" t="s">
        <v>9515</v>
      </c>
      <c r="M3229" t="s">
        <v>9516</v>
      </c>
      <c r="N3229">
        <v>2.409166666</v>
      </c>
      <c r="O3229">
        <v>0</v>
      </c>
      <c r="P3229">
        <v>4</v>
      </c>
      <c r="Q3229">
        <v>22</v>
      </c>
      <c r="R3229">
        <v>24</v>
      </c>
      <c r="S3229">
        <v>0</v>
      </c>
      <c r="T3229">
        <v>6</v>
      </c>
      <c r="U3229">
        <v>0</v>
      </c>
      <c r="V3229">
        <v>0</v>
      </c>
      <c r="W3229">
        <v>0</v>
      </c>
      <c r="X3229">
        <v>1.66137964838098</v>
      </c>
      <c r="Y3229">
        <v>1105.5853158628663</v>
      </c>
      <c r="Z3229">
        <v>149.28040038333756</v>
      </c>
      <c r="AA3229">
        <v>0</v>
      </c>
      <c r="AB3229">
        <v>17.978576125128303</v>
      </c>
      <c r="AC3229">
        <v>0</v>
      </c>
      <c r="AD3229">
        <v>0</v>
      </c>
      <c r="AE3229">
        <v>1274.5056720197131</v>
      </c>
    </row>
    <row r="3230" spans="1:31" x14ac:dyDescent="0.25">
      <c r="A3230">
        <v>2366134</v>
      </c>
      <c r="B3230">
        <v>1</v>
      </c>
      <c r="C3230" t="s">
        <v>80</v>
      </c>
      <c r="D3230" t="s">
        <v>99</v>
      </c>
      <c r="E3230" t="s">
        <v>225</v>
      </c>
      <c r="F3230" t="s">
        <v>9517</v>
      </c>
      <c r="G3230" t="s">
        <v>464</v>
      </c>
      <c r="H3230" t="s">
        <v>151</v>
      </c>
      <c r="I3230" t="s">
        <v>136</v>
      </c>
      <c r="J3230" t="s">
        <v>137</v>
      </c>
      <c r="K3230" t="s">
        <v>138</v>
      </c>
      <c r="L3230" t="s">
        <v>9518</v>
      </c>
      <c r="M3230" t="s">
        <v>9519</v>
      </c>
      <c r="N3230">
        <v>2.6850000000000001</v>
      </c>
      <c r="O3230">
        <v>0</v>
      </c>
      <c r="P3230">
        <v>12</v>
      </c>
      <c r="Q3230">
        <v>0</v>
      </c>
      <c r="R3230">
        <v>0</v>
      </c>
      <c r="S3230">
        <v>0</v>
      </c>
      <c r="T3230">
        <v>1</v>
      </c>
      <c r="U3230">
        <v>0</v>
      </c>
      <c r="V3230">
        <v>0</v>
      </c>
      <c r="W3230">
        <v>0</v>
      </c>
      <c r="X3230">
        <v>6.8864470740880144</v>
      </c>
      <c r="Y3230">
        <v>0</v>
      </c>
      <c r="Z3230">
        <v>0</v>
      </c>
      <c r="AA3230">
        <v>0</v>
      </c>
      <c r="AB3230">
        <v>0.53375760294704011</v>
      </c>
      <c r="AC3230">
        <v>0</v>
      </c>
      <c r="AD3230">
        <v>0</v>
      </c>
      <c r="AE3230">
        <v>7.4202046770350547</v>
      </c>
    </row>
    <row r="3231" spans="1:31" x14ac:dyDescent="0.25">
      <c r="A3231">
        <v>2366028</v>
      </c>
      <c r="B3231">
        <v>1</v>
      </c>
      <c r="C3231" t="s">
        <v>80</v>
      </c>
      <c r="D3231" t="s">
        <v>84</v>
      </c>
      <c r="E3231" t="s">
        <v>148</v>
      </c>
      <c r="F3231" t="s">
        <v>8949</v>
      </c>
      <c r="G3231" t="s">
        <v>181</v>
      </c>
      <c r="H3231" t="s">
        <v>151</v>
      </c>
      <c r="I3231" t="s">
        <v>136</v>
      </c>
      <c r="J3231" t="s">
        <v>137</v>
      </c>
      <c r="K3231" t="s">
        <v>138</v>
      </c>
      <c r="L3231" t="s">
        <v>9520</v>
      </c>
      <c r="M3231" t="s">
        <v>9521</v>
      </c>
      <c r="N3231">
        <v>1.8586111110000001</v>
      </c>
      <c r="O3231">
        <v>0</v>
      </c>
      <c r="P3231">
        <v>5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3.5343748008961042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3.5343748008961042</v>
      </c>
    </row>
    <row r="3232" spans="1:31" x14ac:dyDescent="0.25">
      <c r="A3232">
        <v>2365891</v>
      </c>
      <c r="B3232">
        <v>1</v>
      </c>
      <c r="C3232" t="s">
        <v>81</v>
      </c>
      <c r="D3232" t="s">
        <v>127</v>
      </c>
      <c r="E3232" t="s">
        <v>132</v>
      </c>
      <c r="F3232" t="s">
        <v>448</v>
      </c>
      <c r="G3232" t="s">
        <v>168</v>
      </c>
      <c r="H3232" t="s">
        <v>135</v>
      </c>
      <c r="I3232" t="s">
        <v>136</v>
      </c>
      <c r="J3232" t="s">
        <v>137</v>
      </c>
      <c r="K3232" t="s">
        <v>138</v>
      </c>
      <c r="L3232" t="s">
        <v>9522</v>
      </c>
      <c r="M3232" t="s">
        <v>9523</v>
      </c>
      <c r="N3232">
        <v>1.239166666</v>
      </c>
      <c r="O3232">
        <v>1</v>
      </c>
      <c r="P3232">
        <v>392</v>
      </c>
      <c r="Q3232">
        <v>142</v>
      </c>
      <c r="R3232">
        <v>71</v>
      </c>
      <c r="S3232">
        <v>10</v>
      </c>
      <c r="T3232">
        <v>50</v>
      </c>
      <c r="U3232">
        <v>0</v>
      </c>
      <c r="V3232">
        <v>1</v>
      </c>
      <c r="W3232">
        <v>0.19631993867560005</v>
      </c>
      <c r="X3232">
        <v>133.64659300640923</v>
      </c>
      <c r="Y3232">
        <v>1758.6944388786735</v>
      </c>
      <c r="Z3232">
        <v>179.57498679125783</v>
      </c>
      <c r="AA3232">
        <v>78.2007428867621</v>
      </c>
      <c r="AB3232">
        <v>32.560181549233604</v>
      </c>
      <c r="AC3232">
        <v>0</v>
      </c>
      <c r="AD3232">
        <v>60.666783540502308</v>
      </c>
      <c r="AE3232">
        <v>2243.5400465915145</v>
      </c>
    </row>
    <row r="3233" spans="1:31" x14ac:dyDescent="0.25">
      <c r="A3233">
        <v>2365868</v>
      </c>
      <c r="B3233">
        <v>1</v>
      </c>
      <c r="C3233" t="s">
        <v>80</v>
      </c>
      <c r="D3233" t="s">
        <v>95</v>
      </c>
      <c r="E3233" t="s">
        <v>320</v>
      </c>
      <c r="F3233" t="s">
        <v>9524</v>
      </c>
      <c r="G3233" t="s">
        <v>168</v>
      </c>
      <c r="H3233" t="s">
        <v>135</v>
      </c>
      <c r="I3233" t="s">
        <v>136</v>
      </c>
      <c r="J3233" t="s">
        <v>137</v>
      </c>
      <c r="K3233" t="s">
        <v>138</v>
      </c>
      <c r="L3233" t="s">
        <v>9525</v>
      </c>
      <c r="M3233" t="s">
        <v>9526</v>
      </c>
      <c r="N3233">
        <v>0.52749999999999997</v>
      </c>
      <c r="O3233">
        <v>5</v>
      </c>
      <c r="P3233">
        <v>5267</v>
      </c>
      <c r="Q3233">
        <v>26</v>
      </c>
      <c r="R3233">
        <v>9</v>
      </c>
      <c r="S3233">
        <v>79</v>
      </c>
      <c r="T3233">
        <v>330</v>
      </c>
      <c r="U3233">
        <v>9</v>
      </c>
      <c r="V3233">
        <v>0</v>
      </c>
      <c r="W3233">
        <v>1.9426004833820001</v>
      </c>
      <c r="X3233">
        <v>741.96023248824349</v>
      </c>
      <c r="Y3233">
        <v>60.541522185824419</v>
      </c>
      <c r="Z3233">
        <v>6.1434210833232905</v>
      </c>
      <c r="AA3233">
        <v>218.30741240748742</v>
      </c>
      <c r="AB3233">
        <v>249.28736663864606</v>
      </c>
      <c r="AC3233">
        <v>259.65935095461134</v>
      </c>
      <c r="AD3233">
        <v>0</v>
      </c>
      <c r="AE3233">
        <v>1537.8419062415182</v>
      </c>
    </row>
    <row r="3234" spans="1:31" x14ac:dyDescent="0.25">
      <c r="A3234">
        <v>2365914</v>
      </c>
      <c r="B3234">
        <v>1</v>
      </c>
      <c r="C3234" t="s">
        <v>81</v>
      </c>
      <c r="D3234" t="s">
        <v>112</v>
      </c>
      <c r="E3234" t="s">
        <v>166</v>
      </c>
      <c r="F3234" t="s">
        <v>9527</v>
      </c>
      <c r="G3234" t="s">
        <v>252</v>
      </c>
      <c r="H3234" t="s">
        <v>135</v>
      </c>
      <c r="I3234" t="s">
        <v>136</v>
      </c>
      <c r="J3234" t="s">
        <v>137</v>
      </c>
      <c r="K3234" t="s">
        <v>245</v>
      </c>
      <c r="L3234" t="s">
        <v>9528</v>
      </c>
      <c r="M3234" t="s">
        <v>9529</v>
      </c>
      <c r="N3234">
        <v>4.215833333</v>
      </c>
      <c r="O3234">
        <v>0</v>
      </c>
      <c r="P3234">
        <v>348</v>
      </c>
      <c r="Q3234">
        <v>0</v>
      </c>
      <c r="R3234">
        <v>17</v>
      </c>
      <c r="S3234">
        <v>1</v>
      </c>
      <c r="T3234">
        <v>43</v>
      </c>
      <c r="U3234">
        <v>0</v>
      </c>
      <c r="V3234">
        <v>0</v>
      </c>
      <c r="W3234">
        <v>0</v>
      </c>
      <c r="X3234">
        <v>416.59914680745948</v>
      </c>
      <c r="Y3234">
        <v>0</v>
      </c>
      <c r="Z3234">
        <v>586.86107548145014</v>
      </c>
      <c r="AA3234">
        <v>9.088106987743874</v>
      </c>
      <c r="AB3234">
        <v>74.450280656132747</v>
      </c>
      <c r="AC3234">
        <v>0</v>
      </c>
      <c r="AD3234">
        <v>0</v>
      </c>
      <c r="AE3234">
        <v>1086.9986099327862</v>
      </c>
    </row>
    <row r="3235" spans="1:31" x14ac:dyDescent="0.25">
      <c r="A3235">
        <v>2366100</v>
      </c>
      <c r="B3235">
        <v>1</v>
      </c>
      <c r="C3235" t="s">
        <v>80</v>
      </c>
      <c r="D3235" t="s">
        <v>98</v>
      </c>
      <c r="E3235" t="s">
        <v>166</v>
      </c>
      <c r="F3235" t="s">
        <v>9530</v>
      </c>
      <c r="G3235" t="s">
        <v>328</v>
      </c>
      <c r="H3235" t="s">
        <v>135</v>
      </c>
      <c r="I3235" t="s">
        <v>136</v>
      </c>
      <c r="J3235" t="s">
        <v>137</v>
      </c>
      <c r="K3235" t="s">
        <v>138</v>
      </c>
      <c r="L3235" t="s">
        <v>9531</v>
      </c>
      <c r="M3235" t="s">
        <v>9532</v>
      </c>
      <c r="N3235">
        <v>0.52555555499999995</v>
      </c>
      <c r="O3235">
        <v>0</v>
      </c>
      <c r="P3235">
        <v>0</v>
      </c>
      <c r="Q3235">
        <v>9</v>
      </c>
      <c r="R3235">
        <v>89</v>
      </c>
      <c r="S3235">
        <v>4</v>
      </c>
      <c r="T3235">
        <v>22</v>
      </c>
      <c r="U3235">
        <v>1</v>
      </c>
      <c r="V3235">
        <v>0</v>
      </c>
      <c r="W3235">
        <v>0</v>
      </c>
      <c r="X3235">
        <v>0</v>
      </c>
      <c r="Y3235">
        <v>73.628746755405061</v>
      </c>
      <c r="Z3235">
        <v>237.41469542178223</v>
      </c>
      <c r="AA3235">
        <v>2.7444512430244288</v>
      </c>
      <c r="AB3235">
        <v>27.144981284370452</v>
      </c>
      <c r="AC3235">
        <v>15.797601118465739</v>
      </c>
      <c r="AD3235">
        <v>0</v>
      </c>
      <c r="AE3235">
        <v>356.73047582304793</v>
      </c>
    </row>
    <row r="3236" spans="1:31" x14ac:dyDescent="0.25">
      <c r="A3236">
        <v>2365851</v>
      </c>
      <c r="B3236">
        <v>1</v>
      </c>
      <c r="C3236" t="s">
        <v>80</v>
      </c>
      <c r="D3236" t="s">
        <v>109</v>
      </c>
      <c r="E3236" t="s">
        <v>166</v>
      </c>
      <c r="F3236" t="s">
        <v>9533</v>
      </c>
      <c r="G3236" t="s">
        <v>244</v>
      </c>
      <c r="H3236" t="s">
        <v>135</v>
      </c>
      <c r="I3236" t="s">
        <v>136</v>
      </c>
      <c r="J3236" t="s">
        <v>137</v>
      </c>
      <c r="K3236" t="s">
        <v>245</v>
      </c>
      <c r="L3236" t="s">
        <v>9534</v>
      </c>
      <c r="M3236" t="s">
        <v>9535</v>
      </c>
      <c r="N3236">
        <v>8.193333333</v>
      </c>
      <c r="O3236">
        <v>0</v>
      </c>
      <c r="P3236">
        <v>133</v>
      </c>
      <c r="Q3236">
        <v>0</v>
      </c>
      <c r="R3236">
        <v>51</v>
      </c>
      <c r="S3236">
        <v>4</v>
      </c>
      <c r="T3236">
        <v>62</v>
      </c>
      <c r="U3236">
        <v>2</v>
      </c>
      <c r="V3236">
        <v>0</v>
      </c>
      <c r="W3236">
        <v>0</v>
      </c>
      <c r="X3236">
        <v>361.13000795237201</v>
      </c>
      <c r="Y3236">
        <v>0</v>
      </c>
      <c r="Z3236">
        <v>1336.6078435143634</v>
      </c>
      <c r="AA3236">
        <v>1016.1977553811128</v>
      </c>
      <c r="AB3236">
        <v>599.21755121433978</v>
      </c>
      <c r="AC3236">
        <v>511.15930276737896</v>
      </c>
      <c r="AD3236">
        <v>0</v>
      </c>
      <c r="AE3236">
        <v>3824.312460829567</v>
      </c>
    </row>
    <row r="3237" spans="1:31" x14ac:dyDescent="0.25">
      <c r="A3237">
        <v>2366160</v>
      </c>
      <c r="B3237">
        <v>1</v>
      </c>
      <c r="C3237" t="s">
        <v>81</v>
      </c>
      <c r="D3237" t="s">
        <v>112</v>
      </c>
      <c r="E3237" t="s">
        <v>148</v>
      </c>
      <c r="F3237" t="s">
        <v>9536</v>
      </c>
      <c r="G3237" t="s">
        <v>160</v>
      </c>
      <c r="H3237" t="s">
        <v>151</v>
      </c>
      <c r="I3237" t="s">
        <v>136</v>
      </c>
      <c r="J3237" t="s">
        <v>137</v>
      </c>
      <c r="K3237" t="s">
        <v>138</v>
      </c>
      <c r="L3237" t="s">
        <v>9537</v>
      </c>
      <c r="M3237" t="s">
        <v>9538</v>
      </c>
      <c r="N3237">
        <v>0.54833333299999998</v>
      </c>
      <c r="O3237">
        <v>0</v>
      </c>
      <c r="P3237">
        <v>1</v>
      </c>
      <c r="Q3237">
        <v>0</v>
      </c>
      <c r="R3237">
        <v>1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0.26585285730168501</v>
      </c>
      <c r="Y3237">
        <v>0</v>
      </c>
      <c r="Z3237">
        <v>0.124130733932375</v>
      </c>
      <c r="AA3237">
        <v>0</v>
      </c>
      <c r="AB3237">
        <v>0</v>
      </c>
      <c r="AC3237">
        <v>0</v>
      </c>
      <c r="AD3237">
        <v>0</v>
      </c>
      <c r="AE3237">
        <v>0.38998359123406001</v>
      </c>
    </row>
    <row r="3238" spans="1:31" x14ac:dyDescent="0.25">
      <c r="A3238">
        <v>2366060</v>
      </c>
      <c r="B3238">
        <v>1</v>
      </c>
      <c r="C3238" t="s">
        <v>80</v>
      </c>
      <c r="D3238" t="s">
        <v>108</v>
      </c>
      <c r="E3238" t="s">
        <v>225</v>
      </c>
      <c r="F3238" t="s">
        <v>9539</v>
      </c>
      <c r="G3238" t="s">
        <v>181</v>
      </c>
      <c r="H3238" t="s">
        <v>151</v>
      </c>
      <c r="I3238" t="s">
        <v>136</v>
      </c>
      <c r="J3238" t="s">
        <v>3</v>
      </c>
      <c r="K3238" t="s">
        <v>138</v>
      </c>
      <c r="L3238" t="s">
        <v>9540</v>
      </c>
      <c r="M3238" t="s">
        <v>9541</v>
      </c>
      <c r="N3238">
        <v>2.8338888880000002</v>
      </c>
      <c r="O3238">
        <v>0</v>
      </c>
      <c r="P3238">
        <v>28</v>
      </c>
      <c r="Q3238">
        <v>0</v>
      </c>
      <c r="R3238">
        <v>11</v>
      </c>
      <c r="S3238">
        <v>0</v>
      </c>
      <c r="T3238">
        <v>10</v>
      </c>
      <c r="U3238">
        <v>0</v>
      </c>
      <c r="V3238">
        <v>0</v>
      </c>
      <c r="W3238">
        <v>0</v>
      </c>
      <c r="X3238">
        <v>18.548606272224241</v>
      </c>
      <c r="Y3238">
        <v>0</v>
      </c>
      <c r="Z3238">
        <v>37.941413639549012</v>
      </c>
      <c r="AA3238">
        <v>0</v>
      </c>
      <c r="AB3238">
        <v>44.174226291116213</v>
      </c>
      <c r="AC3238">
        <v>0</v>
      </c>
      <c r="AD3238">
        <v>0</v>
      </c>
      <c r="AE3238">
        <v>100.66424620288947</v>
      </c>
    </row>
    <row r="3239" spans="1:31" x14ac:dyDescent="0.25">
      <c r="A3239">
        <v>2365974</v>
      </c>
      <c r="B3239">
        <v>1</v>
      </c>
      <c r="C3239" t="s">
        <v>81</v>
      </c>
      <c r="D3239" t="s">
        <v>113</v>
      </c>
      <c r="E3239" t="s">
        <v>132</v>
      </c>
      <c r="F3239" t="s">
        <v>9542</v>
      </c>
      <c r="G3239" t="s">
        <v>244</v>
      </c>
      <c r="H3239" t="s">
        <v>135</v>
      </c>
      <c r="I3239" t="s">
        <v>136</v>
      </c>
      <c r="J3239" t="s">
        <v>137</v>
      </c>
      <c r="K3239" t="s">
        <v>245</v>
      </c>
      <c r="L3239" t="s">
        <v>9543</v>
      </c>
      <c r="M3239" t="s">
        <v>9544</v>
      </c>
      <c r="N3239">
        <v>1.2875000000000001</v>
      </c>
      <c r="O3239">
        <v>4</v>
      </c>
      <c r="P3239">
        <v>119</v>
      </c>
      <c r="Q3239">
        <v>18</v>
      </c>
      <c r="R3239">
        <v>39</v>
      </c>
      <c r="S3239">
        <v>4</v>
      </c>
      <c r="T3239">
        <v>48</v>
      </c>
      <c r="U3239">
        <v>0</v>
      </c>
      <c r="V3239">
        <v>0</v>
      </c>
      <c r="W3239">
        <v>14.415066117795101</v>
      </c>
      <c r="X3239">
        <v>32.513044254150827</v>
      </c>
      <c r="Y3239">
        <v>272.2942880256096</v>
      </c>
      <c r="Z3239">
        <v>168.25115908193374</v>
      </c>
      <c r="AA3239">
        <v>10.703635265330773</v>
      </c>
      <c r="AB3239">
        <v>35.424801603986822</v>
      </c>
      <c r="AC3239">
        <v>0</v>
      </c>
      <c r="AD3239">
        <v>0</v>
      </c>
      <c r="AE3239">
        <v>533.6019943488069</v>
      </c>
    </row>
    <row r="3240" spans="1:31" x14ac:dyDescent="0.25">
      <c r="A3240">
        <v>2365808</v>
      </c>
      <c r="B3240">
        <v>1</v>
      </c>
      <c r="C3240" t="s">
        <v>80</v>
      </c>
      <c r="D3240" t="s">
        <v>103</v>
      </c>
      <c r="E3240" t="s">
        <v>132</v>
      </c>
      <c r="F3240" t="s">
        <v>9545</v>
      </c>
      <c r="G3240" t="s">
        <v>252</v>
      </c>
      <c r="H3240" t="s">
        <v>135</v>
      </c>
      <c r="I3240" t="s">
        <v>136</v>
      </c>
      <c r="J3240" t="s">
        <v>137</v>
      </c>
      <c r="K3240" t="s">
        <v>245</v>
      </c>
      <c r="L3240" t="s">
        <v>9546</v>
      </c>
      <c r="M3240" t="s">
        <v>9547</v>
      </c>
      <c r="N3240">
        <v>1.332777777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105.69518854412189</v>
      </c>
      <c r="AD3240">
        <v>0</v>
      </c>
      <c r="AE3240">
        <v>105.69518854412189</v>
      </c>
    </row>
    <row r="3241" spans="1:31" x14ac:dyDescent="0.25">
      <c r="A3241">
        <v>2366143</v>
      </c>
      <c r="B3241">
        <v>1</v>
      </c>
      <c r="C3241" t="s">
        <v>81</v>
      </c>
      <c r="D3241" t="s">
        <v>119</v>
      </c>
      <c r="E3241" t="s">
        <v>225</v>
      </c>
      <c r="F3241" t="s">
        <v>9548</v>
      </c>
      <c r="G3241" t="s">
        <v>219</v>
      </c>
      <c r="H3241" t="s">
        <v>151</v>
      </c>
      <c r="I3241" t="s">
        <v>136</v>
      </c>
      <c r="J3241" t="s">
        <v>137</v>
      </c>
      <c r="K3241" t="s">
        <v>138</v>
      </c>
      <c r="L3241" t="s">
        <v>9549</v>
      </c>
      <c r="M3241" t="s">
        <v>9550</v>
      </c>
      <c r="N3241">
        <v>1.085</v>
      </c>
      <c r="O3241">
        <v>0</v>
      </c>
      <c r="P3241">
        <v>5</v>
      </c>
      <c r="Q3241">
        <v>0</v>
      </c>
      <c r="R3241">
        <v>0</v>
      </c>
      <c r="S3241">
        <v>0</v>
      </c>
      <c r="T3241">
        <v>1</v>
      </c>
      <c r="U3241">
        <v>0</v>
      </c>
      <c r="V3241">
        <v>0</v>
      </c>
      <c r="W3241">
        <v>0</v>
      </c>
      <c r="X3241">
        <v>0.76417118374000159</v>
      </c>
      <c r="Y3241">
        <v>0</v>
      </c>
      <c r="Z3241">
        <v>0</v>
      </c>
      <c r="AA3241">
        <v>0</v>
      </c>
      <c r="AB3241">
        <v>0.2804453745997556</v>
      </c>
      <c r="AC3241">
        <v>0</v>
      </c>
      <c r="AD3241">
        <v>0</v>
      </c>
      <c r="AE3241">
        <v>1.0446165583397571</v>
      </c>
    </row>
    <row r="3242" spans="1:31" x14ac:dyDescent="0.25">
      <c r="A3242">
        <v>2366017</v>
      </c>
      <c r="B3242">
        <v>1</v>
      </c>
      <c r="C3242" t="s">
        <v>81</v>
      </c>
      <c r="D3242" t="s">
        <v>121</v>
      </c>
      <c r="E3242" t="s">
        <v>132</v>
      </c>
      <c r="F3242" t="s">
        <v>9551</v>
      </c>
      <c r="G3242" t="s">
        <v>244</v>
      </c>
      <c r="H3242" t="s">
        <v>135</v>
      </c>
      <c r="I3242" t="s">
        <v>136</v>
      </c>
      <c r="J3242" t="s">
        <v>137</v>
      </c>
      <c r="K3242" t="s">
        <v>245</v>
      </c>
      <c r="L3242" t="s">
        <v>9552</v>
      </c>
      <c r="M3242" t="s">
        <v>9553</v>
      </c>
      <c r="N3242">
        <v>0.48944444399999998</v>
      </c>
      <c r="O3242">
        <v>0</v>
      </c>
      <c r="P3242">
        <v>94</v>
      </c>
      <c r="Q3242">
        <v>0</v>
      </c>
      <c r="R3242">
        <v>0</v>
      </c>
      <c r="S3242">
        <v>0</v>
      </c>
      <c r="T3242">
        <v>6</v>
      </c>
      <c r="U3242">
        <v>0</v>
      </c>
      <c r="V3242">
        <v>0</v>
      </c>
      <c r="W3242">
        <v>0</v>
      </c>
      <c r="X3242">
        <v>6.9847584569751202</v>
      </c>
      <c r="Y3242">
        <v>0</v>
      </c>
      <c r="Z3242">
        <v>0</v>
      </c>
      <c r="AA3242">
        <v>0</v>
      </c>
      <c r="AB3242">
        <v>9.6627870920372224E-3</v>
      </c>
      <c r="AC3242">
        <v>0</v>
      </c>
      <c r="AD3242">
        <v>0</v>
      </c>
      <c r="AE3242">
        <v>6.9944212440671576</v>
      </c>
    </row>
    <row r="3243" spans="1:31" x14ac:dyDescent="0.25">
      <c r="A3243">
        <v>2365994</v>
      </c>
      <c r="B3243">
        <v>1</v>
      </c>
      <c r="C3243" t="s">
        <v>80</v>
      </c>
      <c r="D3243" t="s">
        <v>95</v>
      </c>
      <c r="E3243" t="s">
        <v>225</v>
      </c>
      <c r="F3243" t="s">
        <v>9554</v>
      </c>
      <c r="G3243" t="s">
        <v>156</v>
      </c>
      <c r="H3243" t="s">
        <v>151</v>
      </c>
      <c r="I3243" t="s">
        <v>136</v>
      </c>
      <c r="J3243" t="s">
        <v>137</v>
      </c>
      <c r="K3243" t="s">
        <v>138</v>
      </c>
      <c r="L3243" t="s">
        <v>9555</v>
      </c>
      <c r="M3243" t="s">
        <v>9556</v>
      </c>
      <c r="N3243">
        <v>0.24249999999999999</v>
      </c>
      <c r="O3243">
        <v>0</v>
      </c>
      <c r="P3243">
        <v>90</v>
      </c>
      <c r="Q3243">
        <v>0</v>
      </c>
      <c r="R3243">
        <v>0</v>
      </c>
      <c r="S3243">
        <v>0</v>
      </c>
      <c r="T3243">
        <v>3</v>
      </c>
      <c r="U3243">
        <v>0</v>
      </c>
      <c r="V3243">
        <v>0</v>
      </c>
      <c r="W3243">
        <v>0</v>
      </c>
      <c r="X3243">
        <v>4.9313891130336041</v>
      </c>
      <c r="Y3243">
        <v>0</v>
      </c>
      <c r="Z3243">
        <v>0</v>
      </c>
      <c r="AA3243">
        <v>0</v>
      </c>
      <c r="AB3243">
        <v>0.76766028271651998</v>
      </c>
      <c r="AC3243">
        <v>0</v>
      </c>
      <c r="AD3243">
        <v>0</v>
      </c>
      <c r="AE3243">
        <v>5.6990493957501238</v>
      </c>
    </row>
    <row r="3244" spans="1:31" x14ac:dyDescent="0.25">
      <c r="A3244">
        <v>2366166</v>
      </c>
      <c r="B3244">
        <v>1</v>
      </c>
      <c r="C3244" t="s">
        <v>81</v>
      </c>
      <c r="D3244" t="s">
        <v>112</v>
      </c>
      <c r="E3244" t="s">
        <v>225</v>
      </c>
      <c r="F3244" t="s">
        <v>9557</v>
      </c>
      <c r="G3244" t="s">
        <v>489</v>
      </c>
      <c r="H3244" t="s">
        <v>151</v>
      </c>
      <c r="I3244" t="s">
        <v>136</v>
      </c>
      <c r="J3244" t="s">
        <v>137</v>
      </c>
      <c r="K3244" t="s">
        <v>138</v>
      </c>
      <c r="L3244" t="s">
        <v>9558</v>
      </c>
      <c r="M3244" t="s">
        <v>9559</v>
      </c>
      <c r="N3244">
        <v>0.29972222199999998</v>
      </c>
      <c r="O3244">
        <v>0</v>
      </c>
      <c r="P3244">
        <v>55</v>
      </c>
      <c r="Q3244">
        <v>0</v>
      </c>
      <c r="R3244">
        <v>0</v>
      </c>
      <c r="S3244">
        <v>0</v>
      </c>
      <c r="T3244">
        <v>23</v>
      </c>
      <c r="U3244">
        <v>0</v>
      </c>
      <c r="V3244">
        <v>1</v>
      </c>
      <c r="W3244">
        <v>0</v>
      </c>
      <c r="X3244">
        <v>3.1946812448196651</v>
      </c>
      <c r="Y3244">
        <v>0</v>
      </c>
      <c r="Z3244">
        <v>0</v>
      </c>
      <c r="AA3244">
        <v>0</v>
      </c>
      <c r="AB3244">
        <v>0.88026854065386739</v>
      </c>
      <c r="AC3244">
        <v>0</v>
      </c>
      <c r="AD3244">
        <v>0.73221287522160572</v>
      </c>
      <c r="AE3244">
        <v>4.8071626606951385</v>
      </c>
    </row>
    <row r="3245" spans="1:31" x14ac:dyDescent="0.25">
      <c r="A3245">
        <v>2365874</v>
      </c>
      <c r="B3245">
        <v>1</v>
      </c>
      <c r="C3245" t="s">
        <v>80</v>
      </c>
      <c r="D3245" t="s">
        <v>97</v>
      </c>
      <c r="E3245" t="s">
        <v>175</v>
      </c>
      <c r="F3245" t="s">
        <v>9560</v>
      </c>
      <c r="G3245" t="s">
        <v>1306</v>
      </c>
      <c r="H3245" t="s">
        <v>151</v>
      </c>
      <c r="I3245" t="s">
        <v>136</v>
      </c>
      <c r="J3245" t="s">
        <v>137</v>
      </c>
      <c r="K3245" t="s">
        <v>138</v>
      </c>
      <c r="L3245" t="s">
        <v>9561</v>
      </c>
      <c r="M3245" t="s">
        <v>9562</v>
      </c>
      <c r="N3245">
        <v>0.507222222</v>
      </c>
      <c r="O3245">
        <v>0</v>
      </c>
      <c r="P3245">
        <v>9</v>
      </c>
      <c r="Q3245">
        <v>0</v>
      </c>
      <c r="R3245">
        <v>0</v>
      </c>
      <c r="S3245">
        <v>0</v>
      </c>
      <c r="T3245">
        <v>7</v>
      </c>
      <c r="U3245">
        <v>0</v>
      </c>
      <c r="V3245">
        <v>0</v>
      </c>
      <c r="W3245">
        <v>0</v>
      </c>
      <c r="X3245">
        <v>4.4144080419153067</v>
      </c>
      <c r="Y3245">
        <v>0</v>
      </c>
      <c r="Z3245">
        <v>0</v>
      </c>
      <c r="AA3245">
        <v>0</v>
      </c>
      <c r="AB3245">
        <v>21.808912902416438</v>
      </c>
      <c r="AC3245">
        <v>0</v>
      </c>
      <c r="AD3245">
        <v>0</v>
      </c>
      <c r="AE3245">
        <v>26.223320944331746</v>
      </c>
    </row>
    <row r="3246" spans="1:31" x14ac:dyDescent="0.25">
      <c r="A3246">
        <v>2365931</v>
      </c>
      <c r="B3246">
        <v>1</v>
      </c>
      <c r="C3246" t="s">
        <v>80</v>
      </c>
      <c r="D3246" t="s">
        <v>101</v>
      </c>
      <c r="E3246" t="s">
        <v>132</v>
      </c>
      <c r="F3246" t="s">
        <v>9563</v>
      </c>
      <c r="G3246" t="s">
        <v>328</v>
      </c>
      <c r="H3246" t="s">
        <v>135</v>
      </c>
      <c r="I3246" t="s">
        <v>136</v>
      </c>
      <c r="J3246" t="s">
        <v>137</v>
      </c>
      <c r="K3246" t="s">
        <v>245</v>
      </c>
      <c r="L3246" t="s">
        <v>9564</v>
      </c>
      <c r="M3246" t="s">
        <v>9565</v>
      </c>
      <c r="N3246">
        <v>0.28999999999999998</v>
      </c>
      <c r="O3246">
        <v>0</v>
      </c>
      <c r="P3246">
        <v>18</v>
      </c>
      <c r="Q3246">
        <v>0</v>
      </c>
      <c r="R3246">
        <v>6</v>
      </c>
      <c r="S3246">
        <v>0</v>
      </c>
      <c r="T3246">
        <v>11</v>
      </c>
      <c r="U3246">
        <v>0</v>
      </c>
      <c r="V3246">
        <v>0</v>
      </c>
      <c r="W3246">
        <v>0</v>
      </c>
      <c r="X3246">
        <v>1.5919218718459398</v>
      </c>
      <c r="Y3246">
        <v>0</v>
      </c>
      <c r="Z3246">
        <v>2.1940932096704397</v>
      </c>
      <c r="AA3246">
        <v>0</v>
      </c>
      <c r="AB3246">
        <v>2.3905914904423997</v>
      </c>
      <c r="AC3246">
        <v>0</v>
      </c>
      <c r="AD3246">
        <v>0</v>
      </c>
      <c r="AE3246">
        <v>6.1766065719587786</v>
      </c>
    </row>
    <row r="3247" spans="1:31" x14ac:dyDescent="0.25">
      <c r="A3247">
        <v>2366057</v>
      </c>
      <c r="B3247">
        <v>1</v>
      </c>
      <c r="C3247" t="s">
        <v>80</v>
      </c>
      <c r="D3247" t="s">
        <v>83</v>
      </c>
      <c r="E3247" t="s">
        <v>132</v>
      </c>
      <c r="F3247" t="s">
        <v>9566</v>
      </c>
      <c r="G3247" t="s">
        <v>244</v>
      </c>
      <c r="H3247" t="s">
        <v>135</v>
      </c>
      <c r="I3247" t="s">
        <v>136</v>
      </c>
      <c r="J3247" t="s">
        <v>137</v>
      </c>
      <c r="K3247" t="s">
        <v>245</v>
      </c>
      <c r="L3247" t="s">
        <v>9567</v>
      </c>
      <c r="M3247" t="s">
        <v>9568</v>
      </c>
      <c r="N3247">
        <v>0.53249999999999997</v>
      </c>
      <c r="O3247">
        <v>0</v>
      </c>
      <c r="P3247">
        <v>13</v>
      </c>
      <c r="Q3247">
        <v>0</v>
      </c>
      <c r="R3247">
        <v>0</v>
      </c>
      <c r="S3247">
        <v>0</v>
      </c>
      <c r="T3247">
        <v>162</v>
      </c>
      <c r="U3247">
        <v>0</v>
      </c>
      <c r="V3247">
        <v>3</v>
      </c>
      <c r="W3247">
        <v>0</v>
      </c>
      <c r="X3247">
        <v>7.7661006442200007</v>
      </c>
      <c r="Y3247">
        <v>0</v>
      </c>
      <c r="Z3247">
        <v>0</v>
      </c>
      <c r="AA3247">
        <v>0</v>
      </c>
      <c r="AB3247">
        <v>104.83102836485118</v>
      </c>
      <c r="AC3247">
        <v>0</v>
      </c>
      <c r="AD3247">
        <v>3.9919852449770552</v>
      </c>
      <c r="AE3247">
        <v>116.58911425404824</v>
      </c>
    </row>
    <row r="3248" spans="1:31" x14ac:dyDescent="0.25">
      <c r="A3248">
        <v>2365848</v>
      </c>
      <c r="B3248">
        <v>1</v>
      </c>
      <c r="C3248" t="s">
        <v>80</v>
      </c>
      <c r="D3248" t="s">
        <v>84</v>
      </c>
      <c r="E3248" t="s">
        <v>225</v>
      </c>
      <c r="F3248" t="s">
        <v>9569</v>
      </c>
      <c r="G3248" t="s">
        <v>219</v>
      </c>
      <c r="H3248" t="s">
        <v>151</v>
      </c>
      <c r="I3248" t="s">
        <v>136</v>
      </c>
      <c r="J3248" t="s">
        <v>137</v>
      </c>
      <c r="K3248" t="s">
        <v>138</v>
      </c>
      <c r="L3248" t="s">
        <v>9570</v>
      </c>
      <c r="M3248" t="s">
        <v>9571</v>
      </c>
      <c r="N3248">
        <v>1.991944444</v>
      </c>
      <c r="O3248">
        <v>0</v>
      </c>
      <c r="P3248">
        <v>20</v>
      </c>
      <c r="Q3248">
        <v>0</v>
      </c>
      <c r="R3248">
        <v>7</v>
      </c>
      <c r="S3248">
        <v>0</v>
      </c>
      <c r="T3248">
        <v>4</v>
      </c>
      <c r="U3248">
        <v>0</v>
      </c>
      <c r="V3248">
        <v>0</v>
      </c>
      <c r="W3248">
        <v>0</v>
      </c>
      <c r="X3248">
        <v>15.046324917177326</v>
      </c>
      <c r="Y3248">
        <v>0</v>
      </c>
      <c r="Z3248">
        <v>66.789883762681868</v>
      </c>
      <c r="AA3248">
        <v>0</v>
      </c>
      <c r="AB3248">
        <v>5.761733146599048</v>
      </c>
      <c r="AC3248">
        <v>0</v>
      </c>
      <c r="AD3248">
        <v>0</v>
      </c>
      <c r="AE3248">
        <v>87.597941826458239</v>
      </c>
    </row>
    <row r="3249" spans="1:31" x14ac:dyDescent="0.25">
      <c r="A3249">
        <v>2365871</v>
      </c>
      <c r="B3249">
        <v>1</v>
      </c>
      <c r="C3249" t="s">
        <v>81</v>
      </c>
      <c r="D3249" t="s">
        <v>115</v>
      </c>
      <c r="E3249" t="s">
        <v>171</v>
      </c>
      <c r="F3249" t="s">
        <v>9572</v>
      </c>
      <c r="G3249" t="s">
        <v>168</v>
      </c>
      <c r="H3249" t="s">
        <v>135</v>
      </c>
      <c r="I3249" t="s">
        <v>653</v>
      </c>
      <c r="J3249" t="s">
        <v>137</v>
      </c>
      <c r="K3249" t="s">
        <v>138</v>
      </c>
      <c r="L3249" t="s">
        <v>9573</v>
      </c>
      <c r="M3249" t="s">
        <v>9574</v>
      </c>
      <c r="N3249">
        <v>1.1111111E-2</v>
      </c>
      <c r="O3249">
        <v>0</v>
      </c>
      <c r="P3249">
        <v>2381</v>
      </c>
      <c r="Q3249">
        <v>8</v>
      </c>
      <c r="R3249">
        <v>176</v>
      </c>
      <c r="S3249">
        <v>15</v>
      </c>
      <c r="T3249">
        <v>181</v>
      </c>
      <c r="U3249">
        <v>0</v>
      </c>
      <c r="V3249">
        <v>1</v>
      </c>
      <c r="W3249">
        <v>0</v>
      </c>
      <c r="X3249">
        <v>2.7089230586876427</v>
      </c>
      <c r="Y3249">
        <v>0.25979230376256668</v>
      </c>
      <c r="Z3249">
        <v>1.7697243712284882</v>
      </c>
      <c r="AA3249">
        <v>0.21782139337754444</v>
      </c>
      <c r="AB3249">
        <v>0.5247992380765335</v>
      </c>
      <c r="AC3249">
        <v>0</v>
      </c>
      <c r="AD3249">
        <v>1.5029783733333334E-5</v>
      </c>
      <c r="AE3249">
        <v>5.481075394916509</v>
      </c>
    </row>
    <row r="3250" spans="1:31" x14ac:dyDescent="0.25">
      <c r="A3250">
        <v>2366097</v>
      </c>
      <c r="B3250">
        <v>1</v>
      </c>
      <c r="C3250" t="s">
        <v>81</v>
      </c>
      <c r="D3250" t="s">
        <v>113</v>
      </c>
      <c r="E3250" t="s">
        <v>225</v>
      </c>
      <c r="F3250" t="s">
        <v>6447</v>
      </c>
      <c r="G3250" t="s">
        <v>219</v>
      </c>
      <c r="H3250" t="s">
        <v>151</v>
      </c>
      <c r="I3250" t="s">
        <v>136</v>
      </c>
      <c r="J3250" t="s">
        <v>137</v>
      </c>
      <c r="K3250" t="s">
        <v>138</v>
      </c>
      <c r="L3250" t="s">
        <v>9575</v>
      </c>
      <c r="M3250" t="s">
        <v>9576</v>
      </c>
      <c r="N3250">
        <v>0.62027777699999997</v>
      </c>
      <c r="O3250">
        <v>0</v>
      </c>
      <c r="P3250">
        <v>37</v>
      </c>
      <c r="Q3250">
        <v>0</v>
      </c>
      <c r="R3250">
        <v>2</v>
      </c>
      <c r="S3250">
        <v>0</v>
      </c>
      <c r="T3250">
        <v>14</v>
      </c>
      <c r="U3250">
        <v>0</v>
      </c>
      <c r="V3250">
        <v>0</v>
      </c>
      <c r="W3250">
        <v>0</v>
      </c>
      <c r="X3250">
        <v>4.3548849570674006</v>
      </c>
      <c r="Y3250">
        <v>0</v>
      </c>
      <c r="Z3250">
        <v>1.8361191712670679</v>
      </c>
      <c r="AA3250">
        <v>0</v>
      </c>
      <c r="AB3250">
        <v>4.8081038940768464</v>
      </c>
      <c r="AC3250">
        <v>0</v>
      </c>
      <c r="AD3250">
        <v>0</v>
      </c>
      <c r="AE3250">
        <v>10.999108022411315</v>
      </c>
    </row>
    <row r="3251" spans="1:31" x14ac:dyDescent="0.25">
      <c r="A3251">
        <v>2365811</v>
      </c>
      <c r="B3251">
        <v>1</v>
      </c>
      <c r="C3251" t="s">
        <v>81</v>
      </c>
      <c r="D3251" t="s">
        <v>120</v>
      </c>
      <c r="E3251" t="s">
        <v>148</v>
      </c>
      <c r="F3251" t="s">
        <v>9577</v>
      </c>
      <c r="G3251" t="s">
        <v>160</v>
      </c>
      <c r="H3251" t="s">
        <v>151</v>
      </c>
      <c r="I3251" t="s">
        <v>136</v>
      </c>
      <c r="J3251" t="s">
        <v>137</v>
      </c>
      <c r="K3251" t="s">
        <v>138</v>
      </c>
      <c r="L3251" t="s">
        <v>9578</v>
      </c>
      <c r="M3251" t="s">
        <v>9579</v>
      </c>
      <c r="N3251">
        <v>0.63694444400000005</v>
      </c>
      <c r="O3251">
        <v>0</v>
      </c>
      <c r="P3251">
        <v>2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0.21330247839152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0.21330247839152</v>
      </c>
    </row>
    <row r="3252" spans="1:31" x14ac:dyDescent="0.25">
      <c r="A3252">
        <v>2365911</v>
      </c>
      <c r="B3252">
        <v>1</v>
      </c>
      <c r="C3252" t="s">
        <v>80</v>
      </c>
      <c r="D3252" t="s">
        <v>94</v>
      </c>
      <c r="E3252" t="s">
        <v>166</v>
      </c>
      <c r="F3252" t="s">
        <v>9580</v>
      </c>
      <c r="G3252" t="s">
        <v>244</v>
      </c>
      <c r="H3252" t="s">
        <v>135</v>
      </c>
      <c r="I3252" t="s">
        <v>136</v>
      </c>
      <c r="J3252" t="s">
        <v>137</v>
      </c>
      <c r="K3252" t="s">
        <v>245</v>
      </c>
      <c r="L3252" t="s">
        <v>9581</v>
      </c>
      <c r="M3252" t="s">
        <v>9582</v>
      </c>
      <c r="N3252">
        <v>7.0680555549999999</v>
      </c>
      <c r="O3252">
        <v>0</v>
      </c>
      <c r="P3252">
        <v>0</v>
      </c>
      <c r="Q3252">
        <v>0</v>
      </c>
      <c r="R3252">
        <v>122</v>
      </c>
      <c r="S3252">
        <v>0</v>
      </c>
      <c r="T3252">
        <v>5</v>
      </c>
      <c r="U3252">
        <v>1</v>
      </c>
      <c r="V3252">
        <v>0</v>
      </c>
      <c r="W3252">
        <v>0</v>
      </c>
      <c r="X3252">
        <v>0</v>
      </c>
      <c r="Y3252">
        <v>0</v>
      </c>
      <c r="Z3252">
        <v>1207.2127515236034</v>
      </c>
      <c r="AA3252">
        <v>0</v>
      </c>
      <c r="AB3252">
        <v>43.417768754557741</v>
      </c>
      <c r="AC3252">
        <v>0</v>
      </c>
      <c r="AD3252">
        <v>0</v>
      </c>
      <c r="AE3252">
        <v>1250.6305202781612</v>
      </c>
    </row>
    <row r="3253" spans="1:31" x14ac:dyDescent="0.25">
      <c r="A3253">
        <v>2365997</v>
      </c>
      <c r="B3253">
        <v>1</v>
      </c>
      <c r="C3253" t="s">
        <v>80</v>
      </c>
      <c r="D3253" t="s">
        <v>103</v>
      </c>
      <c r="E3253" t="s">
        <v>171</v>
      </c>
      <c r="F3253" t="s">
        <v>9583</v>
      </c>
      <c r="G3253" t="s">
        <v>168</v>
      </c>
      <c r="H3253" t="s">
        <v>135</v>
      </c>
      <c r="I3253" t="s">
        <v>136</v>
      </c>
      <c r="J3253" t="s">
        <v>137</v>
      </c>
      <c r="K3253" t="s">
        <v>138</v>
      </c>
      <c r="L3253" t="s">
        <v>9584</v>
      </c>
      <c r="M3253" t="s">
        <v>9585</v>
      </c>
      <c r="N3253">
        <v>0.76611111099999996</v>
      </c>
      <c r="O3253">
        <v>0</v>
      </c>
      <c r="P3253">
        <v>2</v>
      </c>
      <c r="Q3253">
        <v>5</v>
      </c>
      <c r="R3253">
        <v>10</v>
      </c>
      <c r="S3253">
        <v>12</v>
      </c>
      <c r="T3253">
        <v>10</v>
      </c>
      <c r="U3253">
        <v>21</v>
      </c>
      <c r="V3253">
        <v>1</v>
      </c>
      <c r="W3253">
        <v>0</v>
      </c>
      <c r="X3253">
        <v>0.94410878450535118</v>
      </c>
      <c r="Y3253">
        <v>44.752289565106778</v>
      </c>
      <c r="Z3253">
        <v>54.011536122081473</v>
      </c>
      <c r="AA3253">
        <v>36.497116613403222</v>
      </c>
      <c r="AB3253">
        <v>75.937678206886886</v>
      </c>
      <c r="AC3253">
        <v>976.92575906020716</v>
      </c>
      <c r="AD3253">
        <v>19.841908160821934</v>
      </c>
      <c r="AE3253">
        <v>1208.9103965130128</v>
      </c>
    </row>
    <row r="3254" spans="1:31" x14ac:dyDescent="0.25">
      <c r="A3254">
        <v>2366163</v>
      </c>
      <c r="B3254">
        <v>1</v>
      </c>
      <c r="C3254" t="s">
        <v>80</v>
      </c>
      <c r="D3254" t="s">
        <v>110</v>
      </c>
      <c r="E3254" t="s">
        <v>148</v>
      </c>
      <c r="F3254" t="s">
        <v>9586</v>
      </c>
      <c r="G3254" t="s">
        <v>181</v>
      </c>
      <c r="H3254" t="s">
        <v>151</v>
      </c>
      <c r="I3254" t="s">
        <v>136</v>
      </c>
      <c r="J3254" t="s">
        <v>3</v>
      </c>
      <c r="K3254" t="s">
        <v>138</v>
      </c>
      <c r="L3254" t="s">
        <v>9587</v>
      </c>
      <c r="M3254" t="s">
        <v>9588</v>
      </c>
      <c r="N3254">
        <v>3.6413888879999998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1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2.7618668243472505E-2</v>
      </c>
      <c r="AC3254">
        <v>0</v>
      </c>
      <c r="AD3254">
        <v>0</v>
      </c>
      <c r="AE3254">
        <v>2.7618668243472505E-2</v>
      </c>
    </row>
    <row r="3255" spans="1:31" x14ac:dyDescent="0.25">
      <c r="A3255">
        <v>2366120</v>
      </c>
      <c r="B3255">
        <v>1</v>
      </c>
      <c r="C3255" t="s">
        <v>80</v>
      </c>
      <c r="D3255" t="s">
        <v>96</v>
      </c>
      <c r="E3255" t="s">
        <v>175</v>
      </c>
      <c r="F3255" t="s">
        <v>9589</v>
      </c>
      <c r="G3255" t="s">
        <v>219</v>
      </c>
      <c r="H3255" t="s">
        <v>151</v>
      </c>
      <c r="I3255" t="s">
        <v>136</v>
      </c>
      <c r="J3255" t="s">
        <v>137</v>
      </c>
      <c r="K3255" t="s">
        <v>138</v>
      </c>
      <c r="L3255" t="s">
        <v>9590</v>
      </c>
      <c r="M3255" t="s">
        <v>9591</v>
      </c>
      <c r="N3255">
        <v>1.108333333</v>
      </c>
      <c r="O3255">
        <v>0</v>
      </c>
      <c r="P3255">
        <v>13</v>
      </c>
      <c r="Q3255">
        <v>0</v>
      </c>
      <c r="R3255">
        <v>0</v>
      </c>
      <c r="S3255">
        <v>0</v>
      </c>
      <c r="T3255">
        <v>1</v>
      </c>
      <c r="U3255">
        <v>0</v>
      </c>
      <c r="V3255">
        <v>0</v>
      </c>
      <c r="W3255">
        <v>0</v>
      </c>
      <c r="X3255">
        <v>3.2713455106928802</v>
      </c>
      <c r="Y3255">
        <v>0</v>
      </c>
      <c r="Z3255">
        <v>0</v>
      </c>
      <c r="AA3255">
        <v>0</v>
      </c>
      <c r="AB3255">
        <v>3.2843884820086666</v>
      </c>
      <c r="AC3255">
        <v>0</v>
      </c>
      <c r="AD3255">
        <v>0</v>
      </c>
      <c r="AE3255">
        <v>6.5557339927015468</v>
      </c>
    </row>
    <row r="3256" spans="1:31" x14ac:dyDescent="0.25">
      <c r="A3256">
        <v>2366040</v>
      </c>
      <c r="B3256">
        <v>1</v>
      </c>
      <c r="C3256" t="s">
        <v>80</v>
      </c>
      <c r="D3256" t="s">
        <v>84</v>
      </c>
      <c r="E3256" t="s">
        <v>225</v>
      </c>
      <c r="F3256" t="s">
        <v>9592</v>
      </c>
      <c r="G3256" t="s">
        <v>219</v>
      </c>
      <c r="H3256" t="s">
        <v>151</v>
      </c>
      <c r="I3256" t="s">
        <v>136</v>
      </c>
      <c r="J3256" t="s">
        <v>137</v>
      </c>
      <c r="K3256" t="s">
        <v>138</v>
      </c>
      <c r="L3256" t="s">
        <v>9593</v>
      </c>
      <c r="M3256" t="s">
        <v>9594</v>
      </c>
      <c r="N3256">
        <v>1.7355555549999999</v>
      </c>
      <c r="O3256">
        <v>0</v>
      </c>
      <c r="P3256">
        <v>87</v>
      </c>
      <c r="Q3256">
        <v>0</v>
      </c>
      <c r="R3256">
        <v>0</v>
      </c>
      <c r="S3256">
        <v>0</v>
      </c>
      <c r="T3256">
        <v>21</v>
      </c>
      <c r="U3256">
        <v>0</v>
      </c>
      <c r="V3256">
        <v>0</v>
      </c>
      <c r="W3256">
        <v>0</v>
      </c>
      <c r="X3256">
        <v>50.482357633531592</v>
      </c>
      <c r="Y3256">
        <v>0</v>
      </c>
      <c r="Z3256">
        <v>0</v>
      </c>
      <c r="AA3256">
        <v>0</v>
      </c>
      <c r="AB3256">
        <v>22.118128204963124</v>
      </c>
      <c r="AC3256">
        <v>0</v>
      </c>
      <c r="AD3256">
        <v>0</v>
      </c>
      <c r="AE3256">
        <v>72.60048583849472</v>
      </c>
    </row>
    <row r="3257" spans="1:31" x14ac:dyDescent="0.25">
      <c r="A3257">
        <v>2365828</v>
      </c>
      <c r="B3257">
        <v>1</v>
      </c>
      <c r="C3257" t="s">
        <v>81</v>
      </c>
      <c r="D3257" t="s">
        <v>114</v>
      </c>
      <c r="E3257" t="s">
        <v>132</v>
      </c>
      <c r="F3257" t="s">
        <v>9595</v>
      </c>
      <c r="G3257" t="s">
        <v>244</v>
      </c>
      <c r="H3257" t="s">
        <v>135</v>
      </c>
      <c r="I3257" t="s">
        <v>136</v>
      </c>
      <c r="J3257" t="s">
        <v>137</v>
      </c>
      <c r="K3257" t="s">
        <v>245</v>
      </c>
      <c r="L3257" t="s">
        <v>9596</v>
      </c>
      <c r="M3257" t="s">
        <v>9597</v>
      </c>
      <c r="N3257">
        <v>4.4097222220000001</v>
      </c>
      <c r="O3257">
        <v>1</v>
      </c>
      <c r="P3257">
        <v>501</v>
      </c>
      <c r="Q3257">
        <v>1</v>
      </c>
      <c r="R3257">
        <v>0</v>
      </c>
      <c r="S3257">
        <v>1</v>
      </c>
      <c r="T3257">
        <v>31</v>
      </c>
      <c r="U3257">
        <v>0</v>
      </c>
      <c r="V3257">
        <v>0</v>
      </c>
      <c r="W3257">
        <v>1.3270916841911222</v>
      </c>
      <c r="X3257">
        <v>208.15598858452765</v>
      </c>
      <c r="Y3257">
        <v>12.129966858763529</v>
      </c>
      <c r="Z3257">
        <v>0</v>
      </c>
      <c r="AA3257">
        <v>7.1077380290221939</v>
      </c>
      <c r="AB3257">
        <v>43.996456125584288</v>
      </c>
      <c r="AC3257">
        <v>0</v>
      </c>
      <c r="AD3257">
        <v>0</v>
      </c>
      <c r="AE3257">
        <v>272.71724128208876</v>
      </c>
    </row>
    <row r="3258" spans="1:31" x14ac:dyDescent="0.25">
      <c r="A3258">
        <v>2366083</v>
      </c>
      <c r="B3258">
        <v>1</v>
      </c>
      <c r="C3258" t="s">
        <v>80</v>
      </c>
      <c r="D3258" t="s">
        <v>109</v>
      </c>
      <c r="E3258" t="s">
        <v>154</v>
      </c>
      <c r="F3258" t="s">
        <v>9598</v>
      </c>
      <c r="G3258" t="s">
        <v>299</v>
      </c>
      <c r="H3258" t="s">
        <v>151</v>
      </c>
      <c r="I3258" t="s">
        <v>136</v>
      </c>
      <c r="J3258" t="s">
        <v>137</v>
      </c>
      <c r="K3258" t="s">
        <v>138</v>
      </c>
      <c r="L3258" t="s">
        <v>9599</v>
      </c>
      <c r="M3258" t="s">
        <v>9600</v>
      </c>
      <c r="N3258">
        <v>1.1686111109999999</v>
      </c>
      <c r="O3258">
        <v>0</v>
      </c>
      <c r="P3258">
        <v>40</v>
      </c>
      <c r="Q3258">
        <v>0</v>
      </c>
      <c r="R3258">
        <v>2</v>
      </c>
      <c r="S3258">
        <v>0</v>
      </c>
      <c r="T3258">
        <v>5</v>
      </c>
      <c r="U3258">
        <v>0</v>
      </c>
      <c r="V3258">
        <v>0</v>
      </c>
      <c r="W3258">
        <v>0</v>
      </c>
      <c r="X3258">
        <v>8.2480638206694206</v>
      </c>
      <c r="Y3258">
        <v>0</v>
      </c>
      <c r="Z3258">
        <v>0.39192697000467169</v>
      </c>
      <c r="AA3258">
        <v>0</v>
      </c>
      <c r="AB3258">
        <v>3.836798342003696</v>
      </c>
      <c r="AC3258">
        <v>0</v>
      </c>
      <c r="AD3258">
        <v>0</v>
      </c>
      <c r="AE3258">
        <v>12.476789132677789</v>
      </c>
    </row>
    <row r="3259" spans="1:31" x14ac:dyDescent="0.25">
      <c r="A3259">
        <v>2366077</v>
      </c>
      <c r="B3259">
        <v>1</v>
      </c>
      <c r="C3259" t="s">
        <v>80</v>
      </c>
      <c r="D3259" t="s">
        <v>101</v>
      </c>
      <c r="E3259" t="s">
        <v>148</v>
      </c>
      <c r="F3259" t="s">
        <v>9601</v>
      </c>
      <c r="G3259" t="s">
        <v>160</v>
      </c>
      <c r="H3259" t="s">
        <v>151</v>
      </c>
      <c r="I3259" t="s">
        <v>136</v>
      </c>
      <c r="J3259" t="s">
        <v>137</v>
      </c>
      <c r="K3259" t="s">
        <v>138</v>
      </c>
      <c r="L3259" t="s">
        <v>9602</v>
      </c>
      <c r="M3259" t="s">
        <v>9603</v>
      </c>
      <c r="N3259">
        <v>2.872222222</v>
      </c>
      <c r="O3259">
        <v>0</v>
      </c>
      <c r="P3259">
        <v>1</v>
      </c>
      <c r="Q3259">
        <v>0</v>
      </c>
      <c r="R3259">
        <v>1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0.30681329774740029</v>
      </c>
      <c r="Y3259">
        <v>0</v>
      </c>
      <c r="Z3259">
        <v>0.28435385997398449</v>
      </c>
      <c r="AA3259">
        <v>0</v>
      </c>
      <c r="AB3259">
        <v>0</v>
      </c>
      <c r="AC3259">
        <v>0</v>
      </c>
      <c r="AD3259">
        <v>0</v>
      </c>
      <c r="AE3259">
        <v>0.59116715772138484</v>
      </c>
    </row>
    <row r="3260" spans="1:31" x14ac:dyDescent="0.25">
      <c r="A3260">
        <v>2366507</v>
      </c>
      <c r="B3260">
        <v>1</v>
      </c>
      <c r="C3260" t="s">
        <v>80</v>
      </c>
      <c r="D3260" t="s">
        <v>93</v>
      </c>
      <c r="E3260" t="s">
        <v>148</v>
      </c>
      <c r="F3260" t="s">
        <v>9604</v>
      </c>
      <c r="G3260" t="s">
        <v>160</v>
      </c>
      <c r="H3260" t="s">
        <v>151</v>
      </c>
      <c r="I3260" t="s">
        <v>136</v>
      </c>
      <c r="J3260" t="s">
        <v>137</v>
      </c>
      <c r="K3260" t="s">
        <v>138</v>
      </c>
      <c r="L3260" t="s">
        <v>9605</v>
      </c>
      <c r="M3260" t="s">
        <v>9606</v>
      </c>
      <c r="N3260">
        <v>4.5177777770000001</v>
      </c>
      <c r="O3260">
        <v>0</v>
      </c>
      <c r="P3260">
        <v>1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1.1938309025103009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1.1938309025103009</v>
      </c>
    </row>
    <row r="3261" spans="1:31" x14ac:dyDescent="0.25">
      <c r="A3261">
        <v>2366484</v>
      </c>
      <c r="B3261">
        <v>1</v>
      </c>
      <c r="C3261" t="s">
        <v>81</v>
      </c>
      <c r="D3261" t="s">
        <v>114</v>
      </c>
      <c r="E3261" t="s">
        <v>132</v>
      </c>
      <c r="F3261" t="s">
        <v>9607</v>
      </c>
      <c r="G3261" t="s">
        <v>244</v>
      </c>
      <c r="H3261" t="s">
        <v>135</v>
      </c>
      <c r="I3261" t="s">
        <v>136</v>
      </c>
      <c r="J3261" t="s">
        <v>137</v>
      </c>
      <c r="K3261" t="s">
        <v>245</v>
      </c>
      <c r="L3261" t="s">
        <v>9608</v>
      </c>
      <c r="M3261" t="s">
        <v>9609</v>
      </c>
      <c r="N3261">
        <v>0.375</v>
      </c>
      <c r="O3261">
        <v>0</v>
      </c>
      <c r="P3261">
        <v>59</v>
      </c>
      <c r="Q3261">
        <v>0</v>
      </c>
      <c r="R3261">
        <v>0</v>
      </c>
      <c r="S3261">
        <v>0</v>
      </c>
      <c r="T3261">
        <v>5</v>
      </c>
      <c r="U3261">
        <v>0</v>
      </c>
      <c r="V3261">
        <v>0</v>
      </c>
      <c r="W3261">
        <v>0</v>
      </c>
      <c r="X3261">
        <v>1.6412819219822994</v>
      </c>
      <c r="Y3261">
        <v>0</v>
      </c>
      <c r="Z3261">
        <v>0</v>
      </c>
      <c r="AA3261">
        <v>0</v>
      </c>
      <c r="AB3261">
        <v>6.9659774762380555E-2</v>
      </c>
      <c r="AC3261">
        <v>0</v>
      </c>
      <c r="AD3261">
        <v>0</v>
      </c>
      <c r="AE3261">
        <v>1.71094169674468</v>
      </c>
    </row>
    <row r="3262" spans="1:31" x14ac:dyDescent="0.25">
      <c r="A3262">
        <v>2366338</v>
      </c>
      <c r="B3262">
        <v>1</v>
      </c>
      <c r="C3262" t="s">
        <v>80</v>
      </c>
      <c r="D3262" t="s">
        <v>95</v>
      </c>
      <c r="E3262" t="s">
        <v>132</v>
      </c>
      <c r="F3262" t="s">
        <v>9610</v>
      </c>
      <c r="G3262" t="s">
        <v>244</v>
      </c>
      <c r="H3262" t="s">
        <v>135</v>
      </c>
      <c r="I3262" t="s">
        <v>136</v>
      </c>
      <c r="J3262" t="s">
        <v>137</v>
      </c>
      <c r="K3262" t="s">
        <v>245</v>
      </c>
      <c r="L3262" t="s">
        <v>9611</v>
      </c>
      <c r="M3262" t="s">
        <v>9612</v>
      </c>
      <c r="N3262">
        <v>4.5594444440000004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41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861.46818475997418</v>
      </c>
      <c r="AC3262">
        <v>0</v>
      </c>
      <c r="AD3262">
        <v>0</v>
      </c>
      <c r="AE3262">
        <v>861.46818475997418</v>
      </c>
    </row>
    <row r="3263" spans="1:31" x14ac:dyDescent="0.25">
      <c r="A3263">
        <v>2366438</v>
      </c>
      <c r="B3263">
        <v>1</v>
      </c>
      <c r="C3263" t="s">
        <v>81</v>
      </c>
      <c r="D3263" t="s">
        <v>114</v>
      </c>
      <c r="E3263" t="s">
        <v>132</v>
      </c>
      <c r="F3263" t="s">
        <v>9613</v>
      </c>
      <c r="G3263" t="s">
        <v>244</v>
      </c>
      <c r="H3263" t="s">
        <v>135</v>
      </c>
      <c r="I3263" t="s">
        <v>136</v>
      </c>
      <c r="J3263" t="s">
        <v>137</v>
      </c>
      <c r="K3263" t="s">
        <v>245</v>
      </c>
      <c r="L3263" t="s">
        <v>9614</v>
      </c>
      <c r="M3263" t="s">
        <v>9615</v>
      </c>
      <c r="N3263">
        <v>0.461388888</v>
      </c>
      <c r="O3263">
        <v>0</v>
      </c>
      <c r="P3263">
        <v>1735</v>
      </c>
      <c r="Q3263">
        <v>0</v>
      </c>
      <c r="R3263">
        <v>30</v>
      </c>
      <c r="S3263">
        <v>8</v>
      </c>
      <c r="T3263">
        <v>161</v>
      </c>
      <c r="U3263">
        <v>1</v>
      </c>
      <c r="V3263">
        <v>1</v>
      </c>
      <c r="W3263">
        <v>0</v>
      </c>
      <c r="X3263">
        <v>94.925132615767538</v>
      </c>
      <c r="Y3263">
        <v>0</v>
      </c>
      <c r="Z3263">
        <v>4.7627953583968372</v>
      </c>
      <c r="AA3263">
        <v>6.4736707887035863</v>
      </c>
      <c r="AB3263">
        <v>33.237573427717315</v>
      </c>
      <c r="AC3263">
        <v>60.942150827384118</v>
      </c>
      <c r="AD3263">
        <v>0</v>
      </c>
      <c r="AE3263">
        <v>200.34132301796942</v>
      </c>
    </row>
    <row r="3264" spans="1:31" x14ac:dyDescent="0.25">
      <c r="A3264">
        <v>2366501</v>
      </c>
      <c r="B3264">
        <v>1</v>
      </c>
      <c r="C3264" t="s">
        <v>81</v>
      </c>
      <c r="D3264" t="s">
        <v>123</v>
      </c>
      <c r="E3264" t="s">
        <v>225</v>
      </c>
      <c r="F3264" t="s">
        <v>9616</v>
      </c>
      <c r="G3264" t="s">
        <v>3821</v>
      </c>
      <c r="H3264" t="s">
        <v>151</v>
      </c>
      <c r="I3264" t="s">
        <v>136</v>
      </c>
      <c r="J3264" t="s">
        <v>137</v>
      </c>
      <c r="K3264" t="s">
        <v>138</v>
      </c>
      <c r="L3264" t="s">
        <v>9617</v>
      </c>
      <c r="M3264" t="s">
        <v>9618</v>
      </c>
      <c r="N3264">
        <v>0.71888888799999995</v>
      </c>
      <c r="O3264">
        <v>0</v>
      </c>
      <c r="P3264">
        <v>278</v>
      </c>
      <c r="Q3264">
        <v>0</v>
      </c>
      <c r="R3264">
        <v>0</v>
      </c>
      <c r="S3264">
        <v>0</v>
      </c>
      <c r="T3264">
        <v>14</v>
      </c>
      <c r="U3264">
        <v>0</v>
      </c>
      <c r="V3264">
        <v>0</v>
      </c>
      <c r="W3264">
        <v>0</v>
      </c>
      <c r="X3264">
        <v>58.24110054848466</v>
      </c>
      <c r="Y3264">
        <v>0</v>
      </c>
      <c r="Z3264">
        <v>0</v>
      </c>
      <c r="AA3264">
        <v>0</v>
      </c>
      <c r="AB3264">
        <v>22.137436930328768</v>
      </c>
      <c r="AC3264">
        <v>0</v>
      </c>
      <c r="AD3264">
        <v>0</v>
      </c>
      <c r="AE3264">
        <v>80.378537478813428</v>
      </c>
    </row>
    <row r="3265" spans="1:31" x14ac:dyDescent="0.25">
      <c r="A3265">
        <v>2366653</v>
      </c>
      <c r="B3265">
        <v>1</v>
      </c>
      <c r="C3265" t="s">
        <v>81</v>
      </c>
      <c r="D3265" t="s">
        <v>118</v>
      </c>
      <c r="E3265" t="s">
        <v>171</v>
      </c>
      <c r="F3265" t="s">
        <v>9619</v>
      </c>
      <c r="G3265" t="s">
        <v>168</v>
      </c>
      <c r="H3265" t="s">
        <v>135</v>
      </c>
      <c r="I3265" t="s">
        <v>653</v>
      </c>
      <c r="J3265" t="s">
        <v>137</v>
      </c>
      <c r="K3265" t="s">
        <v>138</v>
      </c>
      <c r="L3265" t="s">
        <v>9620</v>
      </c>
      <c r="M3265" t="s">
        <v>9621</v>
      </c>
      <c r="N3265">
        <v>6.3888879999999997E-3</v>
      </c>
      <c r="O3265">
        <v>7</v>
      </c>
      <c r="P3265">
        <v>694</v>
      </c>
      <c r="Q3265">
        <v>92</v>
      </c>
      <c r="R3265">
        <v>244</v>
      </c>
      <c r="S3265">
        <v>12</v>
      </c>
      <c r="T3265">
        <v>87</v>
      </c>
      <c r="U3265">
        <v>5</v>
      </c>
      <c r="V3265">
        <v>0</v>
      </c>
      <c r="W3265">
        <v>4.4381805550799999E-2</v>
      </c>
      <c r="X3265">
        <v>1.0955811669975011</v>
      </c>
      <c r="Y3265">
        <v>5.464607750879714</v>
      </c>
      <c r="Z3265">
        <v>4.0001928538017566</v>
      </c>
      <c r="AA3265">
        <v>0.6243740792211484</v>
      </c>
      <c r="AB3265">
        <v>0.69352118885665293</v>
      </c>
      <c r="AC3265">
        <v>1.6186217364116269</v>
      </c>
      <c r="AD3265">
        <v>0</v>
      </c>
      <c r="AE3265">
        <v>13.541280581719199</v>
      </c>
    </row>
    <row r="3266" spans="1:31" x14ac:dyDescent="0.25">
      <c r="A3266">
        <v>2366693</v>
      </c>
      <c r="B3266">
        <v>1</v>
      </c>
      <c r="C3266" t="s">
        <v>80</v>
      </c>
      <c r="D3266" t="s">
        <v>107</v>
      </c>
      <c r="E3266" t="s">
        <v>225</v>
      </c>
      <c r="F3266" t="s">
        <v>9622</v>
      </c>
      <c r="G3266" t="s">
        <v>219</v>
      </c>
      <c r="H3266" t="s">
        <v>151</v>
      </c>
      <c r="I3266" t="s">
        <v>136</v>
      </c>
      <c r="J3266" t="s">
        <v>137</v>
      </c>
      <c r="K3266" t="s">
        <v>138</v>
      </c>
      <c r="L3266" t="s">
        <v>9623</v>
      </c>
      <c r="M3266" t="s">
        <v>9624</v>
      </c>
      <c r="N3266">
        <v>1.119722222</v>
      </c>
      <c r="O3266">
        <v>0</v>
      </c>
      <c r="P3266">
        <v>202</v>
      </c>
      <c r="Q3266">
        <v>0</v>
      </c>
      <c r="R3266">
        <v>0</v>
      </c>
      <c r="S3266">
        <v>0</v>
      </c>
      <c r="T3266">
        <v>5</v>
      </c>
      <c r="U3266">
        <v>0</v>
      </c>
      <c r="V3266">
        <v>0</v>
      </c>
      <c r="W3266">
        <v>0</v>
      </c>
      <c r="X3266">
        <v>62.861724573369003</v>
      </c>
      <c r="Y3266">
        <v>0</v>
      </c>
      <c r="Z3266">
        <v>0</v>
      </c>
      <c r="AA3266">
        <v>0</v>
      </c>
      <c r="AB3266">
        <v>3.8023958616858753</v>
      </c>
      <c r="AC3266">
        <v>0</v>
      </c>
      <c r="AD3266">
        <v>0</v>
      </c>
      <c r="AE3266">
        <v>66.664120435054883</v>
      </c>
    </row>
    <row r="3267" spans="1:31" x14ac:dyDescent="0.25">
      <c r="A3267">
        <v>2366547</v>
      </c>
      <c r="B3267">
        <v>1</v>
      </c>
      <c r="C3267" t="s">
        <v>80</v>
      </c>
      <c r="D3267" t="s">
        <v>104</v>
      </c>
      <c r="E3267" t="s">
        <v>320</v>
      </c>
      <c r="F3267" t="s">
        <v>9625</v>
      </c>
      <c r="G3267" t="s">
        <v>244</v>
      </c>
      <c r="H3267" t="s">
        <v>135</v>
      </c>
      <c r="I3267" t="s">
        <v>136</v>
      </c>
      <c r="J3267" t="s">
        <v>137</v>
      </c>
      <c r="K3267" t="s">
        <v>245</v>
      </c>
      <c r="L3267" t="s">
        <v>9626</v>
      </c>
      <c r="M3267" t="s">
        <v>9627</v>
      </c>
      <c r="N3267">
        <v>2.375555555</v>
      </c>
      <c r="O3267">
        <v>8</v>
      </c>
      <c r="P3267">
        <v>13</v>
      </c>
      <c r="Q3267">
        <v>57</v>
      </c>
      <c r="R3267">
        <v>50</v>
      </c>
      <c r="S3267">
        <v>26</v>
      </c>
      <c r="T3267">
        <v>14</v>
      </c>
      <c r="U3267">
        <v>8</v>
      </c>
      <c r="V3267">
        <v>0</v>
      </c>
      <c r="W3267">
        <v>4.8333771889199655</v>
      </c>
      <c r="X3267">
        <v>8.6826152963075174</v>
      </c>
      <c r="Y3267">
        <v>151.46009153454304</v>
      </c>
      <c r="Z3267">
        <v>91.57560672409916</v>
      </c>
      <c r="AA3267">
        <v>2940.3680743767873</v>
      </c>
      <c r="AB3267">
        <v>43.104562182750982</v>
      </c>
      <c r="AC3267">
        <v>3452.0893593077753</v>
      </c>
      <c r="AD3267">
        <v>0</v>
      </c>
      <c r="AE3267">
        <v>6692.1136866111829</v>
      </c>
    </row>
    <row r="3268" spans="1:31" x14ac:dyDescent="0.25">
      <c r="A3268">
        <v>2366647</v>
      </c>
      <c r="B3268">
        <v>1</v>
      </c>
      <c r="C3268" t="s">
        <v>81</v>
      </c>
      <c r="D3268" t="s">
        <v>123</v>
      </c>
      <c r="E3268" t="s">
        <v>171</v>
      </c>
      <c r="F3268" t="s">
        <v>9628</v>
      </c>
      <c r="G3268" t="s">
        <v>168</v>
      </c>
      <c r="H3268" t="s">
        <v>135</v>
      </c>
      <c r="I3268" t="s">
        <v>136</v>
      </c>
      <c r="J3268" t="s">
        <v>137</v>
      </c>
      <c r="K3268" t="s">
        <v>138</v>
      </c>
      <c r="L3268" t="s">
        <v>9629</v>
      </c>
      <c r="M3268" t="s">
        <v>9630</v>
      </c>
      <c r="N3268">
        <v>1.76</v>
      </c>
      <c r="O3268">
        <v>3</v>
      </c>
      <c r="P3268">
        <v>0</v>
      </c>
      <c r="Q3268">
        <v>120</v>
      </c>
      <c r="R3268">
        <v>17</v>
      </c>
      <c r="S3268">
        <v>10</v>
      </c>
      <c r="T3268">
        <v>4</v>
      </c>
      <c r="U3268">
        <v>0</v>
      </c>
      <c r="V3268">
        <v>0</v>
      </c>
      <c r="W3268">
        <v>20.507987482072178</v>
      </c>
      <c r="X3268">
        <v>0</v>
      </c>
      <c r="Y3268">
        <v>630.46266193046051</v>
      </c>
      <c r="Z3268">
        <v>54.369893870199739</v>
      </c>
      <c r="AA3268">
        <v>13.16258583958656</v>
      </c>
      <c r="AB3268">
        <v>11.413009644591254</v>
      </c>
      <c r="AC3268">
        <v>0</v>
      </c>
      <c r="AD3268">
        <v>0</v>
      </c>
      <c r="AE3268">
        <v>729.91613876691019</v>
      </c>
    </row>
    <row r="3269" spans="1:31" x14ac:dyDescent="0.25">
      <c r="A3269">
        <v>2366401</v>
      </c>
      <c r="B3269">
        <v>1</v>
      </c>
      <c r="C3269" t="s">
        <v>81</v>
      </c>
      <c r="D3269" t="s">
        <v>113</v>
      </c>
      <c r="E3269" t="s">
        <v>166</v>
      </c>
      <c r="F3269" t="s">
        <v>9465</v>
      </c>
      <c r="G3269" t="s">
        <v>168</v>
      </c>
      <c r="H3269" t="s">
        <v>135</v>
      </c>
      <c r="I3269" t="s">
        <v>136</v>
      </c>
      <c r="J3269" t="s">
        <v>137</v>
      </c>
      <c r="K3269" t="s">
        <v>138</v>
      </c>
      <c r="L3269" t="s">
        <v>9631</v>
      </c>
      <c r="M3269" t="s">
        <v>9632</v>
      </c>
      <c r="N3269">
        <v>0.48499999999999999</v>
      </c>
      <c r="O3269">
        <v>2</v>
      </c>
      <c r="P3269">
        <v>2717</v>
      </c>
      <c r="Q3269">
        <v>44</v>
      </c>
      <c r="R3269">
        <v>816</v>
      </c>
      <c r="S3269">
        <v>22</v>
      </c>
      <c r="T3269">
        <v>192</v>
      </c>
      <c r="U3269">
        <v>0</v>
      </c>
      <c r="V3269">
        <v>2</v>
      </c>
      <c r="W3269">
        <v>0.75467896742942919</v>
      </c>
      <c r="X3269">
        <v>367.98585399622243</v>
      </c>
      <c r="Y3269">
        <v>128.87048934722742</v>
      </c>
      <c r="Z3269">
        <v>736.89823489341234</v>
      </c>
      <c r="AA3269">
        <v>120.81552564253936</v>
      </c>
      <c r="AB3269">
        <v>127.37415844947473</v>
      </c>
      <c r="AC3269">
        <v>0</v>
      </c>
      <c r="AD3269">
        <v>0.44151134055125507</v>
      </c>
      <c r="AE3269">
        <v>1483.1404526368567</v>
      </c>
    </row>
    <row r="3270" spans="1:31" x14ac:dyDescent="0.25">
      <c r="A3270">
        <v>2366590</v>
      </c>
      <c r="B3270">
        <v>1</v>
      </c>
      <c r="C3270" t="s">
        <v>80</v>
      </c>
      <c r="D3270" t="s">
        <v>95</v>
      </c>
      <c r="E3270" t="s">
        <v>166</v>
      </c>
      <c r="F3270" t="s">
        <v>9633</v>
      </c>
      <c r="G3270" t="s">
        <v>168</v>
      </c>
      <c r="H3270" t="s">
        <v>135</v>
      </c>
      <c r="I3270" t="s">
        <v>653</v>
      </c>
      <c r="J3270" t="s">
        <v>137</v>
      </c>
      <c r="K3270" t="s">
        <v>138</v>
      </c>
      <c r="L3270" t="s">
        <v>9634</v>
      </c>
      <c r="M3270" t="s">
        <v>9635</v>
      </c>
      <c r="N3270">
        <v>4.1666660000000003E-3</v>
      </c>
      <c r="O3270">
        <v>0</v>
      </c>
      <c r="P3270">
        <v>0</v>
      </c>
      <c r="Q3270">
        <v>0</v>
      </c>
      <c r="R3270">
        <v>0</v>
      </c>
      <c r="S3270">
        <v>1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5.7111977210162879</v>
      </c>
      <c r="AB3270">
        <v>0</v>
      </c>
      <c r="AC3270">
        <v>0</v>
      </c>
      <c r="AD3270">
        <v>0</v>
      </c>
      <c r="AE3270">
        <v>5.7111977210162879</v>
      </c>
    </row>
    <row r="3271" spans="1:31" x14ac:dyDescent="0.25">
      <c r="A3271">
        <v>2366215</v>
      </c>
      <c r="B3271">
        <v>1</v>
      </c>
      <c r="C3271" t="s">
        <v>80</v>
      </c>
      <c r="D3271" t="s">
        <v>108</v>
      </c>
      <c r="E3271" t="s">
        <v>171</v>
      </c>
      <c r="F3271" t="s">
        <v>7282</v>
      </c>
      <c r="G3271" t="s">
        <v>168</v>
      </c>
      <c r="H3271" t="s">
        <v>135</v>
      </c>
      <c r="I3271" t="s">
        <v>136</v>
      </c>
      <c r="J3271" t="s">
        <v>137</v>
      </c>
      <c r="K3271" t="s">
        <v>138</v>
      </c>
      <c r="L3271" t="s">
        <v>9636</v>
      </c>
      <c r="M3271" t="s">
        <v>9637</v>
      </c>
      <c r="N3271">
        <v>0.42861111099999999</v>
      </c>
      <c r="O3271">
        <v>0</v>
      </c>
      <c r="P3271">
        <v>711</v>
      </c>
      <c r="Q3271">
        <v>0</v>
      </c>
      <c r="R3271">
        <v>219</v>
      </c>
      <c r="S3271">
        <v>3</v>
      </c>
      <c r="T3271">
        <v>153</v>
      </c>
      <c r="U3271">
        <v>0</v>
      </c>
      <c r="V3271">
        <v>0</v>
      </c>
      <c r="W3271">
        <v>0</v>
      </c>
      <c r="X3271">
        <v>55.764266043333031</v>
      </c>
      <c r="Y3271">
        <v>0</v>
      </c>
      <c r="Z3271">
        <v>181.95685318759971</v>
      </c>
      <c r="AA3271">
        <v>2.3312635594162914</v>
      </c>
      <c r="AB3271">
        <v>93.528523560585782</v>
      </c>
      <c r="AC3271">
        <v>0</v>
      </c>
      <c r="AD3271">
        <v>0</v>
      </c>
      <c r="AE3271">
        <v>333.58090635093481</v>
      </c>
    </row>
    <row r="3272" spans="1:31" x14ac:dyDescent="0.25">
      <c r="A3272">
        <v>2366335</v>
      </c>
      <c r="B3272">
        <v>1</v>
      </c>
      <c r="C3272" t="s">
        <v>81</v>
      </c>
      <c r="D3272" t="s">
        <v>117</v>
      </c>
      <c r="E3272" t="s">
        <v>132</v>
      </c>
      <c r="F3272" t="s">
        <v>9638</v>
      </c>
      <c r="G3272" t="s">
        <v>244</v>
      </c>
      <c r="H3272" t="s">
        <v>135</v>
      </c>
      <c r="I3272" t="s">
        <v>136</v>
      </c>
      <c r="J3272" t="s">
        <v>137</v>
      </c>
      <c r="K3272" t="s">
        <v>245</v>
      </c>
      <c r="L3272" t="s">
        <v>9639</v>
      </c>
      <c r="M3272" t="s">
        <v>9640</v>
      </c>
      <c r="N3272">
        <v>4.784444444</v>
      </c>
      <c r="O3272">
        <v>0</v>
      </c>
      <c r="P3272">
        <v>110</v>
      </c>
      <c r="Q3272">
        <v>0</v>
      </c>
      <c r="R3272">
        <v>2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81.523430434229411</v>
      </c>
      <c r="Y3272">
        <v>0</v>
      </c>
      <c r="Z3272">
        <v>13.674653092446567</v>
      </c>
      <c r="AA3272">
        <v>0</v>
      </c>
      <c r="AB3272">
        <v>0</v>
      </c>
      <c r="AC3272">
        <v>0</v>
      </c>
      <c r="AD3272">
        <v>0</v>
      </c>
      <c r="AE3272">
        <v>95.198083526675973</v>
      </c>
    </row>
    <row r="3273" spans="1:31" x14ac:dyDescent="0.25">
      <c r="A3273">
        <v>2366584</v>
      </c>
      <c r="B3273">
        <v>1</v>
      </c>
      <c r="C3273" t="s">
        <v>80</v>
      </c>
      <c r="D3273" t="s">
        <v>94</v>
      </c>
      <c r="E3273" t="s">
        <v>148</v>
      </c>
      <c r="F3273" t="s">
        <v>9641</v>
      </c>
      <c r="G3273" t="s">
        <v>160</v>
      </c>
      <c r="H3273" t="s">
        <v>151</v>
      </c>
      <c r="I3273" t="s">
        <v>136</v>
      </c>
      <c r="J3273" t="s">
        <v>137</v>
      </c>
      <c r="K3273" t="s">
        <v>138</v>
      </c>
      <c r="L3273" t="s">
        <v>9642</v>
      </c>
      <c r="M3273" t="s">
        <v>9643</v>
      </c>
      <c r="N3273">
        <v>5.0980555550000002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1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4.9035071101649993E-2</v>
      </c>
      <c r="AC3273">
        <v>0</v>
      </c>
      <c r="AD3273">
        <v>0</v>
      </c>
      <c r="AE3273">
        <v>4.9035071101649993E-2</v>
      </c>
    </row>
    <row r="3274" spans="1:31" x14ac:dyDescent="0.25">
      <c r="A3274">
        <v>2366670</v>
      </c>
      <c r="B3274">
        <v>1</v>
      </c>
      <c r="C3274" t="s">
        <v>81</v>
      </c>
      <c r="D3274" t="s">
        <v>120</v>
      </c>
      <c r="E3274" t="s">
        <v>148</v>
      </c>
      <c r="F3274" t="s">
        <v>9644</v>
      </c>
      <c r="G3274" t="s">
        <v>160</v>
      </c>
      <c r="H3274" t="s">
        <v>151</v>
      </c>
      <c r="I3274" t="s">
        <v>136</v>
      </c>
      <c r="J3274" t="s">
        <v>137</v>
      </c>
      <c r="K3274" t="s">
        <v>138</v>
      </c>
      <c r="L3274" t="s">
        <v>9645</v>
      </c>
      <c r="M3274" t="s">
        <v>9646</v>
      </c>
      <c r="N3274">
        <v>1.9413888880000001</v>
      </c>
      <c r="O3274">
        <v>0</v>
      </c>
      <c r="P3274">
        <v>1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2.408146208938889E-4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2.408146208938889E-4</v>
      </c>
    </row>
    <row r="3275" spans="1:31" x14ac:dyDescent="0.25">
      <c r="A3275">
        <v>2366421</v>
      </c>
      <c r="B3275">
        <v>1</v>
      </c>
      <c r="C3275" t="s">
        <v>80</v>
      </c>
      <c r="D3275" t="s">
        <v>83</v>
      </c>
      <c r="E3275" t="s">
        <v>175</v>
      </c>
      <c r="F3275" t="s">
        <v>9432</v>
      </c>
      <c r="G3275" t="s">
        <v>284</v>
      </c>
      <c r="H3275" t="s">
        <v>151</v>
      </c>
      <c r="I3275" t="s">
        <v>136</v>
      </c>
      <c r="J3275" t="s">
        <v>137</v>
      </c>
      <c r="K3275" t="s">
        <v>138</v>
      </c>
      <c r="L3275" t="s">
        <v>9647</v>
      </c>
      <c r="M3275" t="s">
        <v>9648</v>
      </c>
      <c r="N3275">
        <v>1.258611111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4</v>
      </c>
      <c r="U3275">
        <v>0</v>
      </c>
      <c r="V3275">
        <v>1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12.395611149010358</v>
      </c>
      <c r="AC3275">
        <v>0</v>
      </c>
      <c r="AD3275">
        <v>19.906860965699266</v>
      </c>
      <c r="AE3275">
        <v>32.302472114709623</v>
      </c>
    </row>
    <row r="3276" spans="1:31" x14ac:dyDescent="0.25">
      <c r="A3276">
        <v>2366673</v>
      </c>
      <c r="B3276">
        <v>1</v>
      </c>
      <c r="C3276" t="s">
        <v>81</v>
      </c>
      <c r="D3276" t="s">
        <v>113</v>
      </c>
      <c r="E3276" t="s">
        <v>154</v>
      </c>
      <c r="F3276" t="s">
        <v>9649</v>
      </c>
      <c r="G3276" t="s">
        <v>156</v>
      </c>
      <c r="H3276" t="s">
        <v>151</v>
      </c>
      <c r="I3276" t="s">
        <v>136</v>
      </c>
      <c r="J3276" t="s">
        <v>137</v>
      </c>
      <c r="K3276" t="s">
        <v>138</v>
      </c>
      <c r="L3276" t="s">
        <v>9650</v>
      </c>
      <c r="M3276" t="s">
        <v>9651</v>
      </c>
      <c r="N3276">
        <v>0.55166666600000003</v>
      </c>
      <c r="O3276">
        <v>0</v>
      </c>
      <c r="P3276">
        <v>256</v>
      </c>
      <c r="Q3276">
        <v>0</v>
      </c>
      <c r="R3276">
        <v>0</v>
      </c>
      <c r="S3276">
        <v>0</v>
      </c>
      <c r="T3276">
        <v>16</v>
      </c>
      <c r="U3276">
        <v>0</v>
      </c>
      <c r="V3276">
        <v>0</v>
      </c>
      <c r="W3276">
        <v>0</v>
      </c>
      <c r="X3276">
        <v>39.335032044589802</v>
      </c>
      <c r="Y3276">
        <v>0</v>
      </c>
      <c r="Z3276">
        <v>0</v>
      </c>
      <c r="AA3276">
        <v>0</v>
      </c>
      <c r="AB3276">
        <v>5.2180089352164982</v>
      </c>
      <c r="AC3276">
        <v>0</v>
      </c>
      <c r="AD3276">
        <v>0</v>
      </c>
      <c r="AE3276">
        <v>44.553040979806298</v>
      </c>
    </row>
    <row r="3277" spans="1:31" x14ac:dyDescent="0.25">
      <c r="A3277">
        <v>2366650</v>
      </c>
      <c r="B3277">
        <v>1</v>
      </c>
      <c r="C3277" t="s">
        <v>80</v>
      </c>
      <c r="D3277" t="s">
        <v>93</v>
      </c>
      <c r="E3277" t="s">
        <v>154</v>
      </c>
      <c r="F3277" t="s">
        <v>9652</v>
      </c>
      <c r="G3277" t="s">
        <v>299</v>
      </c>
      <c r="H3277" t="s">
        <v>151</v>
      </c>
      <c r="I3277" t="s">
        <v>136</v>
      </c>
      <c r="J3277" t="s">
        <v>137</v>
      </c>
      <c r="K3277" t="s">
        <v>138</v>
      </c>
      <c r="L3277" t="s">
        <v>9653</v>
      </c>
      <c r="M3277" t="s">
        <v>9654</v>
      </c>
      <c r="N3277">
        <v>2.7680555550000001</v>
      </c>
      <c r="O3277">
        <v>0</v>
      </c>
      <c r="P3277">
        <v>45</v>
      </c>
      <c r="Q3277">
        <v>0</v>
      </c>
      <c r="R3277">
        <v>8</v>
      </c>
      <c r="S3277">
        <v>0</v>
      </c>
      <c r="T3277">
        <v>13</v>
      </c>
      <c r="U3277">
        <v>0</v>
      </c>
      <c r="V3277">
        <v>0</v>
      </c>
      <c r="W3277">
        <v>0</v>
      </c>
      <c r="X3277">
        <v>17.372722255905011</v>
      </c>
      <c r="Y3277">
        <v>0</v>
      </c>
      <c r="Z3277">
        <v>13.781791558384787</v>
      </c>
      <c r="AA3277">
        <v>0</v>
      </c>
      <c r="AB3277">
        <v>26.405660402188193</v>
      </c>
      <c r="AC3277">
        <v>0</v>
      </c>
      <c r="AD3277">
        <v>0</v>
      </c>
      <c r="AE3277">
        <v>57.560174216477989</v>
      </c>
    </row>
    <row r="3278" spans="1:31" x14ac:dyDescent="0.25">
      <c r="A3278">
        <v>2366318</v>
      </c>
      <c r="B3278">
        <v>1</v>
      </c>
      <c r="C3278" t="s">
        <v>80</v>
      </c>
      <c r="D3278" t="s">
        <v>89</v>
      </c>
      <c r="E3278" t="s">
        <v>154</v>
      </c>
      <c r="F3278" t="s">
        <v>9655</v>
      </c>
      <c r="G3278" t="s">
        <v>181</v>
      </c>
      <c r="H3278" t="s">
        <v>151</v>
      </c>
      <c r="I3278" t="s">
        <v>136</v>
      </c>
      <c r="J3278" t="s">
        <v>3</v>
      </c>
      <c r="K3278" t="s">
        <v>138</v>
      </c>
      <c r="L3278" t="s">
        <v>9656</v>
      </c>
      <c r="M3278" t="s">
        <v>9657</v>
      </c>
      <c r="N3278">
        <v>7.1697222219999999</v>
      </c>
      <c r="O3278">
        <v>0</v>
      </c>
      <c r="P3278">
        <v>33</v>
      </c>
      <c r="Q3278">
        <v>0</v>
      </c>
      <c r="R3278">
        <v>0</v>
      </c>
      <c r="S3278">
        <v>0</v>
      </c>
      <c r="T3278">
        <v>1</v>
      </c>
      <c r="U3278">
        <v>0</v>
      </c>
      <c r="V3278">
        <v>0</v>
      </c>
      <c r="W3278">
        <v>0</v>
      </c>
      <c r="X3278">
        <v>201.10616248741374</v>
      </c>
      <c r="Y3278">
        <v>0</v>
      </c>
      <c r="Z3278">
        <v>0</v>
      </c>
      <c r="AA3278">
        <v>0</v>
      </c>
      <c r="AB3278">
        <v>18.274982987891001</v>
      </c>
      <c r="AC3278">
        <v>0</v>
      </c>
      <c r="AD3278">
        <v>0</v>
      </c>
      <c r="AE3278">
        <v>219.38114547530475</v>
      </c>
    </row>
    <row r="3279" spans="1:31" x14ac:dyDescent="0.25">
      <c r="A3279">
        <v>2366295</v>
      </c>
      <c r="B3279">
        <v>1</v>
      </c>
      <c r="C3279" t="s">
        <v>80</v>
      </c>
      <c r="D3279" t="s">
        <v>100</v>
      </c>
      <c r="E3279" t="s">
        <v>225</v>
      </c>
      <c r="F3279" t="s">
        <v>9658</v>
      </c>
      <c r="G3279" t="s">
        <v>252</v>
      </c>
      <c r="H3279" t="s">
        <v>151</v>
      </c>
      <c r="I3279" t="s">
        <v>136</v>
      </c>
      <c r="J3279" t="s">
        <v>137</v>
      </c>
      <c r="K3279" t="s">
        <v>245</v>
      </c>
      <c r="L3279" t="s">
        <v>9659</v>
      </c>
      <c r="M3279" t="s">
        <v>9660</v>
      </c>
      <c r="N3279">
        <v>5.3644444440000001</v>
      </c>
      <c r="O3279">
        <v>0</v>
      </c>
      <c r="P3279">
        <v>46</v>
      </c>
      <c r="Q3279">
        <v>0</v>
      </c>
      <c r="R3279">
        <v>2</v>
      </c>
      <c r="S3279">
        <v>0</v>
      </c>
      <c r="T3279">
        <v>1</v>
      </c>
      <c r="U3279">
        <v>0</v>
      </c>
      <c r="V3279">
        <v>0</v>
      </c>
      <c r="W3279">
        <v>0</v>
      </c>
      <c r="X3279">
        <v>93.41744630262707</v>
      </c>
      <c r="Y3279">
        <v>0</v>
      </c>
      <c r="Z3279">
        <v>39.723388892796443</v>
      </c>
      <c r="AA3279">
        <v>0</v>
      </c>
      <c r="AB3279">
        <v>13.378335362426416</v>
      </c>
      <c r="AC3279">
        <v>0</v>
      </c>
      <c r="AD3279">
        <v>0</v>
      </c>
      <c r="AE3279">
        <v>146.51917055784992</v>
      </c>
    </row>
    <row r="3280" spans="1:31" x14ac:dyDescent="0.25">
      <c r="A3280">
        <v>2366481</v>
      </c>
      <c r="B3280">
        <v>1</v>
      </c>
      <c r="C3280" t="s">
        <v>80</v>
      </c>
      <c r="D3280" t="s">
        <v>104</v>
      </c>
      <c r="E3280" t="s">
        <v>171</v>
      </c>
      <c r="F3280" t="s">
        <v>9661</v>
      </c>
      <c r="G3280" t="s">
        <v>244</v>
      </c>
      <c r="H3280" t="s">
        <v>135</v>
      </c>
      <c r="I3280" t="s">
        <v>136</v>
      </c>
      <c r="J3280" t="s">
        <v>137</v>
      </c>
      <c r="K3280" t="s">
        <v>245</v>
      </c>
      <c r="L3280" t="s">
        <v>9662</v>
      </c>
      <c r="M3280" t="s">
        <v>9663</v>
      </c>
      <c r="N3280">
        <v>1.39</v>
      </c>
      <c r="O3280">
        <v>6</v>
      </c>
      <c r="P3280">
        <v>104</v>
      </c>
      <c r="Q3280">
        <v>29</v>
      </c>
      <c r="R3280">
        <v>72</v>
      </c>
      <c r="S3280">
        <v>17</v>
      </c>
      <c r="T3280">
        <v>34</v>
      </c>
      <c r="U3280">
        <v>0</v>
      </c>
      <c r="V3280">
        <v>0</v>
      </c>
      <c r="W3280">
        <v>7.8268777127376952</v>
      </c>
      <c r="X3280">
        <v>36.184721978746069</v>
      </c>
      <c r="Y3280">
        <v>224.01620582987204</v>
      </c>
      <c r="Z3280">
        <v>295.13625270566286</v>
      </c>
      <c r="AA3280">
        <v>104.67725681358809</v>
      </c>
      <c r="AB3280">
        <v>44.766644481428791</v>
      </c>
      <c r="AC3280">
        <v>0</v>
      </c>
      <c r="AD3280">
        <v>0</v>
      </c>
      <c r="AE3280">
        <v>712.60795952203546</v>
      </c>
    </row>
    <row r="3281" spans="1:31" x14ac:dyDescent="0.25">
      <c r="A3281">
        <v>2366195</v>
      </c>
      <c r="B3281">
        <v>1</v>
      </c>
      <c r="C3281" t="s">
        <v>80</v>
      </c>
      <c r="D3281" t="s">
        <v>110</v>
      </c>
      <c r="E3281" t="s">
        <v>225</v>
      </c>
      <c r="F3281" t="s">
        <v>9664</v>
      </c>
      <c r="G3281" t="s">
        <v>1730</v>
      </c>
      <c r="H3281" t="s">
        <v>151</v>
      </c>
      <c r="I3281" t="s">
        <v>136</v>
      </c>
      <c r="J3281" t="s">
        <v>137</v>
      </c>
      <c r="K3281" t="s">
        <v>138</v>
      </c>
      <c r="L3281" t="s">
        <v>9665</v>
      </c>
      <c r="M3281" t="s">
        <v>9666</v>
      </c>
      <c r="N3281">
        <v>2.9086111109999999</v>
      </c>
      <c r="O3281">
        <v>0</v>
      </c>
      <c r="P3281">
        <v>128</v>
      </c>
      <c r="Q3281">
        <v>0</v>
      </c>
      <c r="R3281">
        <v>0</v>
      </c>
      <c r="S3281">
        <v>0</v>
      </c>
      <c r="T3281">
        <v>8</v>
      </c>
      <c r="U3281">
        <v>0</v>
      </c>
      <c r="V3281">
        <v>0</v>
      </c>
      <c r="W3281">
        <v>0</v>
      </c>
      <c r="X3281">
        <v>101.00007079251509</v>
      </c>
      <c r="Y3281">
        <v>0</v>
      </c>
      <c r="Z3281">
        <v>0</v>
      </c>
      <c r="AA3281">
        <v>0</v>
      </c>
      <c r="AB3281">
        <v>14.860573887784764</v>
      </c>
      <c r="AC3281">
        <v>0</v>
      </c>
      <c r="AD3281">
        <v>0</v>
      </c>
      <c r="AE3281">
        <v>115.86064468029986</v>
      </c>
    </row>
    <row r="3282" spans="1:31" x14ac:dyDescent="0.25">
      <c r="A3282">
        <v>2366441</v>
      </c>
      <c r="B3282">
        <v>1</v>
      </c>
      <c r="C3282" t="s">
        <v>80</v>
      </c>
      <c r="D3282" t="s">
        <v>82</v>
      </c>
      <c r="E3282" t="s">
        <v>148</v>
      </c>
      <c r="F3282" t="s">
        <v>9667</v>
      </c>
      <c r="G3282" t="s">
        <v>160</v>
      </c>
      <c r="H3282" t="s">
        <v>151</v>
      </c>
      <c r="I3282" t="s">
        <v>136</v>
      </c>
      <c r="J3282" t="s">
        <v>137</v>
      </c>
      <c r="K3282" t="s">
        <v>138</v>
      </c>
      <c r="L3282" t="s">
        <v>9668</v>
      </c>
      <c r="M3282" t="s">
        <v>9669</v>
      </c>
      <c r="N3282">
        <v>1.4950000000000001</v>
      </c>
      <c r="O3282">
        <v>0</v>
      </c>
      <c r="P3282">
        <v>1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0.59477457028097658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0.59477457028097658</v>
      </c>
    </row>
    <row r="3283" spans="1:31" x14ac:dyDescent="0.25">
      <c r="A3283">
        <v>2366504</v>
      </c>
      <c r="B3283">
        <v>1</v>
      </c>
      <c r="C3283" t="s">
        <v>81</v>
      </c>
      <c r="D3283" t="s">
        <v>114</v>
      </c>
      <c r="E3283" t="s">
        <v>166</v>
      </c>
      <c r="F3283" t="s">
        <v>9670</v>
      </c>
      <c r="G3283" t="s">
        <v>244</v>
      </c>
      <c r="H3283" t="s">
        <v>135</v>
      </c>
      <c r="I3283" t="s">
        <v>136</v>
      </c>
      <c r="J3283" t="s">
        <v>137</v>
      </c>
      <c r="K3283" t="s">
        <v>245</v>
      </c>
      <c r="L3283" t="s">
        <v>9671</v>
      </c>
      <c r="M3283" t="s">
        <v>9672</v>
      </c>
      <c r="N3283">
        <v>1.696388888</v>
      </c>
      <c r="O3283">
        <v>0</v>
      </c>
      <c r="P3283">
        <v>771</v>
      </c>
      <c r="Q3283">
        <v>1</v>
      </c>
      <c r="R3283">
        <v>19</v>
      </c>
      <c r="S3283">
        <v>8</v>
      </c>
      <c r="T3283">
        <v>81</v>
      </c>
      <c r="U3283">
        <v>1</v>
      </c>
      <c r="V3283">
        <v>0</v>
      </c>
      <c r="W3283">
        <v>0</v>
      </c>
      <c r="X3283">
        <v>177.76631400137202</v>
      </c>
      <c r="Y3283">
        <v>1.4086626089509999</v>
      </c>
      <c r="Z3283">
        <v>9.8084703420343722</v>
      </c>
      <c r="AA3283">
        <v>28.741349067680172</v>
      </c>
      <c r="AB3283">
        <v>60.38483877772282</v>
      </c>
      <c r="AC3283">
        <v>264.73710999519676</v>
      </c>
      <c r="AD3283">
        <v>0</v>
      </c>
      <c r="AE3283">
        <v>542.84674479295722</v>
      </c>
    </row>
    <row r="3284" spans="1:31" x14ac:dyDescent="0.25">
      <c r="A3284">
        <v>2366424</v>
      </c>
      <c r="B3284">
        <v>1</v>
      </c>
      <c r="C3284" t="s">
        <v>81</v>
      </c>
      <c r="D3284" t="s">
        <v>121</v>
      </c>
      <c r="E3284" t="s">
        <v>132</v>
      </c>
      <c r="F3284" t="s">
        <v>9673</v>
      </c>
      <c r="G3284" t="s">
        <v>244</v>
      </c>
      <c r="H3284" t="s">
        <v>135</v>
      </c>
      <c r="I3284" t="s">
        <v>136</v>
      </c>
      <c r="J3284" t="s">
        <v>137</v>
      </c>
      <c r="K3284" t="s">
        <v>245</v>
      </c>
      <c r="L3284" t="s">
        <v>9674</v>
      </c>
      <c r="M3284" t="s">
        <v>9675</v>
      </c>
      <c r="N3284">
        <v>0.68416666599999998</v>
      </c>
      <c r="O3284">
        <v>0</v>
      </c>
      <c r="P3284">
        <v>55</v>
      </c>
      <c r="Q3284">
        <v>0</v>
      </c>
      <c r="R3284">
        <v>1</v>
      </c>
      <c r="S3284">
        <v>0</v>
      </c>
      <c r="T3284">
        <v>3</v>
      </c>
      <c r="U3284">
        <v>0</v>
      </c>
      <c r="V3284">
        <v>0</v>
      </c>
      <c r="W3284">
        <v>0</v>
      </c>
      <c r="X3284">
        <v>5.9867230117084205</v>
      </c>
      <c r="Y3284">
        <v>0</v>
      </c>
      <c r="Z3284">
        <v>1.9033981549022503</v>
      </c>
      <c r="AA3284">
        <v>0</v>
      </c>
      <c r="AB3284">
        <v>3.5787201984568835</v>
      </c>
      <c r="AC3284">
        <v>0</v>
      </c>
      <c r="AD3284">
        <v>0</v>
      </c>
      <c r="AE3284">
        <v>11.468841365067554</v>
      </c>
    </row>
    <row r="3285" spans="1:31" x14ac:dyDescent="0.25">
      <c r="A3285">
        <v>2366544</v>
      </c>
      <c r="B3285">
        <v>1</v>
      </c>
      <c r="C3285" t="s">
        <v>81</v>
      </c>
      <c r="D3285" t="s">
        <v>118</v>
      </c>
      <c r="E3285" t="s">
        <v>171</v>
      </c>
      <c r="F3285" t="s">
        <v>8539</v>
      </c>
      <c r="G3285" t="s">
        <v>168</v>
      </c>
      <c r="H3285" t="s">
        <v>135</v>
      </c>
      <c r="I3285" t="s">
        <v>136</v>
      </c>
      <c r="J3285" t="s">
        <v>137</v>
      </c>
      <c r="K3285" t="s">
        <v>138</v>
      </c>
      <c r="L3285" t="s">
        <v>9676</v>
      </c>
      <c r="M3285" t="s">
        <v>9677</v>
      </c>
      <c r="N3285">
        <v>1.8519444439999999</v>
      </c>
      <c r="O3285">
        <v>0</v>
      </c>
      <c r="P3285">
        <v>0</v>
      </c>
      <c r="Q3285">
        <v>2</v>
      </c>
      <c r="R3285">
        <v>59</v>
      </c>
      <c r="S3285">
        <v>1</v>
      </c>
      <c r="T3285">
        <v>4</v>
      </c>
      <c r="U3285">
        <v>0</v>
      </c>
      <c r="V3285">
        <v>0</v>
      </c>
      <c r="W3285">
        <v>0</v>
      </c>
      <c r="X3285">
        <v>0</v>
      </c>
      <c r="Y3285">
        <v>10.825289455069473</v>
      </c>
      <c r="Z3285">
        <v>535.53693171632085</v>
      </c>
      <c r="AA3285">
        <v>13.782634872503827</v>
      </c>
      <c r="AB3285">
        <v>26.056144798203427</v>
      </c>
      <c r="AC3285">
        <v>0</v>
      </c>
      <c r="AD3285">
        <v>0</v>
      </c>
      <c r="AE3285">
        <v>586.20100084209753</v>
      </c>
    </row>
    <row r="3286" spans="1:31" x14ac:dyDescent="0.25">
      <c r="A3286">
        <v>2366587</v>
      </c>
      <c r="B3286">
        <v>1</v>
      </c>
      <c r="C3286" t="s">
        <v>81</v>
      </c>
      <c r="D3286" t="s">
        <v>114</v>
      </c>
      <c r="E3286" t="s">
        <v>132</v>
      </c>
      <c r="F3286" t="s">
        <v>9678</v>
      </c>
      <c r="G3286" t="s">
        <v>244</v>
      </c>
      <c r="H3286" t="s">
        <v>135</v>
      </c>
      <c r="I3286" t="s">
        <v>136</v>
      </c>
      <c r="J3286" t="s">
        <v>137</v>
      </c>
      <c r="K3286" t="s">
        <v>245</v>
      </c>
      <c r="L3286" t="s">
        <v>9679</v>
      </c>
      <c r="M3286" t="s">
        <v>9680</v>
      </c>
      <c r="N3286">
        <v>0.86</v>
      </c>
      <c r="O3286">
        <v>0</v>
      </c>
      <c r="P3286">
        <v>7</v>
      </c>
      <c r="Q3286">
        <v>1</v>
      </c>
      <c r="R3286">
        <v>1</v>
      </c>
      <c r="S3286">
        <v>1</v>
      </c>
      <c r="T3286">
        <v>5</v>
      </c>
      <c r="U3286">
        <v>0</v>
      </c>
      <c r="V3286">
        <v>0</v>
      </c>
      <c r="W3286">
        <v>0</v>
      </c>
      <c r="X3286">
        <v>0.71069697349439998</v>
      </c>
      <c r="Y3286">
        <v>1.0897367890526599</v>
      </c>
      <c r="Z3286">
        <v>3.2683951842737065</v>
      </c>
      <c r="AA3286">
        <v>1.9701698787554442</v>
      </c>
      <c r="AB3286">
        <v>13.089330046177155</v>
      </c>
      <c r="AC3286">
        <v>0</v>
      </c>
      <c r="AD3286">
        <v>0</v>
      </c>
      <c r="AE3286">
        <v>20.128328871753368</v>
      </c>
    </row>
    <row r="3287" spans="1:31" x14ac:dyDescent="0.25">
      <c r="A3287">
        <v>2366189</v>
      </c>
      <c r="B3287">
        <v>1</v>
      </c>
      <c r="C3287" t="s">
        <v>80</v>
      </c>
      <c r="D3287" t="s">
        <v>101</v>
      </c>
      <c r="E3287" t="s">
        <v>132</v>
      </c>
      <c r="F3287" t="s">
        <v>9681</v>
      </c>
      <c r="G3287" t="s">
        <v>168</v>
      </c>
      <c r="H3287" t="s">
        <v>135</v>
      </c>
      <c r="I3287" t="s">
        <v>136</v>
      </c>
      <c r="J3287" t="s">
        <v>137</v>
      </c>
      <c r="K3287" t="s">
        <v>138</v>
      </c>
      <c r="L3287" t="s">
        <v>9682</v>
      </c>
      <c r="M3287" t="s">
        <v>9683</v>
      </c>
      <c r="N3287">
        <v>1.615277777</v>
      </c>
      <c r="O3287">
        <v>0</v>
      </c>
      <c r="P3287">
        <v>0</v>
      </c>
      <c r="Q3287">
        <v>0</v>
      </c>
      <c r="R3287">
        <v>0</v>
      </c>
      <c r="S3287">
        <v>1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7.7653977988954681</v>
      </c>
      <c r="AB3287">
        <v>0</v>
      </c>
      <c r="AC3287">
        <v>0</v>
      </c>
      <c r="AD3287">
        <v>0</v>
      </c>
      <c r="AE3287">
        <v>7.7653977988954681</v>
      </c>
    </row>
    <row r="3288" spans="1:31" x14ac:dyDescent="0.25">
      <c r="A3288">
        <v>2366418</v>
      </c>
      <c r="B3288">
        <v>1</v>
      </c>
      <c r="C3288" t="s">
        <v>80</v>
      </c>
      <c r="D3288" t="s">
        <v>110</v>
      </c>
      <c r="E3288" t="s">
        <v>225</v>
      </c>
      <c r="F3288" t="s">
        <v>9684</v>
      </c>
      <c r="G3288" t="s">
        <v>252</v>
      </c>
      <c r="H3288" t="s">
        <v>151</v>
      </c>
      <c r="I3288" t="s">
        <v>136</v>
      </c>
      <c r="J3288" t="s">
        <v>137</v>
      </c>
      <c r="K3288" t="s">
        <v>245</v>
      </c>
      <c r="L3288" t="s">
        <v>9685</v>
      </c>
      <c r="M3288" t="s">
        <v>9686</v>
      </c>
      <c r="N3288">
        <v>3.8747222219999999</v>
      </c>
      <c r="O3288">
        <v>0</v>
      </c>
      <c r="P3288">
        <v>87</v>
      </c>
      <c r="Q3288">
        <v>0</v>
      </c>
      <c r="R3288">
        <v>0</v>
      </c>
      <c r="S3288">
        <v>0</v>
      </c>
      <c r="T3288">
        <v>5</v>
      </c>
      <c r="U3288">
        <v>0</v>
      </c>
      <c r="V3288">
        <v>0</v>
      </c>
      <c r="W3288">
        <v>0</v>
      </c>
      <c r="X3288">
        <v>104.43757076302731</v>
      </c>
      <c r="Y3288">
        <v>0</v>
      </c>
      <c r="Z3288">
        <v>0</v>
      </c>
      <c r="AA3288">
        <v>0</v>
      </c>
      <c r="AB3288">
        <v>11.13905161850488</v>
      </c>
      <c r="AC3288">
        <v>0</v>
      </c>
      <c r="AD3288">
        <v>0</v>
      </c>
      <c r="AE3288">
        <v>115.57662238153219</v>
      </c>
    </row>
    <row r="3289" spans="1:31" x14ac:dyDescent="0.25">
      <c r="A3289">
        <v>2366275</v>
      </c>
      <c r="B3289">
        <v>1</v>
      </c>
      <c r="C3289" t="s">
        <v>80</v>
      </c>
      <c r="D3289" t="s">
        <v>96</v>
      </c>
      <c r="E3289" t="s">
        <v>320</v>
      </c>
      <c r="F3289" t="s">
        <v>400</v>
      </c>
      <c r="G3289" t="s">
        <v>244</v>
      </c>
      <c r="H3289" t="s">
        <v>135</v>
      </c>
      <c r="I3289" t="s">
        <v>136</v>
      </c>
      <c r="J3289" t="s">
        <v>137</v>
      </c>
      <c r="K3289" t="s">
        <v>245</v>
      </c>
      <c r="L3289" t="s">
        <v>9687</v>
      </c>
      <c r="M3289" t="s">
        <v>9688</v>
      </c>
      <c r="N3289">
        <v>2.0605555550000001</v>
      </c>
      <c r="O3289">
        <v>0</v>
      </c>
      <c r="P3289">
        <v>283</v>
      </c>
      <c r="Q3289">
        <v>13</v>
      </c>
      <c r="R3289">
        <v>28</v>
      </c>
      <c r="S3289">
        <v>20</v>
      </c>
      <c r="T3289">
        <v>51</v>
      </c>
      <c r="U3289">
        <v>5</v>
      </c>
      <c r="V3289">
        <v>0</v>
      </c>
      <c r="W3289">
        <v>0</v>
      </c>
      <c r="X3289">
        <v>210.44584663395625</v>
      </c>
      <c r="Y3289">
        <v>43.245453476154637</v>
      </c>
      <c r="Z3289">
        <v>32.58626151727708</v>
      </c>
      <c r="AA3289">
        <v>235.05539434290648</v>
      </c>
      <c r="AB3289">
        <v>85.367064679603928</v>
      </c>
      <c r="AC3289">
        <v>782.07665788236216</v>
      </c>
      <c r="AD3289">
        <v>0</v>
      </c>
      <c r="AE3289">
        <v>1388.7766785322606</v>
      </c>
    </row>
    <row r="3290" spans="1:31" x14ac:dyDescent="0.25">
      <c r="A3290">
        <v>2366232</v>
      </c>
      <c r="B3290">
        <v>1</v>
      </c>
      <c r="C3290" t="s">
        <v>80</v>
      </c>
      <c r="D3290" t="s">
        <v>82</v>
      </c>
      <c r="E3290" t="s">
        <v>132</v>
      </c>
      <c r="F3290" t="s">
        <v>9689</v>
      </c>
      <c r="G3290" t="s">
        <v>168</v>
      </c>
      <c r="H3290" t="s">
        <v>135</v>
      </c>
      <c r="I3290" t="s">
        <v>136</v>
      </c>
      <c r="J3290" t="s">
        <v>137</v>
      </c>
      <c r="K3290" t="s">
        <v>138</v>
      </c>
      <c r="L3290" t="s">
        <v>9690</v>
      </c>
      <c r="M3290" t="s">
        <v>9691</v>
      </c>
      <c r="N3290">
        <v>1.159166666</v>
      </c>
      <c r="O3290">
        <v>0</v>
      </c>
      <c r="P3290">
        <v>1678</v>
      </c>
      <c r="Q3290">
        <v>0</v>
      </c>
      <c r="R3290">
        <v>0</v>
      </c>
      <c r="S3290">
        <v>1</v>
      </c>
      <c r="T3290">
        <v>309</v>
      </c>
      <c r="U3290">
        <v>0</v>
      </c>
      <c r="V3290">
        <v>0</v>
      </c>
      <c r="W3290">
        <v>0</v>
      </c>
      <c r="X3290">
        <v>531.31357230482138</v>
      </c>
      <c r="Y3290">
        <v>0</v>
      </c>
      <c r="Z3290">
        <v>0</v>
      </c>
      <c r="AA3290">
        <v>462.83570148141337</v>
      </c>
      <c r="AB3290">
        <v>383.12864306375428</v>
      </c>
      <c r="AC3290">
        <v>0</v>
      </c>
      <c r="AD3290">
        <v>0</v>
      </c>
      <c r="AE3290">
        <v>1377.277916849989</v>
      </c>
    </row>
    <row r="3291" spans="1:31" x14ac:dyDescent="0.25">
      <c r="A3291">
        <v>2366524</v>
      </c>
      <c r="B3291">
        <v>1</v>
      </c>
      <c r="C3291" t="s">
        <v>81</v>
      </c>
      <c r="D3291" t="s">
        <v>121</v>
      </c>
      <c r="E3291" t="s">
        <v>132</v>
      </c>
      <c r="F3291" t="s">
        <v>9692</v>
      </c>
      <c r="G3291" t="s">
        <v>244</v>
      </c>
      <c r="H3291" t="s">
        <v>135</v>
      </c>
      <c r="I3291" t="s">
        <v>136</v>
      </c>
      <c r="J3291" t="s">
        <v>137</v>
      </c>
      <c r="K3291" t="s">
        <v>245</v>
      </c>
      <c r="L3291" t="s">
        <v>9693</v>
      </c>
      <c r="M3291" t="s">
        <v>9694</v>
      </c>
      <c r="N3291">
        <v>0.67583333300000004</v>
      </c>
      <c r="O3291">
        <v>0</v>
      </c>
      <c r="P3291">
        <v>10</v>
      </c>
      <c r="Q3291">
        <v>0</v>
      </c>
      <c r="R3291">
        <v>2</v>
      </c>
      <c r="S3291">
        <v>0</v>
      </c>
      <c r="T3291">
        <v>3</v>
      </c>
      <c r="U3291">
        <v>0</v>
      </c>
      <c r="V3291">
        <v>0</v>
      </c>
      <c r="W3291">
        <v>0</v>
      </c>
      <c r="X3291">
        <v>1.0531558736459103</v>
      </c>
      <c r="Y3291">
        <v>0</v>
      </c>
      <c r="Z3291">
        <v>0.945704698794675</v>
      </c>
      <c r="AA3291">
        <v>0</v>
      </c>
      <c r="AB3291">
        <v>6.5171835631331279</v>
      </c>
      <c r="AC3291">
        <v>0</v>
      </c>
      <c r="AD3291">
        <v>0</v>
      </c>
      <c r="AE3291">
        <v>8.5160441355737131</v>
      </c>
    </row>
    <row r="3292" spans="1:31" x14ac:dyDescent="0.25">
      <c r="A3292">
        <v>2366175</v>
      </c>
      <c r="B3292">
        <v>1</v>
      </c>
      <c r="C3292" t="s">
        <v>80</v>
      </c>
      <c r="D3292" t="s">
        <v>101</v>
      </c>
      <c r="E3292" t="s">
        <v>132</v>
      </c>
      <c r="F3292" t="s">
        <v>3941</v>
      </c>
      <c r="G3292" t="s">
        <v>168</v>
      </c>
      <c r="H3292" t="s">
        <v>135</v>
      </c>
      <c r="I3292" t="s">
        <v>136</v>
      </c>
      <c r="J3292" t="s">
        <v>137</v>
      </c>
      <c r="K3292" t="s">
        <v>138</v>
      </c>
      <c r="L3292" t="s">
        <v>9695</v>
      </c>
      <c r="M3292" t="s">
        <v>9696</v>
      </c>
      <c r="N3292">
        <v>0.22555555499999999</v>
      </c>
      <c r="O3292">
        <v>0</v>
      </c>
      <c r="P3292">
        <v>980</v>
      </c>
      <c r="Q3292">
        <v>0</v>
      </c>
      <c r="R3292">
        <v>1</v>
      </c>
      <c r="S3292">
        <v>0</v>
      </c>
      <c r="T3292">
        <v>92</v>
      </c>
      <c r="U3292">
        <v>0</v>
      </c>
      <c r="V3292">
        <v>0</v>
      </c>
      <c r="W3292">
        <v>0</v>
      </c>
      <c r="X3292">
        <v>54.952011614829701</v>
      </c>
      <c r="Y3292">
        <v>0</v>
      </c>
      <c r="Z3292">
        <v>4.3571389874288886E-2</v>
      </c>
      <c r="AA3292">
        <v>0</v>
      </c>
      <c r="AB3292">
        <v>29.989438727644497</v>
      </c>
      <c r="AC3292">
        <v>0</v>
      </c>
      <c r="AD3292">
        <v>0</v>
      </c>
      <c r="AE3292">
        <v>84.985021732348486</v>
      </c>
    </row>
    <row r="3293" spans="1:31" x14ac:dyDescent="0.25">
      <c r="A3293">
        <v>2366221</v>
      </c>
      <c r="B3293">
        <v>1</v>
      </c>
      <c r="C3293" t="s">
        <v>81</v>
      </c>
      <c r="D3293" t="s">
        <v>112</v>
      </c>
      <c r="E3293" t="s">
        <v>132</v>
      </c>
      <c r="F3293" t="s">
        <v>9697</v>
      </c>
      <c r="G3293" t="s">
        <v>134</v>
      </c>
      <c r="H3293" t="s">
        <v>135</v>
      </c>
      <c r="I3293" t="s">
        <v>136</v>
      </c>
      <c r="J3293" t="s">
        <v>137</v>
      </c>
      <c r="K3293" t="s">
        <v>138</v>
      </c>
      <c r="L3293" t="s">
        <v>9698</v>
      </c>
      <c r="M3293" t="s">
        <v>9699</v>
      </c>
      <c r="N3293">
        <v>2.6072222219999999</v>
      </c>
      <c r="O3293">
        <v>0</v>
      </c>
      <c r="P3293">
        <v>0</v>
      </c>
      <c r="Q3293">
        <v>38</v>
      </c>
      <c r="R3293">
        <v>8</v>
      </c>
      <c r="S3293">
        <v>2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99.687366074586237</v>
      </c>
      <c r="Z3293">
        <v>55.619453573957344</v>
      </c>
      <c r="AA3293">
        <v>10.45162211925514</v>
      </c>
      <c r="AB3293">
        <v>0</v>
      </c>
      <c r="AC3293">
        <v>0</v>
      </c>
      <c r="AD3293">
        <v>0</v>
      </c>
      <c r="AE3293">
        <v>165.75844176779873</v>
      </c>
    </row>
    <row r="3294" spans="1:31" x14ac:dyDescent="0.25">
      <c r="A3294">
        <v>2366198</v>
      </c>
      <c r="B3294">
        <v>1</v>
      </c>
      <c r="C3294" t="s">
        <v>80</v>
      </c>
      <c r="D3294" t="s">
        <v>108</v>
      </c>
      <c r="E3294" t="s">
        <v>171</v>
      </c>
      <c r="F3294" t="s">
        <v>1394</v>
      </c>
      <c r="G3294" t="s">
        <v>168</v>
      </c>
      <c r="H3294" t="s">
        <v>135</v>
      </c>
      <c r="I3294" t="s">
        <v>653</v>
      </c>
      <c r="J3294" t="s">
        <v>137</v>
      </c>
      <c r="K3294" t="s">
        <v>138</v>
      </c>
      <c r="L3294" t="s">
        <v>9700</v>
      </c>
      <c r="M3294" t="s">
        <v>9701</v>
      </c>
      <c r="N3294">
        <v>1.6666666E-2</v>
      </c>
      <c r="O3294">
        <v>0</v>
      </c>
      <c r="P3294">
        <v>325</v>
      </c>
      <c r="Q3294">
        <v>0</v>
      </c>
      <c r="R3294">
        <v>144</v>
      </c>
      <c r="S3294">
        <v>3</v>
      </c>
      <c r="T3294">
        <v>80</v>
      </c>
      <c r="U3294">
        <v>0</v>
      </c>
      <c r="V3294">
        <v>0</v>
      </c>
      <c r="W3294">
        <v>0</v>
      </c>
      <c r="X3294">
        <v>0.86622753514388284</v>
      </c>
      <c r="Y3294">
        <v>0</v>
      </c>
      <c r="Z3294">
        <v>4.6438688094814857</v>
      </c>
      <c r="AA3294">
        <v>4.2344276460883325E-2</v>
      </c>
      <c r="AB3294">
        <v>0.92123636629199979</v>
      </c>
      <c r="AC3294">
        <v>0</v>
      </c>
      <c r="AD3294">
        <v>0</v>
      </c>
      <c r="AE3294">
        <v>6.4736769873782523</v>
      </c>
    </row>
    <row r="3295" spans="1:31" x14ac:dyDescent="0.25">
      <c r="A3295">
        <v>2366390</v>
      </c>
      <c r="B3295">
        <v>1</v>
      </c>
      <c r="C3295" t="s">
        <v>80</v>
      </c>
      <c r="D3295" t="s">
        <v>97</v>
      </c>
      <c r="E3295" t="s">
        <v>166</v>
      </c>
      <c r="F3295" t="s">
        <v>969</v>
      </c>
      <c r="G3295" t="s">
        <v>134</v>
      </c>
      <c r="H3295" t="s">
        <v>135</v>
      </c>
      <c r="I3295" t="s">
        <v>136</v>
      </c>
      <c r="J3295" t="s">
        <v>137</v>
      </c>
      <c r="K3295" t="s">
        <v>138</v>
      </c>
      <c r="L3295" t="s">
        <v>9702</v>
      </c>
      <c r="M3295" t="s">
        <v>9703</v>
      </c>
      <c r="N3295">
        <v>1.7497222219999999</v>
      </c>
      <c r="O3295">
        <v>1</v>
      </c>
      <c r="P3295">
        <v>270</v>
      </c>
      <c r="Q3295">
        <v>2</v>
      </c>
      <c r="R3295">
        <v>12</v>
      </c>
      <c r="S3295">
        <v>7</v>
      </c>
      <c r="T3295">
        <v>27</v>
      </c>
      <c r="U3295">
        <v>0</v>
      </c>
      <c r="V3295">
        <v>0</v>
      </c>
      <c r="W3295">
        <v>8.9164393937210242</v>
      </c>
      <c r="X3295">
        <v>178.16305818093878</v>
      </c>
      <c r="Y3295">
        <v>4.3637738629845879</v>
      </c>
      <c r="Z3295">
        <v>9.5357092403898722</v>
      </c>
      <c r="AA3295">
        <v>209.32558104254696</v>
      </c>
      <c r="AB3295">
        <v>44.62602076608254</v>
      </c>
      <c r="AC3295">
        <v>0</v>
      </c>
      <c r="AD3295">
        <v>0</v>
      </c>
      <c r="AE3295">
        <v>454.93058248666375</v>
      </c>
    </row>
    <row r="3296" spans="1:31" x14ac:dyDescent="0.25">
      <c r="A3296">
        <v>2366490</v>
      </c>
      <c r="B3296">
        <v>1</v>
      </c>
      <c r="C3296" t="s">
        <v>80</v>
      </c>
      <c r="D3296" t="s">
        <v>92</v>
      </c>
      <c r="E3296" t="s">
        <v>148</v>
      </c>
      <c r="F3296" t="s">
        <v>9704</v>
      </c>
      <c r="G3296" t="s">
        <v>150</v>
      </c>
      <c r="H3296" t="s">
        <v>151</v>
      </c>
      <c r="I3296" t="s">
        <v>136</v>
      </c>
      <c r="J3296" t="s">
        <v>137</v>
      </c>
      <c r="K3296" t="s">
        <v>138</v>
      </c>
      <c r="L3296" t="s">
        <v>9705</v>
      </c>
      <c r="M3296" t="s">
        <v>9706</v>
      </c>
      <c r="N3296">
        <v>10.301944444</v>
      </c>
      <c r="O3296">
        <v>0</v>
      </c>
      <c r="P3296">
        <v>1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3.5537346744762344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3.5537346744762344</v>
      </c>
    </row>
    <row r="3297" spans="1:31" x14ac:dyDescent="0.25">
      <c r="A3297">
        <v>2366407</v>
      </c>
      <c r="B3297">
        <v>1</v>
      </c>
      <c r="C3297" t="s">
        <v>80</v>
      </c>
      <c r="D3297" t="s">
        <v>88</v>
      </c>
      <c r="E3297" t="s">
        <v>225</v>
      </c>
      <c r="F3297" t="s">
        <v>9707</v>
      </c>
      <c r="G3297" t="s">
        <v>244</v>
      </c>
      <c r="H3297" t="s">
        <v>151</v>
      </c>
      <c r="I3297" t="s">
        <v>136</v>
      </c>
      <c r="J3297" t="s">
        <v>137</v>
      </c>
      <c r="K3297" t="s">
        <v>245</v>
      </c>
      <c r="L3297" t="s">
        <v>9708</v>
      </c>
      <c r="M3297" t="s">
        <v>9709</v>
      </c>
      <c r="N3297">
        <v>2.238611111</v>
      </c>
      <c r="O3297">
        <v>0</v>
      </c>
      <c r="P3297">
        <v>102</v>
      </c>
      <c r="Q3297">
        <v>0</v>
      </c>
      <c r="R3297">
        <v>0</v>
      </c>
      <c r="S3297">
        <v>0</v>
      </c>
      <c r="T3297">
        <v>1</v>
      </c>
      <c r="U3297">
        <v>0</v>
      </c>
      <c r="V3297">
        <v>0</v>
      </c>
      <c r="W3297">
        <v>0</v>
      </c>
      <c r="X3297">
        <v>66.978032831731454</v>
      </c>
      <c r="Y3297">
        <v>0</v>
      </c>
      <c r="Z3297">
        <v>0</v>
      </c>
      <c r="AA3297">
        <v>0</v>
      </c>
      <c r="AB3297">
        <v>5.1991805265883562</v>
      </c>
      <c r="AC3297">
        <v>0</v>
      </c>
      <c r="AD3297">
        <v>0</v>
      </c>
      <c r="AE3297">
        <v>72.177213358319804</v>
      </c>
    </row>
    <row r="3298" spans="1:31" x14ac:dyDescent="0.25">
      <c r="A3298">
        <v>2366593</v>
      </c>
      <c r="B3298">
        <v>1</v>
      </c>
      <c r="C3298" t="s">
        <v>81</v>
      </c>
      <c r="D3298" t="s">
        <v>121</v>
      </c>
      <c r="E3298" t="s">
        <v>154</v>
      </c>
      <c r="F3298" t="s">
        <v>9710</v>
      </c>
      <c r="G3298" t="s">
        <v>244</v>
      </c>
      <c r="H3298" t="s">
        <v>151</v>
      </c>
      <c r="I3298" t="s">
        <v>136</v>
      </c>
      <c r="J3298" t="s">
        <v>137</v>
      </c>
      <c r="K3298" t="s">
        <v>245</v>
      </c>
      <c r="L3298" t="s">
        <v>9711</v>
      </c>
      <c r="M3298" t="s">
        <v>9712</v>
      </c>
      <c r="N3298">
        <v>1.3166666659999999</v>
      </c>
      <c r="O3298">
        <v>0</v>
      </c>
      <c r="P3298">
        <v>6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2.9251559880851001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2.9251559880851001</v>
      </c>
    </row>
    <row r="3299" spans="1:31" x14ac:dyDescent="0.25">
      <c r="A3299">
        <v>2366699</v>
      </c>
      <c r="B3299">
        <v>1</v>
      </c>
      <c r="C3299" t="s">
        <v>80</v>
      </c>
      <c r="D3299" t="s">
        <v>89</v>
      </c>
      <c r="E3299" t="s">
        <v>132</v>
      </c>
      <c r="F3299" t="s">
        <v>9713</v>
      </c>
      <c r="G3299" t="s">
        <v>328</v>
      </c>
      <c r="H3299" t="s">
        <v>135</v>
      </c>
      <c r="I3299" t="s">
        <v>136</v>
      </c>
      <c r="J3299" t="s">
        <v>137</v>
      </c>
      <c r="K3299" t="s">
        <v>138</v>
      </c>
      <c r="L3299" t="s">
        <v>9714</v>
      </c>
      <c r="M3299" t="s">
        <v>9715</v>
      </c>
      <c r="N3299">
        <v>0.15333333299999999</v>
      </c>
      <c r="O3299">
        <v>4</v>
      </c>
      <c r="P3299">
        <v>1169</v>
      </c>
      <c r="Q3299">
        <v>2</v>
      </c>
      <c r="R3299">
        <v>22</v>
      </c>
      <c r="S3299">
        <v>11</v>
      </c>
      <c r="T3299">
        <v>104</v>
      </c>
      <c r="U3299">
        <v>5</v>
      </c>
      <c r="V3299">
        <v>0</v>
      </c>
      <c r="W3299">
        <v>20.92782908280401</v>
      </c>
      <c r="X3299">
        <v>110.88314064172623</v>
      </c>
      <c r="Y3299">
        <v>2.1093012764806667</v>
      </c>
      <c r="Z3299">
        <v>3.9527061767360858</v>
      </c>
      <c r="AA3299">
        <v>35.472790202703045</v>
      </c>
      <c r="AB3299">
        <v>29.336996601702747</v>
      </c>
      <c r="AC3299">
        <v>30.509053409399428</v>
      </c>
      <c r="AD3299">
        <v>0</v>
      </c>
      <c r="AE3299">
        <v>233.19181739155221</v>
      </c>
    </row>
    <row r="3300" spans="1:31" x14ac:dyDescent="0.25">
      <c r="A3300">
        <v>2366613</v>
      </c>
      <c r="B3300">
        <v>1</v>
      </c>
      <c r="C3300" t="s">
        <v>81</v>
      </c>
      <c r="D3300" t="s">
        <v>118</v>
      </c>
      <c r="E3300" t="s">
        <v>148</v>
      </c>
      <c r="F3300" t="s">
        <v>9716</v>
      </c>
      <c r="G3300" t="s">
        <v>160</v>
      </c>
      <c r="H3300" t="s">
        <v>151</v>
      </c>
      <c r="I3300" t="s">
        <v>136</v>
      </c>
      <c r="J3300" t="s">
        <v>137</v>
      </c>
      <c r="K3300" t="s">
        <v>138</v>
      </c>
      <c r="L3300" t="s">
        <v>9717</v>
      </c>
      <c r="M3300" t="s">
        <v>9718</v>
      </c>
      <c r="N3300">
        <v>1.7441666659999999</v>
      </c>
      <c r="O3300">
        <v>0</v>
      </c>
      <c r="P3300">
        <v>2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1.0744891584816914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1.0744891584816914</v>
      </c>
    </row>
    <row r="3301" spans="1:31" x14ac:dyDescent="0.25">
      <c r="A3301">
        <v>2366307</v>
      </c>
      <c r="B3301">
        <v>1</v>
      </c>
      <c r="C3301" t="s">
        <v>81</v>
      </c>
      <c r="D3301" t="s">
        <v>121</v>
      </c>
      <c r="E3301" t="s">
        <v>132</v>
      </c>
      <c r="F3301" t="s">
        <v>9719</v>
      </c>
      <c r="G3301" t="s">
        <v>244</v>
      </c>
      <c r="H3301" t="s">
        <v>135</v>
      </c>
      <c r="I3301" t="s">
        <v>136</v>
      </c>
      <c r="J3301" t="s">
        <v>137</v>
      </c>
      <c r="K3301" t="s">
        <v>245</v>
      </c>
      <c r="L3301" t="s">
        <v>9720</v>
      </c>
      <c r="M3301" t="s">
        <v>9721</v>
      </c>
      <c r="N3301">
        <v>1.3091666660000001</v>
      </c>
      <c r="O3301">
        <v>0</v>
      </c>
      <c r="P3301">
        <v>16</v>
      </c>
      <c r="Q3301">
        <v>0</v>
      </c>
      <c r="R3301">
        <v>1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2.376598487808256</v>
      </c>
      <c r="Y3301">
        <v>0</v>
      </c>
      <c r="Z3301">
        <v>1.9395426267386944</v>
      </c>
      <c r="AA3301">
        <v>0</v>
      </c>
      <c r="AB3301">
        <v>0</v>
      </c>
      <c r="AC3301">
        <v>0</v>
      </c>
      <c r="AD3301">
        <v>0</v>
      </c>
      <c r="AE3301">
        <v>4.3161411145469506</v>
      </c>
    </row>
    <row r="3302" spans="1:31" x14ac:dyDescent="0.25">
      <c r="A3302">
        <v>2366639</v>
      </c>
      <c r="B3302">
        <v>1</v>
      </c>
      <c r="C3302" t="s">
        <v>80</v>
      </c>
      <c r="D3302" t="s">
        <v>99</v>
      </c>
      <c r="E3302" t="s">
        <v>148</v>
      </c>
      <c r="F3302" t="s">
        <v>9722</v>
      </c>
      <c r="G3302" t="s">
        <v>160</v>
      </c>
      <c r="H3302" t="s">
        <v>151</v>
      </c>
      <c r="I3302" t="s">
        <v>136</v>
      </c>
      <c r="J3302" t="s">
        <v>137</v>
      </c>
      <c r="K3302" t="s">
        <v>138</v>
      </c>
      <c r="L3302" t="s">
        <v>9723</v>
      </c>
      <c r="M3302" t="s">
        <v>9724</v>
      </c>
      <c r="N3302">
        <v>1.7905555550000001</v>
      </c>
      <c r="O3302">
        <v>0</v>
      </c>
      <c r="P3302">
        <v>1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0.38973454806530494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0.38973454806530494</v>
      </c>
    </row>
    <row r="3303" spans="1:31" x14ac:dyDescent="0.25">
      <c r="A3303">
        <v>2366284</v>
      </c>
      <c r="B3303">
        <v>1</v>
      </c>
      <c r="C3303" t="s">
        <v>81</v>
      </c>
      <c r="D3303" t="s">
        <v>112</v>
      </c>
      <c r="E3303" t="s">
        <v>132</v>
      </c>
      <c r="F3303" t="s">
        <v>9725</v>
      </c>
      <c r="G3303" t="s">
        <v>244</v>
      </c>
      <c r="H3303" t="s">
        <v>135</v>
      </c>
      <c r="I3303" t="s">
        <v>136</v>
      </c>
      <c r="J3303" t="s">
        <v>137</v>
      </c>
      <c r="K3303" t="s">
        <v>245</v>
      </c>
      <c r="L3303" t="s">
        <v>9726</v>
      </c>
      <c r="M3303" t="s">
        <v>9727</v>
      </c>
      <c r="N3303">
        <v>6.1491666660000002</v>
      </c>
      <c r="O3303">
        <v>0</v>
      </c>
      <c r="P3303">
        <v>77</v>
      </c>
      <c r="Q3303">
        <v>51</v>
      </c>
      <c r="R3303">
        <v>82</v>
      </c>
      <c r="S3303">
        <v>9</v>
      </c>
      <c r="T3303">
        <v>2</v>
      </c>
      <c r="U3303">
        <v>0</v>
      </c>
      <c r="V3303">
        <v>0</v>
      </c>
      <c r="W3303">
        <v>0</v>
      </c>
      <c r="X3303">
        <v>172.65733312589592</v>
      </c>
      <c r="Y3303">
        <v>708.06602802466944</v>
      </c>
      <c r="Z3303">
        <v>498.71240346452299</v>
      </c>
      <c r="AA3303">
        <v>122.57502529359782</v>
      </c>
      <c r="AB3303">
        <v>24.512749159199128</v>
      </c>
      <c r="AC3303">
        <v>0</v>
      </c>
      <c r="AD3303">
        <v>0</v>
      </c>
      <c r="AE3303">
        <v>1526.5235390678852</v>
      </c>
    </row>
    <row r="3304" spans="1:31" x14ac:dyDescent="0.25">
      <c r="A3304">
        <v>2366633</v>
      </c>
      <c r="B3304">
        <v>1</v>
      </c>
      <c r="C3304" t="s">
        <v>80</v>
      </c>
      <c r="D3304" t="s">
        <v>108</v>
      </c>
      <c r="E3304" t="s">
        <v>225</v>
      </c>
      <c r="F3304" t="s">
        <v>9728</v>
      </c>
      <c r="G3304" t="s">
        <v>227</v>
      </c>
      <c r="H3304" t="s">
        <v>151</v>
      </c>
      <c r="I3304" t="s">
        <v>136</v>
      </c>
      <c r="J3304" t="s">
        <v>137</v>
      </c>
      <c r="K3304" t="s">
        <v>138</v>
      </c>
      <c r="L3304" t="s">
        <v>9729</v>
      </c>
      <c r="M3304" t="s">
        <v>9730</v>
      </c>
      <c r="N3304">
        <v>2.491944444</v>
      </c>
      <c r="O3304">
        <v>0</v>
      </c>
      <c r="P3304">
        <v>17</v>
      </c>
      <c r="Q3304">
        <v>0</v>
      </c>
      <c r="R3304">
        <v>4</v>
      </c>
      <c r="S3304">
        <v>0</v>
      </c>
      <c r="T3304">
        <v>2</v>
      </c>
      <c r="U3304">
        <v>0</v>
      </c>
      <c r="V3304">
        <v>0</v>
      </c>
      <c r="W3304">
        <v>0</v>
      </c>
      <c r="X3304">
        <v>7.1713713054312214</v>
      </c>
      <c r="Y3304">
        <v>0</v>
      </c>
      <c r="Z3304">
        <v>8.9612849964846983</v>
      </c>
      <c r="AA3304">
        <v>0</v>
      </c>
      <c r="AB3304">
        <v>1.3095479298571193</v>
      </c>
      <c r="AC3304">
        <v>0</v>
      </c>
      <c r="AD3304">
        <v>0</v>
      </c>
      <c r="AE3304">
        <v>17.442204231773037</v>
      </c>
    </row>
    <row r="3305" spans="1:31" x14ac:dyDescent="0.25">
      <c r="A3305">
        <v>2366513</v>
      </c>
      <c r="B3305">
        <v>1</v>
      </c>
      <c r="C3305" t="s">
        <v>80</v>
      </c>
      <c r="D3305" t="s">
        <v>98</v>
      </c>
      <c r="E3305" t="s">
        <v>132</v>
      </c>
      <c r="F3305" t="s">
        <v>2911</v>
      </c>
      <c r="G3305" t="s">
        <v>168</v>
      </c>
      <c r="H3305" t="s">
        <v>135</v>
      </c>
      <c r="I3305" t="s">
        <v>136</v>
      </c>
      <c r="J3305" t="s">
        <v>137</v>
      </c>
      <c r="K3305" t="s">
        <v>138</v>
      </c>
      <c r="L3305" t="s">
        <v>9731</v>
      </c>
      <c r="M3305" t="s">
        <v>9732</v>
      </c>
      <c r="N3305">
        <v>2.718611111</v>
      </c>
      <c r="O3305">
        <v>0</v>
      </c>
      <c r="P3305">
        <v>204</v>
      </c>
      <c r="Q3305">
        <v>0</v>
      </c>
      <c r="R3305">
        <v>18</v>
      </c>
      <c r="S3305">
        <v>0</v>
      </c>
      <c r="T3305">
        <v>36</v>
      </c>
      <c r="U3305">
        <v>0</v>
      </c>
      <c r="V3305">
        <v>0</v>
      </c>
      <c r="W3305">
        <v>0</v>
      </c>
      <c r="X3305">
        <v>261.13642487656182</v>
      </c>
      <c r="Y3305">
        <v>0</v>
      </c>
      <c r="Z3305">
        <v>214.40537238941599</v>
      </c>
      <c r="AA3305">
        <v>0</v>
      </c>
      <c r="AB3305">
        <v>263.94475483236397</v>
      </c>
      <c r="AC3305">
        <v>0</v>
      </c>
      <c r="AD3305">
        <v>0</v>
      </c>
      <c r="AE3305">
        <v>739.4865520983418</v>
      </c>
    </row>
    <row r="3306" spans="1:31" x14ac:dyDescent="0.25">
      <c r="A3306">
        <v>2366676</v>
      </c>
      <c r="B3306">
        <v>1</v>
      </c>
      <c r="C3306" t="s">
        <v>80</v>
      </c>
      <c r="D3306" t="s">
        <v>96</v>
      </c>
      <c r="E3306" t="s">
        <v>148</v>
      </c>
      <c r="F3306" t="s">
        <v>9733</v>
      </c>
      <c r="G3306" t="s">
        <v>160</v>
      </c>
      <c r="H3306" t="s">
        <v>151</v>
      </c>
      <c r="I3306" t="s">
        <v>136</v>
      </c>
      <c r="J3306" t="s">
        <v>137</v>
      </c>
      <c r="K3306" t="s">
        <v>138</v>
      </c>
      <c r="L3306" t="s">
        <v>9734</v>
      </c>
      <c r="M3306" t="s">
        <v>9735</v>
      </c>
      <c r="N3306">
        <v>2.261666666</v>
      </c>
      <c r="O3306">
        <v>0</v>
      </c>
      <c r="P3306">
        <v>1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0.47186498569105784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0.47186498569105784</v>
      </c>
    </row>
    <row r="3307" spans="1:31" x14ac:dyDescent="0.25">
      <c r="A3307">
        <v>2366719</v>
      </c>
      <c r="B3307">
        <v>1</v>
      </c>
      <c r="C3307" t="s">
        <v>80</v>
      </c>
      <c r="D3307" t="s">
        <v>83</v>
      </c>
      <c r="E3307" t="s">
        <v>320</v>
      </c>
      <c r="F3307" t="s">
        <v>1403</v>
      </c>
      <c r="G3307" t="s">
        <v>168</v>
      </c>
      <c r="H3307" t="s">
        <v>135</v>
      </c>
      <c r="I3307" t="s">
        <v>136</v>
      </c>
      <c r="J3307" t="s">
        <v>137</v>
      </c>
      <c r="K3307" t="s">
        <v>138</v>
      </c>
      <c r="L3307" t="s">
        <v>9736</v>
      </c>
      <c r="M3307" t="s">
        <v>9737</v>
      </c>
      <c r="N3307">
        <v>0.40527777700000001</v>
      </c>
      <c r="O3307">
        <v>0</v>
      </c>
      <c r="P3307">
        <v>13887</v>
      </c>
      <c r="Q3307">
        <v>0</v>
      </c>
      <c r="R3307">
        <v>0</v>
      </c>
      <c r="S3307">
        <v>6</v>
      </c>
      <c r="T3307">
        <v>1897</v>
      </c>
      <c r="U3307">
        <v>1</v>
      </c>
      <c r="V3307">
        <v>35</v>
      </c>
      <c r="W3307">
        <v>0</v>
      </c>
      <c r="X3307">
        <v>2069.1368203865459</v>
      </c>
      <c r="Y3307">
        <v>0</v>
      </c>
      <c r="Z3307">
        <v>0</v>
      </c>
      <c r="AA3307">
        <v>101.84523975718669</v>
      </c>
      <c r="AB3307">
        <v>636.15561945615423</v>
      </c>
      <c r="AC3307">
        <v>10.392889719296194</v>
      </c>
      <c r="AD3307">
        <v>259.20328064573874</v>
      </c>
      <c r="AE3307">
        <v>3076.7338499649218</v>
      </c>
    </row>
    <row r="3308" spans="1:31" x14ac:dyDescent="0.25">
      <c r="A3308">
        <v>2366327</v>
      </c>
      <c r="B3308">
        <v>1</v>
      </c>
      <c r="C3308" t="s">
        <v>80</v>
      </c>
      <c r="D3308" t="s">
        <v>93</v>
      </c>
      <c r="E3308" t="s">
        <v>166</v>
      </c>
      <c r="F3308" t="s">
        <v>9738</v>
      </c>
      <c r="G3308" t="s">
        <v>244</v>
      </c>
      <c r="H3308" t="s">
        <v>135</v>
      </c>
      <c r="I3308" t="s">
        <v>136</v>
      </c>
      <c r="J3308" t="s">
        <v>137</v>
      </c>
      <c r="K3308" t="s">
        <v>245</v>
      </c>
      <c r="L3308" t="s">
        <v>9739</v>
      </c>
      <c r="M3308" t="s">
        <v>9740</v>
      </c>
      <c r="N3308">
        <v>7.3525</v>
      </c>
      <c r="O3308">
        <v>0</v>
      </c>
      <c r="P3308">
        <v>13</v>
      </c>
      <c r="Q3308">
        <v>1</v>
      </c>
      <c r="R3308">
        <v>52</v>
      </c>
      <c r="S3308">
        <v>2</v>
      </c>
      <c r="T3308">
        <v>18</v>
      </c>
      <c r="U3308">
        <v>0</v>
      </c>
      <c r="V3308">
        <v>0</v>
      </c>
      <c r="W3308">
        <v>0</v>
      </c>
      <c r="X3308">
        <v>16.159081655855555</v>
      </c>
      <c r="Y3308">
        <v>310.27633328399918</v>
      </c>
      <c r="Z3308">
        <v>405.69562864784592</v>
      </c>
      <c r="AA3308">
        <v>351.36289622627697</v>
      </c>
      <c r="AB3308">
        <v>236.43634967364059</v>
      </c>
      <c r="AC3308">
        <v>0</v>
      </c>
      <c r="AD3308">
        <v>0</v>
      </c>
      <c r="AE3308">
        <v>1319.9302894876182</v>
      </c>
    </row>
    <row r="3309" spans="1:31" x14ac:dyDescent="0.25">
      <c r="A3309">
        <v>2366218</v>
      </c>
      <c r="B3309">
        <v>1</v>
      </c>
      <c r="C3309" t="s">
        <v>81</v>
      </c>
      <c r="D3309" t="s">
        <v>120</v>
      </c>
      <c r="E3309" t="s">
        <v>154</v>
      </c>
      <c r="F3309" t="s">
        <v>9741</v>
      </c>
      <c r="G3309" t="s">
        <v>299</v>
      </c>
      <c r="H3309" t="s">
        <v>151</v>
      </c>
      <c r="I3309" t="s">
        <v>136</v>
      </c>
      <c r="J3309" t="s">
        <v>137</v>
      </c>
      <c r="K3309" t="s">
        <v>138</v>
      </c>
      <c r="L3309" t="s">
        <v>9742</v>
      </c>
      <c r="M3309" t="s">
        <v>9743</v>
      </c>
      <c r="N3309">
        <v>1.016388888</v>
      </c>
      <c r="O3309">
        <v>0</v>
      </c>
      <c r="P3309">
        <v>0</v>
      </c>
      <c r="Q3309">
        <v>0</v>
      </c>
      <c r="R3309">
        <v>10</v>
      </c>
      <c r="S3309">
        <v>0</v>
      </c>
      <c r="T3309">
        <v>2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114.84725234504798</v>
      </c>
      <c r="AA3309">
        <v>0</v>
      </c>
      <c r="AB3309">
        <v>11.953182008041992</v>
      </c>
      <c r="AC3309">
        <v>0</v>
      </c>
      <c r="AD3309">
        <v>0</v>
      </c>
      <c r="AE3309">
        <v>126.80043435308997</v>
      </c>
    </row>
    <row r="3310" spans="1:31" x14ac:dyDescent="0.25">
      <c r="A3310">
        <v>2366347</v>
      </c>
      <c r="B3310">
        <v>1</v>
      </c>
      <c r="C3310" t="s">
        <v>81</v>
      </c>
      <c r="D3310" t="s">
        <v>127</v>
      </c>
      <c r="E3310" t="s">
        <v>132</v>
      </c>
      <c r="F3310" t="s">
        <v>9744</v>
      </c>
      <c r="G3310" t="s">
        <v>244</v>
      </c>
      <c r="H3310" t="s">
        <v>135</v>
      </c>
      <c r="I3310" t="s">
        <v>136</v>
      </c>
      <c r="J3310" t="s">
        <v>137</v>
      </c>
      <c r="K3310" t="s">
        <v>245</v>
      </c>
      <c r="L3310" t="s">
        <v>9745</v>
      </c>
      <c r="M3310" t="s">
        <v>9746</v>
      </c>
      <c r="N3310">
        <v>4.7441666659999999</v>
      </c>
      <c r="O3310">
        <v>0</v>
      </c>
      <c r="P3310">
        <v>47</v>
      </c>
      <c r="Q3310">
        <v>0</v>
      </c>
      <c r="R3310">
        <v>13</v>
      </c>
      <c r="S3310">
        <v>0</v>
      </c>
      <c r="T3310">
        <v>6</v>
      </c>
      <c r="U3310">
        <v>0</v>
      </c>
      <c r="V3310">
        <v>0</v>
      </c>
      <c r="W3310">
        <v>0</v>
      </c>
      <c r="X3310">
        <v>70.857586822377542</v>
      </c>
      <c r="Y3310">
        <v>0</v>
      </c>
      <c r="Z3310">
        <v>54.892654763044746</v>
      </c>
      <c r="AA3310">
        <v>0</v>
      </c>
      <c r="AB3310">
        <v>13.657698569350552</v>
      </c>
      <c r="AC3310">
        <v>0</v>
      </c>
      <c r="AD3310">
        <v>0</v>
      </c>
      <c r="AE3310">
        <v>139.40794015477283</v>
      </c>
    </row>
    <row r="3311" spans="1:31" x14ac:dyDescent="0.25">
      <c r="A3311">
        <v>2366596</v>
      </c>
      <c r="B3311">
        <v>1</v>
      </c>
      <c r="C3311" t="s">
        <v>80</v>
      </c>
      <c r="D3311" t="s">
        <v>94</v>
      </c>
      <c r="E3311" t="s">
        <v>225</v>
      </c>
      <c r="F3311" t="s">
        <v>9747</v>
      </c>
      <c r="G3311" t="s">
        <v>181</v>
      </c>
      <c r="H3311" t="s">
        <v>151</v>
      </c>
      <c r="I3311" t="s">
        <v>136</v>
      </c>
      <c r="J3311" t="s">
        <v>3</v>
      </c>
      <c r="K3311" t="s">
        <v>138</v>
      </c>
      <c r="L3311" t="s">
        <v>9748</v>
      </c>
      <c r="M3311" t="s">
        <v>9749</v>
      </c>
      <c r="N3311">
        <v>2.3330555550000001</v>
      </c>
      <c r="O3311">
        <v>0</v>
      </c>
      <c r="P3311">
        <v>181</v>
      </c>
      <c r="Q3311">
        <v>0</v>
      </c>
      <c r="R3311">
        <v>0</v>
      </c>
      <c r="S3311">
        <v>0</v>
      </c>
      <c r="T3311">
        <v>12</v>
      </c>
      <c r="U3311">
        <v>0</v>
      </c>
      <c r="V3311">
        <v>0</v>
      </c>
      <c r="W3311">
        <v>0</v>
      </c>
      <c r="X3311">
        <v>118.8426417990911</v>
      </c>
      <c r="Y3311">
        <v>0</v>
      </c>
      <c r="Z3311">
        <v>0</v>
      </c>
      <c r="AA3311">
        <v>0</v>
      </c>
      <c r="AB3311">
        <v>48.650512269941217</v>
      </c>
      <c r="AC3311">
        <v>0</v>
      </c>
      <c r="AD3311">
        <v>0</v>
      </c>
      <c r="AE3311">
        <v>167.4931540690323</v>
      </c>
    </row>
    <row r="3312" spans="1:31" x14ac:dyDescent="0.25">
      <c r="A3312">
        <v>2366656</v>
      </c>
      <c r="B3312">
        <v>1</v>
      </c>
      <c r="C3312" t="s">
        <v>81</v>
      </c>
      <c r="D3312" t="s">
        <v>127</v>
      </c>
      <c r="E3312" t="s">
        <v>154</v>
      </c>
      <c r="F3312" t="s">
        <v>9750</v>
      </c>
      <c r="G3312" t="s">
        <v>299</v>
      </c>
      <c r="H3312" t="s">
        <v>151</v>
      </c>
      <c r="I3312" t="s">
        <v>136</v>
      </c>
      <c r="J3312" t="s">
        <v>137</v>
      </c>
      <c r="K3312" t="s">
        <v>138</v>
      </c>
      <c r="L3312" t="s">
        <v>9751</v>
      </c>
      <c r="M3312" t="s">
        <v>9752</v>
      </c>
      <c r="N3312">
        <v>2.8066666659999999</v>
      </c>
      <c r="O3312">
        <v>0</v>
      </c>
      <c r="P3312">
        <v>184</v>
      </c>
      <c r="Q3312">
        <v>0</v>
      </c>
      <c r="R3312">
        <v>9</v>
      </c>
      <c r="S3312">
        <v>0</v>
      </c>
      <c r="T3312">
        <v>14</v>
      </c>
      <c r="U3312">
        <v>0</v>
      </c>
      <c r="V3312">
        <v>0</v>
      </c>
      <c r="W3312">
        <v>0</v>
      </c>
      <c r="X3312">
        <v>182.96433325372064</v>
      </c>
      <c r="Y3312">
        <v>0</v>
      </c>
      <c r="Z3312">
        <v>53.810807330683105</v>
      </c>
      <c r="AA3312">
        <v>0</v>
      </c>
      <c r="AB3312">
        <v>33.371922691099201</v>
      </c>
      <c r="AC3312">
        <v>0</v>
      </c>
      <c r="AD3312">
        <v>0</v>
      </c>
      <c r="AE3312">
        <v>270.14706327550294</v>
      </c>
    </row>
    <row r="3313" spans="1:31" x14ac:dyDescent="0.25">
      <c r="A3313">
        <v>2366201</v>
      </c>
      <c r="B3313">
        <v>1</v>
      </c>
      <c r="C3313" t="s">
        <v>80</v>
      </c>
      <c r="D3313" t="s">
        <v>105</v>
      </c>
      <c r="E3313" t="s">
        <v>166</v>
      </c>
      <c r="F3313" t="s">
        <v>9753</v>
      </c>
      <c r="G3313" t="s">
        <v>168</v>
      </c>
      <c r="H3313" t="s">
        <v>135</v>
      </c>
      <c r="I3313" t="s">
        <v>136</v>
      </c>
      <c r="J3313" t="s">
        <v>137</v>
      </c>
      <c r="K3313" t="s">
        <v>138</v>
      </c>
      <c r="L3313" t="s">
        <v>9754</v>
      </c>
      <c r="M3313" t="s">
        <v>9755</v>
      </c>
      <c r="N3313">
        <v>0.13416666599999999</v>
      </c>
      <c r="O3313">
        <v>1</v>
      </c>
      <c r="P3313">
        <v>3710</v>
      </c>
      <c r="Q3313">
        <v>0</v>
      </c>
      <c r="R3313">
        <v>1</v>
      </c>
      <c r="S3313">
        <v>7</v>
      </c>
      <c r="T3313">
        <v>422</v>
      </c>
      <c r="U3313">
        <v>4</v>
      </c>
      <c r="V3313">
        <v>0</v>
      </c>
      <c r="W3313">
        <v>1.0918878496579432</v>
      </c>
      <c r="X3313">
        <v>135.897335219594</v>
      </c>
      <c r="Y3313">
        <v>0</v>
      </c>
      <c r="Z3313">
        <v>2.0092906038222502E-2</v>
      </c>
      <c r="AA3313">
        <v>27.95249600431162</v>
      </c>
      <c r="AB3313">
        <v>48.365113979794678</v>
      </c>
      <c r="AC3313">
        <v>22.110393934061996</v>
      </c>
      <c r="AD3313">
        <v>0</v>
      </c>
      <c r="AE3313">
        <v>235.43731989345847</v>
      </c>
    </row>
    <row r="3314" spans="1:31" x14ac:dyDescent="0.25">
      <c r="A3314">
        <v>2366550</v>
      </c>
      <c r="B3314">
        <v>1</v>
      </c>
      <c r="C3314" t="s">
        <v>80</v>
      </c>
      <c r="D3314" t="s">
        <v>91</v>
      </c>
      <c r="E3314" t="s">
        <v>225</v>
      </c>
      <c r="F3314" t="s">
        <v>9756</v>
      </c>
      <c r="G3314" t="s">
        <v>219</v>
      </c>
      <c r="H3314" t="s">
        <v>151</v>
      </c>
      <c r="I3314" t="s">
        <v>136</v>
      </c>
      <c r="J3314" t="s">
        <v>137</v>
      </c>
      <c r="K3314" t="s">
        <v>138</v>
      </c>
      <c r="L3314" t="s">
        <v>9757</v>
      </c>
      <c r="M3314" t="s">
        <v>9758</v>
      </c>
      <c r="N3314">
        <v>2.4052777769999998</v>
      </c>
      <c r="O3314">
        <v>0</v>
      </c>
      <c r="P3314">
        <v>3</v>
      </c>
      <c r="Q3314">
        <v>0</v>
      </c>
      <c r="R3314">
        <v>2</v>
      </c>
      <c r="S3314">
        <v>0</v>
      </c>
      <c r="T3314">
        <v>5</v>
      </c>
      <c r="U3314">
        <v>0</v>
      </c>
      <c r="V3314">
        <v>0</v>
      </c>
      <c r="W3314">
        <v>0</v>
      </c>
      <c r="X3314">
        <v>1.7722708858334044</v>
      </c>
      <c r="Y3314">
        <v>0</v>
      </c>
      <c r="Z3314">
        <v>10.971670070176563</v>
      </c>
      <c r="AA3314">
        <v>0</v>
      </c>
      <c r="AB3314">
        <v>70.98292766011447</v>
      </c>
      <c r="AC3314">
        <v>0</v>
      </c>
      <c r="AD3314">
        <v>0</v>
      </c>
      <c r="AE3314">
        <v>83.726868616124435</v>
      </c>
    </row>
    <row r="3315" spans="1:31" x14ac:dyDescent="0.25">
      <c r="A3315">
        <v>2366301</v>
      </c>
      <c r="B3315">
        <v>1</v>
      </c>
      <c r="C3315" t="s">
        <v>80</v>
      </c>
      <c r="D3315" t="s">
        <v>82</v>
      </c>
      <c r="E3315" t="s">
        <v>132</v>
      </c>
      <c r="F3315" t="s">
        <v>9759</v>
      </c>
      <c r="G3315" t="s">
        <v>244</v>
      </c>
      <c r="H3315" t="s">
        <v>135</v>
      </c>
      <c r="I3315" t="s">
        <v>136</v>
      </c>
      <c r="J3315" t="s">
        <v>137</v>
      </c>
      <c r="K3315" t="s">
        <v>245</v>
      </c>
      <c r="L3315" t="s">
        <v>9760</v>
      </c>
      <c r="M3315" t="s">
        <v>9761</v>
      </c>
      <c r="N3315">
        <v>2.7888888879999998</v>
      </c>
      <c r="O3315">
        <v>0</v>
      </c>
      <c r="P3315">
        <v>5968</v>
      </c>
      <c r="Q3315">
        <v>0</v>
      </c>
      <c r="R3315">
        <v>0</v>
      </c>
      <c r="S3315">
        <v>0</v>
      </c>
      <c r="T3315">
        <v>338</v>
      </c>
      <c r="U3315">
        <v>0</v>
      </c>
      <c r="V3315">
        <v>1</v>
      </c>
      <c r="W3315">
        <v>0</v>
      </c>
      <c r="X3315">
        <v>4506.6624551645255</v>
      </c>
      <c r="Y3315">
        <v>0</v>
      </c>
      <c r="Z3315">
        <v>0</v>
      </c>
      <c r="AA3315">
        <v>0</v>
      </c>
      <c r="AB3315">
        <v>948.2897457816731</v>
      </c>
      <c r="AC3315">
        <v>0</v>
      </c>
      <c r="AD3315">
        <v>2.9099102638163594</v>
      </c>
      <c r="AE3315">
        <v>5457.8621112100154</v>
      </c>
    </row>
    <row r="3316" spans="1:31" x14ac:dyDescent="0.25">
      <c r="A3316">
        <v>2366696</v>
      </c>
      <c r="B3316">
        <v>1</v>
      </c>
      <c r="C3316" t="s">
        <v>81</v>
      </c>
      <c r="D3316" t="s">
        <v>115</v>
      </c>
      <c r="E3316" t="s">
        <v>225</v>
      </c>
      <c r="F3316" t="s">
        <v>9762</v>
      </c>
      <c r="G3316" t="s">
        <v>219</v>
      </c>
      <c r="H3316" t="s">
        <v>151</v>
      </c>
      <c r="I3316" t="s">
        <v>136</v>
      </c>
      <c r="J3316" t="s">
        <v>137</v>
      </c>
      <c r="K3316" t="s">
        <v>138</v>
      </c>
      <c r="L3316" t="s">
        <v>9763</v>
      </c>
      <c r="M3316" t="s">
        <v>9764</v>
      </c>
      <c r="N3316">
        <v>1.5347222220000001</v>
      </c>
      <c r="O3316">
        <v>0</v>
      </c>
      <c r="P3316">
        <v>5</v>
      </c>
      <c r="Q3316">
        <v>0</v>
      </c>
      <c r="R3316">
        <v>3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3.6453396826191331</v>
      </c>
      <c r="Y3316">
        <v>0</v>
      </c>
      <c r="Z3316">
        <v>3.9477877098089658</v>
      </c>
      <c r="AA3316">
        <v>0</v>
      </c>
      <c r="AB3316">
        <v>0</v>
      </c>
      <c r="AC3316">
        <v>0</v>
      </c>
      <c r="AD3316">
        <v>0</v>
      </c>
      <c r="AE3316">
        <v>7.5931273924280989</v>
      </c>
    </row>
    <row r="3317" spans="1:31" x14ac:dyDescent="0.25">
      <c r="A3317">
        <v>2366450</v>
      </c>
      <c r="B3317">
        <v>1</v>
      </c>
      <c r="C3317" t="s">
        <v>80</v>
      </c>
      <c r="D3317" t="s">
        <v>84</v>
      </c>
      <c r="E3317" t="s">
        <v>148</v>
      </c>
      <c r="F3317" t="s">
        <v>9765</v>
      </c>
      <c r="G3317" t="s">
        <v>160</v>
      </c>
      <c r="H3317" t="s">
        <v>151</v>
      </c>
      <c r="I3317" t="s">
        <v>136</v>
      </c>
      <c r="J3317" t="s">
        <v>137</v>
      </c>
      <c r="K3317" t="s">
        <v>138</v>
      </c>
      <c r="L3317" t="s">
        <v>9766</v>
      </c>
      <c r="M3317" t="s">
        <v>9767</v>
      </c>
      <c r="N3317">
        <v>2.1158333329999999</v>
      </c>
      <c r="O3317">
        <v>0</v>
      </c>
      <c r="P3317">
        <v>1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1.46130530651399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1.46130530651399</v>
      </c>
    </row>
    <row r="3318" spans="1:31" x14ac:dyDescent="0.25">
      <c r="A3318">
        <v>2366616</v>
      </c>
      <c r="B3318">
        <v>1</v>
      </c>
      <c r="C3318" t="s">
        <v>80</v>
      </c>
      <c r="D3318" t="s">
        <v>105</v>
      </c>
      <c r="E3318" t="s">
        <v>166</v>
      </c>
      <c r="F3318" t="s">
        <v>9768</v>
      </c>
      <c r="G3318" t="s">
        <v>168</v>
      </c>
      <c r="H3318" t="s">
        <v>135</v>
      </c>
      <c r="I3318" t="s">
        <v>136</v>
      </c>
      <c r="J3318" t="s">
        <v>137</v>
      </c>
      <c r="K3318" t="s">
        <v>138</v>
      </c>
      <c r="L3318" t="s">
        <v>9769</v>
      </c>
      <c r="M3318" t="s">
        <v>9770</v>
      </c>
      <c r="N3318">
        <v>0.44277777699999998</v>
      </c>
      <c r="O3318">
        <v>0</v>
      </c>
      <c r="P3318">
        <v>2293</v>
      </c>
      <c r="Q3318">
        <v>0</v>
      </c>
      <c r="R3318">
        <v>9</v>
      </c>
      <c r="S3318">
        <v>9</v>
      </c>
      <c r="T3318">
        <v>110</v>
      </c>
      <c r="U3318">
        <v>6</v>
      </c>
      <c r="V3318">
        <v>3</v>
      </c>
      <c r="W3318">
        <v>0</v>
      </c>
      <c r="X3318">
        <v>365.90945266509004</v>
      </c>
      <c r="Y3318">
        <v>0</v>
      </c>
      <c r="Z3318">
        <v>2.2284224657922169</v>
      </c>
      <c r="AA3318">
        <v>55.687404682653806</v>
      </c>
      <c r="AB3318">
        <v>95.145637040227172</v>
      </c>
      <c r="AC3318">
        <v>227.44983667546404</v>
      </c>
      <c r="AD3318">
        <v>8.9841212449847241</v>
      </c>
      <c r="AE3318">
        <v>755.40487477421209</v>
      </c>
    </row>
    <row r="3319" spans="1:31" x14ac:dyDescent="0.25">
      <c r="A3319">
        <v>2366238</v>
      </c>
      <c r="B3319">
        <v>1</v>
      </c>
      <c r="C3319" t="s">
        <v>80</v>
      </c>
      <c r="D3319" t="s">
        <v>110</v>
      </c>
      <c r="E3319" t="s">
        <v>225</v>
      </c>
      <c r="F3319" t="s">
        <v>9771</v>
      </c>
      <c r="G3319" t="s">
        <v>502</v>
      </c>
      <c r="H3319" t="s">
        <v>151</v>
      </c>
      <c r="I3319" t="s">
        <v>136</v>
      </c>
      <c r="J3319" t="s">
        <v>137</v>
      </c>
      <c r="K3319" t="s">
        <v>138</v>
      </c>
      <c r="L3319" t="s">
        <v>9772</v>
      </c>
      <c r="M3319" t="s">
        <v>9773</v>
      </c>
      <c r="N3319">
        <v>2.872777777</v>
      </c>
      <c r="O3319">
        <v>0</v>
      </c>
      <c r="P3319">
        <v>75</v>
      </c>
      <c r="Q3319">
        <v>0</v>
      </c>
      <c r="R3319">
        <v>0</v>
      </c>
      <c r="S3319">
        <v>0</v>
      </c>
      <c r="T3319">
        <v>1</v>
      </c>
      <c r="U3319">
        <v>0</v>
      </c>
      <c r="V3319">
        <v>0</v>
      </c>
      <c r="W3319">
        <v>0</v>
      </c>
      <c r="X3319">
        <v>62.115862671248529</v>
      </c>
      <c r="Y3319">
        <v>0</v>
      </c>
      <c r="Z3319">
        <v>0</v>
      </c>
      <c r="AA3319">
        <v>0</v>
      </c>
      <c r="AB3319">
        <v>5.9814261413132783</v>
      </c>
      <c r="AC3319">
        <v>0</v>
      </c>
      <c r="AD3319">
        <v>0</v>
      </c>
      <c r="AE3319">
        <v>68.0972888125618</v>
      </c>
    </row>
    <row r="3320" spans="1:31" x14ac:dyDescent="0.25">
      <c r="A3320">
        <v>2366679</v>
      </c>
      <c r="B3320">
        <v>1</v>
      </c>
      <c r="C3320" t="s">
        <v>80</v>
      </c>
      <c r="D3320" t="s">
        <v>105</v>
      </c>
      <c r="E3320" t="s">
        <v>132</v>
      </c>
      <c r="F3320" t="s">
        <v>9774</v>
      </c>
      <c r="G3320" t="s">
        <v>142</v>
      </c>
      <c r="H3320" t="s">
        <v>135</v>
      </c>
      <c r="I3320" t="s">
        <v>136</v>
      </c>
      <c r="J3320" t="s">
        <v>137</v>
      </c>
      <c r="K3320" t="s">
        <v>138</v>
      </c>
      <c r="L3320" t="s">
        <v>9775</v>
      </c>
      <c r="M3320" t="s">
        <v>9776</v>
      </c>
      <c r="N3320">
        <v>0.957777777</v>
      </c>
      <c r="O3320">
        <v>0</v>
      </c>
      <c r="P3320">
        <v>407</v>
      </c>
      <c r="Q3320">
        <v>0</v>
      </c>
      <c r="R3320">
        <v>0</v>
      </c>
      <c r="S3320">
        <v>0</v>
      </c>
      <c r="T3320">
        <v>16</v>
      </c>
      <c r="U3320">
        <v>0</v>
      </c>
      <c r="V3320">
        <v>0</v>
      </c>
      <c r="W3320">
        <v>0</v>
      </c>
      <c r="X3320">
        <v>142.15053967427082</v>
      </c>
      <c r="Y3320">
        <v>0</v>
      </c>
      <c r="Z3320">
        <v>0</v>
      </c>
      <c r="AA3320">
        <v>0</v>
      </c>
      <c r="AB3320">
        <v>24.094230467563673</v>
      </c>
      <c r="AC3320">
        <v>0</v>
      </c>
      <c r="AD3320">
        <v>0</v>
      </c>
      <c r="AE3320">
        <v>166.24477014183449</v>
      </c>
    </row>
    <row r="3321" spans="1:31" x14ac:dyDescent="0.25">
      <c r="A3321">
        <v>2366181</v>
      </c>
      <c r="B3321">
        <v>1</v>
      </c>
      <c r="C3321" t="s">
        <v>80</v>
      </c>
      <c r="D3321" t="s">
        <v>95</v>
      </c>
      <c r="E3321" t="s">
        <v>320</v>
      </c>
      <c r="F3321" t="s">
        <v>343</v>
      </c>
      <c r="G3321" t="s">
        <v>816</v>
      </c>
      <c r="H3321" t="s">
        <v>135</v>
      </c>
      <c r="I3321" t="s">
        <v>136</v>
      </c>
      <c r="J3321" t="s">
        <v>137</v>
      </c>
      <c r="K3321" t="s">
        <v>138</v>
      </c>
      <c r="L3321" t="s">
        <v>9777</v>
      </c>
      <c r="M3321" t="s">
        <v>9778</v>
      </c>
      <c r="N3321">
        <v>2.8330555550000001</v>
      </c>
      <c r="O3321">
        <v>8</v>
      </c>
      <c r="P3321">
        <v>2203</v>
      </c>
      <c r="Q3321">
        <v>0</v>
      </c>
      <c r="R3321">
        <v>54</v>
      </c>
      <c r="S3321">
        <v>15</v>
      </c>
      <c r="T3321">
        <v>182</v>
      </c>
      <c r="U3321">
        <v>2</v>
      </c>
      <c r="V3321">
        <v>0</v>
      </c>
      <c r="W3321">
        <v>6.6035694197488857</v>
      </c>
      <c r="X3321">
        <v>1505.6854245713266</v>
      </c>
      <c r="Y3321">
        <v>0</v>
      </c>
      <c r="Z3321">
        <v>86.623590829157592</v>
      </c>
      <c r="AA3321">
        <v>60.059260723633926</v>
      </c>
      <c r="AB3321">
        <v>412.63660786895332</v>
      </c>
      <c r="AC3321">
        <v>216.97140169638342</v>
      </c>
      <c r="AD3321">
        <v>0</v>
      </c>
      <c r="AE3321">
        <v>2288.5798551092039</v>
      </c>
    </row>
    <row r="3322" spans="1:31" x14ac:dyDescent="0.25">
      <c r="A3322">
        <v>2366430</v>
      </c>
      <c r="B3322">
        <v>1</v>
      </c>
      <c r="C3322" t="s">
        <v>80</v>
      </c>
      <c r="D3322" t="s">
        <v>96</v>
      </c>
      <c r="E3322" t="s">
        <v>171</v>
      </c>
      <c r="F3322" t="s">
        <v>476</v>
      </c>
      <c r="G3322" t="s">
        <v>244</v>
      </c>
      <c r="H3322" t="s">
        <v>135</v>
      </c>
      <c r="I3322" t="s">
        <v>136</v>
      </c>
      <c r="J3322" t="s">
        <v>137</v>
      </c>
      <c r="K3322" t="s">
        <v>245</v>
      </c>
      <c r="L3322" t="s">
        <v>9779</v>
      </c>
      <c r="M3322" t="s">
        <v>9780</v>
      </c>
      <c r="N3322">
        <v>1.7322222220000001</v>
      </c>
      <c r="O3322">
        <v>0</v>
      </c>
      <c r="P3322">
        <v>466</v>
      </c>
      <c r="Q3322">
        <v>4</v>
      </c>
      <c r="R3322">
        <v>0</v>
      </c>
      <c r="S3322">
        <v>3</v>
      </c>
      <c r="T3322">
        <v>12</v>
      </c>
      <c r="U3322">
        <v>0</v>
      </c>
      <c r="V3322">
        <v>0</v>
      </c>
      <c r="W3322">
        <v>0</v>
      </c>
      <c r="X3322">
        <v>421.55137581931336</v>
      </c>
      <c r="Y3322">
        <v>1051.0025520825434</v>
      </c>
      <c r="Z3322">
        <v>0</v>
      </c>
      <c r="AA3322">
        <v>12.253184982880168</v>
      </c>
      <c r="AB3322">
        <v>84.673025217105646</v>
      </c>
      <c r="AC3322">
        <v>0</v>
      </c>
      <c r="AD3322">
        <v>0</v>
      </c>
      <c r="AE3322">
        <v>1569.4801381018424</v>
      </c>
    </row>
    <row r="3323" spans="1:31" x14ac:dyDescent="0.25">
      <c r="A3323">
        <v>2366716</v>
      </c>
      <c r="B3323">
        <v>1</v>
      </c>
      <c r="C3323" t="s">
        <v>80</v>
      </c>
      <c r="D3323" t="s">
        <v>94</v>
      </c>
      <c r="E3323" t="s">
        <v>166</v>
      </c>
      <c r="F3323" t="s">
        <v>9123</v>
      </c>
      <c r="G3323" t="s">
        <v>328</v>
      </c>
      <c r="H3323" t="s">
        <v>135</v>
      </c>
      <c r="I3323" t="s">
        <v>136</v>
      </c>
      <c r="J3323" t="s">
        <v>137</v>
      </c>
      <c r="K3323" t="s">
        <v>138</v>
      </c>
      <c r="L3323" t="s">
        <v>9781</v>
      </c>
      <c r="M3323" t="s">
        <v>9782</v>
      </c>
      <c r="N3323">
        <v>0.34916666600000001</v>
      </c>
      <c r="O3323">
        <v>0</v>
      </c>
      <c r="P3323">
        <v>208</v>
      </c>
      <c r="Q3323">
        <v>0</v>
      </c>
      <c r="R3323">
        <v>21</v>
      </c>
      <c r="S3323">
        <v>1</v>
      </c>
      <c r="T3323">
        <v>29</v>
      </c>
      <c r="U3323">
        <v>0</v>
      </c>
      <c r="V3323">
        <v>0</v>
      </c>
      <c r="W3323">
        <v>0</v>
      </c>
      <c r="X3323">
        <v>15.35097552162617</v>
      </c>
      <c r="Y3323">
        <v>0</v>
      </c>
      <c r="Z3323">
        <v>7.8975162042265286</v>
      </c>
      <c r="AA3323">
        <v>5.7240949246914958</v>
      </c>
      <c r="AB3323">
        <v>21.038726146015218</v>
      </c>
      <c r="AC3323">
        <v>0</v>
      </c>
      <c r="AD3323">
        <v>0</v>
      </c>
      <c r="AE3323">
        <v>50.011312796559409</v>
      </c>
    </row>
    <row r="3324" spans="1:31" x14ac:dyDescent="0.25">
      <c r="A3324">
        <v>2366573</v>
      </c>
      <c r="B3324">
        <v>1</v>
      </c>
      <c r="C3324" t="s">
        <v>80</v>
      </c>
      <c r="D3324" t="s">
        <v>104</v>
      </c>
      <c r="E3324" t="s">
        <v>148</v>
      </c>
      <c r="F3324" t="s">
        <v>9783</v>
      </c>
      <c r="G3324" t="s">
        <v>160</v>
      </c>
      <c r="H3324" t="s">
        <v>151</v>
      </c>
      <c r="I3324" t="s">
        <v>136</v>
      </c>
      <c r="J3324" t="s">
        <v>137</v>
      </c>
      <c r="K3324" t="s">
        <v>138</v>
      </c>
      <c r="L3324" t="s">
        <v>9784</v>
      </c>
      <c r="M3324" t="s">
        <v>9785</v>
      </c>
      <c r="N3324">
        <v>4.0127777770000002</v>
      </c>
      <c r="O3324">
        <v>0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1.8778561566404168</v>
      </c>
      <c r="AA3324">
        <v>0</v>
      </c>
      <c r="AB3324">
        <v>0</v>
      </c>
      <c r="AC3324">
        <v>0</v>
      </c>
      <c r="AD3324">
        <v>0</v>
      </c>
      <c r="AE3324">
        <v>1.8778561566404168</v>
      </c>
    </row>
    <row r="3325" spans="1:31" x14ac:dyDescent="0.25">
      <c r="A3325">
        <v>2366436</v>
      </c>
      <c r="B3325">
        <v>1</v>
      </c>
      <c r="C3325" t="s">
        <v>81</v>
      </c>
      <c r="D3325" t="s">
        <v>128</v>
      </c>
      <c r="E3325" t="s">
        <v>171</v>
      </c>
      <c r="F3325" t="s">
        <v>9786</v>
      </c>
      <c r="G3325" t="s">
        <v>168</v>
      </c>
      <c r="H3325" t="s">
        <v>135</v>
      </c>
      <c r="I3325" t="s">
        <v>136</v>
      </c>
      <c r="J3325" t="s">
        <v>137</v>
      </c>
      <c r="K3325" t="s">
        <v>138</v>
      </c>
      <c r="L3325" t="s">
        <v>9787</v>
      </c>
      <c r="M3325" t="s">
        <v>9788</v>
      </c>
      <c r="N3325">
        <v>1.095</v>
      </c>
      <c r="O3325">
        <v>0</v>
      </c>
      <c r="P3325">
        <v>253</v>
      </c>
      <c r="Q3325">
        <v>0</v>
      </c>
      <c r="R3325">
        <v>1</v>
      </c>
      <c r="S3325">
        <v>0</v>
      </c>
      <c r="T3325">
        <v>19</v>
      </c>
      <c r="U3325">
        <v>0</v>
      </c>
      <c r="V3325">
        <v>0</v>
      </c>
      <c r="W3325">
        <v>0</v>
      </c>
      <c r="X3325">
        <v>42.78206366387559</v>
      </c>
      <c r="Y3325">
        <v>0</v>
      </c>
      <c r="Z3325">
        <v>0.35415402540237673</v>
      </c>
      <c r="AA3325">
        <v>0</v>
      </c>
      <c r="AB3325">
        <v>14.431065045239766</v>
      </c>
      <c r="AC3325">
        <v>0</v>
      </c>
      <c r="AD3325">
        <v>0</v>
      </c>
      <c r="AE3325">
        <v>57.567282734517732</v>
      </c>
    </row>
    <row r="3326" spans="1:31" x14ac:dyDescent="0.25">
      <c r="A3326">
        <v>2366459</v>
      </c>
      <c r="B3326">
        <v>1</v>
      </c>
      <c r="C3326" t="s">
        <v>80</v>
      </c>
      <c r="D3326" t="s">
        <v>82</v>
      </c>
      <c r="E3326" t="s">
        <v>132</v>
      </c>
      <c r="F3326" t="s">
        <v>9789</v>
      </c>
      <c r="G3326" t="s">
        <v>244</v>
      </c>
      <c r="H3326" t="s">
        <v>135</v>
      </c>
      <c r="I3326" t="s">
        <v>136</v>
      </c>
      <c r="J3326" t="s">
        <v>137</v>
      </c>
      <c r="K3326" t="s">
        <v>245</v>
      </c>
      <c r="L3326" t="s">
        <v>9790</v>
      </c>
      <c r="M3326" t="s">
        <v>9791</v>
      </c>
      <c r="N3326">
        <v>3.4472222220000002</v>
      </c>
      <c r="O3326">
        <v>0</v>
      </c>
      <c r="P3326">
        <v>6920</v>
      </c>
      <c r="Q3326">
        <v>0</v>
      </c>
      <c r="R3326">
        <v>0</v>
      </c>
      <c r="S3326">
        <v>0</v>
      </c>
      <c r="T3326">
        <v>368</v>
      </c>
      <c r="U3326">
        <v>0</v>
      </c>
      <c r="V3326">
        <v>1</v>
      </c>
      <c r="W3326">
        <v>0</v>
      </c>
      <c r="X3326">
        <v>7375.3612248708541</v>
      </c>
      <c r="Y3326">
        <v>0</v>
      </c>
      <c r="Z3326">
        <v>0</v>
      </c>
      <c r="AA3326">
        <v>0</v>
      </c>
      <c r="AB3326">
        <v>1396.2948415610133</v>
      </c>
      <c r="AC3326">
        <v>0</v>
      </c>
      <c r="AD3326">
        <v>3.7301518605288226</v>
      </c>
      <c r="AE3326">
        <v>8775.3862182923967</v>
      </c>
    </row>
    <row r="3327" spans="1:31" x14ac:dyDescent="0.25">
      <c r="A3327">
        <v>2366267</v>
      </c>
      <c r="B3327">
        <v>1</v>
      </c>
      <c r="C3327" t="s">
        <v>80</v>
      </c>
      <c r="D3327" t="s">
        <v>100</v>
      </c>
      <c r="E3327" t="s">
        <v>166</v>
      </c>
      <c r="F3327" t="s">
        <v>9792</v>
      </c>
      <c r="G3327" t="s">
        <v>489</v>
      </c>
      <c r="H3327" t="s">
        <v>135</v>
      </c>
      <c r="I3327" t="s">
        <v>136</v>
      </c>
      <c r="J3327" t="s">
        <v>137</v>
      </c>
      <c r="K3327" t="s">
        <v>138</v>
      </c>
      <c r="L3327" t="s">
        <v>9793</v>
      </c>
      <c r="M3327" t="s">
        <v>9794</v>
      </c>
      <c r="N3327">
        <v>0.78194444399999996</v>
      </c>
      <c r="O3327">
        <v>0</v>
      </c>
      <c r="P3327">
        <v>762</v>
      </c>
      <c r="Q3327">
        <v>2</v>
      </c>
      <c r="R3327">
        <v>35</v>
      </c>
      <c r="S3327">
        <v>10</v>
      </c>
      <c r="T3327">
        <v>122</v>
      </c>
      <c r="U3327">
        <v>6</v>
      </c>
      <c r="V3327">
        <v>4</v>
      </c>
      <c r="W3327">
        <v>0</v>
      </c>
      <c r="X3327">
        <v>184.83939200789553</v>
      </c>
      <c r="Y3327">
        <v>2.135954877763778</v>
      </c>
      <c r="Z3327">
        <v>31.556303372754787</v>
      </c>
      <c r="AA3327">
        <v>53.008581066187034</v>
      </c>
      <c r="AB3327">
        <v>158.93043255957383</v>
      </c>
      <c r="AC3327">
        <v>52.483314379295727</v>
      </c>
      <c r="AD3327">
        <v>150.41719782815792</v>
      </c>
      <c r="AE3327">
        <v>633.37117609162863</v>
      </c>
    </row>
    <row r="3328" spans="1:31" x14ac:dyDescent="0.25">
      <c r="A3328">
        <v>2366605</v>
      </c>
      <c r="B3328">
        <v>1</v>
      </c>
      <c r="C3328" t="s">
        <v>81</v>
      </c>
      <c r="D3328" t="s">
        <v>127</v>
      </c>
      <c r="E3328" t="s">
        <v>132</v>
      </c>
      <c r="F3328" t="s">
        <v>9795</v>
      </c>
      <c r="G3328" t="s">
        <v>134</v>
      </c>
      <c r="H3328" t="s">
        <v>135</v>
      </c>
      <c r="I3328" t="s">
        <v>136</v>
      </c>
      <c r="J3328" t="s">
        <v>137</v>
      </c>
      <c r="K3328" t="s">
        <v>138</v>
      </c>
      <c r="L3328" t="s">
        <v>9796</v>
      </c>
      <c r="M3328" t="s">
        <v>9797</v>
      </c>
      <c r="N3328">
        <v>2.2686111109999998</v>
      </c>
      <c r="O3328">
        <v>0</v>
      </c>
      <c r="P3328">
        <v>2</v>
      </c>
      <c r="Q3328">
        <v>0</v>
      </c>
      <c r="R3328">
        <v>12</v>
      </c>
      <c r="S3328">
        <v>0</v>
      </c>
      <c r="T3328">
        <v>1</v>
      </c>
      <c r="U3328">
        <v>0</v>
      </c>
      <c r="V3328">
        <v>0</v>
      </c>
      <c r="W3328">
        <v>0</v>
      </c>
      <c r="X3328">
        <v>0.52535000761098916</v>
      </c>
      <c r="Y3328">
        <v>0</v>
      </c>
      <c r="Z3328">
        <v>30.91968907264264</v>
      </c>
      <c r="AA3328">
        <v>0</v>
      </c>
      <c r="AB3328">
        <v>5.0224731516788745</v>
      </c>
      <c r="AC3328">
        <v>0</v>
      </c>
      <c r="AD3328">
        <v>0</v>
      </c>
      <c r="AE3328">
        <v>36.467512231932503</v>
      </c>
    </row>
    <row r="3329" spans="1:31" x14ac:dyDescent="0.25">
      <c r="A3329">
        <v>2366313</v>
      </c>
      <c r="B3329">
        <v>1</v>
      </c>
      <c r="C3329" t="s">
        <v>81</v>
      </c>
      <c r="D3329" t="s">
        <v>120</v>
      </c>
      <c r="E3329" t="s">
        <v>225</v>
      </c>
      <c r="F3329" t="s">
        <v>9798</v>
      </c>
      <c r="G3329" t="s">
        <v>219</v>
      </c>
      <c r="H3329" t="s">
        <v>151</v>
      </c>
      <c r="I3329" t="s">
        <v>136</v>
      </c>
      <c r="J3329" t="s">
        <v>137</v>
      </c>
      <c r="K3329" t="s">
        <v>138</v>
      </c>
      <c r="L3329" t="s">
        <v>9799</v>
      </c>
      <c r="M3329" t="s">
        <v>9800</v>
      </c>
      <c r="N3329">
        <v>1.2508333330000001</v>
      </c>
      <c r="O3329">
        <v>0</v>
      </c>
      <c r="P3329">
        <v>151</v>
      </c>
      <c r="Q3329">
        <v>0</v>
      </c>
      <c r="R3329">
        <v>0</v>
      </c>
      <c r="S3329">
        <v>0</v>
      </c>
      <c r="T3329">
        <v>26</v>
      </c>
      <c r="U3329">
        <v>0</v>
      </c>
      <c r="V3329">
        <v>0</v>
      </c>
      <c r="W3329">
        <v>0</v>
      </c>
      <c r="X3329">
        <v>41.730973630443728</v>
      </c>
      <c r="Y3329">
        <v>0</v>
      </c>
      <c r="Z3329">
        <v>0</v>
      </c>
      <c r="AA3329">
        <v>0</v>
      </c>
      <c r="AB3329">
        <v>12.135734485598988</v>
      </c>
      <c r="AC3329">
        <v>0</v>
      </c>
      <c r="AD3329">
        <v>0</v>
      </c>
      <c r="AE3329">
        <v>53.866708116042716</v>
      </c>
    </row>
    <row r="3330" spans="1:31" x14ac:dyDescent="0.25">
      <c r="A3330">
        <v>2366453</v>
      </c>
      <c r="B3330">
        <v>1</v>
      </c>
      <c r="C3330" t="s">
        <v>80</v>
      </c>
      <c r="D3330" t="s">
        <v>92</v>
      </c>
      <c r="E3330" t="s">
        <v>148</v>
      </c>
      <c r="F3330" t="s">
        <v>9801</v>
      </c>
      <c r="G3330" t="s">
        <v>160</v>
      </c>
      <c r="H3330" t="s">
        <v>151</v>
      </c>
      <c r="I3330" t="s">
        <v>136</v>
      </c>
      <c r="J3330" t="s">
        <v>137</v>
      </c>
      <c r="K3330" t="s">
        <v>138</v>
      </c>
      <c r="L3330" t="s">
        <v>9802</v>
      </c>
      <c r="M3330" t="s">
        <v>9803</v>
      </c>
      <c r="N3330">
        <v>0.88111111099999995</v>
      </c>
      <c r="O3330">
        <v>0</v>
      </c>
      <c r="P3330">
        <v>1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0.35993582029817783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0.35993582029817783</v>
      </c>
    </row>
    <row r="3331" spans="1:31" x14ac:dyDescent="0.25">
      <c r="A3331">
        <v>2366599</v>
      </c>
      <c r="B3331">
        <v>1</v>
      </c>
      <c r="C3331" t="s">
        <v>80</v>
      </c>
      <c r="D3331" t="s">
        <v>97</v>
      </c>
      <c r="E3331" t="s">
        <v>148</v>
      </c>
      <c r="F3331" t="s">
        <v>9804</v>
      </c>
      <c r="G3331" t="s">
        <v>160</v>
      </c>
      <c r="H3331" t="s">
        <v>151</v>
      </c>
      <c r="I3331" t="s">
        <v>136</v>
      </c>
      <c r="J3331" t="s">
        <v>137</v>
      </c>
      <c r="K3331" t="s">
        <v>138</v>
      </c>
      <c r="L3331" t="s">
        <v>9805</v>
      </c>
      <c r="M3331" t="s">
        <v>9806</v>
      </c>
      <c r="N3331">
        <v>0.87138888800000003</v>
      </c>
      <c r="O3331">
        <v>0</v>
      </c>
      <c r="P3331">
        <v>1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1.3652807704458387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1.3652807704458387</v>
      </c>
    </row>
    <row r="3332" spans="1:31" x14ac:dyDescent="0.25">
      <c r="A3332">
        <v>2366645</v>
      </c>
      <c r="B3332">
        <v>1</v>
      </c>
      <c r="C3332" t="s">
        <v>81</v>
      </c>
      <c r="D3332" t="s">
        <v>112</v>
      </c>
      <c r="E3332" t="s">
        <v>171</v>
      </c>
      <c r="F3332" t="s">
        <v>9807</v>
      </c>
      <c r="G3332" t="s">
        <v>168</v>
      </c>
      <c r="H3332" t="s">
        <v>135</v>
      </c>
      <c r="I3332" t="s">
        <v>653</v>
      </c>
      <c r="J3332" t="s">
        <v>137</v>
      </c>
      <c r="K3332" t="s">
        <v>138</v>
      </c>
      <c r="L3332" t="s">
        <v>9808</v>
      </c>
      <c r="M3332" t="s">
        <v>9809</v>
      </c>
      <c r="N3332">
        <v>1.3055555E-2</v>
      </c>
      <c r="O3332">
        <v>0</v>
      </c>
      <c r="P3332">
        <v>1076</v>
      </c>
      <c r="Q3332">
        <v>23</v>
      </c>
      <c r="R3332">
        <v>208</v>
      </c>
      <c r="S3332">
        <v>19</v>
      </c>
      <c r="T3332">
        <v>53</v>
      </c>
      <c r="U3332">
        <v>1</v>
      </c>
      <c r="V3332">
        <v>0</v>
      </c>
      <c r="W3332">
        <v>0</v>
      </c>
      <c r="X3332">
        <v>2.256822553375446</v>
      </c>
      <c r="Y3332">
        <v>3.3071969793204756</v>
      </c>
      <c r="Z3332">
        <v>1.6442225132819828</v>
      </c>
      <c r="AA3332">
        <v>1.2174669575852723</v>
      </c>
      <c r="AB3332">
        <v>0.4632914892315883</v>
      </c>
      <c r="AC3332">
        <v>1.5831434284631156</v>
      </c>
      <c r="AD3332">
        <v>0</v>
      </c>
      <c r="AE3332">
        <v>10.472143921257882</v>
      </c>
    </row>
    <row r="3333" spans="1:31" x14ac:dyDescent="0.25">
      <c r="A3333">
        <v>2366519</v>
      </c>
      <c r="B3333">
        <v>1</v>
      </c>
      <c r="C3333" t="s">
        <v>80</v>
      </c>
      <c r="D3333" t="s">
        <v>106</v>
      </c>
      <c r="E3333" t="s">
        <v>225</v>
      </c>
      <c r="F3333" t="s">
        <v>9810</v>
      </c>
      <c r="G3333" t="s">
        <v>227</v>
      </c>
      <c r="H3333" t="s">
        <v>151</v>
      </c>
      <c r="I3333" t="s">
        <v>136</v>
      </c>
      <c r="J3333" t="s">
        <v>137</v>
      </c>
      <c r="K3333" t="s">
        <v>138</v>
      </c>
      <c r="L3333" t="s">
        <v>9811</v>
      </c>
      <c r="M3333" t="s">
        <v>9812</v>
      </c>
      <c r="N3333">
        <v>1.9938888880000001</v>
      </c>
      <c r="O3333">
        <v>0</v>
      </c>
      <c r="P3333">
        <v>16</v>
      </c>
      <c r="Q3333">
        <v>0</v>
      </c>
      <c r="R3333">
        <v>14</v>
      </c>
      <c r="S3333">
        <v>0</v>
      </c>
      <c r="T3333">
        <v>4</v>
      </c>
      <c r="U3333">
        <v>0</v>
      </c>
      <c r="V3333">
        <v>0</v>
      </c>
      <c r="W3333">
        <v>0</v>
      </c>
      <c r="X3333">
        <v>6.7893963764315011</v>
      </c>
      <c r="Y3333">
        <v>0</v>
      </c>
      <c r="Z3333">
        <v>13.066994474978184</v>
      </c>
      <c r="AA3333">
        <v>0</v>
      </c>
      <c r="AB3333">
        <v>5.1352185465170699</v>
      </c>
      <c r="AC3333">
        <v>0</v>
      </c>
      <c r="AD3333">
        <v>0</v>
      </c>
      <c r="AE3333">
        <v>24.991609397926755</v>
      </c>
    </row>
    <row r="3334" spans="1:31" x14ac:dyDescent="0.25">
      <c r="A3334">
        <v>2366496</v>
      </c>
      <c r="B3334">
        <v>1</v>
      </c>
      <c r="C3334" t="s">
        <v>80</v>
      </c>
      <c r="D3334" t="s">
        <v>104</v>
      </c>
      <c r="E3334" t="s">
        <v>154</v>
      </c>
      <c r="F3334" t="s">
        <v>3255</v>
      </c>
      <c r="G3334" t="s">
        <v>299</v>
      </c>
      <c r="H3334" t="s">
        <v>151</v>
      </c>
      <c r="I3334" t="s">
        <v>136</v>
      </c>
      <c r="J3334" t="s">
        <v>137</v>
      </c>
      <c r="K3334" t="s">
        <v>138</v>
      </c>
      <c r="L3334" t="s">
        <v>9813</v>
      </c>
      <c r="M3334" t="s">
        <v>9814</v>
      </c>
      <c r="N3334">
        <v>6.2791666660000001</v>
      </c>
      <c r="O3334">
        <v>0</v>
      </c>
      <c r="P3334">
        <v>4</v>
      </c>
      <c r="Q3334">
        <v>0</v>
      </c>
      <c r="R3334">
        <v>12</v>
      </c>
      <c r="S3334">
        <v>0</v>
      </c>
      <c r="T3334">
        <v>18</v>
      </c>
      <c r="U3334">
        <v>0</v>
      </c>
      <c r="V3334">
        <v>0</v>
      </c>
      <c r="W3334">
        <v>0</v>
      </c>
      <c r="X3334">
        <v>31.189415785642311</v>
      </c>
      <c r="Y3334">
        <v>0</v>
      </c>
      <c r="Z3334">
        <v>105.92556412381899</v>
      </c>
      <c r="AA3334">
        <v>0</v>
      </c>
      <c r="AB3334">
        <v>180.72701107853135</v>
      </c>
      <c r="AC3334">
        <v>0</v>
      </c>
      <c r="AD3334">
        <v>0</v>
      </c>
      <c r="AE3334">
        <v>317.84199098799263</v>
      </c>
    </row>
    <row r="3335" spans="1:31" x14ac:dyDescent="0.25">
      <c r="A3335">
        <v>2366682</v>
      </c>
      <c r="B3335">
        <v>1</v>
      </c>
      <c r="C3335" t="s">
        <v>80</v>
      </c>
      <c r="D3335" t="s">
        <v>94</v>
      </c>
      <c r="E3335" t="s">
        <v>225</v>
      </c>
      <c r="F3335" t="s">
        <v>9815</v>
      </c>
      <c r="G3335" t="s">
        <v>156</v>
      </c>
      <c r="H3335" t="s">
        <v>151</v>
      </c>
      <c r="I3335" t="s">
        <v>136</v>
      </c>
      <c r="J3335" t="s">
        <v>137</v>
      </c>
      <c r="K3335" t="s">
        <v>138</v>
      </c>
      <c r="L3335" t="s">
        <v>9816</v>
      </c>
      <c r="M3335" t="s">
        <v>9817</v>
      </c>
      <c r="N3335">
        <v>1.47</v>
      </c>
      <c r="O3335">
        <v>0</v>
      </c>
      <c r="P3335">
        <v>26</v>
      </c>
      <c r="Q3335">
        <v>0</v>
      </c>
      <c r="R3335">
        <v>0</v>
      </c>
      <c r="S3335">
        <v>0</v>
      </c>
      <c r="T3335">
        <v>1</v>
      </c>
      <c r="U3335">
        <v>0</v>
      </c>
      <c r="V3335">
        <v>0</v>
      </c>
      <c r="W3335">
        <v>0</v>
      </c>
      <c r="X3335">
        <v>11.152492592569496</v>
      </c>
      <c r="Y3335">
        <v>0</v>
      </c>
      <c r="Z3335">
        <v>0</v>
      </c>
      <c r="AA3335">
        <v>0</v>
      </c>
      <c r="AB3335">
        <v>1.168204716685969</v>
      </c>
      <c r="AC3335">
        <v>0</v>
      </c>
      <c r="AD3335">
        <v>0</v>
      </c>
      <c r="AE3335">
        <v>12.320697309255465</v>
      </c>
    </row>
    <row r="3336" spans="1:31" x14ac:dyDescent="0.25">
      <c r="A3336">
        <v>2366731</v>
      </c>
      <c r="B3336">
        <v>1</v>
      </c>
      <c r="C3336" t="s">
        <v>80</v>
      </c>
      <c r="D3336" t="s">
        <v>96</v>
      </c>
      <c r="E3336" t="s">
        <v>225</v>
      </c>
      <c r="F3336" t="s">
        <v>9818</v>
      </c>
      <c r="G3336" t="s">
        <v>219</v>
      </c>
      <c r="H3336" t="s">
        <v>151</v>
      </c>
      <c r="I3336" t="s">
        <v>136</v>
      </c>
      <c r="J3336" t="s">
        <v>137</v>
      </c>
      <c r="K3336" t="s">
        <v>138</v>
      </c>
      <c r="L3336" t="s">
        <v>9819</v>
      </c>
      <c r="M3336" t="s">
        <v>9820</v>
      </c>
      <c r="N3336">
        <v>1.372777777</v>
      </c>
      <c r="O3336">
        <v>0</v>
      </c>
      <c r="P3336">
        <v>150</v>
      </c>
      <c r="Q3336">
        <v>0</v>
      </c>
      <c r="R3336">
        <v>0</v>
      </c>
      <c r="S3336">
        <v>0</v>
      </c>
      <c r="T3336">
        <v>12</v>
      </c>
      <c r="U3336">
        <v>0</v>
      </c>
      <c r="V3336">
        <v>0</v>
      </c>
      <c r="W3336">
        <v>0</v>
      </c>
      <c r="X3336">
        <v>148.81320306710575</v>
      </c>
      <c r="Y3336">
        <v>0</v>
      </c>
      <c r="Z3336">
        <v>0</v>
      </c>
      <c r="AA3336">
        <v>0</v>
      </c>
      <c r="AB3336">
        <v>33.262452959166183</v>
      </c>
      <c r="AC3336">
        <v>0</v>
      </c>
      <c r="AD3336">
        <v>0</v>
      </c>
      <c r="AE3336">
        <v>182.07565602627193</v>
      </c>
    </row>
    <row r="3337" spans="1:31" x14ac:dyDescent="0.25">
      <c r="A3337">
        <v>2366668</v>
      </c>
      <c r="B3337">
        <v>1</v>
      </c>
      <c r="C3337" t="s">
        <v>80</v>
      </c>
      <c r="D3337" t="s">
        <v>106</v>
      </c>
      <c r="E3337" t="s">
        <v>132</v>
      </c>
      <c r="F3337" t="s">
        <v>9821</v>
      </c>
      <c r="G3337" t="s">
        <v>134</v>
      </c>
      <c r="H3337" t="s">
        <v>135</v>
      </c>
      <c r="I3337" t="s">
        <v>136</v>
      </c>
      <c r="J3337" t="s">
        <v>137</v>
      </c>
      <c r="K3337" t="s">
        <v>138</v>
      </c>
      <c r="L3337" t="s">
        <v>9822</v>
      </c>
      <c r="M3337" t="s">
        <v>9823</v>
      </c>
      <c r="N3337">
        <v>1.669166666</v>
      </c>
      <c r="O3337">
        <v>0</v>
      </c>
      <c r="P3337">
        <v>10</v>
      </c>
      <c r="Q3337">
        <v>17</v>
      </c>
      <c r="R3337">
        <v>45</v>
      </c>
      <c r="S3337">
        <v>0</v>
      </c>
      <c r="T3337">
        <v>4</v>
      </c>
      <c r="U3337">
        <v>0</v>
      </c>
      <c r="V3337">
        <v>0</v>
      </c>
      <c r="W3337">
        <v>0</v>
      </c>
      <c r="X3337">
        <v>22.729441074196149</v>
      </c>
      <c r="Y3337">
        <v>218.72958200650368</v>
      </c>
      <c r="Z3337">
        <v>366.64522465778714</v>
      </c>
      <c r="AA3337">
        <v>0</v>
      </c>
      <c r="AB3337">
        <v>11.460416550602163</v>
      </c>
      <c r="AC3337">
        <v>0</v>
      </c>
      <c r="AD3337">
        <v>0</v>
      </c>
      <c r="AE3337">
        <v>619.56466428908914</v>
      </c>
    </row>
    <row r="3338" spans="1:31" x14ac:dyDescent="0.25">
      <c r="A3338">
        <v>2366333</v>
      </c>
      <c r="B3338">
        <v>1</v>
      </c>
      <c r="C3338" t="s">
        <v>81</v>
      </c>
      <c r="D3338" t="s">
        <v>118</v>
      </c>
      <c r="E3338" t="s">
        <v>166</v>
      </c>
      <c r="F3338" t="s">
        <v>9824</v>
      </c>
      <c r="G3338" t="s">
        <v>244</v>
      </c>
      <c r="H3338" t="s">
        <v>135</v>
      </c>
      <c r="I3338" t="s">
        <v>136</v>
      </c>
      <c r="J3338" t="s">
        <v>137</v>
      </c>
      <c r="K3338" t="s">
        <v>245</v>
      </c>
      <c r="L3338" t="s">
        <v>9825</v>
      </c>
      <c r="M3338" t="s">
        <v>9826</v>
      </c>
      <c r="N3338">
        <v>0.46916666600000001</v>
      </c>
      <c r="O3338">
        <v>23</v>
      </c>
      <c r="P3338">
        <v>3313</v>
      </c>
      <c r="Q3338">
        <v>275</v>
      </c>
      <c r="R3338">
        <v>315</v>
      </c>
      <c r="S3338">
        <v>55</v>
      </c>
      <c r="T3338">
        <v>295</v>
      </c>
      <c r="U3338">
        <v>2</v>
      </c>
      <c r="V3338">
        <v>1</v>
      </c>
      <c r="W3338">
        <v>22.537386486018342</v>
      </c>
      <c r="X3338">
        <v>345.98810624191566</v>
      </c>
      <c r="Y3338">
        <v>873.38567974146576</v>
      </c>
      <c r="Z3338">
        <v>430.77111495776336</v>
      </c>
      <c r="AA3338">
        <v>166.44035943706984</v>
      </c>
      <c r="AB3338">
        <v>242.9658074912258</v>
      </c>
      <c r="AC3338">
        <v>84.667202874991929</v>
      </c>
      <c r="AD3338">
        <v>0.22290994172546669</v>
      </c>
      <c r="AE3338">
        <v>2166.9785671721761</v>
      </c>
    </row>
    <row r="3339" spans="1:31" x14ac:dyDescent="0.25">
      <c r="A3339">
        <v>2366476</v>
      </c>
      <c r="B3339">
        <v>1</v>
      </c>
      <c r="C3339" t="s">
        <v>80</v>
      </c>
      <c r="D3339" t="s">
        <v>103</v>
      </c>
      <c r="E3339" t="s">
        <v>320</v>
      </c>
      <c r="F3339" t="s">
        <v>9827</v>
      </c>
      <c r="G3339" t="s">
        <v>168</v>
      </c>
      <c r="H3339" t="s">
        <v>135</v>
      </c>
      <c r="I3339" t="s">
        <v>136</v>
      </c>
      <c r="J3339" t="s">
        <v>137</v>
      </c>
      <c r="K3339" t="s">
        <v>138</v>
      </c>
      <c r="L3339" t="s">
        <v>9828</v>
      </c>
      <c r="M3339" t="s">
        <v>9829</v>
      </c>
      <c r="N3339">
        <v>8.0036943999999999E-2</v>
      </c>
      <c r="O3339">
        <v>0</v>
      </c>
      <c r="P3339">
        <v>94</v>
      </c>
      <c r="Q3339">
        <v>0</v>
      </c>
      <c r="R3339">
        <v>132</v>
      </c>
      <c r="S3339">
        <v>0</v>
      </c>
      <c r="T3339">
        <v>61</v>
      </c>
      <c r="U3339">
        <v>0</v>
      </c>
      <c r="V3339">
        <v>0</v>
      </c>
      <c r="W3339">
        <v>0</v>
      </c>
      <c r="X3339">
        <v>3.0754917155740009</v>
      </c>
      <c r="Y3339">
        <v>0</v>
      </c>
      <c r="Z3339">
        <v>16.172506515496408</v>
      </c>
      <c r="AA3339">
        <v>0</v>
      </c>
      <c r="AB3339">
        <v>12.420472012995837</v>
      </c>
      <c r="AC3339">
        <v>0</v>
      </c>
      <c r="AD3339">
        <v>0</v>
      </c>
      <c r="AE3339">
        <v>31.668470244066246</v>
      </c>
    </row>
    <row r="3340" spans="1:31" x14ac:dyDescent="0.25">
      <c r="A3340">
        <v>2366227</v>
      </c>
      <c r="B3340">
        <v>1</v>
      </c>
      <c r="C3340" t="s">
        <v>80</v>
      </c>
      <c r="D3340" t="s">
        <v>92</v>
      </c>
      <c r="E3340" t="s">
        <v>166</v>
      </c>
      <c r="F3340" t="s">
        <v>9830</v>
      </c>
      <c r="G3340" t="s">
        <v>168</v>
      </c>
      <c r="H3340" t="s">
        <v>135</v>
      </c>
      <c r="I3340" t="s">
        <v>136</v>
      </c>
      <c r="J3340" t="s">
        <v>137</v>
      </c>
      <c r="K3340" t="s">
        <v>138</v>
      </c>
      <c r="L3340" t="s">
        <v>9831</v>
      </c>
      <c r="M3340" t="s">
        <v>9832</v>
      </c>
      <c r="N3340">
        <v>1.100833333</v>
      </c>
      <c r="O3340">
        <v>3</v>
      </c>
      <c r="P3340">
        <v>407</v>
      </c>
      <c r="Q3340">
        <v>0</v>
      </c>
      <c r="R3340">
        <v>0</v>
      </c>
      <c r="S3340">
        <v>6</v>
      </c>
      <c r="T3340">
        <v>1</v>
      </c>
      <c r="U3340">
        <v>0</v>
      </c>
      <c r="V3340">
        <v>0</v>
      </c>
      <c r="W3340">
        <v>26.162074355871965</v>
      </c>
      <c r="X3340">
        <v>114.04410907758765</v>
      </c>
      <c r="Y3340">
        <v>0</v>
      </c>
      <c r="Z3340">
        <v>0</v>
      </c>
      <c r="AA3340">
        <v>48.868339354100307</v>
      </c>
      <c r="AB3340">
        <v>3.2469660315873754</v>
      </c>
      <c r="AC3340">
        <v>0</v>
      </c>
      <c r="AD3340">
        <v>0</v>
      </c>
      <c r="AE3340">
        <v>192.32148881914728</v>
      </c>
    </row>
    <row r="3341" spans="1:31" x14ac:dyDescent="0.25">
      <c r="A3341">
        <v>2366270</v>
      </c>
      <c r="B3341">
        <v>1</v>
      </c>
      <c r="C3341" t="s">
        <v>80</v>
      </c>
      <c r="D3341" t="s">
        <v>95</v>
      </c>
      <c r="E3341" t="s">
        <v>132</v>
      </c>
      <c r="F3341" t="s">
        <v>9833</v>
      </c>
      <c r="G3341" t="s">
        <v>244</v>
      </c>
      <c r="H3341" t="s">
        <v>135</v>
      </c>
      <c r="I3341" t="s">
        <v>136</v>
      </c>
      <c r="J3341" t="s">
        <v>137</v>
      </c>
      <c r="K3341" t="s">
        <v>245</v>
      </c>
      <c r="L3341" t="s">
        <v>9834</v>
      </c>
      <c r="M3341" t="s">
        <v>9835</v>
      </c>
      <c r="N3341">
        <v>5.3816666660000001</v>
      </c>
      <c r="O3341">
        <v>0</v>
      </c>
      <c r="P3341">
        <v>2594</v>
      </c>
      <c r="Q3341">
        <v>0</v>
      </c>
      <c r="R3341">
        <v>1</v>
      </c>
      <c r="S3341">
        <v>2</v>
      </c>
      <c r="T3341">
        <v>518</v>
      </c>
      <c r="U3341">
        <v>0</v>
      </c>
      <c r="V3341">
        <v>0</v>
      </c>
      <c r="W3341">
        <v>0</v>
      </c>
      <c r="X3341">
        <v>4036.3366215968381</v>
      </c>
      <c r="Y3341">
        <v>0</v>
      </c>
      <c r="Z3341">
        <v>1.4165661314665101</v>
      </c>
      <c r="AA3341">
        <v>250.36068872172211</v>
      </c>
      <c r="AB3341">
        <v>5570.256288440678</v>
      </c>
      <c r="AC3341">
        <v>0</v>
      </c>
      <c r="AD3341">
        <v>0</v>
      </c>
      <c r="AE3341">
        <v>9858.3701648907045</v>
      </c>
    </row>
    <row r="3342" spans="1:31" x14ac:dyDescent="0.25">
      <c r="A3342">
        <v>2366602</v>
      </c>
      <c r="B3342">
        <v>1</v>
      </c>
      <c r="C3342" t="s">
        <v>81</v>
      </c>
      <c r="D3342" t="s">
        <v>116</v>
      </c>
      <c r="E3342" t="s">
        <v>166</v>
      </c>
      <c r="F3342" t="s">
        <v>9836</v>
      </c>
      <c r="G3342" t="s">
        <v>168</v>
      </c>
      <c r="H3342" t="s">
        <v>135</v>
      </c>
      <c r="I3342" t="s">
        <v>136</v>
      </c>
      <c r="J3342" t="s">
        <v>137</v>
      </c>
      <c r="K3342" t="s">
        <v>138</v>
      </c>
      <c r="L3342" t="s">
        <v>9837</v>
      </c>
      <c r="M3342" t="s">
        <v>9838</v>
      </c>
      <c r="N3342">
        <v>0.27361111100000002</v>
      </c>
      <c r="O3342">
        <v>2</v>
      </c>
      <c r="P3342">
        <v>430</v>
      </c>
      <c r="Q3342">
        <v>19</v>
      </c>
      <c r="R3342">
        <v>23</v>
      </c>
      <c r="S3342">
        <v>18</v>
      </c>
      <c r="T3342">
        <v>28</v>
      </c>
      <c r="U3342">
        <v>0</v>
      </c>
      <c r="V3342">
        <v>0</v>
      </c>
      <c r="W3342">
        <v>0.13007764476127365</v>
      </c>
      <c r="X3342">
        <v>23.266145102565257</v>
      </c>
      <c r="Y3342">
        <v>41.794398225525036</v>
      </c>
      <c r="Z3342">
        <v>4.6495768549800092</v>
      </c>
      <c r="AA3342">
        <v>47.993582479745051</v>
      </c>
      <c r="AB3342">
        <v>1.7940979824480208</v>
      </c>
      <c r="AC3342">
        <v>0</v>
      </c>
      <c r="AD3342">
        <v>0</v>
      </c>
      <c r="AE3342">
        <v>119.62787829002465</v>
      </c>
    </row>
    <row r="3343" spans="1:31" x14ac:dyDescent="0.25">
      <c r="A3343">
        <v>2366625</v>
      </c>
      <c r="B3343">
        <v>1</v>
      </c>
      <c r="C3343" t="s">
        <v>80</v>
      </c>
      <c r="D3343" t="s">
        <v>98</v>
      </c>
      <c r="E3343" t="s">
        <v>154</v>
      </c>
      <c r="F3343" t="s">
        <v>9839</v>
      </c>
      <c r="G3343" t="s">
        <v>219</v>
      </c>
      <c r="H3343" t="s">
        <v>151</v>
      </c>
      <c r="I3343" t="s">
        <v>136</v>
      </c>
      <c r="J3343" t="s">
        <v>137</v>
      </c>
      <c r="K3343" t="s">
        <v>138</v>
      </c>
      <c r="L3343" t="s">
        <v>9840</v>
      </c>
      <c r="M3343" t="s">
        <v>9841</v>
      </c>
      <c r="N3343">
        <v>2.6838888879999998</v>
      </c>
      <c r="O3343">
        <v>0</v>
      </c>
      <c r="P3343">
        <v>0</v>
      </c>
      <c r="Q3343">
        <v>0</v>
      </c>
      <c r="R3343">
        <v>5</v>
      </c>
      <c r="S3343">
        <v>0</v>
      </c>
      <c r="T3343">
        <v>13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65.9813757216737</v>
      </c>
      <c r="AA3343">
        <v>0</v>
      </c>
      <c r="AB3343">
        <v>76.078982606878895</v>
      </c>
      <c r="AC3343">
        <v>0</v>
      </c>
      <c r="AD3343">
        <v>0</v>
      </c>
      <c r="AE3343">
        <v>142.06035832855258</v>
      </c>
    </row>
    <row r="3344" spans="1:31" x14ac:dyDescent="0.25">
      <c r="A3344">
        <v>2366579</v>
      </c>
      <c r="B3344">
        <v>1</v>
      </c>
      <c r="C3344" t="s">
        <v>81</v>
      </c>
      <c r="D3344" t="s">
        <v>126</v>
      </c>
      <c r="E3344" t="s">
        <v>132</v>
      </c>
      <c r="F3344" t="s">
        <v>9842</v>
      </c>
      <c r="G3344" t="s">
        <v>244</v>
      </c>
      <c r="H3344" t="s">
        <v>135</v>
      </c>
      <c r="I3344" t="s">
        <v>136</v>
      </c>
      <c r="J3344" t="s">
        <v>137</v>
      </c>
      <c r="K3344" t="s">
        <v>245</v>
      </c>
      <c r="L3344" t="s">
        <v>9843</v>
      </c>
      <c r="M3344" t="s">
        <v>9844</v>
      </c>
      <c r="N3344">
        <v>0.85527777699999996</v>
      </c>
      <c r="O3344">
        <v>0</v>
      </c>
      <c r="P3344">
        <v>15</v>
      </c>
      <c r="Q3344">
        <v>0</v>
      </c>
      <c r="R3344">
        <v>3</v>
      </c>
      <c r="S3344">
        <v>0</v>
      </c>
      <c r="T3344">
        <v>4</v>
      </c>
      <c r="U3344">
        <v>0</v>
      </c>
      <c r="V3344">
        <v>0</v>
      </c>
      <c r="W3344">
        <v>0</v>
      </c>
      <c r="X3344">
        <v>1.3977800221747698</v>
      </c>
      <c r="Y3344">
        <v>0</v>
      </c>
      <c r="Z3344">
        <v>7.2055736503143333</v>
      </c>
      <c r="AA3344">
        <v>0</v>
      </c>
      <c r="AB3344">
        <v>5.2904822654659878</v>
      </c>
      <c r="AC3344">
        <v>0</v>
      </c>
      <c r="AD3344">
        <v>0</v>
      </c>
      <c r="AE3344">
        <v>13.893835937955091</v>
      </c>
    </row>
    <row r="3345" spans="1:31" x14ac:dyDescent="0.25">
      <c r="A3345">
        <v>2366247</v>
      </c>
      <c r="B3345">
        <v>1</v>
      </c>
      <c r="C3345" t="s">
        <v>80</v>
      </c>
      <c r="D3345" t="s">
        <v>110</v>
      </c>
      <c r="E3345" t="s">
        <v>225</v>
      </c>
      <c r="F3345" t="s">
        <v>9845</v>
      </c>
      <c r="G3345" t="s">
        <v>252</v>
      </c>
      <c r="H3345" t="s">
        <v>151</v>
      </c>
      <c r="I3345" t="s">
        <v>136</v>
      </c>
      <c r="J3345" t="s">
        <v>137</v>
      </c>
      <c r="K3345" t="s">
        <v>245</v>
      </c>
      <c r="L3345" t="s">
        <v>9846</v>
      </c>
      <c r="M3345" t="s">
        <v>9847</v>
      </c>
      <c r="N3345">
        <v>2.509166666</v>
      </c>
      <c r="O3345">
        <v>0</v>
      </c>
      <c r="P3345">
        <v>18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18.628684292736146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18.628684292736146</v>
      </c>
    </row>
    <row r="3346" spans="1:31" x14ac:dyDescent="0.25">
      <c r="A3346">
        <v>2366433</v>
      </c>
      <c r="B3346">
        <v>1</v>
      </c>
      <c r="C3346" t="s">
        <v>81</v>
      </c>
      <c r="D3346" t="s">
        <v>127</v>
      </c>
      <c r="E3346" t="s">
        <v>166</v>
      </c>
      <c r="F3346" t="s">
        <v>9848</v>
      </c>
      <c r="G3346" t="s">
        <v>244</v>
      </c>
      <c r="H3346" t="s">
        <v>135</v>
      </c>
      <c r="I3346" t="s">
        <v>136</v>
      </c>
      <c r="J3346" t="s">
        <v>137</v>
      </c>
      <c r="K3346" t="s">
        <v>245</v>
      </c>
      <c r="L3346" t="s">
        <v>9849</v>
      </c>
      <c r="M3346" t="s">
        <v>9850</v>
      </c>
      <c r="N3346">
        <v>4.1680555549999996</v>
      </c>
      <c r="O3346">
        <v>0</v>
      </c>
      <c r="P3346">
        <v>480</v>
      </c>
      <c r="Q3346">
        <v>0</v>
      </c>
      <c r="R3346">
        <v>0</v>
      </c>
      <c r="S3346">
        <v>0</v>
      </c>
      <c r="T3346">
        <v>22</v>
      </c>
      <c r="U3346">
        <v>0</v>
      </c>
      <c r="V3346">
        <v>0</v>
      </c>
      <c r="W3346">
        <v>0</v>
      </c>
      <c r="X3346">
        <v>672.64028703582983</v>
      </c>
      <c r="Y3346">
        <v>0</v>
      </c>
      <c r="Z3346">
        <v>0</v>
      </c>
      <c r="AA3346">
        <v>0</v>
      </c>
      <c r="AB3346">
        <v>174.36883826763983</v>
      </c>
      <c r="AC3346">
        <v>0</v>
      </c>
      <c r="AD3346">
        <v>0</v>
      </c>
      <c r="AE3346">
        <v>847.00912530346966</v>
      </c>
    </row>
    <row r="3347" spans="1:31" x14ac:dyDescent="0.25">
      <c r="A3347">
        <v>2366700</v>
      </c>
      <c r="B3347">
        <v>1</v>
      </c>
      <c r="C3347" t="s">
        <v>80</v>
      </c>
      <c r="D3347" t="s">
        <v>97</v>
      </c>
      <c r="E3347" t="s">
        <v>166</v>
      </c>
      <c r="F3347" t="s">
        <v>9851</v>
      </c>
      <c r="G3347" t="s">
        <v>168</v>
      </c>
      <c r="H3347" t="s">
        <v>135</v>
      </c>
      <c r="I3347" t="s">
        <v>136</v>
      </c>
      <c r="J3347" t="s">
        <v>137</v>
      </c>
      <c r="K3347" t="s">
        <v>138</v>
      </c>
      <c r="L3347" t="s">
        <v>9852</v>
      </c>
      <c r="M3347" t="s">
        <v>9853</v>
      </c>
      <c r="N3347">
        <v>1.643333333</v>
      </c>
      <c r="O3347">
        <v>2</v>
      </c>
      <c r="P3347">
        <v>964</v>
      </c>
      <c r="Q3347">
        <v>1</v>
      </c>
      <c r="R3347">
        <v>31</v>
      </c>
      <c r="S3347">
        <v>5</v>
      </c>
      <c r="T3347">
        <v>73</v>
      </c>
      <c r="U3347">
        <v>0</v>
      </c>
      <c r="V3347">
        <v>0</v>
      </c>
      <c r="W3347">
        <v>92.611492080207654</v>
      </c>
      <c r="X3347">
        <v>637.83393531710396</v>
      </c>
      <c r="Y3347">
        <v>0.15939524439733335</v>
      </c>
      <c r="Z3347">
        <v>19.963649732592085</v>
      </c>
      <c r="AA3347">
        <v>30.946280544990948</v>
      </c>
      <c r="AB3347">
        <v>171.59722587027966</v>
      </c>
      <c r="AC3347">
        <v>0</v>
      </c>
      <c r="AD3347">
        <v>0</v>
      </c>
      <c r="AE3347">
        <v>953.11197878957171</v>
      </c>
    </row>
    <row r="3348" spans="1:31" x14ac:dyDescent="0.25">
      <c r="A3348">
        <v>2366600</v>
      </c>
      <c r="B3348">
        <v>1</v>
      </c>
      <c r="C3348" t="s">
        <v>80</v>
      </c>
      <c r="D3348" t="s">
        <v>94</v>
      </c>
      <c r="E3348" t="s">
        <v>166</v>
      </c>
      <c r="F3348" t="s">
        <v>9854</v>
      </c>
      <c r="G3348" t="s">
        <v>168</v>
      </c>
      <c r="H3348" t="s">
        <v>135</v>
      </c>
      <c r="I3348" t="s">
        <v>136</v>
      </c>
      <c r="J3348" t="s">
        <v>137</v>
      </c>
      <c r="K3348" t="s">
        <v>138</v>
      </c>
      <c r="L3348" t="s">
        <v>9855</v>
      </c>
      <c r="M3348" t="s">
        <v>9856</v>
      </c>
      <c r="N3348">
        <v>0.82</v>
      </c>
      <c r="O3348">
        <v>0</v>
      </c>
      <c r="P3348">
        <v>1</v>
      </c>
      <c r="Q3348">
        <v>9</v>
      </c>
      <c r="R3348">
        <v>155</v>
      </c>
      <c r="S3348">
        <v>1</v>
      </c>
      <c r="T3348">
        <v>19</v>
      </c>
      <c r="U3348">
        <v>0</v>
      </c>
      <c r="V3348">
        <v>0</v>
      </c>
      <c r="W3348">
        <v>0</v>
      </c>
      <c r="X3348">
        <v>0.3488631308172</v>
      </c>
      <c r="Y3348">
        <v>51.949938765610007</v>
      </c>
      <c r="Z3348">
        <v>653.165481754143</v>
      </c>
      <c r="AA3348">
        <v>1.8136797444069999</v>
      </c>
      <c r="AB3348">
        <v>61.136883141051548</v>
      </c>
      <c r="AC3348">
        <v>0</v>
      </c>
      <c r="AD3348">
        <v>0</v>
      </c>
      <c r="AE3348">
        <v>768.41484653602868</v>
      </c>
    </row>
    <row r="3349" spans="1:31" x14ac:dyDescent="0.25">
      <c r="A3349">
        <v>2366448</v>
      </c>
      <c r="B3349">
        <v>1</v>
      </c>
      <c r="C3349" t="s">
        <v>80</v>
      </c>
      <c r="D3349" t="s">
        <v>85</v>
      </c>
      <c r="E3349" t="s">
        <v>148</v>
      </c>
      <c r="F3349" t="s">
        <v>9857</v>
      </c>
      <c r="G3349" t="s">
        <v>150</v>
      </c>
      <c r="H3349" t="s">
        <v>151</v>
      </c>
      <c r="I3349" t="s">
        <v>136</v>
      </c>
      <c r="J3349" t="s">
        <v>137</v>
      </c>
      <c r="K3349" t="s">
        <v>138</v>
      </c>
      <c r="L3349" t="s">
        <v>9858</v>
      </c>
      <c r="M3349" t="s">
        <v>9859</v>
      </c>
      <c r="N3349">
        <v>1.43</v>
      </c>
      <c r="O3349">
        <v>0</v>
      </c>
      <c r="P3349">
        <v>6</v>
      </c>
      <c r="Q3349">
        <v>0</v>
      </c>
      <c r="R3349">
        <v>0</v>
      </c>
      <c r="S3349">
        <v>0</v>
      </c>
      <c r="T3349">
        <v>1</v>
      </c>
      <c r="U3349">
        <v>0</v>
      </c>
      <c r="V3349">
        <v>0</v>
      </c>
      <c r="W3349">
        <v>0</v>
      </c>
      <c r="X3349">
        <v>4.9341157201486263</v>
      </c>
      <c r="Y3349">
        <v>0</v>
      </c>
      <c r="Z3349">
        <v>0</v>
      </c>
      <c r="AA3349">
        <v>0</v>
      </c>
      <c r="AB3349">
        <v>1.9022339187381749</v>
      </c>
      <c r="AC3349">
        <v>0</v>
      </c>
      <c r="AD3349">
        <v>0</v>
      </c>
      <c r="AE3349">
        <v>6.8363496388868015</v>
      </c>
    </row>
    <row r="3350" spans="1:31" x14ac:dyDescent="0.25">
      <c r="A3350">
        <v>2366471</v>
      </c>
      <c r="B3350">
        <v>1</v>
      </c>
      <c r="C3350" t="s">
        <v>81</v>
      </c>
      <c r="D3350" t="s">
        <v>126</v>
      </c>
      <c r="E3350" t="s">
        <v>132</v>
      </c>
      <c r="F3350" t="s">
        <v>9860</v>
      </c>
      <c r="G3350" t="s">
        <v>244</v>
      </c>
      <c r="H3350" t="s">
        <v>135</v>
      </c>
      <c r="I3350" t="s">
        <v>136</v>
      </c>
      <c r="J3350" t="s">
        <v>137</v>
      </c>
      <c r="K3350" t="s">
        <v>245</v>
      </c>
      <c r="L3350" t="s">
        <v>9861</v>
      </c>
      <c r="M3350" t="s">
        <v>9862</v>
      </c>
      <c r="N3350">
        <v>2.8849999999999998</v>
      </c>
      <c r="O3350">
        <v>0</v>
      </c>
      <c r="P3350">
        <v>6</v>
      </c>
      <c r="Q3350">
        <v>0</v>
      </c>
      <c r="R3350">
        <v>7</v>
      </c>
      <c r="S3350">
        <v>1</v>
      </c>
      <c r="T3350">
        <v>2</v>
      </c>
      <c r="U3350">
        <v>0</v>
      </c>
      <c r="V3350">
        <v>0</v>
      </c>
      <c r="W3350">
        <v>0</v>
      </c>
      <c r="X3350">
        <v>3.8364583207445859</v>
      </c>
      <c r="Y3350">
        <v>0</v>
      </c>
      <c r="Z3350">
        <v>20.152757969543259</v>
      </c>
      <c r="AA3350">
        <v>7.6893953823517762</v>
      </c>
      <c r="AB3350">
        <v>13.98677827976724</v>
      </c>
      <c r="AC3350">
        <v>0</v>
      </c>
      <c r="AD3350">
        <v>0</v>
      </c>
      <c r="AE3350">
        <v>45.665389952406862</v>
      </c>
    </row>
    <row r="3351" spans="1:31" x14ac:dyDescent="0.25">
      <c r="A3351">
        <v>2366663</v>
      </c>
      <c r="B3351">
        <v>1</v>
      </c>
      <c r="C3351" t="s">
        <v>81</v>
      </c>
      <c r="D3351" t="s">
        <v>112</v>
      </c>
      <c r="E3351" t="s">
        <v>132</v>
      </c>
      <c r="F3351" t="s">
        <v>9863</v>
      </c>
      <c r="G3351" t="s">
        <v>134</v>
      </c>
      <c r="H3351" t="s">
        <v>135</v>
      </c>
      <c r="I3351" t="s">
        <v>136</v>
      </c>
      <c r="J3351" t="s">
        <v>137</v>
      </c>
      <c r="K3351" t="s">
        <v>138</v>
      </c>
      <c r="L3351" t="s">
        <v>9864</v>
      </c>
      <c r="M3351" t="s">
        <v>9865</v>
      </c>
      <c r="N3351">
        <v>1.1772222219999999</v>
      </c>
      <c r="O3351">
        <v>0</v>
      </c>
      <c r="P3351">
        <v>516</v>
      </c>
      <c r="Q3351">
        <v>2</v>
      </c>
      <c r="R3351">
        <v>125</v>
      </c>
      <c r="S3351">
        <v>8</v>
      </c>
      <c r="T3351">
        <v>35</v>
      </c>
      <c r="U3351">
        <v>0</v>
      </c>
      <c r="V3351">
        <v>0</v>
      </c>
      <c r="W3351">
        <v>0</v>
      </c>
      <c r="X3351">
        <v>84.11181849206551</v>
      </c>
      <c r="Y3351">
        <v>25.283086583380967</v>
      </c>
      <c r="Z3351">
        <v>74.355498548505295</v>
      </c>
      <c r="AA3351">
        <v>16.01567212981902</v>
      </c>
      <c r="AB3351">
        <v>19.72138444123112</v>
      </c>
      <c r="AC3351">
        <v>0</v>
      </c>
      <c r="AD3351">
        <v>0</v>
      </c>
      <c r="AE3351">
        <v>219.48746019500192</v>
      </c>
    </row>
    <row r="3352" spans="1:31" x14ac:dyDescent="0.25">
      <c r="A3352">
        <v>2366308</v>
      </c>
      <c r="B3352">
        <v>1</v>
      </c>
      <c r="C3352" t="s">
        <v>80</v>
      </c>
      <c r="D3352" t="s">
        <v>99</v>
      </c>
      <c r="E3352" t="s">
        <v>166</v>
      </c>
      <c r="F3352" t="s">
        <v>9866</v>
      </c>
      <c r="G3352" t="s">
        <v>244</v>
      </c>
      <c r="H3352" t="s">
        <v>135</v>
      </c>
      <c r="I3352" t="s">
        <v>136</v>
      </c>
      <c r="J3352" t="s">
        <v>137</v>
      </c>
      <c r="K3352" t="s">
        <v>245</v>
      </c>
      <c r="L3352" t="s">
        <v>9867</v>
      </c>
      <c r="M3352" t="s">
        <v>9868</v>
      </c>
      <c r="N3352">
        <v>7.9625000000000004</v>
      </c>
      <c r="O3352">
        <v>9</v>
      </c>
      <c r="P3352">
        <v>4481</v>
      </c>
      <c r="Q3352">
        <v>1</v>
      </c>
      <c r="R3352">
        <v>90</v>
      </c>
      <c r="S3352">
        <v>15</v>
      </c>
      <c r="T3352">
        <v>507</v>
      </c>
      <c r="U3352">
        <v>0</v>
      </c>
      <c r="V3352">
        <v>6</v>
      </c>
      <c r="W3352">
        <v>1290.0845537083019</v>
      </c>
      <c r="X3352">
        <v>11048.554801369217</v>
      </c>
      <c r="Y3352">
        <v>2.0425645528098997</v>
      </c>
      <c r="Z3352">
        <v>298.09670464021309</v>
      </c>
      <c r="AA3352">
        <v>2260.3031505235513</v>
      </c>
      <c r="AB3352">
        <v>6324.6055137248532</v>
      </c>
      <c r="AC3352">
        <v>0</v>
      </c>
      <c r="AD3352">
        <v>2795.1395297780523</v>
      </c>
      <c r="AE3352">
        <v>24018.826818296995</v>
      </c>
    </row>
    <row r="3353" spans="1:31" x14ac:dyDescent="0.25">
      <c r="A3353">
        <v>2366285</v>
      </c>
      <c r="B3353">
        <v>1</v>
      </c>
      <c r="C3353" t="s">
        <v>80</v>
      </c>
      <c r="D3353" t="s">
        <v>94</v>
      </c>
      <c r="E3353" t="s">
        <v>166</v>
      </c>
      <c r="F3353" t="s">
        <v>9869</v>
      </c>
      <c r="G3353" t="s">
        <v>244</v>
      </c>
      <c r="H3353" t="s">
        <v>135</v>
      </c>
      <c r="I3353" t="s">
        <v>136</v>
      </c>
      <c r="J3353" t="s">
        <v>137</v>
      </c>
      <c r="K3353" t="s">
        <v>245</v>
      </c>
      <c r="L3353" t="s">
        <v>9870</v>
      </c>
      <c r="M3353" t="s">
        <v>9871</v>
      </c>
      <c r="N3353">
        <v>4.3622222219999998</v>
      </c>
      <c r="O3353">
        <v>0</v>
      </c>
      <c r="P3353">
        <v>0</v>
      </c>
      <c r="Q3353">
        <v>21</v>
      </c>
      <c r="R3353">
        <v>50</v>
      </c>
      <c r="S3353">
        <v>1</v>
      </c>
      <c r="T3353">
        <v>3</v>
      </c>
      <c r="U3353">
        <v>1</v>
      </c>
      <c r="V3353">
        <v>0</v>
      </c>
      <c r="W3353">
        <v>0</v>
      </c>
      <c r="X3353">
        <v>0</v>
      </c>
      <c r="Y3353">
        <v>809.2254344866185</v>
      </c>
      <c r="Z3353">
        <v>1812.8766077219245</v>
      </c>
      <c r="AA3353">
        <v>59.827703624428047</v>
      </c>
      <c r="AB3353">
        <v>95.796942966569972</v>
      </c>
      <c r="AC3353">
        <v>47.437099407749756</v>
      </c>
      <c r="AD3353">
        <v>0</v>
      </c>
      <c r="AE3353">
        <v>2825.163788207291</v>
      </c>
    </row>
    <row r="3354" spans="1:31" x14ac:dyDescent="0.25">
      <c r="A3354">
        <v>2366514</v>
      </c>
      <c r="B3354">
        <v>1</v>
      </c>
      <c r="C3354" t="s">
        <v>80</v>
      </c>
      <c r="D3354" t="s">
        <v>111</v>
      </c>
      <c r="E3354" t="s">
        <v>148</v>
      </c>
      <c r="F3354" t="s">
        <v>9872</v>
      </c>
      <c r="G3354" t="s">
        <v>150</v>
      </c>
      <c r="H3354" t="s">
        <v>151</v>
      </c>
      <c r="I3354" t="s">
        <v>136</v>
      </c>
      <c r="J3354" t="s">
        <v>137</v>
      </c>
      <c r="K3354" t="s">
        <v>138</v>
      </c>
      <c r="L3354" t="s">
        <v>9873</v>
      </c>
      <c r="M3354" t="s">
        <v>9874</v>
      </c>
      <c r="N3354">
        <v>2.795833333</v>
      </c>
      <c r="O3354">
        <v>0</v>
      </c>
      <c r="P3354">
        <v>23</v>
      </c>
      <c r="Q3354">
        <v>0</v>
      </c>
      <c r="R3354">
        <v>0</v>
      </c>
      <c r="S3354">
        <v>0</v>
      </c>
      <c r="T3354">
        <v>4</v>
      </c>
      <c r="U3354">
        <v>0</v>
      </c>
      <c r="V3354">
        <v>0</v>
      </c>
      <c r="W3354">
        <v>0</v>
      </c>
      <c r="X3354">
        <v>25.414797039779501</v>
      </c>
      <c r="Y3354">
        <v>0</v>
      </c>
      <c r="Z3354">
        <v>0</v>
      </c>
      <c r="AA3354">
        <v>0</v>
      </c>
      <c r="AB3354">
        <v>5.6250209130756783</v>
      </c>
      <c r="AC3354">
        <v>0</v>
      </c>
      <c r="AD3354">
        <v>0</v>
      </c>
      <c r="AE3354">
        <v>31.039817952855181</v>
      </c>
    </row>
    <row r="3355" spans="1:31" x14ac:dyDescent="0.25">
      <c r="A3355">
        <v>2366428</v>
      </c>
      <c r="B3355">
        <v>1</v>
      </c>
      <c r="C3355" t="s">
        <v>80</v>
      </c>
      <c r="D3355" t="s">
        <v>88</v>
      </c>
      <c r="E3355" t="s">
        <v>132</v>
      </c>
      <c r="F3355" t="s">
        <v>9875</v>
      </c>
      <c r="G3355" t="s">
        <v>168</v>
      </c>
      <c r="H3355" t="s">
        <v>135</v>
      </c>
      <c r="I3355" t="s">
        <v>136</v>
      </c>
      <c r="J3355" t="s">
        <v>137</v>
      </c>
      <c r="K3355" t="s">
        <v>138</v>
      </c>
      <c r="L3355" t="s">
        <v>9876</v>
      </c>
      <c r="M3355" t="s">
        <v>9877</v>
      </c>
      <c r="N3355">
        <v>0.138055555</v>
      </c>
      <c r="O3355">
        <v>0</v>
      </c>
      <c r="P3355">
        <v>0</v>
      </c>
      <c r="Q3355">
        <v>0</v>
      </c>
      <c r="R3355">
        <v>0</v>
      </c>
      <c r="S3355">
        <v>1</v>
      </c>
      <c r="T3355">
        <v>2</v>
      </c>
      <c r="U3355">
        <v>2</v>
      </c>
      <c r="V3355">
        <v>1</v>
      </c>
      <c r="W3355">
        <v>0</v>
      </c>
      <c r="X3355">
        <v>0</v>
      </c>
      <c r="Y3355">
        <v>0</v>
      </c>
      <c r="Z3355">
        <v>0</v>
      </c>
      <c r="AA3355">
        <v>0.31970157387631937</v>
      </c>
      <c r="AB3355">
        <v>0.36927564917683603</v>
      </c>
      <c r="AC3355">
        <v>56.507729505460638</v>
      </c>
      <c r="AD3355">
        <v>2.3385699749518283</v>
      </c>
      <c r="AE3355">
        <v>59.535276703465627</v>
      </c>
    </row>
    <row r="3356" spans="1:31" x14ac:dyDescent="0.25">
      <c r="A3356">
        <v>2366626</v>
      </c>
      <c r="B3356">
        <v>1</v>
      </c>
      <c r="C3356" t="s">
        <v>81</v>
      </c>
      <c r="D3356" t="s">
        <v>128</v>
      </c>
      <c r="E3356" t="s">
        <v>154</v>
      </c>
      <c r="F3356" t="s">
        <v>9878</v>
      </c>
      <c r="G3356" t="s">
        <v>1306</v>
      </c>
      <c r="H3356" t="s">
        <v>151</v>
      </c>
      <c r="I3356" t="s">
        <v>136</v>
      </c>
      <c r="J3356" t="s">
        <v>137</v>
      </c>
      <c r="K3356" t="s">
        <v>138</v>
      </c>
      <c r="L3356" t="s">
        <v>9879</v>
      </c>
      <c r="M3356" t="s">
        <v>9880</v>
      </c>
      <c r="N3356">
        <v>1.0991666659999999</v>
      </c>
      <c r="O3356">
        <v>0</v>
      </c>
      <c r="P3356">
        <v>158</v>
      </c>
      <c r="Q3356">
        <v>0</v>
      </c>
      <c r="R3356">
        <v>0</v>
      </c>
      <c r="S3356">
        <v>0</v>
      </c>
      <c r="T3356">
        <v>1</v>
      </c>
      <c r="U3356">
        <v>0</v>
      </c>
      <c r="V3356">
        <v>0</v>
      </c>
      <c r="W3356">
        <v>0</v>
      </c>
      <c r="X3356">
        <v>83.35434402927531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83.35434402927531</v>
      </c>
    </row>
    <row r="3357" spans="1:31" x14ac:dyDescent="0.25">
      <c r="A3357">
        <v>2366294</v>
      </c>
      <c r="B3357">
        <v>1</v>
      </c>
      <c r="C3357" t="s">
        <v>81</v>
      </c>
      <c r="D3357" t="s">
        <v>126</v>
      </c>
      <c r="E3357" t="s">
        <v>132</v>
      </c>
      <c r="F3357" t="s">
        <v>9881</v>
      </c>
      <c r="G3357" t="s">
        <v>244</v>
      </c>
      <c r="H3357" t="s">
        <v>135</v>
      </c>
      <c r="I3357" t="s">
        <v>136</v>
      </c>
      <c r="J3357" t="s">
        <v>137</v>
      </c>
      <c r="K3357" t="s">
        <v>245</v>
      </c>
      <c r="L3357" t="s">
        <v>9882</v>
      </c>
      <c r="M3357" t="s">
        <v>9883</v>
      </c>
      <c r="N3357">
        <v>1.0830555550000001</v>
      </c>
      <c r="O3357">
        <v>0</v>
      </c>
      <c r="P3357">
        <v>29</v>
      </c>
      <c r="Q3357">
        <v>0</v>
      </c>
      <c r="R3357">
        <v>0</v>
      </c>
      <c r="S3357">
        <v>0</v>
      </c>
      <c r="T3357">
        <v>1</v>
      </c>
      <c r="U3357">
        <v>0</v>
      </c>
      <c r="V3357">
        <v>0</v>
      </c>
      <c r="W3357">
        <v>0</v>
      </c>
      <c r="X3357">
        <v>4.6585623356687567</v>
      </c>
      <c r="Y3357">
        <v>0</v>
      </c>
      <c r="Z3357">
        <v>0</v>
      </c>
      <c r="AA3357">
        <v>0</v>
      </c>
      <c r="AB3357">
        <v>2.4454402679269718</v>
      </c>
      <c r="AC3357">
        <v>0</v>
      </c>
      <c r="AD3357">
        <v>0</v>
      </c>
      <c r="AE3357">
        <v>7.1040026035957284</v>
      </c>
    </row>
    <row r="3358" spans="1:31" x14ac:dyDescent="0.25">
      <c r="A3358">
        <v>2366649</v>
      </c>
      <c r="B3358">
        <v>1</v>
      </c>
      <c r="C3358" t="s">
        <v>80</v>
      </c>
      <c r="D3358" t="s">
        <v>92</v>
      </c>
      <c r="E3358" t="s">
        <v>148</v>
      </c>
      <c r="F3358" t="s">
        <v>885</v>
      </c>
      <c r="G3358" t="s">
        <v>160</v>
      </c>
      <c r="H3358" t="s">
        <v>151</v>
      </c>
      <c r="I3358" t="s">
        <v>136</v>
      </c>
      <c r="J3358" t="s">
        <v>137</v>
      </c>
      <c r="K3358" t="s">
        <v>138</v>
      </c>
      <c r="L3358" t="s">
        <v>9884</v>
      </c>
      <c r="M3358" t="s">
        <v>9885</v>
      </c>
      <c r="N3358">
        <v>5.1972222219999997</v>
      </c>
      <c r="O3358">
        <v>0</v>
      </c>
      <c r="P3358">
        <v>1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2.9873739865180551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2.9873739865180551</v>
      </c>
    </row>
    <row r="3359" spans="1:31" x14ac:dyDescent="0.25">
      <c r="A3359">
        <v>2366271</v>
      </c>
      <c r="B3359">
        <v>1</v>
      </c>
      <c r="C3359" t="s">
        <v>81</v>
      </c>
      <c r="D3359" t="s">
        <v>128</v>
      </c>
      <c r="E3359" t="s">
        <v>166</v>
      </c>
      <c r="F3359" t="s">
        <v>9886</v>
      </c>
      <c r="G3359" t="s">
        <v>244</v>
      </c>
      <c r="H3359" t="s">
        <v>135</v>
      </c>
      <c r="I3359" t="s">
        <v>136</v>
      </c>
      <c r="J3359" t="s">
        <v>137</v>
      </c>
      <c r="K3359" t="s">
        <v>245</v>
      </c>
      <c r="L3359" t="s">
        <v>9887</v>
      </c>
      <c r="M3359" t="s">
        <v>9888</v>
      </c>
      <c r="N3359">
        <v>5.5177777770000001</v>
      </c>
      <c r="O3359">
        <v>0</v>
      </c>
      <c r="P3359">
        <v>4641</v>
      </c>
      <c r="Q3359">
        <v>0</v>
      </c>
      <c r="R3359">
        <v>0</v>
      </c>
      <c r="S3359">
        <v>3</v>
      </c>
      <c r="T3359">
        <v>130</v>
      </c>
      <c r="U3359">
        <v>0</v>
      </c>
      <c r="V3359">
        <v>0</v>
      </c>
      <c r="W3359">
        <v>0</v>
      </c>
      <c r="X3359">
        <v>11098.031366202636</v>
      </c>
      <c r="Y3359">
        <v>0</v>
      </c>
      <c r="Z3359">
        <v>0</v>
      </c>
      <c r="AA3359">
        <v>495.57542501162584</v>
      </c>
      <c r="AB3359">
        <v>2004.7025820086753</v>
      </c>
      <c r="AC3359">
        <v>0</v>
      </c>
      <c r="AD3359">
        <v>0</v>
      </c>
      <c r="AE3359">
        <v>13598.309373222937</v>
      </c>
    </row>
    <row r="3360" spans="1:31" x14ac:dyDescent="0.25">
      <c r="A3360">
        <v>2366603</v>
      </c>
      <c r="B3360">
        <v>1</v>
      </c>
      <c r="C3360" t="s">
        <v>80</v>
      </c>
      <c r="D3360" t="s">
        <v>84</v>
      </c>
      <c r="E3360" t="s">
        <v>148</v>
      </c>
      <c r="F3360" t="s">
        <v>9889</v>
      </c>
      <c r="G3360" t="s">
        <v>240</v>
      </c>
      <c r="H3360" t="s">
        <v>151</v>
      </c>
      <c r="I3360" t="s">
        <v>136</v>
      </c>
      <c r="J3360" t="s">
        <v>137</v>
      </c>
      <c r="K3360" t="s">
        <v>138</v>
      </c>
      <c r="L3360" t="s">
        <v>9890</v>
      </c>
      <c r="M3360" t="s">
        <v>9891</v>
      </c>
      <c r="N3360">
        <v>3.7666666659999999</v>
      </c>
      <c r="O3360">
        <v>0</v>
      </c>
      <c r="P3360">
        <v>8</v>
      </c>
      <c r="Q3360">
        <v>0</v>
      </c>
      <c r="R3360">
        <v>0</v>
      </c>
      <c r="S3360">
        <v>0</v>
      </c>
      <c r="T3360">
        <v>2</v>
      </c>
      <c r="U3360">
        <v>0</v>
      </c>
      <c r="V3360">
        <v>0</v>
      </c>
      <c r="W3360">
        <v>0</v>
      </c>
      <c r="X3360">
        <v>11.899695233352794</v>
      </c>
      <c r="Y3360">
        <v>0</v>
      </c>
      <c r="Z3360">
        <v>0</v>
      </c>
      <c r="AA3360">
        <v>0</v>
      </c>
      <c r="AB3360">
        <v>15.960575804977108</v>
      </c>
      <c r="AC3360">
        <v>0</v>
      </c>
      <c r="AD3360">
        <v>0</v>
      </c>
      <c r="AE3360">
        <v>27.860271038329902</v>
      </c>
    </row>
    <row r="3361" spans="1:31" x14ac:dyDescent="0.25">
      <c r="A3361">
        <v>2366311</v>
      </c>
      <c r="B3361">
        <v>1</v>
      </c>
      <c r="C3361" t="s">
        <v>80</v>
      </c>
      <c r="D3361" t="s">
        <v>88</v>
      </c>
      <c r="E3361" t="s">
        <v>171</v>
      </c>
      <c r="F3361" t="s">
        <v>9892</v>
      </c>
      <c r="G3361" t="s">
        <v>168</v>
      </c>
      <c r="H3361" t="s">
        <v>135</v>
      </c>
      <c r="I3361" t="s">
        <v>136</v>
      </c>
      <c r="J3361" t="s">
        <v>137</v>
      </c>
      <c r="K3361" t="s">
        <v>138</v>
      </c>
      <c r="L3361" t="s">
        <v>9893</v>
      </c>
      <c r="M3361" t="s">
        <v>9894</v>
      </c>
      <c r="N3361">
        <v>7.8333333000000005E-2</v>
      </c>
      <c r="O3361">
        <v>0</v>
      </c>
      <c r="P3361">
        <v>0</v>
      </c>
      <c r="Q3361">
        <v>0</v>
      </c>
      <c r="R3361">
        <v>0</v>
      </c>
      <c r="S3361">
        <v>9</v>
      </c>
      <c r="T3361">
        <v>8</v>
      </c>
      <c r="U3361">
        <v>7</v>
      </c>
      <c r="V3361">
        <v>2</v>
      </c>
      <c r="W3361">
        <v>0</v>
      </c>
      <c r="X3361">
        <v>0</v>
      </c>
      <c r="Y3361">
        <v>0</v>
      </c>
      <c r="Z3361">
        <v>0</v>
      </c>
      <c r="AA3361">
        <v>11.865344641948898</v>
      </c>
      <c r="AB3361">
        <v>14.3858982060333</v>
      </c>
      <c r="AC3361">
        <v>90.664993282942646</v>
      </c>
      <c r="AD3361">
        <v>12.434515863440909</v>
      </c>
      <c r="AE3361">
        <v>129.35075199436577</v>
      </c>
    </row>
    <row r="3362" spans="1:31" x14ac:dyDescent="0.25">
      <c r="A3362">
        <v>2366643</v>
      </c>
      <c r="B3362">
        <v>1</v>
      </c>
      <c r="C3362" t="s">
        <v>80</v>
      </c>
      <c r="D3362" t="s">
        <v>89</v>
      </c>
      <c r="E3362" t="s">
        <v>225</v>
      </c>
      <c r="F3362" t="s">
        <v>9895</v>
      </c>
      <c r="G3362" t="s">
        <v>219</v>
      </c>
      <c r="H3362" t="s">
        <v>151</v>
      </c>
      <c r="I3362" t="s">
        <v>136</v>
      </c>
      <c r="J3362" t="s">
        <v>137</v>
      </c>
      <c r="K3362" t="s">
        <v>138</v>
      </c>
      <c r="L3362" t="s">
        <v>9896</v>
      </c>
      <c r="M3362" t="s">
        <v>9897</v>
      </c>
      <c r="N3362">
        <v>1.161944444</v>
      </c>
      <c r="O3362">
        <v>0</v>
      </c>
      <c r="P3362">
        <v>177</v>
      </c>
      <c r="Q3362">
        <v>0</v>
      </c>
      <c r="R3362">
        <v>0</v>
      </c>
      <c r="S3362">
        <v>0</v>
      </c>
      <c r="T3362">
        <v>11</v>
      </c>
      <c r="U3362">
        <v>0</v>
      </c>
      <c r="V3362">
        <v>0</v>
      </c>
      <c r="W3362">
        <v>0</v>
      </c>
      <c r="X3362">
        <v>71.213613247720104</v>
      </c>
      <c r="Y3362">
        <v>0</v>
      </c>
      <c r="Z3362">
        <v>0</v>
      </c>
      <c r="AA3362">
        <v>0</v>
      </c>
      <c r="AB3362">
        <v>8.6736835220532935</v>
      </c>
      <c r="AC3362">
        <v>0</v>
      </c>
      <c r="AD3362">
        <v>0</v>
      </c>
      <c r="AE3362">
        <v>79.8872967697734</v>
      </c>
    </row>
    <row r="3363" spans="1:31" x14ac:dyDescent="0.25">
      <c r="A3363">
        <v>2366357</v>
      </c>
      <c r="B3363">
        <v>1</v>
      </c>
      <c r="C3363" t="s">
        <v>80</v>
      </c>
      <c r="D3363" t="s">
        <v>100</v>
      </c>
      <c r="E3363" t="s">
        <v>166</v>
      </c>
      <c r="F3363" t="s">
        <v>2389</v>
      </c>
      <c r="G3363" t="s">
        <v>168</v>
      </c>
      <c r="H3363" t="s">
        <v>135</v>
      </c>
      <c r="I3363" t="s">
        <v>136</v>
      </c>
      <c r="J3363" t="s">
        <v>137</v>
      </c>
      <c r="K3363" t="s">
        <v>138</v>
      </c>
      <c r="L3363" t="s">
        <v>9898</v>
      </c>
      <c r="M3363" t="s">
        <v>9899</v>
      </c>
      <c r="N3363">
        <v>1.102222222</v>
      </c>
      <c r="O3363">
        <v>1</v>
      </c>
      <c r="P3363">
        <v>361</v>
      </c>
      <c r="Q3363">
        <v>178</v>
      </c>
      <c r="R3363">
        <v>204</v>
      </c>
      <c r="S3363">
        <v>12</v>
      </c>
      <c r="T3363">
        <v>47</v>
      </c>
      <c r="U3363">
        <v>2</v>
      </c>
      <c r="V3363">
        <v>0</v>
      </c>
      <c r="W3363">
        <v>1.3148679593114254</v>
      </c>
      <c r="X3363">
        <v>199.58967235936132</v>
      </c>
      <c r="Y3363">
        <v>2150.908576906214</v>
      </c>
      <c r="Z3363">
        <v>1485.5334123736689</v>
      </c>
      <c r="AA3363">
        <v>85.114101945909709</v>
      </c>
      <c r="AB3363">
        <v>112.29470039030748</v>
      </c>
      <c r="AC3363">
        <v>299.52653593630401</v>
      </c>
      <c r="AD3363">
        <v>0</v>
      </c>
      <c r="AE3363">
        <v>4334.2818678710764</v>
      </c>
    </row>
    <row r="3364" spans="1:31" x14ac:dyDescent="0.25">
      <c r="A3364">
        <v>2366208</v>
      </c>
      <c r="B3364">
        <v>1</v>
      </c>
      <c r="C3364" t="s">
        <v>80</v>
      </c>
      <c r="D3364" t="s">
        <v>106</v>
      </c>
      <c r="E3364" t="s">
        <v>171</v>
      </c>
      <c r="F3364" t="s">
        <v>728</v>
      </c>
      <c r="G3364" t="s">
        <v>168</v>
      </c>
      <c r="H3364" t="s">
        <v>135</v>
      </c>
      <c r="I3364" t="s">
        <v>136</v>
      </c>
      <c r="J3364" t="s">
        <v>137</v>
      </c>
      <c r="K3364" t="s">
        <v>138</v>
      </c>
      <c r="L3364" t="s">
        <v>9900</v>
      </c>
      <c r="M3364" t="s">
        <v>9901</v>
      </c>
      <c r="N3364">
        <v>1.0874999999999999</v>
      </c>
      <c r="O3364">
        <v>0</v>
      </c>
      <c r="P3364">
        <v>1233</v>
      </c>
      <c r="Q3364">
        <v>20</v>
      </c>
      <c r="R3364">
        <v>153</v>
      </c>
      <c r="S3364">
        <v>12</v>
      </c>
      <c r="T3364">
        <v>261</v>
      </c>
      <c r="U3364">
        <v>0</v>
      </c>
      <c r="V3364">
        <v>0</v>
      </c>
      <c r="W3364">
        <v>0</v>
      </c>
      <c r="X3364">
        <v>208.9012850152242</v>
      </c>
      <c r="Y3364">
        <v>31.272314401014395</v>
      </c>
      <c r="Z3364">
        <v>113.8029800819682</v>
      </c>
      <c r="AA3364">
        <v>17.790447086535185</v>
      </c>
      <c r="AB3364">
        <v>119.21617733771392</v>
      </c>
      <c r="AC3364">
        <v>0</v>
      </c>
      <c r="AD3364">
        <v>0</v>
      </c>
      <c r="AE3364">
        <v>490.98320392245591</v>
      </c>
    </row>
    <row r="3365" spans="1:31" x14ac:dyDescent="0.25">
      <c r="A3365">
        <v>2366254</v>
      </c>
      <c r="B3365">
        <v>1</v>
      </c>
      <c r="C3365" t="s">
        <v>81</v>
      </c>
      <c r="D3365" t="s">
        <v>128</v>
      </c>
      <c r="E3365" t="s">
        <v>166</v>
      </c>
      <c r="F3365" t="s">
        <v>9902</v>
      </c>
      <c r="G3365" t="s">
        <v>168</v>
      </c>
      <c r="H3365" t="s">
        <v>135</v>
      </c>
      <c r="I3365" t="s">
        <v>136</v>
      </c>
      <c r="J3365" t="s">
        <v>137</v>
      </c>
      <c r="K3365" t="s">
        <v>138</v>
      </c>
      <c r="L3365" t="s">
        <v>9903</v>
      </c>
      <c r="M3365" t="s">
        <v>9904</v>
      </c>
      <c r="N3365">
        <v>5.1388888000000001E-2</v>
      </c>
      <c r="O3365">
        <v>0</v>
      </c>
      <c r="P3365">
        <v>2492</v>
      </c>
      <c r="Q3365">
        <v>0</v>
      </c>
      <c r="R3365">
        <v>0</v>
      </c>
      <c r="S3365">
        <v>5</v>
      </c>
      <c r="T3365">
        <v>129</v>
      </c>
      <c r="U3365">
        <v>0</v>
      </c>
      <c r="V3365">
        <v>0</v>
      </c>
      <c r="W3365">
        <v>0</v>
      </c>
      <c r="X3365">
        <v>45.724438064833926</v>
      </c>
      <c r="Y3365">
        <v>0</v>
      </c>
      <c r="Z3365">
        <v>0</v>
      </c>
      <c r="AA3365">
        <v>11.767523332385762</v>
      </c>
      <c r="AB3365">
        <v>30.412315560836966</v>
      </c>
      <c r="AC3365">
        <v>0</v>
      </c>
      <c r="AD3365">
        <v>0</v>
      </c>
      <c r="AE3365">
        <v>87.904276958056656</v>
      </c>
    </row>
    <row r="3366" spans="1:31" x14ac:dyDescent="0.25">
      <c r="A3366">
        <v>2366709</v>
      </c>
      <c r="B3366">
        <v>1</v>
      </c>
      <c r="C3366" t="s">
        <v>80</v>
      </c>
      <c r="D3366" t="s">
        <v>96</v>
      </c>
      <c r="E3366" t="s">
        <v>171</v>
      </c>
      <c r="F3366" t="s">
        <v>9905</v>
      </c>
      <c r="G3366" t="s">
        <v>168</v>
      </c>
      <c r="H3366" t="s">
        <v>135</v>
      </c>
      <c r="I3366" t="s">
        <v>136</v>
      </c>
      <c r="J3366" t="s">
        <v>137</v>
      </c>
      <c r="K3366" t="s">
        <v>138</v>
      </c>
      <c r="L3366" t="s">
        <v>9906</v>
      </c>
      <c r="M3366" t="s">
        <v>9907</v>
      </c>
      <c r="N3366">
        <v>1.2891666660000001</v>
      </c>
      <c r="O3366">
        <v>0</v>
      </c>
      <c r="P3366">
        <v>0</v>
      </c>
      <c r="Q3366">
        <v>0</v>
      </c>
      <c r="R3366">
        <v>0</v>
      </c>
      <c r="S3366">
        <v>1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229.40658763554319</v>
      </c>
      <c r="AB3366">
        <v>0</v>
      </c>
      <c r="AC3366">
        <v>0</v>
      </c>
      <c r="AD3366">
        <v>0</v>
      </c>
      <c r="AE3366">
        <v>229.40658763554319</v>
      </c>
    </row>
    <row r="3367" spans="1:31" x14ac:dyDescent="0.25">
      <c r="A3367">
        <v>2366188</v>
      </c>
      <c r="B3367">
        <v>1</v>
      </c>
      <c r="C3367" t="s">
        <v>80</v>
      </c>
      <c r="D3367" t="s">
        <v>83</v>
      </c>
      <c r="E3367" t="s">
        <v>148</v>
      </c>
      <c r="F3367" t="s">
        <v>9908</v>
      </c>
      <c r="G3367" t="s">
        <v>150</v>
      </c>
      <c r="H3367" t="s">
        <v>151</v>
      </c>
      <c r="I3367" t="s">
        <v>136</v>
      </c>
      <c r="J3367" t="s">
        <v>137</v>
      </c>
      <c r="K3367" t="s">
        <v>138</v>
      </c>
      <c r="L3367" t="s">
        <v>9909</v>
      </c>
      <c r="M3367" t="s">
        <v>9910</v>
      </c>
      <c r="N3367">
        <v>0.88111111099999995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12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4.1149690381291952</v>
      </c>
      <c r="AC3367">
        <v>0</v>
      </c>
      <c r="AD3367">
        <v>0</v>
      </c>
      <c r="AE3367">
        <v>4.1149690381291952</v>
      </c>
    </row>
    <row r="3368" spans="1:31" x14ac:dyDescent="0.25">
      <c r="A3368">
        <v>2366331</v>
      </c>
      <c r="B3368">
        <v>1</v>
      </c>
      <c r="C3368" t="s">
        <v>80</v>
      </c>
      <c r="D3368" t="s">
        <v>105</v>
      </c>
      <c r="E3368" t="s">
        <v>171</v>
      </c>
      <c r="F3368" t="s">
        <v>9911</v>
      </c>
      <c r="G3368" t="s">
        <v>244</v>
      </c>
      <c r="H3368" t="s">
        <v>135</v>
      </c>
      <c r="I3368" t="s">
        <v>136</v>
      </c>
      <c r="J3368" t="s">
        <v>137</v>
      </c>
      <c r="K3368" t="s">
        <v>245</v>
      </c>
      <c r="L3368" t="s">
        <v>9912</v>
      </c>
      <c r="M3368" t="s">
        <v>9913</v>
      </c>
      <c r="N3368">
        <v>2.619444444</v>
      </c>
      <c r="O3368">
        <v>0</v>
      </c>
      <c r="P3368">
        <v>315</v>
      </c>
      <c r="Q3368">
        <v>0</v>
      </c>
      <c r="R3368">
        <v>0</v>
      </c>
      <c r="S3368">
        <v>11</v>
      </c>
      <c r="T3368">
        <v>110</v>
      </c>
      <c r="U3368">
        <v>10</v>
      </c>
      <c r="V3368">
        <v>33</v>
      </c>
      <c r="W3368">
        <v>0</v>
      </c>
      <c r="X3368">
        <v>265.02687384531583</v>
      </c>
      <c r="Y3368">
        <v>0</v>
      </c>
      <c r="Z3368">
        <v>0</v>
      </c>
      <c r="AA3368">
        <v>281.78114778377301</v>
      </c>
      <c r="AB3368">
        <v>887.04656360583317</v>
      </c>
      <c r="AC3368">
        <v>3762.1145071229898</v>
      </c>
      <c r="AD3368">
        <v>5158.1551681784504</v>
      </c>
      <c r="AE3368">
        <v>10354.124260536362</v>
      </c>
    </row>
    <row r="3369" spans="1:31" x14ac:dyDescent="0.25">
      <c r="A3369">
        <v>2366168</v>
      </c>
      <c r="B3369">
        <v>1</v>
      </c>
      <c r="C3369" t="s">
        <v>81</v>
      </c>
      <c r="D3369" t="s">
        <v>118</v>
      </c>
      <c r="E3369" t="s">
        <v>132</v>
      </c>
      <c r="F3369" t="s">
        <v>9914</v>
      </c>
      <c r="G3369" t="s">
        <v>168</v>
      </c>
      <c r="H3369" t="s">
        <v>135</v>
      </c>
      <c r="I3369" t="s">
        <v>136</v>
      </c>
      <c r="J3369" t="s">
        <v>137</v>
      </c>
      <c r="K3369" t="s">
        <v>138</v>
      </c>
      <c r="L3369" t="s">
        <v>9915</v>
      </c>
      <c r="M3369" t="s">
        <v>9916</v>
      </c>
      <c r="N3369">
        <v>0.85694444400000003</v>
      </c>
      <c r="O3369">
        <v>0</v>
      </c>
      <c r="P3369">
        <v>244</v>
      </c>
      <c r="Q3369">
        <v>0</v>
      </c>
      <c r="R3369">
        <v>14</v>
      </c>
      <c r="S3369">
        <v>0</v>
      </c>
      <c r="T3369">
        <v>22</v>
      </c>
      <c r="U3369">
        <v>0</v>
      </c>
      <c r="V3369">
        <v>0</v>
      </c>
      <c r="W3369">
        <v>0</v>
      </c>
      <c r="X3369">
        <v>50.263746857227879</v>
      </c>
      <c r="Y3369">
        <v>0</v>
      </c>
      <c r="Z3369">
        <v>25.440252772674739</v>
      </c>
      <c r="AA3369">
        <v>0</v>
      </c>
      <c r="AB3369">
        <v>7.4014367974450153</v>
      </c>
      <c r="AC3369">
        <v>0</v>
      </c>
      <c r="AD3369">
        <v>0</v>
      </c>
      <c r="AE3369">
        <v>83.105436427347641</v>
      </c>
    </row>
    <row r="3370" spans="1:31" x14ac:dyDescent="0.25">
      <c r="A3370">
        <v>2366586</v>
      </c>
      <c r="B3370">
        <v>1</v>
      </c>
      <c r="C3370" t="s">
        <v>80</v>
      </c>
      <c r="D3370" t="s">
        <v>97</v>
      </c>
      <c r="E3370" t="s">
        <v>171</v>
      </c>
      <c r="F3370" t="s">
        <v>9917</v>
      </c>
      <c r="G3370" t="s">
        <v>134</v>
      </c>
      <c r="H3370" t="s">
        <v>135</v>
      </c>
      <c r="I3370" t="s">
        <v>136</v>
      </c>
      <c r="J3370" t="s">
        <v>137</v>
      </c>
      <c r="K3370" t="s">
        <v>138</v>
      </c>
      <c r="L3370" t="s">
        <v>9918</v>
      </c>
      <c r="M3370" t="s">
        <v>9919</v>
      </c>
      <c r="N3370">
        <v>4.9275000000000002</v>
      </c>
      <c r="O3370">
        <v>0</v>
      </c>
      <c r="P3370">
        <v>147</v>
      </c>
      <c r="Q3370">
        <v>0</v>
      </c>
      <c r="R3370">
        <v>7</v>
      </c>
      <c r="S3370">
        <v>1</v>
      </c>
      <c r="T3370">
        <v>19</v>
      </c>
      <c r="U3370">
        <v>0</v>
      </c>
      <c r="V3370">
        <v>0</v>
      </c>
      <c r="W3370">
        <v>0</v>
      </c>
      <c r="X3370">
        <v>733.53702147813044</v>
      </c>
      <c r="Y3370">
        <v>0</v>
      </c>
      <c r="Z3370">
        <v>11.09555342095368</v>
      </c>
      <c r="AA3370">
        <v>15.945344208634001</v>
      </c>
      <c r="AB3370">
        <v>273.21569065667859</v>
      </c>
      <c r="AC3370">
        <v>0</v>
      </c>
      <c r="AD3370">
        <v>0</v>
      </c>
      <c r="AE3370">
        <v>1033.7936097643967</v>
      </c>
    </row>
    <row r="3371" spans="1:31" x14ac:dyDescent="0.25">
      <c r="A3371">
        <v>2366629</v>
      </c>
      <c r="B3371">
        <v>1</v>
      </c>
      <c r="C3371" t="s">
        <v>81</v>
      </c>
      <c r="D3371" t="s">
        <v>120</v>
      </c>
      <c r="E3371" t="s">
        <v>148</v>
      </c>
      <c r="F3371" t="s">
        <v>9920</v>
      </c>
      <c r="G3371" t="s">
        <v>150</v>
      </c>
      <c r="H3371" t="s">
        <v>151</v>
      </c>
      <c r="I3371" t="s">
        <v>136</v>
      </c>
      <c r="J3371" t="s">
        <v>137</v>
      </c>
      <c r="K3371" t="s">
        <v>138</v>
      </c>
      <c r="L3371" t="s">
        <v>9921</v>
      </c>
      <c r="M3371" t="s">
        <v>9922</v>
      </c>
      <c r="N3371">
        <v>1.726388888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1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</row>
    <row r="3372" spans="1:31" x14ac:dyDescent="0.25">
      <c r="A3372">
        <v>2366337</v>
      </c>
      <c r="B3372">
        <v>1</v>
      </c>
      <c r="C3372" t="s">
        <v>80</v>
      </c>
      <c r="D3372" t="s">
        <v>95</v>
      </c>
      <c r="E3372" t="s">
        <v>132</v>
      </c>
      <c r="F3372" t="s">
        <v>9923</v>
      </c>
      <c r="G3372" t="s">
        <v>244</v>
      </c>
      <c r="H3372" t="s">
        <v>135</v>
      </c>
      <c r="I3372" t="s">
        <v>136</v>
      </c>
      <c r="J3372" t="s">
        <v>137</v>
      </c>
      <c r="K3372" t="s">
        <v>245</v>
      </c>
      <c r="L3372" t="s">
        <v>9924</v>
      </c>
      <c r="M3372" t="s">
        <v>9925</v>
      </c>
      <c r="N3372">
        <v>4.5422222220000004</v>
      </c>
      <c r="O3372">
        <v>0</v>
      </c>
      <c r="P3372">
        <v>181</v>
      </c>
      <c r="Q3372">
        <v>0</v>
      </c>
      <c r="R3372">
        <v>0</v>
      </c>
      <c r="S3372">
        <v>0</v>
      </c>
      <c r="T3372">
        <v>26</v>
      </c>
      <c r="U3372">
        <v>0</v>
      </c>
      <c r="V3372">
        <v>0</v>
      </c>
      <c r="W3372">
        <v>0</v>
      </c>
      <c r="X3372">
        <v>194.01226002197339</v>
      </c>
      <c r="Y3372">
        <v>0</v>
      </c>
      <c r="Z3372">
        <v>0</v>
      </c>
      <c r="AA3372">
        <v>0</v>
      </c>
      <c r="AB3372">
        <v>407.95543152386989</v>
      </c>
      <c r="AC3372">
        <v>0</v>
      </c>
      <c r="AD3372">
        <v>0</v>
      </c>
      <c r="AE3372">
        <v>601.96769154584331</v>
      </c>
    </row>
    <row r="3373" spans="1:31" x14ac:dyDescent="0.25">
      <c r="A3373">
        <v>2366583</v>
      </c>
      <c r="B3373">
        <v>1</v>
      </c>
      <c r="C3373" t="s">
        <v>80</v>
      </c>
      <c r="D3373" t="s">
        <v>85</v>
      </c>
      <c r="E3373" t="s">
        <v>225</v>
      </c>
      <c r="F3373" t="s">
        <v>9926</v>
      </c>
      <c r="G3373" t="s">
        <v>156</v>
      </c>
      <c r="H3373" t="s">
        <v>151</v>
      </c>
      <c r="I3373" t="s">
        <v>136</v>
      </c>
      <c r="J3373" t="s">
        <v>137</v>
      </c>
      <c r="K3373" t="s">
        <v>138</v>
      </c>
      <c r="L3373" t="s">
        <v>9927</v>
      </c>
      <c r="M3373" t="s">
        <v>9928</v>
      </c>
      <c r="N3373">
        <v>0.69388888800000004</v>
      </c>
      <c r="O3373">
        <v>0</v>
      </c>
      <c r="P3373">
        <v>193</v>
      </c>
      <c r="Q3373">
        <v>0</v>
      </c>
      <c r="R3373">
        <v>0</v>
      </c>
      <c r="S3373">
        <v>0</v>
      </c>
      <c r="T3373">
        <v>6</v>
      </c>
      <c r="U3373">
        <v>0</v>
      </c>
      <c r="V3373">
        <v>0</v>
      </c>
      <c r="W3373">
        <v>0</v>
      </c>
      <c r="X3373">
        <v>44.584858738666263</v>
      </c>
      <c r="Y3373">
        <v>0</v>
      </c>
      <c r="Z3373">
        <v>0</v>
      </c>
      <c r="AA3373">
        <v>0</v>
      </c>
      <c r="AB3373">
        <v>8.4513493286929204</v>
      </c>
      <c r="AC3373">
        <v>0</v>
      </c>
      <c r="AD3373">
        <v>0</v>
      </c>
      <c r="AE3373">
        <v>53.036208067359183</v>
      </c>
    </row>
    <row r="3374" spans="1:31" x14ac:dyDescent="0.25">
      <c r="A3374">
        <v>2366314</v>
      </c>
      <c r="B3374">
        <v>1</v>
      </c>
      <c r="C3374" t="s">
        <v>80</v>
      </c>
      <c r="D3374" t="s">
        <v>104</v>
      </c>
      <c r="E3374" t="s">
        <v>166</v>
      </c>
      <c r="F3374" t="s">
        <v>9929</v>
      </c>
      <c r="G3374" t="s">
        <v>244</v>
      </c>
      <c r="H3374" t="s">
        <v>135</v>
      </c>
      <c r="I3374" t="s">
        <v>136</v>
      </c>
      <c r="J3374" t="s">
        <v>137</v>
      </c>
      <c r="K3374" t="s">
        <v>245</v>
      </c>
      <c r="L3374" t="s">
        <v>9930</v>
      </c>
      <c r="M3374" t="s">
        <v>9668</v>
      </c>
      <c r="N3374">
        <v>2.8627777769999998</v>
      </c>
      <c r="O3374">
        <v>3</v>
      </c>
      <c r="P3374">
        <v>13</v>
      </c>
      <c r="Q3374">
        <v>17</v>
      </c>
      <c r="R3374">
        <v>27</v>
      </c>
      <c r="S3374">
        <v>3</v>
      </c>
      <c r="T3374">
        <v>7</v>
      </c>
      <c r="U3374">
        <v>1</v>
      </c>
      <c r="V3374">
        <v>0</v>
      </c>
      <c r="W3374">
        <v>3.4165880685310577</v>
      </c>
      <c r="X3374">
        <v>9.9326547621825529</v>
      </c>
      <c r="Y3374">
        <v>97.009701075907316</v>
      </c>
      <c r="Z3374">
        <v>35.273764870620347</v>
      </c>
      <c r="AA3374">
        <v>8.8774502073088257</v>
      </c>
      <c r="AB3374">
        <v>106.51389142180419</v>
      </c>
      <c r="AC3374">
        <v>448.43643517796909</v>
      </c>
      <c r="AD3374">
        <v>0</v>
      </c>
      <c r="AE3374">
        <v>709.46048558432335</v>
      </c>
    </row>
    <row r="3375" spans="1:31" x14ac:dyDescent="0.25">
      <c r="A3375">
        <v>2366560</v>
      </c>
      <c r="B3375">
        <v>1</v>
      </c>
      <c r="C3375" t="s">
        <v>80</v>
      </c>
      <c r="D3375" t="s">
        <v>105</v>
      </c>
      <c r="E3375" t="s">
        <v>148</v>
      </c>
      <c r="F3375" t="s">
        <v>9931</v>
      </c>
      <c r="G3375" t="s">
        <v>150</v>
      </c>
      <c r="H3375" t="s">
        <v>151</v>
      </c>
      <c r="I3375" t="s">
        <v>136</v>
      </c>
      <c r="J3375" t="s">
        <v>137</v>
      </c>
      <c r="K3375" t="s">
        <v>138</v>
      </c>
      <c r="L3375" t="s">
        <v>9932</v>
      </c>
      <c r="M3375" t="s">
        <v>9933</v>
      </c>
      <c r="N3375">
        <v>1.0561111110000001</v>
      </c>
      <c r="O3375">
        <v>0</v>
      </c>
      <c r="P3375">
        <v>6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2.4577548265547473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2.4577548265547473</v>
      </c>
    </row>
    <row r="3376" spans="1:31" x14ac:dyDescent="0.25">
      <c r="A3376">
        <v>2366692</v>
      </c>
      <c r="B3376">
        <v>1</v>
      </c>
      <c r="C3376" t="s">
        <v>81</v>
      </c>
      <c r="D3376" t="s">
        <v>118</v>
      </c>
      <c r="E3376" t="s">
        <v>154</v>
      </c>
      <c r="F3376" t="s">
        <v>9934</v>
      </c>
      <c r="G3376" t="s">
        <v>299</v>
      </c>
      <c r="H3376" t="s">
        <v>151</v>
      </c>
      <c r="I3376" t="s">
        <v>136</v>
      </c>
      <c r="J3376" t="s">
        <v>137</v>
      </c>
      <c r="K3376" t="s">
        <v>138</v>
      </c>
      <c r="L3376" t="s">
        <v>9935</v>
      </c>
      <c r="M3376" t="s">
        <v>9936</v>
      </c>
      <c r="N3376">
        <v>0.55833333299999999</v>
      </c>
      <c r="O3376">
        <v>0</v>
      </c>
      <c r="P3376">
        <v>169</v>
      </c>
      <c r="Q3376">
        <v>0</v>
      </c>
      <c r="R3376">
        <v>18</v>
      </c>
      <c r="S3376">
        <v>0</v>
      </c>
      <c r="T3376">
        <v>21</v>
      </c>
      <c r="U3376">
        <v>0</v>
      </c>
      <c r="V3376">
        <v>0</v>
      </c>
      <c r="W3376">
        <v>0</v>
      </c>
      <c r="X3376">
        <v>42.327678698215806</v>
      </c>
      <c r="Y3376">
        <v>0</v>
      </c>
      <c r="Z3376">
        <v>4.4276172030542202</v>
      </c>
      <c r="AA3376">
        <v>0</v>
      </c>
      <c r="AB3376">
        <v>13.261860666076421</v>
      </c>
      <c r="AC3376">
        <v>0</v>
      </c>
      <c r="AD3376">
        <v>0</v>
      </c>
      <c r="AE3376">
        <v>60.017156567346447</v>
      </c>
    </row>
    <row r="3377" spans="1:31" x14ac:dyDescent="0.25">
      <c r="A3377">
        <v>2366546</v>
      </c>
      <c r="B3377">
        <v>1</v>
      </c>
      <c r="C3377" t="s">
        <v>81</v>
      </c>
      <c r="D3377" t="s">
        <v>127</v>
      </c>
      <c r="E3377" t="s">
        <v>132</v>
      </c>
      <c r="F3377" t="s">
        <v>9937</v>
      </c>
      <c r="G3377" t="s">
        <v>244</v>
      </c>
      <c r="H3377" t="s">
        <v>135</v>
      </c>
      <c r="I3377" t="s">
        <v>136</v>
      </c>
      <c r="J3377" t="s">
        <v>137</v>
      </c>
      <c r="K3377" t="s">
        <v>245</v>
      </c>
      <c r="L3377" t="s">
        <v>9938</v>
      </c>
      <c r="M3377" t="s">
        <v>9939</v>
      </c>
      <c r="N3377">
        <v>1.591388888</v>
      </c>
      <c r="O3377">
        <v>0</v>
      </c>
      <c r="P3377">
        <v>321</v>
      </c>
      <c r="Q3377">
        <v>0</v>
      </c>
      <c r="R3377">
        <v>10</v>
      </c>
      <c r="S3377">
        <v>0</v>
      </c>
      <c r="T3377">
        <v>19</v>
      </c>
      <c r="U3377">
        <v>0</v>
      </c>
      <c r="V3377">
        <v>0</v>
      </c>
      <c r="W3377">
        <v>0</v>
      </c>
      <c r="X3377">
        <v>190.13528161357911</v>
      </c>
      <c r="Y3377">
        <v>0</v>
      </c>
      <c r="Z3377">
        <v>11.227026959145434</v>
      </c>
      <c r="AA3377">
        <v>0</v>
      </c>
      <c r="AB3377">
        <v>38.265990824065582</v>
      </c>
      <c r="AC3377">
        <v>0</v>
      </c>
      <c r="AD3377">
        <v>0</v>
      </c>
      <c r="AE3377">
        <v>239.62829939679011</v>
      </c>
    </row>
    <row r="3378" spans="1:31" x14ac:dyDescent="0.25">
      <c r="A3378">
        <v>2366397</v>
      </c>
      <c r="B3378">
        <v>1</v>
      </c>
      <c r="C3378" t="s">
        <v>80</v>
      </c>
      <c r="D3378" t="s">
        <v>92</v>
      </c>
      <c r="E3378" t="s">
        <v>225</v>
      </c>
      <c r="F3378" t="s">
        <v>9940</v>
      </c>
      <c r="G3378" t="s">
        <v>227</v>
      </c>
      <c r="H3378" t="s">
        <v>151</v>
      </c>
      <c r="I3378" t="s">
        <v>136</v>
      </c>
      <c r="J3378" t="s">
        <v>137</v>
      </c>
      <c r="K3378" t="s">
        <v>138</v>
      </c>
      <c r="L3378" t="s">
        <v>9941</v>
      </c>
      <c r="M3378" t="s">
        <v>9942</v>
      </c>
      <c r="N3378">
        <v>1.7383333329999999</v>
      </c>
      <c r="O3378">
        <v>0</v>
      </c>
      <c r="P3378">
        <v>187</v>
      </c>
      <c r="Q3378">
        <v>0</v>
      </c>
      <c r="R3378">
        <v>0</v>
      </c>
      <c r="S3378">
        <v>0</v>
      </c>
      <c r="T3378">
        <v>1</v>
      </c>
      <c r="U3378">
        <v>0</v>
      </c>
      <c r="V3378">
        <v>0</v>
      </c>
      <c r="W3378">
        <v>0</v>
      </c>
      <c r="X3378">
        <v>94.738535331372375</v>
      </c>
      <c r="Y3378">
        <v>0</v>
      </c>
      <c r="Z3378">
        <v>0</v>
      </c>
      <c r="AA3378">
        <v>0</v>
      </c>
      <c r="AB3378">
        <v>4.4282851961548886</v>
      </c>
      <c r="AC3378">
        <v>0</v>
      </c>
      <c r="AD3378">
        <v>0</v>
      </c>
      <c r="AE3378">
        <v>99.166820527527264</v>
      </c>
    </row>
    <row r="3379" spans="1:31" x14ac:dyDescent="0.25">
      <c r="A3379">
        <v>2366185</v>
      </c>
      <c r="B3379">
        <v>1</v>
      </c>
      <c r="C3379" t="s">
        <v>80</v>
      </c>
      <c r="D3379" t="s">
        <v>97</v>
      </c>
      <c r="E3379" t="s">
        <v>166</v>
      </c>
      <c r="F3379" t="s">
        <v>9851</v>
      </c>
      <c r="G3379" t="s">
        <v>168</v>
      </c>
      <c r="H3379" t="s">
        <v>135</v>
      </c>
      <c r="I3379" t="s">
        <v>136</v>
      </c>
      <c r="J3379" t="s">
        <v>137</v>
      </c>
      <c r="K3379" t="s">
        <v>138</v>
      </c>
      <c r="L3379" t="s">
        <v>9943</v>
      </c>
      <c r="M3379" t="s">
        <v>9944</v>
      </c>
      <c r="N3379">
        <v>7.136666666</v>
      </c>
      <c r="O3379">
        <v>2</v>
      </c>
      <c r="P3379">
        <v>964</v>
      </c>
      <c r="Q3379">
        <v>1</v>
      </c>
      <c r="R3379">
        <v>31</v>
      </c>
      <c r="S3379">
        <v>5</v>
      </c>
      <c r="T3379">
        <v>73</v>
      </c>
      <c r="U3379">
        <v>0</v>
      </c>
      <c r="V3379">
        <v>0</v>
      </c>
      <c r="W3379">
        <v>276.06125521026217</v>
      </c>
      <c r="X3379">
        <v>2160.4228630905891</v>
      </c>
      <c r="Y3379">
        <v>0.63027629540000008</v>
      </c>
      <c r="Z3379">
        <v>79.610258861890372</v>
      </c>
      <c r="AA3379">
        <v>127.12784725277456</v>
      </c>
      <c r="AB3379">
        <v>767.20126024125943</v>
      </c>
      <c r="AC3379">
        <v>0</v>
      </c>
      <c r="AD3379">
        <v>0</v>
      </c>
      <c r="AE3379">
        <v>3411.0537609521762</v>
      </c>
    </row>
    <row r="3380" spans="1:31" x14ac:dyDescent="0.25">
      <c r="A3380">
        <v>2366540</v>
      </c>
      <c r="B3380">
        <v>1</v>
      </c>
      <c r="C3380" t="s">
        <v>80</v>
      </c>
      <c r="D3380" t="s">
        <v>85</v>
      </c>
      <c r="E3380" t="s">
        <v>148</v>
      </c>
      <c r="F3380" t="s">
        <v>9945</v>
      </c>
      <c r="G3380" t="s">
        <v>150</v>
      </c>
      <c r="H3380" t="s">
        <v>151</v>
      </c>
      <c r="I3380" t="s">
        <v>136</v>
      </c>
      <c r="J3380" t="s">
        <v>137</v>
      </c>
      <c r="K3380" t="s">
        <v>138</v>
      </c>
      <c r="L3380" t="s">
        <v>9946</v>
      </c>
      <c r="M3380" t="s">
        <v>9947</v>
      </c>
      <c r="N3380">
        <v>1.403611111</v>
      </c>
      <c r="O3380">
        <v>0</v>
      </c>
      <c r="P3380">
        <v>7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3.3682973026293559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3.3682973026293559</v>
      </c>
    </row>
    <row r="3381" spans="1:31" x14ac:dyDescent="0.25">
      <c r="A3381">
        <v>2366563</v>
      </c>
      <c r="B3381">
        <v>1</v>
      </c>
      <c r="C3381" t="s">
        <v>81</v>
      </c>
      <c r="D3381" t="s">
        <v>121</v>
      </c>
      <c r="E3381" t="s">
        <v>148</v>
      </c>
      <c r="F3381" t="s">
        <v>9948</v>
      </c>
      <c r="G3381" t="s">
        <v>181</v>
      </c>
      <c r="H3381" t="s">
        <v>151</v>
      </c>
      <c r="I3381" t="s">
        <v>136</v>
      </c>
      <c r="J3381" t="s">
        <v>3</v>
      </c>
      <c r="K3381" t="s">
        <v>138</v>
      </c>
      <c r="L3381" t="s">
        <v>9949</v>
      </c>
      <c r="M3381" t="s">
        <v>9950</v>
      </c>
      <c r="N3381">
        <v>3.4963888879999998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1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0.65740448015712583</v>
      </c>
      <c r="AC3381">
        <v>0</v>
      </c>
      <c r="AD3381">
        <v>0</v>
      </c>
      <c r="AE3381">
        <v>0.65740448015712583</v>
      </c>
    </row>
    <row r="3382" spans="1:31" x14ac:dyDescent="0.25">
      <c r="A3382">
        <v>2366477</v>
      </c>
      <c r="B3382">
        <v>1</v>
      </c>
      <c r="C3382" t="s">
        <v>81</v>
      </c>
      <c r="D3382" t="s">
        <v>117</v>
      </c>
      <c r="E3382" t="s">
        <v>148</v>
      </c>
      <c r="F3382" t="s">
        <v>2721</v>
      </c>
      <c r="G3382" t="s">
        <v>150</v>
      </c>
      <c r="H3382" t="s">
        <v>151</v>
      </c>
      <c r="I3382" t="s">
        <v>136</v>
      </c>
      <c r="J3382" t="s">
        <v>137</v>
      </c>
      <c r="K3382" t="s">
        <v>138</v>
      </c>
      <c r="L3382" t="s">
        <v>9951</v>
      </c>
      <c r="M3382" t="s">
        <v>9952</v>
      </c>
      <c r="N3382">
        <v>0.87388888799999997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1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1.0701908447004682</v>
      </c>
      <c r="AE3382">
        <v>1.0701908447004682</v>
      </c>
    </row>
    <row r="3383" spans="1:31" x14ac:dyDescent="0.25">
      <c r="A3383">
        <v>2366171</v>
      </c>
      <c r="B3383">
        <v>1</v>
      </c>
      <c r="C3383" t="s">
        <v>80</v>
      </c>
      <c r="D3383" t="s">
        <v>99</v>
      </c>
      <c r="E3383" t="s">
        <v>166</v>
      </c>
      <c r="F3383" t="s">
        <v>9953</v>
      </c>
      <c r="G3383" t="s">
        <v>328</v>
      </c>
      <c r="H3383" t="s">
        <v>135</v>
      </c>
      <c r="I3383" t="s">
        <v>136</v>
      </c>
      <c r="J3383" t="s">
        <v>137</v>
      </c>
      <c r="K3383" t="s">
        <v>245</v>
      </c>
      <c r="L3383" t="s">
        <v>9954</v>
      </c>
      <c r="M3383" t="s">
        <v>9955</v>
      </c>
      <c r="N3383">
        <v>0.115833333</v>
      </c>
      <c r="O3383">
        <v>8</v>
      </c>
      <c r="P3383">
        <v>2984</v>
      </c>
      <c r="Q3383">
        <v>14</v>
      </c>
      <c r="R3383">
        <v>171</v>
      </c>
      <c r="S3383">
        <v>24</v>
      </c>
      <c r="T3383">
        <v>423</v>
      </c>
      <c r="U3383">
        <v>0</v>
      </c>
      <c r="V3383">
        <v>9</v>
      </c>
      <c r="W3383">
        <v>5.976397032192363</v>
      </c>
      <c r="X3383">
        <v>87.995901805452434</v>
      </c>
      <c r="Y3383">
        <v>7.961113794579</v>
      </c>
      <c r="Z3383">
        <v>9.9302106863916979</v>
      </c>
      <c r="AA3383">
        <v>6.0052356986675788</v>
      </c>
      <c r="AB3383">
        <v>34.920580131924986</v>
      </c>
      <c r="AC3383">
        <v>0</v>
      </c>
      <c r="AD3383">
        <v>22.964559074935387</v>
      </c>
      <c r="AE3383">
        <v>175.75399822414346</v>
      </c>
    </row>
    <row r="3384" spans="1:31" x14ac:dyDescent="0.25">
      <c r="A3384">
        <v>2366420</v>
      </c>
      <c r="B3384">
        <v>1</v>
      </c>
      <c r="C3384" t="s">
        <v>80</v>
      </c>
      <c r="D3384" t="s">
        <v>93</v>
      </c>
      <c r="E3384" t="s">
        <v>148</v>
      </c>
      <c r="F3384" t="s">
        <v>9956</v>
      </c>
      <c r="G3384" t="s">
        <v>160</v>
      </c>
      <c r="H3384" t="s">
        <v>151</v>
      </c>
      <c r="I3384" t="s">
        <v>136</v>
      </c>
      <c r="J3384" t="s">
        <v>137</v>
      </c>
      <c r="K3384" t="s">
        <v>138</v>
      </c>
      <c r="L3384" t="s">
        <v>9957</v>
      </c>
      <c r="M3384" t="s">
        <v>9958</v>
      </c>
      <c r="N3384">
        <v>2.0494444440000001</v>
      </c>
      <c r="O3384">
        <v>0</v>
      </c>
      <c r="P3384">
        <v>6</v>
      </c>
      <c r="Q3384">
        <v>0</v>
      </c>
      <c r="R3384">
        <v>0</v>
      </c>
      <c r="S3384">
        <v>0</v>
      </c>
      <c r="T3384">
        <v>1</v>
      </c>
      <c r="U3384">
        <v>0</v>
      </c>
      <c r="V3384">
        <v>0</v>
      </c>
      <c r="W3384">
        <v>0</v>
      </c>
      <c r="X3384">
        <v>2.331400595854408</v>
      </c>
      <c r="Y3384">
        <v>0</v>
      </c>
      <c r="Z3384">
        <v>0</v>
      </c>
      <c r="AA3384">
        <v>0</v>
      </c>
      <c r="AB3384">
        <v>5.3200782021432778</v>
      </c>
      <c r="AC3384">
        <v>0</v>
      </c>
      <c r="AD3384">
        <v>0</v>
      </c>
      <c r="AE3384">
        <v>7.6514787979976857</v>
      </c>
    </row>
    <row r="3385" spans="1:31" x14ac:dyDescent="0.25">
      <c r="A3385">
        <v>2366726</v>
      </c>
      <c r="B3385">
        <v>1</v>
      </c>
      <c r="C3385" t="s">
        <v>80</v>
      </c>
      <c r="D3385" t="s">
        <v>83</v>
      </c>
      <c r="E3385" t="s">
        <v>132</v>
      </c>
      <c r="F3385" t="s">
        <v>5847</v>
      </c>
      <c r="G3385" t="s">
        <v>185</v>
      </c>
      <c r="H3385" t="s">
        <v>135</v>
      </c>
      <c r="I3385" t="s">
        <v>136</v>
      </c>
      <c r="J3385" t="s">
        <v>137</v>
      </c>
      <c r="K3385" t="s">
        <v>138</v>
      </c>
      <c r="L3385" t="s">
        <v>9959</v>
      </c>
      <c r="M3385" t="s">
        <v>9960</v>
      </c>
      <c r="N3385">
        <v>2.1952777769999998</v>
      </c>
      <c r="O3385">
        <v>0</v>
      </c>
      <c r="P3385">
        <v>168</v>
      </c>
      <c r="Q3385">
        <v>0</v>
      </c>
      <c r="R3385">
        <v>0</v>
      </c>
      <c r="S3385">
        <v>0</v>
      </c>
      <c r="T3385">
        <v>304</v>
      </c>
      <c r="U3385">
        <v>0</v>
      </c>
      <c r="V3385">
        <v>23</v>
      </c>
      <c r="W3385">
        <v>0</v>
      </c>
      <c r="X3385">
        <v>115.16334678366302</v>
      </c>
      <c r="Y3385">
        <v>0</v>
      </c>
      <c r="Z3385">
        <v>0</v>
      </c>
      <c r="AA3385">
        <v>0</v>
      </c>
      <c r="AB3385">
        <v>914.82086201095831</v>
      </c>
      <c r="AC3385">
        <v>0</v>
      </c>
      <c r="AD3385">
        <v>827.0780060713912</v>
      </c>
      <c r="AE3385">
        <v>1857.0622148660125</v>
      </c>
    </row>
    <row r="3386" spans="1:31" x14ac:dyDescent="0.25">
      <c r="A3386">
        <v>2366669</v>
      </c>
      <c r="B3386">
        <v>1</v>
      </c>
      <c r="C3386" t="s">
        <v>81</v>
      </c>
      <c r="D3386" t="s">
        <v>118</v>
      </c>
      <c r="E3386" t="s">
        <v>148</v>
      </c>
      <c r="F3386" t="s">
        <v>9961</v>
      </c>
      <c r="G3386" t="s">
        <v>160</v>
      </c>
      <c r="H3386" t="s">
        <v>151</v>
      </c>
      <c r="I3386" t="s">
        <v>136</v>
      </c>
      <c r="J3386" t="s">
        <v>137</v>
      </c>
      <c r="K3386" t="s">
        <v>138</v>
      </c>
      <c r="L3386" t="s">
        <v>9962</v>
      </c>
      <c r="M3386" t="s">
        <v>9963</v>
      </c>
      <c r="N3386">
        <v>1.1133333329999999</v>
      </c>
      <c r="O3386">
        <v>0</v>
      </c>
      <c r="P3386">
        <v>1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3.4942861157600002E-3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3.4942861157600002E-3</v>
      </c>
    </row>
    <row r="3387" spans="1:31" x14ac:dyDescent="0.25">
      <c r="A3387">
        <v>2366228</v>
      </c>
      <c r="B3387">
        <v>1</v>
      </c>
      <c r="C3387" t="s">
        <v>80</v>
      </c>
      <c r="D3387" t="s">
        <v>84</v>
      </c>
      <c r="E3387" t="s">
        <v>148</v>
      </c>
      <c r="F3387" t="s">
        <v>8999</v>
      </c>
      <c r="G3387" t="s">
        <v>240</v>
      </c>
      <c r="H3387" t="s">
        <v>151</v>
      </c>
      <c r="I3387" t="s">
        <v>136</v>
      </c>
      <c r="J3387" t="s">
        <v>137</v>
      </c>
      <c r="K3387" t="s">
        <v>138</v>
      </c>
      <c r="L3387" t="s">
        <v>9964</v>
      </c>
      <c r="M3387" t="s">
        <v>9965</v>
      </c>
      <c r="N3387">
        <v>7.6675000000000004</v>
      </c>
      <c r="O3387">
        <v>0</v>
      </c>
      <c r="P3387">
        <v>9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22.776775468736414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22.776775468736414</v>
      </c>
    </row>
    <row r="3388" spans="1:31" x14ac:dyDescent="0.25">
      <c r="A3388">
        <v>2366200</v>
      </c>
      <c r="B3388">
        <v>1</v>
      </c>
      <c r="C3388" t="s">
        <v>80</v>
      </c>
      <c r="D3388" t="s">
        <v>103</v>
      </c>
      <c r="E3388" t="s">
        <v>171</v>
      </c>
      <c r="F3388" t="s">
        <v>2607</v>
      </c>
      <c r="G3388" t="s">
        <v>168</v>
      </c>
      <c r="H3388" t="s">
        <v>135</v>
      </c>
      <c r="I3388" t="s">
        <v>136</v>
      </c>
      <c r="J3388" t="s">
        <v>137</v>
      </c>
      <c r="K3388" t="s">
        <v>138</v>
      </c>
      <c r="L3388" t="s">
        <v>9966</v>
      </c>
      <c r="M3388" t="s">
        <v>9967</v>
      </c>
      <c r="N3388">
        <v>0.85833333300000003</v>
      </c>
      <c r="O3388">
        <v>0</v>
      </c>
      <c r="P3388">
        <v>1131</v>
      </c>
      <c r="Q3388">
        <v>9</v>
      </c>
      <c r="R3388">
        <v>17</v>
      </c>
      <c r="S3388">
        <v>3</v>
      </c>
      <c r="T3388">
        <v>182</v>
      </c>
      <c r="U3388">
        <v>0</v>
      </c>
      <c r="V3388">
        <v>3</v>
      </c>
      <c r="W3388">
        <v>0</v>
      </c>
      <c r="X3388">
        <v>277.78093381008279</v>
      </c>
      <c r="Y3388">
        <v>252.5176610798419</v>
      </c>
      <c r="Z3388">
        <v>137.08877333579738</v>
      </c>
      <c r="AA3388">
        <v>13.600512843504974</v>
      </c>
      <c r="AB3388">
        <v>116.59719787632393</v>
      </c>
      <c r="AC3388">
        <v>0</v>
      </c>
      <c r="AD3388">
        <v>3.6987705584188335</v>
      </c>
      <c r="AE3388">
        <v>801.2838495039698</v>
      </c>
    </row>
    <row r="3389" spans="1:31" x14ac:dyDescent="0.25">
      <c r="A3389">
        <v>2366486</v>
      </c>
      <c r="B3389">
        <v>1</v>
      </c>
      <c r="C3389" t="s">
        <v>81</v>
      </c>
      <c r="D3389" t="s">
        <v>121</v>
      </c>
      <c r="E3389" t="s">
        <v>132</v>
      </c>
      <c r="F3389" t="s">
        <v>9968</v>
      </c>
      <c r="G3389" t="s">
        <v>244</v>
      </c>
      <c r="H3389" t="s">
        <v>135</v>
      </c>
      <c r="I3389" t="s">
        <v>136</v>
      </c>
      <c r="J3389" t="s">
        <v>137</v>
      </c>
      <c r="K3389" t="s">
        <v>245</v>
      </c>
      <c r="L3389" t="s">
        <v>9969</v>
      </c>
      <c r="M3389" t="s">
        <v>9970</v>
      </c>
      <c r="N3389">
        <v>0.83499999999999996</v>
      </c>
      <c r="O3389">
        <v>0</v>
      </c>
      <c r="P3389">
        <v>0</v>
      </c>
      <c r="Q3389">
        <v>0</v>
      </c>
      <c r="R3389">
        <v>0</v>
      </c>
      <c r="S3389">
        <v>1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2.0357492440608334</v>
      </c>
      <c r="AB3389">
        <v>0</v>
      </c>
      <c r="AC3389">
        <v>0</v>
      </c>
      <c r="AD3389">
        <v>0</v>
      </c>
      <c r="AE3389">
        <v>2.0357492440608334</v>
      </c>
    </row>
    <row r="3390" spans="1:31" x14ac:dyDescent="0.25">
      <c r="A3390">
        <v>2366300</v>
      </c>
      <c r="B3390">
        <v>1</v>
      </c>
      <c r="C3390" t="s">
        <v>80</v>
      </c>
      <c r="D3390" t="s">
        <v>105</v>
      </c>
      <c r="E3390" t="s">
        <v>175</v>
      </c>
      <c r="F3390" t="s">
        <v>6776</v>
      </c>
      <c r="G3390" t="s">
        <v>177</v>
      </c>
      <c r="H3390" t="s">
        <v>151</v>
      </c>
      <c r="I3390" t="s">
        <v>136</v>
      </c>
      <c r="J3390" t="s">
        <v>137</v>
      </c>
      <c r="K3390" t="s">
        <v>138</v>
      </c>
      <c r="L3390" t="s">
        <v>9971</v>
      </c>
      <c r="M3390" t="s">
        <v>9972</v>
      </c>
      <c r="N3390">
        <v>3.3566666660000002</v>
      </c>
      <c r="O3390">
        <v>0</v>
      </c>
      <c r="P3390">
        <v>51</v>
      </c>
      <c r="Q3390">
        <v>0</v>
      </c>
      <c r="R3390">
        <v>0</v>
      </c>
      <c r="S3390">
        <v>0</v>
      </c>
      <c r="T3390">
        <v>4</v>
      </c>
      <c r="U3390">
        <v>0</v>
      </c>
      <c r="V3390">
        <v>0</v>
      </c>
      <c r="W3390">
        <v>0</v>
      </c>
      <c r="X3390">
        <v>35.230388596422266</v>
      </c>
      <c r="Y3390">
        <v>0</v>
      </c>
      <c r="Z3390">
        <v>0</v>
      </c>
      <c r="AA3390">
        <v>0</v>
      </c>
      <c r="AB3390">
        <v>57.932461483291377</v>
      </c>
      <c r="AC3390">
        <v>0</v>
      </c>
      <c r="AD3390">
        <v>0</v>
      </c>
      <c r="AE3390">
        <v>93.16285007971365</v>
      </c>
    </row>
    <row r="3391" spans="1:31" x14ac:dyDescent="0.25">
      <c r="A3391">
        <v>2366194</v>
      </c>
      <c r="B3391">
        <v>1</v>
      </c>
      <c r="C3391" t="s">
        <v>81</v>
      </c>
      <c r="D3391" t="s">
        <v>123</v>
      </c>
      <c r="E3391" t="s">
        <v>171</v>
      </c>
      <c r="F3391" t="s">
        <v>9973</v>
      </c>
      <c r="G3391" t="s">
        <v>168</v>
      </c>
      <c r="H3391" t="s">
        <v>135</v>
      </c>
      <c r="I3391" t="s">
        <v>136</v>
      </c>
      <c r="J3391" t="s">
        <v>137</v>
      </c>
      <c r="K3391" t="s">
        <v>138</v>
      </c>
      <c r="L3391" t="s">
        <v>9974</v>
      </c>
      <c r="M3391" t="s">
        <v>9975</v>
      </c>
      <c r="N3391">
        <v>1.111388888</v>
      </c>
      <c r="O3391">
        <v>2</v>
      </c>
      <c r="P3391">
        <v>203</v>
      </c>
      <c r="Q3391">
        <v>23</v>
      </c>
      <c r="R3391">
        <v>42</v>
      </c>
      <c r="S3391">
        <v>1</v>
      </c>
      <c r="T3391">
        <v>21</v>
      </c>
      <c r="U3391">
        <v>1</v>
      </c>
      <c r="V3391">
        <v>0</v>
      </c>
      <c r="W3391">
        <v>21.714629381023975</v>
      </c>
      <c r="X3391">
        <v>71.708456560801423</v>
      </c>
      <c r="Y3391">
        <v>282.03093087498945</v>
      </c>
      <c r="Z3391">
        <v>261.71145406891452</v>
      </c>
      <c r="AA3391">
        <v>1.4998021975479305</v>
      </c>
      <c r="AB3391">
        <v>27.132636868856068</v>
      </c>
      <c r="AC3391">
        <v>26.772752925044948</v>
      </c>
      <c r="AD3391">
        <v>0</v>
      </c>
      <c r="AE3391">
        <v>692.57066287717828</v>
      </c>
    </row>
    <row r="3392" spans="1:31" x14ac:dyDescent="0.25">
      <c r="A3392">
        <v>2366595</v>
      </c>
      <c r="B3392">
        <v>1</v>
      </c>
      <c r="C3392" t="s">
        <v>81</v>
      </c>
      <c r="D3392" t="s">
        <v>128</v>
      </c>
      <c r="E3392" t="s">
        <v>148</v>
      </c>
      <c r="F3392" t="s">
        <v>9976</v>
      </c>
      <c r="G3392" t="s">
        <v>150</v>
      </c>
      <c r="H3392" t="s">
        <v>151</v>
      </c>
      <c r="I3392" t="s">
        <v>136</v>
      </c>
      <c r="J3392" t="s">
        <v>137</v>
      </c>
      <c r="K3392" t="s">
        <v>138</v>
      </c>
      <c r="L3392" t="s">
        <v>9977</v>
      </c>
      <c r="M3392" t="s">
        <v>9978</v>
      </c>
      <c r="N3392">
        <v>2.0449999999999999</v>
      </c>
      <c r="O3392">
        <v>0</v>
      </c>
      <c r="P3392">
        <v>2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0.45250611713377786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0.45250611713377786</v>
      </c>
    </row>
    <row r="3393" spans="1:31" x14ac:dyDescent="0.25">
      <c r="A3393">
        <v>2366695</v>
      </c>
      <c r="B3393">
        <v>1</v>
      </c>
      <c r="C3393" t="s">
        <v>81</v>
      </c>
      <c r="D3393" t="s">
        <v>128</v>
      </c>
      <c r="E3393" t="s">
        <v>148</v>
      </c>
      <c r="F3393" t="s">
        <v>9979</v>
      </c>
      <c r="G3393" t="s">
        <v>160</v>
      </c>
      <c r="H3393" t="s">
        <v>151</v>
      </c>
      <c r="I3393" t="s">
        <v>136</v>
      </c>
      <c r="J3393" t="s">
        <v>137</v>
      </c>
      <c r="K3393" t="s">
        <v>138</v>
      </c>
      <c r="L3393" t="s">
        <v>9980</v>
      </c>
      <c r="M3393" t="s">
        <v>9981</v>
      </c>
      <c r="N3393">
        <v>2.6238888880000002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2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1.571587478283889E-3</v>
      </c>
      <c r="AC3393">
        <v>0</v>
      </c>
      <c r="AD3393">
        <v>0</v>
      </c>
      <c r="AE3393">
        <v>1.571587478283889E-3</v>
      </c>
    </row>
    <row r="3394" spans="1:31" x14ac:dyDescent="0.25">
      <c r="A3394">
        <v>2366592</v>
      </c>
      <c r="B3394">
        <v>1</v>
      </c>
      <c r="C3394" t="s">
        <v>80</v>
      </c>
      <c r="D3394" t="s">
        <v>96</v>
      </c>
      <c r="E3394" t="s">
        <v>148</v>
      </c>
      <c r="F3394" t="s">
        <v>9982</v>
      </c>
      <c r="G3394" t="s">
        <v>160</v>
      </c>
      <c r="H3394" t="s">
        <v>151</v>
      </c>
      <c r="I3394" t="s">
        <v>136</v>
      </c>
      <c r="J3394" t="s">
        <v>137</v>
      </c>
      <c r="K3394" t="s">
        <v>138</v>
      </c>
      <c r="L3394" t="s">
        <v>9983</v>
      </c>
      <c r="M3394" t="s">
        <v>9984</v>
      </c>
      <c r="N3394">
        <v>0.953333333</v>
      </c>
      <c r="O3394">
        <v>0</v>
      </c>
      <c r="P3394">
        <v>1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0.81642976100074993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0.81642976100074993</v>
      </c>
    </row>
    <row r="3395" spans="1:31" x14ac:dyDescent="0.25">
      <c r="A3395">
        <v>2366217</v>
      </c>
      <c r="B3395">
        <v>1</v>
      </c>
      <c r="C3395" t="s">
        <v>80</v>
      </c>
      <c r="D3395" t="s">
        <v>100</v>
      </c>
      <c r="E3395" t="s">
        <v>132</v>
      </c>
      <c r="F3395" t="s">
        <v>9985</v>
      </c>
      <c r="G3395" t="s">
        <v>1930</v>
      </c>
      <c r="H3395" t="s">
        <v>135</v>
      </c>
      <c r="I3395" t="s">
        <v>136</v>
      </c>
      <c r="J3395" t="s">
        <v>137</v>
      </c>
      <c r="K3395" t="s">
        <v>138</v>
      </c>
      <c r="L3395" t="s">
        <v>9986</v>
      </c>
      <c r="M3395" t="s">
        <v>9987</v>
      </c>
      <c r="N3395">
        <v>2.3005555549999999</v>
      </c>
      <c r="O3395">
        <v>0</v>
      </c>
      <c r="P3395">
        <v>95</v>
      </c>
      <c r="Q3395">
        <v>0</v>
      </c>
      <c r="R3395">
        <v>1</v>
      </c>
      <c r="S3395">
        <v>0</v>
      </c>
      <c r="T3395">
        <v>10</v>
      </c>
      <c r="U3395">
        <v>0</v>
      </c>
      <c r="V3395">
        <v>0</v>
      </c>
      <c r="W3395">
        <v>0</v>
      </c>
      <c r="X3395">
        <v>57.728428425879045</v>
      </c>
      <c r="Y3395">
        <v>0</v>
      </c>
      <c r="Z3395">
        <v>0.28130208466151618</v>
      </c>
      <c r="AA3395">
        <v>0</v>
      </c>
      <c r="AB3395">
        <v>43.960530109269087</v>
      </c>
      <c r="AC3395">
        <v>0</v>
      </c>
      <c r="AD3395">
        <v>0</v>
      </c>
      <c r="AE3395">
        <v>101.97026061980965</v>
      </c>
    </row>
    <row r="3396" spans="1:31" x14ac:dyDescent="0.25">
      <c r="A3396">
        <v>2366466</v>
      </c>
      <c r="B3396">
        <v>1</v>
      </c>
      <c r="C3396" t="s">
        <v>80</v>
      </c>
      <c r="D3396" t="s">
        <v>110</v>
      </c>
      <c r="E3396" t="s">
        <v>225</v>
      </c>
      <c r="F3396" t="s">
        <v>7997</v>
      </c>
      <c r="G3396" t="s">
        <v>252</v>
      </c>
      <c r="H3396" t="s">
        <v>151</v>
      </c>
      <c r="I3396" t="s">
        <v>136</v>
      </c>
      <c r="J3396" t="s">
        <v>137</v>
      </c>
      <c r="K3396" t="s">
        <v>245</v>
      </c>
      <c r="L3396" t="s">
        <v>9988</v>
      </c>
      <c r="M3396" t="s">
        <v>9989</v>
      </c>
      <c r="N3396">
        <v>3.883611111</v>
      </c>
      <c r="O3396">
        <v>0</v>
      </c>
      <c r="P3396">
        <v>203</v>
      </c>
      <c r="Q3396">
        <v>0</v>
      </c>
      <c r="R3396">
        <v>0</v>
      </c>
      <c r="S3396">
        <v>0</v>
      </c>
      <c r="T3396">
        <v>9</v>
      </c>
      <c r="U3396">
        <v>0</v>
      </c>
      <c r="V3396">
        <v>0</v>
      </c>
      <c r="W3396">
        <v>0</v>
      </c>
      <c r="X3396">
        <v>337.87313593668375</v>
      </c>
      <c r="Y3396">
        <v>0</v>
      </c>
      <c r="Z3396">
        <v>0</v>
      </c>
      <c r="AA3396">
        <v>0</v>
      </c>
      <c r="AB3396">
        <v>27.840954098029851</v>
      </c>
      <c r="AC3396">
        <v>0</v>
      </c>
      <c r="AD3396">
        <v>0</v>
      </c>
      <c r="AE3396">
        <v>365.71409003471359</v>
      </c>
    </row>
    <row r="3397" spans="1:31" x14ac:dyDescent="0.25">
      <c r="A3397">
        <v>2366323</v>
      </c>
      <c r="B3397">
        <v>1</v>
      </c>
      <c r="C3397" t="s">
        <v>80</v>
      </c>
      <c r="D3397" t="s">
        <v>92</v>
      </c>
      <c r="E3397" t="s">
        <v>132</v>
      </c>
      <c r="F3397" t="s">
        <v>9990</v>
      </c>
      <c r="G3397" t="s">
        <v>134</v>
      </c>
      <c r="H3397" t="s">
        <v>135</v>
      </c>
      <c r="I3397" t="s">
        <v>136</v>
      </c>
      <c r="J3397" t="s">
        <v>137</v>
      </c>
      <c r="K3397" t="s">
        <v>138</v>
      </c>
      <c r="L3397" t="s">
        <v>9991</v>
      </c>
      <c r="M3397" t="s">
        <v>9992</v>
      </c>
      <c r="N3397">
        <v>2.2141666660000001</v>
      </c>
      <c r="O3397">
        <v>0</v>
      </c>
      <c r="P3397">
        <v>242</v>
      </c>
      <c r="Q3397">
        <v>0</v>
      </c>
      <c r="R3397">
        <v>0</v>
      </c>
      <c r="S3397">
        <v>0</v>
      </c>
      <c r="T3397">
        <v>16</v>
      </c>
      <c r="U3397">
        <v>0</v>
      </c>
      <c r="V3397">
        <v>0</v>
      </c>
      <c r="W3397">
        <v>0</v>
      </c>
      <c r="X3397">
        <v>166.2390101124345</v>
      </c>
      <c r="Y3397">
        <v>0</v>
      </c>
      <c r="Z3397">
        <v>0</v>
      </c>
      <c r="AA3397">
        <v>0</v>
      </c>
      <c r="AB3397">
        <v>94.219713822323513</v>
      </c>
      <c r="AC3397">
        <v>0</v>
      </c>
      <c r="AD3397">
        <v>0</v>
      </c>
      <c r="AE3397">
        <v>260.45872393475804</v>
      </c>
    </row>
    <row r="3398" spans="1:31" x14ac:dyDescent="0.25">
      <c r="A3398">
        <v>2366380</v>
      </c>
      <c r="B3398">
        <v>1</v>
      </c>
      <c r="C3398" t="s">
        <v>81</v>
      </c>
      <c r="D3398" t="s">
        <v>118</v>
      </c>
      <c r="E3398" t="s">
        <v>148</v>
      </c>
      <c r="F3398" t="s">
        <v>9993</v>
      </c>
      <c r="G3398" t="s">
        <v>181</v>
      </c>
      <c r="H3398" t="s">
        <v>151</v>
      </c>
      <c r="I3398" t="s">
        <v>136</v>
      </c>
      <c r="J3398" t="s">
        <v>3</v>
      </c>
      <c r="K3398" t="s">
        <v>138</v>
      </c>
      <c r="L3398" t="s">
        <v>9994</v>
      </c>
      <c r="M3398" t="s">
        <v>9995</v>
      </c>
      <c r="N3398">
        <v>1.400833333</v>
      </c>
      <c r="O3398">
        <v>0</v>
      </c>
      <c r="P3398">
        <v>5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2.0544209977054906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2.0544209977054906</v>
      </c>
    </row>
    <row r="3399" spans="1:31" x14ac:dyDescent="0.25">
      <c r="A3399">
        <v>2366572</v>
      </c>
      <c r="B3399">
        <v>1</v>
      </c>
      <c r="C3399" t="s">
        <v>81</v>
      </c>
      <c r="D3399" t="s">
        <v>127</v>
      </c>
      <c r="E3399" t="s">
        <v>154</v>
      </c>
      <c r="F3399" t="s">
        <v>9750</v>
      </c>
      <c r="G3399" t="s">
        <v>299</v>
      </c>
      <c r="H3399" t="s">
        <v>151</v>
      </c>
      <c r="I3399" t="s">
        <v>136</v>
      </c>
      <c r="J3399" t="s">
        <v>137</v>
      </c>
      <c r="K3399" t="s">
        <v>138</v>
      </c>
      <c r="L3399" t="s">
        <v>9996</v>
      </c>
      <c r="M3399" t="s">
        <v>9997</v>
      </c>
      <c r="N3399">
        <v>1.768333333</v>
      </c>
      <c r="O3399">
        <v>0</v>
      </c>
      <c r="P3399">
        <v>184</v>
      </c>
      <c r="Q3399">
        <v>0</v>
      </c>
      <c r="R3399">
        <v>9</v>
      </c>
      <c r="S3399">
        <v>0</v>
      </c>
      <c r="T3399">
        <v>14</v>
      </c>
      <c r="U3399">
        <v>0</v>
      </c>
      <c r="V3399">
        <v>0</v>
      </c>
      <c r="W3399">
        <v>0</v>
      </c>
      <c r="X3399">
        <v>115.28594942252064</v>
      </c>
      <c r="Y3399">
        <v>0</v>
      </c>
      <c r="Z3399">
        <v>33.627848750451385</v>
      </c>
      <c r="AA3399">
        <v>0</v>
      </c>
      <c r="AB3399">
        <v>27.892524251517099</v>
      </c>
      <c r="AC3399">
        <v>0</v>
      </c>
      <c r="AD3399">
        <v>0</v>
      </c>
      <c r="AE3399">
        <v>176.80632242448914</v>
      </c>
    </row>
    <row r="3400" spans="1:31" x14ac:dyDescent="0.25">
      <c r="A3400">
        <v>2366343</v>
      </c>
      <c r="B3400">
        <v>1</v>
      </c>
      <c r="C3400" t="s">
        <v>80</v>
      </c>
      <c r="D3400" t="s">
        <v>85</v>
      </c>
      <c r="E3400" t="s">
        <v>148</v>
      </c>
      <c r="F3400" t="s">
        <v>9998</v>
      </c>
      <c r="G3400" t="s">
        <v>160</v>
      </c>
      <c r="H3400" t="s">
        <v>151</v>
      </c>
      <c r="I3400" t="s">
        <v>136</v>
      </c>
      <c r="J3400" t="s">
        <v>137</v>
      </c>
      <c r="K3400" t="s">
        <v>138</v>
      </c>
      <c r="L3400" t="s">
        <v>9999</v>
      </c>
      <c r="M3400" t="s">
        <v>10000</v>
      </c>
      <c r="N3400">
        <v>1.2027777770000001</v>
      </c>
      <c r="O3400">
        <v>0</v>
      </c>
      <c r="P3400">
        <v>5</v>
      </c>
      <c r="Q3400">
        <v>0</v>
      </c>
      <c r="R3400">
        <v>0</v>
      </c>
      <c r="S3400">
        <v>0</v>
      </c>
      <c r="T3400">
        <v>1</v>
      </c>
      <c r="U3400">
        <v>0</v>
      </c>
      <c r="V3400">
        <v>0</v>
      </c>
      <c r="W3400">
        <v>0</v>
      </c>
      <c r="X3400">
        <v>1.73743370628845</v>
      </c>
      <c r="Y3400">
        <v>0</v>
      </c>
      <c r="Z3400">
        <v>0</v>
      </c>
      <c r="AA3400">
        <v>0</v>
      </c>
      <c r="AB3400">
        <v>4.2973382968721339</v>
      </c>
      <c r="AC3400">
        <v>0</v>
      </c>
      <c r="AD3400">
        <v>0</v>
      </c>
      <c r="AE3400">
        <v>6.034772003160584</v>
      </c>
    </row>
    <row r="3401" spans="1:31" x14ac:dyDescent="0.25">
      <c r="A3401">
        <v>2366174</v>
      </c>
      <c r="B3401">
        <v>1</v>
      </c>
      <c r="C3401" t="s">
        <v>80</v>
      </c>
      <c r="D3401" t="s">
        <v>95</v>
      </c>
      <c r="E3401" t="s">
        <v>320</v>
      </c>
      <c r="F3401" t="s">
        <v>343</v>
      </c>
      <c r="G3401" t="s">
        <v>168</v>
      </c>
      <c r="H3401" t="s">
        <v>135</v>
      </c>
      <c r="I3401" t="s">
        <v>136</v>
      </c>
      <c r="J3401" t="s">
        <v>137</v>
      </c>
      <c r="K3401" t="s">
        <v>138</v>
      </c>
      <c r="L3401" t="s">
        <v>9695</v>
      </c>
      <c r="M3401" t="s">
        <v>10001</v>
      </c>
      <c r="N3401">
        <v>0.90277777699999995</v>
      </c>
      <c r="O3401">
        <v>8</v>
      </c>
      <c r="P3401">
        <v>2493</v>
      </c>
      <c r="Q3401">
        <v>0</v>
      </c>
      <c r="R3401">
        <v>54</v>
      </c>
      <c r="S3401">
        <v>15</v>
      </c>
      <c r="T3401">
        <v>204</v>
      </c>
      <c r="U3401">
        <v>2</v>
      </c>
      <c r="V3401">
        <v>0</v>
      </c>
      <c r="W3401">
        <v>2.440526609632153</v>
      </c>
      <c r="X3401">
        <v>565.51889828294236</v>
      </c>
      <c r="Y3401">
        <v>0</v>
      </c>
      <c r="Z3401">
        <v>28.53089181526256</v>
      </c>
      <c r="AA3401">
        <v>20.291631155659068</v>
      </c>
      <c r="AB3401">
        <v>151.770884622436</v>
      </c>
      <c r="AC3401">
        <v>70.528424407409446</v>
      </c>
      <c r="AD3401">
        <v>0</v>
      </c>
      <c r="AE3401">
        <v>839.08125689334156</v>
      </c>
    </row>
    <row r="3402" spans="1:31" x14ac:dyDescent="0.25">
      <c r="A3402">
        <v>2366675</v>
      </c>
      <c r="B3402">
        <v>1</v>
      </c>
      <c r="C3402" t="s">
        <v>81</v>
      </c>
      <c r="D3402" t="s">
        <v>113</v>
      </c>
      <c r="E3402" t="s">
        <v>154</v>
      </c>
      <c r="F3402" t="s">
        <v>10002</v>
      </c>
      <c r="G3402" t="s">
        <v>299</v>
      </c>
      <c r="H3402" t="s">
        <v>151</v>
      </c>
      <c r="I3402" t="s">
        <v>136</v>
      </c>
      <c r="J3402" t="s">
        <v>137</v>
      </c>
      <c r="K3402" t="s">
        <v>138</v>
      </c>
      <c r="L3402" t="s">
        <v>10003</v>
      </c>
      <c r="M3402" t="s">
        <v>10004</v>
      </c>
      <c r="N3402">
        <v>1.0608333329999999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12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27.241502884040639</v>
      </c>
      <c r="AC3402">
        <v>0</v>
      </c>
      <c r="AD3402">
        <v>0</v>
      </c>
      <c r="AE3402">
        <v>27.241502884040639</v>
      </c>
    </row>
    <row r="3403" spans="1:31" x14ac:dyDescent="0.25">
      <c r="A3403">
        <v>2366320</v>
      </c>
      <c r="B3403">
        <v>1</v>
      </c>
      <c r="C3403" t="s">
        <v>81</v>
      </c>
      <c r="D3403" t="s">
        <v>114</v>
      </c>
      <c r="E3403" t="s">
        <v>132</v>
      </c>
      <c r="F3403" t="s">
        <v>10005</v>
      </c>
      <c r="G3403" t="s">
        <v>244</v>
      </c>
      <c r="H3403" t="s">
        <v>135</v>
      </c>
      <c r="I3403" t="s">
        <v>136</v>
      </c>
      <c r="J3403" t="s">
        <v>137</v>
      </c>
      <c r="K3403" t="s">
        <v>245</v>
      </c>
      <c r="L3403" t="s">
        <v>10006</v>
      </c>
      <c r="M3403" t="s">
        <v>10007</v>
      </c>
      <c r="N3403">
        <v>0.401388888</v>
      </c>
      <c r="O3403">
        <v>0</v>
      </c>
      <c r="P3403">
        <v>29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1.0250345220686667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1.0250345220686667</v>
      </c>
    </row>
    <row r="3404" spans="1:31" x14ac:dyDescent="0.25">
      <c r="A3404">
        <v>2366220</v>
      </c>
      <c r="B3404">
        <v>1</v>
      </c>
      <c r="C3404" t="s">
        <v>81</v>
      </c>
      <c r="D3404" t="s">
        <v>117</v>
      </c>
      <c r="E3404" t="s">
        <v>166</v>
      </c>
      <c r="F3404" t="s">
        <v>692</v>
      </c>
      <c r="G3404" t="s">
        <v>168</v>
      </c>
      <c r="H3404" t="s">
        <v>135</v>
      </c>
      <c r="I3404" t="s">
        <v>136</v>
      </c>
      <c r="J3404" t="s">
        <v>137</v>
      </c>
      <c r="K3404" t="s">
        <v>138</v>
      </c>
      <c r="L3404" t="s">
        <v>10008</v>
      </c>
      <c r="M3404" t="s">
        <v>10009</v>
      </c>
      <c r="N3404">
        <v>0.14277777699999999</v>
      </c>
      <c r="O3404">
        <v>1</v>
      </c>
      <c r="P3404">
        <v>2403</v>
      </c>
      <c r="Q3404">
        <v>39</v>
      </c>
      <c r="R3404">
        <v>83</v>
      </c>
      <c r="S3404">
        <v>19</v>
      </c>
      <c r="T3404">
        <v>231</v>
      </c>
      <c r="U3404">
        <v>8</v>
      </c>
      <c r="V3404">
        <v>1</v>
      </c>
      <c r="W3404">
        <v>3.6570679071122228E-2</v>
      </c>
      <c r="X3404">
        <v>43.61407017251161</v>
      </c>
      <c r="Y3404">
        <v>45.593303202122932</v>
      </c>
      <c r="Z3404">
        <v>9.414243622332517</v>
      </c>
      <c r="AA3404">
        <v>10.570558054925115</v>
      </c>
      <c r="AB3404">
        <v>17.467988016941611</v>
      </c>
      <c r="AC3404">
        <v>94.854654017227674</v>
      </c>
      <c r="AD3404">
        <v>0.4039828904826</v>
      </c>
      <c r="AE3404">
        <v>221.95537065561518</v>
      </c>
    </row>
    <row r="3405" spans="1:31" x14ac:dyDescent="0.25">
      <c r="A3405">
        <v>2366489</v>
      </c>
      <c r="B3405">
        <v>1</v>
      </c>
      <c r="C3405" t="s">
        <v>80</v>
      </c>
      <c r="D3405" t="s">
        <v>84</v>
      </c>
      <c r="E3405" t="s">
        <v>148</v>
      </c>
      <c r="F3405" t="s">
        <v>10010</v>
      </c>
      <c r="G3405" t="s">
        <v>181</v>
      </c>
      <c r="H3405" t="s">
        <v>151</v>
      </c>
      <c r="I3405" t="s">
        <v>136</v>
      </c>
      <c r="J3405" t="s">
        <v>137</v>
      </c>
      <c r="K3405" t="s">
        <v>138</v>
      </c>
      <c r="L3405" t="s">
        <v>10011</v>
      </c>
      <c r="M3405" t="s">
        <v>10012</v>
      </c>
      <c r="N3405">
        <v>6.3258333330000003</v>
      </c>
      <c r="O3405">
        <v>0</v>
      </c>
      <c r="P3405">
        <v>7</v>
      </c>
      <c r="Q3405">
        <v>0</v>
      </c>
      <c r="R3405">
        <v>0</v>
      </c>
      <c r="S3405">
        <v>0</v>
      </c>
      <c r="T3405">
        <v>3</v>
      </c>
      <c r="U3405">
        <v>0</v>
      </c>
      <c r="V3405">
        <v>0</v>
      </c>
      <c r="W3405">
        <v>0</v>
      </c>
      <c r="X3405">
        <v>14.992477763842457</v>
      </c>
      <c r="Y3405">
        <v>0</v>
      </c>
      <c r="Z3405">
        <v>0</v>
      </c>
      <c r="AA3405">
        <v>0</v>
      </c>
      <c r="AB3405">
        <v>16.199491642906885</v>
      </c>
      <c r="AC3405">
        <v>0</v>
      </c>
      <c r="AD3405">
        <v>0</v>
      </c>
      <c r="AE3405">
        <v>31.191969406749344</v>
      </c>
    </row>
    <row r="3406" spans="1:31" x14ac:dyDescent="0.25">
      <c r="A3406">
        <v>2366406</v>
      </c>
      <c r="B3406">
        <v>1</v>
      </c>
      <c r="C3406" t="s">
        <v>80</v>
      </c>
      <c r="D3406" t="s">
        <v>84</v>
      </c>
      <c r="E3406" t="s">
        <v>148</v>
      </c>
      <c r="F3406" t="s">
        <v>10013</v>
      </c>
      <c r="G3406" t="s">
        <v>240</v>
      </c>
      <c r="H3406" t="s">
        <v>151</v>
      </c>
      <c r="I3406" t="s">
        <v>136</v>
      </c>
      <c r="J3406" t="s">
        <v>137</v>
      </c>
      <c r="K3406" t="s">
        <v>138</v>
      </c>
      <c r="L3406" t="s">
        <v>10014</v>
      </c>
      <c r="M3406" t="s">
        <v>10015</v>
      </c>
      <c r="N3406">
        <v>6.5136111110000003</v>
      </c>
      <c r="O3406">
        <v>0</v>
      </c>
      <c r="P3406">
        <v>9</v>
      </c>
      <c r="Q3406">
        <v>0</v>
      </c>
      <c r="R3406">
        <v>0</v>
      </c>
      <c r="S3406">
        <v>0</v>
      </c>
      <c r="T3406">
        <v>1</v>
      </c>
      <c r="U3406">
        <v>0</v>
      </c>
      <c r="V3406">
        <v>0</v>
      </c>
      <c r="W3406">
        <v>0</v>
      </c>
      <c r="X3406">
        <v>26.989796332410489</v>
      </c>
      <c r="Y3406">
        <v>0</v>
      </c>
      <c r="Z3406">
        <v>0</v>
      </c>
      <c r="AA3406">
        <v>0</v>
      </c>
      <c r="AB3406">
        <v>0.52681800982271998</v>
      </c>
      <c r="AC3406">
        <v>0</v>
      </c>
      <c r="AD3406">
        <v>0</v>
      </c>
      <c r="AE3406">
        <v>27.516614342233208</v>
      </c>
    </row>
    <row r="3407" spans="1:31" x14ac:dyDescent="0.25">
      <c r="A3407">
        <v>2366303</v>
      </c>
      <c r="B3407">
        <v>1</v>
      </c>
      <c r="C3407" t="s">
        <v>80</v>
      </c>
      <c r="D3407" t="s">
        <v>82</v>
      </c>
      <c r="E3407" t="s">
        <v>148</v>
      </c>
      <c r="F3407" t="s">
        <v>10016</v>
      </c>
      <c r="G3407" t="s">
        <v>160</v>
      </c>
      <c r="H3407" t="s">
        <v>151</v>
      </c>
      <c r="I3407" t="s">
        <v>136</v>
      </c>
      <c r="J3407" t="s">
        <v>137</v>
      </c>
      <c r="K3407" t="s">
        <v>138</v>
      </c>
      <c r="L3407" t="s">
        <v>10017</v>
      </c>
      <c r="M3407" t="s">
        <v>10018</v>
      </c>
      <c r="N3407">
        <v>2.0377777770000001</v>
      </c>
      <c r="O3407">
        <v>0</v>
      </c>
      <c r="P3407">
        <v>1</v>
      </c>
      <c r="Q3407">
        <v>0</v>
      </c>
      <c r="R3407">
        <v>0</v>
      </c>
      <c r="S3407">
        <v>0</v>
      </c>
      <c r="T3407">
        <v>1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2.0618948445670169</v>
      </c>
      <c r="AC3407">
        <v>0</v>
      </c>
      <c r="AD3407">
        <v>0</v>
      </c>
      <c r="AE3407">
        <v>2.0618948445670169</v>
      </c>
    </row>
    <row r="3408" spans="1:31" x14ac:dyDescent="0.25">
      <c r="A3408">
        <v>2366257</v>
      </c>
      <c r="B3408">
        <v>1</v>
      </c>
      <c r="C3408" t="s">
        <v>81</v>
      </c>
      <c r="D3408" t="s">
        <v>128</v>
      </c>
      <c r="E3408" t="s">
        <v>132</v>
      </c>
      <c r="F3408" t="s">
        <v>10019</v>
      </c>
      <c r="G3408" t="s">
        <v>168</v>
      </c>
      <c r="H3408" t="s">
        <v>135</v>
      </c>
      <c r="I3408" t="s">
        <v>653</v>
      </c>
      <c r="J3408" t="s">
        <v>137</v>
      </c>
      <c r="K3408" t="s">
        <v>138</v>
      </c>
      <c r="L3408" t="s">
        <v>10020</v>
      </c>
      <c r="M3408" t="s">
        <v>9793</v>
      </c>
      <c r="N3408">
        <v>1.9444444000000002E-2</v>
      </c>
      <c r="O3408">
        <v>0</v>
      </c>
      <c r="P3408">
        <v>3021</v>
      </c>
      <c r="Q3408">
        <v>1</v>
      </c>
      <c r="R3408">
        <v>7</v>
      </c>
      <c r="S3408">
        <v>2</v>
      </c>
      <c r="T3408">
        <v>203</v>
      </c>
      <c r="U3408">
        <v>0</v>
      </c>
      <c r="V3408">
        <v>0</v>
      </c>
      <c r="W3408">
        <v>0</v>
      </c>
      <c r="X3408">
        <v>14.997015768605557</v>
      </c>
      <c r="Y3408">
        <v>0.39200241214477782</v>
      </c>
      <c r="Z3408">
        <v>5.8436759660319443E-2</v>
      </c>
      <c r="AA3408">
        <v>1.0819231327611001</v>
      </c>
      <c r="AB3408">
        <v>4.1827376174756719</v>
      </c>
      <c r="AC3408">
        <v>0</v>
      </c>
      <c r="AD3408">
        <v>0</v>
      </c>
      <c r="AE3408">
        <v>20.71211569064743</v>
      </c>
    </row>
    <row r="3409" spans="1:31" x14ac:dyDescent="0.25">
      <c r="A3409">
        <v>2366283</v>
      </c>
      <c r="B3409">
        <v>1</v>
      </c>
      <c r="C3409" t="s">
        <v>81</v>
      </c>
      <c r="D3409" t="s">
        <v>114</v>
      </c>
      <c r="E3409" t="s">
        <v>132</v>
      </c>
      <c r="F3409" t="s">
        <v>10021</v>
      </c>
      <c r="G3409" t="s">
        <v>244</v>
      </c>
      <c r="H3409" t="s">
        <v>135</v>
      </c>
      <c r="I3409" t="s">
        <v>136</v>
      </c>
      <c r="J3409" t="s">
        <v>137</v>
      </c>
      <c r="K3409" t="s">
        <v>245</v>
      </c>
      <c r="L3409" t="s">
        <v>10022</v>
      </c>
      <c r="M3409" t="s">
        <v>10023</v>
      </c>
      <c r="N3409">
        <v>2.849722222</v>
      </c>
      <c r="O3409">
        <v>0</v>
      </c>
      <c r="P3409">
        <v>0</v>
      </c>
      <c r="Q3409">
        <v>6</v>
      </c>
      <c r="R3409">
        <v>0</v>
      </c>
      <c r="S3409">
        <v>2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46.123981395298983</v>
      </c>
      <c r="Z3409">
        <v>0</v>
      </c>
      <c r="AA3409">
        <v>12.469946446174804</v>
      </c>
      <c r="AB3409">
        <v>0</v>
      </c>
      <c r="AC3409">
        <v>0</v>
      </c>
      <c r="AD3409">
        <v>0</v>
      </c>
      <c r="AE3409">
        <v>58.593927841473786</v>
      </c>
    </row>
    <row r="3410" spans="1:31" x14ac:dyDescent="0.25">
      <c r="A3410">
        <v>2366214</v>
      </c>
      <c r="B3410">
        <v>1</v>
      </c>
      <c r="C3410" t="s">
        <v>80</v>
      </c>
      <c r="D3410" t="s">
        <v>84</v>
      </c>
      <c r="E3410" t="s">
        <v>171</v>
      </c>
      <c r="F3410" t="s">
        <v>680</v>
      </c>
      <c r="G3410" t="s">
        <v>168</v>
      </c>
      <c r="H3410" t="s">
        <v>135</v>
      </c>
      <c r="I3410" t="s">
        <v>136</v>
      </c>
      <c r="J3410" t="s">
        <v>137</v>
      </c>
      <c r="K3410" t="s">
        <v>138</v>
      </c>
      <c r="L3410" t="s">
        <v>10024</v>
      </c>
      <c r="M3410" t="s">
        <v>9964</v>
      </c>
      <c r="N3410">
        <v>0.54111111099999998</v>
      </c>
      <c r="O3410">
        <v>6</v>
      </c>
      <c r="P3410">
        <v>1369</v>
      </c>
      <c r="Q3410">
        <v>13</v>
      </c>
      <c r="R3410">
        <v>281</v>
      </c>
      <c r="S3410">
        <v>30</v>
      </c>
      <c r="T3410">
        <v>245</v>
      </c>
      <c r="U3410">
        <v>1</v>
      </c>
      <c r="V3410">
        <v>0</v>
      </c>
      <c r="W3410">
        <v>1.9534133586442137</v>
      </c>
      <c r="X3410">
        <v>213.4700823872314</v>
      </c>
      <c r="Y3410">
        <v>17.385155700408319</v>
      </c>
      <c r="Z3410">
        <v>94.113593074749062</v>
      </c>
      <c r="AA3410">
        <v>105.55154646087064</v>
      </c>
      <c r="AB3410">
        <v>162.8579415937632</v>
      </c>
      <c r="AC3410">
        <v>7.6918494935106203</v>
      </c>
      <c r="AD3410">
        <v>0</v>
      </c>
      <c r="AE3410">
        <v>603.02358206917745</v>
      </c>
    </row>
    <row r="3411" spans="1:31" x14ac:dyDescent="0.25">
      <c r="A3411">
        <v>2366240</v>
      </c>
      <c r="B3411">
        <v>1</v>
      </c>
      <c r="C3411" t="s">
        <v>80</v>
      </c>
      <c r="D3411" t="s">
        <v>100</v>
      </c>
      <c r="E3411" t="s">
        <v>154</v>
      </c>
      <c r="F3411" t="s">
        <v>10025</v>
      </c>
      <c r="G3411" t="s">
        <v>299</v>
      </c>
      <c r="H3411" t="s">
        <v>151</v>
      </c>
      <c r="I3411" t="s">
        <v>136</v>
      </c>
      <c r="J3411" t="s">
        <v>137</v>
      </c>
      <c r="K3411" t="s">
        <v>138</v>
      </c>
      <c r="L3411" t="s">
        <v>10026</v>
      </c>
      <c r="M3411" t="s">
        <v>10027</v>
      </c>
      <c r="N3411">
        <v>1.4369444440000001</v>
      </c>
      <c r="O3411">
        <v>0</v>
      </c>
      <c r="P3411">
        <v>0</v>
      </c>
      <c r="Q3411">
        <v>0</v>
      </c>
      <c r="R3411">
        <v>17</v>
      </c>
      <c r="S3411">
        <v>0</v>
      </c>
      <c r="T3411">
        <v>1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205.19528930386443</v>
      </c>
      <c r="AA3411">
        <v>0</v>
      </c>
      <c r="AB3411">
        <v>0.76022934895277339</v>
      </c>
      <c r="AC3411">
        <v>0</v>
      </c>
      <c r="AD3411">
        <v>0</v>
      </c>
      <c r="AE3411">
        <v>205.9555186528172</v>
      </c>
    </row>
    <row r="3412" spans="1:31" x14ac:dyDescent="0.25">
      <c r="A3412">
        <v>2366632</v>
      </c>
      <c r="B3412">
        <v>1</v>
      </c>
      <c r="C3412" t="s">
        <v>80</v>
      </c>
      <c r="D3412" t="s">
        <v>94</v>
      </c>
      <c r="E3412" t="s">
        <v>225</v>
      </c>
      <c r="F3412" t="s">
        <v>10028</v>
      </c>
      <c r="G3412" t="s">
        <v>227</v>
      </c>
      <c r="H3412" t="s">
        <v>151</v>
      </c>
      <c r="I3412" t="s">
        <v>136</v>
      </c>
      <c r="J3412" t="s">
        <v>137</v>
      </c>
      <c r="K3412" t="s">
        <v>138</v>
      </c>
      <c r="L3412" t="s">
        <v>10029</v>
      </c>
      <c r="M3412" t="s">
        <v>10030</v>
      </c>
      <c r="N3412">
        <v>2.9336111109999998</v>
      </c>
      <c r="O3412">
        <v>0</v>
      </c>
      <c r="P3412">
        <v>24</v>
      </c>
      <c r="Q3412">
        <v>0</v>
      </c>
      <c r="R3412">
        <v>9</v>
      </c>
      <c r="S3412">
        <v>0</v>
      </c>
      <c r="T3412">
        <v>4</v>
      </c>
      <c r="U3412">
        <v>0</v>
      </c>
      <c r="V3412">
        <v>0</v>
      </c>
      <c r="W3412">
        <v>0</v>
      </c>
      <c r="X3412">
        <v>15.441154685967412</v>
      </c>
      <c r="Y3412">
        <v>0</v>
      </c>
      <c r="Z3412">
        <v>41.539457808923693</v>
      </c>
      <c r="AA3412">
        <v>0</v>
      </c>
      <c r="AB3412">
        <v>9.7309191999299589</v>
      </c>
      <c r="AC3412">
        <v>0</v>
      </c>
      <c r="AD3412">
        <v>0</v>
      </c>
      <c r="AE3412">
        <v>66.711531694821062</v>
      </c>
    </row>
    <row r="3413" spans="1:31" x14ac:dyDescent="0.25">
      <c r="A3413">
        <v>2366526</v>
      </c>
      <c r="B3413">
        <v>1</v>
      </c>
      <c r="C3413" t="s">
        <v>81</v>
      </c>
      <c r="D3413" t="s">
        <v>123</v>
      </c>
      <c r="E3413" t="s">
        <v>154</v>
      </c>
      <c r="F3413" t="s">
        <v>10031</v>
      </c>
      <c r="G3413" t="s">
        <v>299</v>
      </c>
      <c r="H3413" t="s">
        <v>151</v>
      </c>
      <c r="I3413" t="s">
        <v>136</v>
      </c>
      <c r="J3413" t="s">
        <v>137</v>
      </c>
      <c r="K3413" t="s">
        <v>138</v>
      </c>
      <c r="L3413" t="s">
        <v>10032</v>
      </c>
      <c r="M3413" t="s">
        <v>10033</v>
      </c>
      <c r="N3413">
        <v>0.90083333300000001</v>
      </c>
      <c r="O3413">
        <v>0</v>
      </c>
      <c r="P3413">
        <v>411</v>
      </c>
      <c r="Q3413">
        <v>0</v>
      </c>
      <c r="R3413">
        <v>0</v>
      </c>
      <c r="S3413">
        <v>0</v>
      </c>
      <c r="T3413">
        <v>60</v>
      </c>
      <c r="U3413">
        <v>0</v>
      </c>
      <c r="V3413">
        <v>0</v>
      </c>
      <c r="W3413">
        <v>0</v>
      </c>
      <c r="X3413">
        <v>124.28218175560745</v>
      </c>
      <c r="Y3413">
        <v>0</v>
      </c>
      <c r="Z3413">
        <v>0</v>
      </c>
      <c r="AA3413">
        <v>0</v>
      </c>
      <c r="AB3413">
        <v>147.07411444330185</v>
      </c>
      <c r="AC3413">
        <v>0</v>
      </c>
      <c r="AD3413">
        <v>0</v>
      </c>
      <c r="AE3413">
        <v>271.35629619890932</v>
      </c>
    </row>
    <row r="3414" spans="1:31" x14ac:dyDescent="0.25">
      <c r="A3414">
        <v>2366469</v>
      </c>
      <c r="B3414">
        <v>1</v>
      </c>
      <c r="C3414" t="s">
        <v>81</v>
      </c>
      <c r="D3414" t="s">
        <v>121</v>
      </c>
      <c r="E3414" t="s">
        <v>171</v>
      </c>
      <c r="F3414" t="s">
        <v>10034</v>
      </c>
      <c r="G3414" t="s">
        <v>328</v>
      </c>
      <c r="H3414" t="s">
        <v>135</v>
      </c>
      <c r="I3414" t="s">
        <v>136</v>
      </c>
      <c r="J3414" t="s">
        <v>137</v>
      </c>
      <c r="K3414" t="s">
        <v>245</v>
      </c>
      <c r="L3414" t="s">
        <v>10035</v>
      </c>
      <c r="M3414" t="s">
        <v>10036</v>
      </c>
      <c r="N3414">
        <v>0.221111111</v>
      </c>
      <c r="O3414">
        <v>0</v>
      </c>
      <c r="P3414">
        <v>982</v>
      </c>
      <c r="Q3414">
        <v>7</v>
      </c>
      <c r="R3414">
        <v>30</v>
      </c>
      <c r="S3414">
        <v>8</v>
      </c>
      <c r="T3414">
        <v>49</v>
      </c>
      <c r="U3414">
        <v>0</v>
      </c>
      <c r="V3414">
        <v>0</v>
      </c>
      <c r="W3414">
        <v>0</v>
      </c>
      <c r="X3414">
        <v>33.07785353181049</v>
      </c>
      <c r="Y3414">
        <v>2.7357495319216332</v>
      </c>
      <c r="Z3414">
        <v>4.9152903187671884</v>
      </c>
      <c r="AA3414">
        <v>7.6104976404414471</v>
      </c>
      <c r="AB3414">
        <v>14.384878496295016</v>
      </c>
      <c r="AC3414">
        <v>0</v>
      </c>
      <c r="AD3414">
        <v>0</v>
      </c>
      <c r="AE3414">
        <v>62.724269519235776</v>
      </c>
    </row>
    <row r="3415" spans="1:31" x14ac:dyDescent="0.25">
      <c r="A3415">
        <v>2366569</v>
      </c>
      <c r="B3415">
        <v>1</v>
      </c>
      <c r="C3415" t="s">
        <v>81</v>
      </c>
      <c r="D3415" t="s">
        <v>127</v>
      </c>
      <c r="E3415" t="s">
        <v>171</v>
      </c>
      <c r="F3415" t="s">
        <v>10037</v>
      </c>
      <c r="G3415" t="s">
        <v>168</v>
      </c>
      <c r="H3415" t="s">
        <v>135</v>
      </c>
      <c r="I3415" t="s">
        <v>136</v>
      </c>
      <c r="J3415" t="s">
        <v>137</v>
      </c>
      <c r="K3415" t="s">
        <v>138</v>
      </c>
      <c r="L3415" t="s">
        <v>10038</v>
      </c>
      <c r="M3415" t="s">
        <v>10039</v>
      </c>
      <c r="N3415">
        <v>0.86027777699999997</v>
      </c>
      <c r="O3415">
        <v>3</v>
      </c>
      <c r="P3415">
        <v>4</v>
      </c>
      <c r="Q3415">
        <v>42</v>
      </c>
      <c r="R3415">
        <v>19</v>
      </c>
      <c r="S3415">
        <v>2</v>
      </c>
      <c r="T3415">
        <v>2</v>
      </c>
      <c r="U3415">
        <v>0</v>
      </c>
      <c r="V3415">
        <v>0</v>
      </c>
      <c r="W3415">
        <v>1.6920330321258668</v>
      </c>
      <c r="X3415">
        <v>1.627994932478489</v>
      </c>
      <c r="Y3415">
        <v>99.320712659975612</v>
      </c>
      <c r="Z3415">
        <v>128.66304844992928</v>
      </c>
      <c r="AA3415">
        <v>6.2614961436885608</v>
      </c>
      <c r="AB3415">
        <v>2.2756912957854718</v>
      </c>
      <c r="AC3415">
        <v>0</v>
      </c>
      <c r="AD3415">
        <v>0</v>
      </c>
      <c r="AE3415">
        <v>239.84097651398326</v>
      </c>
    </row>
    <row r="3416" spans="1:31" x14ac:dyDescent="0.25">
      <c r="A3416">
        <v>2366426</v>
      </c>
      <c r="B3416">
        <v>1</v>
      </c>
      <c r="C3416" t="s">
        <v>80</v>
      </c>
      <c r="D3416" t="s">
        <v>88</v>
      </c>
      <c r="E3416" t="s">
        <v>148</v>
      </c>
      <c r="F3416" t="s">
        <v>10040</v>
      </c>
      <c r="G3416" t="s">
        <v>240</v>
      </c>
      <c r="H3416" t="s">
        <v>151</v>
      </c>
      <c r="I3416" t="s">
        <v>136</v>
      </c>
      <c r="J3416" t="s">
        <v>137</v>
      </c>
      <c r="K3416" t="s">
        <v>138</v>
      </c>
      <c r="L3416" t="s">
        <v>10041</v>
      </c>
      <c r="M3416" t="s">
        <v>10042</v>
      </c>
      <c r="N3416">
        <v>1.112222222</v>
      </c>
      <c r="O3416">
        <v>0</v>
      </c>
      <c r="P3416">
        <v>2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1.3867988020613868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1.3867988020613868</v>
      </c>
    </row>
    <row r="3417" spans="1:31" x14ac:dyDescent="0.25">
      <c r="A3417">
        <v>2366223</v>
      </c>
      <c r="B3417">
        <v>1</v>
      </c>
      <c r="C3417" t="s">
        <v>81</v>
      </c>
      <c r="D3417" t="s">
        <v>128</v>
      </c>
      <c r="E3417" t="s">
        <v>166</v>
      </c>
      <c r="F3417" t="s">
        <v>167</v>
      </c>
      <c r="G3417" t="s">
        <v>168</v>
      </c>
      <c r="H3417" t="s">
        <v>135</v>
      </c>
      <c r="I3417" t="s">
        <v>136</v>
      </c>
      <c r="J3417" t="s">
        <v>137</v>
      </c>
      <c r="K3417" t="s">
        <v>138</v>
      </c>
      <c r="L3417" t="s">
        <v>10043</v>
      </c>
      <c r="M3417" t="s">
        <v>10044</v>
      </c>
      <c r="N3417">
        <v>0.12805555499999999</v>
      </c>
      <c r="O3417">
        <v>10</v>
      </c>
      <c r="P3417">
        <v>1554</v>
      </c>
      <c r="Q3417">
        <v>66</v>
      </c>
      <c r="R3417">
        <v>101</v>
      </c>
      <c r="S3417">
        <v>15</v>
      </c>
      <c r="T3417">
        <v>131</v>
      </c>
      <c r="U3417">
        <v>3</v>
      </c>
      <c r="V3417">
        <v>1</v>
      </c>
      <c r="W3417">
        <v>0.57000138335672068</v>
      </c>
      <c r="X3417">
        <v>31.787343332971606</v>
      </c>
      <c r="Y3417">
        <v>20.580445450884405</v>
      </c>
      <c r="Z3417">
        <v>13.925503227422725</v>
      </c>
      <c r="AA3417">
        <v>35.809683757830392</v>
      </c>
      <c r="AB3417">
        <v>10.20429690382144</v>
      </c>
      <c r="AC3417">
        <v>0.58954831772602312</v>
      </c>
      <c r="AD3417">
        <v>17.657636097226124</v>
      </c>
      <c r="AE3417">
        <v>131.12445847123945</v>
      </c>
    </row>
    <row r="3418" spans="1:31" x14ac:dyDescent="0.25">
      <c r="A3418">
        <v>2366578</v>
      </c>
      <c r="B3418">
        <v>1</v>
      </c>
      <c r="C3418" t="s">
        <v>81</v>
      </c>
      <c r="D3418" t="s">
        <v>128</v>
      </c>
      <c r="E3418" t="s">
        <v>171</v>
      </c>
      <c r="F3418" t="s">
        <v>10045</v>
      </c>
      <c r="G3418" t="s">
        <v>168</v>
      </c>
      <c r="H3418" t="s">
        <v>135</v>
      </c>
      <c r="I3418" t="s">
        <v>136</v>
      </c>
      <c r="J3418" t="s">
        <v>137</v>
      </c>
      <c r="K3418" t="s">
        <v>138</v>
      </c>
      <c r="L3418" t="s">
        <v>10046</v>
      </c>
      <c r="M3418" t="s">
        <v>10047</v>
      </c>
      <c r="N3418">
        <v>0.314722222</v>
      </c>
      <c r="O3418">
        <v>1</v>
      </c>
      <c r="P3418">
        <v>586</v>
      </c>
      <c r="Q3418">
        <v>4</v>
      </c>
      <c r="R3418">
        <v>3</v>
      </c>
      <c r="S3418">
        <v>9</v>
      </c>
      <c r="T3418">
        <v>49</v>
      </c>
      <c r="U3418">
        <v>0</v>
      </c>
      <c r="V3418">
        <v>0</v>
      </c>
      <c r="W3418">
        <v>8.1435625832000008E-2</v>
      </c>
      <c r="X3418">
        <v>25.551973177008783</v>
      </c>
      <c r="Y3418">
        <v>12.278855011824861</v>
      </c>
      <c r="Z3418">
        <v>0.2108904520254217</v>
      </c>
      <c r="AA3418">
        <v>28.845057492527953</v>
      </c>
      <c r="AB3418">
        <v>12.996334679542501</v>
      </c>
      <c r="AC3418">
        <v>0</v>
      </c>
      <c r="AD3418">
        <v>0</v>
      </c>
      <c r="AE3418">
        <v>79.964546438761516</v>
      </c>
    </row>
    <row r="3419" spans="1:31" x14ac:dyDescent="0.25">
      <c r="A3419">
        <v>2366538</v>
      </c>
      <c r="B3419">
        <v>1</v>
      </c>
      <c r="C3419" t="s">
        <v>81</v>
      </c>
      <c r="D3419" t="s">
        <v>120</v>
      </c>
      <c r="E3419" t="s">
        <v>171</v>
      </c>
      <c r="F3419" t="s">
        <v>457</v>
      </c>
      <c r="G3419" t="s">
        <v>168</v>
      </c>
      <c r="H3419" t="s">
        <v>135</v>
      </c>
      <c r="I3419" t="s">
        <v>136</v>
      </c>
      <c r="J3419" t="s">
        <v>137</v>
      </c>
      <c r="K3419" t="s">
        <v>138</v>
      </c>
      <c r="L3419" t="s">
        <v>10048</v>
      </c>
      <c r="M3419" t="s">
        <v>10049</v>
      </c>
      <c r="N3419">
        <v>0.58194444400000001</v>
      </c>
      <c r="O3419">
        <v>0</v>
      </c>
      <c r="P3419">
        <v>0</v>
      </c>
      <c r="Q3419">
        <v>91</v>
      </c>
      <c r="R3419">
        <v>0</v>
      </c>
      <c r="S3419">
        <v>12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201.56708788023298</v>
      </c>
      <c r="Z3419">
        <v>0</v>
      </c>
      <c r="AA3419">
        <v>26.421755479870448</v>
      </c>
      <c r="AB3419">
        <v>0</v>
      </c>
      <c r="AC3419">
        <v>0</v>
      </c>
      <c r="AD3419">
        <v>0</v>
      </c>
      <c r="AE3419">
        <v>227.98884336010343</v>
      </c>
    </row>
    <row r="3420" spans="1:31" x14ac:dyDescent="0.25">
      <c r="A3420">
        <v>2366701</v>
      </c>
      <c r="B3420">
        <v>1</v>
      </c>
      <c r="C3420" t="s">
        <v>80</v>
      </c>
      <c r="D3420" t="s">
        <v>108</v>
      </c>
      <c r="E3420" t="s">
        <v>154</v>
      </c>
      <c r="F3420" t="s">
        <v>10050</v>
      </c>
      <c r="G3420" t="s">
        <v>219</v>
      </c>
      <c r="H3420" t="s">
        <v>151</v>
      </c>
      <c r="I3420" t="s">
        <v>136</v>
      </c>
      <c r="J3420" t="s">
        <v>137</v>
      </c>
      <c r="K3420" t="s">
        <v>138</v>
      </c>
      <c r="L3420" t="s">
        <v>10051</v>
      </c>
      <c r="M3420" t="s">
        <v>10052</v>
      </c>
      <c r="N3420">
        <v>0.745</v>
      </c>
      <c r="O3420">
        <v>0</v>
      </c>
      <c r="P3420">
        <v>33</v>
      </c>
      <c r="Q3420">
        <v>0</v>
      </c>
      <c r="R3420">
        <v>9</v>
      </c>
      <c r="S3420">
        <v>0</v>
      </c>
      <c r="T3420">
        <v>6</v>
      </c>
      <c r="U3420">
        <v>0</v>
      </c>
      <c r="V3420">
        <v>0</v>
      </c>
      <c r="W3420">
        <v>0</v>
      </c>
      <c r="X3420">
        <v>4.8206482020708998</v>
      </c>
      <c r="Y3420">
        <v>0</v>
      </c>
      <c r="Z3420">
        <v>14.543846033393606</v>
      </c>
      <c r="AA3420">
        <v>0</v>
      </c>
      <c r="AB3420">
        <v>7.3854080368603485</v>
      </c>
      <c r="AC3420">
        <v>0</v>
      </c>
      <c r="AD3420">
        <v>0</v>
      </c>
      <c r="AE3420">
        <v>26.749902272324853</v>
      </c>
    </row>
    <row r="3421" spans="1:31" x14ac:dyDescent="0.25">
      <c r="A3421">
        <v>2366352</v>
      </c>
      <c r="B3421">
        <v>1</v>
      </c>
      <c r="C3421" t="s">
        <v>80</v>
      </c>
      <c r="D3421" t="s">
        <v>83</v>
      </c>
      <c r="E3421" t="s">
        <v>171</v>
      </c>
      <c r="F3421" t="s">
        <v>972</v>
      </c>
      <c r="G3421" t="s">
        <v>328</v>
      </c>
      <c r="H3421" t="s">
        <v>135</v>
      </c>
      <c r="I3421" t="s">
        <v>136</v>
      </c>
      <c r="J3421" t="s">
        <v>137</v>
      </c>
      <c r="K3421" t="s">
        <v>138</v>
      </c>
      <c r="L3421" t="s">
        <v>10053</v>
      </c>
      <c r="M3421" t="s">
        <v>10054</v>
      </c>
      <c r="N3421">
        <v>0.13416666599999999</v>
      </c>
      <c r="O3421">
        <v>9</v>
      </c>
      <c r="P3421">
        <v>749</v>
      </c>
      <c r="Q3421">
        <v>14</v>
      </c>
      <c r="R3421">
        <v>43</v>
      </c>
      <c r="S3421">
        <v>28</v>
      </c>
      <c r="T3421">
        <v>59</v>
      </c>
      <c r="U3421">
        <v>1</v>
      </c>
      <c r="V3421">
        <v>0</v>
      </c>
      <c r="W3421">
        <v>1.6626714988115983</v>
      </c>
      <c r="X3421">
        <v>24.451001149886075</v>
      </c>
      <c r="Y3421">
        <v>1.9962015692361164</v>
      </c>
      <c r="Z3421">
        <v>2.5280440550772565</v>
      </c>
      <c r="AA3421">
        <v>48.072526319131413</v>
      </c>
      <c r="AB3421">
        <v>10.685856837972453</v>
      </c>
      <c r="AC3421">
        <v>2.5136623449103834</v>
      </c>
      <c r="AD3421">
        <v>0</v>
      </c>
      <c r="AE3421">
        <v>91.909963775025304</v>
      </c>
    </row>
    <row r="3422" spans="1:31" x14ac:dyDescent="0.25">
      <c r="A3422">
        <v>2366329</v>
      </c>
      <c r="B3422">
        <v>1</v>
      </c>
      <c r="C3422" t="s">
        <v>80</v>
      </c>
      <c r="D3422" t="s">
        <v>93</v>
      </c>
      <c r="E3422" t="s">
        <v>166</v>
      </c>
      <c r="F3422" t="s">
        <v>10055</v>
      </c>
      <c r="G3422" t="s">
        <v>244</v>
      </c>
      <c r="H3422" t="s">
        <v>135</v>
      </c>
      <c r="I3422" t="s">
        <v>136</v>
      </c>
      <c r="J3422" t="s">
        <v>137</v>
      </c>
      <c r="K3422" t="s">
        <v>245</v>
      </c>
      <c r="L3422" t="s">
        <v>10056</v>
      </c>
      <c r="M3422" t="s">
        <v>10057</v>
      </c>
      <c r="N3422">
        <v>7.3111111109999998</v>
      </c>
      <c r="O3422">
        <v>0</v>
      </c>
      <c r="P3422">
        <v>4</v>
      </c>
      <c r="Q3422">
        <v>3</v>
      </c>
      <c r="R3422">
        <v>225</v>
      </c>
      <c r="S3422">
        <v>8</v>
      </c>
      <c r="T3422">
        <v>49</v>
      </c>
      <c r="U3422">
        <v>1</v>
      </c>
      <c r="V3422">
        <v>0</v>
      </c>
      <c r="W3422">
        <v>0</v>
      </c>
      <c r="X3422">
        <v>9.0752440754077934</v>
      </c>
      <c r="Y3422">
        <v>232.27330714420896</v>
      </c>
      <c r="Z3422">
        <v>2089.1797070715634</v>
      </c>
      <c r="AA3422">
        <v>159.26716605953848</v>
      </c>
      <c r="AB3422">
        <v>657.55560509030397</v>
      </c>
      <c r="AC3422">
        <v>1192.381062728839</v>
      </c>
      <c r="AD3422">
        <v>0</v>
      </c>
      <c r="AE3422">
        <v>4339.7320921698611</v>
      </c>
    </row>
    <row r="3423" spans="1:31" x14ac:dyDescent="0.25">
      <c r="A3423">
        <v>2366186</v>
      </c>
      <c r="B3423">
        <v>1</v>
      </c>
      <c r="C3423" t="s">
        <v>81</v>
      </c>
      <c r="D3423" t="s">
        <v>118</v>
      </c>
      <c r="E3423" t="s">
        <v>132</v>
      </c>
      <c r="F3423" t="s">
        <v>10058</v>
      </c>
      <c r="G3423" t="s">
        <v>134</v>
      </c>
      <c r="H3423" t="s">
        <v>135</v>
      </c>
      <c r="I3423" t="s">
        <v>136</v>
      </c>
      <c r="J3423" t="s">
        <v>137</v>
      </c>
      <c r="K3423" t="s">
        <v>138</v>
      </c>
      <c r="L3423" t="s">
        <v>10059</v>
      </c>
      <c r="M3423" t="s">
        <v>10060</v>
      </c>
      <c r="N3423">
        <v>1.018333333</v>
      </c>
      <c r="O3423">
        <v>0</v>
      </c>
      <c r="P3423">
        <v>1</v>
      </c>
      <c r="Q3423">
        <v>2</v>
      </c>
      <c r="R3423">
        <v>56</v>
      </c>
      <c r="S3423">
        <v>2</v>
      </c>
      <c r="T3423">
        <v>4</v>
      </c>
      <c r="U3423">
        <v>0</v>
      </c>
      <c r="V3423">
        <v>0</v>
      </c>
      <c r="W3423">
        <v>0</v>
      </c>
      <c r="X3423">
        <v>0.10585497423626668</v>
      </c>
      <c r="Y3423">
        <v>15.086691857306604</v>
      </c>
      <c r="Z3423">
        <v>91.649441394557726</v>
      </c>
      <c r="AA3423">
        <v>4.3822814168423339</v>
      </c>
      <c r="AB3423">
        <v>2.3464179961104712</v>
      </c>
      <c r="AC3423">
        <v>0</v>
      </c>
      <c r="AD3423">
        <v>0</v>
      </c>
      <c r="AE3423">
        <v>113.5706876390534</v>
      </c>
    </row>
    <row r="3424" spans="1:31" x14ac:dyDescent="0.25">
      <c r="A3424">
        <v>2366664</v>
      </c>
      <c r="B3424">
        <v>1</v>
      </c>
      <c r="C3424" t="s">
        <v>81</v>
      </c>
      <c r="D3424" t="s">
        <v>123</v>
      </c>
      <c r="E3424" t="s">
        <v>225</v>
      </c>
      <c r="F3424" t="s">
        <v>10061</v>
      </c>
      <c r="G3424" t="s">
        <v>219</v>
      </c>
      <c r="H3424" t="s">
        <v>151</v>
      </c>
      <c r="I3424" t="s">
        <v>136</v>
      </c>
      <c r="J3424" t="s">
        <v>137</v>
      </c>
      <c r="K3424" t="s">
        <v>138</v>
      </c>
      <c r="L3424" t="s">
        <v>10062</v>
      </c>
      <c r="M3424" t="s">
        <v>10063</v>
      </c>
      <c r="N3424">
        <v>0.78972222199999997</v>
      </c>
      <c r="O3424">
        <v>0</v>
      </c>
      <c r="P3424">
        <v>44</v>
      </c>
      <c r="Q3424">
        <v>0</v>
      </c>
      <c r="R3424">
        <v>0</v>
      </c>
      <c r="S3424">
        <v>0</v>
      </c>
      <c r="T3424">
        <v>1</v>
      </c>
      <c r="U3424">
        <v>0</v>
      </c>
      <c r="V3424">
        <v>0</v>
      </c>
      <c r="W3424">
        <v>0</v>
      </c>
      <c r="X3424">
        <v>9.4019057427726214</v>
      </c>
      <c r="Y3424">
        <v>0</v>
      </c>
      <c r="Z3424">
        <v>0</v>
      </c>
      <c r="AA3424">
        <v>0</v>
      </c>
      <c r="AB3424">
        <v>0.40149054504356446</v>
      </c>
      <c r="AC3424">
        <v>0</v>
      </c>
      <c r="AD3424">
        <v>0</v>
      </c>
      <c r="AE3424">
        <v>9.8033962878161862</v>
      </c>
    </row>
    <row r="3425" spans="1:31" x14ac:dyDescent="0.25">
      <c r="A3425">
        <v>2366684</v>
      </c>
      <c r="B3425">
        <v>1</v>
      </c>
      <c r="C3425" t="s">
        <v>80</v>
      </c>
      <c r="D3425" t="s">
        <v>107</v>
      </c>
      <c r="E3425" t="s">
        <v>148</v>
      </c>
      <c r="F3425" t="s">
        <v>10064</v>
      </c>
      <c r="G3425" t="s">
        <v>150</v>
      </c>
      <c r="H3425" t="s">
        <v>151</v>
      </c>
      <c r="I3425" t="s">
        <v>136</v>
      </c>
      <c r="J3425" t="s">
        <v>137</v>
      </c>
      <c r="K3425" t="s">
        <v>138</v>
      </c>
      <c r="L3425" t="s">
        <v>10065</v>
      </c>
      <c r="M3425" t="s">
        <v>10066</v>
      </c>
      <c r="N3425">
        <v>1.2030555549999999</v>
      </c>
      <c r="O3425">
        <v>0</v>
      </c>
      <c r="P3425">
        <v>1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1.4348655850369278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1.4348655850369278</v>
      </c>
    </row>
    <row r="3426" spans="1:31" x14ac:dyDescent="0.25">
      <c r="A3426">
        <v>2366707</v>
      </c>
      <c r="B3426">
        <v>1</v>
      </c>
      <c r="C3426" t="s">
        <v>80</v>
      </c>
      <c r="D3426" t="s">
        <v>97</v>
      </c>
      <c r="E3426" t="s">
        <v>171</v>
      </c>
      <c r="F3426" t="s">
        <v>8299</v>
      </c>
      <c r="G3426" t="s">
        <v>168</v>
      </c>
      <c r="H3426" t="s">
        <v>135</v>
      </c>
      <c r="I3426" t="s">
        <v>136</v>
      </c>
      <c r="J3426" t="s">
        <v>137</v>
      </c>
      <c r="K3426" t="s">
        <v>138</v>
      </c>
      <c r="L3426" t="s">
        <v>10067</v>
      </c>
      <c r="M3426" t="s">
        <v>10068</v>
      </c>
      <c r="N3426">
        <v>1.865277777</v>
      </c>
      <c r="O3426">
        <v>3</v>
      </c>
      <c r="P3426">
        <v>820</v>
      </c>
      <c r="Q3426">
        <v>6</v>
      </c>
      <c r="R3426">
        <v>17</v>
      </c>
      <c r="S3426">
        <v>9</v>
      </c>
      <c r="T3426">
        <v>82</v>
      </c>
      <c r="U3426">
        <v>0</v>
      </c>
      <c r="V3426">
        <v>2</v>
      </c>
      <c r="W3426">
        <v>206.99465785953504</v>
      </c>
      <c r="X3426">
        <v>381.799481738297</v>
      </c>
      <c r="Y3426">
        <v>28.660528663816855</v>
      </c>
      <c r="Z3426">
        <v>25.577662302511467</v>
      </c>
      <c r="AA3426">
        <v>28.620348845097851</v>
      </c>
      <c r="AB3426">
        <v>89.856230020196747</v>
      </c>
      <c r="AC3426">
        <v>0</v>
      </c>
      <c r="AD3426">
        <v>0.57756158411708669</v>
      </c>
      <c r="AE3426">
        <v>762.08647101357224</v>
      </c>
    </row>
    <row r="3427" spans="1:31" x14ac:dyDescent="0.25">
      <c r="A3427">
        <v>2366478</v>
      </c>
      <c r="B3427">
        <v>1</v>
      </c>
      <c r="C3427" t="s">
        <v>81</v>
      </c>
      <c r="D3427" t="s">
        <v>112</v>
      </c>
      <c r="E3427" t="s">
        <v>148</v>
      </c>
      <c r="F3427" t="s">
        <v>10069</v>
      </c>
      <c r="G3427" t="s">
        <v>160</v>
      </c>
      <c r="H3427" t="s">
        <v>151</v>
      </c>
      <c r="I3427" t="s">
        <v>136</v>
      </c>
      <c r="J3427" t="s">
        <v>137</v>
      </c>
      <c r="K3427" t="s">
        <v>138</v>
      </c>
      <c r="L3427" t="s">
        <v>10070</v>
      </c>
      <c r="M3427" t="s">
        <v>10071</v>
      </c>
      <c r="N3427">
        <v>1.6291666659999999</v>
      </c>
      <c r="O3427">
        <v>0</v>
      </c>
      <c r="P3427">
        <v>1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0.29875570299146004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0.29875570299146004</v>
      </c>
    </row>
    <row r="3428" spans="1:31" x14ac:dyDescent="0.25">
      <c r="A3428">
        <v>2366180</v>
      </c>
      <c r="B3428">
        <v>1</v>
      </c>
      <c r="C3428" t="s">
        <v>80</v>
      </c>
      <c r="D3428" t="s">
        <v>84</v>
      </c>
      <c r="E3428" t="s">
        <v>148</v>
      </c>
      <c r="F3428" t="s">
        <v>8999</v>
      </c>
      <c r="G3428" t="s">
        <v>150</v>
      </c>
      <c r="H3428" t="s">
        <v>151</v>
      </c>
      <c r="I3428" t="s">
        <v>136</v>
      </c>
      <c r="J3428" t="s">
        <v>137</v>
      </c>
      <c r="K3428" t="s">
        <v>138</v>
      </c>
      <c r="L3428" t="s">
        <v>10072</v>
      </c>
      <c r="M3428" t="s">
        <v>10073</v>
      </c>
      <c r="N3428">
        <v>3.247777777</v>
      </c>
      <c r="O3428">
        <v>0</v>
      </c>
      <c r="P3428">
        <v>9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7.8288448118376479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7.8288448118376479</v>
      </c>
    </row>
    <row r="3429" spans="1:31" x14ac:dyDescent="0.25">
      <c r="A3429">
        <v>2366621</v>
      </c>
      <c r="B3429">
        <v>1</v>
      </c>
      <c r="C3429" t="s">
        <v>80</v>
      </c>
      <c r="D3429" t="s">
        <v>100</v>
      </c>
      <c r="E3429" t="s">
        <v>166</v>
      </c>
      <c r="F3429" t="s">
        <v>9227</v>
      </c>
      <c r="G3429" t="s">
        <v>168</v>
      </c>
      <c r="H3429" t="s">
        <v>135</v>
      </c>
      <c r="I3429" t="s">
        <v>136</v>
      </c>
      <c r="J3429" t="s">
        <v>137</v>
      </c>
      <c r="K3429" t="s">
        <v>138</v>
      </c>
      <c r="L3429" t="s">
        <v>10074</v>
      </c>
      <c r="M3429" t="s">
        <v>10075</v>
      </c>
      <c r="N3429">
        <v>0.17944444400000001</v>
      </c>
      <c r="O3429">
        <v>2</v>
      </c>
      <c r="P3429">
        <v>1331</v>
      </c>
      <c r="Q3429">
        <v>14</v>
      </c>
      <c r="R3429">
        <v>143</v>
      </c>
      <c r="S3429">
        <v>29</v>
      </c>
      <c r="T3429">
        <v>116</v>
      </c>
      <c r="U3429">
        <v>2</v>
      </c>
      <c r="V3429">
        <v>0</v>
      </c>
      <c r="W3429">
        <v>7.856980254384556E-2</v>
      </c>
      <c r="X3429">
        <v>152.2884476310775</v>
      </c>
      <c r="Y3429">
        <v>8.952611421333339</v>
      </c>
      <c r="Z3429">
        <v>36.927517436766237</v>
      </c>
      <c r="AA3429">
        <v>40.159668035607041</v>
      </c>
      <c r="AB3429">
        <v>42.135206133758963</v>
      </c>
      <c r="AC3429">
        <v>16.784126451367701</v>
      </c>
      <c r="AD3429">
        <v>0</v>
      </c>
      <c r="AE3429">
        <v>297.32614691245459</v>
      </c>
    </row>
    <row r="3430" spans="1:31" x14ac:dyDescent="0.25">
      <c r="A3430">
        <v>2366558</v>
      </c>
      <c r="B3430">
        <v>1</v>
      </c>
      <c r="C3430" t="s">
        <v>81</v>
      </c>
      <c r="D3430" t="s">
        <v>127</v>
      </c>
      <c r="E3430" t="s">
        <v>132</v>
      </c>
      <c r="F3430" t="s">
        <v>10076</v>
      </c>
      <c r="G3430" t="s">
        <v>244</v>
      </c>
      <c r="H3430" t="s">
        <v>135</v>
      </c>
      <c r="I3430" t="s">
        <v>136</v>
      </c>
      <c r="J3430" t="s">
        <v>137</v>
      </c>
      <c r="K3430" t="s">
        <v>245</v>
      </c>
      <c r="L3430" t="s">
        <v>10077</v>
      </c>
      <c r="M3430" t="s">
        <v>10078</v>
      </c>
      <c r="N3430">
        <v>1.508888888</v>
      </c>
      <c r="O3430">
        <v>0</v>
      </c>
      <c r="P3430">
        <v>307</v>
      </c>
      <c r="Q3430">
        <v>0</v>
      </c>
      <c r="R3430">
        <v>0</v>
      </c>
      <c r="S3430">
        <v>0</v>
      </c>
      <c r="T3430">
        <v>16</v>
      </c>
      <c r="U3430">
        <v>0</v>
      </c>
      <c r="V3430">
        <v>0</v>
      </c>
      <c r="W3430">
        <v>0</v>
      </c>
      <c r="X3430">
        <v>158.33357148396607</v>
      </c>
      <c r="Y3430">
        <v>0</v>
      </c>
      <c r="Z3430">
        <v>0</v>
      </c>
      <c r="AA3430">
        <v>0</v>
      </c>
      <c r="AB3430">
        <v>61.396960896251215</v>
      </c>
      <c r="AC3430">
        <v>0</v>
      </c>
      <c r="AD3430">
        <v>0</v>
      </c>
      <c r="AE3430">
        <v>219.73053238021728</v>
      </c>
    </row>
    <row r="3431" spans="1:31" x14ac:dyDescent="0.25">
      <c r="A3431">
        <v>2366243</v>
      </c>
      <c r="B3431">
        <v>1</v>
      </c>
      <c r="C3431" t="s">
        <v>80</v>
      </c>
      <c r="D3431" t="s">
        <v>108</v>
      </c>
      <c r="E3431" t="s">
        <v>154</v>
      </c>
      <c r="F3431" t="s">
        <v>10079</v>
      </c>
      <c r="G3431" t="s">
        <v>244</v>
      </c>
      <c r="H3431" t="s">
        <v>151</v>
      </c>
      <c r="I3431" t="s">
        <v>136</v>
      </c>
      <c r="J3431" t="s">
        <v>137</v>
      </c>
      <c r="K3431" t="s">
        <v>245</v>
      </c>
      <c r="L3431" t="s">
        <v>10080</v>
      </c>
      <c r="M3431" t="s">
        <v>10081</v>
      </c>
      <c r="N3431">
        <v>5.267222222</v>
      </c>
      <c r="O3431">
        <v>0</v>
      </c>
      <c r="P3431">
        <v>52</v>
      </c>
      <c r="Q3431">
        <v>0</v>
      </c>
      <c r="R3431">
        <v>30</v>
      </c>
      <c r="S3431">
        <v>0</v>
      </c>
      <c r="T3431">
        <v>15</v>
      </c>
      <c r="U3431">
        <v>0</v>
      </c>
      <c r="V3431">
        <v>0</v>
      </c>
      <c r="W3431">
        <v>0</v>
      </c>
      <c r="X3431">
        <v>85.491656379501876</v>
      </c>
      <c r="Y3431">
        <v>0</v>
      </c>
      <c r="Z3431">
        <v>450.91767886500207</v>
      </c>
      <c r="AA3431">
        <v>0</v>
      </c>
      <c r="AB3431">
        <v>216.64484749804552</v>
      </c>
      <c r="AC3431">
        <v>0</v>
      </c>
      <c r="AD3431">
        <v>0</v>
      </c>
      <c r="AE3431">
        <v>753.05418274254953</v>
      </c>
    </row>
    <row r="3432" spans="1:31" x14ac:dyDescent="0.25">
      <c r="A3432">
        <v>2366581</v>
      </c>
      <c r="B3432">
        <v>1</v>
      </c>
      <c r="C3432" t="s">
        <v>80</v>
      </c>
      <c r="D3432" t="s">
        <v>82</v>
      </c>
      <c r="E3432" t="s">
        <v>225</v>
      </c>
      <c r="F3432" t="s">
        <v>10082</v>
      </c>
      <c r="G3432" t="s">
        <v>156</v>
      </c>
      <c r="H3432" t="s">
        <v>151</v>
      </c>
      <c r="I3432" t="s">
        <v>136</v>
      </c>
      <c r="J3432" t="s">
        <v>137</v>
      </c>
      <c r="K3432" t="s">
        <v>138</v>
      </c>
      <c r="L3432" t="s">
        <v>10083</v>
      </c>
      <c r="M3432" t="s">
        <v>10084</v>
      </c>
      <c r="N3432">
        <v>0.68777777699999998</v>
      </c>
      <c r="O3432">
        <v>0</v>
      </c>
      <c r="P3432">
        <v>168</v>
      </c>
      <c r="Q3432">
        <v>0</v>
      </c>
      <c r="R3432">
        <v>0</v>
      </c>
      <c r="S3432">
        <v>0</v>
      </c>
      <c r="T3432">
        <v>4</v>
      </c>
      <c r="U3432">
        <v>0</v>
      </c>
      <c r="V3432">
        <v>0</v>
      </c>
      <c r="W3432">
        <v>0</v>
      </c>
      <c r="X3432">
        <v>33.046837783223403</v>
      </c>
      <c r="Y3432">
        <v>0</v>
      </c>
      <c r="Z3432">
        <v>0</v>
      </c>
      <c r="AA3432">
        <v>0</v>
      </c>
      <c r="AB3432">
        <v>1.2523891696118399</v>
      </c>
      <c r="AC3432">
        <v>0</v>
      </c>
      <c r="AD3432">
        <v>0</v>
      </c>
      <c r="AE3432">
        <v>34.299226952835241</v>
      </c>
    </row>
    <row r="3433" spans="1:31" x14ac:dyDescent="0.25">
      <c r="A3433">
        <v>2366435</v>
      </c>
      <c r="B3433">
        <v>1</v>
      </c>
      <c r="C3433" t="s">
        <v>81</v>
      </c>
      <c r="D3433" t="s">
        <v>118</v>
      </c>
      <c r="E3433" t="s">
        <v>132</v>
      </c>
      <c r="F3433" t="s">
        <v>1318</v>
      </c>
      <c r="G3433" t="s">
        <v>142</v>
      </c>
      <c r="H3433" t="s">
        <v>135</v>
      </c>
      <c r="I3433" t="s">
        <v>136</v>
      </c>
      <c r="J3433" t="s">
        <v>137</v>
      </c>
      <c r="K3433" t="s">
        <v>138</v>
      </c>
      <c r="L3433" t="s">
        <v>10085</v>
      </c>
      <c r="M3433" t="s">
        <v>10086</v>
      </c>
      <c r="N3433">
        <v>2.448611111</v>
      </c>
      <c r="O3433">
        <v>1</v>
      </c>
      <c r="P3433">
        <v>0</v>
      </c>
      <c r="Q3433">
        <v>5</v>
      </c>
      <c r="R3433">
        <v>0</v>
      </c>
      <c r="S3433">
        <v>1</v>
      </c>
      <c r="T3433">
        <v>0</v>
      </c>
      <c r="U3433">
        <v>0</v>
      </c>
      <c r="V3433">
        <v>0</v>
      </c>
      <c r="W3433">
        <v>1.9749599135954647</v>
      </c>
      <c r="X3433">
        <v>0</v>
      </c>
      <c r="Y3433">
        <v>148.8154295228338</v>
      </c>
      <c r="Z3433">
        <v>0</v>
      </c>
      <c r="AA3433">
        <v>1.5949578108375002</v>
      </c>
      <c r="AB3433">
        <v>0</v>
      </c>
      <c r="AC3433">
        <v>0</v>
      </c>
      <c r="AD3433">
        <v>0</v>
      </c>
      <c r="AE3433">
        <v>152.38534724726676</v>
      </c>
    </row>
    <row r="3434" spans="1:31" x14ac:dyDescent="0.25">
      <c r="A3434">
        <v>2366289</v>
      </c>
      <c r="B3434">
        <v>1</v>
      </c>
      <c r="C3434" t="s">
        <v>81</v>
      </c>
      <c r="D3434" t="s">
        <v>127</v>
      </c>
      <c r="E3434" t="s">
        <v>171</v>
      </c>
      <c r="F3434" t="s">
        <v>6241</v>
      </c>
      <c r="G3434" t="s">
        <v>168</v>
      </c>
      <c r="H3434" t="s">
        <v>135</v>
      </c>
      <c r="I3434" t="s">
        <v>136</v>
      </c>
      <c r="J3434" t="s">
        <v>137</v>
      </c>
      <c r="K3434" t="s">
        <v>138</v>
      </c>
      <c r="L3434" t="s">
        <v>10087</v>
      </c>
      <c r="M3434" t="s">
        <v>10088</v>
      </c>
      <c r="N3434">
        <v>1.5575000000000001</v>
      </c>
      <c r="O3434">
        <v>3</v>
      </c>
      <c r="P3434">
        <v>4</v>
      </c>
      <c r="Q3434">
        <v>42</v>
      </c>
      <c r="R3434">
        <v>19</v>
      </c>
      <c r="S3434">
        <v>2</v>
      </c>
      <c r="T3434">
        <v>2</v>
      </c>
      <c r="U3434">
        <v>0</v>
      </c>
      <c r="V3434">
        <v>0</v>
      </c>
      <c r="W3434">
        <v>2.5270058111776001</v>
      </c>
      <c r="X3434">
        <v>2.4716675588686754</v>
      </c>
      <c r="Y3434">
        <v>161.93562740008394</v>
      </c>
      <c r="Z3434">
        <v>215.16156227515816</v>
      </c>
      <c r="AA3434">
        <v>9.9159987798133606</v>
      </c>
      <c r="AB3434">
        <v>3.5221395726031108</v>
      </c>
      <c r="AC3434">
        <v>0</v>
      </c>
      <c r="AD3434">
        <v>0</v>
      </c>
      <c r="AE3434">
        <v>395.53400139770491</v>
      </c>
    </row>
    <row r="3435" spans="1:31" x14ac:dyDescent="0.25">
      <c r="A3435">
        <v>2366535</v>
      </c>
      <c r="B3435">
        <v>1</v>
      </c>
      <c r="C3435" t="s">
        <v>80</v>
      </c>
      <c r="D3435" t="s">
        <v>84</v>
      </c>
      <c r="E3435" t="s">
        <v>148</v>
      </c>
      <c r="F3435" t="s">
        <v>10089</v>
      </c>
      <c r="G3435" t="s">
        <v>181</v>
      </c>
      <c r="H3435" t="s">
        <v>151</v>
      </c>
      <c r="I3435" t="s">
        <v>136</v>
      </c>
      <c r="J3435" t="s">
        <v>3</v>
      </c>
      <c r="K3435" t="s">
        <v>138</v>
      </c>
      <c r="L3435" t="s">
        <v>10090</v>
      </c>
      <c r="M3435" t="s">
        <v>10091</v>
      </c>
      <c r="N3435">
        <v>3.2669444439999999</v>
      </c>
      <c r="O3435">
        <v>0</v>
      </c>
      <c r="P3435">
        <v>5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6.013676636553015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6.013676636553015</v>
      </c>
    </row>
    <row r="3436" spans="1:31" x14ac:dyDescent="0.25">
      <c r="A3436">
        <v>2366312</v>
      </c>
      <c r="B3436">
        <v>1</v>
      </c>
      <c r="C3436" t="s">
        <v>80</v>
      </c>
      <c r="D3436" t="s">
        <v>97</v>
      </c>
      <c r="E3436" t="s">
        <v>166</v>
      </c>
      <c r="F3436" t="s">
        <v>10092</v>
      </c>
      <c r="G3436" t="s">
        <v>168</v>
      </c>
      <c r="H3436" t="s">
        <v>135</v>
      </c>
      <c r="I3436" t="s">
        <v>136</v>
      </c>
      <c r="J3436" t="s">
        <v>137</v>
      </c>
      <c r="K3436" t="s">
        <v>138</v>
      </c>
      <c r="L3436" t="s">
        <v>10093</v>
      </c>
      <c r="M3436" t="s">
        <v>10094</v>
      </c>
      <c r="N3436">
        <v>0.67249999999999999</v>
      </c>
      <c r="O3436">
        <v>4</v>
      </c>
      <c r="P3436">
        <v>2467</v>
      </c>
      <c r="Q3436">
        <v>5</v>
      </c>
      <c r="R3436">
        <v>434</v>
      </c>
      <c r="S3436">
        <v>29</v>
      </c>
      <c r="T3436">
        <v>661</v>
      </c>
      <c r="U3436">
        <v>6</v>
      </c>
      <c r="V3436">
        <v>1</v>
      </c>
      <c r="W3436">
        <v>60.122040869825952</v>
      </c>
      <c r="X3436">
        <v>634.25428531727721</v>
      </c>
      <c r="Y3436">
        <v>17.571002039768981</v>
      </c>
      <c r="Z3436">
        <v>168.40411424413648</v>
      </c>
      <c r="AA3436">
        <v>236.52267827918629</v>
      </c>
      <c r="AB3436">
        <v>537.58928431600259</v>
      </c>
      <c r="AC3436">
        <v>233.16704938072024</v>
      </c>
      <c r="AD3436">
        <v>32.055248400888487</v>
      </c>
      <c r="AE3436">
        <v>1919.6857028478064</v>
      </c>
    </row>
    <row r="3437" spans="1:31" x14ac:dyDescent="0.25">
      <c r="A3437">
        <v>2366644</v>
      </c>
      <c r="B3437">
        <v>1</v>
      </c>
      <c r="C3437" t="s">
        <v>80</v>
      </c>
      <c r="D3437" t="s">
        <v>85</v>
      </c>
      <c r="E3437" t="s">
        <v>175</v>
      </c>
      <c r="F3437" t="s">
        <v>10095</v>
      </c>
      <c r="G3437" t="s">
        <v>284</v>
      </c>
      <c r="H3437" t="s">
        <v>151</v>
      </c>
      <c r="I3437" t="s">
        <v>136</v>
      </c>
      <c r="J3437" t="s">
        <v>137</v>
      </c>
      <c r="K3437" t="s">
        <v>138</v>
      </c>
      <c r="L3437" t="s">
        <v>10096</v>
      </c>
      <c r="M3437" t="s">
        <v>10097</v>
      </c>
      <c r="N3437">
        <v>1.187777777</v>
      </c>
      <c r="O3437">
        <v>0</v>
      </c>
      <c r="P3437">
        <v>91</v>
      </c>
      <c r="Q3437">
        <v>0</v>
      </c>
      <c r="R3437">
        <v>0</v>
      </c>
      <c r="S3437">
        <v>0</v>
      </c>
      <c r="T3437">
        <v>19</v>
      </c>
      <c r="U3437">
        <v>0</v>
      </c>
      <c r="V3437">
        <v>0</v>
      </c>
      <c r="W3437">
        <v>0</v>
      </c>
      <c r="X3437">
        <v>31.915314190083684</v>
      </c>
      <c r="Y3437">
        <v>0</v>
      </c>
      <c r="Z3437">
        <v>0</v>
      </c>
      <c r="AA3437">
        <v>0</v>
      </c>
      <c r="AB3437">
        <v>27.698936476709488</v>
      </c>
      <c r="AC3437">
        <v>0</v>
      </c>
      <c r="AD3437">
        <v>0</v>
      </c>
      <c r="AE3437">
        <v>59.614250666793168</v>
      </c>
    </row>
    <row r="3438" spans="1:31" x14ac:dyDescent="0.25">
      <c r="A3438">
        <v>2366249</v>
      </c>
      <c r="B3438">
        <v>1</v>
      </c>
      <c r="C3438" t="s">
        <v>81</v>
      </c>
      <c r="D3438" t="s">
        <v>113</v>
      </c>
      <c r="E3438" t="s">
        <v>171</v>
      </c>
      <c r="F3438" t="s">
        <v>10098</v>
      </c>
      <c r="G3438" t="s">
        <v>244</v>
      </c>
      <c r="H3438" t="s">
        <v>135</v>
      </c>
      <c r="I3438" t="s">
        <v>136</v>
      </c>
      <c r="J3438" t="s">
        <v>137</v>
      </c>
      <c r="K3438" t="s">
        <v>245</v>
      </c>
      <c r="L3438" t="s">
        <v>10099</v>
      </c>
      <c r="M3438" t="s">
        <v>10100</v>
      </c>
      <c r="N3438">
        <v>4.278333333</v>
      </c>
      <c r="O3438">
        <v>0</v>
      </c>
      <c r="P3438">
        <v>343</v>
      </c>
      <c r="Q3438">
        <v>12</v>
      </c>
      <c r="R3438">
        <v>3</v>
      </c>
      <c r="S3438">
        <v>8</v>
      </c>
      <c r="T3438">
        <v>10</v>
      </c>
      <c r="U3438">
        <v>3</v>
      </c>
      <c r="V3438">
        <v>0</v>
      </c>
      <c r="W3438">
        <v>0</v>
      </c>
      <c r="X3438">
        <v>285.5970479632341</v>
      </c>
      <c r="Y3438">
        <v>191.57669133231485</v>
      </c>
      <c r="Z3438">
        <v>14.699573095538772</v>
      </c>
      <c r="AA3438">
        <v>357.06436625595569</v>
      </c>
      <c r="AB3438">
        <v>69.93408012132997</v>
      </c>
      <c r="AC3438">
        <v>392.33788451471474</v>
      </c>
      <c r="AD3438">
        <v>0</v>
      </c>
      <c r="AE3438">
        <v>1311.2096432830881</v>
      </c>
    </row>
    <row r="3439" spans="1:31" x14ac:dyDescent="0.25">
      <c r="A3439">
        <v>2366203</v>
      </c>
      <c r="B3439">
        <v>1</v>
      </c>
      <c r="C3439" t="s">
        <v>81</v>
      </c>
      <c r="D3439" t="s">
        <v>121</v>
      </c>
      <c r="E3439" t="s">
        <v>171</v>
      </c>
      <c r="F3439" t="s">
        <v>10101</v>
      </c>
      <c r="G3439" t="s">
        <v>168</v>
      </c>
      <c r="H3439" t="s">
        <v>135</v>
      </c>
      <c r="I3439" t="s">
        <v>653</v>
      </c>
      <c r="J3439" t="s">
        <v>137</v>
      </c>
      <c r="K3439" t="s">
        <v>138</v>
      </c>
      <c r="L3439" t="s">
        <v>10102</v>
      </c>
      <c r="M3439" t="s">
        <v>10103</v>
      </c>
      <c r="N3439">
        <v>1.9444444000000002E-2</v>
      </c>
      <c r="O3439">
        <v>0</v>
      </c>
      <c r="P3439">
        <v>478</v>
      </c>
      <c r="Q3439">
        <v>0</v>
      </c>
      <c r="R3439">
        <v>42</v>
      </c>
      <c r="S3439">
        <v>2</v>
      </c>
      <c r="T3439">
        <v>14</v>
      </c>
      <c r="U3439">
        <v>1</v>
      </c>
      <c r="V3439">
        <v>0</v>
      </c>
      <c r="W3439">
        <v>0</v>
      </c>
      <c r="X3439">
        <v>1.1590716594185353</v>
      </c>
      <c r="Y3439">
        <v>0</v>
      </c>
      <c r="Z3439">
        <v>0.63094959692240005</v>
      </c>
      <c r="AA3439">
        <v>5.5007600081388885E-2</v>
      </c>
      <c r="AB3439">
        <v>0.17059684109208609</v>
      </c>
      <c r="AC3439">
        <v>1.3189423369500002</v>
      </c>
      <c r="AD3439">
        <v>0</v>
      </c>
      <c r="AE3439">
        <v>3.3345680344644104</v>
      </c>
    </row>
    <row r="3440" spans="1:31" x14ac:dyDescent="0.25">
      <c r="A3440">
        <v>2366638</v>
      </c>
      <c r="B3440">
        <v>1</v>
      </c>
      <c r="C3440" t="s">
        <v>81</v>
      </c>
      <c r="D3440" t="s">
        <v>127</v>
      </c>
      <c r="E3440" t="s">
        <v>148</v>
      </c>
      <c r="F3440" t="s">
        <v>10104</v>
      </c>
      <c r="G3440" t="s">
        <v>160</v>
      </c>
      <c r="H3440" t="s">
        <v>151</v>
      </c>
      <c r="I3440" t="s">
        <v>136</v>
      </c>
      <c r="J3440" t="s">
        <v>137</v>
      </c>
      <c r="K3440" t="s">
        <v>138</v>
      </c>
      <c r="L3440" t="s">
        <v>10105</v>
      </c>
      <c r="M3440" t="s">
        <v>10106</v>
      </c>
      <c r="N3440">
        <v>1.822777777</v>
      </c>
      <c r="O3440">
        <v>0</v>
      </c>
      <c r="P3440">
        <v>1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12.42786401379681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12.42786401379681</v>
      </c>
    </row>
    <row r="3441" spans="1:31" x14ac:dyDescent="0.25">
      <c r="A3441">
        <v>2366661</v>
      </c>
      <c r="B3441">
        <v>1</v>
      </c>
      <c r="C3441" t="s">
        <v>80</v>
      </c>
      <c r="D3441" t="s">
        <v>86</v>
      </c>
      <c r="E3441" t="s">
        <v>154</v>
      </c>
      <c r="F3441" t="s">
        <v>5162</v>
      </c>
      <c r="G3441" t="s">
        <v>156</v>
      </c>
      <c r="H3441" t="s">
        <v>151</v>
      </c>
      <c r="I3441" t="s">
        <v>136</v>
      </c>
      <c r="J3441" t="s">
        <v>137</v>
      </c>
      <c r="K3441" t="s">
        <v>138</v>
      </c>
      <c r="L3441" t="s">
        <v>10107</v>
      </c>
      <c r="M3441" t="s">
        <v>10108</v>
      </c>
      <c r="N3441">
        <v>0.30888888799999997</v>
      </c>
      <c r="O3441">
        <v>0</v>
      </c>
      <c r="P3441">
        <v>15</v>
      </c>
      <c r="Q3441">
        <v>0</v>
      </c>
      <c r="R3441">
        <v>4</v>
      </c>
      <c r="S3441">
        <v>0</v>
      </c>
      <c r="T3441">
        <v>4</v>
      </c>
      <c r="U3441">
        <v>0</v>
      </c>
      <c r="V3441">
        <v>0</v>
      </c>
      <c r="W3441">
        <v>0</v>
      </c>
      <c r="X3441">
        <v>8.1926028149079375</v>
      </c>
      <c r="Y3441">
        <v>0</v>
      </c>
      <c r="Z3441">
        <v>0.5375473642774713</v>
      </c>
      <c r="AA3441">
        <v>0</v>
      </c>
      <c r="AB3441">
        <v>0.98733641140807094</v>
      </c>
      <c r="AC3441">
        <v>0</v>
      </c>
      <c r="AD3441">
        <v>0</v>
      </c>
      <c r="AE3441">
        <v>9.7174865905934791</v>
      </c>
    </row>
    <row r="3442" spans="1:31" x14ac:dyDescent="0.25">
      <c r="A3442">
        <v>2366495</v>
      </c>
      <c r="B3442">
        <v>1</v>
      </c>
      <c r="C3442" t="s">
        <v>81</v>
      </c>
      <c r="D3442" t="s">
        <v>113</v>
      </c>
      <c r="E3442" t="s">
        <v>132</v>
      </c>
      <c r="F3442" t="s">
        <v>10109</v>
      </c>
      <c r="G3442" t="s">
        <v>244</v>
      </c>
      <c r="H3442" t="s">
        <v>135</v>
      </c>
      <c r="I3442" t="s">
        <v>136</v>
      </c>
      <c r="J3442" t="s">
        <v>137</v>
      </c>
      <c r="K3442" t="s">
        <v>245</v>
      </c>
      <c r="L3442" t="s">
        <v>10110</v>
      </c>
      <c r="M3442" t="s">
        <v>10111</v>
      </c>
      <c r="N3442">
        <v>2.0194444439999999</v>
      </c>
      <c r="O3442">
        <v>0</v>
      </c>
      <c r="P3442">
        <v>111</v>
      </c>
      <c r="Q3442">
        <v>5</v>
      </c>
      <c r="R3442">
        <v>9</v>
      </c>
      <c r="S3442">
        <v>0</v>
      </c>
      <c r="T3442">
        <v>2</v>
      </c>
      <c r="U3442">
        <v>0</v>
      </c>
      <c r="V3442">
        <v>0</v>
      </c>
      <c r="W3442">
        <v>0</v>
      </c>
      <c r="X3442">
        <v>40.531923640484841</v>
      </c>
      <c r="Y3442">
        <v>74.251332582604661</v>
      </c>
      <c r="Z3442">
        <v>83.665202022554638</v>
      </c>
      <c r="AA3442">
        <v>0</v>
      </c>
      <c r="AB3442">
        <v>5.4188807461379858</v>
      </c>
      <c r="AC3442">
        <v>0</v>
      </c>
      <c r="AD3442">
        <v>0</v>
      </c>
      <c r="AE3442">
        <v>203.86733899178211</v>
      </c>
    </row>
    <row r="3443" spans="1:31" x14ac:dyDescent="0.25">
      <c r="A3443">
        <v>2366332</v>
      </c>
      <c r="B3443">
        <v>1</v>
      </c>
      <c r="C3443" t="s">
        <v>80</v>
      </c>
      <c r="D3443" t="s">
        <v>93</v>
      </c>
      <c r="E3443" t="s">
        <v>166</v>
      </c>
      <c r="F3443" t="s">
        <v>10112</v>
      </c>
      <c r="G3443" t="s">
        <v>244</v>
      </c>
      <c r="H3443" t="s">
        <v>135</v>
      </c>
      <c r="I3443" t="s">
        <v>136</v>
      </c>
      <c r="J3443" t="s">
        <v>137</v>
      </c>
      <c r="K3443" t="s">
        <v>245</v>
      </c>
      <c r="L3443" t="s">
        <v>10113</v>
      </c>
      <c r="M3443" t="s">
        <v>10114</v>
      </c>
      <c r="N3443">
        <v>7.4105555550000002</v>
      </c>
      <c r="O3443">
        <v>0</v>
      </c>
      <c r="P3443">
        <v>77</v>
      </c>
      <c r="Q3443">
        <v>4</v>
      </c>
      <c r="R3443">
        <v>40</v>
      </c>
      <c r="S3443">
        <v>1</v>
      </c>
      <c r="T3443">
        <v>33</v>
      </c>
      <c r="U3443">
        <v>0</v>
      </c>
      <c r="V3443">
        <v>0</v>
      </c>
      <c r="W3443">
        <v>0</v>
      </c>
      <c r="X3443">
        <v>91.347073949686305</v>
      </c>
      <c r="Y3443">
        <v>114.32054093398156</v>
      </c>
      <c r="Z3443">
        <v>238.75329297001255</v>
      </c>
      <c r="AA3443">
        <v>18.250978132870085</v>
      </c>
      <c r="AB3443">
        <v>297.77022832178164</v>
      </c>
      <c r="AC3443">
        <v>0</v>
      </c>
      <c r="AD3443">
        <v>0</v>
      </c>
      <c r="AE3443">
        <v>760.44211430833218</v>
      </c>
    </row>
    <row r="3444" spans="1:31" x14ac:dyDescent="0.25">
      <c r="A3444">
        <v>2366681</v>
      </c>
      <c r="B3444">
        <v>1</v>
      </c>
      <c r="C3444" t="s">
        <v>80</v>
      </c>
      <c r="D3444" t="s">
        <v>83</v>
      </c>
      <c r="E3444" t="s">
        <v>148</v>
      </c>
      <c r="F3444" t="s">
        <v>10115</v>
      </c>
      <c r="G3444" t="s">
        <v>150</v>
      </c>
      <c r="H3444" t="s">
        <v>151</v>
      </c>
      <c r="I3444" t="s">
        <v>136</v>
      </c>
      <c r="J3444" t="s">
        <v>137</v>
      </c>
      <c r="K3444" t="s">
        <v>138</v>
      </c>
      <c r="L3444" t="s">
        <v>10116</v>
      </c>
      <c r="M3444" t="s">
        <v>10117</v>
      </c>
      <c r="N3444">
        <v>0.91055555499999996</v>
      </c>
      <c r="O3444">
        <v>0</v>
      </c>
      <c r="P3444">
        <v>2</v>
      </c>
      <c r="Q3444">
        <v>0</v>
      </c>
      <c r="R3444">
        <v>0</v>
      </c>
      <c r="S3444">
        <v>0</v>
      </c>
      <c r="T3444">
        <v>3</v>
      </c>
      <c r="U3444">
        <v>0</v>
      </c>
      <c r="V3444">
        <v>0</v>
      </c>
      <c r="W3444">
        <v>0</v>
      </c>
      <c r="X3444">
        <v>0.20690469343811665</v>
      </c>
      <c r="Y3444">
        <v>0</v>
      </c>
      <c r="Z3444">
        <v>0</v>
      </c>
      <c r="AA3444">
        <v>0</v>
      </c>
      <c r="AB3444">
        <v>3.9926792787918979</v>
      </c>
      <c r="AC3444">
        <v>0</v>
      </c>
      <c r="AD3444">
        <v>0</v>
      </c>
      <c r="AE3444">
        <v>4.1995839722300143</v>
      </c>
    </row>
    <row r="3445" spans="1:31" x14ac:dyDescent="0.25">
      <c r="A3445">
        <v>2366263</v>
      </c>
      <c r="B3445">
        <v>1</v>
      </c>
      <c r="C3445" t="s">
        <v>80</v>
      </c>
      <c r="D3445" t="s">
        <v>89</v>
      </c>
      <c r="E3445" t="s">
        <v>154</v>
      </c>
      <c r="F3445" t="s">
        <v>10118</v>
      </c>
      <c r="G3445" t="s">
        <v>252</v>
      </c>
      <c r="H3445" t="s">
        <v>151</v>
      </c>
      <c r="I3445" t="s">
        <v>136</v>
      </c>
      <c r="J3445" t="s">
        <v>137</v>
      </c>
      <c r="K3445" t="s">
        <v>245</v>
      </c>
      <c r="L3445" t="s">
        <v>10119</v>
      </c>
      <c r="M3445" t="s">
        <v>10120</v>
      </c>
      <c r="N3445">
        <v>7.9405555550000004</v>
      </c>
      <c r="O3445">
        <v>0</v>
      </c>
      <c r="P3445">
        <v>310</v>
      </c>
      <c r="Q3445">
        <v>0</v>
      </c>
      <c r="R3445">
        <v>0</v>
      </c>
      <c r="S3445">
        <v>0</v>
      </c>
      <c r="T3445">
        <v>107</v>
      </c>
      <c r="U3445">
        <v>0</v>
      </c>
      <c r="V3445">
        <v>0</v>
      </c>
      <c r="W3445">
        <v>0</v>
      </c>
      <c r="X3445">
        <v>903.37431177471478</v>
      </c>
      <c r="Y3445">
        <v>0</v>
      </c>
      <c r="Z3445">
        <v>0</v>
      </c>
      <c r="AA3445">
        <v>0</v>
      </c>
      <c r="AB3445">
        <v>1080.9529447903044</v>
      </c>
      <c r="AC3445">
        <v>0</v>
      </c>
      <c r="AD3445">
        <v>0</v>
      </c>
      <c r="AE3445">
        <v>1984.3272565650191</v>
      </c>
    </row>
    <row r="3446" spans="1:31" x14ac:dyDescent="0.25">
      <c r="A3446">
        <v>2366561</v>
      </c>
      <c r="B3446">
        <v>1</v>
      </c>
      <c r="C3446" t="s">
        <v>81</v>
      </c>
      <c r="D3446" t="s">
        <v>127</v>
      </c>
      <c r="E3446" t="s">
        <v>132</v>
      </c>
      <c r="F3446" t="s">
        <v>10121</v>
      </c>
      <c r="G3446" t="s">
        <v>244</v>
      </c>
      <c r="H3446" t="s">
        <v>135</v>
      </c>
      <c r="I3446" t="s">
        <v>136</v>
      </c>
      <c r="J3446" t="s">
        <v>137</v>
      </c>
      <c r="K3446" t="s">
        <v>245</v>
      </c>
      <c r="L3446" t="s">
        <v>10122</v>
      </c>
      <c r="M3446" t="s">
        <v>10123</v>
      </c>
      <c r="N3446">
        <v>1.4636111110000001</v>
      </c>
      <c r="O3446">
        <v>0</v>
      </c>
      <c r="P3446">
        <v>817</v>
      </c>
      <c r="Q3446">
        <v>0</v>
      </c>
      <c r="R3446">
        <v>7</v>
      </c>
      <c r="S3446">
        <v>13</v>
      </c>
      <c r="T3446">
        <v>113</v>
      </c>
      <c r="U3446">
        <v>0</v>
      </c>
      <c r="V3446">
        <v>4</v>
      </c>
      <c r="W3446">
        <v>0</v>
      </c>
      <c r="X3446">
        <v>415.06028839996355</v>
      </c>
      <c r="Y3446">
        <v>0</v>
      </c>
      <c r="Z3446">
        <v>5.5380015134161127</v>
      </c>
      <c r="AA3446">
        <v>378.84211492430546</v>
      </c>
      <c r="AB3446">
        <v>439.12333508440196</v>
      </c>
      <c r="AC3446">
        <v>0</v>
      </c>
      <c r="AD3446">
        <v>369.43147564021467</v>
      </c>
      <c r="AE3446">
        <v>1607.9952155623018</v>
      </c>
    </row>
    <row r="3447" spans="1:31" x14ac:dyDescent="0.25">
      <c r="A3447">
        <v>2366183</v>
      </c>
      <c r="B3447">
        <v>1</v>
      </c>
      <c r="C3447" t="s">
        <v>80</v>
      </c>
      <c r="D3447" t="s">
        <v>97</v>
      </c>
      <c r="E3447" t="s">
        <v>166</v>
      </c>
      <c r="F3447" t="s">
        <v>6338</v>
      </c>
      <c r="G3447" t="s">
        <v>168</v>
      </c>
      <c r="H3447" t="s">
        <v>135</v>
      </c>
      <c r="I3447" t="s">
        <v>136</v>
      </c>
      <c r="J3447" t="s">
        <v>137</v>
      </c>
      <c r="K3447" t="s">
        <v>138</v>
      </c>
      <c r="L3447" t="s">
        <v>10124</v>
      </c>
      <c r="M3447" t="s">
        <v>10125</v>
      </c>
      <c r="N3447">
        <v>0.85027777699999996</v>
      </c>
      <c r="O3447">
        <v>4</v>
      </c>
      <c r="P3447">
        <v>1564</v>
      </c>
      <c r="Q3447">
        <v>5</v>
      </c>
      <c r="R3447">
        <v>68</v>
      </c>
      <c r="S3447">
        <v>17</v>
      </c>
      <c r="T3447">
        <v>148</v>
      </c>
      <c r="U3447">
        <v>0</v>
      </c>
      <c r="V3447">
        <v>0</v>
      </c>
      <c r="W3447">
        <v>33.472582829665413</v>
      </c>
      <c r="X3447">
        <v>393.77414189538507</v>
      </c>
      <c r="Y3447">
        <v>2.8034893309961881</v>
      </c>
      <c r="Z3447">
        <v>21.348602651704866</v>
      </c>
      <c r="AA3447">
        <v>196.03693332546931</v>
      </c>
      <c r="AB3447">
        <v>98.347708918628896</v>
      </c>
      <c r="AC3447">
        <v>0</v>
      </c>
      <c r="AD3447">
        <v>0</v>
      </c>
      <c r="AE3447">
        <v>745.78345895184975</v>
      </c>
    </row>
    <row r="3448" spans="1:31" x14ac:dyDescent="0.25">
      <c r="A3448">
        <v>2366369</v>
      </c>
      <c r="B3448">
        <v>1</v>
      </c>
      <c r="C3448" t="s">
        <v>80</v>
      </c>
      <c r="D3448" t="s">
        <v>82</v>
      </c>
      <c r="E3448" t="s">
        <v>225</v>
      </c>
      <c r="F3448" t="s">
        <v>10126</v>
      </c>
      <c r="G3448" t="s">
        <v>156</v>
      </c>
      <c r="H3448" t="s">
        <v>151</v>
      </c>
      <c r="I3448" t="s">
        <v>136</v>
      </c>
      <c r="J3448" t="s">
        <v>137</v>
      </c>
      <c r="K3448" t="s">
        <v>138</v>
      </c>
      <c r="L3448" t="s">
        <v>10127</v>
      </c>
      <c r="M3448" t="s">
        <v>10128</v>
      </c>
      <c r="N3448">
        <v>0.68277777699999997</v>
      </c>
      <c r="O3448">
        <v>0</v>
      </c>
      <c r="P3448">
        <v>84</v>
      </c>
      <c r="Q3448">
        <v>0</v>
      </c>
      <c r="R3448">
        <v>0</v>
      </c>
      <c r="S3448">
        <v>0</v>
      </c>
      <c r="T3448">
        <v>8</v>
      </c>
      <c r="U3448">
        <v>0</v>
      </c>
      <c r="V3448">
        <v>0</v>
      </c>
      <c r="W3448">
        <v>0</v>
      </c>
      <c r="X3448">
        <v>17.09250667070334</v>
      </c>
      <c r="Y3448">
        <v>0</v>
      </c>
      <c r="Z3448">
        <v>0</v>
      </c>
      <c r="AA3448">
        <v>0</v>
      </c>
      <c r="AB3448">
        <v>0.23887338789937784</v>
      </c>
      <c r="AC3448">
        <v>0</v>
      </c>
      <c r="AD3448">
        <v>0</v>
      </c>
      <c r="AE3448">
        <v>17.331380058602718</v>
      </c>
    </row>
    <row r="3449" spans="1:31" x14ac:dyDescent="0.25">
      <c r="A3449">
        <v>2366475</v>
      </c>
      <c r="B3449">
        <v>1</v>
      </c>
      <c r="C3449" t="s">
        <v>81</v>
      </c>
      <c r="D3449" t="s">
        <v>113</v>
      </c>
      <c r="E3449" t="s">
        <v>225</v>
      </c>
      <c r="F3449" t="s">
        <v>10129</v>
      </c>
      <c r="G3449" t="s">
        <v>181</v>
      </c>
      <c r="H3449" t="s">
        <v>151</v>
      </c>
      <c r="I3449" t="s">
        <v>136</v>
      </c>
      <c r="J3449" t="s">
        <v>3</v>
      </c>
      <c r="K3449" t="s">
        <v>138</v>
      </c>
      <c r="L3449" t="s">
        <v>10130</v>
      </c>
      <c r="M3449" t="s">
        <v>10131</v>
      </c>
      <c r="N3449">
        <v>8.01</v>
      </c>
      <c r="O3449">
        <v>0</v>
      </c>
      <c r="P3449">
        <v>71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144.97627971891191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144.97627971891191</v>
      </c>
    </row>
    <row r="3450" spans="1:31" x14ac:dyDescent="0.25">
      <c r="A3450">
        <v>2366618</v>
      </c>
      <c r="B3450">
        <v>1</v>
      </c>
      <c r="C3450" t="s">
        <v>80</v>
      </c>
      <c r="D3450" t="s">
        <v>92</v>
      </c>
      <c r="E3450" t="s">
        <v>166</v>
      </c>
      <c r="F3450" t="s">
        <v>1201</v>
      </c>
      <c r="G3450" t="s">
        <v>181</v>
      </c>
      <c r="H3450" t="s">
        <v>135</v>
      </c>
      <c r="I3450" t="s">
        <v>136</v>
      </c>
      <c r="J3450" t="s">
        <v>3</v>
      </c>
      <c r="K3450" t="s">
        <v>138</v>
      </c>
      <c r="L3450" t="s">
        <v>10132</v>
      </c>
      <c r="M3450" t="s">
        <v>10133</v>
      </c>
      <c r="N3450">
        <v>5.7030555549999997</v>
      </c>
      <c r="O3450">
        <v>8</v>
      </c>
      <c r="P3450">
        <v>3239</v>
      </c>
      <c r="Q3450">
        <v>16</v>
      </c>
      <c r="R3450">
        <v>454</v>
      </c>
      <c r="S3450">
        <v>33</v>
      </c>
      <c r="T3450">
        <v>434</v>
      </c>
      <c r="U3450">
        <v>1</v>
      </c>
      <c r="V3450">
        <v>3</v>
      </c>
      <c r="W3450">
        <v>907.00029945120536</v>
      </c>
      <c r="X3450">
        <v>7857.4457825744594</v>
      </c>
      <c r="Y3450">
        <v>354.26132539937606</v>
      </c>
      <c r="Z3450">
        <v>3041.8453630469303</v>
      </c>
      <c r="AA3450">
        <v>1041.1358848813397</v>
      </c>
      <c r="AB3450">
        <v>2876.4782400115919</v>
      </c>
      <c r="AC3450">
        <v>569.94002069846317</v>
      </c>
      <c r="AD3450">
        <v>9.0222656959456735</v>
      </c>
      <c r="AE3450">
        <v>16657.129181759312</v>
      </c>
    </row>
    <row r="3451" spans="1:31" x14ac:dyDescent="0.25">
      <c r="A3451">
        <v>2366624</v>
      </c>
      <c r="B3451">
        <v>1</v>
      </c>
      <c r="C3451" t="s">
        <v>80</v>
      </c>
      <c r="D3451" t="s">
        <v>101</v>
      </c>
      <c r="E3451" t="s">
        <v>171</v>
      </c>
      <c r="F3451" t="s">
        <v>10134</v>
      </c>
      <c r="G3451" t="s">
        <v>168</v>
      </c>
      <c r="H3451" t="s">
        <v>135</v>
      </c>
      <c r="I3451" t="s">
        <v>136</v>
      </c>
      <c r="J3451" t="s">
        <v>137</v>
      </c>
      <c r="K3451" t="s">
        <v>138</v>
      </c>
      <c r="L3451" t="s">
        <v>10135</v>
      </c>
      <c r="M3451" t="s">
        <v>10136</v>
      </c>
      <c r="N3451">
        <v>1.171944444</v>
      </c>
      <c r="O3451">
        <v>4</v>
      </c>
      <c r="P3451">
        <v>0</v>
      </c>
      <c r="Q3451">
        <v>4</v>
      </c>
      <c r="R3451">
        <v>0</v>
      </c>
      <c r="S3451">
        <v>7</v>
      </c>
      <c r="T3451">
        <v>0</v>
      </c>
      <c r="U3451">
        <v>0</v>
      </c>
      <c r="V3451">
        <v>0</v>
      </c>
      <c r="W3451">
        <v>5.7428417764742274</v>
      </c>
      <c r="X3451">
        <v>0</v>
      </c>
      <c r="Y3451">
        <v>3.4015358510421088</v>
      </c>
      <c r="Z3451">
        <v>0</v>
      </c>
      <c r="AA3451">
        <v>43.347649345254709</v>
      </c>
      <c r="AB3451">
        <v>0</v>
      </c>
      <c r="AC3451">
        <v>0</v>
      </c>
      <c r="AD3451">
        <v>0</v>
      </c>
      <c r="AE3451">
        <v>52.492026972771043</v>
      </c>
    </row>
    <row r="3452" spans="1:31" x14ac:dyDescent="0.25">
      <c r="A3452">
        <v>2366575</v>
      </c>
      <c r="B3452">
        <v>1</v>
      </c>
      <c r="C3452" t="s">
        <v>81</v>
      </c>
      <c r="D3452" t="s">
        <v>128</v>
      </c>
      <c r="E3452" t="s">
        <v>148</v>
      </c>
      <c r="F3452" t="s">
        <v>10137</v>
      </c>
      <c r="G3452" t="s">
        <v>160</v>
      </c>
      <c r="H3452" t="s">
        <v>151</v>
      </c>
      <c r="I3452" t="s">
        <v>136</v>
      </c>
      <c r="J3452" t="s">
        <v>137</v>
      </c>
      <c r="K3452" t="s">
        <v>138</v>
      </c>
      <c r="L3452" t="s">
        <v>10138</v>
      </c>
      <c r="M3452" t="s">
        <v>10139</v>
      </c>
      <c r="N3452">
        <v>1.5747222219999999</v>
      </c>
      <c r="O3452">
        <v>0</v>
      </c>
      <c r="P3452">
        <v>9</v>
      </c>
      <c r="Q3452">
        <v>0</v>
      </c>
      <c r="R3452">
        <v>0</v>
      </c>
      <c r="S3452">
        <v>0</v>
      </c>
      <c r="T3452">
        <v>1</v>
      </c>
      <c r="U3452">
        <v>0</v>
      </c>
      <c r="V3452">
        <v>0</v>
      </c>
      <c r="W3452">
        <v>0</v>
      </c>
      <c r="X3452">
        <v>5.0461872381705559</v>
      </c>
      <c r="Y3452">
        <v>0</v>
      </c>
      <c r="Z3452">
        <v>0</v>
      </c>
      <c r="AA3452">
        <v>0</v>
      </c>
      <c r="AB3452">
        <v>0.82520922305053557</v>
      </c>
      <c r="AC3452">
        <v>0</v>
      </c>
      <c r="AD3452">
        <v>0</v>
      </c>
      <c r="AE3452">
        <v>5.8713964612210914</v>
      </c>
    </row>
    <row r="3453" spans="1:31" x14ac:dyDescent="0.25">
      <c r="A3453">
        <v>2366326</v>
      </c>
      <c r="B3453">
        <v>1</v>
      </c>
      <c r="C3453" t="s">
        <v>80</v>
      </c>
      <c r="D3453" t="s">
        <v>93</v>
      </c>
      <c r="E3453" t="s">
        <v>166</v>
      </c>
      <c r="F3453" t="s">
        <v>1479</v>
      </c>
      <c r="G3453" t="s">
        <v>244</v>
      </c>
      <c r="H3453" t="s">
        <v>135</v>
      </c>
      <c r="I3453" t="s">
        <v>136</v>
      </c>
      <c r="J3453" t="s">
        <v>137</v>
      </c>
      <c r="K3453" t="s">
        <v>245</v>
      </c>
      <c r="L3453" t="s">
        <v>10140</v>
      </c>
      <c r="M3453" t="s">
        <v>10141</v>
      </c>
      <c r="N3453">
        <v>7.5791666659999999</v>
      </c>
      <c r="O3453">
        <v>0</v>
      </c>
      <c r="P3453">
        <v>201</v>
      </c>
      <c r="Q3453">
        <v>0</v>
      </c>
      <c r="R3453">
        <v>44</v>
      </c>
      <c r="S3453">
        <v>0</v>
      </c>
      <c r="T3453">
        <v>30</v>
      </c>
      <c r="U3453">
        <v>0</v>
      </c>
      <c r="V3453">
        <v>0</v>
      </c>
      <c r="W3453">
        <v>0</v>
      </c>
      <c r="X3453">
        <v>252.75583617290093</v>
      </c>
      <c r="Y3453">
        <v>0</v>
      </c>
      <c r="Z3453">
        <v>270.54417541942621</v>
      </c>
      <c r="AA3453">
        <v>0</v>
      </c>
      <c r="AB3453">
        <v>233.23058360413913</v>
      </c>
      <c r="AC3453">
        <v>0</v>
      </c>
      <c r="AD3453">
        <v>0</v>
      </c>
      <c r="AE3453">
        <v>756.53059519646627</v>
      </c>
    </row>
    <row r="3454" spans="1:31" x14ac:dyDescent="0.25">
      <c r="A3454">
        <v>2366839</v>
      </c>
      <c r="B3454">
        <v>1</v>
      </c>
      <c r="C3454" t="s">
        <v>81</v>
      </c>
      <c r="D3454" t="s">
        <v>128</v>
      </c>
      <c r="E3454" t="s">
        <v>132</v>
      </c>
      <c r="F3454" t="s">
        <v>10142</v>
      </c>
      <c r="G3454" t="s">
        <v>244</v>
      </c>
      <c r="H3454" t="s">
        <v>135</v>
      </c>
      <c r="I3454" t="s">
        <v>136</v>
      </c>
      <c r="J3454" t="s">
        <v>137</v>
      </c>
      <c r="K3454" t="s">
        <v>245</v>
      </c>
      <c r="L3454" t="s">
        <v>10143</v>
      </c>
      <c r="M3454" t="s">
        <v>10144</v>
      </c>
      <c r="N3454">
        <v>2.474722222</v>
      </c>
      <c r="O3454">
        <v>0</v>
      </c>
      <c r="P3454">
        <v>21</v>
      </c>
      <c r="Q3454">
        <v>0</v>
      </c>
      <c r="R3454">
        <v>9</v>
      </c>
      <c r="S3454">
        <v>0</v>
      </c>
      <c r="T3454">
        <v>5</v>
      </c>
      <c r="U3454">
        <v>0</v>
      </c>
      <c r="V3454">
        <v>0</v>
      </c>
      <c r="W3454">
        <v>0</v>
      </c>
      <c r="X3454">
        <v>14.592141040551482</v>
      </c>
      <c r="Y3454">
        <v>0</v>
      </c>
      <c r="Z3454">
        <v>17.388632029614811</v>
      </c>
      <c r="AA3454">
        <v>0</v>
      </c>
      <c r="AB3454">
        <v>100.50977787950063</v>
      </c>
      <c r="AC3454">
        <v>0</v>
      </c>
      <c r="AD3454">
        <v>0</v>
      </c>
      <c r="AE3454">
        <v>132.49055094966693</v>
      </c>
    </row>
    <row r="3455" spans="1:31" x14ac:dyDescent="0.25">
      <c r="A3455">
        <v>2367171</v>
      </c>
      <c r="B3455">
        <v>1</v>
      </c>
      <c r="C3455" t="s">
        <v>81</v>
      </c>
      <c r="D3455" t="s">
        <v>118</v>
      </c>
      <c r="E3455" t="s">
        <v>166</v>
      </c>
      <c r="F3455" t="s">
        <v>10145</v>
      </c>
      <c r="G3455" t="s">
        <v>328</v>
      </c>
      <c r="H3455" t="s">
        <v>135</v>
      </c>
      <c r="I3455" t="s">
        <v>136</v>
      </c>
      <c r="J3455" t="s">
        <v>137</v>
      </c>
      <c r="K3455" t="s">
        <v>245</v>
      </c>
      <c r="L3455" t="s">
        <v>10146</v>
      </c>
      <c r="M3455" t="s">
        <v>10147</v>
      </c>
      <c r="N3455">
        <v>0.20694444400000001</v>
      </c>
      <c r="O3455">
        <v>3</v>
      </c>
      <c r="P3455">
        <v>1778</v>
      </c>
      <c r="Q3455">
        <v>96</v>
      </c>
      <c r="R3455">
        <v>125</v>
      </c>
      <c r="S3455">
        <v>39</v>
      </c>
      <c r="T3455">
        <v>169</v>
      </c>
      <c r="U3455">
        <v>14</v>
      </c>
      <c r="V3455">
        <v>0</v>
      </c>
      <c r="W3455">
        <v>0.53341385032258604</v>
      </c>
      <c r="X3455">
        <v>110.46007092591668</v>
      </c>
      <c r="Y3455">
        <v>75.960691792494245</v>
      </c>
      <c r="Z3455">
        <v>46.558514893609626</v>
      </c>
      <c r="AA3455">
        <v>66.897181262321297</v>
      </c>
      <c r="AB3455">
        <v>60.166561170424551</v>
      </c>
      <c r="AC3455">
        <v>286.90530525437782</v>
      </c>
      <c r="AD3455">
        <v>0</v>
      </c>
      <c r="AE3455">
        <v>647.48173914946676</v>
      </c>
    </row>
    <row r="3456" spans="1:31" x14ac:dyDescent="0.25">
      <c r="A3456">
        <v>2367194</v>
      </c>
      <c r="B3456">
        <v>1</v>
      </c>
      <c r="C3456" t="s">
        <v>81</v>
      </c>
      <c r="D3456" t="s">
        <v>112</v>
      </c>
      <c r="E3456" t="s">
        <v>148</v>
      </c>
      <c r="F3456" t="s">
        <v>10148</v>
      </c>
      <c r="G3456" t="s">
        <v>160</v>
      </c>
      <c r="H3456" t="s">
        <v>151</v>
      </c>
      <c r="I3456" t="s">
        <v>136</v>
      </c>
      <c r="J3456" t="s">
        <v>137</v>
      </c>
      <c r="K3456" t="s">
        <v>138</v>
      </c>
      <c r="L3456" t="s">
        <v>10149</v>
      </c>
      <c r="M3456" t="s">
        <v>10150</v>
      </c>
      <c r="N3456">
        <v>1.6755555550000001</v>
      </c>
      <c r="O3456">
        <v>0</v>
      </c>
      <c r="P3456">
        <v>1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0.64925018038600002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0.64925018038600002</v>
      </c>
    </row>
    <row r="3457" spans="1:31" x14ac:dyDescent="0.25">
      <c r="A3457">
        <v>2367025</v>
      </c>
      <c r="B3457">
        <v>1</v>
      </c>
      <c r="C3457" t="s">
        <v>80</v>
      </c>
      <c r="D3457" t="s">
        <v>95</v>
      </c>
      <c r="E3457" t="s">
        <v>154</v>
      </c>
      <c r="F3457" t="s">
        <v>10151</v>
      </c>
      <c r="G3457" t="s">
        <v>299</v>
      </c>
      <c r="H3457" t="s">
        <v>151</v>
      </c>
      <c r="I3457" t="s">
        <v>136</v>
      </c>
      <c r="J3457" t="s">
        <v>137</v>
      </c>
      <c r="K3457" t="s">
        <v>138</v>
      </c>
      <c r="L3457" t="s">
        <v>10152</v>
      </c>
      <c r="M3457" t="s">
        <v>10153</v>
      </c>
      <c r="N3457">
        <v>0.73499999999999999</v>
      </c>
      <c r="O3457">
        <v>0</v>
      </c>
      <c r="P3457">
        <v>15</v>
      </c>
      <c r="Q3457">
        <v>0</v>
      </c>
      <c r="R3457">
        <v>1</v>
      </c>
      <c r="S3457">
        <v>0</v>
      </c>
      <c r="T3457">
        <v>1</v>
      </c>
      <c r="U3457">
        <v>0</v>
      </c>
      <c r="V3457">
        <v>0</v>
      </c>
      <c r="W3457">
        <v>0</v>
      </c>
      <c r="X3457">
        <v>1.0218743588874357</v>
      </c>
      <c r="Y3457">
        <v>0</v>
      </c>
      <c r="Z3457">
        <v>8.7348669459006684E-2</v>
      </c>
      <c r="AA3457">
        <v>0</v>
      </c>
      <c r="AB3457">
        <v>0</v>
      </c>
      <c r="AC3457">
        <v>0</v>
      </c>
      <c r="AD3457">
        <v>0</v>
      </c>
      <c r="AE3457">
        <v>1.1092230283464424</v>
      </c>
    </row>
    <row r="3458" spans="1:31" x14ac:dyDescent="0.25">
      <c r="A3458">
        <v>2366939</v>
      </c>
      <c r="B3458">
        <v>1</v>
      </c>
      <c r="C3458" t="s">
        <v>80</v>
      </c>
      <c r="D3458" t="s">
        <v>98</v>
      </c>
      <c r="E3458" t="s">
        <v>132</v>
      </c>
      <c r="F3458" t="s">
        <v>10154</v>
      </c>
      <c r="G3458" t="s">
        <v>10155</v>
      </c>
      <c r="H3458" t="s">
        <v>135</v>
      </c>
      <c r="I3458" t="s">
        <v>136</v>
      </c>
      <c r="J3458" t="s">
        <v>137</v>
      </c>
      <c r="K3458" t="s">
        <v>138</v>
      </c>
      <c r="L3458" t="s">
        <v>10156</v>
      </c>
      <c r="M3458" t="s">
        <v>10157</v>
      </c>
      <c r="N3458">
        <v>4.9872222219999998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1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13.172328019727942</v>
      </c>
      <c r="AC3458">
        <v>0</v>
      </c>
      <c r="AD3458">
        <v>0</v>
      </c>
      <c r="AE3458">
        <v>13.172328019727942</v>
      </c>
    </row>
    <row r="3459" spans="1:31" x14ac:dyDescent="0.25">
      <c r="A3459">
        <v>2367085</v>
      </c>
      <c r="B3459">
        <v>1</v>
      </c>
      <c r="C3459" t="s">
        <v>80</v>
      </c>
      <c r="D3459" t="s">
        <v>93</v>
      </c>
      <c r="E3459" t="s">
        <v>148</v>
      </c>
      <c r="F3459" t="s">
        <v>10158</v>
      </c>
      <c r="G3459" t="s">
        <v>160</v>
      </c>
      <c r="H3459" t="s">
        <v>151</v>
      </c>
      <c r="I3459" t="s">
        <v>136</v>
      </c>
      <c r="J3459" t="s">
        <v>137</v>
      </c>
      <c r="K3459" t="s">
        <v>138</v>
      </c>
      <c r="L3459" t="s">
        <v>10159</v>
      </c>
      <c r="M3459" t="s">
        <v>10160</v>
      </c>
      <c r="N3459">
        <v>0.52</v>
      </c>
      <c r="O3459">
        <v>0</v>
      </c>
      <c r="P3459">
        <v>18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4.0365841023805471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4.0365841023805471</v>
      </c>
    </row>
    <row r="3460" spans="1:31" x14ac:dyDescent="0.25">
      <c r="A3460">
        <v>2367234</v>
      </c>
      <c r="B3460">
        <v>1</v>
      </c>
      <c r="C3460" t="s">
        <v>81</v>
      </c>
      <c r="D3460" t="s">
        <v>121</v>
      </c>
      <c r="E3460" t="s">
        <v>225</v>
      </c>
      <c r="F3460" t="s">
        <v>3379</v>
      </c>
      <c r="G3460" t="s">
        <v>219</v>
      </c>
      <c r="H3460" t="s">
        <v>151</v>
      </c>
      <c r="I3460" t="s">
        <v>136</v>
      </c>
      <c r="J3460" t="s">
        <v>137</v>
      </c>
      <c r="K3460" t="s">
        <v>138</v>
      </c>
      <c r="L3460" t="s">
        <v>10161</v>
      </c>
      <c r="M3460" t="s">
        <v>10162</v>
      </c>
      <c r="N3460">
        <v>1.374166666</v>
      </c>
      <c r="O3460">
        <v>0</v>
      </c>
      <c r="P3460">
        <v>3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0.83836517494507501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0.83836517494507501</v>
      </c>
    </row>
    <row r="3461" spans="1:31" x14ac:dyDescent="0.25">
      <c r="A3461">
        <v>2366756</v>
      </c>
      <c r="B3461">
        <v>1</v>
      </c>
      <c r="C3461" t="s">
        <v>80</v>
      </c>
      <c r="D3461" t="s">
        <v>96</v>
      </c>
      <c r="E3461" t="s">
        <v>166</v>
      </c>
      <c r="F3461" t="s">
        <v>10163</v>
      </c>
      <c r="G3461" t="s">
        <v>168</v>
      </c>
      <c r="H3461" t="s">
        <v>135</v>
      </c>
      <c r="I3461" t="s">
        <v>136</v>
      </c>
      <c r="J3461" t="s">
        <v>137</v>
      </c>
      <c r="K3461" t="s">
        <v>138</v>
      </c>
      <c r="L3461" t="s">
        <v>10164</v>
      </c>
      <c r="M3461" t="s">
        <v>10165</v>
      </c>
      <c r="N3461">
        <v>1.5805555549999999</v>
      </c>
      <c r="O3461">
        <v>15</v>
      </c>
      <c r="P3461">
        <v>4543</v>
      </c>
      <c r="Q3461">
        <v>19</v>
      </c>
      <c r="R3461">
        <v>74</v>
      </c>
      <c r="S3461">
        <v>33</v>
      </c>
      <c r="T3461">
        <v>297</v>
      </c>
      <c r="U3461">
        <v>0</v>
      </c>
      <c r="V3461">
        <v>1</v>
      </c>
      <c r="W3461">
        <v>198.88636128930312</v>
      </c>
      <c r="X3461">
        <v>2261.4576329921101</v>
      </c>
      <c r="Y3461">
        <v>61.120457011045517</v>
      </c>
      <c r="Z3461">
        <v>109.03425986035681</v>
      </c>
      <c r="AA3461">
        <v>732.18307324909972</v>
      </c>
      <c r="AB3461">
        <v>529.65064132831594</v>
      </c>
      <c r="AC3461">
        <v>0</v>
      </c>
      <c r="AD3461">
        <v>2.2222230505383278</v>
      </c>
      <c r="AE3461">
        <v>3894.5546487807696</v>
      </c>
    </row>
    <row r="3462" spans="1:31" x14ac:dyDescent="0.25">
      <c r="A3462">
        <v>2366876</v>
      </c>
      <c r="B3462">
        <v>1</v>
      </c>
      <c r="C3462" t="s">
        <v>80</v>
      </c>
      <c r="D3462" t="s">
        <v>106</v>
      </c>
      <c r="E3462" t="s">
        <v>171</v>
      </c>
      <c r="F3462" t="s">
        <v>10166</v>
      </c>
      <c r="G3462" t="s">
        <v>244</v>
      </c>
      <c r="H3462" t="s">
        <v>135</v>
      </c>
      <c r="I3462" t="s">
        <v>136</v>
      </c>
      <c r="J3462" t="s">
        <v>137</v>
      </c>
      <c r="K3462" t="s">
        <v>245</v>
      </c>
      <c r="L3462" t="s">
        <v>10167</v>
      </c>
      <c r="M3462" t="s">
        <v>10168</v>
      </c>
      <c r="N3462">
        <v>7.5858333330000001</v>
      </c>
      <c r="O3462">
        <v>0</v>
      </c>
      <c r="P3462">
        <v>483</v>
      </c>
      <c r="Q3462">
        <v>34</v>
      </c>
      <c r="R3462">
        <v>102</v>
      </c>
      <c r="S3462">
        <v>14</v>
      </c>
      <c r="T3462">
        <v>91</v>
      </c>
      <c r="U3462">
        <v>1</v>
      </c>
      <c r="V3462">
        <v>0</v>
      </c>
      <c r="W3462">
        <v>0</v>
      </c>
      <c r="X3462">
        <v>1482.2508736211739</v>
      </c>
      <c r="Y3462">
        <v>3472.1267564131185</v>
      </c>
      <c r="Z3462">
        <v>2681.0254198308544</v>
      </c>
      <c r="AA3462">
        <v>1065.9776675391026</v>
      </c>
      <c r="AB3462">
        <v>1268.1284020700082</v>
      </c>
      <c r="AC3462">
        <v>101.46156481721101</v>
      </c>
      <c r="AD3462">
        <v>0</v>
      </c>
      <c r="AE3462">
        <v>10070.970684291467</v>
      </c>
    </row>
    <row r="3463" spans="1:31" x14ac:dyDescent="0.25">
      <c r="A3463">
        <v>2367231</v>
      </c>
      <c r="B3463">
        <v>1</v>
      </c>
      <c r="C3463" t="s">
        <v>80</v>
      </c>
      <c r="D3463" t="s">
        <v>103</v>
      </c>
      <c r="E3463" t="s">
        <v>132</v>
      </c>
      <c r="F3463" t="s">
        <v>10169</v>
      </c>
      <c r="G3463" t="s">
        <v>134</v>
      </c>
      <c r="H3463" t="s">
        <v>135</v>
      </c>
      <c r="I3463" t="s">
        <v>136</v>
      </c>
      <c r="J3463" t="s">
        <v>137</v>
      </c>
      <c r="K3463" t="s">
        <v>138</v>
      </c>
      <c r="L3463" t="s">
        <v>10170</v>
      </c>
      <c r="M3463" t="s">
        <v>10171</v>
      </c>
      <c r="N3463">
        <v>1.2733333330000001</v>
      </c>
      <c r="O3463">
        <v>0</v>
      </c>
      <c r="P3463">
        <v>101</v>
      </c>
      <c r="Q3463">
        <v>0</v>
      </c>
      <c r="R3463">
        <v>10</v>
      </c>
      <c r="S3463">
        <v>0</v>
      </c>
      <c r="T3463">
        <v>12</v>
      </c>
      <c r="U3463">
        <v>0</v>
      </c>
      <c r="V3463">
        <v>0</v>
      </c>
      <c r="W3463">
        <v>0</v>
      </c>
      <c r="X3463">
        <v>57.223451506713602</v>
      </c>
      <c r="Y3463">
        <v>0</v>
      </c>
      <c r="Z3463">
        <v>113.47555432103614</v>
      </c>
      <c r="AA3463">
        <v>0</v>
      </c>
      <c r="AB3463">
        <v>30.999179899566403</v>
      </c>
      <c r="AC3463">
        <v>0</v>
      </c>
      <c r="AD3463">
        <v>0</v>
      </c>
      <c r="AE3463">
        <v>201.69818572731614</v>
      </c>
    </row>
    <row r="3464" spans="1:31" x14ac:dyDescent="0.25">
      <c r="A3464">
        <v>2366962</v>
      </c>
      <c r="B3464">
        <v>1</v>
      </c>
      <c r="C3464" t="s">
        <v>80</v>
      </c>
      <c r="D3464" t="s">
        <v>96</v>
      </c>
      <c r="E3464" t="s">
        <v>225</v>
      </c>
      <c r="F3464" t="s">
        <v>10172</v>
      </c>
      <c r="G3464" t="s">
        <v>744</v>
      </c>
      <c r="H3464" t="s">
        <v>151</v>
      </c>
      <c r="I3464" t="s">
        <v>136</v>
      </c>
      <c r="J3464" t="s">
        <v>137</v>
      </c>
      <c r="K3464" t="s">
        <v>138</v>
      </c>
      <c r="L3464" t="s">
        <v>10173</v>
      </c>
      <c r="M3464" t="s">
        <v>10174</v>
      </c>
      <c r="N3464">
        <v>3.2177777769999998</v>
      </c>
      <c r="O3464">
        <v>0</v>
      </c>
      <c r="P3464">
        <v>146</v>
      </c>
      <c r="Q3464">
        <v>0</v>
      </c>
      <c r="R3464">
        <v>0</v>
      </c>
      <c r="S3464">
        <v>0</v>
      </c>
      <c r="T3464">
        <v>2</v>
      </c>
      <c r="U3464">
        <v>0</v>
      </c>
      <c r="V3464">
        <v>0</v>
      </c>
      <c r="W3464">
        <v>0</v>
      </c>
      <c r="X3464">
        <v>165.92396782146693</v>
      </c>
      <c r="Y3464">
        <v>0</v>
      </c>
      <c r="Z3464">
        <v>0</v>
      </c>
      <c r="AA3464">
        <v>0</v>
      </c>
      <c r="AB3464">
        <v>10.004769463225145</v>
      </c>
      <c r="AC3464">
        <v>0</v>
      </c>
      <c r="AD3464">
        <v>0</v>
      </c>
      <c r="AE3464">
        <v>175.92873728469209</v>
      </c>
    </row>
    <row r="3465" spans="1:31" x14ac:dyDescent="0.25">
      <c r="A3465">
        <v>2367068</v>
      </c>
      <c r="B3465">
        <v>1</v>
      </c>
      <c r="C3465" t="s">
        <v>81</v>
      </c>
      <c r="D3465" t="s">
        <v>126</v>
      </c>
      <c r="E3465" t="s">
        <v>225</v>
      </c>
      <c r="F3465" t="s">
        <v>9138</v>
      </c>
      <c r="G3465" t="s">
        <v>1730</v>
      </c>
      <c r="H3465" t="s">
        <v>151</v>
      </c>
      <c r="I3465" t="s">
        <v>136</v>
      </c>
      <c r="J3465" t="s">
        <v>137</v>
      </c>
      <c r="K3465" t="s">
        <v>138</v>
      </c>
      <c r="L3465" t="s">
        <v>10175</v>
      </c>
      <c r="M3465" t="s">
        <v>10176</v>
      </c>
      <c r="N3465">
        <v>1.4269444440000001</v>
      </c>
      <c r="O3465">
        <v>0</v>
      </c>
      <c r="P3465">
        <v>10</v>
      </c>
      <c r="Q3465">
        <v>0</v>
      </c>
      <c r="R3465">
        <v>1</v>
      </c>
      <c r="S3465">
        <v>0</v>
      </c>
      <c r="T3465">
        <v>1</v>
      </c>
      <c r="U3465">
        <v>0</v>
      </c>
      <c r="V3465">
        <v>0</v>
      </c>
      <c r="W3465">
        <v>0</v>
      </c>
      <c r="X3465">
        <v>2.8216324853457735</v>
      </c>
      <c r="Y3465">
        <v>0</v>
      </c>
      <c r="Z3465">
        <v>4.0263208212318329</v>
      </c>
      <c r="AA3465">
        <v>0</v>
      </c>
      <c r="AB3465">
        <v>0.62004573142568009</v>
      </c>
      <c r="AC3465">
        <v>0</v>
      </c>
      <c r="AD3465">
        <v>0</v>
      </c>
      <c r="AE3465">
        <v>7.4679990380032866</v>
      </c>
    </row>
    <row r="3466" spans="1:31" x14ac:dyDescent="0.25">
      <c r="A3466">
        <v>2366819</v>
      </c>
      <c r="B3466">
        <v>1</v>
      </c>
      <c r="C3466" t="s">
        <v>81</v>
      </c>
      <c r="D3466" t="s">
        <v>118</v>
      </c>
      <c r="E3466" t="s">
        <v>132</v>
      </c>
      <c r="F3466" t="s">
        <v>10177</v>
      </c>
      <c r="G3466" t="s">
        <v>168</v>
      </c>
      <c r="H3466" t="s">
        <v>135</v>
      </c>
      <c r="I3466" t="s">
        <v>136</v>
      </c>
      <c r="J3466" t="s">
        <v>137</v>
      </c>
      <c r="K3466" t="s">
        <v>138</v>
      </c>
      <c r="L3466" t="s">
        <v>10178</v>
      </c>
      <c r="M3466" t="s">
        <v>10179</v>
      </c>
      <c r="N3466">
        <v>0.63638888800000004</v>
      </c>
      <c r="O3466">
        <v>0</v>
      </c>
      <c r="P3466">
        <v>1621</v>
      </c>
      <c r="Q3466">
        <v>0</v>
      </c>
      <c r="R3466">
        <v>64</v>
      </c>
      <c r="S3466">
        <v>0</v>
      </c>
      <c r="T3466">
        <v>247</v>
      </c>
      <c r="U3466">
        <v>0</v>
      </c>
      <c r="V3466">
        <v>1</v>
      </c>
      <c r="W3466">
        <v>0</v>
      </c>
      <c r="X3466">
        <v>239.29384645637992</v>
      </c>
      <c r="Y3466">
        <v>0</v>
      </c>
      <c r="Z3466">
        <v>71.459042639219803</v>
      </c>
      <c r="AA3466">
        <v>0</v>
      </c>
      <c r="AB3466">
        <v>141.66139876517278</v>
      </c>
      <c r="AC3466">
        <v>0</v>
      </c>
      <c r="AD3466">
        <v>37.511107672518939</v>
      </c>
      <c r="AE3466">
        <v>489.92539553329141</v>
      </c>
    </row>
    <row r="3467" spans="1:31" x14ac:dyDescent="0.25">
      <c r="A3467">
        <v>2367005</v>
      </c>
      <c r="B3467">
        <v>1</v>
      </c>
      <c r="C3467" t="s">
        <v>80</v>
      </c>
      <c r="D3467" t="s">
        <v>99</v>
      </c>
      <c r="E3467" t="s">
        <v>132</v>
      </c>
      <c r="F3467" t="s">
        <v>7865</v>
      </c>
      <c r="G3467" t="s">
        <v>134</v>
      </c>
      <c r="H3467" t="s">
        <v>135</v>
      </c>
      <c r="I3467" t="s">
        <v>136</v>
      </c>
      <c r="J3467" t="s">
        <v>137</v>
      </c>
      <c r="K3467" t="s">
        <v>138</v>
      </c>
      <c r="L3467" t="s">
        <v>10180</v>
      </c>
      <c r="M3467" t="s">
        <v>10181</v>
      </c>
      <c r="N3467">
        <v>1.8330555550000001</v>
      </c>
      <c r="O3467">
        <v>0</v>
      </c>
      <c r="P3467">
        <v>230</v>
      </c>
      <c r="Q3467">
        <v>0</v>
      </c>
      <c r="R3467">
        <v>2</v>
      </c>
      <c r="S3467">
        <v>0</v>
      </c>
      <c r="T3467">
        <v>29</v>
      </c>
      <c r="U3467">
        <v>0</v>
      </c>
      <c r="V3467">
        <v>0</v>
      </c>
      <c r="W3467">
        <v>0</v>
      </c>
      <c r="X3467">
        <v>121.44777972481565</v>
      </c>
      <c r="Y3467">
        <v>0</v>
      </c>
      <c r="Z3467">
        <v>1.8694142550679018</v>
      </c>
      <c r="AA3467">
        <v>0</v>
      </c>
      <c r="AB3467">
        <v>91.880759841619366</v>
      </c>
      <c r="AC3467">
        <v>0</v>
      </c>
      <c r="AD3467">
        <v>0</v>
      </c>
      <c r="AE3467">
        <v>215.19795382150289</v>
      </c>
    </row>
    <row r="3468" spans="1:31" x14ac:dyDescent="0.25">
      <c r="A3468">
        <v>2366959</v>
      </c>
      <c r="B3468">
        <v>1</v>
      </c>
      <c r="C3468" t="s">
        <v>80</v>
      </c>
      <c r="D3468" t="s">
        <v>110</v>
      </c>
      <c r="E3468" t="s">
        <v>132</v>
      </c>
      <c r="F3468" t="s">
        <v>10182</v>
      </c>
      <c r="G3468" t="s">
        <v>168</v>
      </c>
      <c r="H3468" t="s">
        <v>135</v>
      </c>
      <c r="I3468" t="s">
        <v>136</v>
      </c>
      <c r="J3468" t="s">
        <v>137</v>
      </c>
      <c r="K3468" t="s">
        <v>138</v>
      </c>
      <c r="L3468" t="s">
        <v>10183</v>
      </c>
      <c r="M3468" t="s">
        <v>10184</v>
      </c>
      <c r="N3468">
        <v>1.0027777769999999</v>
      </c>
      <c r="O3468">
        <v>0</v>
      </c>
      <c r="P3468">
        <v>2470</v>
      </c>
      <c r="Q3468">
        <v>0</v>
      </c>
      <c r="R3468">
        <v>0</v>
      </c>
      <c r="S3468">
        <v>0</v>
      </c>
      <c r="T3468">
        <v>198</v>
      </c>
      <c r="U3468">
        <v>0</v>
      </c>
      <c r="V3468">
        <v>1</v>
      </c>
      <c r="W3468">
        <v>0</v>
      </c>
      <c r="X3468">
        <v>1052.0430065514875</v>
      </c>
      <c r="Y3468">
        <v>0</v>
      </c>
      <c r="Z3468">
        <v>0</v>
      </c>
      <c r="AA3468">
        <v>0</v>
      </c>
      <c r="AB3468">
        <v>329.27356902727405</v>
      </c>
      <c r="AC3468">
        <v>0</v>
      </c>
      <c r="AD3468">
        <v>13.688037197808137</v>
      </c>
      <c r="AE3468">
        <v>1395.0046127765697</v>
      </c>
    </row>
    <row r="3469" spans="1:31" x14ac:dyDescent="0.25">
      <c r="A3469">
        <v>2367291</v>
      </c>
      <c r="B3469">
        <v>1</v>
      </c>
      <c r="C3469" t="s">
        <v>80</v>
      </c>
      <c r="D3469" t="s">
        <v>87</v>
      </c>
      <c r="E3469" t="s">
        <v>148</v>
      </c>
      <c r="F3469" t="s">
        <v>10185</v>
      </c>
      <c r="G3469" t="s">
        <v>150</v>
      </c>
      <c r="H3469" t="s">
        <v>151</v>
      </c>
      <c r="I3469" t="s">
        <v>136</v>
      </c>
      <c r="J3469" t="s">
        <v>137</v>
      </c>
      <c r="K3469" t="s">
        <v>138</v>
      </c>
      <c r="L3469" t="s">
        <v>10186</v>
      </c>
      <c r="M3469" t="s">
        <v>10187</v>
      </c>
      <c r="N3469">
        <v>5.0958333329999999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1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92.419277946778749</v>
      </c>
      <c r="AE3469">
        <v>92.419277946778749</v>
      </c>
    </row>
    <row r="3470" spans="1:31" x14ac:dyDescent="0.25">
      <c r="A3470">
        <v>2366813</v>
      </c>
      <c r="B3470">
        <v>1</v>
      </c>
      <c r="C3470" t="s">
        <v>80</v>
      </c>
      <c r="D3470" t="s">
        <v>97</v>
      </c>
      <c r="E3470" t="s">
        <v>148</v>
      </c>
      <c r="F3470" t="s">
        <v>10188</v>
      </c>
      <c r="G3470" t="s">
        <v>160</v>
      </c>
      <c r="H3470" t="s">
        <v>151</v>
      </c>
      <c r="I3470" t="s">
        <v>136</v>
      </c>
      <c r="J3470" t="s">
        <v>137</v>
      </c>
      <c r="K3470" t="s">
        <v>138</v>
      </c>
      <c r="L3470" t="s">
        <v>10189</v>
      </c>
      <c r="M3470" t="s">
        <v>10190</v>
      </c>
      <c r="N3470">
        <v>3.5177777770000001</v>
      </c>
      <c r="O3470">
        <v>0</v>
      </c>
      <c r="P3470">
        <v>1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1.1210944625775807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1.1210944625775807</v>
      </c>
    </row>
    <row r="3471" spans="1:31" x14ac:dyDescent="0.25">
      <c r="A3471">
        <v>2366750</v>
      </c>
      <c r="B3471">
        <v>1</v>
      </c>
      <c r="C3471" t="s">
        <v>80</v>
      </c>
      <c r="D3471" t="s">
        <v>97</v>
      </c>
      <c r="E3471" t="s">
        <v>171</v>
      </c>
      <c r="F3471" t="s">
        <v>668</v>
      </c>
      <c r="G3471" t="s">
        <v>168</v>
      </c>
      <c r="H3471" t="s">
        <v>135</v>
      </c>
      <c r="I3471" t="s">
        <v>136</v>
      </c>
      <c r="J3471" t="s">
        <v>137</v>
      </c>
      <c r="K3471" t="s">
        <v>138</v>
      </c>
      <c r="L3471" t="s">
        <v>10191</v>
      </c>
      <c r="M3471" t="s">
        <v>10192</v>
      </c>
      <c r="N3471">
        <v>4.5022222220000003</v>
      </c>
      <c r="O3471">
        <v>3</v>
      </c>
      <c r="P3471">
        <v>366</v>
      </c>
      <c r="Q3471">
        <v>5</v>
      </c>
      <c r="R3471">
        <v>67</v>
      </c>
      <c r="S3471">
        <v>10</v>
      </c>
      <c r="T3471">
        <v>45</v>
      </c>
      <c r="U3471">
        <v>1</v>
      </c>
      <c r="V3471">
        <v>0</v>
      </c>
      <c r="W3471">
        <v>887.14348652483932</v>
      </c>
      <c r="X3471">
        <v>724.25373054952036</v>
      </c>
      <c r="Y3471">
        <v>1107.5822963464427</v>
      </c>
      <c r="Z3471">
        <v>151.1358936188241</v>
      </c>
      <c r="AA3471">
        <v>423.74171557322722</v>
      </c>
      <c r="AB3471">
        <v>336.47333427046584</v>
      </c>
      <c r="AC3471">
        <v>420.46733774685879</v>
      </c>
      <c r="AD3471">
        <v>0</v>
      </c>
      <c r="AE3471">
        <v>4050.7977946301785</v>
      </c>
    </row>
    <row r="3472" spans="1:31" x14ac:dyDescent="0.25">
      <c r="A3472">
        <v>2367191</v>
      </c>
      <c r="B3472">
        <v>1</v>
      </c>
      <c r="C3472" t="s">
        <v>81</v>
      </c>
      <c r="D3472" t="s">
        <v>126</v>
      </c>
      <c r="E3472" t="s">
        <v>132</v>
      </c>
      <c r="F3472" t="s">
        <v>10193</v>
      </c>
      <c r="G3472" t="s">
        <v>244</v>
      </c>
      <c r="H3472" t="s">
        <v>135</v>
      </c>
      <c r="I3472" t="s">
        <v>136</v>
      </c>
      <c r="J3472" t="s">
        <v>137</v>
      </c>
      <c r="K3472" t="s">
        <v>245</v>
      </c>
      <c r="L3472" t="s">
        <v>10194</v>
      </c>
      <c r="M3472" t="s">
        <v>10195</v>
      </c>
      <c r="N3472">
        <v>0.29638888800000002</v>
      </c>
      <c r="O3472">
        <v>0</v>
      </c>
      <c r="P3472">
        <v>41</v>
      </c>
      <c r="Q3472">
        <v>0</v>
      </c>
      <c r="R3472">
        <v>5</v>
      </c>
      <c r="S3472">
        <v>0</v>
      </c>
      <c r="T3472">
        <v>2</v>
      </c>
      <c r="U3472">
        <v>0</v>
      </c>
      <c r="V3472">
        <v>0</v>
      </c>
      <c r="W3472">
        <v>0</v>
      </c>
      <c r="X3472">
        <v>1.5764420097733998</v>
      </c>
      <c r="Y3472">
        <v>0</v>
      </c>
      <c r="Z3472">
        <v>1.2365574443683418</v>
      </c>
      <c r="AA3472">
        <v>0</v>
      </c>
      <c r="AB3472">
        <v>1.3869505737179857</v>
      </c>
      <c r="AC3472">
        <v>0</v>
      </c>
      <c r="AD3472">
        <v>0</v>
      </c>
      <c r="AE3472">
        <v>4.1999500278597273</v>
      </c>
    </row>
    <row r="3473" spans="1:31" x14ac:dyDescent="0.25">
      <c r="A3473">
        <v>2366896</v>
      </c>
      <c r="B3473">
        <v>1</v>
      </c>
      <c r="C3473" t="s">
        <v>80</v>
      </c>
      <c r="D3473" t="s">
        <v>94</v>
      </c>
      <c r="E3473" t="s">
        <v>166</v>
      </c>
      <c r="F3473" t="s">
        <v>10196</v>
      </c>
      <c r="G3473" t="s">
        <v>244</v>
      </c>
      <c r="H3473" t="s">
        <v>135</v>
      </c>
      <c r="I3473" t="s">
        <v>136</v>
      </c>
      <c r="J3473" t="s">
        <v>137</v>
      </c>
      <c r="K3473" t="s">
        <v>245</v>
      </c>
      <c r="L3473" t="s">
        <v>10197</v>
      </c>
      <c r="M3473" t="s">
        <v>10198</v>
      </c>
      <c r="N3473">
        <v>7.4994444439999999</v>
      </c>
      <c r="O3473">
        <v>0</v>
      </c>
      <c r="P3473">
        <v>0</v>
      </c>
      <c r="Q3473">
        <v>1</v>
      </c>
      <c r="R3473">
        <v>128</v>
      </c>
      <c r="S3473">
        <v>0</v>
      </c>
      <c r="T3473">
        <v>8</v>
      </c>
      <c r="U3473">
        <v>0</v>
      </c>
      <c r="V3473">
        <v>0</v>
      </c>
      <c r="W3473">
        <v>0</v>
      </c>
      <c r="X3473">
        <v>0</v>
      </c>
      <c r="Y3473">
        <v>115.4097541837959</v>
      </c>
      <c r="Z3473">
        <v>4498.6605216993821</v>
      </c>
      <c r="AA3473">
        <v>0</v>
      </c>
      <c r="AB3473">
        <v>277.81795029380658</v>
      </c>
      <c r="AC3473">
        <v>0</v>
      </c>
      <c r="AD3473">
        <v>0</v>
      </c>
      <c r="AE3473">
        <v>4891.8882261769841</v>
      </c>
    </row>
    <row r="3474" spans="1:31" x14ac:dyDescent="0.25">
      <c r="A3474">
        <v>2366753</v>
      </c>
      <c r="B3474">
        <v>1</v>
      </c>
      <c r="C3474" t="s">
        <v>80</v>
      </c>
      <c r="D3474" t="s">
        <v>92</v>
      </c>
      <c r="E3474" t="s">
        <v>166</v>
      </c>
      <c r="F3474" t="s">
        <v>10199</v>
      </c>
      <c r="G3474" t="s">
        <v>244</v>
      </c>
      <c r="H3474" t="s">
        <v>135</v>
      </c>
      <c r="I3474" t="s">
        <v>136</v>
      </c>
      <c r="J3474" t="s">
        <v>137</v>
      </c>
      <c r="K3474" t="s">
        <v>245</v>
      </c>
      <c r="L3474" t="s">
        <v>10200</v>
      </c>
      <c r="M3474" t="s">
        <v>10201</v>
      </c>
      <c r="N3474">
        <v>0.93638888799999997</v>
      </c>
      <c r="O3474">
        <v>0</v>
      </c>
      <c r="P3474">
        <v>907</v>
      </c>
      <c r="Q3474">
        <v>2</v>
      </c>
      <c r="R3474">
        <v>320</v>
      </c>
      <c r="S3474">
        <v>7</v>
      </c>
      <c r="T3474">
        <v>90</v>
      </c>
      <c r="U3474">
        <v>0</v>
      </c>
      <c r="V3474">
        <v>1</v>
      </c>
      <c r="W3474">
        <v>0</v>
      </c>
      <c r="X3474">
        <v>200.63636985577196</v>
      </c>
      <c r="Y3474">
        <v>0.95235963587025996</v>
      </c>
      <c r="Z3474">
        <v>149.38950220834462</v>
      </c>
      <c r="AA3474">
        <v>8.4767792622071791</v>
      </c>
      <c r="AB3474">
        <v>36.931817938393387</v>
      </c>
      <c r="AC3474">
        <v>0</v>
      </c>
      <c r="AD3474">
        <v>0.23220594175000001</v>
      </c>
      <c r="AE3474">
        <v>396.61903484233744</v>
      </c>
    </row>
    <row r="3475" spans="1:31" x14ac:dyDescent="0.25">
      <c r="A3475">
        <v>2366736</v>
      </c>
      <c r="B3475">
        <v>1</v>
      </c>
      <c r="C3475" t="s">
        <v>80</v>
      </c>
      <c r="D3475" t="s">
        <v>92</v>
      </c>
      <c r="E3475" t="s">
        <v>132</v>
      </c>
      <c r="F3475" t="s">
        <v>10202</v>
      </c>
      <c r="G3475" t="s">
        <v>1116</v>
      </c>
      <c r="H3475" t="s">
        <v>135</v>
      </c>
      <c r="I3475" t="s">
        <v>136</v>
      </c>
      <c r="J3475" t="s">
        <v>137</v>
      </c>
      <c r="K3475" t="s">
        <v>138</v>
      </c>
      <c r="L3475" t="s">
        <v>10203</v>
      </c>
      <c r="M3475" t="s">
        <v>10204</v>
      </c>
      <c r="N3475">
        <v>5.1413888879999998</v>
      </c>
      <c r="O3475">
        <v>0</v>
      </c>
      <c r="P3475">
        <v>802</v>
      </c>
      <c r="Q3475">
        <v>1</v>
      </c>
      <c r="R3475">
        <v>257</v>
      </c>
      <c r="S3475">
        <v>5</v>
      </c>
      <c r="T3475">
        <v>78</v>
      </c>
      <c r="U3475">
        <v>0</v>
      </c>
      <c r="V3475">
        <v>1</v>
      </c>
      <c r="W3475">
        <v>0</v>
      </c>
      <c r="X3475">
        <v>1068.5792588371214</v>
      </c>
      <c r="Y3475">
        <v>3.6534086574648525</v>
      </c>
      <c r="Z3475">
        <v>723.95946024960085</v>
      </c>
      <c r="AA3475">
        <v>41.112609269994671</v>
      </c>
      <c r="AB3475">
        <v>156.51825444424136</v>
      </c>
      <c r="AC3475">
        <v>0</v>
      </c>
      <c r="AD3475">
        <v>1.2117908208145554</v>
      </c>
      <c r="AE3475">
        <v>1995.0347822792376</v>
      </c>
    </row>
    <row r="3476" spans="1:31" x14ac:dyDescent="0.25">
      <c r="A3476">
        <v>2366902</v>
      </c>
      <c r="B3476">
        <v>1</v>
      </c>
      <c r="C3476" t="s">
        <v>80</v>
      </c>
      <c r="D3476" t="s">
        <v>100</v>
      </c>
      <c r="E3476" t="s">
        <v>166</v>
      </c>
      <c r="F3476" t="s">
        <v>2389</v>
      </c>
      <c r="G3476" t="s">
        <v>168</v>
      </c>
      <c r="H3476" t="s">
        <v>135</v>
      </c>
      <c r="I3476" t="s">
        <v>136</v>
      </c>
      <c r="J3476" t="s">
        <v>137</v>
      </c>
      <c r="K3476" t="s">
        <v>138</v>
      </c>
      <c r="L3476" t="s">
        <v>10205</v>
      </c>
      <c r="M3476" t="s">
        <v>10206</v>
      </c>
      <c r="N3476">
        <v>0.79</v>
      </c>
      <c r="O3476">
        <v>1</v>
      </c>
      <c r="P3476">
        <v>362</v>
      </c>
      <c r="Q3476">
        <v>179</v>
      </c>
      <c r="R3476">
        <v>206</v>
      </c>
      <c r="S3476">
        <v>12</v>
      </c>
      <c r="T3476">
        <v>47</v>
      </c>
      <c r="U3476">
        <v>2</v>
      </c>
      <c r="V3476">
        <v>0</v>
      </c>
      <c r="W3476">
        <v>0.9331732408523401</v>
      </c>
      <c r="X3476">
        <v>149.77210429239335</v>
      </c>
      <c r="Y3476">
        <v>1573.4353654933643</v>
      </c>
      <c r="Z3476">
        <v>1100.1173678018945</v>
      </c>
      <c r="AA3476">
        <v>62.361834067192</v>
      </c>
      <c r="AB3476">
        <v>82.156632879360259</v>
      </c>
      <c r="AC3476">
        <v>218.51471322155504</v>
      </c>
      <c r="AD3476">
        <v>0</v>
      </c>
      <c r="AE3476">
        <v>3187.2911909966119</v>
      </c>
    </row>
    <row r="3477" spans="1:31" x14ac:dyDescent="0.25">
      <c r="A3477">
        <v>2366879</v>
      </c>
      <c r="B3477">
        <v>1</v>
      </c>
      <c r="C3477" t="s">
        <v>81</v>
      </c>
      <c r="D3477" t="s">
        <v>117</v>
      </c>
      <c r="E3477" t="s">
        <v>132</v>
      </c>
      <c r="F3477" t="s">
        <v>10207</v>
      </c>
      <c r="G3477" t="s">
        <v>244</v>
      </c>
      <c r="H3477" t="s">
        <v>135</v>
      </c>
      <c r="I3477" t="s">
        <v>136</v>
      </c>
      <c r="J3477" t="s">
        <v>137</v>
      </c>
      <c r="K3477" t="s">
        <v>245</v>
      </c>
      <c r="L3477" t="s">
        <v>10208</v>
      </c>
      <c r="M3477" t="s">
        <v>10209</v>
      </c>
      <c r="N3477">
        <v>2.4555555550000001</v>
      </c>
      <c r="O3477">
        <v>0</v>
      </c>
      <c r="P3477">
        <v>45</v>
      </c>
      <c r="Q3477">
        <v>0</v>
      </c>
      <c r="R3477">
        <v>1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15.071241492071222</v>
      </c>
      <c r="Y3477">
        <v>0</v>
      </c>
      <c r="Z3477">
        <v>1.06779163036293</v>
      </c>
      <c r="AA3477">
        <v>0</v>
      </c>
      <c r="AB3477">
        <v>0</v>
      </c>
      <c r="AC3477">
        <v>0</v>
      </c>
      <c r="AD3477">
        <v>0</v>
      </c>
      <c r="AE3477">
        <v>16.139033122434153</v>
      </c>
    </row>
    <row r="3478" spans="1:31" x14ac:dyDescent="0.25">
      <c r="A3478">
        <v>2367214</v>
      </c>
      <c r="B3478">
        <v>1</v>
      </c>
      <c r="C3478" t="s">
        <v>81</v>
      </c>
      <c r="D3478" t="s">
        <v>120</v>
      </c>
      <c r="E3478" t="s">
        <v>148</v>
      </c>
      <c r="F3478" t="s">
        <v>10210</v>
      </c>
      <c r="G3478" t="s">
        <v>1167</v>
      </c>
      <c r="H3478" t="s">
        <v>151</v>
      </c>
      <c r="I3478" t="s">
        <v>136</v>
      </c>
      <c r="J3478" t="s">
        <v>137</v>
      </c>
      <c r="K3478" t="s">
        <v>138</v>
      </c>
      <c r="L3478" t="s">
        <v>10211</v>
      </c>
      <c r="M3478" t="s">
        <v>10212</v>
      </c>
      <c r="N3478">
        <v>1.4127777770000001</v>
      </c>
      <c r="O3478">
        <v>0</v>
      </c>
      <c r="P3478">
        <v>1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1.7644014341450003E-2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1.7644014341450003E-2</v>
      </c>
    </row>
    <row r="3479" spans="1:31" x14ac:dyDescent="0.25">
      <c r="A3479">
        <v>2367217</v>
      </c>
      <c r="B3479">
        <v>1</v>
      </c>
      <c r="C3479" t="s">
        <v>80</v>
      </c>
      <c r="D3479" t="s">
        <v>97</v>
      </c>
      <c r="E3479" t="s">
        <v>148</v>
      </c>
      <c r="F3479" t="s">
        <v>10213</v>
      </c>
      <c r="G3479" t="s">
        <v>150</v>
      </c>
      <c r="H3479" t="s">
        <v>151</v>
      </c>
      <c r="I3479" t="s">
        <v>136</v>
      </c>
      <c r="J3479" t="s">
        <v>137</v>
      </c>
      <c r="K3479" t="s">
        <v>138</v>
      </c>
      <c r="L3479" t="s">
        <v>10214</v>
      </c>
      <c r="M3479" t="s">
        <v>10215</v>
      </c>
      <c r="N3479">
        <v>0.46583333300000002</v>
      </c>
      <c r="O3479">
        <v>0</v>
      </c>
      <c r="P3479">
        <v>3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0.28466526863776836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0.28466526863776836</v>
      </c>
    </row>
    <row r="3480" spans="1:31" x14ac:dyDescent="0.25">
      <c r="A3480">
        <v>2366908</v>
      </c>
      <c r="B3480">
        <v>1</v>
      </c>
      <c r="C3480" t="s">
        <v>80</v>
      </c>
      <c r="D3480" t="s">
        <v>104</v>
      </c>
      <c r="E3480" t="s">
        <v>154</v>
      </c>
      <c r="F3480" t="s">
        <v>10216</v>
      </c>
      <c r="G3480" t="s">
        <v>156</v>
      </c>
      <c r="H3480" t="s">
        <v>151</v>
      </c>
      <c r="I3480" t="s">
        <v>136</v>
      </c>
      <c r="J3480" t="s">
        <v>137</v>
      </c>
      <c r="K3480" t="s">
        <v>138</v>
      </c>
      <c r="L3480" t="s">
        <v>10217</v>
      </c>
      <c r="M3480" t="s">
        <v>10218</v>
      </c>
      <c r="N3480">
        <v>0.45250000000000001</v>
      </c>
      <c r="O3480">
        <v>0</v>
      </c>
      <c r="P3480">
        <v>359</v>
      </c>
      <c r="Q3480">
        <v>0</v>
      </c>
      <c r="R3480">
        <v>2</v>
      </c>
      <c r="S3480">
        <v>0</v>
      </c>
      <c r="T3480">
        <v>30</v>
      </c>
      <c r="U3480">
        <v>0</v>
      </c>
      <c r="V3480">
        <v>0</v>
      </c>
      <c r="W3480">
        <v>0</v>
      </c>
      <c r="X3480">
        <v>44.777491907411971</v>
      </c>
      <c r="Y3480">
        <v>0</v>
      </c>
      <c r="Z3480">
        <v>0.6576489819900001</v>
      </c>
      <c r="AA3480">
        <v>0</v>
      </c>
      <c r="AB3480">
        <v>19.301053280060099</v>
      </c>
      <c r="AC3480">
        <v>0</v>
      </c>
      <c r="AD3480">
        <v>0</v>
      </c>
      <c r="AE3480">
        <v>64.736194169462067</v>
      </c>
    </row>
    <row r="3481" spans="1:31" x14ac:dyDescent="0.25">
      <c r="A3481">
        <v>2367054</v>
      </c>
      <c r="B3481">
        <v>1</v>
      </c>
      <c r="C3481" t="s">
        <v>81</v>
      </c>
      <c r="D3481" t="s">
        <v>121</v>
      </c>
      <c r="E3481" t="s">
        <v>148</v>
      </c>
      <c r="F3481" t="s">
        <v>10219</v>
      </c>
      <c r="G3481" t="s">
        <v>160</v>
      </c>
      <c r="H3481" t="s">
        <v>151</v>
      </c>
      <c r="I3481" t="s">
        <v>136</v>
      </c>
      <c r="J3481" t="s">
        <v>137</v>
      </c>
      <c r="K3481" t="s">
        <v>138</v>
      </c>
      <c r="L3481" t="s">
        <v>10220</v>
      </c>
      <c r="M3481" t="s">
        <v>10221</v>
      </c>
      <c r="N3481">
        <v>3.5552777770000001</v>
      </c>
      <c r="O3481">
        <v>0</v>
      </c>
      <c r="P3481">
        <v>1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1.2352504313749724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1.2352504313749724</v>
      </c>
    </row>
    <row r="3482" spans="1:31" x14ac:dyDescent="0.25">
      <c r="A3482">
        <v>2367200</v>
      </c>
      <c r="B3482">
        <v>1</v>
      </c>
      <c r="C3482" t="s">
        <v>80</v>
      </c>
      <c r="D3482" t="s">
        <v>93</v>
      </c>
      <c r="E3482" t="s">
        <v>148</v>
      </c>
      <c r="F3482" t="s">
        <v>10222</v>
      </c>
      <c r="G3482" t="s">
        <v>150</v>
      </c>
      <c r="H3482" t="s">
        <v>151</v>
      </c>
      <c r="I3482" t="s">
        <v>136</v>
      </c>
      <c r="J3482" t="s">
        <v>137</v>
      </c>
      <c r="K3482" t="s">
        <v>138</v>
      </c>
      <c r="L3482" t="s">
        <v>10223</v>
      </c>
      <c r="M3482" t="s">
        <v>10224</v>
      </c>
      <c r="N3482">
        <v>1.429166666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1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8.3547028381546813</v>
      </c>
      <c r="AC3482">
        <v>0</v>
      </c>
      <c r="AD3482">
        <v>0</v>
      </c>
      <c r="AE3482">
        <v>8.3547028381546813</v>
      </c>
    </row>
    <row r="3483" spans="1:31" x14ac:dyDescent="0.25">
      <c r="A3483">
        <v>2366845</v>
      </c>
      <c r="B3483">
        <v>1</v>
      </c>
      <c r="C3483" t="s">
        <v>81</v>
      </c>
      <c r="D3483" t="s">
        <v>128</v>
      </c>
      <c r="E3483" t="s">
        <v>132</v>
      </c>
      <c r="F3483" t="s">
        <v>10225</v>
      </c>
      <c r="G3483" t="s">
        <v>244</v>
      </c>
      <c r="H3483" t="s">
        <v>135</v>
      </c>
      <c r="I3483" t="s">
        <v>136</v>
      </c>
      <c r="J3483" t="s">
        <v>137</v>
      </c>
      <c r="K3483" t="s">
        <v>245</v>
      </c>
      <c r="L3483" t="s">
        <v>10226</v>
      </c>
      <c r="M3483" t="s">
        <v>10227</v>
      </c>
      <c r="N3483">
        <v>2.3744444439999999</v>
      </c>
      <c r="O3483">
        <v>0</v>
      </c>
      <c r="P3483">
        <v>139</v>
      </c>
      <c r="Q3483">
        <v>0</v>
      </c>
      <c r="R3483">
        <v>1</v>
      </c>
      <c r="S3483">
        <v>0</v>
      </c>
      <c r="T3483">
        <v>3</v>
      </c>
      <c r="U3483">
        <v>0</v>
      </c>
      <c r="V3483">
        <v>0</v>
      </c>
      <c r="W3483">
        <v>0</v>
      </c>
      <c r="X3483">
        <v>100.76096811323895</v>
      </c>
      <c r="Y3483">
        <v>0</v>
      </c>
      <c r="Z3483">
        <v>2.0789982179336204</v>
      </c>
      <c r="AA3483">
        <v>0</v>
      </c>
      <c r="AB3483">
        <v>9.0076055660007324</v>
      </c>
      <c r="AC3483">
        <v>0</v>
      </c>
      <c r="AD3483">
        <v>0</v>
      </c>
      <c r="AE3483">
        <v>111.8475718971733</v>
      </c>
    </row>
    <row r="3484" spans="1:31" x14ac:dyDescent="0.25">
      <c r="A3484">
        <v>2367177</v>
      </c>
      <c r="B3484">
        <v>1</v>
      </c>
      <c r="C3484" t="s">
        <v>81</v>
      </c>
      <c r="D3484" t="s">
        <v>121</v>
      </c>
      <c r="E3484" t="s">
        <v>225</v>
      </c>
      <c r="F3484" t="s">
        <v>10228</v>
      </c>
      <c r="G3484" t="s">
        <v>219</v>
      </c>
      <c r="H3484" t="s">
        <v>151</v>
      </c>
      <c r="I3484" t="s">
        <v>136</v>
      </c>
      <c r="J3484" t="s">
        <v>137</v>
      </c>
      <c r="K3484" t="s">
        <v>138</v>
      </c>
      <c r="L3484" t="s">
        <v>10229</v>
      </c>
      <c r="M3484" t="s">
        <v>10230</v>
      </c>
      <c r="N3484">
        <v>1.547222222</v>
      </c>
      <c r="O3484">
        <v>0</v>
      </c>
      <c r="P3484">
        <v>9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2.0252698317908973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2.0252698317908973</v>
      </c>
    </row>
    <row r="3485" spans="1:31" x14ac:dyDescent="0.25">
      <c r="A3485">
        <v>2366785</v>
      </c>
      <c r="B3485">
        <v>1</v>
      </c>
      <c r="C3485" t="s">
        <v>81</v>
      </c>
      <c r="D3485" t="s">
        <v>113</v>
      </c>
      <c r="E3485" t="s">
        <v>132</v>
      </c>
      <c r="F3485" t="s">
        <v>10231</v>
      </c>
      <c r="G3485" t="s">
        <v>142</v>
      </c>
      <c r="H3485" t="s">
        <v>135</v>
      </c>
      <c r="I3485" t="s">
        <v>136</v>
      </c>
      <c r="J3485" t="s">
        <v>137</v>
      </c>
      <c r="K3485" t="s">
        <v>138</v>
      </c>
      <c r="L3485" t="s">
        <v>10232</v>
      </c>
      <c r="M3485" t="s">
        <v>10233</v>
      </c>
      <c r="N3485">
        <v>1.8572222220000001</v>
      </c>
      <c r="O3485">
        <v>0</v>
      </c>
      <c r="P3485">
        <v>296</v>
      </c>
      <c r="Q3485">
        <v>1</v>
      </c>
      <c r="R3485">
        <v>9</v>
      </c>
      <c r="S3485">
        <v>6</v>
      </c>
      <c r="T3485">
        <v>6</v>
      </c>
      <c r="U3485">
        <v>0</v>
      </c>
      <c r="V3485">
        <v>0</v>
      </c>
      <c r="W3485">
        <v>0</v>
      </c>
      <c r="X3485">
        <v>52.819428492805145</v>
      </c>
      <c r="Y3485">
        <v>62.280957355800695</v>
      </c>
      <c r="Z3485">
        <v>16.910000993816574</v>
      </c>
      <c r="AA3485">
        <v>15.042699721096033</v>
      </c>
      <c r="AB3485">
        <v>2.0231851217813621</v>
      </c>
      <c r="AC3485">
        <v>0</v>
      </c>
      <c r="AD3485">
        <v>0</v>
      </c>
      <c r="AE3485">
        <v>149.07627168529979</v>
      </c>
    </row>
    <row r="3486" spans="1:31" x14ac:dyDescent="0.25">
      <c r="A3486">
        <v>2366799</v>
      </c>
      <c r="B3486">
        <v>1</v>
      </c>
      <c r="C3486" t="s">
        <v>80</v>
      </c>
      <c r="D3486" t="s">
        <v>88</v>
      </c>
      <c r="E3486" t="s">
        <v>171</v>
      </c>
      <c r="F3486" t="s">
        <v>9892</v>
      </c>
      <c r="G3486" t="s">
        <v>168</v>
      </c>
      <c r="H3486" t="s">
        <v>135</v>
      </c>
      <c r="I3486" t="s">
        <v>136</v>
      </c>
      <c r="J3486" t="s">
        <v>137</v>
      </c>
      <c r="K3486" t="s">
        <v>138</v>
      </c>
      <c r="L3486" t="s">
        <v>10234</v>
      </c>
      <c r="M3486" t="s">
        <v>10235</v>
      </c>
      <c r="N3486">
        <v>0.104722222</v>
      </c>
      <c r="O3486">
        <v>0</v>
      </c>
      <c r="P3486">
        <v>0</v>
      </c>
      <c r="Q3486">
        <v>0</v>
      </c>
      <c r="R3486">
        <v>0</v>
      </c>
      <c r="S3486">
        <v>8</v>
      </c>
      <c r="T3486">
        <v>6</v>
      </c>
      <c r="U3486">
        <v>5</v>
      </c>
      <c r="V3486">
        <v>1</v>
      </c>
      <c r="W3486">
        <v>0</v>
      </c>
      <c r="X3486">
        <v>0</v>
      </c>
      <c r="Y3486">
        <v>0</v>
      </c>
      <c r="Z3486">
        <v>0</v>
      </c>
      <c r="AA3486">
        <v>14.069686297708163</v>
      </c>
      <c r="AB3486">
        <v>16.471742717546274</v>
      </c>
      <c r="AC3486">
        <v>71.244218216633584</v>
      </c>
      <c r="AD3486">
        <v>13.075898002860848</v>
      </c>
      <c r="AE3486">
        <v>114.86154523474887</v>
      </c>
    </row>
    <row r="3487" spans="1:31" x14ac:dyDescent="0.25">
      <c r="A3487">
        <v>2366739</v>
      </c>
      <c r="B3487">
        <v>1</v>
      </c>
      <c r="C3487" t="s">
        <v>80</v>
      </c>
      <c r="D3487" t="s">
        <v>97</v>
      </c>
      <c r="E3487" t="s">
        <v>320</v>
      </c>
      <c r="F3487" t="s">
        <v>8066</v>
      </c>
      <c r="G3487" t="s">
        <v>168</v>
      </c>
      <c r="H3487" t="s">
        <v>135</v>
      </c>
      <c r="I3487" t="s">
        <v>136</v>
      </c>
      <c r="J3487" t="s">
        <v>137</v>
      </c>
      <c r="K3487" t="s">
        <v>138</v>
      </c>
      <c r="L3487" t="s">
        <v>10236</v>
      </c>
      <c r="M3487" t="s">
        <v>10237</v>
      </c>
      <c r="N3487">
        <v>9.9722221999999999E-2</v>
      </c>
      <c r="O3487">
        <v>53</v>
      </c>
      <c r="P3487">
        <v>7312</v>
      </c>
      <c r="Q3487">
        <v>4</v>
      </c>
      <c r="R3487">
        <v>186</v>
      </c>
      <c r="S3487">
        <v>24</v>
      </c>
      <c r="T3487">
        <v>800</v>
      </c>
      <c r="U3487">
        <v>0</v>
      </c>
      <c r="V3487">
        <v>1</v>
      </c>
      <c r="W3487">
        <v>48.135470833099177</v>
      </c>
      <c r="X3487">
        <v>308.33972009401299</v>
      </c>
      <c r="Y3487">
        <v>0.49236072407192</v>
      </c>
      <c r="Z3487">
        <v>12.278643815177354</v>
      </c>
      <c r="AA3487">
        <v>24.080471391341653</v>
      </c>
      <c r="AB3487">
        <v>66.581261792239218</v>
      </c>
      <c r="AC3487">
        <v>0</v>
      </c>
      <c r="AD3487">
        <v>0.36252603422836505</v>
      </c>
      <c r="AE3487">
        <v>460.27045468417072</v>
      </c>
    </row>
    <row r="3488" spans="1:31" x14ac:dyDescent="0.25">
      <c r="A3488">
        <v>2367240</v>
      </c>
      <c r="B3488">
        <v>1</v>
      </c>
      <c r="C3488" t="s">
        <v>80</v>
      </c>
      <c r="D3488" t="s">
        <v>103</v>
      </c>
      <c r="E3488" t="s">
        <v>148</v>
      </c>
      <c r="F3488" t="s">
        <v>10238</v>
      </c>
      <c r="G3488" t="s">
        <v>240</v>
      </c>
      <c r="H3488" t="s">
        <v>151</v>
      </c>
      <c r="I3488" t="s">
        <v>136</v>
      </c>
      <c r="J3488" t="s">
        <v>137</v>
      </c>
      <c r="K3488" t="s">
        <v>138</v>
      </c>
      <c r="L3488" t="s">
        <v>10239</v>
      </c>
      <c r="M3488" t="s">
        <v>10240</v>
      </c>
      <c r="N3488">
        <v>2.5975000000000001</v>
      </c>
      <c r="O3488">
        <v>0</v>
      </c>
      <c r="P3488">
        <v>1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0.13913115085033334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0.13913115085033334</v>
      </c>
    </row>
    <row r="3489" spans="1:31" x14ac:dyDescent="0.25">
      <c r="A3489">
        <v>2366991</v>
      </c>
      <c r="B3489">
        <v>1</v>
      </c>
      <c r="C3489" t="s">
        <v>80</v>
      </c>
      <c r="D3489" t="s">
        <v>100</v>
      </c>
      <c r="E3489" t="s">
        <v>148</v>
      </c>
      <c r="F3489" t="s">
        <v>10241</v>
      </c>
      <c r="G3489" t="s">
        <v>160</v>
      </c>
      <c r="H3489" t="s">
        <v>151</v>
      </c>
      <c r="I3489" t="s">
        <v>136</v>
      </c>
      <c r="J3489" t="s">
        <v>137</v>
      </c>
      <c r="K3489" t="s">
        <v>138</v>
      </c>
      <c r="L3489" t="s">
        <v>10242</v>
      </c>
      <c r="M3489" t="s">
        <v>10243</v>
      </c>
      <c r="N3489">
        <v>2.5188888880000002</v>
      </c>
      <c r="O3489">
        <v>0</v>
      </c>
      <c r="P3489">
        <v>1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6.2232152763577071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6.2232152763577071</v>
      </c>
    </row>
    <row r="3490" spans="1:31" x14ac:dyDescent="0.25">
      <c r="A3490">
        <v>2366825</v>
      </c>
      <c r="B3490">
        <v>1</v>
      </c>
      <c r="C3490" t="s">
        <v>80</v>
      </c>
      <c r="D3490" t="s">
        <v>105</v>
      </c>
      <c r="E3490" t="s">
        <v>166</v>
      </c>
      <c r="F3490" t="s">
        <v>10244</v>
      </c>
      <c r="G3490" t="s">
        <v>244</v>
      </c>
      <c r="H3490" t="s">
        <v>135</v>
      </c>
      <c r="I3490" t="s">
        <v>136</v>
      </c>
      <c r="J3490" t="s">
        <v>137</v>
      </c>
      <c r="K3490" t="s">
        <v>245</v>
      </c>
      <c r="L3490" t="s">
        <v>10245</v>
      </c>
      <c r="M3490" t="s">
        <v>10246</v>
      </c>
      <c r="N3490">
        <v>6.653333333</v>
      </c>
      <c r="O3490">
        <v>0</v>
      </c>
      <c r="P3490">
        <v>1829</v>
      </c>
      <c r="Q3490">
        <v>0</v>
      </c>
      <c r="R3490">
        <v>45</v>
      </c>
      <c r="S3490">
        <v>0</v>
      </c>
      <c r="T3490">
        <v>557</v>
      </c>
      <c r="U3490">
        <v>2</v>
      </c>
      <c r="V3490">
        <v>1</v>
      </c>
      <c r="W3490">
        <v>0</v>
      </c>
      <c r="X3490">
        <v>3999.9545034086682</v>
      </c>
      <c r="Y3490">
        <v>0</v>
      </c>
      <c r="Z3490">
        <v>167.69137930742335</v>
      </c>
      <c r="AA3490">
        <v>0</v>
      </c>
      <c r="AB3490">
        <v>5813.2756459114262</v>
      </c>
      <c r="AC3490">
        <v>2004.8757332930013</v>
      </c>
      <c r="AD3490">
        <v>55.895487732520962</v>
      </c>
      <c r="AE3490">
        <v>12041.692749653041</v>
      </c>
    </row>
    <row r="3491" spans="1:31" x14ac:dyDescent="0.25">
      <c r="A3491">
        <v>2366805</v>
      </c>
      <c r="B3491">
        <v>1</v>
      </c>
      <c r="C3491" t="s">
        <v>81</v>
      </c>
      <c r="D3491" t="s">
        <v>128</v>
      </c>
      <c r="E3491" t="s">
        <v>148</v>
      </c>
      <c r="F3491" t="s">
        <v>10247</v>
      </c>
      <c r="G3491" t="s">
        <v>150</v>
      </c>
      <c r="H3491" t="s">
        <v>151</v>
      </c>
      <c r="I3491" t="s">
        <v>136</v>
      </c>
      <c r="J3491" t="s">
        <v>137</v>
      </c>
      <c r="K3491" t="s">
        <v>138</v>
      </c>
      <c r="L3491" t="s">
        <v>10248</v>
      </c>
      <c r="M3491" t="s">
        <v>10249</v>
      </c>
      <c r="N3491">
        <v>2.355277777</v>
      </c>
      <c r="O3491">
        <v>0</v>
      </c>
      <c r="P3491">
        <v>1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</row>
    <row r="3492" spans="1:31" x14ac:dyDescent="0.25">
      <c r="A3492">
        <v>2366782</v>
      </c>
      <c r="B3492">
        <v>1</v>
      </c>
      <c r="C3492" t="s">
        <v>81</v>
      </c>
      <c r="D3492" t="s">
        <v>128</v>
      </c>
      <c r="E3492" t="s">
        <v>166</v>
      </c>
      <c r="F3492" t="s">
        <v>1184</v>
      </c>
      <c r="G3492" t="s">
        <v>168</v>
      </c>
      <c r="H3492" t="s">
        <v>135</v>
      </c>
      <c r="I3492" t="s">
        <v>136</v>
      </c>
      <c r="J3492" t="s">
        <v>137</v>
      </c>
      <c r="K3492" t="s">
        <v>138</v>
      </c>
      <c r="L3492" t="s">
        <v>10250</v>
      </c>
      <c r="M3492" t="s">
        <v>10251</v>
      </c>
      <c r="N3492">
        <v>0.115555555</v>
      </c>
      <c r="O3492">
        <v>0</v>
      </c>
      <c r="P3492">
        <v>964</v>
      </c>
      <c r="Q3492">
        <v>1</v>
      </c>
      <c r="R3492">
        <v>9</v>
      </c>
      <c r="S3492">
        <v>15</v>
      </c>
      <c r="T3492">
        <v>127</v>
      </c>
      <c r="U3492">
        <v>0</v>
      </c>
      <c r="V3492">
        <v>0</v>
      </c>
      <c r="W3492">
        <v>0</v>
      </c>
      <c r="X3492">
        <v>13.943307011873316</v>
      </c>
      <c r="Y3492">
        <v>1.2700757231263113</v>
      </c>
      <c r="Z3492">
        <v>2.3171322179508533</v>
      </c>
      <c r="AA3492">
        <v>9.698951782506132</v>
      </c>
      <c r="AB3492">
        <v>3.8115401527805344</v>
      </c>
      <c r="AC3492">
        <v>0</v>
      </c>
      <c r="AD3492">
        <v>0</v>
      </c>
      <c r="AE3492">
        <v>31.041006888237145</v>
      </c>
    </row>
    <row r="3493" spans="1:31" x14ac:dyDescent="0.25">
      <c r="A3493">
        <v>2367260</v>
      </c>
      <c r="B3493">
        <v>1</v>
      </c>
      <c r="C3493" t="s">
        <v>80</v>
      </c>
      <c r="D3493" t="s">
        <v>83</v>
      </c>
      <c r="E3493" t="s">
        <v>225</v>
      </c>
      <c r="F3493" t="s">
        <v>10252</v>
      </c>
      <c r="G3493" t="s">
        <v>219</v>
      </c>
      <c r="H3493" t="s">
        <v>151</v>
      </c>
      <c r="I3493" t="s">
        <v>136</v>
      </c>
      <c r="J3493" t="s">
        <v>137</v>
      </c>
      <c r="K3493" t="s">
        <v>138</v>
      </c>
      <c r="L3493" t="s">
        <v>10253</v>
      </c>
      <c r="M3493" t="s">
        <v>10254</v>
      </c>
      <c r="N3493">
        <v>0.84083333299999996</v>
      </c>
      <c r="O3493">
        <v>0</v>
      </c>
      <c r="P3493">
        <v>177</v>
      </c>
      <c r="Q3493">
        <v>0</v>
      </c>
      <c r="R3493">
        <v>0</v>
      </c>
      <c r="S3493">
        <v>0</v>
      </c>
      <c r="T3493">
        <v>15</v>
      </c>
      <c r="U3493">
        <v>0</v>
      </c>
      <c r="V3493">
        <v>0</v>
      </c>
      <c r="W3493">
        <v>0</v>
      </c>
      <c r="X3493">
        <v>47.541247088823702</v>
      </c>
      <c r="Y3493">
        <v>0</v>
      </c>
      <c r="Z3493">
        <v>0</v>
      </c>
      <c r="AA3493">
        <v>0</v>
      </c>
      <c r="AB3493">
        <v>7.0852237005053054</v>
      </c>
      <c r="AC3493">
        <v>0</v>
      </c>
      <c r="AD3493">
        <v>0</v>
      </c>
      <c r="AE3493">
        <v>54.626470789329005</v>
      </c>
    </row>
    <row r="3494" spans="1:31" x14ac:dyDescent="0.25">
      <c r="A3494">
        <v>2366762</v>
      </c>
      <c r="B3494">
        <v>1</v>
      </c>
      <c r="C3494" t="s">
        <v>81</v>
      </c>
      <c r="D3494" t="s">
        <v>115</v>
      </c>
      <c r="E3494" t="s">
        <v>171</v>
      </c>
      <c r="F3494" t="s">
        <v>9572</v>
      </c>
      <c r="G3494" t="s">
        <v>168</v>
      </c>
      <c r="H3494" t="s">
        <v>135</v>
      </c>
      <c r="I3494" t="s">
        <v>653</v>
      </c>
      <c r="J3494" t="s">
        <v>137</v>
      </c>
      <c r="K3494" t="s">
        <v>138</v>
      </c>
      <c r="L3494" t="s">
        <v>10255</v>
      </c>
      <c r="M3494" t="s">
        <v>10256</v>
      </c>
      <c r="N3494">
        <v>8.8888879999999993E-3</v>
      </c>
      <c r="O3494">
        <v>0</v>
      </c>
      <c r="P3494">
        <v>2381</v>
      </c>
      <c r="Q3494">
        <v>8</v>
      </c>
      <c r="R3494">
        <v>176</v>
      </c>
      <c r="S3494">
        <v>15</v>
      </c>
      <c r="T3494">
        <v>181</v>
      </c>
      <c r="U3494">
        <v>0</v>
      </c>
      <c r="V3494">
        <v>1</v>
      </c>
      <c r="W3494">
        <v>0</v>
      </c>
      <c r="X3494">
        <v>2.0270002068903681</v>
      </c>
      <c r="Y3494">
        <v>0.16804295852119111</v>
      </c>
      <c r="Z3494">
        <v>1.2062983840860089</v>
      </c>
      <c r="AA3494">
        <v>0.14371820754965331</v>
      </c>
      <c r="AB3494">
        <v>0.30665218082991996</v>
      </c>
      <c r="AC3494">
        <v>0</v>
      </c>
      <c r="AD3494">
        <v>1.6621801546666668E-5</v>
      </c>
      <c r="AE3494">
        <v>3.8517285596786879</v>
      </c>
    </row>
    <row r="3495" spans="1:31" x14ac:dyDescent="0.25">
      <c r="A3495">
        <v>2366888</v>
      </c>
      <c r="B3495">
        <v>1</v>
      </c>
      <c r="C3495" t="s">
        <v>81</v>
      </c>
      <c r="D3495" t="s">
        <v>120</v>
      </c>
      <c r="E3495" t="s">
        <v>225</v>
      </c>
      <c r="F3495" t="s">
        <v>10257</v>
      </c>
      <c r="G3495" t="s">
        <v>1730</v>
      </c>
      <c r="H3495" t="s">
        <v>151</v>
      </c>
      <c r="I3495" t="s">
        <v>136</v>
      </c>
      <c r="J3495" t="s">
        <v>137</v>
      </c>
      <c r="K3495" t="s">
        <v>138</v>
      </c>
      <c r="L3495" t="s">
        <v>10258</v>
      </c>
      <c r="M3495" t="s">
        <v>10259</v>
      </c>
      <c r="N3495">
        <v>2.5241666660000002</v>
      </c>
      <c r="O3495">
        <v>0</v>
      </c>
      <c r="P3495">
        <v>37</v>
      </c>
      <c r="Q3495">
        <v>0</v>
      </c>
      <c r="R3495">
        <v>1</v>
      </c>
      <c r="S3495">
        <v>0</v>
      </c>
      <c r="T3495">
        <v>10</v>
      </c>
      <c r="U3495">
        <v>0</v>
      </c>
      <c r="V3495">
        <v>0</v>
      </c>
      <c r="W3495">
        <v>0</v>
      </c>
      <c r="X3495">
        <v>23.343758884065974</v>
      </c>
      <c r="Y3495">
        <v>0</v>
      </c>
      <c r="Z3495">
        <v>4.618048528487102</v>
      </c>
      <c r="AA3495">
        <v>0</v>
      </c>
      <c r="AB3495">
        <v>11.481224900602825</v>
      </c>
      <c r="AC3495">
        <v>0</v>
      </c>
      <c r="AD3495">
        <v>0</v>
      </c>
      <c r="AE3495">
        <v>39.443032313155896</v>
      </c>
    </row>
    <row r="3496" spans="1:31" x14ac:dyDescent="0.25">
      <c r="A3496">
        <v>2366905</v>
      </c>
      <c r="B3496">
        <v>1</v>
      </c>
      <c r="C3496" t="s">
        <v>80</v>
      </c>
      <c r="D3496" t="s">
        <v>93</v>
      </c>
      <c r="E3496" t="s">
        <v>166</v>
      </c>
      <c r="F3496" t="s">
        <v>6085</v>
      </c>
      <c r="G3496" t="s">
        <v>244</v>
      </c>
      <c r="H3496" t="s">
        <v>135</v>
      </c>
      <c r="I3496" t="s">
        <v>136</v>
      </c>
      <c r="J3496" t="s">
        <v>137</v>
      </c>
      <c r="K3496" t="s">
        <v>245</v>
      </c>
      <c r="L3496" t="s">
        <v>10260</v>
      </c>
      <c r="M3496" t="s">
        <v>10261</v>
      </c>
      <c r="N3496">
        <v>7.2305555549999996</v>
      </c>
      <c r="O3496">
        <v>0</v>
      </c>
      <c r="P3496">
        <v>638</v>
      </c>
      <c r="Q3496">
        <v>14</v>
      </c>
      <c r="R3496">
        <v>108</v>
      </c>
      <c r="S3496">
        <v>6</v>
      </c>
      <c r="T3496">
        <v>144</v>
      </c>
      <c r="U3496">
        <v>0</v>
      </c>
      <c r="V3496">
        <v>1</v>
      </c>
      <c r="W3496">
        <v>0</v>
      </c>
      <c r="X3496">
        <v>839.92589831889643</v>
      </c>
      <c r="Y3496">
        <v>765.41392653931257</v>
      </c>
      <c r="Z3496">
        <v>2229.3766335465275</v>
      </c>
      <c r="AA3496">
        <v>403.92544115895407</v>
      </c>
      <c r="AB3496">
        <v>1601.0855447241677</v>
      </c>
      <c r="AC3496">
        <v>0</v>
      </c>
      <c r="AD3496">
        <v>152.19504657707833</v>
      </c>
      <c r="AE3496">
        <v>5991.9224908649367</v>
      </c>
    </row>
    <row r="3497" spans="1:31" x14ac:dyDescent="0.25">
      <c r="A3497">
        <v>2367034</v>
      </c>
      <c r="B3497">
        <v>1</v>
      </c>
      <c r="C3497" t="s">
        <v>81</v>
      </c>
      <c r="D3497" t="s">
        <v>128</v>
      </c>
      <c r="E3497" t="s">
        <v>225</v>
      </c>
      <c r="F3497" t="s">
        <v>10262</v>
      </c>
      <c r="G3497" t="s">
        <v>464</v>
      </c>
      <c r="H3497" t="s">
        <v>151</v>
      </c>
      <c r="I3497" t="s">
        <v>136</v>
      </c>
      <c r="J3497" t="s">
        <v>137</v>
      </c>
      <c r="K3497" t="s">
        <v>138</v>
      </c>
      <c r="L3497" t="s">
        <v>10263</v>
      </c>
      <c r="M3497" t="s">
        <v>10264</v>
      </c>
      <c r="N3497">
        <v>0.87777777700000004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21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10.732584158023974</v>
      </c>
      <c r="AC3497">
        <v>0</v>
      </c>
      <c r="AD3497">
        <v>0</v>
      </c>
      <c r="AE3497">
        <v>10.732584158023974</v>
      </c>
    </row>
    <row r="3498" spans="1:31" x14ac:dyDescent="0.25">
      <c r="A3498">
        <v>2367091</v>
      </c>
      <c r="B3498">
        <v>1</v>
      </c>
      <c r="C3498" t="s">
        <v>81</v>
      </c>
      <c r="D3498" t="s">
        <v>113</v>
      </c>
      <c r="E3498" t="s">
        <v>225</v>
      </c>
      <c r="F3498" t="s">
        <v>10265</v>
      </c>
      <c r="G3498" t="s">
        <v>219</v>
      </c>
      <c r="H3498" t="s">
        <v>151</v>
      </c>
      <c r="I3498" t="s">
        <v>136</v>
      </c>
      <c r="J3498" t="s">
        <v>137</v>
      </c>
      <c r="K3498" t="s">
        <v>138</v>
      </c>
      <c r="L3498" t="s">
        <v>10266</v>
      </c>
      <c r="M3498" t="s">
        <v>10267</v>
      </c>
      <c r="N3498">
        <v>2.4966666659999999</v>
      </c>
      <c r="O3498">
        <v>0</v>
      </c>
      <c r="P3498">
        <v>15</v>
      </c>
      <c r="Q3498">
        <v>0</v>
      </c>
      <c r="R3498">
        <v>2</v>
      </c>
      <c r="S3498">
        <v>0</v>
      </c>
      <c r="T3498">
        <v>1</v>
      </c>
      <c r="U3498">
        <v>0</v>
      </c>
      <c r="V3498">
        <v>0</v>
      </c>
      <c r="W3498">
        <v>0</v>
      </c>
      <c r="X3498">
        <v>6.8835971523210846</v>
      </c>
      <c r="Y3498">
        <v>0</v>
      </c>
      <c r="Z3498">
        <v>4.6558755056500054</v>
      </c>
      <c r="AA3498">
        <v>0</v>
      </c>
      <c r="AB3498">
        <v>1.3601963007404696</v>
      </c>
      <c r="AC3498">
        <v>0</v>
      </c>
      <c r="AD3498">
        <v>0</v>
      </c>
      <c r="AE3498">
        <v>12.899668958711558</v>
      </c>
    </row>
    <row r="3499" spans="1:31" x14ac:dyDescent="0.25">
      <c r="A3499">
        <v>2367237</v>
      </c>
      <c r="B3499">
        <v>1</v>
      </c>
      <c r="C3499" t="s">
        <v>81</v>
      </c>
      <c r="D3499" t="s">
        <v>128</v>
      </c>
      <c r="E3499" t="s">
        <v>148</v>
      </c>
      <c r="F3499" t="s">
        <v>10268</v>
      </c>
      <c r="G3499" t="s">
        <v>150</v>
      </c>
      <c r="H3499" t="s">
        <v>151</v>
      </c>
      <c r="I3499" t="s">
        <v>136</v>
      </c>
      <c r="J3499" t="s">
        <v>137</v>
      </c>
      <c r="K3499" t="s">
        <v>138</v>
      </c>
      <c r="L3499" t="s">
        <v>10269</v>
      </c>
      <c r="M3499" t="s">
        <v>10270</v>
      </c>
      <c r="N3499">
        <v>1.675</v>
      </c>
      <c r="O3499">
        <v>0</v>
      </c>
      <c r="P3499">
        <v>16</v>
      </c>
      <c r="Q3499">
        <v>0</v>
      </c>
      <c r="R3499">
        <v>0</v>
      </c>
      <c r="S3499">
        <v>0</v>
      </c>
      <c r="T3499">
        <v>37</v>
      </c>
      <c r="U3499">
        <v>0</v>
      </c>
      <c r="V3499">
        <v>0</v>
      </c>
      <c r="W3499">
        <v>0</v>
      </c>
      <c r="X3499">
        <v>22.074925532289036</v>
      </c>
      <c r="Y3499">
        <v>0</v>
      </c>
      <c r="Z3499">
        <v>0</v>
      </c>
      <c r="AA3499">
        <v>0</v>
      </c>
      <c r="AB3499">
        <v>86.187373560042118</v>
      </c>
      <c r="AC3499">
        <v>0</v>
      </c>
      <c r="AD3499">
        <v>0</v>
      </c>
      <c r="AE3499">
        <v>108.26229909233115</v>
      </c>
    </row>
    <row r="3500" spans="1:31" x14ac:dyDescent="0.25">
      <c r="A3500">
        <v>2366971</v>
      </c>
      <c r="B3500">
        <v>1</v>
      </c>
      <c r="C3500" t="s">
        <v>80</v>
      </c>
      <c r="D3500" t="s">
        <v>104</v>
      </c>
      <c r="E3500" t="s">
        <v>132</v>
      </c>
      <c r="F3500" t="s">
        <v>10271</v>
      </c>
      <c r="G3500" t="s">
        <v>168</v>
      </c>
      <c r="H3500" t="s">
        <v>135</v>
      </c>
      <c r="I3500" t="s">
        <v>136</v>
      </c>
      <c r="J3500" t="s">
        <v>137</v>
      </c>
      <c r="K3500" t="s">
        <v>138</v>
      </c>
      <c r="L3500" t="s">
        <v>10272</v>
      </c>
      <c r="M3500" t="s">
        <v>10273</v>
      </c>
      <c r="N3500">
        <v>0.99444444399999998</v>
      </c>
      <c r="O3500">
        <v>0</v>
      </c>
      <c r="P3500">
        <v>0</v>
      </c>
      <c r="Q3500">
        <v>0</v>
      </c>
      <c r="R3500">
        <v>0</v>
      </c>
      <c r="S3500">
        <v>6</v>
      </c>
      <c r="T3500">
        <v>1</v>
      </c>
      <c r="U3500">
        <v>9</v>
      </c>
      <c r="V3500">
        <v>1</v>
      </c>
      <c r="W3500">
        <v>0</v>
      </c>
      <c r="X3500">
        <v>0</v>
      </c>
      <c r="Y3500">
        <v>0</v>
      </c>
      <c r="Z3500">
        <v>0</v>
      </c>
      <c r="AA3500">
        <v>68.563735887101515</v>
      </c>
      <c r="AB3500">
        <v>3.5199163114666671E-2</v>
      </c>
      <c r="AC3500">
        <v>2785.4591309993125</v>
      </c>
      <c r="AD3500">
        <v>83.046587117937406</v>
      </c>
      <c r="AE3500">
        <v>2937.1046531674665</v>
      </c>
    </row>
    <row r="3501" spans="1:31" x14ac:dyDescent="0.25">
      <c r="A3501">
        <v>2366802</v>
      </c>
      <c r="B3501">
        <v>1</v>
      </c>
      <c r="C3501" t="s">
        <v>81</v>
      </c>
      <c r="D3501" t="s">
        <v>120</v>
      </c>
      <c r="E3501" t="s">
        <v>225</v>
      </c>
      <c r="F3501" t="s">
        <v>10274</v>
      </c>
      <c r="G3501" t="s">
        <v>10275</v>
      </c>
      <c r="H3501" t="s">
        <v>151</v>
      </c>
      <c r="I3501" t="s">
        <v>136</v>
      </c>
      <c r="J3501" t="s">
        <v>137</v>
      </c>
      <c r="K3501" t="s">
        <v>138</v>
      </c>
      <c r="L3501" t="s">
        <v>10276</v>
      </c>
      <c r="M3501" t="s">
        <v>10277</v>
      </c>
      <c r="N3501">
        <v>3.6775000000000002</v>
      </c>
      <c r="O3501">
        <v>0</v>
      </c>
      <c r="P3501">
        <v>6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6.6530169010943991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6.6530169010943991</v>
      </c>
    </row>
    <row r="3502" spans="1:31" x14ac:dyDescent="0.25">
      <c r="A3502">
        <v>2367157</v>
      </c>
      <c r="B3502">
        <v>1</v>
      </c>
      <c r="C3502" t="s">
        <v>80</v>
      </c>
      <c r="D3502" t="s">
        <v>92</v>
      </c>
      <c r="E3502" t="s">
        <v>148</v>
      </c>
      <c r="F3502" t="s">
        <v>10278</v>
      </c>
      <c r="G3502" t="s">
        <v>156</v>
      </c>
      <c r="H3502" t="s">
        <v>151</v>
      </c>
      <c r="I3502" t="s">
        <v>136</v>
      </c>
      <c r="J3502" t="s">
        <v>137</v>
      </c>
      <c r="K3502" t="s">
        <v>138</v>
      </c>
      <c r="L3502" t="s">
        <v>10279</v>
      </c>
      <c r="M3502" t="s">
        <v>10280</v>
      </c>
      <c r="N3502">
        <v>3.9144444439999999</v>
      </c>
      <c r="O3502">
        <v>0</v>
      </c>
      <c r="P3502">
        <v>1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9.4658078549010209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9.4658078549010209</v>
      </c>
    </row>
    <row r="3503" spans="1:31" x14ac:dyDescent="0.25">
      <c r="A3503">
        <v>2366822</v>
      </c>
      <c r="B3503">
        <v>1</v>
      </c>
      <c r="C3503" t="s">
        <v>81</v>
      </c>
      <c r="D3503" t="s">
        <v>127</v>
      </c>
      <c r="E3503" t="s">
        <v>132</v>
      </c>
      <c r="F3503" t="s">
        <v>10281</v>
      </c>
      <c r="G3503" t="s">
        <v>244</v>
      </c>
      <c r="H3503" t="s">
        <v>135</v>
      </c>
      <c r="I3503" t="s">
        <v>136</v>
      </c>
      <c r="J3503" t="s">
        <v>137</v>
      </c>
      <c r="K3503" t="s">
        <v>245</v>
      </c>
      <c r="L3503" t="s">
        <v>10282</v>
      </c>
      <c r="M3503" t="s">
        <v>10283</v>
      </c>
      <c r="N3503">
        <v>3.3444444440000001</v>
      </c>
      <c r="O3503">
        <v>0</v>
      </c>
      <c r="P3503">
        <v>611</v>
      </c>
      <c r="Q3503">
        <v>0</v>
      </c>
      <c r="R3503">
        <v>0</v>
      </c>
      <c r="S3503">
        <v>0</v>
      </c>
      <c r="T3503">
        <v>35</v>
      </c>
      <c r="U3503">
        <v>0</v>
      </c>
      <c r="V3503">
        <v>1</v>
      </c>
      <c r="W3503">
        <v>0</v>
      </c>
      <c r="X3503">
        <v>683.5409773410654</v>
      </c>
      <c r="Y3503">
        <v>0</v>
      </c>
      <c r="Z3503">
        <v>0</v>
      </c>
      <c r="AA3503">
        <v>0</v>
      </c>
      <c r="AB3503">
        <v>170.81771880331104</v>
      </c>
      <c r="AC3503">
        <v>0</v>
      </c>
      <c r="AD3503">
        <v>13.193543746008963</v>
      </c>
      <c r="AE3503">
        <v>867.55223989038529</v>
      </c>
    </row>
    <row r="3504" spans="1:31" x14ac:dyDescent="0.25">
      <c r="A3504">
        <v>2367257</v>
      </c>
      <c r="B3504">
        <v>1</v>
      </c>
      <c r="C3504" t="s">
        <v>81</v>
      </c>
      <c r="D3504" t="s">
        <v>123</v>
      </c>
      <c r="E3504" t="s">
        <v>132</v>
      </c>
      <c r="F3504" t="s">
        <v>10284</v>
      </c>
      <c r="G3504" t="s">
        <v>168</v>
      </c>
      <c r="H3504" t="s">
        <v>135</v>
      </c>
      <c r="I3504" t="s">
        <v>136</v>
      </c>
      <c r="J3504" t="s">
        <v>137</v>
      </c>
      <c r="K3504" t="s">
        <v>138</v>
      </c>
      <c r="L3504" t="s">
        <v>10285</v>
      </c>
      <c r="M3504" t="s">
        <v>10286</v>
      </c>
      <c r="N3504">
        <v>0.16666666599999999</v>
      </c>
      <c r="O3504">
        <v>0</v>
      </c>
      <c r="P3504">
        <v>480</v>
      </c>
      <c r="Q3504">
        <v>0</v>
      </c>
      <c r="R3504">
        <v>2</v>
      </c>
      <c r="S3504">
        <v>1</v>
      </c>
      <c r="T3504">
        <v>26</v>
      </c>
      <c r="U3504">
        <v>0</v>
      </c>
      <c r="V3504">
        <v>0</v>
      </c>
      <c r="W3504">
        <v>0</v>
      </c>
      <c r="X3504">
        <v>25.165867936327025</v>
      </c>
      <c r="Y3504">
        <v>0</v>
      </c>
      <c r="Z3504">
        <v>1.0497759018700001</v>
      </c>
      <c r="AA3504">
        <v>0.28556863223750001</v>
      </c>
      <c r="AB3504">
        <v>3.7295849067259996</v>
      </c>
      <c r="AC3504">
        <v>0</v>
      </c>
      <c r="AD3504">
        <v>0</v>
      </c>
      <c r="AE3504">
        <v>30.230797377160524</v>
      </c>
    </row>
    <row r="3505" spans="1:31" x14ac:dyDescent="0.25">
      <c r="A3505">
        <v>2367114</v>
      </c>
      <c r="B3505">
        <v>1</v>
      </c>
      <c r="C3505" t="s">
        <v>81</v>
      </c>
      <c r="D3505" t="s">
        <v>118</v>
      </c>
      <c r="E3505" t="s">
        <v>148</v>
      </c>
      <c r="F3505" t="s">
        <v>10287</v>
      </c>
      <c r="G3505" t="s">
        <v>1167</v>
      </c>
      <c r="H3505" t="s">
        <v>151</v>
      </c>
      <c r="I3505" t="s">
        <v>136</v>
      </c>
      <c r="J3505" t="s">
        <v>137</v>
      </c>
      <c r="K3505" t="s">
        <v>138</v>
      </c>
      <c r="L3505" t="s">
        <v>10288</v>
      </c>
      <c r="M3505" t="s">
        <v>10289</v>
      </c>
      <c r="N3505">
        <v>2.1319444440000002</v>
      </c>
      <c r="O3505">
        <v>0</v>
      </c>
      <c r="P3505">
        <v>5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2.6378289340517793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2.6378289340517793</v>
      </c>
    </row>
    <row r="3506" spans="1:31" x14ac:dyDescent="0.25">
      <c r="A3506">
        <v>2367100</v>
      </c>
      <c r="B3506">
        <v>1</v>
      </c>
      <c r="C3506" t="s">
        <v>81</v>
      </c>
      <c r="D3506" t="s">
        <v>122</v>
      </c>
      <c r="E3506" t="s">
        <v>148</v>
      </c>
      <c r="F3506" t="s">
        <v>10290</v>
      </c>
      <c r="G3506" t="s">
        <v>160</v>
      </c>
      <c r="H3506" t="s">
        <v>151</v>
      </c>
      <c r="I3506" t="s">
        <v>136</v>
      </c>
      <c r="J3506" t="s">
        <v>137</v>
      </c>
      <c r="K3506" t="s">
        <v>138</v>
      </c>
      <c r="L3506" t="s">
        <v>10291</v>
      </c>
      <c r="M3506" t="s">
        <v>10292</v>
      </c>
      <c r="N3506">
        <v>0.41388888800000001</v>
      </c>
      <c r="O3506">
        <v>0</v>
      </c>
      <c r="P3506">
        <v>2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0.24632904284650556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0.24632904284650556</v>
      </c>
    </row>
    <row r="3507" spans="1:31" x14ac:dyDescent="0.25">
      <c r="A3507">
        <v>2366791</v>
      </c>
      <c r="B3507">
        <v>1</v>
      </c>
      <c r="C3507" t="s">
        <v>80</v>
      </c>
      <c r="D3507" t="s">
        <v>106</v>
      </c>
      <c r="E3507" t="s">
        <v>154</v>
      </c>
      <c r="F3507" t="s">
        <v>10293</v>
      </c>
      <c r="G3507" t="s">
        <v>299</v>
      </c>
      <c r="H3507" t="s">
        <v>151</v>
      </c>
      <c r="I3507" t="s">
        <v>136</v>
      </c>
      <c r="J3507" t="s">
        <v>137</v>
      </c>
      <c r="K3507" t="s">
        <v>138</v>
      </c>
      <c r="L3507" t="s">
        <v>10294</v>
      </c>
      <c r="M3507" t="s">
        <v>10295</v>
      </c>
      <c r="N3507">
        <v>2.0841666659999998</v>
      </c>
      <c r="O3507">
        <v>0</v>
      </c>
      <c r="P3507">
        <v>2</v>
      </c>
      <c r="Q3507">
        <v>0</v>
      </c>
      <c r="R3507">
        <v>15</v>
      </c>
      <c r="S3507">
        <v>0</v>
      </c>
      <c r="T3507">
        <v>5</v>
      </c>
      <c r="U3507">
        <v>0</v>
      </c>
      <c r="V3507">
        <v>0</v>
      </c>
      <c r="W3507">
        <v>0</v>
      </c>
      <c r="X3507">
        <v>3.9709312764254467</v>
      </c>
      <c r="Y3507">
        <v>0</v>
      </c>
      <c r="Z3507">
        <v>135.46845740108162</v>
      </c>
      <c r="AA3507">
        <v>0</v>
      </c>
      <c r="AB3507">
        <v>7.9733853468378877</v>
      </c>
      <c r="AC3507">
        <v>0</v>
      </c>
      <c r="AD3507">
        <v>0</v>
      </c>
      <c r="AE3507">
        <v>147.41277402434497</v>
      </c>
    </row>
    <row r="3508" spans="1:31" x14ac:dyDescent="0.25">
      <c r="A3508">
        <v>2366814</v>
      </c>
      <c r="B3508">
        <v>1</v>
      </c>
      <c r="C3508" t="s">
        <v>80</v>
      </c>
      <c r="D3508" t="s">
        <v>94</v>
      </c>
      <c r="E3508" t="s">
        <v>320</v>
      </c>
      <c r="F3508" t="s">
        <v>8112</v>
      </c>
      <c r="G3508" t="s">
        <v>244</v>
      </c>
      <c r="H3508" t="s">
        <v>135</v>
      </c>
      <c r="I3508" t="s">
        <v>136</v>
      </c>
      <c r="J3508" t="s">
        <v>137</v>
      </c>
      <c r="K3508" t="s">
        <v>245</v>
      </c>
      <c r="L3508" t="s">
        <v>10296</v>
      </c>
      <c r="M3508" t="s">
        <v>10297</v>
      </c>
      <c r="N3508">
        <v>6.6150000000000002</v>
      </c>
      <c r="O3508">
        <v>5</v>
      </c>
      <c r="P3508">
        <v>16</v>
      </c>
      <c r="Q3508">
        <v>43</v>
      </c>
      <c r="R3508">
        <v>135</v>
      </c>
      <c r="S3508">
        <v>6</v>
      </c>
      <c r="T3508">
        <v>43</v>
      </c>
      <c r="U3508">
        <v>2</v>
      </c>
      <c r="V3508">
        <v>0</v>
      </c>
      <c r="W3508">
        <v>21.561475154523606</v>
      </c>
      <c r="X3508">
        <v>114.01809741188458</v>
      </c>
      <c r="Y3508">
        <v>594.35489806942667</v>
      </c>
      <c r="Z3508">
        <v>1685.2546109370721</v>
      </c>
      <c r="AA3508">
        <v>61.620261045890743</v>
      </c>
      <c r="AB3508">
        <v>389.77879564623032</v>
      </c>
      <c r="AC3508">
        <v>750.83833588274581</v>
      </c>
      <c r="AD3508">
        <v>0</v>
      </c>
      <c r="AE3508">
        <v>3617.4264741477741</v>
      </c>
    </row>
    <row r="3509" spans="1:31" x14ac:dyDescent="0.25">
      <c r="A3509">
        <v>2367146</v>
      </c>
      <c r="B3509">
        <v>1</v>
      </c>
      <c r="C3509" t="s">
        <v>80</v>
      </c>
      <c r="D3509" t="s">
        <v>97</v>
      </c>
      <c r="E3509" t="s">
        <v>148</v>
      </c>
      <c r="F3509" t="s">
        <v>10298</v>
      </c>
      <c r="G3509" t="s">
        <v>160</v>
      </c>
      <c r="H3509" t="s">
        <v>151</v>
      </c>
      <c r="I3509" t="s">
        <v>136</v>
      </c>
      <c r="J3509" t="s">
        <v>137</v>
      </c>
      <c r="K3509" t="s">
        <v>138</v>
      </c>
      <c r="L3509" t="s">
        <v>10299</v>
      </c>
      <c r="M3509" t="s">
        <v>10300</v>
      </c>
      <c r="N3509">
        <v>2.1863888880000002</v>
      </c>
      <c r="O3509">
        <v>0</v>
      </c>
      <c r="P3509">
        <v>1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0.63900213859786781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0.63900213859786781</v>
      </c>
    </row>
    <row r="3510" spans="1:31" x14ac:dyDescent="0.25">
      <c r="A3510">
        <v>2367269</v>
      </c>
      <c r="B3510">
        <v>1</v>
      </c>
      <c r="C3510" t="s">
        <v>80</v>
      </c>
      <c r="D3510" t="s">
        <v>88</v>
      </c>
      <c r="E3510" t="s">
        <v>148</v>
      </c>
      <c r="F3510" t="s">
        <v>10301</v>
      </c>
      <c r="G3510" t="s">
        <v>240</v>
      </c>
      <c r="H3510" t="s">
        <v>151</v>
      </c>
      <c r="I3510" t="s">
        <v>136</v>
      </c>
      <c r="J3510" t="s">
        <v>137</v>
      </c>
      <c r="K3510" t="s">
        <v>138</v>
      </c>
      <c r="L3510" t="s">
        <v>10302</v>
      </c>
      <c r="M3510" t="s">
        <v>10303</v>
      </c>
      <c r="N3510">
        <v>6.1177777769999997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1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4.8075196360648711</v>
      </c>
      <c r="AC3510">
        <v>0</v>
      </c>
      <c r="AD3510">
        <v>0</v>
      </c>
      <c r="AE3510">
        <v>4.8075196360648711</v>
      </c>
    </row>
    <row r="3511" spans="1:31" x14ac:dyDescent="0.25">
      <c r="A3511">
        <v>2367246</v>
      </c>
      <c r="B3511">
        <v>1</v>
      </c>
      <c r="C3511" t="s">
        <v>81</v>
      </c>
      <c r="D3511" t="s">
        <v>123</v>
      </c>
      <c r="E3511" t="s">
        <v>148</v>
      </c>
      <c r="F3511" t="s">
        <v>10304</v>
      </c>
      <c r="G3511" t="s">
        <v>160</v>
      </c>
      <c r="H3511" t="s">
        <v>151</v>
      </c>
      <c r="I3511" t="s">
        <v>136</v>
      </c>
      <c r="J3511" t="s">
        <v>137</v>
      </c>
      <c r="K3511" t="s">
        <v>138</v>
      </c>
      <c r="L3511" t="s">
        <v>10305</v>
      </c>
      <c r="M3511" t="s">
        <v>10306</v>
      </c>
      <c r="N3511">
        <v>2.0441666660000002</v>
      </c>
      <c r="O3511">
        <v>0</v>
      </c>
      <c r="P3511">
        <v>1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0.47783443765076672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0.47783443765076672</v>
      </c>
    </row>
    <row r="3512" spans="1:31" x14ac:dyDescent="0.25">
      <c r="A3512">
        <v>2367223</v>
      </c>
      <c r="B3512">
        <v>1</v>
      </c>
      <c r="C3512" t="s">
        <v>81</v>
      </c>
      <c r="D3512" t="s">
        <v>128</v>
      </c>
      <c r="E3512" t="s">
        <v>148</v>
      </c>
      <c r="F3512" t="s">
        <v>10307</v>
      </c>
      <c r="G3512" t="s">
        <v>240</v>
      </c>
      <c r="H3512" t="s">
        <v>151</v>
      </c>
      <c r="I3512" t="s">
        <v>136</v>
      </c>
      <c r="J3512" t="s">
        <v>137</v>
      </c>
      <c r="K3512" t="s">
        <v>138</v>
      </c>
      <c r="L3512" t="s">
        <v>10308</v>
      </c>
      <c r="M3512" t="s">
        <v>10309</v>
      </c>
      <c r="N3512">
        <v>1.910833333</v>
      </c>
      <c r="O3512">
        <v>0</v>
      </c>
      <c r="P3512">
        <v>1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3.3106621000052052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3.3106621000052052</v>
      </c>
    </row>
    <row r="3513" spans="1:31" x14ac:dyDescent="0.25">
      <c r="A3513">
        <v>2366954</v>
      </c>
      <c r="B3513">
        <v>1</v>
      </c>
      <c r="C3513" t="s">
        <v>81</v>
      </c>
      <c r="D3513" t="s">
        <v>128</v>
      </c>
      <c r="E3513" t="s">
        <v>132</v>
      </c>
      <c r="F3513" t="s">
        <v>10310</v>
      </c>
      <c r="G3513" t="s">
        <v>134</v>
      </c>
      <c r="H3513" t="s">
        <v>135</v>
      </c>
      <c r="I3513" t="s">
        <v>136</v>
      </c>
      <c r="J3513" t="s">
        <v>137</v>
      </c>
      <c r="K3513" t="s">
        <v>138</v>
      </c>
      <c r="L3513" t="s">
        <v>10311</v>
      </c>
      <c r="M3513" t="s">
        <v>10312</v>
      </c>
      <c r="N3513">
        <v>3.4594444439999998</v>
      </c>
      <c r="O3513">
        <v>0</v>
      </c>
      <c r="P3513">
        <v>165</v>
      </c>
      <c r="Q3513">
        <v>3</v>
      </c>
      <c r="R3513">
        <v>9</v>
      </c>
      <c r="S3513">
        <v>1</v>
      </c>
      <c r="T3513">
        <v>12</v>
      </c>
      <c r="U3513">
        <v>1</v>
      </c>
      <c r="V3513">
        <v>0</v>
      </c>
      <c r="W3513">
        <v>0</v>
      </c>
      <c r="X3513">
        <v>106.46226505219612</v>
      </c>
      <c r="Y3513">
        <v>5.7613398685979966</v>
      </c>
      <c r="Z3513">
        <v>32.058806363037185</v>
      </c>
      <c r="AA3513">
        <v>8.4112329465057201</v>
      </c>
      <c r="AB3513">
        <v>42.563267218804064</v>
      </c>
      <c r="AC3513">
        <v>510.63824764804326</v>
      </c>
      <c r="AD3513">
        <v>0</v>
      </c>
      <c r="AE3513">
        <v>705.89515909718432</v>
      </c>
    </row>
    <row r="3514" spans="1:31" x14ac:dyDescent="0.25">
      <c r="A3514">
        <v>2366751</v>
      </c>
      <c r="B3514">
        <v>1</v>
      </c>
      <c r="C3514" t="s">
        <v>80</v>
      </c>
      <c r="D3514" t="s">
        <v>107</v>
      </c>
      <c r="E3514" t="s">
        <v>166</v>
      </c>
      <c r="F3514" t="s">
        <v>2099</v>
      </c>
      <c r="G3514" t="s">
        <v>168</v>
      </c>
      <c r="H3514" t="s">
        <v>135</v>
      </c>
      <c r="I3514" t="s">
        <v>136</v>
      </c>
      <c r="J3514" t="s">
        <v>137</v>
      </c>
      <c r="K3514" t="s">
        <v>138</v>
      </c>
      <c r="L3514" t="s">
        <v>10313</v>
      </c>
      <c r="M3514" t="s">
        <v>10314</v>
      </c>
      <c r="N3514">
        <v>0.45472222200000001</v>
      </c>
      <c r="O3514">
        <v>0</v>
      </c>
      <c r="P3514">
        <v>3327</v>
      </c>
      <c r="Q3514">
        <v>0</v>
      </c>
      <c r="R3514">
        <v>5</v>
      </c>
      <c r="S3514">
        <v>2</v>
      </c>
      <c r="T3514">
        <v>238</v>
      </c>
      <c r="U3514">
        <v>0</v>
      </c>
      <c r="V3514">
        <v>1</v>
      </c>
      <c r="W3514">
        <v>0</v>
      </c>
      <c r="X3514">
        <v>358.55509611631112</v>
      </c>
      <c r="Y3514">
        <v>0</v>
      </c>
      <c r="Z3514">
        <v>1.0158842333591169</v>
      </c>
      <c r="AA3514">
        <v>22.712043302840002</v>
      </c>
      <c r="AB3514">
        <v>72.193750932323795</v>
      </c>
      <c r="AC3514">
        <v>0</v>
      </c>
      <c r="AD3514">
        <v>0.7060709128846967</v>
      </c>
      <c r="AE3514">
        <v>455.18284549771874</v>
      </c>
    </row>
    <row r="3515" spans="1:31" x14ac:dyDescent="0.25">
      <c r="A3515">
        <v>2367186</v>
      </c>
      <c r="B3515">
        <v>1</v>
      </c>
      <c r="C3515" t="s">
        <v>80</v>
      </c>
      <c r="D3515" t="s">
        <v>87</v>
      </c>
      <c r="E3515" t="s">
        <v>225</v>
      </c>
      <c r="F3515" t="s">
        <v>10315</v>
      </c>
      <c r="G3515" t="s">
        <v>284</v>
      </c>
      <c r="H3515" t="s">
        <v>151</v>
      </c>
      <c r="I3515" t="s">
        <v>136</v>
      </c>
      <c r="J3515" t="s">
        <v>137</v>
      </c>
      <c r="K3515" t="s">
        <v>138</v>
      </c>
      <c r="L3515" t="s">
        <v>10316</v>
      </c>
      <c r="M3515" t="s">
        <v>10317</v>
      </c>
      <c r="N3515">
        <v>0.98638888800000002</v>
      </c>
      <c r="O3515">
        <v>0</v>
      </c>
      <c r="P3515">
        <v>18</v>
      </c>
      <c r="Q3515">
        <v>0</v>
      </c>
      <c r="R3515">
        <v>0</v>
      </c>
      <c r="S3515">
        <v>0</v>
      </c>
      <c r="T3515">
        <v>3</v>
      </c>
      <c r="U3515">
        <v>0</v>
      </c>
      <c r="V3515">
        <v>0</v>
      </c>
      <c r="W3515">
        <v>0</v>
      </c>
      <c r="X3515">
        <v>6.9008593109101701</v>
      </c>
      <c r="Y3515">
        <v>0</v>
      </c>
      <c r="Z3515">
        <v>0</v>
      </c>
      <c r="AA3515">
        <v>0</v>
      </c>
      <c r="AB3515">
        <v>3.5423294129023377</v>
      </c>
      <c r="AC3515">
        <v>0</v>
      </c>
      <c r="AD3515">
        <v>0</v>
      </c>
      <c r="AE3515">
        <v>10.443188723812508</v>
      </c>
    </row>
    <row r="3516" spans="1:31" x14ac:dyDescent="0.25">
      <c r="A3516">
        <v>2367037</v>
      </c>
      <c r="B3516">
        <v>1</v>
      </c>
      <c r="C3516" t="s">
        <v>80</v>
      </c>
      <c r="D3516" t="s">
        <v>82</v>
      </c>
      <c r="E3516" t="s">
        <v>132</v>
      </c>
      <c r="F3516" t="s">
        <v>10318</v>
      </c>
      <c r="G3516" t="s">
        <v>244</v>
      </c>
      <c r="H3516" t="s">
        <v>135</v>
      </c>
      <c r="I3516" t="s">
        <v>136</v>
      </c>
      <c r="J3516" t="s">
        <v>137</v>
      </c>
      <c r="K3516" t="s">
        <v>245</v>
      </c>
      <c r="L3516" t="s">
        <v>10319</v>
      </c>
      <c r="M3516" t="s">
        <v>10320</v>
      </c>
      <c r="N3516">
        <v>2.931944444</v>
      </c>
      <c r="O3516">
        <v>0</v>
      </c>
      <c r="P3516">
        <v>2753</v>
      </c>
      <c r="Q3516">
        <v>0</v>
      </c>
      <c r="R3516">
        <v>0</v>
      </c>
      <c r="S3516">
        <v>0</v>
      </c>
      <c r="T3516">
        <v>451</v>
      </c>
      <c r="U3516">
        <v>0</v>
      </c>
      <c r="V3516">
        <v>0</v>
      </c>
      <c r="W3516">
        <v>0</v>
      </c>
      <c r="X3516">
        <v>2645.6679436949912</v>
      </c>
      <c r="Y3516">
        <v>0</v>
      </c>
      <c r="Z3516">
        <v>0</v>
      </c>
      <c r="AA3516">
        <v>0</v>
      </c>
      <c r="AB3516">
        <v>2107.6922520047578</v>
      </c>
      <c r="AC3516">
        <v>0</v>
      </c>
      <c r="AD3516">
        <v>0</v>
      </c>
      <c r="AE3516">
        <v>4753.3601956997491</v>
      </c>
    </row>
    <row r="3517" spans="1:31" x14ac:dyDescent="0.25">
      <c r="A3517">
        <v>2367140</v>
      </c>
      <c r="B3517">
        <v>1</v>
      </c>
      <c r="C3517" t="s">
        <v>80</v>
      </c>
      <c r="D3517" t="s">
        <v>99</v>
      </c>
      <c r="E3517" t="s">
        <v>148</v>
      </c>
      <c r="F3517" t="s">
        <v>10321</v>
      </c>
      <c r="G3517" t="s">
        <v>160</v>
      </c>
      <c r="H3517" t="s">
        <v>151</v>
      </c>
      <c r="I3517" t="s">
        <v>136</v>
      </c>
      <c r="J3517" t="s">
        <v>137</v>
      </c>
      <c r="K3517" t="s">
        <v>138</v>
      </c>
      <c r="L3517" t="s">
        <v>10322</v>
      </c>
      <c r="M3517" t="s">
        <v>10323</v>
      </c>
      <c r="N3517">
        <v>2.6291666660000002</v>
      </c>
      <c r="O3517">
        <v>0</v>
      </c>
      <c r="P3517">
        <v>3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1.6361471495346527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1.6361471495346527</v>
      </c>
    </row>
    <row r="3518" spans="1:31" x14ac:dyDescent="0.25">
      <c r="A3518">
        <v>2366745</v>
      </c>
      <c r="B3518">
        <v>1</v>
      </c>
      <c r="C3518" t="s">
        <v>80</v>
      </c>
      <c r="D3518" t="s">
        <v>96</v>
      </c>
      <c r="E3518" t="s">
        <v>171</v>
      </c>
      <c r="F3518" t="s">
        <v>476</v>
      </c>
      <c r="G3518" t="s">
        <v>1579</v>
      </c>
      <c r="H3518" t="s">
        <v>135</v>
      </c>
      <c r="I3518" t="s">
        <v>136</v>
      </c>
      <c r="J3518" t="s">
        <v>137</v>
      </c>
      <c r="K3518" t="s">
        <v>138</v>
      </c>
      <c r="L3518" t="s">
        <v>10324</v>
      </c>
      <c r="M3518" t="s">
        <v>10325</v>
      </c>
      <c r="N3518">
        <v>7.2594444439999997</v>
      </c>
      <c r="O3518">
        <v>0</v>
      </c>
      <c r="P3518">
        <v>466</v>
      </c>
      <c r="Q3518">
        <v>4</v>
      </c>
      <c r="R3518">
        <v>0</v>
      </c>
      <c r="S3518">
        <v>3</v>
      </c>
      <c r="T3518">
        <v>12</v>
      </c>
      <c r="U3518">
        <v>0</v>
      </c>
      <c r="V3518">
        <v>0</v>
      </c>
      <c r="W3518">
        <v>0</v>
      </c>
      <c r="X3518">
        <v>1408.5582532142207</v>
      </c>
      <c r="Y3518">
        <v>3567.9911271559781</v>
      </c>
      <c r="Z3518">
        <v>0</v>
      </c>
      <c r="AA3518">
        <v>32.993399759071671</v>
      </c>
      <c r="AB3518">
        <v>195.70149766141304</v>
      </c>
      <c r="AC3518">
        <v>0</v>
      </c>
      <c r="AD3518">
        <v>0</v>
      </c>
      <c r="AE3518">
        <v>5205.2442777906836</v>
      </c>
    </row>
    <row r="3519" spans="1:31" x14ac:dyDescent="0.25">
      <c r="A3519">
        <v>2367017</v>
      </c>
      <c r="B3519">
        <v>1</v>
      </c>
      <c r="C3519" t="s">
        <v>80</v>
      </c>
      <c r="D3519" t="s">
        <v>97</v>
      </c>
      <c r="E3519" t="s">
        <v>148</v>
      </c>
      <c r="F3519" t="s">
        <v>10326</v>
      </c>
      <c r="G3519" t="s">
        <v>160</v>
      </c>
      <c r="H3519" t="s">
        <v>151</v>
      </c>
      <c r="I3519" t="s">
        <v>136</v>
      </c>
      <c r="J3519" t="s">
        <v>137</v>
      </c>
      <c r="K3519" t="s">
        <v>138</v>
      </c>
      <c r="L3519" t="s">
        <v>10327</v>
      </c>
      <c r="M3519" t="s">
        <v>10328</v>
      </c>
      <c r="N3519">
        <v>7.0852777769999999</v>
      </c>
      <c r="O3519">
        <v>0</v>
      </c>
      <c r="P3519">
        <v>1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3.394383673051955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3.394383673051955</v>
      </c>
    </row>
    <row r="3520" spans="1:31" x14ac:dyDescent="0.25">
      <c r="A3520">
        <v>2366831</v>
      </c>
      <c r="B3520">
        <v>1</v>
      </c>
      <c r="C3520" t="s">
        <v>80</v>
      </c>
      <c r="D3520" t="s">
        <v>109</v>
      </c>
      <c r="E3520" t="s">
        <v>171</v>
      </c>
      <c r="F3520" t="s">
        <v>10329</v>
      </c>
      <c r="G3520" t="s">
        <v>244</v>
      </c>
      <c r="H3520" t="s">
        <v>135</v>
      </c>
      <c r="I3520" t="s">
        <v>136</v>
      </c>
      <c r="J3520" t="s">
        <v>137</v>
      </c>
      <c r="K3520" t="s">
        <v>245</v>
      </c>
      <c r="L3520" t="s">
        <v>10330</v>
      </c>
      <c r="M3520" t="s">
        <v>10331</v>
      </c>
      <c r="N3520">
        <v>3.7461111109999998</v>
      </c>
      <c r="O3520">
        <v>0</v>
      </c>
      <c r="P3520">
        <v>475</v>
      </c>
      <c r="Q3520">
        <v>2</v>
      </c>
      <c r="R3520">
        <v>19</v>
      </c>
      <c r="S3520">
        <v>2</v>
      </c>
      <c r="T3520">
        <v>78</v>
      </c>
      <c r="U3520">
        <v>0</v>
      </c>
      <c r="V3520">
        <v>0</v>
      </c>
      <c r="W3520">
        <v>0</v>
      </c>
      <c r="X3520">
        <v>286.95939334976748</v>
      </c>
      <c r="Y3520">
        <v>17.549657064466174</v>
      </c>
      <c r="Z3520">
        <v>7.1270673406359313</v>
      </c>
      <c r="AA3520">
        <v>17.20850789822061</v>
      </c>
      <c r="AB3520">
        <v>137.36713755364292</v>
      </c>
      <c r="AC3520">
        <v>0</v>
      </c>
      <c r="AD3520">
        <v>0</v>
      </c>
      <c r="AE3520">
        <v>466.21176320673311</v>
      </c>
    </row>
    <row r="3521" spans="1:31" x14ac:dyDescent="0.25">
      <c r="A3521">
        <v>2367272</v>
      </c>
      <c r="B3521">
        <v>1</v>
      </c>
      <c r="C3521" t="s">
        <v>81</v>
      </c>
      <c r="D3521" t="s">
        <v>122</v>
      </c>
      <c r="E3521" t="s">
        <v>175</v>
      </c>
      <c r="F3521" t="s">
        <v>10332</v>
      </c>
      <c r="G3521" t="s">
        <v>10333</v>
      </c>
      <c r="H3521" t="s">
        <v>151</v>
      </c>
      <c r="I3521" t="s">
        <v>136</v>
      </c>
      <c r="J3521" t="s">
        <v>137</v>
      </c>
      <c r="K3521" t="s">
        <v>138</v>
      </c>
      <c r="L3521" t="s">
        <v>10334</v>
      </c>
      <c r="M3521" t="s">
        <v>10335</v>
      </c>
      <c r="N3521">
        <v>0.700555555</v>
      </c>
      <c r="O3521">
        <v>0</v>
      </c>
      <c r="P3521">
        <v>292</v>
      </c>
      <c r="Q3521">
        <v>0</v>
      </c>
      <c r="R3521">
        <v>0</v>
      </c>
      <c r="S3521">
        <v>0</v>
      </c>
      <c r="T3521">
        <v>44</v>
      </c>
      <c r="U3521">
        <v>0</v>
      </c>
      <c r="V3521">
        <v>0</v>
      </c>
      <c r="W3521">
        <v>0</v>
      </c>
      <c r="X3521">
        <v>57.129025839143026</v>
      </c>
      <c r="Y3521">
        <v>0</v>
      </c>
      <c r="Z3521">
        <v>0</v>
      </c>
      <c r="AA3521">
        <v>0</v>
      </c>
      <c r="AB3521">
        <v>32.235074425759251</v>
      </c>
      <c r="AC3521">
        <v>0</v>
      </c>
      <c r="AD3521">
        <v>0</v>
      </c>
      <c r="AE3521">
        <v>89.364100264902277</v>
      </c>
    </row>
    <row r="3522" spans="1:31" x14ac:dyDescent="0.25">
      <c r="A3522">
        <v>2367060</v>
      </c>
      <c r="B3522">
        <v>1</v>
      </c>
      <c r="C3522" t="s">
        <v>81</v>
      </c>
      <c r="D3522" t="s">
        <v>113</v>
      </c>
      <c r="E3522" t="s">
        <v>132</v>
      </c>
      <c r="F3522" t="s">
        <v>10336</v>
      </c>
      <c r="G3522" t="s">
        <v>142</v>
      </c>
      <c r="H3522" t="s">
        <v>135</v>
      </c>
      <c r="I3522" t="s">
        <v>136</v>
      </c>
      <c r="J3522" t="s">
        <v>137</v>
      </c>
      <c r="K3522" t="s">
        <v>138</v>
      </c>
      <c r="L3522" t="s">
        <v>10337</v>
      </c>
      <c r="M3522" t="s">
        <v>10338</v>
      </c>
      <c r="N3522">
        <v>1.8869444440000001</v>
      </c>
      <c r="O3522">
        <v>0</v>
      </c>
      <c r="P3522">
        <v>94</v>
      </c>
      <c r="Q3522">
        <v>0</v>
      </c>
      <c r="R3522">
        <v>2</v>
      </c>
      <c r="S3522">
        <v>1</v>
      </c>
      <c r="T3522">
        <v>12</v>
      </c>
      <c r="U3522">
        <v>1</v>
      </c>
      <c r="V3522">
        <v>0</v>
      </c>
      <c r="W3522">
        <v>0</v>
      </c>
      <c r="X3522">
        <v>69.244204116971417</v>
      </c>
      <c r="Y3522">
        <v>0</v>
      </c>
      <c r="Z3522">
        <v>1.7973523318496201</v>
      </c>
      <c r="AA3522">
        <v>129.84516948157193</v>
      </c>
      <c r="AB3522">
        <v>54.909063275107599</v>
      </c>
      <c r="AC3522">
        <v>353.09307009034274</v>
      </c>
      <c r="AD3522">
        <v>0</v>
      </c>
      <c r="AE3522">
        <v>608.8888592958433</v>
      </c>
    </row>
    <row r="3523" spans="1:31" x14ac:dyDescent="0.25">
      <c r="A3523">
        <v>2367209</v>
      </c>
      <c r="B3523">
        <v>1</v>
      </c>
      <c r="C3523" t="s">
        <v>80</v>
      </c>
      <c r="D3523" t="s">
        <v>97</v>
      </c>
      <c r="E3523" t="s">
        <v>166</v>
      </c>
      <c r="F3523" t="s">
        <v>1470</v>
      </c>
      <c r="G3523" t="s">
        <v>168</v>
      </c>
      <c r="H3523" t="s">
        <v>135</v>
      </c>
      <c r="I3523" t="s">
        <v>136</v>
      </c>
      <c r="J3523" t="s">
        <v>137</v>
      </c>
      <c r="K3523" t="s">
        <v>138</v>
      </c>
      <c r="L3523" t="s">
        <v>10339</v>
      </c>
      <c r="M3523" t="s">
        <v>10340</v>
      </c>
      <c r="N3523">
        <v>1.237777777</v>
      </c>
      <c r="O3523">
        <v>21</v>
      </c>
      <c r="P3523">
        <v>110</v>
      </c>
      <c r="Q3523">
        <v>4</v>
      </c>
      <c r="R3523">
        <v>34</v>
      </c>
      <c r="S3523">
        <v>4</v>
      </c>
      <c r="T3523">
        <v>18</v>
      </c>
      <c r="U3523">
        <v>0</v>
      </c>
      <c r="V3523">
        <v>0</v>
      </c>
      <c r="W3523">
        <v>125.6800651893227</v>
      </c>
      <c r="X3523">
        <v>287.22274043508025</v>
      </c>
      <c r="Y3523">
        <v>7.7080100073571192</v>
      </c>
      <c r="Z3523">
        <v>33.460918702732009</v>
      </c>
      <c r="AA3523">
        <v>28.711241046755895</v>
      </c>
      <c r="AB3523">
        <v>30.60594178927451</v>
      </c>
      <c r="AC3523">
        <v>0</v>
      </c>
      <c r="AD3523">
        <v>0</v>
      </c>
      <c r="AE3523">
        <v>513.38891717052252</v>
      </c>
    </row>
    <row r="3524" spans="1:31" x14ac:dyDescent="0.25">
      <c r="A3524">
        <v>2366917</v>
      </c>
      <c r="B3524">
        <v>1</v>
      </c>
      <c r="C3524" t="s">
        <v>81</v>
      </c>
      <c r="D3524" t="s">
        <v>126</v>
      </c>
      <c r="E3524" t="s">
        <v>132</v>
      </c>
      <c r="F3524" t="s">
        <v>10341</v>
      </c>
      <c r="G3524" t="s">
        <v>244</v>
      </c>
      <c r="H3524" t="s">
        <v>135</v>
      </c>
      <c r="I3524" t="s">
        <v>136</v>
      </c>
      <c r="J3524" t="s">
        <v>137</v>
      </c>
      <c r="K3524" t="s">
        <v>245</v>
      </c>
      <c r="L3524" t="s">
        <v>10342</v>
      </c>
      <c r="M3524" t="s">
        <v>10343</v>
      </c>
      <c r="N3524">
        <v>1.944722222</v>
      </c>
      <c r="O3524">
        <v>0</v>
      </c>
      <c r="P3524">
        <v>24</v>
      </c>
      <c r="Q3524">
        <v>0</v>
      </c>
      <c r="R3524">
        <v>22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4.4631211238278965</v>
      </c>
      <c r="Y3524">
        <v>0</v>
      </c>
      <c r="Z3524">
        <v>5.6271809578645779</v>
      </c>
      <c r="AA3524">
        <v>0</v>
      </c>
      <c r="AB3524">
        <v>0</v>
      </c>
      <c r="AC3524">
        <v>0</v>
      </c>
      <c r="AD3524">
        <v>0</v>
      </c>
      <c r="AE3524">
        <v>10.090302081692474</v>
      </c>
    </row>
    <row r="3525" spans="1:31" x14ac:dyDescent="0.25">
      <c r="A3525">
        <v>2367266</v>
      </c>
      <c r="B3525">
        <v>1</v>
      </c>
      <c r="C3525" t="s">
        <v>81</v>
      </c>
      <c r="D3525" t="s">
        <v>118</v>
      </c>
      <c r="E3525" t="s">
        <v>148</v>
      </c>
      <c r="F3525" t="s">
        <v>10344</v>
      </c>
      <c r="G3525" t="s">
        <v>1167</v>
      </c>
      <c r="H3525" t="s">
        <v>151</v>
      </c>
      <c r="I3525" t="s">
        <v>136</v>
      </c>
      <c r="J3525" t="s">
        <v>137</v>
      </c>
      <c r="K3525" t="s">
        <v>138</v>
      </c>
      <c r="L3525" t="s">
        <v>10345</v>
      </c>
      <c r="M3525" t="s">
        <v>10346</v>
      </c>
      <c r="N3525">
        <v>0.53138888799999995</v>
      </c>
      <c r="O3525">
        <v>0</v>
      </c>
      <c r="P3525">
        <v>1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</row>
    <row r="3526" spans="1:31" x14ac:dyDescent="0.25">
      <c r="A3526">
        <v>2366788</v>
      </c>
      <c r="B3526">
        <v>1</v>
      </c>
      <c r="C3526" t="s">
        <v>80</v>
      </c>
      <c r="D3526" t="s">
        <v>110</v>
      </c>
      <c r="E3526" t="s">
        <v>154</v>
      </c>
      <c r="F3526" t="s">
        <v>10347</v>
      </c>
      <c r="G3526" t="s">
        <v>292</v>
      </c>
      <c r="H3526" t="s">
        <v>151</v>
      </c>
      <c r="I3526" t="s">
        <v>136</v>
      </c>
      <c r="J3526" t="s">
        <v>3</v>
      </c>
      <c r="K3526" t="s">
        <v>138</v>
      </c>
      <c r="L3526" t="s">
        <v>10348</v>
      </c>
      <c r="M3526" t="s">
        <v>10349</v>
      </c>
      <c r="N3526">
        <v>4.6449999999999996</v>
      </c>
      <c r="O3526">
        <v>0</v>
      </c>
      <c r="P3526">
        <v>311</v>
      </c>
      <c r="Q3526">
        <v>0</v>
      </c>
      <c r="R3526">
        <v>0</v>
      </c>
      <c r="S3526">
        <v>0</v>
      </c>
      <c r="T3526">
        <v>32</v>
      </c>
      <c r="U3526">
        <v>0</v>
      </c>
      <c r="V3526">
        <v>0</v>
      </c>
      <c r="W3526">
        <v>0</v>
      </c>
      <c r="X3526">
        <v>491.39832252962668</v>
      </c>
      <c r="Y3526">
        <v>0</v>
      </c>
      <c r="Z3526">
        <v>0</v>
      </c>
      <c r="AA3526">
        <v>0</v>
      </c>
      <c r="AB3526">
        <v>341.42790427182223</v>
      </c>
      <c r="AC3526">
        <v>0</v>
      </c>
      <c r="AD3526">
        <v>0</v>
      </c>
      <c r="AE3526">
        <v>832.82622680144891</v>
      </c>
    </row>
    <row r="3527" spans="1:31" x14ac:dyDescent="0.25">
      <c r="A3527">
        <v>2366997</v>
      </c>
      <c r="B3527">
        <v>1</v>
      </c>
      <c r="C3527" t="s">
        <v>80</v>
      </c>
      <c r="D3527" t="s">
        <v>106</v>
      </c>
      <c r="E3527" t="s">
        <v>132</v>
      </c>
      <c r="F3527" t="s">
        <v>10350</v>
      </c>
      <c r="G3527" t="s">
        <v>134</v>
      </c>
      <c r="H3527" t="s">
        <v>135</v>
      </c>
      <c r="I3527" t="s">
        <v>136</v>
      </c>
      <c r="J3527" t="s">
        <v>137</v>
      </c>
      <c r="K3527" t="s">
        <v>138</v>
      </c>
      <c r="L3527" t="s">
        <v>10351</v>
      </c>
      <c r="M3527" t="s">
        <v>10352</v>
      </c>
      <c r="N3527">
        <v>1.369444444</v>
      </c>
      <c r="O3527">
        <v>0</v>
      </c>
      <c r="P3527">
        <v>228</v>
      </c>
      <c r="Q3527">
        <v>0</v>
      </c>
      <c r="R3527">
        <v>2</v>
      </c>
      <c r="S3527">
        <v>0</v>
      </c>
      <c r="T3527">
        <v>25</v>
      </c>
      <c r="U3527">
        <v>0</v>
      </c>
      <c r="V3527">
        <v>0</v>
      </c>
      <c r="W3527">
        <v>0</v>
      </c>
      <c r="X3527">
        <v>49.697677614467963</v>
      </c>
      <c r="Y3527">
        <v>0</v>
      </c>
      <c r="Z3527">
        <v>0.816562407728605</v>
      </c>
      <c r="AA3527">
        <v>0</v>
      </c>
      <c r="AB3527">
        <v>26.667191921967351</v>
      </c>
      <c r="AC3527">
        <v>0</v>
      </c>
      <c r="AD3527">
        <v>0</v>
      </c>
      <c r="AE3527">
        <v>77.181431944163919</v>
      </c>
    </row>
    <row r="3528" spans="1:31" x14ac:dyDescent="0.25">
      <c r="A3528">
        <v>2366994</v>
      </c>
      <c r="B3528">
        <v>1</v>
      </c>
      <c r="C3528" t="s">
        <v>80</v>
      </c>
      <c r="D3528" t="s">
        <v>85</v>
      </c>
      <c r="E3528" t="s">
        <v>175</v>
      </c>
      <c r="F3528" t="s">
        <v>3618</v>
      </c>
      <c r="G3528" t="s">
        <v>284</v>
      </c>
      <c r="H3528" t="s">
        <v>151</v>
      </c>
      <c r="I3528" t="s">
        <v>136</v>
      </c>
      <c r="J3528" t="s">
        <v>137</v>
      </c>
      <c r="K3528" t="s">
        <v>138</v>
      </c>
      <c r="L3528" t="s">
        <v>10353</v>
      </c>
      <c r="M3528" t="s">
        <v>10354</v>
      </c>
      <c r="N3528">
        <v>2.4297222220000001</v>
      </c>
      <c r="O3528">
        <v>0</v>
      </c>
      <c r="P3528">
        <v>64</v>
      </c>
      <c r="Q3528">
        <v>0</v>
      </c>
      <c r="R3528">
        <v>0</v>
      </c>
      <c r="S3528">
        <v>0</v>
      </c>
      <c r="T3528">
        <v>18</v>
      </c>
      <c r="U3528">
        <v>0</v>
      </c>
      <c r="V3528">
        <v>0</v>
      </c>
      <c r="W3528">
        <v>0</v>
      </c>
      <c r="X3528">
        <v>66.085570041121173</v>
      </c>
      <c r="Y3528">
        <v>0</v>
      </c>
      <c r="Z3528">
        <v>0</v>
      </c>
      <c r="AA3528">
        <v>0</v>
      </c>
      <c r="AB3528">
        <v>231.03283721767886</v>
      </c>
      <c r="AC3528">
        <v>0</v>
      </c>
      <c r="AD3528">
        <v>0</v>
      </c>
      <c r="AE3528">
        <v>297.11840725880006</v>
      </c>
    </row>
    <row r="3529" spans="1:31" x14ac:dyDescent="0.25">
      <c r="A3529">
        <v>2367206</v>
      </c>
      <c r="B3529">
        <v>1</v>
      </c>
      <c r="C3529" t="s">
        <v>80</v>
      </c>
      <c r="D3529" t="s">
        <v>97</v>
      </c>
      <c r="E3529" t="s">
        <v>148</v>
      </c>
      <c r="F3529" t="s">
        <v>10355</v>
      </c>
      <c r="G3529" t="s">
        <v>240</v>
      </c>
      <c r="H3529" t="s">
        <v>151</v>
      </c>
      <c r="I3529" t="s">
        <v>136</v>
      </c>
      <c r="J3529" t="s">
        <v>137</v>
      </c>
      <c r="K3529" t="s">
        <v>138</v>
      </c>
      <c r="L3529" t="s">
        <v>10356</v>
      </c>
      <c r="M3529" t="s">
        <v>10357</v>
      </c>
      <c r="N3529">
        <v>4.2188888880000004</v>
      </c>
      <c r="O3529">
        <v>0</v>
      </c>
      <c r="P3529">
        <v>1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1.7000914182110356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1.7000914182110356</v>
      </c>
    </row>
    <row r="3530" spans="1:31" x14ac:dyDescent="0.25">
      <c r="A3530">
        <v>2367226</v>
      </c>
      <c r="B3530">
        <v>1</v>
      </c>
      <c r="C3530" t="s">
        <v>80</v>
      </c>
      <c r="D3530" t="s">
        <v>106</v>
      </c>
      <c r="E3530" t="s">
        <v>225</v>
      </c>
      <c r="F3530" t="s">
        <v>10358</v>
      </c>
      <c r="G3530" t="s">
        <v>2293</v>
      </c>
      <c r="H3530" t="s">
        <v>151</v>
      </c>
      <c r="I3530" t="s">
        <v>136</v>
      </c>
      <c r="J3530" t="s">
        <v>137</v>
      </c>
      <c r="K3530" t="s">
        <v>138</v>
      </c>
      <c r="L3530" t="s">
        <v>10359</v>
      </c>
      <c r="M3530" t="s">
        <v>10360</v>
      </c>
      <c r="N3530">
        <v>1.9724999999999999</v>
      </c>
      <c r="O3530">
        <v>0</v>
      </c>
      <c r="P3530">
        <v>1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</row>
    <row r="3531" spans="1:31" x14ac:dyDescent="0.25">
      <c r="A3531">
        <v>2367249</v>
      </c>
      <c r="B3531">
        <v>1</v>
      </c>
      <c r="C3531" t="s">
        <v>80</v>
      </c>
      <c r="D3531" t="s">
        <v>82</v>
      </c>
      <c r="E3531" t="s">
        <v>148</v>
      </c>
      <c r="F3531" t="s">
        <v>10361</v>
      </c>
      <c r="G3531" t="s">
        <v>160</v>
      </c>
      <c r="H3531" t="s">
        <v>151</v>
      </c>
      <c r="I3531" t="s">
        <v>136</v>
      </c>
      <c r="J3531" t="s">
        <v>137</v>
      </c>
      <c r="K3531" t="s">
        <v>138</v>
      </c>
      <c r="L3531" t="s">
        <v>10362</v>
      </c>
      <c r="M3531" t="s">
        <v>10363</v>
      </c>
      <c r="N3531">
        <v>1.2877777770000001</v>
      </c>
      <c r="O3531">
        <v>0</v>
      </c>
      <c r="P3531">
        <v>2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0.30738425989238449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0.30738425989238449</v>
      </c>
    </row>
    <row r="3532" spans="1:31" x14ac:dyDescent="0.25">
      <c r="A3532">
        <v>2366771</v>
      </c>
      <c r="B3532">
        <v>1</v>
      </c>
      <c r="C3532" t="s">
        <v>80</v>
      </c>
      <c r="D3532" t="s">
        <v>100</v>
      </c>
      <c r="E3532" t="s">
        <v>320</v>
      </c>
      <c r="F3532" t="s">
        <v>10364</v>
      </c>
      <c r="G3532" t="s">
        <v>168</v>
      </c>
      <c r="H3532" t="s">
        <v>135</v>
      </c>
      <c r="I3532" t="s">
        <v>136</v>
      </c>
      <c r="J3532" t="s">
        <v>137</v>
      </c>
      <c r="K3532" t="s">
        <v>138</v>
      </c>
      <c r="L3532" t="s">
        <v>10365</v>
      </c>
      <c r="M3532" t="s">
        <v>10366</v>
      </c>
      <c r="N3532">
        <v>0.49722222199999999</v>
      </c>
      <c r="O3532">
        <v>13</v>
      </c>
      <c r="P3532">
        <v>5583</v>
      </c>
      <c r="Q3532">
        <v>318</v>
      </c>
      <c r="R3532">
        <v>1304</v>
      </c>
      <c r="S3532">
        <v>61</v>
      </c>
      <c r="T3532">
        <v>1012</v>
      </c>
      <c r="U3532">
        <v>2</v>
      </c>
      <c r="V3532">
        <v>1</v>
      </c>
      <c r="W3532">
        <v>9.9431165859682231</v>
      </c>
      <c r="X3532">
        <v>897.50949022839563</v>
      </c>
      <c r="Y3532">
        <v>1251.5615449122042</v>
      </c>
      <c r="Z3532">
        <v>1286.0576027254283</v>
      </c>
      <c r="AA3532">
        <v>159.23970510150906</v>
      </c>
      <c r="AB3532">
        <v>384.40016873037678</v>
      </c>
      <c r="AC3532">
        <v>74.219517430520511</v>
      </c>
      <c r="AD3532">
        <v>0.52158227534298329</v>
      </c>
      <c r="AE3532">
        <v>4063.4527279897461</v>
      </c>
    </row>
    <row r="3533" spans="1:31" x14ac:dyDescent="0.25">
      <c r="A3533">
        <v>2366765</v>
      </c>
      <c r="B3533">
        <v>1</v>
      </c>
      <c r="C3533" t="s">
        <v>80</v>
      </c>
      <c r="D3533" t="s">
        <v>98</v>
      </c>
      <c r="E3533" t="s">
        <v>171</v>
      </c>
      <c r="F3533" t="s">
        <v>10367</v>
      </c>
      <c r="G3533" t="s">
        <v>168</v>
      </c>
      <c r="H3533" t="s">
        <v>135</v>
      </c>
      <c r="I3533" t="s">
        <v>136</v>
      </c>
      <c r="J3533" t="s">
        <v>137</v>
      </c>
      <c r="K3533" t="s">
        <v>138</v>
      </c>
      <c r="L3533" t="s">
        <v>10368</v>
      </c>
      <c r="M3533" t="s">
        <v>10369</v>
      </c>
      <c r="N3533">
        <v>1.275833333</v>
      </c>
      <c r="O3533">
        <v>0</v>
      </c>
      <c r="P3533">
        <v>78</v>
      </c>
      <c r="Q3533">
        <v>14</v>
      </c>
      <c r="R3533">
        <v>24</v>
      </c>
      <c r="S3533">
        <v>4</v>
      </c>
      <c r="T3533">
        <v>18</v>
      </c>
      <c r="U3533">
        <v>1</v>
      </c>
      <c r="V3533">
        <v>0</v>
      </c>
      <c r="W3533">
        <v>0</v>
      </c>
      <c r="X3533">
        <v>42.526396868738587</v>
      </c>
      <c r="Y3533">
        <v>159.6543099208092</v>
      </c>
      <c r="Z3533">
        <v>139.39762984471037</v>
      </c>
      <c r="AA3533">
        <v>31.783473132910885</v>
      </c>
      <c r="AB3533">
        <v>46.608078753762605</v>
      </c>
      <c r="AC3533">
        <v>115.99356815595806</v>
      </c>
      <c r="AD3533">
        <v>0</v>
      </c>
      <c r="AE3533">
        <v>535.96345667688968</v>
      </c>
    </row>
    <row r="3534" spans="1:31" x14ac:dyDescent="0.25">
      <c r="A3534">
        <v>2367020</v>
      </c>
      <c r="B3534">
        <v>1</v>
      </c>
      <c r="C3534" t="s">
        <v>80</v>
      </c>
      <c r="D3534" t="s">
        <v>105</v>
      </c>
      <c r="E3534" t="s">
        <v>175</v>
      </c>
      <c r="F3534" t="s">
        <v>10370</v>
      </c>
      <c r="G3534" t="s">
        <v>181</v>
      </c>
      <c r="H3534" t="s">
        <v>151</v>
      </c>
      <c r="I3534" t="s">
        <v>136</v>
      </c>
      <c r="J3534" t="s">
        <v>3</v>
      </c>
      <c r="K3534" t="s">
        <v>138</v>
      </c>
      <c r="L3534" t="s">
        <v>10371</v>
      </c>
      <c r="M3534" t="s">
        <v>10372</v>
      </c>
      <c r="N3534">
        <v>3.3475000000000001</v>
      </c>
      <c r="O3534">
        <v>0</v>
      </c>
      <c r="P3534">
        <v>19</v>
      </c>
      <c r="Q3534">
        <v>0</v>
      </c>
      <c r="R3534">
        <v>0</v>
      </c>
      <c r="S3534">
        <v>0</v>
      </c>
      <c r="T3534">
        <v>3</v>
      </c>
      <c r="U3534">
        <v>0</v>
      </c>
      <c r="V3534">
        <v>0</v>
      </c>
      <c r="W3534">
        <v>0</v>
      </c>
      <c r="X3534">
        <v>24.325506320833728</v>
      </c>
      <c r="Y3534">
        <v>0</v>
      </c>
      <c r="Z3534">
        <v>0</v>
      </c>
      <c r="AA3534">
        <v>0</v>
      </c>
      <c r="AB3534">
        <v>8.0798081796481629</v>
      </c>
      <c r="AC3534">
        <v>0</v>
      </c>
      <c r="AD3534">
        <v>0</v>
      </c>
      <c r="AE3534">
        <v>32.405314500481893</v>
      </c>
    </row>
    <row r="3535" spans="1:31" x14ac:dyDescent="0.25">
      <c r="A3535">
        <v>2366914</v>
      </c>
      <c r="B3535">
        <v>1</v>
      </c>
      <c r="C3535" t="s">
        <v>80</v>
      </c>
      <c r="D3535" t="s">
        <v>84</v>
      </c>
      <c r="E3535" t="s">
        <v>148</v>
      </c>
      <c r="F3535" t="s">
        <v>10373</v>
      </c>
      <c r="G3535" t="s">
        <v>181</v>
      </c>
      <c r="H3535" t="s">
        <v>151</v>
      </c>
      <c r="I3535" t="s">
        <v>136</v>
      </c>
      <c r="J3535" t="s">
        <v>137</v>
      </c>
      <c r="K3535" t="s">
        <v>138</v>
      </c>
      <c r="L3535" t="s">
        <v>10374</v>
      </c>
      <c r="M3535" t="s">
        <v>10375</v>
      </c>
      <c r="N3535">
        <v>6.1786111110000004</v>
      </c>
      <c r="O3535">
        <v>0</v>
      </c>
      <c r="P3535">
        <v>1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</row>
    <row r="3536" spans="1:31" x14ac:dyDescent="0.25">
      <c r="A3536">
        <v>2367152</v>
      </c>
      <c r="B3536">
        <v>1</v>
      </c>
      <c r="C3536" t="s">
        <v>81</v>
      </c>
      <c r="D3536" t="s">
        <v>115</v>
      </c>
      <c r="E3536" t="s">
        <v>154</v>
      </c>
      <c r="F3536" t="s">
        <v>10376</v>
      </c>
      <c r="G3536" t="s">
        <v>219</v>
      </c>
      <c r="H3536" t="s">
        <v>151</v>
      </c>
      <c r="I3536" t="s">
        <v>136</v>
      </c>
      <c r="J3536" t="s">
        <v>137</v>
      </c>
      <c r="K3536" t="s">
        <v>138</v>
      </c>
      <c r="L3536" t="s">
        <v>10377</v>
      </c>
      <c r="M3536" t="s">
        <v>10378</v>
      </c>
      <c r="N3536">
        <v>2.0680555549999999</v>
      </c>
      <c r="O3536">
        <v>0</v>
      </c>
      <c r="P3536">
        <v>44</v>
      </c>
      <c r="Q3536">
        <v>0</v>
      </c>
      <c r="R3536">
        <v>5</v>
      </c>
      <c r="S3536">
        <v>0</v>
      </c>
      <c r="T3536">
        <v>1</v>
      </c>
      <c r="U3536">
        <v>0</v>
      </c>
      <c r="V3536">
        <v>0</v>
      </c>
      <c r="W3536">
        <v>0</v>
      </c>
      <c r="X3536">
        <v>57.076358208869991</v>
      </c>
      <c r="Y3536">
        <v>0</v>
      </c>
      <c r="Z3536">
        <v>25.007090205333494</v>
      </c>
      <c r="AA3536">
        <v>0</v>
      </c>
      <c r="AB3536">
        <v>2.0560056478247223E-2</v>
      </c>
      <c r="AC3536">
        <v>0</v>
      </c>
      <c r="AD3536">
        <v>0</v>
      </c>
      <c r="AE3536">
        <v>82.104008470681734</v>
      </c>
    </row>
    <row r="3537" spans="1:31" x14ac:dyDescent="0.25">
      <c r="A3537">
        <v>2366797</v>
      </c>
      <c r="B3537">
        <v>1</v>
      </c>
      <c r="C3537" t="s">
        <v>80</v>
      </c>
      <c r="D3537" t="s">
        <v>97</v>
      </c>
      <c r="E3537" t="s">
        <v>225</v>
      </c>
      <c r="F3537" t="s">
        <v>10379</v>
      </c>
      <c r="G3537" t="s">
        <v>219</v>
      </c>
      <c r="H3537" t="s">
        <v>151</v>
      </c>
      <c r="I3537" t="s">
        <v>136</v>
      </c>
      <c r="J3537" t="s">
        <v>137</v>
      </c>
      <c r="K3537" t="s">
        <v>138</v>
      </c>
      <c r="L3537" t="s">
        <v>10380</v>
      </c>
      <c r="M3537" t="s">
        <v>10381</v>
      </c>
      <c r="N3537">
        <v>2.2347222219999998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1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377.94567804144873</v>
      </c>
      <c r="AE3537">
        <v>377.94567804144873</v>
      </c>
    </row>
    <row r="3538" spans="1:31" x14ac:dyDescent="0.25">
      <c r="A3538">
        <v>2367192</v>
      </c>
      <c r="B3538">
        <v>1</v>
      </c>
      <c r="C3538" t="s">
        <v>80</v>
      </c>
      <c r="D3538" t="s">
        <v>93</v>
      </c>
      <c r="E3538" t="s">
        <v>132</v>
      </c>
      <c r="F3538" t="s">
        <v>10382</v>
      </c>
      <c r="G3538" t="s">
        <v>134</v>
      </c>
      <c r="H3538" t="s">
        <v>135</v>
      </c>
      <c r="I3538" t="s">
        <v>136</v>
      </c>
      <c r="J3538" t="s">
        <v>137</v>
      </c>
      <c r="K3538" t="s">
        <v>138</v>
      </c>
      <c r="L3538" t="s">
        <v>10383</v>
      </c>
      <c r="M3538" t="s">
        <v>10384</v>
      </c>
      <c r="N3538">
        <v>3.2936111110000001</v>
      </c>
      <c r="O3538">
        <v>0</v>
      </c>
      <c r="P3538">
        <v>233</v>
      </c>
      <c r="Q3538">
        <v>0</v>
      </c>
      <c r="R3538">
        <v>43</v>
      </c>
      <c r="S3538">
        <v>0</v>
      </c>
      <c r="T3538">
        <v>32</v>
      </c>
      <c r="U3538">
        <v>0</v>
      </c>
      <c r="V3538">
        <v>0</v>
      </c>
      <c r="W3538">
        <v>0</v>
      </c>
      <c r="X3538">
        <v>86.877117252430736</v>
      </c>
      <c r="Y3538">
        <v>0</v>
      </c>
      <c r="Z3538">
        <v>231.60119229019381</v>
      </c>
      <c r="AA3538">
        <v>0</v>
      </c>
      <c r="AB3538">
        <v>82.45323450066428</v>
      </c>
      <c r="AC3538">
        <v>0</v>
      </c>
      <c r="AD3538">
        <v>0</v>
      </c>
      <c r="AE3538">
        <v>400.9315440432888</v>
      </c>
    </row>
    <row r="3539" spans="1:31" x14ac:dyDescent="0.25">
      <c r="A3539">
        <v>2367092</v>
      </c>
      <c r="B3539">
        <v>1</v>
      </c>
      <c r="C3539" t="s">
        <v>80</v>
      </c>
      <c r="D3539" t="s">
        <v>107</v>
      </c>
      <c r="E3539" t="s">
        <v>148</v>
      </c>
      <c r="F3539" t="s">
        <v>10385</v>
      </c>
      <c r="G3539" t="s">
        <v>240</v>
      </c>
      <c r="H3539" t="s">
        <v>151</v>
      </c>
      <c r="I3539" t="s">
        <v>136</v>
      </c>
      <c r="J3539" t="s">
        <v>137</v>
      </c>
      <c r="K3539" t="s">
        <v>138</v>
      </c>
      <c r="L3539" t="s">
        <v>10386</v>
      </c>
      <c r="M3539" t="s">
        <v>10387</v>
      </c>
      <c r="N3539">
        <v>4.0250000000000004</v>
      </c>
      <c r="O3539">
        <v>0</v>
      </c>
      <c r="P3539">
        <v>6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9.2410884450474846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9.2410884450474846</v>
      </c>
    </row>
    <row r="3540" spans="1:31" x14ac:dyDescent="0.25">
      <c r="A3540">
        <v>2367238</v>
      </c>
      <c r="B3540">
        <v>1</v>
      </c>
      <c r="C3540" t="s">
        <v>80</v>
      </c>
      <c r="D3540" t="s">
        <v>87</v>
      </c>
      <c r="E3540" t="s">
        <v>175</v>
      </c>
      <c r="F3540" t="s">
        <v>10388</v>
      </c>
      <c r="G3540" t="s">
        <v>181</v>
      </c>
      <c r="H3540" t="s">
        <v>151</v>
      </c>
      <c r="I3540" t="s">
        <v>136</v>
      </c>
      <c r="J3540" t="s">
        <v>137</v>
      </c>
      <c r="K3540" t="s">
        <v>138</v>
      </c>
      <c r="L3540" t="s">
        <v>10389</v>
      </c>
      <c r="M3540" t="s">
        <v>10390</v>
      </c>
      <c r="N3540">
        <v>0.49972222199999999</v>
      </c>
      <c r="O3540">
        <v>0</v>
      </c>
      <c r="P3540">
        <v>20</v>
      </c>
      <c r="Q3540">
        <v>0</v>
      </c>
      <c r="R3540">
        <v>0</v>
      </c>
      <c r="S3540">
        <v>0</v>
      </c>
      <c r="T3540">
        <v>4</v>
      </c>
      <c r="U3540">
        <v>0</v>
      </c>
      <c r="V3540">
        <v>0</v>
      </c>
      <c r="W3540">
        <v>0</v>
      </c>
      <c r="X3540">
        <v>2.5168399697549262</v>
      </c>
      <c r="Y3540">
        <v>0</v>
      </c>
      <c r="Z3540">
        <v>0</v>
      </c>
      <c r="AA3540">
        <v>0</v>
      </c>
      <c r="AB3540">
        <v>8.1988775763747217</v>
      </c>
      <c r="AC3540">
        <v>0</v>
      </c>
      <c r="AD3540">
        <v>0</v>
      </c>
      <c r="AE3540">
        <v>10.715717546129648</v>
      </c>
    </row>
    <row r="3541" spans="1:31" x14ac:dyDescent="0.25">
      <c r="A3541">
        <v>2367278</v>
      </c>
      <c r="B3541">
        <v>1</v>
      </c>
      <c r="C3541" t="s">
        <v>81</v>
      </c>
      <c r="D3541" t="s">
        <v>121</v>
      </c>
      <c r="E3541" t="s">
        <v>148</v>
      </c>
      <c r="F3541" t="s">
        <v>10391</v>
      </c>
      <c r="G3541" t="s">
        <v>160</v>
      </c>
      <c r="H3541" t="s">
        <v>151</v>
      </c>
      <c r="I3541" t="s">
        <v>136</v>
      </c>
      <c r="J3541" t="s">
        <v>137</v>
      </c>
      <c r="K3541" t="s">
        <v>138</v>
      </c>
      <c r="L3541" t="s">
        <v>10392</v>
      </c>
      <c r="M3541" t="s">
        <v>10393</v>
      </c>
      <c r="N3541">
        <v>1.4775</v>
      </c>
      <c r="O3541">
        <v>0</v>
      </c>
      <c r="P3541">
        <v>1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0.29932379761563116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0.29932379761563116</v>
      </c>
    </row>
    <row r="3542" spans="1:31" x14ac:dyDescent="0.25">
      <c r="A3542">
        <v>2366754</v>
      </c>
      <c r="B3542">
        <v>1</v>
      </c>
      <c r="C3542" t="s">
        <v>80</v>
      </c>
      <c r="D3542" t="s">
        <v>88</v>
      </c>
      <c r="E3542" t="s">
        <v>225</v>
      </c>
      <c r="F3542" t="s">
        <v>10394</v>
      </c>
      <c r="G3542" t="s">
        <v>181</v>
      </c>
      <c r="H3542" t="s">
        <v>151</v>
      </c>
      <c r="I3542" t="s">
        <v>136</v>
      </c>
      <c r="J3542" t="s">
        <v>137</v>
      </c>
      <c r="K3542" t="s">
        <v>138</v>
      </c>
      <c r="L3542" t="s">
        <v>10395</v>
      </c>
      <c r="M3542" t="s">
        <v>10396</v>
      </c>
      <c r="N3542">
        <v>0.76333333299999995</v>
      </c>
      <c r="O3542">
        <v>0</v>
      </c>
      <c r="P3542">
        <v>72</v>
      </c>
      <c r="Q3542">
        <v>0</v>
      </c>
      <c r="R3542">
        <v>0</v>
      </c>
      <c r="S3542">
        <v>0</v>
      </c>
      <c r="T3542">
        <v>19</v>
      </c>
      <c r="U3542">
        <v>0</v>
      </c>
      <c r="V3542">
        <v>0</v>
      </c>
      <c r="W3542">
        <v>0</v>
      </c>
      <c r="X3542">
        <v>15.397564729495203</v>
      </c>
      <c r="Y3542">
        <v>0</v>
      </c>
      <c r="Z3542">
        <v>0</v>
      </c>
      <c r="AA3542">
        <v>0</v>
      </c>
      <c r="AB3542">
        <v>8.5186375301402695</v>
      </c>
      <c r="AC3542">
        <v>0</v>
      </c>
      <c r="AD3542">
        <v>0</v>
      </c>
      <c r="AE3542">
        <v>23.916202259635472</v>
      </c>
    </row>
    <row r="3543" spans="1:31" x14ac:dyDescent="0.25">
      <c r="A3543">
        <v>2366880</v>
      </c>
      <c r="B3543">
        <v>1</v>
      </c>
      <c r="C3543" t="s">
        <v>81</v>
      </c>
      <c r="D3543" t="s">
        <v>123</v>
      </c>
      <c r="E3543" t="s">
        <v>148</v>
      </c>
      <c r="F3543" t="s">
        <v>10397</v>
      </c>
      <c r="G3543" t="s">
        <v>240</v>
      </c>
      <c r="H3543" t="s">
        <v>151</v>
      </c>
      <c r="I3543" t="s">
        <v>136</v>
      </c>
      <c r="J3543" t="s">
        <v>137</v>
      </c>
      <c r="K3543" t="s">
        <v>138</v>
      </c>
      <c r="L3543" t="s">
        <v>10398</v>
      </c>
      <c r="M3543" t="s">
        <v>10399</v>
      </c>
      <c r="N3543">
        <v>1.346944444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1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3.2799825683799306</v>
      </c>
      <c r="AC3543">
        <v>0</v>
      </c>
      <c r="AD3543">
        <v>0</v>
      </c>
      <c r="AE3543">
        <v>3.2799825683799306</v>
      </c>
    </row>
    <row r="3544" spans="1:31" x14ac:dyDescent="0.25">
      <c r="A3544">
        <v>2366774</v>
      </c>
      <c r="B3544">
        <v>1</v>
      </c>
      <c r="C3544" t="s">
        <v>80</v>
      </c>
      <c r="D3544" t="s">
        <v>100</v>
      </c>
      <c r="E3544" t="s">
        <v>166</v>
      </c>
      <c r="F3544" t="s">
        <v>10400</v>
      </c>
      <c r="G3544" t="s">
        <v>168</v>
      </c>
      <c r="H3544" t="s">
        <v>135</v>
      </c>
      <c r="I3544" t="s">
        <v>136</v>
      </c>
      <c r="J3544" t="s">
        <v>137</v>
      </c>
      <c r="K3544" t="s">
        <v>138</v>
      </c>
      <c r="L3544" t="s">
        <v>10401</v>
      </c>
      <c r="M3544" t="s">
        <v>10402</v>
      </c>
      <c r="N3544">
        <v>0.96777777700000001</v>
      </c>
      <c r="O3544">
        <v>0</v>
      </c>
      <c r="P3544">
        <v>550</v>
      </c>
      <c r="Q3544">
        <v>0</v>
      </c>
      <c r="R3544">
        <v>102</v>
      </c>
      <c r="S3544">
        <v>2</v>
      </c>
      <c r="T3544">
        <v>97</v>
      </c>
      <c r="U3544">
        <v>0</v>
      </c>
      <c r="V3544">
        <v>0</v>
      </c>
      <c r="W3544">
        <v>0</v>
      </c>
      <c r="X3544">
        <v>141.97449590004175</v>
      </c>
      <c r="Y3544">
        <v>0</v>
      </c>
      <c r="Z3544">
        <v>74.788259822259818</v>
      </c>
      <c r="AA3544">
        <v>39.818757101979287</v>
      </c>
      <c r="AB3544">
        <v>63.402835487818109</v>
      </c>
      <c r="AC3544">
        <v>0</v>
      </c>
      <c r="AD3544">
        <v>0</v>
      </c>
      <c r="AE3544">
        <v>319.98434831209892</v>
      </c>
    </row>
    <row r="3545" spans="1:31" x14ac:dyDescent="0.25">
      <c r="A3545">
        <v>2367009</v>
      </c>
      <c r="B3545">
        <v>1</v>
      </c>
      <c r="C3545" t="s">
        <v>80</v>
      </c>
      <c r="D3545" t="s">
        <v>110</v>
      </c>
      <c r="E3545" t="s">
        <v>148</v>
      </c>
      <c r="F3545" t="s">
        <v>10403</v>
      </c>
      <c r="G3545" t="s">
        <v>150</v>
      </c>
      <c r="H3545" t="s">
        <v>151</v>
      </c>
      <c r="I3545" t="s">
        <v>136</v>
      </c>
      <c r="J3545" t="s">
        <v>137</v>
      </c>
      <c r="K3545" t="s">
        <v>138</v>
      </c>
      <c r="L3545" t="s">
        <v>10404</v>
      </c>
      <c r="M3545" t="s">
        <v>10405</v>
      </c>
      <c r="N3545">
        <v>1.2041666660000001</v>
      </c>
      <c r="O3545">
        <v>0</v>
      </c>
      <c r="P3545">
        <v>5</v>
      </c>
      <c r="Q3545">
        <v>0</v>
      </c>
      <c r="R3545">
        <v>0</v>
      </c>
      <c r="S3545">
        <v>0</v>
      </c>
      <c r="T3545">
        <v>1</v>
      </c>
      <c r="U3545">
        <v>0</v>
      </c>
      <c r="V3545">
        <v>0</v>
      </c>
      <c r="W3545">
        <v>0</v>
      </c>
      <c r="X3545">
        <v>1.2721033326063997</v>
      </c>
      <c r="Y3545">
        <v>0</v>
      </c>
      <c r="Z3545">
        <v>0</v>
      </c>
      <c r="AA3545">
        <v>0</v>
      </c>
      <c r="AB3545">
        <v>1.240900507000417E-2</v>
      </c>
      <c r="AC3545">
        <v>0</v>
      </c>
      <c r="AD3545">
        <v>0</v>
      </c>
      <c r="AE3545">
        <v>1.2845123376764038</v>
      </c>
    </row>
    <row r="3546" spans="1:31" x14ac:dyDescent="0.25">
      <c r="A3546">
        <v>2367109</v>
      </c>
      <c r="B3546">
        <v>1</v>
      </c>
      <c r="C3546" t="s">
        <v>80</v>
      </c>
      <c r="D3546" t="s">
        <v>99</v>
      </c>
      <c r="E3546" t="s">
        <v>148</v>
      </c>
      <c r="F3546" t="s">
        <v>10406</v>
      </c>
      <c r="G3546" t="s">
        <v>160</v>
      </c>
      <c r="H3546" t="s">
        <v>151</v>
      </c>
      <c r="I3546" t="s">
        <v>136</v>
      </c>
      <c r="J3546" t="s">
        <v>137</v>
      </c>
      <c r="K3546" t="s">
        <v>138</v>
      </c>
      <c r="L3546" t="s">
        <v>10407</v>
      </c>
      <c r="M3546" t="s">
        <v>10408</v>
      </c>
      <c r="N3546">
        <v>1.858333333</v>
      </c>
      <c r="O3546">
        <v>0</v>
      </c>
      <c r="P3546">
        <v>1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0.22786603340279171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0.22786603340279171</v>
      </c>
    </row>
    <row r="3547" spans="1:31" x14ac:dyDescent="0.25">
      <c r="A3547">
        <v>2367215</v>
      </c>
      <c r="B3547">
        <v>1</v>
      </c>
      <c r="C3547" t="s">
        <v>80</v>
      </c>
      <c r="D3547" t="s">
        <v>93</v>
      </c>
      <c r="E3547" t="s">
        <v>225</v>
      </c>
      <c r="F3547" t="s">
        <v>10409</v>
      </c>
      <c r="G3547" t="s">
        <v>1306</v>
      </c>
      <c r="H3547" t="s">
        <v>151</v>
      </c>
      <c r="I3547" t="s">
        <v>136</v>
      </c>
      <c r="J3547" t="s">
        <v>137</v>
      </c>
      <c r="K3547" t="s">
        <v>138</v>
      </c>
      <c r="L3547" t="s">
        <v>10410</v>
      </c>
      <c r="M3547" t="s">
        <v>10411</v>
      </c>
      <c r="N3547">
        <v>3.2933333330000001</v>
      </c>
      <c r="O3547">
        <v>0</v>
      </c>
      <c r="P3547">
        <v>96</v>
      </c>
      <c r="Q3547">
        <v>0</v>
      </c>
      <c r="R3547">
        <v>3</v>
      </c>
      <c r="S3547">
        <v>0</v>
      </c>
      <c r="T3547">
        <v>24</v>
      </c>
      <c r="U3547">
        <v>0</v>
      </c>
      <c r="V3547">
        <v>0</v>
      </c>
      <c r="W3547">
        <v>0</v>
      </c>
      <c r="X3547">
        <v>93.748765826407535</v>
      </c>
      <c r="Y3547">
        <v>0</v>
      </c>
      <c r="Z3547">
        <v>53.758876145847687</v>
      </c>
      <c r="AA3547">
        <v>0</v>
      </c>
      <c r="AB3547">
        <v>127.9430236942881</v>
      </c>
      <c r="AC3547">
        <v>0</v>
      </c>
      <c r="AD3547">
        <v>0</v>
      </c>
      <c r="AE3547">
        <v>275.45066566654333</v>
      </c>
    </row>
    <row r="3548" spans="1:31" x14ac:dyDescent="0.25">
      <c r="A3548">
        <v>2366817</v>
      </c>
      <c r="B3548">
        <v>1</v>
      </c>
      <c r="C3548" t="s">
        <v>80</v>
      </c>
      <c r="D3548" t="s">
        <v>90</v>
      </c>
      <c r="E3548" t="s">
        <v>225</v>
      </c>
      <c r="F3548" t="s">
        <v>10412</v>
      </c>
      <c r="G3548" t="s">
        <v>244</v>
      </c>
      <c r="H3548" t="s">
        <v>151</v>
      </c>
      <c r="I3548" t="s">
        <v>136</v>
      </c>
      <c r="J3548" t="s">
        <v>137</v>
      </c>
      <c r="K3548" t="s">
        <v>245</v>
      </c>
      <c r="L3548" t="s">
        <v>10413</v>
      </c>
      <c r="M3548" t="s">
        <v>10414</v>
      </c>
      <c r="N3548">
        <v>1.2227777769999999</v>
      </c>
      <c r="O3548">
        <v>0</v>
      </c>
      <c r="P3548">
        <v>84</v>
      </c>
      <c r="Q3548">
        <v>0</v>
      </c>
      <c r="R3548">
        <v>0</v>
      </c>
      <c r="S3548">
        <v>0</v>
      </c>
      <c r="T3548">
        <v>4</v>
      </c>
      <c r="U3548">
        <v>0</v>
      </c>
      <c r="V3548">
        <v>0</v>
      </c>
      <c r="W3548">
        <v>0</v>
      </c>
      <c r="X3548">
        <v>36.606536678423247</v>
      </c>
      <c r="Y3548">
        <v>0</v>
      </c>
      <c r="Z3548">
        <v>0</v>
      </c>
      <c r="AA3548">
        <v>0</v>
      </c>
      <c r="AB3548">
        <v>1.7739453868619834</v>
      </c>
      <c r="AC3548">
        <v>0</v>
      </c>
      <c r="AD3548">
        <v>0</v>
      </c>
      <c r="AE3548">
        <v>38.380482065285229</v>
      </c>
    </row>
    <row r="3549" spans="1:31" x14ac:dyDescent="0.25">
      <c r="A3549">
        <v>2366966</v>
      </c>
      <c r="B3549">
        <v>1</v>
      </c>
      <c r="C3549" t="s">
        <v>80</v>
      </c>
      <c r="D3549" t="s">
        <v>97</v>
      </c>
      <c r="E3549" t="s">
        <v>132</v>
      </c>
      <c r="F3549" t="s">
        <v>10415</v>
      </c>
      <c r="G3549" t="s">
        <v>1116</v>
      </c>
      <c r="H3549" t="s">
        <v>135</v>
      </c>
      <c r="I3549" t="s">
        <v>136</v>
      </c>
      <c r="J3549" t="s">
        <v>137</v>
      </c>
      <c r="K3549" t="s">
        <v>138</v>
      </c>
      <c r="L3549" t="s">
        <v>10416</v>
      </c>
      <c r="M3549" t="s">
        <v>10417</v>
      </c>
      <c r="N3549">
        <v>1.7649999999999999</v>
      </c>
      <c r="O3549">
        <v>1</v>
      </c>
      <c r="P3549">
        <v>0</v>
      </c>
      <c r="Q3549">
        <v>2</v>
      </c>
      <c r="R3549">
        <v>0</v>
      </c>
      <c r="S3549">
        <v>4</v>
      </c>
      <c r="T3549">
        <v>0</v>
      </c>
      <c r="U3549">
        <v>0</v>
      </c>
      <c r="V3549">
        <v>0</v>
      </c>
      <c r="W3549">
        <v>18.452221517965953</v>
      </c>
      <c r="X3549">
        <v>0</v>
      </c>
      <c r="Y3549">
        <v>5.0353668713638333</v>
      </c>
      <c r="Z3549">
        <v>0</v>
      </c>
      <c r="AA3549">
        <v>52.230994737050793</v>
      </c>
      <c r="AB3549">
        <v>0</v>
      </c>
      <c r="AC3549">
        <v>0</v>
      </c>
      <c r="AD3549">
        <v>0</v>
      </c>
      <c r="AE3549">
        <v>75.71858312638058</v>
      </c>
    </row>
    <row r="3550" spans="1:31" x14ac:dyDescent="0.25">
      <c r="A3550">
        <v>2366863</v>
      </c>
      <c r="B3550">
        <v>1</v>
      </c>
      <c r="C3550" t="s">
        <v>80</v>
      </c>
      <c r="D3550" t="s">
        <v>108</v>
      </c>
      <c r="E3550" t="s">
        <v>175</v>
      </c>
      <c r="F3550" t="s">
        <v>10418</v>
      </c>
      <c r="G3550" t="s">
        <v>181</v>
      </c>
      <c r="H3550" t="s">
        <v>151</v>
      </c>
      <c r="I3550" t="s">
        <v>136</v>
      </c>
      <c r="J3550" t="s">
        <v>3</v>
      </c>
      <c r="K3550" t="s">
        <v>138</v>
      </c>
      <c r="L3550" t="s">
        <v>10419</v>
      </c>
      <c r="M3550" t="s">
        <v>10420</v>
      </c>
      <c r="N3550">
        <v>5.9133333329999997</v>
      </c>
      <c r="O3550">
        <v>0</v>
      </c>
      <c r="P3550">
        <v>17</v>
      </c>
      <c r="Q3550">
        <v>0</v>
      </c>
      <c r="R3550">
        <v>0</v>
      </c>
      <c r="S3550">
        <v>0</v>
      </c>
      <c r="T3550">
        <v>12</v>
      </c>
      <c r="U3550">
        <v>0</v>
      </c>
      <c r="V3550">
        <v>0</v>
      </c>
      <c r="W3550">
        <v>0</v>
      </c>
      <c r="X3550">
        <v>29.981922826651907</v>
      </c>
      <c r="Y3550">
        <v>0</v>
      </c>
      <c r="Z3550">
        <v>0</v>
      </c>
      <c r="AA3550">
        <v>0</v>
      </c>
      <c r="AB3550">
        <v>133.34926671435963</v>
      </c>
      <c r="AC3550">
        <v>0</v>
      </c>
      <c r="AD3550">
        <v>0</v>
      </c>
      <c r="AE3550">
        <v>163.33118954101153</v>
      </c>
    </row>
    <row r="3551" spans="1:31" x14ac:dyDescent="0.25">
      <c r="A3551">
        <v>2366840</v>
      </c>
      <c r="B3551">
        <v>1</v>
      </c>
      <c r="C3551" t="s">
        <v>80</v>
      </c>
      <c r="D3551" t="s">
        <v>92</v>
      </c>
      <c r="E3551" t="s">
        <v>166</v>
      </c>
      <c r="F3551" t="s">
        <v>1201</v>
      </c>
      <c r="G3551" t="s">
        <v>168</v>
      </c>
      <c r="H3551" t="s">
        <v>135</v>
      </c>
      <c r="I3551" t="s">
        <v>136</v>
      </c>
      <c r="J3551" t="s">
        <v>137</v>
      </c>
      <c r="K3551" t="s">
        <v>138</v>
      </c>
      <c r="L3551" t="s">
        <v>10421</v>
      </c>
      <c r="M3551" t="s">
        <v>10422</v>
      </c>
      <c r="N3551">
        <v>0.37472222199999999</v>
      </c>
      <c r="O3551">
        <v>8</v>
      </c>
      <c r="P3551">
        <v>3239</v>
      </c>
      <c r="Q3551">
        <v>16</v>
      </c>
      <c r="R3551">
        <v>454</v>
      </c>
      <c r="S3551">
        <v>33</v>
      </c>
      <c r="T3551">
        <v>434</v>
      </c>
      <c r="U3551">
        <v>1</v>
      </c>
      <c r="V3551">
        <v>3</v>
      </c>
      <c r="W3551">
        <v>46.52473542889696</v>
      </c>
      <c r="X3551">
        <v>461.66711033524552</v>
      </c>
      <c r="Y3551">
        <v>22.077688374645863</v>
      </c>
      <c r="Z3551">
        <v>188.19411498768179</v>
      </c>
      <c r="AA3551">
        <v>76.735938032060517</v>
      </c>
      <c r="AB3551">
        <v>221.49227163107997</v>
      </c>
      <c r="AC3551">
        <v>56.32618350559985</v>
      </c>
      <c r="AD3551">
        <v>1.043686775975309</v>
      </c>
      <c r="AE3551">
        <v>1074.0617290711859</v>
      </c>
    </row>
    <row r="3552" spans="1:31" x14ac:dyDescent="0.25">
      <c r="A3552">
        <v>2367049</v>
      </c>
      <c r="B3552">
        <v>1</v>
      </c>
      <c r="C3552" t="s">
        <v>80</v>
      </c>
      <c r="D3552" t="s">
        <v>87</v>
      </c>
      <c r="E3552" t="s">
        <v>166</v>
      </c>
      <c r="F3552" t="s">
        <v>10423</v>
      </c>
      <c r="G3552" t="s">
        <v>181</v>
      </c>
      <c r="H3552" t="s">
        <v>135</v>
      </c>
      <c r="I3552" t="s">
        <v>136</v>
      </c>
      <c r="J3552" t="s">
        <v>3</v>
      </c>
      <c r="K3552" t="s">
        <v>138</v>
      </c>
      <c r="L3552" t="s">
        <v>10424</v>
      </c>
      <c r="M3552" t="s">
        <v>10425</v>
      </c>
      <c r="N3552">
        <v>0.90666666600000001</v>
      </c>
      <c r="O3552">
        <v>1</v>
      </c>
      <c r="P3552">
        <v>12066</v>
      </c>
      <c r="Q3552">
        <v>2</v>
      </c>
      <c r="R3552">
        <v>26</v>
      </c>
      <c r="S3552">
        <v>29</v>
      </c>
      <c r="T3552">
        <v>1075</v>
      </c>
      <c r="U3552">
        <v>10</v>
      </c>
      <c r="V3552">
        <v>5</v>
      </c>
      <c r="W3552">
        <v>0.29593963784386668</v>
      </c>
      <c r="X3552">
        <v>4626.7668234754647</v>
      </c>
      <c r="Y3552">
        <v>1.36688967772488</v>
      </c>
      <c r="Z3552">
        <v>15.508201614288044</v>
      </c>
      <c r="AA3552">
        <v>470.06707965416632</v>
      </c>
      <c r="AB3552">
        <v>2442.472371344868</v>
      </c>
      <c r="AC3552">
        <v>556.98449515538164</v>
      </c>
      <c r="AD3552">
        <v>256.66247588367708</v>
      </c>
      <c r="AE3552">
        <v>8370.1242764434137</v>
      </c>
    </row>
    <row r="3553" spans="1:31" x14ac:dyDescent="0.25">
      <c r="A3553">
        <v>2367149</v>
      </c>
      <c r="B3553">
        <v>1</v>
      </c>
      <c r="C3553" t="s">
        <v>80</v>
      </c>
      <c r="D3553" t="s">
        <v>97</v>
      </c>
      <c r="E3553" t="s">
        <v>148</v>
      </c>
      <c r="F3553" t="s">
        <v>7340</v>
      </c>
      <c r="G3553" t="s">
        <v>240</v>
      </c>
      <c r="H3553" t="s">
        <v>151</v>
      </c>
      <c r="I3553" t="s">
        <v>136</v>
      </c>
      <c r="J3553" t="s">
        <v>137</v>
      </c>
      <c r="K3553" t="s">
        <v>138</v>
      </c>
      <c r="L3553" t="s">
        <v>10426</v>
      </c>
      <c r="M3553" t="s">
        <v>10427</v>
      </c>
      <c r="N3553">
        <v>1.3136111109999999</v>
      </c>
      <c r="O3553">
        <v>0</v>
      </c>
      <c r="P3553">
        <v>1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0.51524089556800579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0.51524089556800579</v>
      </c>
    </row>
    <row r="3554" spans="1:31" x14ac:dyDescent="0.25">
      <c r="A3554">
        <v>2367003</v>
      </c>
      <c r="B3554">
        <v>1</v>
      </c>
      <c r="C3554" t="s">
        <v>80</v>
      </c>
      <c r="D3554" t="s">
        <v>101</v>
      </c>
      <c r="E3554" t="s">
        <v>225</v>
      </c>
      <c r="F3554" t="s">
        <v>10428</v>
      </c>
      <c r="G3554" t="s">
        <v>156</v>
      </c>
      <c r="H3554" t="s">
        <v>151</v>
      </c>
      <c r="I3554" t="s">
        <v>136</v>
      </c>
      <c r="J3554" t="s">
        <v>137</v>
      </c>
      <c r="K3554" t="s">
        <v>138</v>
      </c>
      <c r="L3554" t="s">
        <v>10429</v>
      </c>
      <c r="M3554" t="s">
        <v>10430</v>
      </c>
      <c r="N3554">
        <v>1.1272222220000001</v>
      </c>
      <c r="O3554">
        <v>0</v>
      </c>
      <c r="P3554">
        <v>32</v>
      </c>
      <c r="Q3554">
        <v>0</v>
      </c>
      <c r="R3554">
        <v>1</v>
      </c>
      <c r="S3554">
        <v>0</v>
      </c>
      <c r="T3554">
        <v>3</v>
      </c>
      <c r="U3554">
        <v>0</v>
      </c>
      <c r="V3554">
        <v>0</v>
      </c>
      <c r="W3554">
        <v>0</v>
      </c>
      <c r="X3554">
        <v>14.597489022391228</v>
      </c>
      <c r="Y3554">
        <v>0</v>
      </c>
      <c r="Z3554">
        <v>0</v>
      </c>
      <c r="AA3554">
        <v>0</v>
      </c>
      <c r="AB3554">
        <v>11.091115808408286</v>
      </c>
      <c r="AC3554">
        <v>0</v>
      </c>
      <c r="AD3554">
        <v>0</v>
      </c>
      <c r="AE3554">
        <v>25.688604830799513</v>
      </c>
    </row>
    <row r="3555" spans="1:31" x14ac:dyDescent="0.25">
      <c r="A3555">
        <v>2366940</v>
      </c>
      <c r="B3555">
        <v>1</v>
      </c>
      <c r="C3555" t="s">
        <v>80</v>
      </c>
      <c r="D3555" t="s">
        <v>93</v>
      </c>
      <c r="E3555" t="s">
        <v>166</v>
      </c>
      <c r="F3555" t="s">
        <v>10431</v>
      </c>
      <c r="G3555" t="s">
        <v>244</v>
      </c>
      <c r="H3555" t="s">
        <v>135</v>
      </c>
      <c r="I3555" t="s">
        <v>136</v>
      </c>
      <c r="J3555" t="s">
        <v>137</v>
      </c>
      <c r="K3555" t="s">
        <v>245</v>
      </c>
      <c r="L3555" t="s">
        <v>10432</v>
      </c>
      <c r="M3555" t="s">
        <v>10433</v>
      </c>
      <c r="N3555">
        <v>1.3969444440000001</v>
      </c>
      <c r="O3555">
        <v>0</v>
      </c>
      <c r="P3555">
        <v>196</v>
      </c>
      <c r="Q3555">
        <v>2</v>
      </c>
      <c r="R3555">
        <v>47</v>
      </c>
      <c r="S3555">
        <v>4</v>
      </c>
      <c r="T3555">
        <v>42</v>
      </c>
      <c r="U3555">
        <v>0</v>
      </c>
      <c r="V3555">
        <v>0</v>
      </c>
      <c r="W3555">
        <v>0</v>
      </c>
      <c r="X3555">
        <v>47.15588116277614</v>
      </c>
      <c r="Y3555">
        <v>44.96402645334387</v>
      </c>
      <c r="Z3555">
        <v>93.054276061740069</v>
      </c>
      <c r="AA3555">
        <v>13.172221825663664</v>
      </c>
      <c r="AB3555">
        <v>53.096082644234215</v>
      </c>
      <c r="AC3555">
        <v>0</v>
      </c>
      <c r="AD3555">
        <v>0</v>
      </c>
      <c r="AE3555">
        <v>251.44248814775796</v>
      </c>
    </row>
    <row r="3556" spans="1:31" x14ac:dyDescent="0.25">
      <c r="A3556">
        <v>2367132</v>
      </c>
      <c r="B3556">
        <v>1</v>
      </c>
      <c r="C3556" t="s">
        <v>81</v>
      </c>
      <c r="D3556" t="s">
        <v>117</v>
      </c>
      <c r="E3556" t="s">
        <v>132</v>
      </c>
      <c r="F3556" t="s">
        <v>10434</v>
      </c>
      <c r="G3556" t="s">
        <v>244</v>
      </c>
      <c r="H3556" t="s">
        <v>135</v>
      </c>
      <c r="I3556" t="s">
        <v>136</v>
      </c>
      <c r="J3556" t="s">
        <v>137</v>
      </c>
      <c r="K3556" t="s">
        <v>245</v>
      </c>
      <c r="L3556" t="s">
        <v>10435</v>
      </c>
      <c r="M3556" t="s">
        <v>10436</v>
      </c>
      <c r="N3556">
        <v>0.38194444399999999</v>
      </c>
      <c r="O3556">
        <v>1</v>
      </c>
      <c r="P3556">
        <v>482</v>
      </c>
      <c r="Q3556">
        <v>0</v>
      </c>
      <c r="R3556">
        <v>13</v>
      </c>
      <c r="S3556">
        <v>6</v>
      </c>
      <c r="T3556">
        <v>20</v>
      </c>
      <c r="U3556">
        <v>0</v>
      </c>
      <c r="V3556">
        <v>0</v>
      </c>
      <c r="W3556">
        <v>0.15763147467031249</v>
      </c>
      <c r="X3556">
        <v>25.439388291288878</v>
      </c>
      <c r="Y3556">
        <v>0</v>
      </c>
      <c r="Z3556">
        <v>2.982352375979167</v>
      </c>
      <c r="AA3556">
        <v>6.2840814951841661</v>
      </c>
      <c r="AB3556">
        <v>5.3915513784760059</v>
      </c>
      <c r="AC3556">
        <v>0</v>
      </c>
      <c r="AD3556">
        <v>0</v>
      </c>
      <c r="AE3556">
        <v>40.255005015598528</v>
      </c>
    </row>
    <row r="3557" spans="1:31" x14ac:dyDescent="0.25">
      <c r="A3557">
        <v>2366800</v>
      </c>
      <c r="B3557">
        <v>1</v>
      </c>
      <c r="C3557" t="s">
        <v>80</v>
      </c>
      <c r="D3557" t="s">
        <v>88</v>
      </c>
      <c r="E3557" t="s">
        <v>132</v>
      </c>
      <c r="F3557" t="s">
        <v>10437</v>
      </c>
      <c r="G3557" t="s">
        <v>168</v>
      </c>
      <c r="H3557" t="s">
        <v>135</v>
      </c>
      <c r="I3557" t="s">
        <v>136</v>
      </c>
      <c r="J3557" t="s">
        <v>137</v>
      </c>
      <c r="K3557" t="s">
        <v>138</v>
      </c>
      <c r="L3557" t="s">
        <v>10234</v>
      </c>
      <c r="M3557" t="s">
        <v>10438</v>
      </c>
      <c r="N3557">
        <v>9.8611111000000001E-2</v>
      </c>
      <c r="O3557">
        <v>0</v>
      </c>
      <c r="P3557">
        <v>649</v>
      </c>
      <c r="Q3557">
        <v>0</v>
      </c>
      <c r="R3557">
        <v>0</v>
      </c>
      <c r="S3557">
        <v>7</v>
      </c>
      <c r="T3557">
        <v>182</v>
      </c>
      <c r="U3557">
        <v>2</v>
      </c>
      <c r="V3557">
        <v>0</v>
      </c>
      <c r="W3557">
        <v>0</v>
      </c>
      <c r="X3557">
        <v>23.176917956704273</v>
      </c>
      <c r="Y3557">
        <v>0</v>
      </c>
      <c r="Z3557">
        <v>0</v>
      </c>
      <c r="AA3557">
        <v>20.79689281105372</v>
      </c>
      <c r="AB3557">
        <v>16.713930637452467</v>
      </c>
      <c r="AC3557">
        <v>3.5389186449511234</v>
      </c>
      <c r="AD3557">
        <v>0</v>
      </c>
      <c r="AE3557">
        <v>64.226660050161584</v>
      </c>
    </row>
    <row r="3558" spans="1:31" x14ac:dyDescent="0.25">
      <c r="A3558">
        <v>2367235</v>
      </c>
      <c r="B3558">
        <v>1</v>
      </c>
      <c r="C3558" t="s">
        <v>80</v>
      </c>
      <c r="D3558" t="s">
        <v>82</v>
      </c>
      <c r="E3558" t="s">
        <v>148</v>
      </c>
      <c r="F3558" t="s">
        <v>10439</v>
      </c>
      <c r="G3558" t="s">
        <v>181</v>
      </c>
      <c r="H3558" t="s">
        <v>151</v>
      </c>
      <c r="I3558" t="s">
        <v>136</v>
      </c>
      <c r="J3558" t="s">
        <v>137</v>
      </c>
      <c r="K3558" t="s">
        <v>138</v>
      </c>
      <c r="L3558" t="s">
        <v>10440</v>
      </c>
      <c r="M3558" t="s">
        <v>10441</v>
      </c>
      <c r="N3558">
        <v>2.9052777769999998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1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</row>
    <row r="3559" spans="1:31" x14ac:dyDescent="0.25">
      <c r="A3559">
        <v>2367089</v>
      </c>
      <c r="B3559">
        <v>1</v>
      </c>
      <c r="C3559" t="s">
        <v>80</v>
      </c>
      <c r="D3559" t="s">
        <v>98</v>
      </c>
      <c r="E3559" t="s">
        <v>225</v>
      </c>
      <c r="F3559" t="s">
        <v>10442</v>
      </c>
      <c r="G3559" t="s">
        <v>219</v>
      </c>
      <c r="H3559" t="s">
        <v>151</v>
      </c>
      <c r="I3559" t="s">
        <v>136</v>
      </c>
      <c r="J3559" t="s">
        <v>137</v>
      </c>
      <c r="K3559" t="s">
        <v>138</v>
      </c>
      <c r="L3559" t="s">
        <v>10443</v>
      </c>
      <c r="M3559" t="s">
        <v>10444</v>
      </c>
      <c r="N3559">
        <v>3.375277777</v>
      </c>
      <c r="O3559">
        <v>0</v>
      </c>
      <c r="P3559">
        <v>17</v>
      </c>
      <c r="Q3559">
        <v>0</v>
      </c>
      <c r="R3559">
        <v>8</v>
      </c>
      <c r="S3559">
        <v>0</v>
      </c>
      <c r="T3559">
        <v>3</v>
      </c>
      <c r="U3559">
        <v>0</v>
      </c>
      <c r="V3559">
        <v>0</v>
      </c>
      <c r="W3559">
        <v>0</v>
      </c>
      <c r="X3559">
        <v>14.772629272973186</v>
      </c>
      <c r="Y3559">
        <v>0</v>
      </c>
      <c r="Z3559">
        <v>56.070738434864445</v>
      </c>
      <c r="AA3559">
        <v>0</v>
      </c>
      <c r="AB3559">
        <v>8.5890343284592081</v>
      </c>
      <c r="AC3559">
        <v>0</v>
      </c>
      <c r="AD3559">
        <v>0</v>
      </c>
      <c r="AE3559">
        <v>79.432402036296835</v>
      </c>
    </row>
    <row r="3560" spans="1:31" x14ac:dyDescent="0.25">
      <c r="A3560">
        <v>2366900</v>
      </c>
      <c r="B3560">
        <v>1</v>
      </c>
      <c r="C3560" t="s">
        <v>81</v>
      </c>
      <c r="D3560" t="s">
        <v>118</v>
      </c>
      <c r="E3560" t="s">
        <v>166</v>
      </c>
      <c r="F3560" t="s">
        <v>10145</v>
      </c>
      <c r="G3560" t="s">
        <v>244</v>
      </c>
      <c r="H3560" t="s">
        <v>135</v>
      </c>
      <c r="I3560" t="s">
        <v>136</v>
      </c>
      <c r="J3560" t="s">
        <v>137</v>
      </c>
      <c r="K3560" t="s">
        <v>245</v>
      </c>
      <c r="L3560" t="s">
        <v>10445</v>
      </c>
      <c r="M3560" t="s">
        <v>10446</v>
      </c>
      <c r="N3560">
        <v>1.0861111109999999</v>
      </c>
      <c r="O3560">
        <v>3</v>
      </c>
      <c r="P3560">
        <v>1778</v>
      </c>
      <c r="Q3560">
        <v>96</v>
      </c>
      <c r="R3560">
        <v>125</v>
      </c>
      <c r="S3560">
        <v>39</v>
      </c>
      <c r="T3560">
        <v>169</v>
      </c>
      <c r="U3560">
        <v>14</v>
      </c>
      <c r="V3560">
        <v>0</v>
      </c>
      <c r="W3560">
        <v>2.602470016435019</v>
      </c>
      <c r="X3560">
        <v>540.02586112689869</v>
      </c>
      <c r="Y3560">
        <v>384.22506061674466</v>
      </c>
      <c r="Z3560">
        <v>248.91236785873727</v>
      </c>
      <c r="AA3560">
        <v>364.40816548206249</v>
      </c>
      <c r="AB3560">
        <v>324.41044316250037</v>
      </c>
      <c r="AC3560">
        <v>1693.0404198458898</v>
      </c>
      <c r="AD3560">
        <v>0</v>
      </c>
      <c r="AE3560">
        <v>3557.6247881092686</v>
      </c>
    </row>
    <row r="3561" spans="1:31" x14ac:dyDescent="0.25">
      <c r="A3561">
        <v>2367255</v>
      </c>
      <c r="B3561">
        <v>1</v>
      </c>
      <c r="C3561" t="s">
        <v>81</v>
      </c>
      <c r="D3561" t="s">
        <v>115</v>
      </c>
      <c r="E3561" t="s">
        <v>132</v>
      </c>
      <c r="F3561" t="s">
        <v>10447</v>
      </c>
      <c r="G3561" t="s">
        <v>142</v>
      </c>
      <c r="H3561" t="s">
        <v>135</v>
      </c>
      <c r="I3561" t="s">
        <v>136</v>
      </c>
      <c r="J3561" t="s">
        <v>137</v>
      </c>
      <c r="K3561" t="s">
        <v>138</v>
      </c>
      <c r="L3561" t="s">
        <v>10448</v>
      </c>
      <c r="M3561" t="s">
        <v>10449</v>
      </c>
      <c r="N3561">
        <v>1.845</v>
      </c>
      <c r="O3561">
        <v>0</v>
      </c>
      <c r="P3561">
        <v>21</v>
      </c>
      <c r="Q3561">
        <v>0</v>
      </c>
      <c r="R3561">
        <v>9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8.9377610629420641</v>
      </c>
      <c r="Y3561">
        <v>0</v>
      </c>
      <c r="Z3561">
        <v>32.238947379131318</v>
      </c>
      <c r="AA3561">
        <v>0</v>
      </c>
      <c r="AB3561">
        <v>0</v>
      </c>
      <c r="AC3561">
        <v>0</v>
      </c>
      <c r="AD3561">
        <v>0</v>
      </c>
      <c r="AE3561">
        <v>41.176708442073384</v>
      </c>
    </row>
    <row r="3562" spans="1:31" x14ac:dyDescent="0.25">
      <c r="A3562">
        <v>2366777</v>
      </c>
      <c r="B3562">
        <v>1</v>
      </c>
      <c r="C3562" t="s">
        <v>80</v>
      </c>
      <c r="D3562" t="s">
        <v>107</v>
      </c>
      <c r="E3562" t="s">
        <v>148</v>
      </c>
      <c r="F3562" t="s">
        <v>10450</v>
      </c>
      <c r="G3562" t="s">
        <v>150</v>
      </c>
      <c r="H3562" t="s">
        <v>151</v>
      </c>
      <c r="I3562" t="s">
        <v>136</v>
      </c>
      <c r="J3562" t="s">
        <v>137</v>
      </c>
      <c r="K3562" t="s">
        <v>138</v>
      </c>
      <c r="L3562" t="s">
        <v>10451</v>
      </c>
      <c r="M3562" t="s">
        <v>10452</v>
      </c>
      <c r="N3562">
        <v>2.645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1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0.57366356407312336</v>
      </c>
      <c r="AC3562">
        <v>0</v>
      </c>
      <c r="AD3562">
        <v>0</v>
      </c>
      <c r="AE3562">
        <v>0.57366356407312336</v>
      </c>
    </row>
    <row r="3563" spans="1:31" x14ac:dyDescent="0.25">
      <c r="A3563">
        <v>2366877</v>
      </c>
      <c r="B3563">
        <v>1</v>
      </c>
      <c r="C3563" t="s">
        <v>80</v>
      </c>
      <c r="D3563" t="s">
        <v>110</v>
      </c>
      <c r="E3563" t="s">
        <v>225</v>
      </c>
      <c r="F3563" t="s">
        <v>10453</v>
      </c>
      <c r="G3563" t="s">
        <v>156</v>
      </c>
      <c r="H3563" t="s">
        <v>151</v>
      </c>
      <c r="I3563" t="s">
        <v>136</v>
      </c>
      <c r="J3563" t="s">
        <v>137</v>
      </c>
      <c r="K3563" t="s">
        <v>138</v>
      </c>
      <c r="L3563" t="s">
        <v>10454</v>
      </c>
      <c r="M3563" t="s">
        <v>10455</v>
      </c>
      <c r="N3563">
        <v>2.2875000000000001</v>
      </c>
      <c r="O3563">
        <v>0</v>
      </c>
      <c r="P3563">
        <v>98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89.483631925033762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89.483631925033762</v>
      </c>
    </row>
    <row r="3564" spans="1:31" x14ac:dyDescent="0.25">
      <c r="A3564">
        <v>2366757</v>
      </c>
      <c r="B3564">
        <v>1</v>
      </c>
      <c r="C3564" t="s">
        <v>80</v>
      </c>
      <c r="D3564" t="s">
        <v>97</v>
      </c>
      <c r="E3564" t="s">
        <v>166</v>
      </c>
      <c r="F3564" t="s">
        <v>9851</v>
      </c>
      <c r="G3564" t="s">
        <v>168</v>
      </c>
      <c r="H3564" t="s">
        <v>135</v>
      </c>
      <c r="I3564" t="s">
        <v>136</v>
      </c>
      <c r="J3564" t="s">
        <v>137</v>
      </c>
      <c r="K3564" t="s">
        <v>138</v>
      </c>
      <c r="L3564" t="s">
        <v>10456</v>
      </c>
      <c r="M3564" t="s">
        <v>10457</v>
      </c>
      <c r="N3564">
        <v>2.0338888879999999</v>
      </c>
      <c r="O3564">
        <v>2</v>
      </c>
      <c r="P3564">
        <v>964</v>
      </c>
      <c r="Q3564">
        <v>1</v>
      </c>
      <c r="R3564">
        <v>31</v>
      </c>
      <c r="S3564">
        <v>5</v>
      </c>
      <c r="T3564">
        <v>73</v>
      </c>
      <c r="U3564">
        <v>0</v>
      </c>
      <c r="V3564">
        <v>0</v>
      </c>
      <c r="W3564">
        <v>73.143933364605701</v>
      </c>
      <c r="X3564">
        <v>620.83906225342139</v>
      </c>
      <c r="Y3564">
        <v>0.16292457716133335</v>
      </c>
      <c r="Z3564">
        <v>20.434381929487511</v>
      </c>
      <c r="AA3564">
        <v>30.141292081742677</v>
      </c>
      <c r="AB3564">
        <v>155.23966397992677</v>
      </c>
      <c r="AC3564">
        <v>0</v>
      </c>
      <c r="AD3564">
        <v>0</v>
      </c>
      <c r="AE3564">
        <v>899.96125818634528</v>
      </c>
    </row>
    <row r="3565" spans="1:31" x14ac:dyDescent="0.25">
      <c r="A3565">
        <v>2367298</v>
      </c>
      <c r="B3565">
        <v>1</v>
      </c>
      <c r="C3565" t="s">
        <v>81</v>
      </c>
      <c r="D3565" t="s">
        <v>128</v>
      </c>
      <c r="E3565" t="s">
        <v>148</v>
      </c>
      <c r="F3565" t="s">
        <v>6863</v>
      </c>
      <c r="G3565" t="s">
        <v>150</v>
      </c>
      <c r="H3565" t="s">
        <v>151</v>
      </c>
      <c r="I3565" t="s">
        <v>136</v>
      </c>
      <c r="J3565" t="s">
        <v>137</v>
      </c>
      <c r="K3565" t="s">
        <v>138</v>
      </c>
      <c r="L3565" t="s">
        <v>10458</v>
      </c>
      <c r="M3565" t="s">
        <v>10459</v>
      </c>
      <c r="N3565">
        <v>1.766388888</v>
      </c>
      <c r="O3565">
        <v>0</v>
      </c>
      <c r="P3565">
        <v>3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1.8515842673568728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1.8515842673568728</v>
      </c>
    </row>
    <row r="3566" spans="1:31" x14ac:dyDescent="0.25">
      <c r="A3566">
        <v>2366857</v>
      </c>
      <c r="B3566">
        <v>1</v>
      </c>
      <c r="C3566" t="s">
        <v>80</v>
      </c>
      <c r="D3566" t="s">
        <v>95</v>
      </c>
      <c r="E3566" t="s">
        <v>320</v>
      </c>
      <c r="F3566" t="s">
        <v>1282</v>
      </c>
      <c r="G3566" t="s">
        <v>168</v>
      </c>
      <c r="H3566" t="s">
        <v>135</v>
      </c>
      <c r="I3566" t="s">
        <v>653</v>
      </c>
      <c r="J3566" t="s">
        <v>137</v>
      </c>
      <c r="K3566" t="s">
        <v>138</v>
      </c>
      <c r="L3566" t="s">
        <v>10460</v>
      </c>
      <c r="M3566" t="s">
        <v>10461</v>
      </c>
      <c r="N3566">
        <v>4.2266666000000001E-2</v>
      </c>
      <c r="O3566">
        <v>0</v>
      </c>
      <c r="P3566">
        <v>0</v>
      </c>
      <c r="Q3566">
        <v>0</v>
      </c>
      <c r="R3566">
        <v>0</v>
      </c>
      <c r="S3566">
        <v>11</v>
      </c>
      <c r="T3566">
        <v>0</v>
      </c>
      <c r="U3566">
        <v>1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4.0251265901586883</v>
      </c>
      <c r="AB3566">
        <v>0</v>
      </c>
      <c r="AC3566">
        <v>86.984019747699136</v>
      </c>
      <c r="AD3566">
        <v>0</v>
      </c>
      <c r="AE3566">
        <v>91.009146337857828</v>
      </c>
    </row>
    <row r="3567" spans="1:31" x14ac:dyDescent="0.25">
      <c r="A3567">
        <v>2366963</v>
      </c>
      <c r="B3567">
        <v>1</v>
      </c>
      <c r="C3567" t="s">
        <v>80</v>
      </c>
      <c r="D3567" t="s">
        <v>83</v>
      </c>
      <c r="E3567" t="s">
        <v>148</v>
      </c>
      <c r="F3567" t="s">
        <v>10462</v>
      </c>
      <c r="G3567" t="s">
        <v>160</v>
      </c>
      <c r="H3567" t="s">
        <v>151</v>
      </c>
      <c r="I3567" t="s">
        <v>136</v>
      </c>
      <c r="J3567" t="s">
        <v>137</v>
      </c>
      <c r="K3567" t="s">
        <v>138</v>
      </c>
      <c r="L3567" t="s">
        <v>10463</v>
      </c>
      <c r="M3567" t="s">
        <v>10464</v>
      </c>
      <c r="N3567">
        <v>1.296944444</v>
      </c>
      <c r="O3567">
        <v>0</v>
      </c>
      <c r="P3567">
        <v>4</v>
      </c>
      <c r="Q3567">
        <v>0</v>
      </c>
      <c r="R3567">
        <v>0</v>
      </c>
      <c r="S3567">
        <v>0</v>
      </c>
      <c r="T3567">
        <v>1</v>
      </c>
      <c r="U3567">
        <v>0</v>
      </c>
      <c r="V3567">
        <v>0</v>
      </c>
      <c r="W3567">
        <v>0</v>
      </c>
      <c r="X3567">
        <v>2.0554650853007321</v>
      </c>
      <c r="Y3567">
        <v>0</v>
      </c>
      <c r="Z3567">
        <v>0</v>
      </c>
      <c r="AA3567">
        <v>0</v>
      </c>
      <c r="AB3567">
        <v>4.9794813345662998</v>
      </c>
      <c r="AC3567">
        <v>0</v>
      </c>
      <c r="AD3567">
        <v>0</v>
      </c>
      <c r="AE3567">
        <v>7.0349464198670315</v>
      </c>
    </row>
    <row r="3568" spans="1:31" x14ac:dyDescent="0.25">
      <c r="A3568">
        <v>2366820</v>
      </c>
      <c r="B3568">
        <v>1</v>
      </c>
      <c r="C3568" t="s">
        <v>81</v>
      </c>
      <c r="D3568" t="s">
        <v>126</v>
      </c>
      <c r="E3568" t="s">
        <v>132</v>
      </c>
      <c r="F3568" t="s">
        <v>10465</v>
      </c>
      <c r="G3568" t="s">
        <v>244</v>
      </c>
      <c r="H3568" t="s">
        <v>135</v>
      </c>
      <c r="I3568" t="s">
        <v>136</v>
      </c>
      <c r="J3568" t="s">
        <v>137</v>
      </c>
      <c r="K3568" t="s">
        <v>245</v>
      </c>
      <c r="L3568" t="s">
        <v>10466</v>
      </c>
      <c r="M3568" t="s">
        <v>10467</v>
      </c>
      <c r="N3568">
        <v>3.4424999999999999</v>
      </c>
      <c r="O3568">
        <v>0</v>
      </c>
      <c r="P3568">
        <v>18</v>
      </c>
      <c r="Q3568">
        <v>0</v>
      </c>
      <c r="R3568">
        <v>19</v>
      </c>
      <c r="S3568">
        <v>0</v>
      </c>
      <c r="T3568">
        <v>3</v>
      </c>
      <c r="U3568">
        <v>0</v>
      </c>
      <c r="V3568">
        <v>0</v>
      </c>
      <c r="W3568">
        <v>0</v>
      </c>
      <c r="X3568">
        <v>10.573800026018374</v>
      </c>
      <c r="Y3568">
        <v>0</v>
      </c>
      <c r="Z3568">
        <v>74.889800657819919</v>
      </c>
      <c r="AA3568">
        <v>0</v>
      </c>
      <c r="AB3568">
        <v>11.665415821191985</v>
      </c>
      <c r="AC3568">
        <v>0</v>
      </c>
      <c r="AD3568">
        <v>0</v>
      </c>
      <c r="AE3568">
        <v>97.129016505030279</v>
      </c>
    </row>
    <row r="3569" spans="1:31" x14ac:dyDescent="0.25">
      <c r="A3569">
        <v>2367212</v>
      </c>
      <c r="B3569">
        <v>1</v>
      </c>
      <c r="C3569" t="s">
        <v>80</v>
      </c>
      <c r="D3569" t="s">
        <v>106</v>
      </c>
      <c r="E3569" t="s">
        <v>132</v>
      </c>
      <c r="F3569" t="s">
        <v>10468</v>
      </c>
      <c r="G3569" t="s">
        <v>134</v>
      </c>
      <c r="H3569" t="s">
        <v>135</v>
      </c>
      <c r="I3569" t="s">
        <v>136</v>
      </c>
      <c r="J3569" t="s">
        <v>137</v>
      </c>
      <c r="K3569" t="s">
        <v>138</v>
      </c>
      <c r="L3569" t="s">
        <v>10469</v>
      </c>
      <c r="M3569" t="s">
        <v>10470</v>
      </c>
      <c r="N3569">
        <v>3.2405555549999998</v>
      </c>
      <c r="O3569">
        <v>0</v>
      </c>
      <c r="P3569">
        <v>9</v>
      </c>
      <c r="Q3569">
        <v>0</v>
      </c>
      <c r="R3569">
        <v>26</v>
      </c>
      <c r="S3569">
        <v>0</v>
      </c>
      <c r="T3569">
        <v>4</v>
      </c>
      <c r="U3569">
        <v>0</v>
      </c>
      <c r="V3569">
        <v>0</v>
      </c>
      <c r="W3569">
        <v>0</v>
      </c>
      <c r="X3569">
        <v>9.2296213441809325</v>
      </c>
      <c r="Y3569">
        <v>0</v>
      </c>
      <c r="Z3569">
        <v>347.92490467279174</v>
      </c>
      <c r="AA3569">
        <v>0</v>
      </c>
      <c r="AB3569">
        <v>27.191515476976427</v>
      </c>
      <c r="AC3569">
        <v>0</v>
      </c>
      <c r="AD3569">
        <v>0</v>
      </c>
      <c r="AE3569">
        <v>384.34604149394909</v>
      </c>
    </row>
    <row r="3570" spans="1:31" x14ac:dyDescent="0.25">
      <c r="A3570">
        <v>2367035</v>
      </c>
      <c r="B3570">
        <v>1</v>
      </c>
      <c r="C3570" t="s">
        <v>81</v>
      </c>
      <c r="D3570" t="s">
        <v>122</v>
      </c>
      <c r="E3570" t="s">
        <v>166</v>
      </c>
      <c r="F3570" t="s">
        <v>10471</v>
      </c>
      <c r="G3570" t="s">
        <v>1503</v>
      </c>
      <c r="H3570" t="s">
        <v>135</v>
      </c>
      <c r="I3570" t="s">
        <v>136</v>
      </c>
      <c r="J3570" t="s">
        <v>5</v>
      </c>
      <c r="K3570" t="s">
        <v>138</v>
      </c>
      <c r="L3570" t="s">
        <v>10472</v>
      </c>
      <c r="M3570" t="s">
        <v>10473</v>
      </c>
      <c r="N3570">
        <v>0.90916666599999996</v>
      </c>
      <c r="O3570">
        <v>26</v>
      </c>
      <c r="P3570">
        <v>1850</v>
      </c>
      <c r="Q3570">
        <v>296</v>
      </c>
      <c r="R3570">
        <v>62</v>
      </c>
      <c r="S3570">
        <v>57</v>
      </c>
      <c r="T3570">
        <v>187</v>
      </c>
      <c r="U3570">
        <v>8</v>
      </c>
      <c r="V3570">
        <v>3</v>
      </c>
      <c r="W3570">
        <v>7.698966877510121</v>
      </c>
      <c r="X3570">
        <v>328.1574292437902</v>
      </c>
      <c r="Y3570">
        <v>1068.3680972719242</v>
      </c>
      <c r="Z3570">
        <v>63.239986329976013</v>
      </c>
      <c r="AA3570">
        <v>212.80124862411816</v>
      </c>
      <c r="AB3570">
        <v>223.06802820336648</v>
      </c>
      <c r="AC3570">
        <v>457.28124678443851</v>
      </c>
      <c r="AD3570">
        <v>175.4216833805352</v>
      </c>
      <c r="AE3570">
        <v>2536.0366867156595</v>
      </c>
    </row>
    <row r="3571" spans="1:31" x14ac:dyDescent="0.25">
      <c r="A3571">
        <v>2367284</v>
      </c>
      <c r="B3571">
        <v>1</v>
      </c>
      <c r="C3571" t="s">
        <v>80</v>
      </c>
      <c r="D3571" t="s">
        <v>84</v>
      </c>
      <c r="E3571" t="s">
        <v>225</v>
      </c>
      <c r="F3571" t="s">
        <v>10474</v>
      </c>
      <c r="G3571" t="s">
        <v>284</v>
      </c>
      <c r="H3571" t="s">
        <v>151</v>
      </c>
      <c r="I3571" t="s">
        <v>136</v>
      </c>
      <c r="J3571" t="s">
        <v>137</v>
      </c>
      <c r="K3571" t="s">
        <v>138</v>
      </c>
      <c r="L3571" t="s">
        <v>10475</v>
      </c>
      <c r="M3571" t="s">
        <v>10476</v>
      </c>
      <c r="N3571">
        <v>2.6277777769999999</v>
      </c>
      <c r="O3571">
        <v>0</v>
      </c>
      <c r="P3571">
        <v>74</v>
      </c>
      <c r="Q3571">
        <v>0</v>
      </c>
      <c r="R3571">
        <v>0</v>
      </c>
      <c r="S3571">
        <v>0</v>
      </c>
      <c r="T3571">
        <v>3</v>
      </c>
      <c r="U3571">
        <v>0</v>
      </c>
      <c r="V3571">
        <v>0</v>
      </c>
      <c r="W3571">
        <v>0</v>
      </c>
      <c r="X3571">
        <v>76.063975106295715</v>
      </c>
      <c r="Y3571">
        <v>0</v>
      </c>
      <c r="Z3571">
        <v>0</v>
      </c>
      <c r="AA3571">
        <v>0</v>
      </c>
      <c r="AB3571">
        <v>4.9838683161335453</v>
      </c>
      <c r="AC3571">
        <v>0</v>
      </c>
      <c r="AD3571">
        <v>0</v>
      </c>
      <c r="AE3571">
        <v>81.047843422429253</v>
      </c>
    </row>
    <row r="3572" spans="1:31" x14ac:dyDescent="0.25">
      <c r="A3572">
        <v>2366952</v>
      </c>
      <c r="B3572">
        <v>1</v>
      </c>
      <c r="C3572" t="s">
        <v>81</v>
      </c>
      <c r="D3572" t="s">
        <v>120</v>
      </c>
      <c r="E3572" t="s">
        <v>148</v>
      </c>
      <c r="F3572" t="s">
        <v>10477</v>
      </c>
      <c r="G3572" t="s">
        <v>160</v>
      </c>
      <c r="H3572" t="s">
        <v>151</v>
      </c>
      <c r="I3572" t="s">
        <v>136</v>
      </c>
      <c r="J3572" t="s">
        <v>137</v>
      </c>
      <c r="K3572" t="s">
        <v>138</v>
      </c>
      <c r="L3572" t="s">
        <v>10478</v>
      </c>
      <c r="M3572" t="s">
        <v>10479</v>
      </c>
      <c r="N3572">
        <v>1.4911111109999999</v>
      </c>
      <c r="O3572">
        <v>0</v>
      </c>
      <c r="P3572">
        <v>1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0.2281301707137256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0.2281301707137256</v>
      </c>
    </row>
    <row r="3573" spans="1:31" x14ac:dyDescent="0.25">
      <c r="A3573">
        <v>2367135</v>
      </c>
      <c r="B3573">
        <v>1</v>
      </c>
      <c r="C3573" t="s">
        <v>80</v>
      </c>
      <c r="D3573" t="s">
        <v>85</v>
      </c>
      <c r="E3573" t="s">
        <v>154</v>
      </c>
      <c r="F3573" t="s">
        <v>10480</v>
      </c>
      <c r="G3573" t="s">
        <v>299</v>
      </c>
      <c r="H3573" t="s">
        <v>151</v>
      </c>
      <c r="I3573" t="s">
        <v>136</v>
      </c>
      <c r="J3573" t="s">
        <v>137</v>
      </c>
      <c r="K3573" t="s">
        <v>138</v>
      </c>
      <c r="L3573" t="s">
        <v>10481</v>
      </c>
      <c r="M3573" t="s">
        <v>10482</v>
      </c>
      <c r="N3573">
        <v>0.82</v>
      </c>
      <c r="O3573">
        <v>0</v>
      </c>
      <c r="P3573">
        <v>277</v>
      </c>
      <c r="Q3573">
        <v>0</v>
      </c>
      <c r="R3573">
        <v>0</v>
      </c>
      <c r="S3573">
        <v>0</v>
      </c>
      <c r="T3573">
        <v>74</v>
      </c>
      <c r="U3573">
        <v>0</v>
      </c>
      <c r="V3573">
        <v>0</v>
      </c>
      <c r="W3573">
        <v>0</v>
      </c>
      <c r="X3573">
        <v>87.43493993107073</v>
      </c>
      <c r="Y3573">
        <v>0</v>
      </c>
      <c r="Z3573">
        <v>0</v>
      </c>
      <c r="AA3573">
        <v>0</v>
      </c>
      <c r="AB3573">
        <v>115.20686120592126</v>
      </c>
      <c r="AC3573">
        <v>0</v>
      </c>
      <c r="AD3573">
        <v>0</v>
      </c>
      <c r="AE3573">
        <v>202.641801136992</v>
      </c>
    </row>
    <row r="3574" spans="1:31" x14ac:dyDescent="0.25">
      <c r="A3574">
        <v>2366803</v>
      </c>
      <c r="B3574">
        <v>1</v>
      </c>
      <c r="C3574" t="s">
        <v>81</v>
      </c>
      <c r="D3574" t="s">
        <v>118</v>
      </c>
      <c r="E3574" t="s">
        <v>148</v>
      </c>
      <c r="F3574" t="s">
        <v>10483</v>
      </c>
      <c r="G3574" t="s">
        <v>156</v>
      </c>
      <c r="H3574" t="s">
        <v>151</v>
      </c>
      <c r="I3574" t="s">
        <v>136</v>
      </c>
      <c r="J3574" t="s">
        <v>137</v>
      </c>
      <c r="K3574" t="s">
        <v>138</v>
      </c>
      <c r="L3574" t="s">
        <v>10484</v>
      </c>
      <c r="M3574" t="s">
        <v>10485</v>
      </c>
      <c r="N3574">
        <v>0.65333333299999996</v>
      </c>
      <c r="O3574">
        <v>0</v>
      </c>
      <c r="P3574">
        <v>4</v>
      </c>
      <c r="Q3574">
        <v>0</v>
      </c>
      <c r="R3574">
        <v>0</v>
      </c>
      <c r="S3574">
        <v>0</v>
      </c>
      <c r="T3574">
        <v>1</v>
      </c>
      <c r="U3574">
        <v>0</v>
      </c>
      <c r="V3574">
        <v>0</v>
      </c>
      <c r="W3574">
        <v>0</v>
      </c>
      <c r="X3574">
        <v>0.25045125714097416</v>
      </c>
      <c r="Y3574">
        <v>0</v>
      </c>
      <c r="Z3574">
        <v>0</v>
      </c>
      <c r="AA3574">
        <v>0</v>
      </c>
      <c r="AB3574">
        <v>0.47133840852296327</v>
      </c>
      <c r="AC3574">
        <v>0</v>
      </c>
      <c r="AD3574">
        <v>0</v>
      </c>
      <c r="AE3574">
        <v>0.72178966566393743</v>
      </c>
    </row>
    <row r="3575" spans="1:31" x14ac:dyDescent="0.25">
      <c r="A3575">
        <v>2367201</v>
      </c>
      <c r="B3575">
        <v>1</v>
      </c>
      <c r="C3575" t="s">
        <v>81</v>
      </c>
      <c r="D3575" t="s">
        <v>118</v>
      </c>
      <c r="E3575" t="s">
        <v>171</v>
      </c>
      <c r="F3575" t="s">
        <v>3973</v>
      </c>
      <c r="G3575" t="s">
        <v>168</v>
      </c>
      <c r="H3575" t="s">
        <v>135</v>
      </c>
      <c r="I3575" t="s">
        <v>136</v>
      </c>
      <c r="J3575" t="s">
        <v>137</v>
      </c>
      <c r="K3575" t="s">
        <v>138</v>
      </c>
      <c r="L3575" t="s">
        <v>10486</v>
      </c>
      <c r="M3575" t="s">
        <v>10487</v>
      </c>
      <c r="N3575">
        <v>0.91666666600000002</v>
      </c>
      <c r="O3575">
        <v>0</v>
      </c>
      <c r="P3575">
        <v>553</v>
      </c>
      <c r="Q3575">
        <v>39</v>
      </c>
      <c r="R3575">
        <v>15</v>
      </c>
      <c r="S3575">
        <v>1</v>
      </c>
      <c r="T3575">
        <v>55</v>
      </c>
      <c r="U3575">
        <v>0</v>
      </c>
      <c r="V3575">
        <v>0</v>
      </c>
      <c r="W3575">
        <v>0</v>
      </c>
      <c r="X3575">
        <v>143.60316864500373</v>
      </c>
      <c r="Y3575">
        <v>73.902612374878828</v>
      </c>
      <c r="Z3575">
        <v>23.0024360515586</v>
      </c>
      <c r="AA3575">
        <v>1.92766293255625</v>
      </c>
      <c r="AB3575">
        <v>27.283970000971202</v>
      </c>
      <c r="AC3575">
        <v>0</v>
      </c>
      <c r="AD3575">
        <v>0</v>
      </c>
      <c r="AE3575">
        <v>269.71985000496858</v>
      </c>
    </row>
    <row r="3576" spans="1:31" x14ac:dyDescent="0.25">
      <c r="A3576">
        <v>2366809</v>
      </c>
      <c r="B3576">
        <v>1</v>
      </c>
      <c r="C3576" t="s">
        <v>80</v>
      </c>
      <c r="D3576" t="s">
        <v>97</v>
      </c>
      <c r="E3576" t="s">
        <v>225</v>
      </c>
      <c r="F3576" t="s">
        <v>10488</v>
      </c>
      <c r="G3576" t="s">
        <v>219</v>
      </c>
      <c r="H3576" t="s">
        <v>151</v>
      </c>
      <c r="I3576" t="s">
        <v>136</v>
      </c>
      <c r="J3576" t="s">
        <v>137</v>
      </c>
      <c r="K3576" t="s">
        <v>138</v>
      </c>
      <c r="L3576" t="s">
        <v>10489</v>
      </c>
      <c r="M3576" t="s">
        <v>10490</v>
      </c>
      <c r="N3576">
        <v>0.98694444400000003</v>
      </c>
      <c r="O3576">
        <v>0</v>
      </c>
      <c r="P3576">
        <v>15</v>
      </c>
      <c r="Q3576">
        <v>0</v>
      </c>
      <c r="R3576">
        <v>1</v>
      </c>
      <c r="S3576">
        <v>0</v>
      </c>
      <c r="T3576">
        <v>1</v>
      </c>
      <c r="U3576">
        <v>0</v>
      </c>
      <c r="V3576">
        <v>0</v>
      </c>
      <c r="W3576">
        <v>0</v>
      </c>
      <c r="X3576">
        <v>6.5446098484563988</v>
      </c>
      <c r="Y3576">
        <v>0</v>
      </c>
      <c r="Z3576">
        <v>2.5554289756530003E-2</v>
      </c>
      <c r="AA3576">
        <v>0</v>
      </c>
      <c r="AB3576">
        <v>4.1582147710308326E-2</v>
      </c>
      <c r="AC3576">
        <v>0</v>
      </c>
      <c r="AD3576">
        <v>0</v>
      </c>
      <c r="AE3576">
        <v>6.6117462859232372</v>
      </c>
    </row>
    <row r="3577" spans="1:31" x14ac:dyDescent="0.25">
      <c r="A3577">
        <v>2366866</v>
      </c>
      <c r="B3577">
        <v>1</v>
      </c>
      <c r="C3577" t="s">
        <v>80</v>
      </c>
      <c r="D3577" t="s">
        <v>83</v>
      </c>
      <c r="E3577" t="s">
        <v>132</v>
      </c>
      <c r="F3577" t="s">
        <v>10491</v>
      </c>
      <c r="G3577" t="s">
        <v>1077</v>
      </c>
      <c r="H3577" t="s">
        <v>135</v>
      </c>
      <c r="I3577" t="s">
        <v>136</v>
      </c>
      <c r="J3577" t="s">
        <v>137</v>
      </c>
      <c r="K3577" t="s">
        <v>138</v>
      </c>
      <c r="L3577" t="s">
        <v>10492</v>
      </c>
      <c r="M3577" t="s">
        <v>10493</v>
      </c>
      <c r="N3577">
        <v>2.4644444440000002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366</v>
      </c>
      <c r="U3577">
        <v>1</v>
      </c>
      <c r="V3577">
        <v>25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1797.8065364561103</v>
      </c>
      <c r="AC3577">
        <v>693.44006079600638</v>
      </c>
      <c r="AD3577">
        <v>2066.3188838383503</v>
      </c>
      <c r="AE3577">
        <v>4557.5654810904671</v>
      </c>
    </row>
    <row r="3578" spans="1:31" x14ac:dyDescent="0.25">
      <c r="A3578">
        <v>2367015</v>
      </c>
      <c r="B3578">
        <v>1</v>
      </c>
      <c r="C3578" t="s">
        <v>80</v>
      </c>
      <c r="D3578" t="s">
        <v>96</v>
      </c>
      <c r="E3578" t="s">
        <v>225</v>
      </c>
      <c r="F3578" t="s">
        <v>9818</v>
      </c>
      <c r="G3578" t="s">
        <v>219</v>
      </c>
      <c r="H3578" t="s">
        <v>151</v>
      </c>
      <c r="I3578" t="s">
        <v>136</v>
      </c>
      <c r="J3578" t="s">
        <v>137</v>
      </c>
      <c r="K3578" t="s">
        <v>138</v>
      </c>
      <c r="L3578" t="s">
        <v>10494</v>
      </c>
      <c r="M3578" t="s">
        <v>10495</v>
      </c>
      <c r="N3578">
        <v>2.562777777</v>
      </c>
      <c r="O3578">
        <v>0</v>
      </c>
      <c r="P3578">
        <v>150</v>
      </c>
      <c r="Q3578">
        <v>0</v>
      </c>
      <c r="R3578">
        <v>0</v>
      </c>
      <c r="S3578">
        <v>0</v>
      </c>
      <c r="T3578">
        <v>12</v>
      </c>
      <c r="U3578">
        <v>0</v>
      </c>
      <c r="V3578">
        <v>0</v>
      </c>
      <c r="W3578">
        <v>0</v>
      </c>
      <c r="X3578">
        <v>311.3811683084395</v>
      </c>
      <c r="Y3578">
        <v>0</v>
      </c>
      <c r="Z3578">
        <v>0</v>
      </c>
      <c r="AA3578">
        <v>0</v>
      </c>
      <c r="AB3578">
        <v>128.1374574941307</v>
      </c>
      <c r="AC3578">
        <v>0</v>
      </c>
      <c r="AD3578">
        <v>0</v>
      </c>
      <c r="AE3578">
        <v>439.51862580257023</v>
      </c>
    </row>
    <row r="3579" spans="1:31" x14ac:dyDescent="0.25">
      <c r="A3579">
        <v>2367241</v>
      </c>
      <c r="B3579">
        <v>1</v>
      </c>
      <c r="C3579" t="s">
        <v>80</v>
      </c>
      <c r="D3579" t="s">
        <v>96</v>
      </c>
      <c r="E3579" t="s">
        <v>175</v>
      </c>
      <c r="F3579" t="s">
        <v>10496</v>
      </c>
      <c r="G3579" t="s">
        <v>219</v>
      </c>
      <c r="H3579" t="s">
        <v>151</v>
      </c>
      <c r="I3579" t="s">
        <v>136</v>
      </c>
      <c r="J3579" t="s">
        <v>137</v>
      </c>
      <c r="K3579" t="s">
        <v>138</v>
      </c>
      <c r="L3579" t="s">
        <v>10497</v>
      </c>
      <c r="M3579" t="s">
        <v>10498</v>
      </c>
      <c r="N3579">
        <v>3.8875000000000002</v>
      </c>
      <c r="O3579">
        <v>0</v>
      </c>
      <c r="P3579">
        <v>54</v>
      </c>
      <c r="Q3579">
        <v>0</v>
      </c>
      <c r="R3579">
        <v>0</v>
      </c>
      <c r="S3579">
        <v>0</v>
      </c>
      <c r="T3579">
        <v>4</v>
      </c>
      <c r="U3579">
        <v>0</v>
      </c>
      <c r="V3579">
        <v>0</v>
      </c>
      <c r="W3579">
        <v>0</v>
      </c>
      <c r="X3579">
        <v>244.43488058363405</v>
      </c>
      <c r="Y3579">
        <v>0</v>
      </c>
      <c r="Z3579">
        <v>0</v>
      </c>
      <c r="AA3579">
        <v>0</v>
      </c>
      <c r="AB3579">
        <v>115.97493701104221</v>
      </c>
      <c r="AC3579">
        <v>0</v>
      </c>
      <c r="AD3579">
        <v>0</v>
      </c>
      <c r="AE3579">
        <v>360.40981759467627</v>
      </c>
    </row>
    <row r="3580" spans="1:31" x14ac:dyDescent="0.25">
      <c r="A3580">
        <v>2366909</v>
      </c>
      <c r="B3580">
        <v>1</v>
      </c>
      <c r="C3580" t="s">
        <v>80</v>
      </c>
      <c r="D3580" t="s">
        <v>83</v>
      </c>
      <c r="E3580" t="s">
        <v>148</v>
      </c>
      <c r="F3580" t="s">
        <v>10499</v>
      </c>
      <c r="G3580" t="s">
        <v>150</v>
      </c>
      <c r="H3580" t="s">
        <v>151</v>
      </c>
      <c r="I3580" t="s">
        <v>136</v>
      </c>
      <c r="J3580" t="s">
        <v>137</v>
      </c>
      <c r="K3580" t="s">
        <v>138</v>
      </c>
      <c r="L3580" t="s">
        <v>10500</v>
      </c>
      <c r="M3580" t="s">
        <v>10501</v>
      </c>
      <c r="N3580">
        <v>1.626666666</v>
      </c>
      <c r="O3580">
        <v>0</v>
      </c>
      <c r="P3580">
        <v>4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1.4774384220424706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1.4774384220424706</v>
      </c>
    </row>
    <row r="3581" spans="1:31" x14ac:dyDescent="0.25">
      <c r="A3581">
        <v>2367218</v>
      </c>
      <c r="B3581">
        <v>1</v>
      </c>
      <c r="C3581" t="s">
        <v>80</v>
      </c>
      <c r="D3581" t="s">
        <v>100</v>
      </c>
      <c r="E3581" t="s">
        <v>225</v>
      </c>
      <c r="F3581" t="s">
        <v>10502</v>
      </c>
      <c r="G3581" t="s">
        <v>219</v>
      </c>
      <c r="H3581" t="s">
        <v>151</v>
      </c>
      <c r="I3581" t="s">
        <v>136</v>
      </c>
      <c r="J3581" t="s">
        <v>137</v>
      </c>
      <c r="K3581" t="s">
        <v>138</v>
      </c>
      <c r="L3581" t="s">
        <v>10503</v>
      </c>
      <c r="M3581" t="s">
        <v>10504</v>
      </c>
      <c r="N3581">
        <v>2.798888888</v>
      </c>
      <c r="O3581">
        <v>0</v>
      </c>
      <c r="P3581">
        <v>4</v>
      </c>
      <c r="Q3581">
        <v>0</v>
      </c>
      <c r="R3581">
        <v>2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4.7745540482059736</v>
      </c>
      <c r="Y3581">
        <v>0</v>
      </c>
      <c r="Z3581">
        <v>6.5247918288592528</v>
      </c>
      <c r="AA3581">
        <v>0</v>
      </c>
      <c r="AB3581">
        <v>0</v>
      </c>
      <c r="AC3581">
        <v>0</v>
      </c>
      <c r="AD3581">
        <v>0</v>
      </c>
      <c r="AE3581">
        <v>11.299345877065226</v>
      </c>
    </row>
    <row r="3582" spans="1:31" x14ac:dyDescent="0.25">
      <c r="A3582">
        <v>2367032</v>
      </c>
      <c r="B3582">
        <v>1</v>
      </c>
      <c r="C3582" t="s">
        <v>80</v>
      </c>
      <c r="D3582" t="s">
        <v>106</v>
      </c>
      <c r="E3582" t="s">
        <v>154</v>
      </c>
      <c r="F3582" t="s">
        <v>10505</v>
      </c>
      <c r="G3582" t="s">
        <v>292</v>
      </c>
      <c r="H3582" t="s">
        <v>151</v>
      </c>
      <c r="I3582" t="s">
        <v>136</v>
      </c>
      <c r="J3582" t="s">
        <v>137</v>
      </c>
      <c r="K3582" t="s">
        <v>138</v>
      </c>
      <c r="L3582" t="s">
        <v>10506</v>
      </c>
      <c r="M3582" t="s">
        <v>10507</v>
      </c>
      <c r="N3582">
        <v>6.4961111110000003</v>
      </c>
      <c r="O3582">
        <v>0</v>
      </c>
      <c r="P3582">
        <v>1</v>
      </c>
      <c r="Q3582">
        <v>0</v>
      </c>
      <c r="R3582">
        <v>2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14.729616770844896</v>
      </c>
      <c r="AA3582">
        <v>0</v>
      </c>
      <c r="AB3582">
        <v>0</v>
      </c>
      <c r="AC3582">
        <v>0</v>
      </c>
      <c r="AD3582">
        <v>0</v>
      </c>
      <c r="AE3582">
        <v>14.729616770844896</v>
      </c>
    </row>
    <row r="3583" spans="1:31" x14ac:dyDescent="0.25">
      <c r="A3583">
        <v>2366932</v>
      </c>
      <c r="B3583">
        <v>1</v>
      </c>
      <c r="C3583" t="s">
        <v>80</v>
      </c>
      <c r="D3583" t="s">
        <v>98</v>
      </c>
      <c r="E3583" t="s">
        <v>148</v>
      </c>
      <c r="F3583" t="s">
        <v>10508</v>
      </c>
      <c r="G3583" t="s">
        <v>150</v>
      </c>
      <c r="H3583" t="s">
        <v>151</v>
      </c>
      <c r="I3583" t="s">
        <v>136</v>
      </c>
      <c r="J3583" t="s">
        <v>137</v>
      </c>
      <c r="K3583" t="s">
        <v>138</v>
      </c>
      <c r="L3583" t="s">
        <v>10509</v>
      </c>
      <c r="M3583" t="s">
        <v>10510</v>
      </c>
      <c r="N3583">
        <v>0.72944444399999997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2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0.76077630330433355</v>
      </c>
      <c r="AC3583">
        <v>0</v>
      </c>
      <c r="AD3583">
        <v>0</v>
      </c>
      <c r="AE3583">
        <v>0.76077630330433355</v>
      </c>
    </row>
    <row r="3584" spans="1:31" x14ac:dyDescent="0.25">
      <c r="A3584">
        <v>2367078</v>
      </c>
      <c r="B3584">
        <v>1</v>
      </c>
      <c r="C3584" t="s">
        <v>80</v>
      </c>
      <c r="D3584" t="s">
        <v>97</v>
      </c>
      <c r="E3584" t="s">
        <v>225</v>
      </c>
      <c r="F3584" t="s">
        <v>10511</v>
      </c>
      <c r="G3584" t="s">
        <v>227</v>
      </c>
      <c r="H3584" t="s">
        <v>151</v>
      </c>
      <c r="I3584" t="s">
        <v>136</v>
      </c>
      <c r="J3584" t="s">
        <v>137</v>
      </c>
      <c r="K3584" t="s">
        <v>138</v>
      </c>
      <c r="L3584" t="s">
        <v>10512</v>
      </c>
      <c r="M3584" t="s">
        <v>10513</v>
      </c>
      <c r="N3584">
        <v>1.7691666660000001</v>
      </c>
      <c r="O3584">
        <v>0</v>
      </c>
      <c r="P3584">
        <v>166</v>
      </c>
      <c r="Q3584">
        <v>0</v>
      </c>
      <c r="R3584">
        <v>0</v>
      </c>
      <c r="S3584">
        <v>0</v>
      </c>
      <c r="T3584">
        <v>18</v>
      </c>
      <c r="U3584">
        <v>0</v>
      </c>
      <c r="V3584">
        <v>0</v>
      </c>
      <c r="W3584">
        <v>0</v>
      </c>
      <c r="X3584">
        <v>108.01502013710831</v>
      </c>
      <c r="Y3584">
        <v>0</v>
      </c>
      <c r="Z3584">
        <v>0</v>
      </c>
      <c r="AA3584">
        <v>0</v>
      </c>
      <c r="AB3584">
        <v>31.967434239827853</v>
      </c>
      <c r="AC3584">
        <v>0</v>
      </c>
      <c r="AD3584">
        <v>0</v>
      </c>
      <c r="AE3584">
        <v>139.98245437693618</v>
      </c>
    </row>
    <row r="3585" spans="1:31" x14ac:dyDescent="0.25">
      <c r="A3585">
        <v>2367224</v>
      </c>
      <c r="B3585">
        <v>1</v>
      </c>
      <c r="C3585" t="s">
        <v>80</v>
      </c>
      <c r="D3585" t="s">
        <v>108</v>
      </c>
      <c r="E3585" t="s">
        <v>154</v>
      </c>
      <c r="F3585" t="s">
        <v>10514</v>
      </c>
      <c r="G3585" t="s">
        <v>299</v>
      </c>
      <c r="H3585" t="s">
        <v>151</v>
      </c>
      <c r="I3585" t="s">
        <v>136</v>
      </c>
      <c r="J3585" t="s">
        <v>137</v>
      </c>
      <c r="K3585" t="s">
        <v>138</v>
      </c>
      <c r="L3585" t="s">
        <v>10515</v>
      </c>
      <c r="M3585" t="s">
        <v>10516</v>
      </c>
      <c r="N3585">
        <v>0.48305555500000003</v>
      </c>
      <c r="O3585">
        <v>0</v>
      </c>
      <c r="P3585">
        <v>18</v>
      </c>
      <c r="Q3585">
        <v>0</v>
      </c>
      <c r="R3585">
        <v>1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2.9191684531236102</v>
      </c>
      <c r="Y3585">
        <v>0</v>
      </c>
      <c r="Z3585">
        <v>0.46099664102821525</v>
      </c>
      <c r="AA3585">
        <v>0</v>
      </c>
      <c r="AB3585">
        <v>0</v>
      </c>
      <c r="AC3585">
        <v>0</v>
      </c>
      <c r="AD3585">
        <v>0</v>
      </c>
      <c r="AE3585">
        <v>3.3801650941518253</v>
      </c>
    </row>
    <row r="3586" spans="1:31" x14ac:dyDescent="0.25">
      <c r="A3586">
        <v>2366786</v>
      </c>
      <c r="B3586">
        <v>1</v>
      </c>
      <c r="C3586" t="s">
        <v>80</v>
      </c>
      <c r="D3586" t="s">
        <v>100</v>
      </c>
      <c r="E3586" t="s">
        <v>166</v>
      </c>
      <c r="F3586" t="s">
        <v>10517</v>
      </c>
      <c r="G3586" t="s">
        <v>168</v>
      </c>
      <c r="H3586" t="s">
        <v>135</v>
      </c>
      <c r="I3586" t="s">
        <v>136</v>
      </c>
      <c r="J3586" t="s">
        <v>137</v>
      </c>
      <c r="K3586" t="s">
        <v>138</v>
      </c>
      <c r="L3586" t="s">
        <v>10518</v>
      </c>
      <c r="M3586" t="s">
        <v>10519</v>
      </c>
      <c r="N3586">
        <v>1.9783333329999999</v>
      </c>
      <c r="O3586">
        <v>0</v>
      </c>
      <c r="P3586">
        <v>969</v>
      </c>
      <c r="Q3586">
        <v>14</v>
      </c>
      <c r="R3586">
        <v>28</v>
      </c>
      <c r="S3586">
        <v>2</v>
      </c>
      <c r="T3586">
        <v>142</v>
      </c>
      <c r="U3586">
        <v>0</v>
      </c>
      <c r="V3586">
        <v>0</v>
      </c>
      <c r="W3586">
        <v>0</v>
      </c>
      <c r="X3586">
        <v>752.2325331622875</v>
      </c>
      <c r="Y3586">
        <v>90.320102604026332</v>
      </c>
      <c r="Z3586">
        <v>72.98572146266936</v>
      </c>
      <c r="AA3586">
        <v>17.223467181265082</v>
      </c>
      <c r="AB3586">
        <v>316.23459559814694</v>
      </c>
      <c r="AC3586">
        <v>0</v>
      </c>
      <c r="AD3586">
        <v>0</v>
      </c>
      <c r="AE3586">
        <v>1248.9964200083953</v>
      </c>
    </row>
    <row r="3587" spans="1:31" x14ac:dyDescent="0.25">
      <c r="A3587">
        <v>2366846</v>
      </c>
      <c r="B3587">
        <v>1</v>
      </c>
      <c r="C3587" t="s">
        <v>80</v>
      </c>
      <c r="D3587" t="s">
        <v>110</v>
      </c>
      <c r="E3587" t="s">
        <v>154</v>
      </c>
      <c r="F3587" t="s">
        <v>10520</v>
      </c>
      <c r="G3587" t="s">
        <v>252</v>
      </c>
      <c r="H3587" t="s">
        <v>151</v>
      </c>
      <c r="I3587" t="s">
        <v>136</v>
      </c>
      <c r="J3587" t="s">
        <v>137</v>
      </c>
      <c r="K3587" t="s">
        <v>245</v>
      </c>
      <c r="L3587" t="s">
        <v>10521</v>
      </c>
      <c r="M3587" t="s">
        <v>10522</v>
      </c>
      <c r="N3587">
        <v>2.8544444439999999</v>
      </c>
      <c r="O3587">
        <v>0</v>
      </c>
      <c r="P3587">
        <v>68</v>
      </c>
      <c r="Q3587">
        <v>0</v>
      </c>
      <c r="R3587">
        <v>0</v>
      </c>
      <c r="S3587">
        <v>0</v>
      </c>
      <c r="T3587">
        <v>3</v>
      </c>
      <c r="U3587">
        <v>0</v>
      </c>
      <c r="V3587">
        <v>0</v>
      </c>
      <c r="W3587">
        <v>0</v>
      </c>
      <c r="X3587">
        <v>63.390909123938222</v>
      </c>
      <c r="Y3587">
        <v>0</v>
      </c>
      <c r="Z3587">
        <v>0</v>
      </c>
      <c r="AA3587">
        <v>0</v>
      </c>
      <c r="AB3587">
        <v>0.56352060001572513</v>
      </c>
      <c r="AC3587">
        <v>0</v>
      </c>
      <c r="AD3587">
        <v>0</v>
      </c>
      <c r="AE3587">
        <v>63.95442972395395</v>
      </c>
    </row>
    <row r="3588" spans="1:31" x14ac:dyDescent="0.25">
      <c r="A3588">
        <v>2367178</v>
      </c>
      <c r="B3588">
        <v>1</v>
      </c>
      <c r="C3588" t="s">
        <v>80</v>
      </c>
      <c r="D3588" t="s">
        <v>105</v>
      </c>
      <c r="E3588" t="s">
        <v>225</v>
      </c>
      <c r="F3588" t="s">
        <v>10523</v>
      </c>
      <c r="G3588" t="s">
        <v>227</v>
      </c>
      <c r="H3588" t="s">
        <v>151</v>
      </c>
      <c r="I3588" t="s">
        <v>136</v>
      </c>
      <c r="J3588" t="s">
        <v>137</v>
      </c>
      <c r="K3588" t="s">
        <v>138</v>
      </c>
      <c r="L3588" t="s">
        <v>10168</v>
      </c>
      <c r="M3588" t="s">
        <v>10524</v>
      </c>
      <c r="N3588">
        <v>1.3563888879999999</v>
      </c>
      <c r="O3588">
        <v>0</v>
      </c>
      <c r="P3588">
        <v>136</v>
      </c>
      <c r="Q3588">
        <v>0</v>
      </c>
      <c r="R3588">
        <v>0</v>
      </c>
      <c r="S3588">
        <v>0</v>
      </c>
      <c r="T3588">
        <v>3</v>
      </c>
      <c r="U3588">
        <v>0</v>
      </c>
      <c r="V3588">
        <v>0</v>
      </c>
      <c r="W3588">
        <v>0</v>
      </c>
      <c r="X3588">
        <v>64.162751985064745</v>
      </c>
      <c r="Y3588">
        <v>0</v>
      </c>
      <c r="Z3588">
        <v>0</v>
      </c>
      <c r="AA3588">
        <v>0</v>
      </c>
      <c r="AB3588">
        <v>5.1515304438347744</v>
      </c>
      <c r="AC3588">
        <v>0</v>
      </c>
      <c r="AD3588">
        <v>0</v>
      </c>
      <c r="AE3588">
        <v>69.314282428899517</v>
      </c>
    </row>
    <row r="3589" spans="1:31" x14ac:dyDescent="0.25">
      <c r="A3589">
        <v>2367141</v>
      </c>
      <c r="B3589">
        <v>1</v>
      </c>
      <c r="C3589" t="s">
        <v>81</v>
      </c>
      <c r="D3589" t="s">
        <v>119</v>
      </c>
      <c r="E3589" t="s">
        <v>171</v>
      </c>
      <c r="F3589" t="s">
        <v>10525</v>
      </c>
      <c r="G3589" t="s">
        <v>168</v>
      </c>
      <c r="H3589" t="s">
        <v>135</v>
      </c>
      <c r="I3589" t="s">
        <v>653</v>
      </c>
      <c r="J3589" t="s">
        <v>137</v>
      </c>
      <c r="K3589" t="s">
        <v>138</v>
      </c>
      <c r="L3589" t="s">
        <v>10526</v>
      </c>
      <c r="M3589" t="s">
        <v>10527</v>
      </c>
      <c r="N3589">
        <v>1.3888888E-2</v>
      </c>
      <c r="O3589">
        <v>0</v>
      </c>
      <c r="P3589">
        <v>1656</v>
      </c>
      <c r="Q3589">
        <v>113</v>
      </c>
      <c r="R3589">
        <v>386</v>
      </c>
      <c r="S3589">
        <v>12</v>
      </c>
      <c r="T3589">
        <v>93</v>
      </c>
      <c r="U3589">
        <v>0</v>
      </c>
      <c r="V3589">
        <v>0</v>
      </c>
      <c r="W3589">
        <v>0</v>
      </c>
      <c r="X3589">
        <v>4.5060826138989745</v>
      </c>
      <c r="Y3589">
        <v>18.17614441888081</v>
      </c>
      <c r="Z3589">
        <v>30.651940440646655</v>
      </c>
      <c r="AA3589">
        <v>1.4150167868765828</v>
      </c>
      <c r="AB3589">
        <v>1.3503849161421249</v>
      </c>
      <c r="AC3589">
        <v>0</v>
      </c>
      <c r="AD3589">
        <v>0</v>
      </c>
      <c r="AE3589">
        <v>56.099569176445151</v>
      </c>
    </row>
    <row r="3590" spans="1:31" x14ac:dyDescent="0.25">
      <c r="A3590">
        <v>2366740</v>
      </c>
      <c r="B3590">
        <v>1</v>
      </c>
      <c r="C3590" t="s">
        <v>80</v>
      </c>
      <c r="D3590" t="s">
        <v>97</v>
      </c>
      <c r="E3590" t="s">
        <v>171</v>
      </c>
      <c r="F3590" t="s">
        <v>668</v>
      </c>
      <c r="G3590" t="s">
        <v>168</v>
      </c>
      <c r="H3590" t="s">
        <v>135</v>
      </c>
      <c r="I3590" t="s">
        <v>136</v>
      </c>
      <c r="J3590" t="s">
        <v>137</v>
      </c>
      <c r="K3590" t="s">
        <v>138</v>
      </c>
      <c r="L3590" t="s">
        <v>10528</v>
      </c>
      <c r="M3590" t="s">
        <v>10529</v>
      </c>
      <c r="N3590">
        <v>0.71583333299999996</v>
      </c>
      <c r="O3590">
        <v>3</v>
      </c>
      <c r="P3590">
        <v>366</v>
      </c>
      <c r="Q3590">
        <v>5</v>
      </c>
      <c r="R3590">
        <v>67</v>
      </c>
      <c r="S3590">
        <v>10</v>
      </c>
      <c r="T3590">
        <v>45</v>
      </c>
      <c r="U3590">
        <v>1</v>
      </c>
      <c r="V3590">
        <v>0</v>
      </c>
      <c r="W3590">
        <v>162.06626191136044</v>
      </c>
      <c r="X3590">
        <v>122.54751661695482</v>
      </c>
      <c r="Y3590">
        <v>173.99036803899318</v>
      </c>
      <c r="Z3590">
        <v>21.508875694799986</v>
      </c>
      <c r="AA3590">
        <v>62.048843166571999</v>
      </c>
      <c r="AB3590">
        <v>43.980271713447351</v>
      </c>
      <c r="AC3590">
        <v>56.495183210677752</v>
      </c>
      <c r="AD3590">
        <v>0</v>
      </c>
      <c r="AE3590">
        <v>642.63732035280555</v>
      </c>
    </row>
    <row r="3591" spans="1:31" x14ac:dyDescent="0.25">
      <c r="A3591">
        <v>2367038</v>
      </c>
      <c r="B3591">
        <v>1</v>
      </c>
      <c r="C3591" t="s">
        <v>80</v>
      </c>
      <c r="D3591" t="s">
        <v>87</v>
      </c>
      <c r="E3591" t="s">
        <v>132</v>
      </c>
      <c r="F3591" t="s">
        <v>10530</v>
      </c>
      <c r="G3591" t="s">
        <v>168</v>
      </c>
      <c r="H3591" t="s">
        <v>135</v>
      </c>
      <c r="I3591" t="s">
        <v>136</v>
      </c>
      <c r="J3591" t="s">
        <v>137</v>
      </c>
      <c r="K3591" t="s">
        <v>138</v>
      </c>
      <c r="L3591" t="s">
        <v>10531</v>
      </c>
      <c r="M3591" t="s">
        <v>10337</v>
      </c>
      <c r="N3591">
        <v>0.26472222200000001</v>
      </c>
      <c r="O3591">
        <v>1</v>
      </c>
      <c r="P3591">
        <v>9749</v>
      </c>
      <c r="Q3591">
        <v>2</v>
      </c>
      <c r="R3591">
        <v>25</v>
      </c>
      <c r="S3591">
        <v>26</v>
      </c>
      <c r="T3591">
        <v>1003</v>
      </c>
      <c r="U3591">
        <v>10</v>
      </c>
      <c r="V3591">
        <v>5</v>
      </c>
      <c r="W3591">
        <v>8.4995371564330569E-2</v>
      </c>
      <c r="X3591">
        <v>984.64833867426273</v>
      </c>
      <c r="Y3591">
        <v>0.3972957235023975</v>
      </c>
      <c r="Z3591">
        <v>4.1006069330021724</v>
      </c>
      <c r="AA3591">
        <v>133.22362394937994</v>
      </c>
      <c r="AB3591">
        <v>666.27014364312822</v>
      </c>
      <c r="AC3591">
        <v>155.98818102304259</v>
      </c>
      <c r="AD3591">
        <v>72.111726986331703</v>
      </c>
      <c r="AE3591">
        <v>2016.8249123042142</v>
      </c>
    </row>
    <row r="3592" spans="1:31" x14ac:dyDescent="0.25">
      <c r="A3592">
        <v>2366746</v>
      </c>
      <c r="B3592">
        <v>1</v>
      </c>
      <c r="C3592" t="s">
        <v>80</v>
      </c>
      <c r="D3592" t="s">
        <v>96</v>
      </c>
      <c r="E3592" t="s">
        <v>154</v>
      </c>
      <c r="F3592" t="s">
        <v>10532</v>
      </c>
      <c r="G3592" t="s">
        <v>2040</v>
      </c>
      <c r="H3592" t="s">
        <v>151</v>
      </c>
      <c r="I3592" t="s">
        <v>136</v>
      </c>
      <c r="J3592" t="s">
        <v>137</v>
      </c>
      <c r="K3592" t="s">
        <v>138</v>
      </c>
      <c r="L3592" t="s">
        <v>10533</v>
      </c>
      <c r="M3592" t="s">
        <v>10534</v>
      </c>
      <c r="N3592">
        <v>0.1825</v>
      </c>
      <c r="O3592">
        <v>0</v>
      </c>
      <c r="P3592">
        <v>92</v>
      </c>
      <c r="Q3592">
        <v>0</v>
      </c>
      <c r="R3592">
        <v>0</v>
      </c>
      <c r="S3592">
        <v>0</v>
      </c>
      <c r="T3592">
        <v>34</v>
      </c>
      <c r="U3592">
        <v>0</v>
      </c>
      <c r="V3592">
        <v>0</v>
      </c>
      <c r="W3592">
        <v>0</v>
      </c>
      <c r="X3592">
        <v>13.39905750674064</v>
      </c>
      <c r="Y3592">
        <v>0</v>
      </c>
      <c r="Z3592">
        <v>0</v>
      </c>
      <c r="AA3592">
        <v>0</v>
      </c>
      <c r="AB3592">
        <v>14.477320025228476</v>
      </c>
      <c r="AC3592">
        <v>0</v>
      </c>
      <c r="AD3592">
        <v>0</v>
      </c>
      <c r="AE3592">
        <v>27.876377531969116</v>
      </c>
    </row>
    <row r="3593" spans="1:31" x14ac:dyDescent="0.25">
      <c r="A3593">
        <v>2366826</v>
      </c>
      <c r="B3593">
        <v>1</v>
      </c>
      <c r="C3593" t="s">
        <v>80</v>
      </c>
      <c r="D3593" t="s">
        <v>83</v>
      </c>
      <c r="E3593" t="s">
        <v>320</v>
      </c>
      <c r="F3593" t="s">
        <v>427</v>
      </c>
      <c r="G3593" t="s">
        <v>168</v>
      </c>
      <c r="H3593" t="s">
        <v>135</v>
      </c>
      <c r="I3593" t="s">
        <v>136</v>
      </c>
      <c r="J3593" t="s">
        <v>137</v>
      </c>
      <c r="K3593" t="s">
        <v>138</v>
      </c>
      <c r="L3593" t="s">
        <v>10535</v>
      </c>
      <c r="M3593" t="s">
        <v>10536</v>
      </c>
      <c r="N3593">
        <v>0.26638888799999999</v>
      </c>
      <c r="O3593">
        <v>2</v>
      </c>
      <c r="P3593">
        <v>4337</v>
      </c>
      <c r="Q3593">
        <v>5</v>
      </c>
      <c r="R3593">
        <v>5</v>
      </c>
      <c r="S3593">
        <v>31</v>
      </c>
      <c r="T3593">
        <v>1823</v>
      </c>
      <c r="U3593">
        <v>19</v>
      </c>
      <c r="V3593">
        <v>79</v>
      </c>
      <c r="W3593">
        <v>8.4001414132533356E-2</v>
      </c>
      <c r="X3593">
        <v>384.17437280595658</v>
      </c>
      <c r="Y3593">
        <v>60.054216644706706</v>
      </c>
      <c r="Z3593">
        <v>0.58564198603489248</v>
      </c>
      <c r="AA3593">
        <v>97.746719987742239</v>
      </c>
      <c r="AB3593">
        <v>661.26722075767634</v>
      </c>
      <c r="AC3593">
        <v>399.90191266969174</v>
      </c>
      <c r="AD3593">
        <v>886.79741455055898</v>
      </c>
      <c r="AE3593">
        <v>2490.6115008165002</v>
      </c>
    </row>
    <row r="3594" spans="1:31" x14ac:dyDescent="0.25">
      <c r="A3594">
        <v>2366806</v>
      </c>
      <c r="B3594">
        <v>1</v>
      </c>
      <c r="C3594" t="s">
        <v>80</v>
      </c>
      <c r="D3594" t="s">
        <v>102</v>
      </c>
      <c r="E3594" t="s">
        <v>132</v>
      </c>
      <c r="F3594" t="s">
        <v>10537</v>
      </c>
      <c r="G3594" t="s">
        <v>142</v>
      </c>
      <c r="H3594" t="s">
        <v>135</v>
      </c>
      <c r="I3594" t="s">
        <v>136</v>
      </c>
      <c r="J3594" t="s">
        <v>137</v>
      </c>
      <c r="K3594" t="s">
        <v>138</v>
      </c>
      <c r="L3594" t="s">
        <v>10538</v>
      </c>
      <c r="M3594" t="s">
        <v>10539</v>
      </c>
      <c r="N3594">
        <v>1.9241666660000001</v>
      </c>
      <c r="O3594">
        <v>0</v>
      </c>
      <c r="P3594">
        <v>130</v>
      </c>
      <c r="Q3594">
        <v>0</v>
      </c>
      <c r="R3594">
        <v>5</v>
      </c>
      <c r="S3594">
        <v>0</v>
      </c>
      <c r="T3594">
        <v>10</v>
      </c>
      <c r="U3594">
        <v>0</v>
      </c>
      <c r="V3594">
        <v>0</v>
      </c>
      <c r="W3594">
        <v>0</v>
      </c>
      <c r="X3594">
        <v>68.185932284366615</v>
      </c>
      <c r="Y3594">
        <v>0</v>
      </c>
      <c r="Z3594">
        <v>34.903665828221946</v>
      </c>
      <c r="AA3594">
        <v>0</v>
      </c>
      <c r="AB3594">
        <v>33.306500700941683</v>
      </c>
      <c r="AC3594">
        <v>0</v>
      </c>
      <c r="AD3594">
        <v>0</v>
      </c>
      <c r="AE3594">
        <v>136.39609881353024</v>
      </c>
    </row>
    <row r="3595" spans="1:31" x14ac:dyDescent="0.25">
      <c r="A3595">
        <v>2367012</v>
      </c>
      <c r="B3595">
        <v>1</v>
      </c>
      <c r="C3595" t="s">
        <v>81</v>
      </c>
      <c r="D3595" t="s">
        <v>117</v>
      </c>
      <c r="E3595" t="s">
        <v>132</v>
      </c>
      <c r="F3595" t="s">
        <v>10540</v>
      </c>
      <c r="G3595" t="s">
        <v>244</v>
      </c>
      <c r="H3595" t="s">
        <v>135</v>
      </c>
      <c r="I3595" t="s">
        <v>136</v>
      </c>
      <c r="J3595" t="s">
        <v>137</v>
      </c>
      <c r="K3595" t="s">
        <v>245</v>
      </c>
      <c r="L3595" t="s">
        <v>10541</v>
      </c>
      <c r="M3595" t="s">
        <v>10542</v>
      </c>
      <c r="N3595">
        <v>1.2636111109999999</v>
      </c>
      <c r="O3595">
        <v>0</v>
      </c>
      <c r="P3595">
        <v>13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2.563397172331757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2.563397172331757</v>
      </c>
    </row>
    <row r="3596" spans="1:31" x14ac:dyDescent="0.25">
      <c r="A3596">
        <v>2366763</v>
      </c>
      <c r="B3596">
        <v>1</v>
      </c>
      <c r="C3596" t="s">
        <v>80</v>
      </c>
      <c r="D3596" t="s">
        <v>82</v>
      </c>
      <c r="E3596" t="s">
        <v>154</v>
      </c>
      <c r="F3596" t="s">
        <v>10543</v>
      </c>
      <c r="G3596" t="s">
        <v>292</v>
      </c>
      <c r="H3596" t="s">
        <v>151</v>
      </c>
      <c r="I3596" t="s">
        <v>136</v>
      </c>
      <c r="J3596" t="s">
        <v>3</v>
      </c>
      <c r="K3596" t="s">
        <v>138</v>
      </c>
      <c r="L3596" t="s">
        <v>10544</v>
      </c>
      <c r="M3596" t="s">
        <v>10545</v>
      </c>
      <c r="N3596">
        <v>1.592222222</v>
      </c>
      <c r="O3596">
        <v>0</v>
      </c>
      <c r="P3596">
        <v>829</v>
      </c>
      <c r="Q3596">
        <v>0</v>
      </c>
      <c r="R3596">
        <v>0</v>
      </c>
      <c r="S3596">
        <v>0</v>
      </c>
      <c r="T3596">
        <v>68</v>
      </c>
      <c r="U3596">
        <v>0</v>
      </c>
      <c r="V3596">
        <v>0</v>
      </c>
      <c r="W3596">
        <v>0</v>
      </c>
      <c r="X3596">
        <v>335.534905311584</v>
      </c>
      <c r="Y3596">
        <v>0</v>
      </c>
      <c r="Z3596">
        <v>0</v>
      </c>
      <c r="AA3596">
        <v>0</v>
      </c>
      <c r="AB3596">
        <v>112.11175488686777</v>
      </c>
      <c r="AC3596">
        <v>0</v>
      </c>
      <c r="AD3596">
        <v>0</v>
      </c>
      <c r="AE3596">
        <v>447.64666019845174</v>
      </c>
    </row>
    <row r="3597" spans="1:31" x14ac:dyDescent="0.25">
      <c r="A3597">
        <v>2367161</v>
      </c>
      <c r="B3597">
        <v>1</v>
      </c>
      <c r="C3597" t="s">
        <v>80</v>
      </c>
      <c r="D3597" t="s">
        <v>93</v>
      </c>
      <c r="E3597" t="s">
        <v>154</v>
      </c>
      <c r="F3597" t="s">
        <v>10546</v>
      </c>
      <c r="G3597" t="s">
        <v>288</v>
      </c>
      <c r="H3597" t="s">
        <v>151</v>
      </c>
      <c r="I3597" t="s">
        <v>136</v>
      </c>
      <c r="J3597" t="s">
        <v>137</v>
      </c>
      <c r="K3597" t="s">
        <v>138</v>
      </c>
      <c r="L3597" t="s">
        <v>10547</v>
      </c>
      <c r="M3597" t="s">
        <v>10548</v>
      </c>
      <c r="N3597">
        <v>2.1666666659999998</v>
      </c>
      <c r="O3597">
        <v>0</v>
      </c>
      <c r="P3597">
        <v>80</v>
      </c>
      <c r="Q3597">
        <v>0</v>
      </c>
      <c r="R3597">
        <v>16</v>
      </c>
      <c r="S3597">
        <v>0</v>
      </c>
      <c r="T3597">
        <v>9</v>
      </c>
      <c r="U3597">
        <v>0</v>
      </c>
      <c r="V3597">
        <v>0</v>
      </c>
      <c r="W3597">
        <v>0</v>
      </c>
      <c r="X3597">
        <v>27.317526376703004</v>
      </c>
      <c r="Y3597">
        <v>0</v>
      </c>
      <c r="Z3597">
        <v>32.06096599605241</v>
      </c>
      <c r="AA3597">
        <v>0</v>
      </c>
      <c r="AB3597">
        <v>17.866338597604575</v>
      </c>
      <c r="AC3597">
        <v>0</v>
      </c>
      <c r="AD3597">
        <v>0</v>
      </c>
      <c r="AE3597">
        <v>77.244830970359999</v>
      </c>
    </row>
    <row r="3598" spans="1:31" x14ac:dyDescent="0.25">
      <c r="A3598">
        <v>2366958</v>
      </c>
      <c r="B3598">
        <v>1</v>
      </c>
      <c r="C3598" t="s">
        <v>80</v>
      </c>
      <c r="D3598" t="s">
        <v>92</v>
      </c>
      <c r="E3598" t="s">
        <v>148</v>
      </c>
      <c r="F3598" t="s">
        <v>9704</v>
      </c>
      <c r="G3598" t="s">
        <v>160</v>
      </c>
      <c r="H3598" t="s">
        <v>151</v>
      </c>
      <c r="I3598" t="s">
        <v>136</v>
      </c>
      <c r="J3598" t="s">
        <v>137</v>
      </c>
      <c r="K3598" t="s">
        <v>138</v>
      </c>
      <c r="L3598" t="s">
        <v>10549</v>
      </c>
      <c r="M3598" t="s">
        <v>10550</v>
      </c>
      <c r="N3598">
        <v>1.674722222</v>
      </c>
      <c r="O3598">
        <v>0</v>
      </c>
      <c r="P3598">
        <v>1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0.56992170944251419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0.56992170944251419</v>
      </c>
    </row>
    <row r="3599" spans="1:31" x14ac:dyDescent="0.25">
      <c r="A3599">
        <v>2366981</v>
      </c>
      <c r="B3599">
        <v>1</v>
      </c>
      <c r="C3599" t="s">
        <v>80</v>
      </c>
      <c r="D3599" t="s">
        <v>110</v>
      </c>
      <c r="E3599" t="s">
        <v>148</v>
      </c>
      <c r="F3599" t="s">
        <v>10551</v>
      </c>
      <c r="G3599" t="s">
        <v>160</v>
      </c>
      <c r="H3599" t="s">
        <v>151</v>
      </c>
      <c r="I3599" t="s">
        <v>136</v>
      </c>
      <c r="J3599" t="s">
        <v>137</v>
      </c>
      <c r="K3599" t="s">
        <v>138</v>
      </c>
      <c r="L3599" t="s">
        <v>10552</v>
      </c>
      <c r="M3599" t="s">
        <v>10553</v>
      </c>
      <c r="N3599">
        <v>2.0888888880000001</v>
      </c>
      <c r="O3599">
        <v>0</v>
      </c>
      <c r="P3599">
        <v>3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4.2163796255603518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4.2163796255603518</v>
      </c>
    </row>
    <row r="3600" spans="1:31" x14ac:dyDescent="0.25">
      <c r="A3600">
        <v>2367004</v>
      </c>
      <c r="B3600">
        <v>1</v>
      </c>
      <c r="C3600" t="s">
        <v>80</v>
      </c>
      <c r="D3600" t="s">
        <v>100</v>
      </c>
      <c r="E3600" t="s">
        <v>166</v>
      </c>
      <c r="F3600" t="s">
        <v>9227</v>
      </c>
      <c r="G3600" t="s">
        <v>168</v>
      </c>
      <c r="H3600" t="s">
        <v>135</v>
      </c>
      <c r="I3600" t="s">
        <v>136</v>
      </c>
      <c r="J3600" t="s">
        <v>137</v>
      </c>
      <c r="K3600" t="s">
        <v>138</v>
      </c>
      <c r="L3600" t="s">
        <v>10554</v>
      </c>
      <c r="M3600" t="s">
        <v>10555</v>
      </c>
      <c r="N3600">
        <v>0.5575</v>
      </c>
      <c r="O3600">
        <v>2</v>
      </c>
      <c r="P3600">
        <v>1331</v>
      </c>
      <c r="Q3600">
        <v>14</v>
      </c>
      <c r="R3600">
        <v>143</v>
      </c>
      <c r="S3600">
        <v>29</v>
      </c>
      <c r="T3600">
        <v>116</v>
      </c>
      <c r="U3600">
        <v>2</v>
      </c>
      <c r="V3600">
        <v>0</v>
      </c>
      <c r="W3600">
        <v>0.22755644560338503</v>
      </c>
      <c r="X3600">
        <v>463.00943007626802</v>
      </c>
      <c r="Y3600">
        <v>28.127259789853305</v>
      </c>
      <c r="Z3600">
        <v>113.87342070032646</v>
      </c>
      <c r="AA3600">
        <v>136.46837080540055</v>
      </c>
      <c r="AB3600">
        <v>142.90081177640394</v>
      </c>
      <c r="AC3600">
        <v>56.656895066506834</v>
      </c>
      <c r="AD3600">
        <v>0</v>
      </c>
      <c r="AE3600">
        <v>941.26374466036259</v>
      </c>
    </row>
    <row r="3601" spans="1:31" x14ac:dyDescent="0.25">
      <c r="A3601">
        <v>2366835</v>
      </c>
      <c r="B3601">
        <v>1</v>
      </c>
      <c r="C3601" t="s">
        <v>81</v>
      </c>
      <c r="D3601" t="s">
        <v>115</v>
      </c>
      <c r="E3601" t="s">
        <v>166</v>
      </c>
      <c r="F3601" t="s">
        <v>3593</v>
      </c>
      <c r="G3601" t="s">
        <v>244</v>
      </c>
      <c r="H3601" t="s">
        <v>135</v>
      </c>
      <c r="I3601" t="s">
        <v>136</v>
      </c>
      <c r="J3601" t="s">
        <v>137</v>
      </c>
      <c r="K3601" t="s">
        <v>245</v>
      </c>
      <c r="L3601" t="s">
        <v>10556</v>
      </c>
      <c r="M3601" t="s">
        <v>10557</v>
      </c>
      <c r="N3601">
        <v>6.0547222219999997</v>
      </c>
      <c r="O3601">
        <v>1</v>
      </c>
      <c r="P3601">
        <v>670</v>
      </c>
      <c r="Q3601">
        <v>17</v>
      </c>
      <c r="R3601">
        <v>224</v>
      </c>
      <c r="S3601">
        <v>3</v>
      </c>
      <c r="T3601">
        <v>50</v>
      </c>
      <c r="U3601">
        <v>1</v>
      </c>
      <c r="V3601">
        <v>0</v>
      </c>
      <c r="W3601">
        <v>0.5459440735296166</v>
      </c>
      <c r="X3601">
        <v>1058.531767787254</v>
      </c>
      <c r="Y3601">
        <v>896.5692773012413</v>
      </c>
      <c r="Z3601">
        <v>2501.5845455794606</v>
      </c>
      <c r="AA3601">
        <v>75.176860140641708</v>
      </c>
      <c r="AB3601">
        <v>384.7283556669974</v>
      </c>
      <c r="AC3601">
        <v>197.7108569174068</v>
      </c>
      <c r="AD3601">
        <v>0</v>
      </c>
      <c r="AE3601">
        <v>5114.8476074665323</v>
      </c>
    </row>
    <row r="3602" spans="1:31" x14ac:dyDescent="0.25">
      <c r="A3602">
        <v>2366998</v>
      </c>
      <c r="B3602">
        <v>1</v>
      </c>
      <c r="C3602" t="s">
        <v>81</v>
      </c>
      <c r="D3602" t="s">
        <v>128</v>
      </c>
      <c r="E3602" t="s">
        <v>148</v>
      </c>
      <c r="F3602" t="s">
        <v>10558</v>
      </c>
      <c r="G3602" t="s">
        <v>150</v>
      </c>
      <c r="H3602" t="s">
        <v>151</v>
      </c>
      <c r="I3602" t="s">
        <v>136</v>
      </c>
      <c r="J3602" t="s">
        <v>137</v>
      </c>
      <c r="K3602" t="s">
        <v>138</v>
      </c>
      <c r="L3602" t="s">
        <v>10559</v>
      </c>
      <c r="M3602" t="s">
        <v>10560</v>
      </c>
      <c r="N3602">
        <v>3.8530555550000001</v>
      </c>
      <c r="O3602">
        <v>0</v>
      </c>
      <c r="P3602">
        <v>4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1.6068822223328927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1.6068822223328927</v>
      </c>
    </row>
    <row r="3603" spans="1:31" x14ac:dyDescent="0.25">
      <c r="A3603">
        <v>2366795</v>
      </c>
      <c r="B3603">
        <v>1</v>
      </c>
      <c r="C3603" t="s">
        <v>80</v>
      </c>
      <c r="D3603" t="s">
        <v>107</v>
      </c>
      <c r="E3603" t="s">
        <v>132</v>
      </c>
      <c r="F3603" t="s">
        <v>10561</v>
      </c>
      <c r="G3603" t="s">
        <v>1077</v>
      </c>
      <c r="H3603" t="s">
        <v>135</v>
      </c>
      <c r="I3603" t="s">
        <v>136</v>
      </c>
      <c r="J3603" t="s">
        <v>137</v>
      </c>
      <c r="K3603" t="s">
        <v>138</v>
      </c>
      <c r="L3603" t="s">
        <v>10562</v>
      </c>
      <c r="M3603" t="s">
        <v>10563</v>
      </c>
      <c r="N3603">
        <v>3.801111111</v>
      </c>
      <c r="O3603">
        <v>0</v>
      </c>
      <c r="P3603">
        <v>285</v>
      </c>
      <c r="Q3603">
        <v>0</v>
      </c>
      <c r="R3603">
        <v>0</v>
      </c>
      <c r="S3603">
        <v>0</v>
      </c>
      <c r="T3603">
        <v>25</v>
      </c>
      <c r="U3603">
        <v>0</v>
      </c>
      <c r="V3603">
        <v>0</v>
      </c>
      <c r="W3603">
        <v>0</v>
      </c>
      <c r="X3603">
        <v>345.86602033525764</v>
      </c>
      <c r="Y3603">
        <v>0</v>
      </c>
      <c r="Z3603">
        <v>0</v>
      </c>
      <c r="AA3603">
        <v>0</v>
      </c>
      <c r="AB3603">
        <v>134.26761876587111</v>
      </c>
      <c r="AC3603">
        <v>0</v>
      </c>
      <c r="AD3603">
        <v>0</v>
      </c>
      <c r="AE3603">
        <v>480.13363910112878</v>
      </c>
    </row>
    <row r="3604" spans="1:31" x14ac:dyDescent="0.25">
      <c r="A3604">
        <v>2366895</v>
      </c>
      <c r="B3604">
        <v>1</v>
      </c>
      <c r="C3604" t="s">
        <v>80</v>
      </c>
      <c r="D3604" t="s">
        <v>99</v>
      </c>
      <c r="E3604" t="s">
        <v>225</v>
      </c>
      <c r="F3604" t="s">
        <v>10564</v>
      </c>
      <c r="G3604" t="s">
        <v>244</v>
      </c>
      <c r="H3604" t="s">
        <v>151</v>
      </c>
      <c r="I3604" t="s">
        <v>136</v>
      </c>
      <c r="J3604" t="s">
        <v>137</v>
      </c>
      <c r="K3604" t="s">
        <v>245</v>
      </c>
      <c r="L3604" t="s">
        <v>10565</v>
      </c>
      <c r="M3604" t="s">
        <v>10566</v>
      </c>
      <c r="N3604">
        <v>1.005833333</v>
      </c>
      <c r="O3604">
        <v>0</v>
      </c>
      <c r="P3604">
        <v>84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22.114502558023926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22.114502558023926</v>
      </c>
    </row>
    <row r="3605" spans="1:31" x14ac:dyDescent="0.25">
      <c r="A3605">
        <v>2367087</v>
      </c>
      <c r="B3605">
        <v>1</v>
      </c>
      <c r="C3605" t="s">
        <v>80</v>
      </c>
      <c r="D3605" t="s">
        <v>110</v>
      </c>
      <c r="E3605" t="s">
        <v>148</v>
      </c>
      <c r="F3605" t="s">
        <v>10567</v>
      </c>
      <c r="G3605" t="s">
        <v>150</v>
      </c>
      <c r="H3605" t="s">
        <v>151</v>
      </c>
      <c r="I3605" t="s">
        <v>136</v>
      </c>
      <c r="J3605" t="s">
        <v>137</v>
      </c>
      <c r="K3605" t="s">
        <v>138</v>
      </c>
      <c r="L3605" t="s">
        <v>10568</v>
      </c>
      <c r="M3605" t="s">
        <v>10569</v>
      </c>
      <c r="N3605">
        <v>1.660555555</v>
      </c>
      <c r="O3605">
        <v>0</v>
      </c>
      <c r="P3605">
        <v>15</v>
      </c>
      <c r="Q3605">
        <v>0</v>
      </c>
      <c r="R3605">
        <v>0</v>
      </c>
      <c r="S3605">
        <v>0</v>
      </c>
      <c r="T3605">
        <v>3</v>
      </c>
      <c r="U3605">
        <v>0</v>
      </c>
      <c r="V3605">
        <v>0</v>
      </c>
      <c r="W3605">
        <v>0</v>
      </c>
      <c r="X3605">
        <v>11.576405830108834</v>
      </c>
      <c r="Y3605">
        <v>0</v>
      </c>
      <c r="Z3605">
        <v>0</v>
      </c>
      <c r="AA3605">
        <v>0</v>
      </c>
      <c r="AB3605">
        <v>5.4715855988312461</v>
      </c>
      <c r="AC3605">
        <v>0</v>
      </c>
      <c r="AD3605">
        <v>0</v>
      </c>
      <c r="AE3605">
        <v>17.04799142894008</v>
      </c>
    </row>
    <row r="3606" spans="1:31" x14ac:dyDescent="0.25">
      <c r="A3606">
        <v>2366941</v>
      </c>
      <c r="B3606">
        <v>1</v>
      </c>
      <c r="C3606" t="s">
        <v>80</v>
      </c>
      <c r="D3606" t="s">
        <v>99</v>
      </c>
      <c r="E3606" t="s">
        <v>148</v>
      </c>
      <c r="F3606" t="s">
        <v>10570</v>
      </c>
      <c r="G3606" t="s">
        <v>240</v>
      </c>
      <c r="H3606" t="s">
        <v>151</v>
      </c>
      <c r="I3606" t="s">
        <v>136</v>
      </c>
      <c r="J3606" t="s">
        <v>137</v>
      </c>
      <c r="K3606" t="s">
        <v>138</v>
      </c>
      <c r="L3606" t="s">
        <v>10571</v>
      </c>
      <c r="M3606" t="s">
        <v>10572</v>
      </c>
      <c r="N3606">
        <v>1.2469444439999999</v>
      </c>
      <c r="O3606">
        <v>0</v>
      </c>
      <c r="P3606">
        <v>1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</row>
    <row r="3607" spans="1:31" x14ac:dyDescent="0.25">
      <c r="A3607">
        <v>2367207</v>
      </c>
      <c r="B3607">
        <v>1</v>
      </c>
      <c r="C3607" t="s">
        <v>80</v>
      </c>
      <c r="D3607" t="s">
        <v>99</v>
      </c>
      <c r="E3607" t="s">
        <v>148</v>
      </c>
      <c r="F3607" t="s">
        <v>10573</v>
      </c>
      <c r="G3607" t="s">
        <v>160</v>
      </c>
      <c r="H3607" t="s">
        <v>151</v>
      </c>
      <c r="I3607" t="s">
        <v>136</v>
      </c>
      <c r="J3607" t="s">
        <v>137</v>
      </c>
      <c r="K3607" t="s">
        <v>138</v>
      </c>
      <c r="L3607" t="s">
        <v>10574</v>
      </c>
      <c r="M3607" t="s">
        <v>10575</v>
      </c>
      <c r="N3607">
        <v>2.2522222219999999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1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4.7017794247677784</v>
      </c>
      <c r="AC3607">
        <v>0</v>
      </c>
      <c r="AD3607">
        <v>0</v>
      </c>
      <c r="AE3607">
        <v>4.7017794247677784</v>
      </c>
    </row>
    <row r="3608" spans="1:31" x14ac:dyDescent="0.25">
      <c r="A3608">
        <v>2366852</v>
      </c>
      <c r="B3608">
        <v>1</v>
      </c>
      <c r="C3608" t="s">
        <v>80</v>
      </c>
      <c r="D3608" t="s">
        <v>104</v>
      </c>
      <c r="E3608" t="s">
        <v>132</v>
      </c>
      <c r="F3608" t="s">
        <v>10576</v>
      </c>
      <c r="G3608" t="s">
        <v>244</v>
      </c>
      <c r="H3608" t="s">
        <v>135</v>
      </c>
      <c r="I3608" t="s">
        <v>136</v>
      </c>
      <c r="J3608" t="s">
        <v>137</v>
      </c>
      <c r="K3608" t="s">
        <v>245</v>
      </c>
      <c r="L3608" t="s">
        <v>10577</v>
      </c>
      <c r="M3608" t="s">
        <v>10578</v>
      </c>
      <c r="N3608">
        <v>7.5613888879999998</v>
      </c>
      <c r="O3608">
        <v>10</v>
      </c>
      <c r="P3608">
        <v>36</v>
      </c>
      <c r="Q3608">
        <v>59</v>
      </c>
      <c r="R3608">
        <v>198</v>
      </c>
      <c r="S3608">
        <v>22</v>
      </c>
      <c r="T3608">
        <v>49</v>
      </c>
      <c r="U3608">
        <v>6</v>
      </c>
      <c r="V3608">
        <v>0</v>
      </c>
      <c r="W3608">
        <v>30.74242369483456</v>
      </c>
      <c r="X3608">
        <v>112.57848862649776</v>
      </c>
      <c r="Y3608">
        <v>1642.1462329594312</v>
      </c>
      <c r="Z3608">
        <v>910.22974631391708</v>
      </c>
      <c r="AA3608">
        <v>682.16714330095988</v>
      </c>
      <c r="AB3608">
        <v>545.90791144328477</v>
      </c>
      <c r="AC3608">
        <v>5882.6601202405291</v>
      </c>
      <c r="AD3608">
        <v>0</v>
      </c>
      <c r="AE3608">
        <v>9806.4320665794548</v>
      </c>
    </row>
    <row r="3609" spans="1:31" x14ac:dyDescent="0.25">
      <c r="A3609">
        <v>2367184</v>
      </c>
      <c r="B3609">
        <v>1</v>
      </c>
      <c r="C3609" t="s">
        <v>81</v>
      </c>
      <c r="D3609" t="s">
        <v>128</v>
      </c>
      <c r="E3609" t="s">
        <v>148</v>
      </c>
      <c r="F3609" t="s">
        <v>10579</v>
      </c>
      <c r="G3609" t="s">
        <v>240</v>
      </c>
      <c r="H3609" t="s">
        <v>151</v>
      </c>
      <c r="I3609" t="s">
        <v>136</v>
      </c>
      <c r="J3609" t="s">
        <v>137</v>
      </c>
      <c r="K3609" t="s">
        <v>138</v>
      </c>
      <c r="L3609" t="s">
        <v>10580</v>
      </c>
      <c r="M3609" t="s">
        <v>10581</v>
      </c>
      <c r="N3609">
        <v>5.6166666660000004</v>
      </c>
      <c r="O3609">
        <v>0</v>
      </c>
      <c r="P3609">
        <v>11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71.920793017323916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71.920793017323916</v>
      </c>
    </row>
    <row r="3610" spans="1:31" x14ac:dyDescent="0.25">
      <c r="A3610">
        <v>2366878</v>
      </c>
      <c r="B3610">
        <v>1</v>
      </c>
      <c r="C3610" t="s">
        <v>80</v>
      </c>
      <c r="D3610" t="s">
        <v>97</v>
      </c>
      <c r="E3610" t="s">
        <v>132</v>
      </c>
      <c r="F3610" t="s">
        <v>10582</v>
      </c>
      <c r="G3610" t="s">
        <v>168</v>
      </c>
      <c r="H3610" t="s">
        <v>135</v>
      </c>
      <c r="I3610" t="s">
        <v>136</v>
      </c>
      <c r="J3610" t="s">
        <v>137</v>
      </c>
      <c r="K3610" t="s">
        <v>138</v>
      </c>
      <c r="L3610" t="s">
        <v>10583</v>
      </c>
      <c r="M3610" t="s">
        <v>10584</v>
      </c>
      <c r="N3610">
        <v>3.0605555550000001</v>
      </c>
      <c r="O3610">
        <v>0</v>
      </c>
      <c r="P3610">
        <v>148</v>
      </c>
      <c r="Q3610">
        <v>0</v>
      </c>
      <c r="R3610">
        <v>20</v>
      </c>
      <c r="S3610">
        <v>0</v>
      </c>
      <c r="T3610">
        <v>36</v>
      </c>
      <c r="U3610">
        <v>0</v>
      </c>
      <c r="V3610">
        <v>0</v>
      </c>
      <c r="W3610">
        <v>0</v>
      </c>
      <c r="X3610">
        <v>136.72756932504439</v>
      </c>
      <c r="Y3610">
        <v>0</v>
      </c>
      <c r="Z3610">
        <v>34.059166026527237</v>
      </c>
      <c r="AA3610">
        <v>0</v>
      </c>
      <c r="AB3610">
        <v>53.930718631641227</v>
      </c>
      <c r="AC3610">
        <v>0</v>
      </c>
      <c r="AD3610">
        <v>0</v>
      </c>
      <c r="AE3610">
        <v>224.71745398321286</v>
      </c>
    </row>
    <row r="3611" spans="1:31" x14ac:dyDescent="0.25">
      <c r="A3611">
        <v>2367227</v>
      </c>
      <c r="B3611">
        <v>1</v>
      </c>
      <c r="C3611" t="s">
        <v>81</v>
      </c>
      <c r="D3611" t="s">
        <v>113</v>
      </c>
      <c r="E3611" t="s">
        <v>148</v>
      </c>
      <c r="F3611" t="s">
        <v>10585</v>
      </c>
      <c r="G3611" t="s">
        <v>160</v>
      </c>
      <c r="H3611" t="s">
        <v>151</v>
      </c>
      <c r="I3611" t="s">
        <v>136</v>
      </c>
      <c r="J3611" t="s">
        <v>137</v>
      </c>
      <c r="K3611" t="s">
        <v>138</v>
      </c>
      <c r="L3611" t="s">
        <v>10586</v>
      </c>
      <c r="M3611" t="s">
        <v>10587</v>
      </c>
      <c r="N3611">
        <v>2.036944444</v>
      </c>
      <c r="O3611">
        <v>0</v>
      </c>
      <c r="P3611">
        <v>1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9.8748462579938884E-2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9.8748462579938884E-2</v>
      </c>
    </row>
    <row r="3612" spans="1:31" x14ac:dyDescent="0.25">
      <c r="A3612">
        <v>2367250</v>
      </c>
      <c r="B3612">
        <v>1</v>
      </c>
      <c r="C3612" t="s">
        <v>81</v>
      </c>
      <c r="D3612" t="s">
        <v>112</v>
      </c>
      <c r="E3612" t="s">
        <v>148</v>
      </c>
      <c r="F3612" t="s">
        <v>10588</v>
      </c>
      <c r="G3612" t="s">
        <v>240</v>
      </c>
      <c r="H3612" t="s">
        <v>151</v>
      </c>
      <c r="I3612" t="s">
        <v>136</v>
      </c>
      <c r="J3612" t="s">
        <v>137</v>
      </c>
      <c r="K3612" t="s">
        <v>138</v>
      </c>
      <c r="L3612" t="s">
        <v>10589</v>
      </c>
      <c r="M3612" t="s">
        <v>10590</v>
      </c>
      <c r="N3612">
        <v>1.707777777</v>
      </c>
      <c r="O3612">
        <v>0</v>
      </c>
      <c r="P3612">
        <v>5</v>
      </c>
      <c r="Q3612">
        <v>0</v>
      </c>
      <c r="R3612">
        <v>0</v>
      </c>
      <c r="S3612">
        <v>0</v>
      </c>
      <c r="T3612">
        <v>1</v>
      </c>
      <c r="U3612">
        <v>0</v>
      </c>
      <c r="V3612">
        <v>0</v>
      </c>
      <c r="W3612">
        <v>0</v>
      </c>
      <c r="X3612">
        <v>3.6704994235471116</v>
      </c>
      <c r="Y3612">
        <v>0</v>
      </c>
      <c r="Z3612">
        <v>0</v>
      </c>
      <c r="AA3612">
        <v>0</v>
      </c>
      <c r="AB3612">
        <v>1.0740149504667436</v>
      </c>
      <c r="AC3612">
        <v>0</v>
      </c>
      <c r="AD3612">
        <v>0</v>
      </c>
      <c r="AE3612">
        <v>4.7445143740138551</v>
      </c>
    </row>
    <row r="3613" spans="1:31" x14ac:dyDescent="0.25">
      <c r="A3613">
        <v>2366772</v>
      </c>
      <c r="B3613">
        <v>1</v>
      </c>
      <c r="C3613" t="s">
        <v>80</v>
      </c>
      <c r="D3613" t="s">
        <v>92</v>
      </c>
      <c r="E3613" t="s">
        <v>166</v>
      </c>
      <c r="F3613" t="s">
        <v>1201</v>
      </c>
      <c r="G3613" t="s">
        <v>328</v>
      </c>
      <c r="H3613" t="s">
        <v>135</v>
      </c>
      <c r="I3613" t="s">
        <v>136</v>
      </c>
      <c r="J3613" t="s">
        <v>137</v>
      </c>
      <c r="K3613" t="s">
        <v>138</v>
      </c>
      <c r="L3613" t="s">
        <v>10591</v>
      </c>
      <c r="M3613" t="s">
        <v>10592</v>
      </c>
      <c r="N3613">
        <v>0.26611111100000001</v>
      </c>
      <c r="O3613">
        <v>8</v>
      </c>
      <c r="P3613">
        <v>3239</v>
      </c>
      <c r="Q3613">
        <v>16</v>
      </c>
      <c r="R3613">
        <v>454</v>
      </c>
      <c r="S3613">
        <v>33</v>
      </c>
      <c r="T3613">
        <v>434</v>
      </c>
      <c r="U3613">
        <v>1</v>
      </c>
      <c r="V3613">
        <v>3</v>
      </c>
      <c r="W3613">
        <v>24.765154880057722</v>
      </c>
      <c r="X3613">
        <v>273.73371407958825</v>
      </c>
      <c r="Y3613">
        <v>13.446487472118854</v>
      </c>
      <c r="Z3613">
        <v>125.22080382459066</v>
      </c>
      <c r="AA3613">
        <v>35.993626897001079</v>
      </c>
      <c r="AB3613">
        <v>91.671693659069717</v>
      </c>
      <c r="AC3613">
        <v>21.553184514844901</v>
      </c>
      <c r="AD3613">
        <v>0.3562480577822178</v>
      </c>
      <c r="AE3613">
        <v>586.74091338505343</v>
      </c>
    </row>
    <row r="3614" spans="1:31" x14ac:dyDescent="0.25">
      <c r="A3614">
        <v>2367147</v>
      </c>
      <c r="B3614">
        <v>1</v>
      </c>
      <c r="C3614" t="s">
        <v>80</v>
      </c>
      <c r="D3614" t="s">
        <v>98</v>
      </c>
      <c r="E3614" t="s">
        <v>132</v>
      </c>
      <c r="F3614" t="s">
        <v>9367</v>
      </c>
      <c r="G3614" t="s">
        <v>134</v>
      </c>
      <c r="H3614" t="s">
        <v>135</v>
      </c>
      <c r="I3614" t="s">
        <v>136</v>
      </c>
      <c r="J3614" t="s">
        <v>137</v>
      </c>
      <c r="K3614" t="s">
        <v>138</v>
      </c>
      <c r="L3614" t="s">
        <v>10593</v>
      </c>
      <c r="M3614" t="s">
        <v>10594</v>
      </c>
      <c r="N3614">
        <v>2.3391666660000001</v>
      </c>
      <c r="O3614">
        <v>0</v>
      </c>
      <c r="P3614">
        <v>0</v>
      </c>
      <c r="Q3614">
        <v>0</v>
      </c>
      <c r="R3614">
        <v>7</v>
      </c>
      <c r="S3614">
        <v>0</v>
      </c>
      <c r="T3614">
        <v>4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120.85645781423639</v>
      </c>
      <c r="AA3614">
        <v>0</v>
      </c>
      <c r="AB3614">
        <v>17.367573077067444</v>
      </c>
      <c r="AC3614">
        <v>0</v>
      </c>
      <c r="AD3614">
        <v>0</v>
      </c>
      <c r="AE3614">
        <v>138.22403089130384</v>
      </c>
    </row>
    <row r="3615" spans="1:31" x14ac:dyDescent="0.25">
      <c r="A3615">
        <v>2366955</v>
      </c>
      <c r="B3615">
        <v>1</v>
      </c>
      <c r="C3615" t="s">
        <v>80</v>
      </c>
      <c r="D3615" t="s">
        <v>92</v>
      </c>
      <c r="E3615" t="s">
        <v>148</v>
      </c>
      <c r="F3615" t="s">
        <v>10595</v>
      </c>
      <c r="G3615" t="s">
        <v>156</v>
      </c>
      <c r="H3615" t="s">
        <v>151</v>
      </c>
      <c r="I3615" t="s">
        <v>136</v>
      </c>
      <c r="J3615" t="s">
        <v>137</v>
      </c>
      <c r="K3615" t="s">
        <v>138</v>
      </c>
      <c r="L3615" t="s">
        <v>10596</v>
      </c>
      <c r="M3615" t="s">
        <v>10597</v>
      </c>
      <c r="N3615">
        <v>1.425277777</v>
      </c>
      <c r="O3615">
        <v>0</v>
      </c>
      <c r="P3615">
        <v>1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0.56788680295944061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0.56788680295944061</v>
      </c>
    </row>
    <row r="3616" spans="1:31" x14ac:dyDescent="0.25">
      <c r="A3616">
        <v>2367247</v>
      </c>
      <c r="B3616">
        <v>1</v>
      </c>
      <c r="C3616" t="s">
        <v>80</v>
      </c>
      <c r="D3616" t="s">
        <v>82</v>
      </c>
      <c r="E3616" t="s">
        <v>225</v>
      </c>
      <c r="F3616" t="s">
        <v>10598</v>
      </c>
      <c r="G3616" t="s">
        <v>156</v>
      </c>
      <c r="H3616" t="s">
        <v>151</v>
      </c>
      <c r="I3616" t="s">
        <v>136</v>
      </c>
      <c r="J3616" t="s">
        <v>137</v>
      </c>
      <c r="K3616" t="s">
        <v>138</v>
      </c>
      <c r="L3616" t="s">
        <v>10599</v>
      </c>
      <c r="M3616" t="s">
        <v>10600</v>
      </c>
      <c r="N3616">
        <v>0.883611111</v>
      </c>
      <c r="O3616">
        <v>0</v>
      </c>
      <c r="P3616">
        <v>185</v>
      </c>
      <c r="Q3616">
        <v>0</v>
      </c>
      <c r="R3616">
        <v>0</v>
      </c>
      <c r="S3616">
        <v>0</v>
      </c>
      <c r="T3616">
        <v>3</v>
      </c>
      <c r="U3616">
        <v>0</v>
      </c>
      <c r="V3616">
        <v>0</v>
      </c>
      <c r="W3616">
        <v>0</v>
      </c>
      <c r="X3616">
        <v>52.441156677736672</v>
      </c>
      <c r="Y3616">
        <v>0</v>
      </c>
      <c r="Z3616">
        <v>0</v>
      </c>
      <c r="AA3616">
        <v>0</v>
      </c>
      <c r="AB3616">
        <v>1.9351745312325217</v>
      </c>
      <c r="AC3616">
        <v>0</v>
      </c>
      <c r="AD3616">
        <v>0</v>
      </c>
      <c r="AE3616">
        <v>54.376331208969191</v>
      </c>
    </row>
    <row r="3617" spans="1:31" x14ac:dyDescent="0.25">
      <c r="A3617">
        <v>2367101</v>
      </c>
      <c r="B3617">
        <v>1</v>
      </c>
      <c r="C3617" t="s">
        <v>81</v>
      </c>
      <c r="D3617" t="s">
        <v>117</v>
      </c>
      <c r="E3617" t="s">
        <v>132</v>
      </c>
      <c r="F3617" t="s">
        <v>10601</v>
      </c>
      <c r="G3617" t="s">
        <v>244</v>
      </c>
      <c r="H3617" t="s">
        <v>135</v>
      </c>
      <c r="I3617" t="s">
        <v>136</v>
      </c>
      <c r="J3617" t="s">
        <v>137</v>
      </c>
      <c r="K3617" t="s">
        <v>245</v>
      </c>
      <c r="L3617" t="s">
        <v>10602</v>
      </c>
      <c r="M3617" t="s">
        <v>10603</v>
      </c>
      <c r="N3617">
        <v>0.28999999999999998</v>
      </c>
      <c r="O3617">
        <v>0</v>
      </c>
      <c r="P3617">
        <v>46</v>
      </c>
      <c r="Q3617">
        <v>0</v>
      </c>
      <c r="R3617">
        <v>0</v>
      </c>
      <c r="S3617">
        <v>0</v>
      </c>
      <c r="T3617">
        <v>1</v>
      </c>
      <c r="U3617">
        <v>0</v>
      </c>
      <c r="V3617">
        <v>0</v>
      </c>
      <c r="W3617">
        <v>0</v>
      </c>
      <c r="X3617">
        <v>2.5310700643881501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2.5310700643881501</v>
      </c>
    </row>
    <row r="3618" spans="1:31" x14ac:dyDescent="0.25">
      <c r="A3618">
        <v>2366752</v>
      </c>
      <c r="B3618">
        <v>1</v>
      </c>
      <c r="C3618" t="s">
        <v>80</v>
      </c>
      <c r="D3618" t="s">
        <v>92</v>
      </c>
      <c r="E3618" t="s">
        <v>166</v>
      </c>
      <c r="F3618" t="s">
        <v>10604</v>
      </c>
      <c r="G3618" t="s">
        <v>244</v>
      </c>
      <c r="H3618" t="s">
        <v>135</v>
      </c>
      <c r="I3618" t="s">
        <v>136</v>
      </c>
      <c r="J3618" t="s">
        <v>137</v>
      </c>
      <c r="K3618" t="s">
        <v>245</v>
      </c>
      <c r="L3618" t="s">
        <v>10605</v>
      </c>
      <c r="M3618" t="s">
        <v>10606</v>
      </c>
      <c r="N3618">
        <v>0.75555555500000005</v>
      </c>
      <c r="O3618">
        <v>0</v>
      </c>
      <c r="P3618">
        <v>92</v>
      </c>
      <c r="Q3618">
        <v>7</v>
      </c>
      <c r="R3618">
        <v>19</v>
      </c>
      <c r="S3618">
        <v>4</v>
      </c>
      <c r="T3618">
        <v>5</v>
      </c>
      <c r="U3618">
        <v>0</v>
      </c>
      <c r="V3618">
        <v>0</v>
      </c>
      <c r="W3618">
        <v>0</v>
      </c>
      <c r="X3618">
        <v>16.380329409905244</v>
      </c>
      <c r="Y3618">
        <v>50.498118875564437</v>
      </c>
      <c r="Z3618">
        <v>2.6347529696400445</v>
      </c>
      <c r="AA3618">
        <v>93.820418343191591</v>
      </c>
      <c r="AB3618">
        <v>5.2227182899663998</v>
      </c>
      <c r="AC3618">
        <v>0</v>
      </c>
      <c r="AD3618">
        <v>0</v>
      </c>
      <c r="AE3618">
        <v>168.55633788826771</v>
      </c>
    </row>
    <row r="3619" spans="1:31" x14ac:dyDescent="0.25">
      <c r="A3619">
        <v>2367084</v>
      </c>
      <c r="B3619">
        <v>1</v>
      </c>
      <c r="C3619" t="s">
        <v>80</v>
      </c>
      <c r="D3619" t="s">
        <v>96</v>
      </c>
      <c r="E3619" t="s">
        <v>148</v>
      </c>
      <c r="F3619" t="s">
        <v>10607</v>
      </c>
      <c r="G3619" t="s">
        <v>150</v>
      </c>
      <c r="H3619" t="s">
        <v>151</v>
      </c>
      <c r="I3619" t="s">
        <v>136</v>
      </c>
      <c r="J3619" t="s">
        <v>137</v>
      </c>
      <c r="K3619" t="s">
        <v>138</v>
      </c>
      <c r="L3619" t="s">
        <v>10608</v>
      </c>
      <c r="M3619" t="s">
        <v>10609</v>
      </c>
      <c r="N3619">
        <v>4.4705555549999998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1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6.0097045260944606</v>
      </c>
      <c r="AC3619">
        <v>0</v>
      </c>
      <c r="AD3619">
        <v>0</v>
      </c>
      <c r="AE3619">
        <v>6.0097045260944606</v>
      </c>
    </row>
    <row r="3620" spans="1:31" x14ac:dyDescent="0.25">
      <c r="A3620">
        <v>2366938</v>
      </c>
      <c r="B3620">
        <v>1</v>
      </c>
      <c r="C3620" t="s">
        <v>80</v>
      </c>
      <c r="D3620" t="s">
        <v>102</v>
      </c>
      <c r="E3620" t="s">
        <v>166</v>
      </c>
      <c r="F3620" t="s">
        <v>10610</v>
      </c>
      <c r="G3620" t="s">
        <v>168</v>
      </c>
      <c r="H3620" t="s">
        <v>135</v>
      </c>
      <c r="I3620" t="s">
        <v>136</v>
      </c>
      <c r="J3620" t="s">
        <v>137</v>
      </c>
      <c r="K3620" t="s">
        <v>138</v>
      </c>
      <c r="L3620" t="s">
        <v>10611</v>
      </c>
      <c r="M3620" t="s">
        <v>10612</v>
      </c>
      <c r="N3620">
        <v>0.35888888800000002</v>
      </c>
      <c r="O3620">
        <v>1</v>
      </c>
      <c r="P3620">
        <v>1034</v>
      </c>
      <c r="Q3620">
        <v>2</v>
      </c>
      <c r="R3620">
        <v>16</v>
      </c>
      <c r="S3620">
        <v>5</v>
      </c>
      <c r="T3620">
        <v>75</v>
      </c>
      <c r="U3620">
        <v>0</v>
      </c>
      <c r="V3620">
        <v>0</v>
      </c>
      <c r="W3620">
        <v>0.34137691367091327</v>
      </c>
      <c r="X3620">
        <v>62.327964523025663</v>
      </c>
      <c r="Y3620">
        <v>1.2211891961732566</v>
      </c>
      <c r="Z3620">
        <v>9.8860308575961557</v>
      </c>
      <c r="AA3620">
        <v>4.2613330079304168</v>
      </c>
      <c r="AB3620">
        <v>23.618451268971739</v>
      </c>
      <c r="AC3620">
        <v>0</v>
      </c>
      <c r="AD3620">
        <v>0</v>
      </c>
      <c r="AE3620">
        <v>101.65634576736815</v>
      </c>
    </row>
    <row r="3621" spans="1:31" x14ac:dyDescent="0.25">
      <c r="A3621">
        <v>2366875</v>
      </c>
      <c r="B3621">
        <v>1</v>
      </c>
      <c r="C3621" t="s">
        <v>80</v>
      </c>
      <c r="D3621" t="s">
        <v>110</v>
      </c>
      <c r="E3621" t="s">
        <v>166</v>
      </c>
      <c r="F3621" t="s">
        <v>10613</v>
      </c>
      <c r="G3621" t="s">
        <v>168</v>
      </c>
      <c r="H3621" t="s">
        <v>135</v>
      </c>
      <c r="I3621" t="s">
        <v>136</v>
      </c>
      <c r="J3621" t="s">
        <v>137</v>
      </c>
      <c r="K3621" t="s">
        <v>138</v>
      </c>
      <c r="L3621" t="s">
        <v>10614</v>
      </c>
      <c r="M3621" t="s">
        <v>10615</v>
      </c>
      <c r="N3621">
        <v>3.2763888880000001</v>
      </c>
      <c r="O3621">
        <v>0</v>
      </c>
      <c r="P3621">
        <v>203</v>
      </c>
      <c r="Q3621">
        <v>0</v>
      </c>
      <c r="R3621">
        <v>0</v>
      </c>
      <c r="S3621">
        <v>0</v>
      </c>
      <c r="T3621">
        <v>8</v>
      </c>
      <c r="U3621">
        <v>0</v>
      </c>
      <c r="V3621">
        <v>0</v>
      </c>
      <c r="W3621">
        <v>0</v>
      </c>
      <c r="X3621">
        <v>292.65400612544113</v>
      </c>
      <c r="Y3621">
        <v>0</v>
      </c>
      <c r="Z3621">
        <v>0</v>
      </c>
      <c r="AA3621">
        <v>0</v>
      </c>
      <c r="AB3621">
        <v>147.67820610650961</v>
      </c>
      <c r="AC3621">
        <v>0</v>
      </c>
      <c r="AD3621">
        <v>0</v>
      </c>
      <c r="AE3621">
        <v>440.33221223195073</v>
      </c>
    </row>
    <row r="3622" spans="1:31" x14ac:dyDescent="0.25">
      <c r="A3622">
        <v>2367041</v>
      </c>
      <c r="B3622">
        <v>1</v>
      </c>
      <c r="C3622" t="s">
        <v>80</v>
      </c>
      <c r="D3622" t="s">
        <v>96</v>
      </c>
      <c r="E3622" t="s">
        <v>148</v>
      </c>
      <c r="F3622" t="s">
        <v>10616</v>
      </c>
      <c r="G3622" t="s">
        <v>150</v>
      </c>
      <c r="H3622" t="s">
        <v>151</v>
      </c>
      <c r="I3622" t="s">
        <v>136</v>
      </c>
      <c r="J3622" t="s">
        <v>137</v>
      </c>
      <c r="K3622" t="s">
        <v>138</v>
      </c>
      <c r="L3622" t="s">
        <v>10617</v>
      </c>
      <c r="M3622" t="s">
        <v>10618</v>
      </c>
      <c r="N3622">
        <v>4.0580555550000001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1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1.4078619301989945</v>
      </c>
      <c r="AC3622">
        <v>0</v>
      </c>
      <c r="AD3622">
        <v>0</v>
      </c>
      <c r="AE3622">
        <v>1.4078619301989945</v>
      </c>
    </row>
    <row r="3623" spans="1:31" x14ac:dyDescent="0.25">
      <c r="A3623">
        <v>2367018</v>
      </c>
      <c r="B3623">
        <v>1</v>
      </c>
      <c r="C3623" t="s">
        <v>80</v>
      </c>
      <c r="D3623" t="s">
        <v>83</v>
      </c>
      <c r="E3623" t="s">
        <v>175</v>
      </c>
      <c r="F3623" t="s">
        <v>7907</v>
      </c>
      <c r="G3623" t="s">
        <v>219</v>
      </c>
      <c r="H3623" t="s">
        <v>151</v>
      </c>
      <c r="I3623" t="s">
        <v>136</v>
      </c>
      <c r="J3623" t="s">
        <v>137</v>
      </c>
      <c r="K3623" t="s">
        <v>138</v>
      </c>
      <c r="L3623" t="s">
        <v>10619</v>
      </c>
      <c r="M3623" t="s">
        <v>10620</v>
      </c>
      <c r="N3623">
        <v>0.89472222199999996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11</v>
      </c>
      <c r="U3623">
        <v>0</v>
      </c>
      <c r="V3623">
        <v>4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34.141780060173204</v>
      </c>
      <c r="AC3623">
        <v>0</v>
      </c>
      <c r="AD3623">
        <v>194.71214311681231</v>
      </c>
      <c r="AE3623">
        <v>228.85392317698552</v>
      </c>
    </row>
    <row r="3624" spans="1:31" x14ac:dyDescent="0.25">
      <c r="A3624">
        <v>2367230</v>
      </c>
      <c r="B3624">
        <v>1</v>
      </c>
      <c r="C3624" t="s">
        <v>81</v>
      </c>
      <c r="D3624" t="s">
        <v>122</v>
      </c>
      <c r="E3624" t="s">
        <v>132</v>
      </c>
      <c r="F3624" t="s">
        <v>10621</v>
      </c>
      <c r="G3624" t="s">
        <v>816</v>
      </c>
      <c r="H3624" t="s">
        <v>135</v>
      </c>
      <c r="I3624" t="s">
        <v>136</v>
      </c>
      <c r="J3624" t="s">
        <v>137</v>
      </c>
      <c r="K3624" t="s">
        <v>138</v>
      </c>
      <c r="L3624" t="s">
        <v>10622</v>
      </c>
      <c r="M3624" t="s">
        <v>10623</v>
      </c>
      <c r="N3624">
        <v>1.375277777</v>
      </c>
      <c r="O3624">
        <v>0</v>
      </c>
      <c r="P3624">
        <v>2260</v>
      </c>
      <c r="Q3624">
        <v>0</v>
      </c>
      <c r="R3624">
        <v>0</v>
      </c>
      <c r="S3624">
        <v>0</v>
      </c>
      <c r="T3624">
        <v>108</v>
      </c>
      <c r="U3624">
        <v>0</v>
      </c>
      <c r="V3624">
        <v>0</v>
      </c>
      <c r="W3624">
        <v>0</v>
      </c>
      <c r="X3624">
        <v>846.27790825943634</v>
      </c>
      <c r="Y3624">
        <v>0</v>
      </c>
      <c r="Z3624">
        <v>0</v>
      </c>
      <c r="AA3624">
        <v>0</v>
      </c>
      <c r="AB3624">
        <v>154.11255500552969</v>
      </c>
      <c r="AC3624">
        <v>0</v>
      </c>
      <c r="AD3624">
        <v>0</v>
      </c>
      <c r="AE3624">
        <v>1000.390463264966</v>
      </c>
    </row>
    <row r="3625" spans="1:31" x14ac:dyDescent="0.25">
      <c r="A3625">
        <v>2366832</v>
      </c>
      <c r="B3625">
        <v>1</v>
      </c>
      <c r="C3625" t="s">
        <v>81</v>
      </c>
      <c r="D3625" t="s">
        <v>115</v>
      </c>
      <c r="E3625" t="s">
        <v>166</v>
      </c>
      <c r="F3625" t="s">
        <v>4326</v>
      </c>
      <c r="G3625" t="s">
        <v>244</v>
      </c>
      <c r="H3625" t="s">
        <v>135</v>
      </c>
      <c r="I3625" t="s">
        <v>136</v>
      </c>
      <c r="J3625" t="s">
        <v>137</v>
      </c>
      <c r="K3625" t="s">
        <v>245</v>
      </c>
      <c r="L3625" t="s">
        <v>10624</v>
      </c>
      <c r="M3625" t="s">
        <v>10625</v>
      </c>
      <c r="N3625">
        <v>6.2419444439999996</v>
      </c>
      <c r="O3625">
        <v>0</v>
      </c>
      <c r="P3625">
        <v>699</v>
      </c>
      <c r="Q3625">
        <v>4</v>
      </c>
      <c r="R3625">
        <v>79</v>
      </c>
      <c r="S3625">
        <v>4</v>
      </c>
      <c r="T3625">
        <v>33</v>
      </c>
      <c r="U3625">
        <v>0</v>
      </c>
      <c r="V3625">
        <v>0</v>
      </c>
      <c r="W3625">
        <v>0</v>
      </c>
      <c r="X3625">
        <v>568.31875082118813</v>
      </c>
      <c r="Y3625">
        <v>152.97080741008156</v>
      </c>
      <c r="Z3625">
        <v>967.71927780861881</v>
      </c>
      <c r="AA3625">
        <v>110.52094574873973</v>
      </c>
      <c r="AB3625">
        <v>234.05813943024177</v>
      </c>
      <c r="AC3625">
        <v>0</v>
      </c>
      <c r="AD3625">
        <v>0</v>
      </c>
      <c r="AE3625">
        <v>2033.58792121887</v>
      </c>
    </row>
    <row r="3626" spans="1:31" x14ac:dyDescent="0.25">
      <c r="A3626">
        <v>2366775</v>
      </c>
      <c r="B3626">
        <v>1</v>
      </c>
      <c r="C3626" t="s">
        <v>80</v>
      </c>
      <c r="D3626" t="s">
        <v>83</v>
      </c>
      <c r="E3626" t="s">
        <v>171</v>
      </c>
      <c r="F3626" t="s">
        <v>10626</v>
      </c>
      <c r="G3626" t="s">
        <v>168</v>
      </c>
      <c r="H3626" t="s">
        <v>135</v>
      </c>
      <c r="I3626" t="s">
        <v>136</v>
      </c>
      <c r="J3626" t="s">
        <v>137</v>
      </c>
      <c r="K3626" t="s">
        <v>138</v>
      </c>
      <c r="L3626" t="s">
        <v>10627</v>
      </c>
      <c r="M3626" t="s">
        <v>10628</v>
      </c>
      <c r="N3626">
        <v>1.0322222219999999</v>
      </c>
      <c r="O3626">
        <v>0</v>
      </c>
      <c r="P3626">
        <v>537</v>
      </c>
      <c r="Q3626">
        <v>0</v>
      </c>
      <c r="R3626">
        <v>23</v>
      </c>
      <c r="S3626">
        <v>0</v>
      </c>
      <c r="T3626">
        <v>59</v>
      </c>
      <c r="U3626">
        <v>0</v>
      </c>
      <c r="V3626">
        <v>0</v>
      </c>
      <c r="W3626">
        <v>0</v>
      </c>
      <c r="X3626">
        <v>135.73607673072991</v>
      </c>
      <c r="Y3626">
        <v>0</v>
      </c>
      <c r="Z3626">
        <v>15.907422093106888</v>
      </c>
      <c r="AA3626">
        <v>0</v>
      </c>
      <c r="AB3626">
        <v>44.932005315532493</v>
      </c>
      <c r="AC3626">
        <v>0</v>
      </c>
      <c r="AD3626">
        <v>0</v>
      </c>
      <c r="AE3626">
        <v>196.57550413936929</v>
      </c>
    </row>
    <row r="3627" spans="1:31" x14ac:dyDescent="0.25">
      <c r="A3627">
        <v>2366812</v>
      </c>
      <c r="B3627">
        <v>1</v>
      </c>
      <c r="C3627" t="s">
        <v>81</v>
      </c>
      <c r="D3627" t="s">
        <v>123</v>
      </c>
      <c r="E3627" t="s">
        <v>148</v>
      </c>
      <c r="F3627" t="s">
        <v>10629</v>
      </c>
      <c r="G3627" t="s">
        <v>150</v>
      </c>
      <c r="H3627" t="s">
        <v>151</v>
      </c>
      <c r="I3627" t="s">
        <v>136</v>
      </c>
      <c r="J3627" t="s">
        <v>137</v>
      </c>
      <c r="K3627" t="s">
        <v>138</v>
      </c>
      <c r="L3627" t="s">
        <v>10630</v>
      </c>
      <c r="M3627" t="s">
        <v>10631</v>
      </c>
      <c r="N3627">
        <v>1.6922222220000001</v>
      </c>
      <c r="O3627">
        <v>0</v>
      </c>
      <c r="P3627">
        <v>6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3.8685441486516998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3.8685441486516998</v>
      </c>
    </row>
    <row r="3628" spans="1:31" x14ac:dyDescent="0.25">
      <c r="A3628">
        <v>2367210</v>
      </c>
      <c r="B3628">
        <v>1</v>
      </c>
      <c r="C3628" t="s">
        <v>80</v>
      </c>
      <c r="D3628" t="s">
        <v>103</v>
      </c>
      <c r="E3628" t="s">
        <v>175</v>
      </c>
      <c r="F3628" t="s">
        <v>10632</v>
      </c>
      <c r="G3628" t="s">
        <v>284</v>
      </c>
      <c r="H3628" t="s">
        <v>151</v>
      </c>
      <c r="I3628" t="s">
        <v>136</v>
      </c>
      <c r="J3628" t="s">
        <v>137</v>
      </c>
      <c r="K3628" t="s">
        <v>138</v>
      </c>
      <c r="L3628" t="s">
        <v>10633</v>
      </c>
      <c r="M3628" t="s">
        <v>10634</v>
      </c>
      <c r="N3628">
        <v>1.5877777769999999</v>
      </c>
      <c r="O3628">
        <v>0</v>
      </c>
      <c r="P3628">
        <v>124</v>
      </c>
      <c r="Q3628">
        <v>0</v>
      </c>
      <c r="R3628">
        <v>0</v>
      </c>
      <c r="S3628">
        <v>0</v>
      </c>
      <c r="T3628">
        <v>5</v>
      </c>
      <c r="U3628">
        <v>0</v>
      </c>
      <c r="V3628">
        <v>0</v>
      </c>
      <c r="W3628">
        <v>0</v>
      </c>
      <c r="X3628">
        <v>68.510737573108798</v>
      </c>
      <c r="Y3628">
        <v>0</v>
      </c>
      <c r="Z3628">
        <v>0</v>
      </c>
      <c r="AA3628">
        <v>0</v>
      </c>
      <c r="AB3628">
        <v>5.5254911498752968</v>
      </c>
      <c r="AC3628">
        <v>0</v>
      </c>
      <c r="AD3628">
        <v>0</v>
      </c>
      <c r="AE3628">
        <v>74.036228722984092</v>
      </c>
    </row>
    <row r="3629" spans="1:31" x14ac:dyDescent="0.25">
      <c r="A3629">
        <v>2367061</v>
      </c>
      <c r="B3629">
        <v>1</v>
      </c>
      <c r="C3629" t="s">
        <v>80</v>
      </c>
      <c r="D3629" t="s">
        <v>84</v>
      </c>
      <c r="E3629" t="s">
        <v>132</v>
      </c>
      <c r="F3629" t="s">
        <v>10635</v>
      </c>
      <c r="G3629" t="s">
        <v>168</v>
      </c>
      <c r="H3629" t="s">
        <v>135</v>
      </c>
      <c r="I3629" t="s">
        <v>136</v>
      </c>
      <c r="J3629" t="s">
        <v>137</v>
      </c>
      <c r="K3629" t="s">
        <v>138</v>
      </c>
      <c r="L3629" t="s">
        <v>10636</v>
      </c>
      <c r="M3629" t="s">
        <v>10637</v>
      </c>
      <c r="N3629">
        <v>1.181944444</v>
      </c>
      <c r="O3629">
        <v>0</v>
      </c>
      <c r="P3629">
        <v>1020</v>
      </c>
      <c r="Q3629">
        <v>0</v>
      </c>
      <c r="R3629">
        <v>0</v>
      </c>
      <c r="S3629">
        <v>0</v>
      </c>
      <c r="T3629">
        <v>126</v>
      </c>
      <c r="U3629">
        <v>0</v>
      </c>
      <c r="V3629">
        <v>1</v>
      </c>
      <c r="W3629">
        <v>0</v>
      </c>
      <c r="X3629">
        <v>433.13853278241419</v>
      </c>
      <c r="Y3629">
        <v>0</v>
      </c>
      <c r="Z3629">
        <v>0</v>
      </c>
      <c r="AA3629">
        <v>0</v>
      </c>
      <c r="AB3629">
        <v>300.43852589963075</v>
      </c>
      <c r="AC3629">
        <v>0</v>
      </c>
      <c r="AD3629">
        <v>51.00026179842564</v>
      </c>
      <c r="AE3629">
        <v>784.57732048047058</v>
      </c>
    </row>
    <row r="3630" spans="1:31" x14ac:dyDescent="0.25">
      <c r="A3630">
        <v>2366918</v>
      </c>
      <c r="B3630">
        <v>1</v>
      </c>
      <c r="C3630" t="s">
        <v>81</v>
      </c>
      <c r="D3630" t="s">
        <v>126</v>
      </c>
      <c r="E3630" t="s">
        <v>132</v>
      </c>
      <c r="F3630" t="s">
        <v>2202</v>
      </c>
      <c r="G3630" t="s">
        <v>244</v>
      </c>
      <c r="H3630" t="s">
        <v>135</v>
      </c>
      <c r="I3630" t="s">
        <v>136</v>
      </c>
      <c r="J3630" t="s">
        <v>137</v>
      </c>
      <c r="K3630" t="s">
        <v>245</v>
      </c>
      <c r="L3630" t="s">
        <v>10638</v>
      </c>
      <c r="M3630" t="s">
        <v>10639</v>
      </c>
      <c r="N3630">
        <v>1.9102777769999999</v>
      </c>
      <c r="O3630">
        <v>0</v>
      </c>
      <c r="P3630">
        <v>82</v>
      </c>
      <c r="Q3630">
        <v>2</v>
      </c>
      <c r="R3630">
        <v>37</v>
      </c>
      <c r="S3630">
        <v>0</v>
      </c>
      <c r="T3630">
        <v>5</v>
      </c>
      <c r="U3630">
        <v>1</v>
      </c>
      <c r="V3630">
        <v>0</v>
      </c>
      <c r="W3630">
        <v>0</v>
      </c>
      <c r="X3630">
        <v>26.797753341644757</v>
      </c>
      <c r="Y3630">
        <v>268.98393175240739</v>
      </c>
      <c r="Z3630">
        <v>110.97888679381926</v>
      </c>
      <c r="AA3630">
        <v>0</v>
      </c>
      <c r="AB3630">
        <v>7.560498332646981</v>
      </c>
      <c r="AC3630">
        <v>5.2002599116013251</v>
      </c>
      <c r="AD3630">
        <v>0</v>
      </c>
      <c r="AE3630">
        <v>419.52133013211972</v>
      </c>
    </row>
    <row r="3631" spans="1:31" x14ac:dyDescent="0.25">
      <c r="A3631">
        <v>2366887</v>
      </c>
      <c r="B3631">
        <v>1</v>
      </c>
      <c r="C3631" t="s">
        <v>80</v>
      </c>
      <c r="D3631" t="s">
        <v>90</v>
      </c>
      <c r="E3631" t="s">
        <v>132</v>
      </c>
      <c r="F3631" t="s">
        <v>10640</v>
      </c>
      <c r="G3631" t="s">
        <v>244</v>
      </c>
      <c r="H3631" t="s">
        <v>135</v>
      </c>
      <c r="I3631" t="s">
        <v>136</v>
      </c>
      <c r="J3631" t="s">
        <v>137</v>
      </c>
      <c r="K3631" t="s">
        <v>245</v>
      </c>
      <c r="L3631" t="s">
        <v>10641</v>
      </c>
      <c r="M3631" t="s">
        <v>10642</v>
      </c>
      <c r="N3631">
        <v>4.6813888879999999</v>
      </c>
      <c r="O3631">
        <v>0</v>
      </c>
      <c r="P3631">
        <v>3654</v>
      </c>
      <c r="Q3631">
        <v>0</v>
      </c>
      <c r="R3631">
        <v>0</v>
      </c>
      <c r="S3631">
        <v>0</v>
      </c>
      <c r="T3631">
        <v>154</v>
      </c>
      <c r="U3631">
        <v>0</v>
      </c>
      <c r="V3631">
        <v>0</v>
      </c>
      <c r="W3631">
        <v>0</v>
      </c>
      <c r="X3631">
        <v>6141.9970306991427</v>
      </c>
      <c r="Y3631">
        <v>0</v>
      </c>
      <c r="Z3631">
        <v>0</v>
      </c>
      <c r="AA3631">
        <v>0</v>
      </c>
      <c r="AB3631">
        <v>992.268897287188</v>
      </c>
      <c r="AC3631">
        <v>0</v>
      </c>
      <c r="AD3631">
        <v>0</v>
      </c>
      <c r="AE3631">
        <v>7134.265927986331</v>
      </c>
    </row>
    <row r="3632" spans="1:31" x14ac:dyDescent="0.25">
      <c r="A3632">
        <v>2367196</v>
      </c>
      <c r="B3632">
        <v>1</v>
      </c>
      <c r="C3632" t="s">
        <v>80</v>
      </c>
      <c r="D3632" t="s">
        <v>105</v>
      </c>
      <c r="E3632" t="s">
        <v>154</v>
      </c>
      <c r="F3632" t="s">
        <v>10643</v>
      </c>
      <c r="G3632" t="s">
        <v>299</v>
      </c>
      <c r="H3632" t="s">
        <v>151</v>
      </c>
      <c r="I3632" t="s">
        <v>136</v>
      </c>
      <c r="J3632" t="s">
        <v>137</v>
      </c>
      <c r="K3632" t="s">
        <v>138</v>
      </c>
      <c r="L3632" t="s">
        <v>10644</v>
      </c>
      <c r="M3632" t="s">
        <v>10645</v>
      </c>
      <c r="N3632">
        <v>1.613888888</v>
      </c>
      <c r="O3632">
        <v>0</v>
      </c>
      <c r="P3632">
        <v>76</v>
      </c>
      <c r="Q3632">
        <v>0</v>
      </c>
      <c r="R3632">
        <v>1</v>
      </c>
      <c r="S3632">
        <v>0</v>
      </c>
      <c r="T3632">
        <v>21</v>
      </c>
      <c r="U3632">
        <v>0</v>
      </c>
      <c r="V3632">
        <v>0</v>
      </c>
      <c r="W3632">
        <v>0</v>
      </c>
      <c r="X3632">
        <v>35.466263915803431</v>
      </c>
      <c r="Y3632">
        <v>0</v>
      </c>
      <c r="Z3632">
        <v>2.2260512096760712</v>
      </c>
      <c r="AA3632">
        <v>0</v>
      </c>
      <c r="AB3632">
        <v>12.38786920973253</v>
      </c>
      <c r="AC3632">
        <v>0</v>
      </c>
      <c r="AD3632">
        <v>0</v>
      </c>
      <c r="AE3632">
        <v>50.080184335212031</v>
      </c>
    </row>
    <row r="3633" spans="1:31" x14ac:dyDescent="0.25">
      <c r="A3633">
        <v>2366864</v>
      </c>
      <c r="B3633">
        <v>1</v>
      </c>
      <c r="C3633" t="s">
        <v>80</v>
      </c>
      <c r="D3633" t="s">
        <v>106</v>
      </c>
      <c r="E3633" t="s">
        <v>148</v>
      </c>
      <c r="F3633" t="s">
        <v>10646</v>
      </c>
      <c r="G3633" t="s">
        <v>160</v>
      </c>
      <c r="H3633" t="s">
        <v>151</v>
      </c>
      <c r="I3633" t="s">
        <v>136</v>
      </c>
      <c r="J3633" t="s">
        <v>137</v>
      </c>
      <c r="K3633" t="s">
        <v>138</v>
      </c>
      <c r="L3633" t="s">
        <v>10647</v>
      </c>
      <c r="M3633" t="s">
        <v>10648</v>
      </c>
      <c r="N3633">
        <v>2.3633333329999999</v>
      </c>
      <c r="O3633">
        <v>0</v>
      </c>
      <c r="P3633">
        <v>1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0.50453071962353502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0.50453071962353502</v>
      </c>
    </row>
    <row r="3634" spans="1:31" x14ac:dyDescent="0.25">
      <c r="A3634">
        <v>2366987</v>
      </c>
      <c r="B3634">
        <v>1</v>
      </c>
      <c r="C3634" t="s">
        <v>81</v>
      </c>
      <c r="D3634" t="s">
        <v>118</v>
      </c>
      <c r="E3634" t="s">
        <v>132</v>
      </c>
      <c r="F3634" t="s">
        <v>10649</v>
      </c>
      <c r="G3634" t="s">
        <v>489</v>
      </c>
      <c r="H3634" t="s">
        <v>135</v>
      </c>
      <c r="I3634" t="s">
        <v>136</v>
      </c>
      <c r="J3634" t="s">
        <v>5</v>
      </c>
      <c r="K3634" t="s">
        <v>138</v>
      </c>
      <c r="L3634" t="s">
        <v>10650</v>
      </c>
      <c r="M3634" t="s">
        <v>10651</v>
      </c>
      <c r="N3634">
        <v>3.164722222</v>
      </c>
      <c r="O3634">
        <v>0</v>
      </c>
      <c r="P3634">
        <v>1621</v>
      </c>
      <c r="Q3634">
        <v>0</v>
      </c>
      <c r="R3634">
        <v>64</v>
      </c>
      <c r="S3634">
        <v>0</v>
      </c>
      <c r="T3634">
        <v>247</v>
      </c>
      <c r="U3634">
        <v>0</v>
      </c>
      <c r="V3634">
        <v>1</v>
      </c>
      <c r="W3634">
        <v>0</v>
      </c>
      <c r="X3634">
        <v>1348.9876716101162</v>
      </c>
      <c r="Y3634">
        <v>0</v>
      </c>
      <c r="Z3634">
        <v>369.4255961835625</v>
      </c>
      <c r="AA3634">
        <v>0</v>
      </c>
      <c r="AB3634">
        <v>836.06622230503581</v>
      </c>
      <c r="AC3634">
        <v>0</v>
      </c>
      <c r="AD3634">
        <v>192.26647939766534</v>
      </c>
      <c r="AE3634">
        <v>2746.74596949638</v>
      </c>
    </row>
    <row r="3635" spans="1:31" x14ac:dyDescent="0.25">
      <c r="A3635">
        <v>2367133</v>
      </c>
      <c r="B3635">
        <v>1</v>
      </c>
      <c r="C3635" t="s">
        <v>80</v>
      </c>
      <c r="D3635" t="s">
        <v>83</v>
      </c>
      <c r="E3635" t="s">
        <v>132</v>
      </c>
      <c r="F3635" t="s">
        <v>10652</v>
      </c>
      <c r="G3635" t="s">
        <v>181</v>
      </c>
      <c r="H3635" t="s">
        <v>135</v>
      </c>
      <c r="I3635" t="s">
        <v>136</v>
      </c>
      <c r="J3635" t="s">
        <v>137</v>
      </c>
      <c r="K3635" t="s">
        <v>138</v>
      </c>
      <c r="L3635" t="s">
        <v>10653</v>
      </c>
      <c r="M3635" t="s">
        <v>10654</v>
      </c>
      <c r="N3635">
        <v>6.3724999999999996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11</v>
      </c>
      <c r="U3635">
        <v>0</v>
      </c>
      <c r="V3635">
        <v>2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31.65770538766489</v>
      </c>
      <c r="AC3635">
        <v>0</v>
      </c>
      <c r="AD3635">
        <v>65.026967934607583</v>
      </c>
      <c r="AE3635">
        <v>96.684673322272474</v>
      </c>
    </row>
    <row r="3636" spans="1:31" x14ac:dyDescent="0.25">
      <c r="A3636">
        <v>2367282</v>
      </c>
      <c r="B3636">
        <v>1</v>
      </c>
      <c r="C3636" t="s">
        <v>80</v>
      </c>
      <c r="D3636" t="s">
        <v>87</v>
      </c>
      <c r="E3636" t="s">
        <v>225</v>
      </c>
      <c r="F3636" t="s">
        <v>10315</v>
      </c>
      <c r="G3636" t="s">
        <v>177</v>
      </c>
      <c r="H3636" t="s">
        <v>151</v>
      </c>
      <c r="I3636" t="s">
        <v>136</v>
      </c>
      <c r="J3636" t="s">
        <v>137</v>
      </c>
      <c r="K3636" t="s">
        <v>138</v>
      </c>
      <c r="L3636" t="s">
        <v>10655</v>
      </c>
      <c r="M3636" t="s">
        <v>10656</v>
      </c>
      <c r="N3636">
        <v>4.9911111110000004</v>
      </c>
      <c r="O3636">
        <v>0</v>
      </c>
      <c r="P3636">
        <v>18</v>
      </c>
      <c r="Q3636">
        <v>0</v>
      </c>
      <c r="R3636">
        <v>0</v>
      </c>
      <c r="S3636">
        <v>0</v>
      </c>
      <c r="T3636">
        <v>3</v>
      </c>
      <c r="U3636">
        <v>0</v>
      </c>
      <c r="V3636">
        <v>0</v>
      </c>
      <c r="W3636">
        <v>0</v>
      </c>
      <c r="X3636">
        <v>32.202800040423433</v>
      </c>
      <c r="Y3636">
        <v>0</v>
      </c>
      <c r="Z3636">
        <v>0</v>
      </c>
      <c r="AA3636">
        <v>0</v>
      </c>
      <c r="AB3636">
        <v>10.528713269379908</v>
      </c>
      <c r="AC3636">
        <v>0</v>
      </c>
      <c r="AD3636">
        <v>0</v>
      </c>
      <c r="AE3636">
        <v>42.73151330980334</v>
      </c>
    </row>
    <row r="3637" spans="1:31" x14ac:dyDescent="0.25">
      <c r="A3637">
        <v>2367090</v>
      </c>
      <c r="B3637">
        <v>1</v>
      </c>
      <c r="C3637" t="s">
        <v>80</v>
      </c>
      <c r="D3637" t="s">
        <v>87</v>
      </c>
      <c r="E3637" t="s">
        <v>132</v>
      </c>
      <c r="F3637" t="s">
        <v>10657</v>
      </c>
      <c r="G3637" t="s">
        <v>181</v>
      </c>
      <c r="H3637" t="s">
        <v>135</v>
      </c>
      <c r="I3637" t="s">
        <v>136</v>
      </c>
      <c r="J3637" t="s">
        <v>3</v>
      </c>
      <c r="K3637" t="s">
        <v>138</v>
      </c>
      <c r="L3637" t="s">
        <v>10658</v>
      </c>
      <c r="M3637" t="s">
        <v>10659</v>
      </c>
      <c r="N3637">
        <v>4.0705555550000003</v>
      </c>
      <c r="O3637">
        <v>0</v>
      </c>
      <c r="P3637">
        <v>9</v>
      </c>
      <c r="Q3637">
        <v>0</v>
      </c>
      <c r="R3637">
        <v>0</v>
      </c>
      <c r="S3637">
        <v>0</v>
      </c>
      <c r="T3637">
        <v>1</v>
      </c>
      <c r="U3637">
        <v>0</v>
      </c>
      <c r="V3637">
        <v>0</v>
      </c>
      <c r="W3637">
        <v>0</v>
      </c>
      <c r="X3637">
        <v>66.748147891888223</v>
      </c>
      <c r="Y3637">
        <v>0</v>
      </c>
      <c r="Z3637">
        <v>0</v>
      </c>
      <c r="AA3637">
        <v>0</v>
      </c>
      <c r="AB3637">
        <v>13.86250353677455</v>
      </c>
      <c r="AC3637">
        <v>0</v>
      </c>
      <c r="AD3637">
        <v>0</v>
      </c>
      <c r="AE3637">
        <v>80.610651428662777</v>
      </c>
    </row>
    <row r="3638" spans="1:31" x14ac:dyDescent="0.25">
      <c r="A3638">
        <v>2366841</v>
      </c>
      <c r="B3638">
        <v>1</v>
      </c>
      <c r="C3638" t="s">
        <v>80</v>
      </c>
      <c r="D3638" t="s">
        <v>103</v>
      </c>
      <c r="E3638" t="s">
        <v>132</v>
      </c>
      <c r="F3638" t="s">
        <v>10660</v>
      </c>
      <c r="G3638" t="s">
        <v>252</v>
      </c>
      <c r="H3638" t="s">
        <v>135</v>
      </c>
      <c r="I3638" t="s">
        <v>136</v>
      </c>
      <c r="J3638" t="s">
        <v>137</v>
      </c>
      <c r="K3638" t="s">
        <v>245</v>
      </c>
      <c r="L3638" t="s">
        <v>10661</v>
      </c>
      <c r="M3638" t="s">
        <v>10662</v>
      </c>
      <c r="N3638">
        <v>7.8086111110000003</v>
      </c>
      <c r="O3638">
        <v>0</v>
      </c>
      <c r="P3638">
        <v>456</v>
      </c>
      <c r="Q3638">
        <v>0</v>
      </c>
      <c r="R3638">
        <v>0</v>
      </c>
      <c r="S3638">
        <v>0</v>
      </c>
      <c r="T3638">
        <v>11</v>
      </c>
      <c r="U3638">
        <v>0</v>
      </c>
      <c r="V3638">
        <v>0</v>
      </c>
      <c r="W3638">
        <v>0</v>
      </c>
      <c r="X3638">
        <v>1152.134567940398</v>
      </c>
      <c r="Y3638">
        <v>0</v>
      </c>
      <c r="Z3638">
        <v>0</v>
      </c>
      <c r="AA3638">
        <v>0</v>
      </c>
      <c r="AB3638">
        <v>288.02421697337491</v>
      </c>
      <c r="AC3638">
        <v>0</v>
      </c>
      <c r="AD3638">
        <v>0</v>
      </c>
      <c r="AE3638">
        <v>1440.1587849137729</v>
      </c>
    </row>
    <row r="3639" spans="1:31" x14ac:dyDescent="0.25">
      <c r="A3639">
        <v>2367236</v>
      </c>
      <c r="B3639">
        <v>1</v>
      </c>
      <c r="C3639" t="s">
        <v>80</v>
      </c>
      <c r="D3639" t="s">
        <v>106</v>
      </c>
      <c r="E3639" t="s">
        <v>154</v>
      </c>
      <c r="F3639" t="s">
        <v>10663</v>
      </c>
      <c r="G3639" t="s">
        <v>299</v>
      </c>
      <c r="H3639" t="s">
        <v>151</v>
      </c>
      <c r="I3639" t="s">
        <v>136</v>
      </c>
      <c r="J3639" t="s">
        <v>137</v>
      </c>
      <c r="K3639" t="s">
        <v>138</v>
      </c>
      <c r="L3639" t="s">
        <v>10664</v>
      </c>
      <c r="M3639" t="s">
        <v>10665</v>
      </c>
      <c r="N3639">
        <v>3.5263888880000001</v>
      </c>
      <c r="O3639">
        <v>0</v>
      </c>
      <c r="P3639">
        <v>12</v>
      </c>
      <c r="Q3639">
        <v>0</v>
      </c>
      <c r="R3639">
        <v>1</v>
      </c>
      <c r="S3639">
        <v>0</v>
      </c>
      <c r="T3639">
        <v>5</v>
      </c>
      <c r="U3639">
        <v>0</v>
      </c>
      <c r="V3639">
        <v>0</v>
      </c>
      <c r="W3639">
        <v>0</v>
      </c>
      <c r="X3639">
        <v>3.4887300884287078</v>
      </c>
      <c r="Y3639">
        <v>0</v>
      </c>
      <c r="Z3639">
        <v>9.7628052050803191</v>
      </c>
      <c r="AA3639">
        <v>0</v>
      </c>
      <c r="AB3639">
        <v>2.7946676363258023</v>
      </c>
      <c r="AC3639">
        <v>0</v>
      </c>
      <c r="AD3639">
        <v>0</v>
      </c>
      <c r="AE3639">
        <v>16.046202929834831</v>
      </c>
    </row>
    <row r="3640" spans="1:31" x14ac:dyDescent="0.25">
      <c r="A3640">
        <v>2366801</v>
      </c>
      <c r="B3640">
        <v>1</v>
      </c>
      <c r="C3640" t="s">
        <v>80</v>
      </c>
      <c r="D3640" t="s">
        <v>96</v>
      </c>
      <c r="E3640" t="s">
        <v>225</v>
      </c>
      <c r="F3640" t="s">
        <v>10666</v>
      </c>
      <c r="G3640" t="s">
        <v>219</v>
      </c>
      <c r="H3640" t="s">
        <v>151</v>
      </c>
      <c r="I3640" t="s">
        <v>136</v>
      </c>
      <c r="J3640" t="s">
        <v>137</v>
      </c>
      <c r="K3640" t="s">
        <v>138</v>
      </c>
      <c r="L3640" t="s">
        <v>10667</v>
      </c>
      <c r="M3640" t="s">
        <v>10668</v>
      </c>
      <c r="N3640">
        <v>1.176666666</v>
      </c>
      <c r="O3640">
        <v>0</v>
      </c>
      <c r="P3640">
        <v>2</v>
      </c>
      <c r="Q3640">
        <v>0</v>
      </c>
      <c r="R3640">
        <v>2</v>
      </c>
      <c r="S3640">
        <v>0</v>
      </c>
      <c r="T3640">
        <v>1</v>
      </c>
      <c r="U3640">
        <v>0</v>
      </c>
      <c r="V3640">
        <v>0</v>
      </c>
      <c r="W3640">
        <v>0</v>
      </c>
      <c r="X3640">
        <v>1.8738379798479066</v>
      </c>
      <c r="Y3640">
        <v>0</v>
      </c>
      <c r="Z3640">
        <v>0.70754601013827001</v>
      </c>
      <c r="AA3640">
        <v>0</v>
      </c>
      <c r="AB3640">
        <v>1.31617798351731</v>
      </c>
      <c r="AC3640">
        <v>0</v>
      </c>
      <c r="AD3640">
        <v>0</v>
      </c>
      <c r="AE3640">
        <v>3.8975619735034863</v>
      </c>
    </row>
    <row r="3641" spans="1:31" x14ac:dyDescent="0.25">
      <c r="A3641">
        <v>2366901</v>
      </c>
      <c r="B3641">
        <v>1</v>
      </c>
      <c r="C3641" t="s">
        <v>80</v>
      </c>
      <c r="D3641" t="s">
        <v>104</v>
      </c>
      <c r="E3641" t="s">
        <v>132</v>
      </c>
      <c r="F3641" t="s">
        <v>10669</v>
      </c>
      <c r="G3641" t="s">
        <v>252</v>
      </c>
      <c r="H3641" t="s">
        <v>135</v>
      </c>
      <c r="I3641" t="s">
        <v>136</v>
      </c>
      <c r="J3641" t="s">
        <v>137</v>
      </c>
      <c r="K3641" t="s">
        <v>245</v>
      </c>
      <c r="L3641" t="s">
        <v>10670</v>
      </c>
      <c r="M3641" t="s">
        <v>10671</v>
      </c>
      <c r="N3641">
        <v>1.6388888880000001</v>
      </c>
      <c r="O3641">
        <v>5</v>
      </c>
      <c r="P3641">
        <v>90</v>
      </c>
      <c r="Q3641">
        <v>3</v>
      </c>
      <c r="R3641">
        <v>2</v>
      </c>
      <c r="S3641">
        <v>2</v>
      </c>
      <c r="T3641">
        <v>3</v>
      </c>
      <c r="U3641">
        <v>0</v>
      </c>
      <c r="V3641">
        <v>0</v>
      </c>
      <c r="W3641">
        <v>1.0950239466513867</v>
      </c>
      <c r="X3641">
        <v>29.022863439088702</v>
      </c>
      <c r="Y3641">
        <v>3.1122139440826135</v>
      </c>
      <c r="Z3641">
        <v>0.40697150106394675</v>
      </c>
      <c r="AA3641">
        <v>7.6346917078906653</v>
      </c>
      <c r="AB3641">
        <v>5.2919724673033484</v>
      </c>
      <c r="AC3641">
        <v>0</v>
      </c>
      <c r="AD3641">
        <v>0</v>
      </c>
      <c r="AE3641">
        <v>46.563737006080665</v>
      </c>
    </row>
    <row r="3642" spans="1:31" x14ac:dyDescent="0.25">
      <c r="A3642">
        <v>2366778</v>
      </c>
      <c r="B3642">
        <v>1</v>
      </c>
      <c r="C3642" t="s">
        <v>80</v>
      </c>
      <c r="D3642" t="s">
        <v>93</v>
      </c>
      <c r="E3642" t="s">
        <v>166</v>
      </c>
      <c r="F3642" t="s">
        <v>3146</v>
      </c>
      <c r="G3642" t="s">
        <v>168</v>
      </c>
      <c r="H3642" t="s">
        <v>135</v>
      </c>
      <c r="I3642" t="s">
        <v>136</v>
      </c>
      <c r="J3642" t="s">
        <v>137</v>
      </c>
      <c r="K3642" t="s">
        <v>138</v>
      </c>
      <c r="L3642" t="s">
        <v>10672</v>
      </c>
      <c r="M3642" t="s">
        <v>10673</v>
      </c>
      <c r="N3642">
        <v>0.14222222200000001</v>
      </c>
      <c r="O3642">
        <v>0</v>
      </c>
      <c r="P3642">
        <v>423</v>
      </c>
      <c r="Q3642">
        <v>47</v>
      </c>
      <c r="R3642">
        <v>345</v>
      </c>
      <c r="S3642">
        <v>14</v>
      </c>
      <c r="T3642">
        <v>236</v>
      </c>
      <c r="U3642">
        <v>0</v>
      </c>
      <c r="V3642">
        <v>1</v>
      </c>
      <c r="W3642">
        <v>0</v>
      </c>
      <c r="X3642">
        <v>15.594816895651539</v>
      </c>
      <c r="Y3642">
        <v>26.121067948437052</v>
      </c>
      <c r="Z3642">
        <v>131.90960556457637</v>
      </c>
      <c r="AA3642">
        <v>11.309813764671143</v>
      </c>
      <c r="AB3642">
        <v>43.345258803012214</v>
      </c>
      <c r="AC3642">
        <v>0</v>
      </c>
      <c r="AD3642">
        <v>11.980190106065066</v>
      </c>
      <c r="AE3642">
        <v>240.2607530824134</v>
      </c>
    </row>
    <row r="3643" spans="1:31" x14ac:dyDescent="0.25">
      <c r="A3643">
        <v>2367276</v>
      </c>
      <c r="B3643">
        <v>1</v>
      </c>
      <c r="C3643" t="s">
        <v>81</v>
      </c>
      <c r="D3643" t="s">
        <v>113</v>
      </c>
      <c r="E3643" t="s">
        <v>171</v>
      </c>
      <c r="F3643" t="s">
        <v>1130</v>
      </c>
      <c r="G3643" t="s">
        <v>168</v>
      </c>
      <c r="H3643" t="s">
        <v>135</v>
      </c>
      <c r="I3643" t="s">
        <v>136</v>
      </c>
      <c r="J3643" t="s">
        <v>137</v>
      </c>
      <c r="K3643" t="s">
        <v>138</v>
      </c>
      <c r="L3643" t="s">
        <v>10674</v>
      </c>
      <c r="M3643" t="s">
        <v>10675</v>
      </c>
      <c r="N3643">
        <v>1.7183333329999999</v>
      </c>
      <c r="O3643">
        <v>0</v>
      </c>
      <c r="P3643">
        <v>0</v>
      </c>
      <c r="Q3643">
        <v>0</v>
      </c>
      <c r="R3643">
        <v>0</v>
      </c>
      <c r="S3643">
        <v>1</v>
      </c>
      <c r="T3643">
        <v>12</v>
      </c>
      <c r="U3643">
        <v>2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2.9693396485140697</v>
      </c>
      <c r="AB3643">
        <v>36.063723282180021</v>
      </c>
      <c r="AC3643">
        <v>1206.8517713205124</v>
      </c>
      <c r="AD3643">
        <v>0</v>
      </c>
      <c r="AE3643">
        <v>1245.8848342512065</v>
      </c>
    </row>
    <row r="3644" spans="1:31" x14ac:dyDescent="0.25">
      <c r="A3644">
        <v>2366758</v>
      </c>
      <c r="B3644">
        <v>1</v>
      </c>
      <c r="C3644" t="s">
        <v>80</v>
      </c>
      <c r="D3644" t="s">
        <v>95</v>
      </c>
      <c r="E3644" t="s">
        <v>132</v>
      </c>
      <c r="F3644" t="s">
        <v>10676</v>
      </c>
      <c r="G3644" t="s">
        <v>134</v>
      </c>
      <c r="H3644" t="s">
        <v>135</v>
      </c>
      <c r="I3644" t="s">
        <v>136</v>
      </c>
      <c r="J3644" t="s">
        <v>137</v>
      </c>
      <c r="K3644" t="s">
        <v>138</v>
      </c>
      <c r="L3644" t="s">
        <v>10677</v>
      </c>
      <c r="M3644" t="s">
        <v>10678</v>
      </c>
      <c r="N3644">
        <v>3.3886111109999999</v>
      </c>
      <c r="O3644">
        <v>0</v>
      </c>
      <c r="P3644">
        <v>0</v>
      </c>
      <c r="Q3644">
        <v>1</v>
      </c>
      <c r="R3644">
        <v>0</v>
      </c>
      <c r="S3644">
        <v>3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77.789296013261804</v>
      </c>
      <c r="Z3644">
        <v>0</v>
      </c>
      <c r="AA3644">
        <v>129.60196106856387</v>
      </c>
      <c r="AB3644">
        <v>0</v>
      </c>
      <c r="AC3644">
        <v>0</v>
      </c>
      <c r="AD3644">
        <v>0</v>
      </c>
      <c r="AE3644">
        <v>207.39125708182567</v>
      </c>
    </row>
    <row r="3645" spans="1:31" x14ac:dyDescent="0.25">
      <c r="A3645">
        <v>2366964</v>
      </c>
      <c r="B3645">
        <v>1</v>
      </c>
      <c r="C3645" t="s">
        <v>81</v>
      </c>
      <c r="D3645" t="s">
        <v>127</v>
      </c>
      <c r="E3645" t="s">
        <v>132</v>
      </c>
      <c r="F3645" t="s">
        <v>10679</v>
      </c>
      <c r="G3645" t="s">
        <v>168</v>
      </c>
      <c r="H3645" t="s">
        <v>135</v>
      </c>
      <c r="I3645" t="s">
        <v>136</v>
      </c>
      <c r="J3645" t="s">
        <v>137</v>
      </c>
      <c r="K3645" t="s">
        <v>138</v>
      </c>
      <c r="L3645" t="s">
        <v>10680</v>
      </c>
      <c r="M3645" t="s">
        <v>10681</v>
      </c>
      <c r="N3645">
        <v>1.2411111109999999</v>
      </c>
      <c r="O3645">
        <v>6</v>
      </c>
      <c r="P3645">
        <v>0</v>
      </c>
      <c r="Q3645">
        <v>156</v>
      </c>
      <c r="R3645">
        <v>6</v>
      </c>
      <c r="S3645">
        <v>9</v>
      </c>
      <c r="T3645">
        <v>0</v>
      </c>
      <c r="U3645">
        <v>0</v>
      </c>
      <c r="V3645">
        <v>0</v>
      </c>
      <c r="W3645">
        <v>6.9935825702291696</v>
      </c>
      <c r="X3645">
        <v>0</v>
      </c>
      <c r="Y3645">
        <v>490.16713079875279</v>
      </c>
      <c r="Z3645">
        <v>21.396460542189423</v>
      </c>
      <c r="AA3645">
        <v>55.654130869346467</v>
      </c>
      <c r="AB3645">
        <v>0</v>
      </c>
      <c r="AC3645">
        <v>0</v>
      </c>
      <c r="AD3645">
        <v>0</v>
      </c>
      <c r="AE3645">
        <v>574.21130478051782</v>
      </c>
    </row>
    <row r="3646" spans="1:31" x14ac:dyDescent="0.25">
      <c r="A3646">
        <v>2366821</v>
      </c>
      <c r="B3646">
        <v>1</v>
      </c>
      <c r="C3646" t="s">
        <v>81</v>
      </c>
      <c r="D3646" t="s">
        <v>112</v>
      </c>
      <c r="E3646" t="s">
        <v>225</v>
      </c>
      <c r="F3646" t="s">
        <v>10682</v>
      </c>
      <c r="G3646" t="s">
        <v>252</v>
      </c>
      <c r="H3646" t="s">
        <v>151</v>
      </c>
      <c r="I3646" t="s">
        <v>136</v>
      </c>
      <c r="J3646" t="s">
        <v>137</v>
      </c>
      <c r="K3646" t="s">
        <v>245</v>
      </c>
      <c r="L3646" t="s">
        <v>10683</v>
      </c>
      <c r="M3646" t="s">
        <v>10684</v>
      </c>
      <c r="N3646">
        <v>5.193333333</v>
      </c>
      <c r="O3646">
        <v>0</v>
      </c>
      <c r="P3646">
        <v>89</v>
      </c>
      <c r="Q3646">
        <v>0</v>
      </c>
      <c r="R3646">
        <v>0</v>
      </c>
      <c r="S3646">
        <v>0</v>
      </c>
      <c r="T3646">
        <v>6</v>
      </c>
      <c r="U3646">
        <v>0</v>
      </c>
      <c r="V3646">
        <v>0</v>
      </c>
      <c r="W3646">
        <v>0</v>
      </c>
      <c r="X3646">
        <v>123.8224222854312</v>
      </c>
      <c r="Y3646">
        <v>0</v>
      </c>
      <c r="Z3646">
        <v>0</v>
      </c>
      <c r="AA3646">
        <v>0</v>
      </c>
      <c r="AB3646">
        <v>65.249929890062091</v>
      </c>
      <c r="AC3646">
        <v>0</v>
      </c>
      <c r="AD3646">
        <v>0</v>
      </c>
      <c r="AE3646">
        <v>189.07235217549328</v>
      </c>
    </row>
    <row r="3647" spans="1:31" x14ac:dyDescent="0.25">
      <c r="A3647">
        <v>2367053</v>
      </c>
      <c r="B3647">
        <v>1</v>
      </c>
      <c r="C3647" t="s">
        <v>80</v>
      </c>
      <c r="D3647" t="s">
        <v>87</v>
      </c>
      <c r="E3647" t="s">
        <v>166</v>
      </c>
      <c r="F3647" t="s">
        <v>10685</v>
      </c>
      <c r="G3647" t="s">
        <v>328</v>
      </c>
      <c r="H3647" t="s">
        <v>135</v>
      </c>
      <c r="I3647" t="s">
        <v>653</v>
      </c>
      <c r="J3647" t="s">
        <v>137</v>
      </c>
      <c r="K3647" t="s">
        <v>138</v>
      </c>
      <c r="L3647" t="s">
        <v>10686</v>
      </c>
      <c r="M3647" t="s">
        <v>10687</v>
      </c>
      <c r="N3647">
        <v>1.4444444000000001E-2</v>
      </c>
      <c r="O3647">
        <v>0</v>
      </c>
      <c r="P3647">
        <v>7403</v>
      </c>
      <c r="Q3647">
        <v>0</v>
      </c>
      <c r="R3647">
        <v>0</v>
      </c>
      <c r="S3647">
        <v>9</v>
      </c>
      <c r="T3647">
        <v>1785</v>
      </c>
      <c r="U3647">
        <v>5</v>
      </c>
      <c r="V3647">
        <v>13</v>
      </c>
      <c r="W3647">
        <v>0</v>
      </c>
      <c r="X3647">
        <v>41.198148310799667</v>
      </c>
      <c r="Y3647">
        <v>0</v>
      </c>
      <c r="Z3647">
        <v>0</v>
      </c>
      <c r="AA3647">
        <v>5.357639793276145</v>
      </c>
      <c r="AB3647">
        <v>42.227812908071179</v>
      </c>
      <c r="AC3647">
        <v>4.2973558065718214</v>
      </c>
      <c r="AD3647">
        <v>3.2425915613512921</v>
      </c>
      <c r="AE3647">
        <v>96.323548380070093</v>
      </c>
    </row>
    <row r="3648" spans="1:31" x14ac:dyDescent="0.25">
      <c r="A3648">
        <v>2366838</v>
      </c>
      <c r="B3648">
        <v>1</v>
      </c>
      <c r="C3648" t="s">
        <v>80</v>
      </c>
      <c r="D3648" t="s">
        <v>93</v>
      </c>
      <c r="E3648" t="s">
        <v>225</v>
      </c>
      <c r="F3648" t="s">
        <v>10688</v>
      </c>
      <c r="G3648" t="s">
        <v>156</v>
      </c>
      <c r="H3648" t="s">
        <v>151</v>
      </c>
      <c r="I3648" t="s">
        <v>136</v>
      </c>
      <c r="J3648" t="s">
        <v>137</v>
      </c>
      <c r="K3648" t="s">
        <v>138</v>
      </c>
      <c r="L3648" t="s">
        <v>10689</v>
      </c>
      <c r="M3648" t="s">
        <v>10690</v>
      </c>
      <c r="N3648">
        <v>0.56388888800000003</v>
      </c>
      <c r="O3648">
        <v>0</v>
      </c>
      <c r="P3648">
        <v>70</v>
      </c>
      <c r="Q3648">
        <v>0</v>
      </c>
      <c r="R3648">
        <v>0</v>
      </c>
      <c r="S3648">
        <v>0</v>
      </c>
      <c r="T3648">
        <v>7</v>
      </c>
      <c r="U3648">
        <v>0</v>
      </c>
      <c r="V3648">
        <v>0</v>
      </c>
      <c r="W3648">
        <v>0</v>
      </c>
      <c r="X3648">
        <v>12.052005857365732</v>
      </c>
      <c r="Y3648">
        <v>0</v>
      </c>
      <c r="Z3648">
        <v>0</v>
      </c>
      <c r="AA3648">
        <v>0</v>
      </c>
      <c r="AB3648">
        <v>3.3923682607430581</v>
      </c>
      <c r="AC3648">
        <v>0</v>
      </c>
      <c r="AD3648">
        <v>0</v>
      </c>
      <c r="AE3648">
        <v>15.44437411810879</v>
      </c>
    </row>
    <row r="3649" spans="1:31" x14ac:dyDescent="0.25">
      <c r="A3649">
        <v>2367007</v>
      </c>
      <c r="B3649">
        <v>1</v>
      </c>
      <c r="C3649" t="s">
        <v>80</v>
      </c>
      <c r="D3649" t="s">
        <v>82</v>
      </c>
      <c r="E3649" t="s">
        <v>175</v>
      </c>
      <c r="F3649" t="s">
        <v>8086</v>
      </c>
      <c r="G3649" t="s">
        <v>284</v>
      </c>
      <c r="H3649" t="s">
        <v>151</v>
      </c>
      <c r="I3649" t="s">
        <v>136</v>
      </c>
      <c r="J3649" t="s">
        <v>137</v>
      </c>
      <c r="K3649" t="s">
        <v>138</v>
      </c>
      <c r="L3649" t="s">
        <v>10691</v>
      </c>
      <c r="M3649" t="s">
        <v>10692</v>
      </c>
      <c r="N3649">
        <v>3.8444444440000001</v>
      </c>
      <c r="O3649">
        <v>0</v>
      </c>
      <c r="P3649">
        <v>1</v>
      </c>
      <c r="Q3649">
        <v>0</v>
      </c>
      <c r="R3649">
        <v>0</v>
      </c>
      <c r="S3649">
        <v>0</v>
      </c>
      <c r="T3649">
        <v>80</v>
      </c>
      <c r="U3649">
        <v>0</v>
      </c>
      <c r="V3649">
        <v>0</v>
      </c>
      <c r="W3649">
        <v>0</v>
      </c>
      <c r="X3649">
        <v>0.42896798054855556</v>
      </c>
      <c r="Y3649">
        <v>0</v>
      </c>
      <c r="Z3649">
        <v>0</v>
      </c>
      <c r="AA3649">
        <v>0</v>
      </c>
      <c r="AB3649">
        <v>353.58356328975123</v>
      </c>
      <c r="AC3649">
        <v>0</v>
      </c>
      <c r="AD3649">
        <v>0</v>
      </c>
      <c r="AE3649">
        <v>354.0125312702998</v>
      </c>
    </row>
    <row r="3650" spans="1:31" x14ac:dyDescent="0.25">
      <c r="A3650">
        <v>2366861</v>
      </c>
      <c r="B3650">
        <v>1</v>
      </c>
      <c r="C3650" t="s">
        <v>80</v>
      </c>
      <c r="D3650" t="s">
        <v>106</v>
      </c>
      <c r="E3650" t="s">
        <v>166</v>
      </c>
      <c r="F3650" t="s">
        <v>10693</v>
      </c>
      <c r="G3650" t="s">
        <v>244</v>
      </c>
      <c r="H3650" t="s">
        <v>135</v>
      </c>
      <c r="I3650" t="s">
        <v>136</v>
      </c>
      <c r="J3650" t="s">
        <v>137</v>
      </c>
      <c r="K3650" t="s">
        <v>245</v>
      </c>
      <c r="L3650" t="s">
        <v>10694</v>
      </c>
      <c r="M3650" t="s">
        <v>10695</v>
      </c>
      <c r="N3650">
        <v>8.2138888879999996</v>
      </c>
      <c r="O3650">
        <v>0</v>
      </c>
      <c r="P3650">
        <v>3</v>
      </c>
      <c r="Q3650">
        <v>29</v>
      </c>
      <c r="R3650">
        <v>135</v>
      </c>
      <c r="S3650">
        <v>6</v>
      </c>
      <c r="T3650">
        <v>38</v>
      </c>
      <c r="U3650">
        <v>0</v>
      </c>
      <c r="V3650">
        <v>0</v>
      </c>
      <c r="W3650">
        <v>0</v>
      </c>
      <c r="X3650">
        <v>28.308450238833032</v>
      </c>
      <c r="Y3650">
        <v>2053.7253698928098</v>
      </c>
      <c r="Z3650">
        <v>8185.0851272785358</v>
      </c>
      <c r="AA3650">
        <v>224.94409175586253</v>
      </c>
      <c r="AB3650">
        <v>1360.1590072251424</v>
      </c>
      <c r="AC3650">
        <v>0</v>
      </c>
      <c r="AD3650">
        <v>0</v>
      </c>
      <c r="AE3650">
        <v>11852.222046391182</v>
      </c>
    </row>
    <row r="3651" spans="1:31" x14ac:dyDescent="0.25">
      <c r="A3651">
        <v>2367193</v>
      </c>
      <c r="B3651">
        <v>1</v>
      </c>
      <c r="C3651" t="s">
        <v>81</v>
      </c>
      <c r="D3651" t="s">
        <v>112</v>
      </c>
      <c r="E3651" t="s">
        <v>166</v>
      </c>
      <c r="F3651" t="s">
        <v>1638</v>
      </c>
      <c r="G3651" t="s">
        <v>168</v>
      </c>
      <c r="H3651" t="s">
        <v>135</v>
      </c>
      <c r="I3651" t="s">
        <v>136</v>
      </c>
      <c r="J3651" t="s">
        <v>137</v>
      </c>
      <c r="K3651" t="s">
        <v>138</v>
      </c>
      <c r="L3651" t="s">
        <v>10696</v>
      </c>
      <c r="M3651" t="s">
        <v>10697</v>
      </c>
      <c r="N3651">
        <v>1.0838888879999999</v>
      </c>
      <c r="O3651">
        <v>0</v>
      </c>
      <c r="P3651">
        <v>438</v>
      </c>
      <c r="Q3651">
        <v>0</v>
      </c>
      <c r="R3651">
        <v>58</v>
      </c>
      <c r="S3651">
        <v>6</v>
      </c>
      <c r="T3651">
        <v>67</v>
      </c>
      <c r="U3651">
        <v>3</v>
      </c>
      <c r="V3651">
        <v>0</v>
      </c>
      <c r="W3651">
        <v>0</v>
      </c>
      <c r="X3651">
        <v>118.46954516478023</v>
      </c>
      <c r="Y3651">
        <v>0</v>
      </c>
      <c r="Z3651">
        <v>116.94409341572333</v>
      </c>
      <c r="AA3651">
        <v>59.864628492283678</v>
      </c>
      <c r="AB3651">
        <v>66.508155205078438</v>
      </c>
      <c r="AC3651">
        <v>78.763376219782899</v>
      </c>
      <c r="AD3651">
        <v>0</v>
      </c>
      <c r="AE3651">
        <v>440.54979849764857</v>
      </c>
    </row>
    <row r="3652" spans="1:31" x14ac:dyDescent="0.25">
      <c r="A3652">
        <v>2367199</v>
      </c>
      <c r="B3652">
        <v>1</v>
      </c>
      <c r="C3652" t="s">
        <v>80</v>
      </c>
      <c r="D3652" t="s">
        <v>96</v>
      </c>
      <c r="E3652" t="s">
        <v>225</v>
      </c>
      <c r="F3652" t="s">
        <v>9818</v>
      </c>
      <c r="G3652" t="s">
        <v>489</v>
      </c>
      <c r="H3652" t="s">
        <v>151</v>
      </c>
      <c r="I3652" t="s">
        <v>136</v>
      </c>
      <c r="J3652" t="s">
        <v>137</v>
      </c>
      <c r="K3652" t="s">
        <v>138</v>
      </c>
      <c r="L3652" t="s">
        <v>10698</v>
      </c>
      <c r="M3652" t="s">
        <v>10699</v>
      </c>
      <c r="N3652">
        <v>0.200555555</v>
      </c>
      <c r="O3652">
        <v>0</v>
      </c>
      <c r="P3652">
        <v>150</v>
      </c>
      <c r="Q3652">
        <v>0</v>
      </c>
      <c r="R3652">
        <v>0</v>
      </c>
      <c r="S3652">
        <v>0</v>
      </c>
      <c r="T3652">
        <v>12</v>
      </c>
      <c r="U3652">
        <v>0</v>
      </c>
      <c r="V3652">
        <v>0</v>
      </c>
      <c r="W3652">
        <v>0</v>
      </c>
      <c r="X3652">
        <v>24.275672768145547</v>
      </c>
      <c r="Y3652">
        <v>0</v>
      </c>
      <c r="Z3652">
        <v>0</v>
      </c>
      <c r="AA3652">
        <v>0</v>
      </c>
      <c r="AB3652">
        <v>8.6737675329915049</v>
      </c>
      <c r="AC3652">
        <v>0</v>
      </c>
      <c r="AD3652">
        <v>0</v>
      </c>
      <c r="AE3652">
        <v>32.949440301137052</v>
      </c>
    </row>
    <row r="3653" spans="1:31" x14ac:dyDescent="0.25">
      <c r="A3653">
        <v>2366798</v>
      </c>
      <c r="B3653">
        <v>1</v>
      </c>
      <c r="C3653" t="s">
        <v>80</v>
      </c>
      <c r="D3653" t="s">
        <v>88</v>
      </c>
      <c r="E3653" t="s">
        <v>132</v>
      </c>
      <c r="F3653" t="s">
        <v>9875</v>
      </c>
      <c r="G3653" t="s">
        <v>816</v>
      </c>
      <c r="H3653" t="s">
        <v>135</v>
      </c>
      <c r="I3653" t="s">
        <v>136</v>
      </c>
      <c r="J3653" t="s">
        <v>137</v>
      </c>
      <c r="K3653" t="s">
        <v>138</v>
      </c>
      <c r="L3653" t="s">
        <v>10234</v>
      </c>
      <c r="M3653" t="s">
        <v>10700</v>
      </c>
      <c r="N3653">
        <v>1.808611111</v>
      </c>
      <c r="O3653">
        <v>0</v>
      </c>
      <c r="P3653">
        <v>0</v>
      </c>
      <c r="Q3653">
        <v>0</v>
      </c>
      <c r="R3653">
        <v>0</v>
      </c>
      <c r="S3653">
        <v>1</v>
      </c>
      <c r="T3653">
        <v>2</v>
      </c>
      <c r="U3653">
        <v>2</v>
      </c>
      <c r="V3653">
        <v>1</v>
      </c>
      <c r="W3653">
        <v>0</v>
      </c>
      <c r="X3653">
        <v>0</v>
      </c>
      <c r="Y3653">
        <v>0</v>
      </c>
      <c r="Z3653">
        <v>0</v>
      </c>
      <c r="AA3653">
        <v>3.8496842852545692</v>
      </c>
      <c r="AB3653">
        <v>4.22444684648306</v>
      </c>
      <c r="AC3653">
        <v>824.8117118435581</v>
      </c>
      <c r="AD3653">
        <v>31.897655411489765</v>
      </c>
      <c r="AE3653">
        <v>864.78349838678548</v>
      </c>
    </row>
    <row r="3654" spans="1:31" x14ac:dyDescent="0.25">
      <c r="A3654">
        <v>2366738</v>
      </c>
      <c r="B3654">
        <v>1</v>
      </c>
      <c r="C3654" t="s">
        <v>80</v>
      </c>
      <c r="D3654" t="s">
        <v>97</v>
      </c>
      <c r="E3654" t="s">
        <v>320</v>
      </c>
      <c r="F3654" t="s">
        <v>7835</v>
      </c>
      <c r="G3654" t="s">
        <v>168</v>
      </c>
      <c r="H3654" t="s">
        <v>135</v>
      </c>
      <c r="I3654" t="s">
        <v>136</v>
      </c>
      <c r="J3654" t="s">
        <v>137</v>
      </c>
      <c r="K3654" t="s">
        <v>138</v>
      </c>
      <c r="L3654" t="s">
        <v>10701</v>
      </c>
      <c r="M3654" t="s">
        <v>10702</v>
      </c>
      <c r="N3654">
        <v>0.103112777</v>
      </c>
      <c r="O3654">
        <v>14</v>
      </c>
      <c r="P3654">
        <v>1661</v>
      </c>
      <c r="Q3654">
        <v>23</v>
      </c>
      <c r="R3654">
        <v>516</v>
      </c>
      <c r="S3654">
        <v>38</v>
      </c>
      <c r="T3654">
        <v>353</v>
      </c>
      <c r="U3654">
        <v>4</v>
      </c>
      <c r="V3654">
        <v>1</v>
      </c>
      <c r="W3654">
        <v>83.062399456299715</v>
      </c>
      <c r="X3654">
        <v>77.387547105374182</v>
      </c>
      <c r="Y3654">
        <v>35.349012799923138</v>
      </c>
      <c r="Z3654">
        <v>33.18369886940247</v>
      </c>
      <c r="AA3654">
        <v>31.768409730043871</v>
      </c>
      <c r="AB3654">
        <v>33.664775374414887</v>
      </c>
      <c r="AC3654">
        <v>18.475618558957947</v>
      </c>
      <c r="AD3654">
        <v>0.48977337459437253</v>
      </c>
      <c r="AE3654">
        <v>313.38123526901057</v>
      </c>
    </row>
    <row r="3655" spans="1:31" x14ac:dyDescent="0.25">
      <c r="A3655">
        <v>2367302</v>
      </c>
      <c r="B3655">
        <v>1</v>
      </c>
      <c r="C3655" t="s">
        <v>80</v>
      </c>
      <c r="D3655" t="s">
        <v>93</v>
      </c>
      <c r="E3655" t="s">
        <v>225</v>
      </c>
      <c r="F3655" t="s">
        <v>10703</v>
      </c>
      <c r="G3655" t="s">
        <v>1306</v>
      </c>
      <c r="H3655" t="s">
        <v>151</v>
      </c>
      <c r="I3655" t="s">
        <v>136</v>
      </c>
      <c r="J3655" t="s">
        <v>137</v>
      </c>
      <c r="K3655" t="s">
        <v>138</v>
      </c>
      <c r="L3655" t="s">
        <v>10704</v>
      </c>
      <c r="M3655" t="s">
        <v>10705</v>
      </c>
      <c r="N3655">
        <v>1.4216666659999999</v>
      </c>
      <c r="O3655">
        <v>0</v>
      </c>
      <c r="P3655">
        <v>0</v>
      </c>
      <c r="Q3655">
        <v>0</v>
      </c>
      <c r="R3655">
        <v>5</v>
      </c>
      <c r="S3655">
        <v>0</v>
      </c>
      <c r="T3655">
        <v>1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33.327742422082572</v>
      </c>
      <c r="AA3655">
        <v>0</v>
      </c>
      <c r="AB3655">
        <v>15.211588605599749</v>
      </c>
      <c r="AC3655">
        <v>0</v>
      </c>
      <c r="AD3655">
        <v>0</v>
      </c>
      <c r="AE3655">
        <v>48.539331027682323</v>
      </c>
    </row>
    <row r="3656" spans="1:31" x14ac:dyDescent="0.25">
      <c r="A3656">
        <v>2367279</v>
      </c>
      <c r="B3656">
        <v>1</v>
      </c>
      <c r="C3656" t="s">
        <v>81</v>
      </c>
      <c r="D3656" t="s">
        <v>123</v>
      </c>
      <c r="E3656" t="s">
        <v>171</v>
      </c>
      <c r="F3656" t="s">
        <v>1279</v>
      </c>
      <c r="G3656" t="s">
        <v>168</v>
      </c>
      <c r="H3656" t="s">
        <v>135</v>
      </c>
      <c r="I3656" t="s">
        <v>136</v>
      </c>
      <c r="J3656" t="s">
        <v>137</v>
      </c>
      <c r="K3656" t="s">
        <v>138</v>
      </c>
      <c r="L3656" t="s">
        <v>10706</v>
      </c>
      <c r="M3656" t="s">
        <v>10707</v>
      </c>
      <c r="N3656">
        <v>1.510277777</v>
      </c>
      <c r="O3656">
        <v>0</v>
      </c>
      <c r="P3656">
        <v>361</v>
      </c>
      <c r="Q3656">
        <v>138</v>
      </c>
      <c r="R3656">
        <v>53</v>
      </c>
      <c r="S3656">
        <v>15</v>
      </c>
      <c r="T3656">
        <v>36</v>
      </c>
      <c r="U3656">
        <v>0</v>
      </c>
      <c r="V3656">
        <v>0</v>
      </c>
      <c r="W3656">
        <v>0</v>
      </c>
      <c r="X3656">
        <v>145.84795819411835</v>
      </c>
      <c r="Y3656">
        <v>815.58255786298264</v>
      </c>
      <c r="Z3656">
        <v>208.3588078474335</v>
      </c>
      <c r="AA3656">
        <v>52.261498177646502</v>
      </c>
      <c r="AB3656">
        <v>31.704085900182438</v>
      </c>
      <c r="AC3656">
        <v>0</v>
      </c>
      <c r="AD3656">
        <v>0</v>
      </c>
      <c r="AE3656">
        <v>1253.7549079823634</v>
      </c>
    </row>
    <row r="3657" spans="1:31" x14ac:dyDescent="0.25">
      <c r="A3657">
        <v>2366947</v>
      </c>
      <c r="B3657">
        <v>1</v>
      </c>
      <c r="C3657" t="s">
        <v>80</v>
      </c>
      <c r="D3657" t="s">
        <v>100</v>
      </c>
      <c r="E3657" t="s">
        <v>225</v>
      </c>
      <c r="F3657" t="s">
        <v>10708</v>
      </c>
      <c r="G3657" t="s">
        <v>252</v>
      </c>
      <c r="H3657" t="s">
        <v>151</v>
      </c>
      <c r="I3657" t="s">
        <v>136</v>
      </c>
      <c r="J3657" t="s">
        <v>137</v>
      </c>
      <c r="K3657" t="s">
        <v>245</v>
      </c>
      <c r="L3657" t="s">
        <v>10709</v>
      </c>
      <c r="M3657" t="s">
        <v>10710</v>
      </c>
      <c r="N3657">
        <v>4.6244444439999999</v>
      </c>
      <c r="O3657">
        <v>0</v>
      </c>
      <c r="P3657">
        <v>26</v>
      </c>
      <c r="Q3657">
        <v>0</v>
      </c>
      <c r="R3657">
        <v>22</v>
      </c>
      <c r="S3657">
        <v>0</v>
      </c>
      <c r="T3657">
        <v>11</v>
      </c>
      <c r="U3657">
        <v>0</v>
      </c>
      <c r="V3657">
        <v>0</v>
      </c>
      <c r="W3657">
        <v>0</v>
      </c>
      <c r="X3657">
        <v>71.517764152774717</v>
      </c>
      <c r="Y3657">
        <v>0</v>
      </c>
      <c r="Z3657">
        <v>414.65463657538544</v>
      </c>
      <c r="AA3657">
        <v>0</v>
      </c>
      <c r="AB3657">
        <v>38.432926801283465</v>
      </c>
      <c r="AC3657">
        <v>0</v>
      </c>
      <c r="AD3657">
        <v>0</v>
      </c>
      <c r="AE3657">
        <v>524.60532752944357</v>
      </c>
    </row>
    <row r="3658" spans="1:31" x14ac:dyDescent="0.25">
      <c r="A3658">
        <v>2366755</v>
      </c>
      <c r="B3658">
        <v>1</v>
      </c>
      <c r="C3658" t="s">
        <v>80</v>
      </c>
      <c r="D3658" t="s">
        <v>107</v>
      </c>
      <c r="E3658" t="s">
        <v>132</v>
      </c>
      <c r="F3658" t="s">
        <v>10711</v>
      </c>
      <c r="G3658" t="s">
        <v>168</v>
      </c>
      <c r="H3658" t="s">
        <v>135</v>
      </c>
      <c r="I3658" t="s">
        <v>136</v>
      </c>
      <c r="J3658" t="s">
        <v>137</v>
      </c>
      <c r="K3658" t="s">
        <v>138</v>
      </c>
      <c r="L3658" t="s">
        <v>10712</v>
      </c>
      <c r="M3658" t="s">
        <v>10713</v>
      </c>
      <c r="N3658">
        <v>1.7675000000000001</v>
      </c>
      <c r="O3658">
        <v>0</v>
      </c>
      <c r="P3658">
        <v>2376</v>
      </c>
      <c r="Q3658">
        <v>0</v>
      </c>
      <c r="R3658">
        <v>3</v>
      </c>
      <c r="S3658">
        <v>2</v>
      </c>
      <c r="T3658">
        <v>135</v>
      </c>
      <c r="U3658">
        <v>0</v>
      </c>
      <c r="V3658">
        <v>1</v>
      </c>
      <c r="W3658">
        <v>0</v>
      </c>
      <c r="X3658">
        <v>1005.6783831514451</v>
      </c>
      <c r="Y3658">
        <v>0</v>
      </c>
      <c r="Z3658">
        <v>3.3530905943493208</v>
      </c>
      <c r="AA3658">
        <v>93.362573191753441</v>
      </c>
      <c r="AB3658">
        <v>207.84785827404772</v>
      </c>
      <c r="AC3658">
        <v>0</v>
      </c>
      <c r="AD3658">
        <v>3.2386402928120148</v>
      </c>
      <c r="AE3658">
        <v>1313.4805455044077</v>
      </c>
    </row>
    <row r="3659" spans="1:31" x14ac:dyDescent="0.25">
      <c r="A3659">
        <v>2366761</v>
      </c>
      <c r="B3659">
        <v>1</v>
      </c>
      <c r="C3659" t="s">
        <v>80</v>
      </c>
      <c r="D3659" t="s">
        <v>97</v>
      </c>
      <c r="E3659" t="s">
        <v>166</v>
      </c>
      <c r="F3659" t="s">
        <v>10714</v>
      </c>
      <c r="G3659" t="s">
        <v>168</v>
      </c>
      <c r="H3659" t="s">
        <v>135</v>
      </c>
      <c r="I3659" t="s">
        <v>136</v>
      </c>
      <c r="J3659" t="s">
        <v>137</v>
      </c>
      <c r="K3659" t="s">
        <v>138</v>
      </c>
      <c r="L3659" t="s">
        <v>10715</v>
      </c>
      <c r="M3659" t="s">
        <v>10716</v>
      </c>
      <c r="N3659">
        <v>0.63777777700000005</v>
      </c>
      <c r="O3659">
        <v>0</v>
      </c>
      <c r="P3659">
        <v>977</v>
      </c>
      <c r="Q3659">
        <v>0</v>
      </c>
      <c r="R3659">
        <v>0</v>
      </c>
      <c r="S3659">
        <v>1</v>
      </c>
      <c r="T3659">
        <v>64</v>
      </c>
      <c r="U3659">
        <v>0</v>
      </c>
      <c r="V3659">
        <v>0</v>
      </c>
      <c r="W3659">
        <v>0</v>
      </c>
      <c r="X3659">
        <v>166.72949102462712</v>
      </c>
      <c r="Y3659">
        <v>0</v>
      </c>
      <c r="Z3659">
        <v>0</v>
      </c>
      <c r="AA3659">
        <v>6.2125633390921733</v>
      </c>
      <c r="AB3659">
        <v>36.724336187837274</v>
      </c>
      <c r="AC3659">
        <v>0</v>
      </c>
      <c r="AD3659">
        <v>0</v>
      </c>
      <c r="AE3659">
        <v>209.66639055155659</v>
      </c>
    </row>
    <row r="3660" spans="1:31" x14ac:dyDescent="0.25">
      <c r="A3660">
        <v>2367010</v>
      </c>
      <c r="B3660">
        <v>1</v>
      </c>
      <c r="C3660" t="s">
        <v>80</v>
      </c>
      <c r="D3660" t="s">
        <v>82</v>
      </c>
      <c r="E3660" t="s">
        <v>148</v>
      </c>
      <c r="F3660" t="s">
        <v>10717</v>
      </c>
      <c r="G3660" t="s">
        <v>160</v>
      </c>
      <c r="H3660" t="s">
        <v>151</v>
      </c>
      <c r="I3660" t="s">
        <v>136</v>
      </c>
      <c r="J3660" t="s">
        <v>137</v>
      </c>
      <c r="K3660" t="s">
        <v>138</v>
      </c>
      <c r="L3660" t="s">
        <v>10718</v>
      </c>
      <c r="M3660" t="s">
        <v>10719</v>
      </c>
      <c r="N3660">
        <v>1.3883333330000001</v>
      </c>
      <c r="O3660">
        <v>0</v>
      </c>
      <c r="P3660">
        <v>1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0.47217055331885555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0.47217055331885555</v>
      </c>
    </row>
    <row r="3661" spans="1:31" x14ac:dyDescent="0.25">
      <c r="A3661">
        <v>2366824</v>
      </c>
      <c r="B3661">
        <v>1</v>
      </c>
      <c r="C3661" t="s">
        <v>81</v>
      </c>
      <c r="D3661" t="s">
        <v>127</v>
      </c>
      <c r="E3661" t="s">
        <v>132</v>
      </c>
      <c r="F3661" t="s">
        <v>10720</v>
      </c>
      <c r="G3661" t="s">
        <v>244</v>
      </c>
      <c r="H3661" t="s">
        <v>135</v>
      </c>
      <c r="I3661" t="s">
        <v>136</v>
      </c>
      <c r="J3661" t="s">
        <v>137</v>
      </c>
      <c r="K3661" t="s">
        <v>245</v>
      </c>
      <c r="L3661" t="s">
        <v>10721</v>
      </c>
      <c r="M3661" t="s">
        <v>10722</v>
      </c>
      <c r="N3661">
        <v>3.2374999999999998</v>
      </c>
      <c r="O3661">
        <v>0</v>
      </c>
      <c r="P3661">
        <v>839</v>
      </c>
      <c r="Q3661">
        <v>0</v>
      </c>
      <c r="R3661">
        <v>0</v>
      </c>
      <c r="S3661">
        <v>0</v>
      </c>
      <c r="T3661">
        <v>46</v>
      </c>
      <c r="U3661">
        <v>0</v>
      </c>
      <c r="V3661">
        <v>0</v>
      </c>
      <c r="W3661">
        <v>0</v>
      </c>
      <c r="X3661">
        <v>796.11726025283986</v>
      </c>
      <c r="Y3661">
        <v>0</v>
      </c>
      <c r="Z3661">
        <v>0</v>
      </c>
      <c r="AA3661">
        <v>0</v>
      </c>
      <c r="AB3661">
        <v>170.92269042952572</v>
      </c>
      <c r="AC3661">
        <v>0</v>
      </c>
      <c r="AD3661">
        <v>0</v>
      </c>
      <c r="AE3661">
        <v>967.03995068236554</v>
      </c>
    </row>
    <row r="3662" spans="1:31" x14ac:dyDescent="0.25">
      <c r="A3662">
        <v>2367216</v>
      </c>
      <c r="B3662">
        <v>1</v>
      </c>
      <c r="C3662" t="s">
        <v>80</v>
      </c>
      <c r="D3662" t="s">
        <v>97</v>
      </c>
      <c r="E3662" t="s">
        <v>166</v>
      </c>
      <c r="F3662" t="s">
        <v>4252</v>
      </c>
      <c r="G3662" t="s">
        <v>168</v>
      </c>
      <c r="H3662" t="s">
        <v>135</v>
      </c>
      <c r="I3662" t="s">
        <v>136</v>
      </c>
      <c r="J3662" t="s">
        <v>137</v>
      </c>
      <c r="K3662" t="s">
        <v>138</v>
      </c>
      <c r="L3662" t="s">
        <v>10723</v>
      </c>
      <c r="M3662" t="s">
        <v>10724</v>
      </c>
      <c r="N3662">
        <v>1.081111111</v>
      </c>
      <c r="O3662">
        <v>0</v>
      </c>
      <c r="P3662">
        <v>124</v>
      </c>
      <c r="Q3662">
        <v>0</v>
      </c>
      <c r="R3662">
        <v>256</v>
      </c>
      <c r="S3662">
        <v>2</v>
      </c>
      <c r="T3662">
        <v>69</v>
      </c>
      <c r="U3662">
        <v>0</v>
      </c>
      <c r="V3662">
        <v>0</v>
      </c>
      <c r="W3662">
        <v>0</v>
      </c>
      <c r="X3662">
        <v>110.12290469896618</v>
      </c>
      <c r="Y3662">
        <v>0</v>
      </c>
      <c r="Z3662">
        <v>153.78015895042626</v>
      </c>
      <c r="AA3662">
        <v>4.2384976787113331</v>
      </c>
      <c r="AB3662">
        <v>84.501807020775047</v>
      </c>
      <c r="AC3662">
        <v>0</v>
      </c>
      <c r="AD3662">
        <v>0</v>
      </c>
      <c r="AE3662">
        <v>352.64336834887882</v>
      </c>
    </row>
    <row r="3663" spans="1:31" x14ac:dyDescent="0.25">
      <c r="A3663">
        <v>2367110</v>
      </c>
      <c r="B3663">
        <v>1</v>
      </c>
      <c r="C3663" t="s">
        <v>81</v>
      </c>
      <c r="D3663" t="s">
        <v>115</v>
      </c>
      <c r="E3663" t="s">
        <v>166</v>
      </c>
      <c r="F3663" t="s">
        <v>10725</v>
      </c>
      <c r="G3663" t="s">
        <v>244</v>
      </c>
      <c r="H3663" t="s">
        <v>135</v>
      </c>
      <c r="I3663" t="s">
        <v>136</v>
      </c>
      <c r="J3663" t="s">
        <v>137</v>
      </c>
      <c r="K3663" t="s">
        <v>245</v>
      </c>
      <c r="L3663" t="s">
        <v>10726</v>
      </c>
      <c r="M3663" t="s">
        <v>10727</v>
      </c>
      <c r="N3663">
        <v>2.1</v>
      </c>
      <c r="O3663">
        <v>0</v>
      </c>
      <c r="P3663">
        <v>4553</v>
      </c>
      <c r="Q3663">
        <v>2</v>
      </c>
      <c r="R3663">
        <v>187</v>
      </c>
      <c r="S3663">
        <v>21</v>
      </c>
      <c r="T3663">
        <v>470</v>
      </c>
      <c r="U3663">
        <v>2</v>
      </c>
      <c r="V3663">
        <v>1</v>
      </c>
      <c r="W3663">
        <v>0</v>
      </c>
      <c r="X3663">
        <v>1405.7111907122148</v>
      </c>
      <c r="Y3663">
        <v>13.738781863457177</v>
      </c>
      <c r="Z3663">
        <v>303.4996837878229</v>
      </c>
      <c r="AA3663">
        <v>109.38393489605011</v>
      </c>
      <c r="AB3663">
        <v>622.35752037045347</v>
      </c>
      <c r="AC3663">
        <v>243.30161394205842</v>
      </c>
      <c r="AD3663">
        <v>373.18488938018436</v>
      </c>
      <c r="AE3663">
        <v>3071.1776149522411</v>
      </c>
    </row>
    <row r="3664" spans="1:31" x14ac:dyDescent="0.25">
      <c r="A3664">
        <v>2367259</v>
      </c>
      <c r="B3664">
        <v>1</v>
      </c>
      <c r="C3664" t="s">
        <v>80</v>
      </c>
      <c r="D3664" t="s">
        <v>106</v>
      </c>
      <c r="E3664" t="s">
        <v>171</v>
      </c>
      <c r="F3664" t="s">
        <v>10728</v>
      </c>
      <c r="G3664" t="s">
        <v>328</v>
      </c>
      <c r="H3664" t="s">
        <v>135</v>
      </c>
      <c r="I3664" t="s">
        <v>136</v>
      </c>
      <c r="J3664" t="s">
        <v>137</v>
      </c>
      <c r="K3664" t="s">
        <v>138</v>
      </c>
      <c r="L3664" t="s">
        <v>10729</v>
      </c>
      <c r="M3664" t="s">
        <v>10730</v>
      </c>
      <c r="N3664">
        <v>0.79694444399999997</v>
      </c>
      <c r="O3664">
        <v>2</v>
      </c>
      <c r="P3664">
        <v>126</v>
      </c>
      <c r="Q3664">
        <v>45</v>
      </c>
      <c r="R3664">
        <v>49</v>
      </c>
      <c r="S3664">
        <v>4</v>
      </c>
      <c r="T3664">
        <v>20</v>
      </c>
      <c r="U3664">
        <v>0</v>
      </c>
      <c r="V3664">
        <v>0</v>
      </c>
      <c r="W3664">
        <v>1.11881689968208</v>
      </c>
      <c r="X3664">
        <v>46.575501588212418</v>
      </c>
      <c r="Y3664">
        <v>197.12583347826919</v>
      </c>
      <c r="Z3664">
        <v>192.15844598814874</v>
      </c>
      <c r="AA3664">
        <v>4.5781571436196939</v>
      </c>
      <c r="AB3664">
        <v>15.387606592894921</v>
      </c>
      <c r="AC3664">
        <v>0</v>
      </c>
      <c r="AD3664">
        <v>0</v>
      </c>
      <c r="AE3664">
        <v>456.94436169082707</v>
      </c>
    </row>
    <row r="3665" spans="1:31" x14ac:dyDescent="0.25">
      <c r="A3665">
        <v>2366910</v>
      </c>
      <c r="B3665">
        <v>1</v>
      </c>
      <c r="C3665" t="s">
        <v>81</v>
      </c>
      <c r="D3665" t="s">
        <v>123</v>
      </c>
      <c r="E3665" t="s">
        <v>175</v>
      </c>
      <c r="F3665" t="s">
        <v>10731</v>
      </c>
      <c r="G3665" t="s">
        <v>1306</v>
      </c>
      <c r="H3665" t="s">
        <v>151</v>
      </c>
      <c r="I3665" t="s">
        <v>136</v>
      </c>
      <c r="J3665" t="s">
        <v>137</v>
      </c>
      <c r="K3665" t="s">
        <v>138</v>
      </c>
      <c r="L3665" t="s">
        <v>10732</v>
      </c>
      <c r="M3665" t="s">
        <v>10733</v>
      </c>
      <c r="N3665">
        <v>2.150555555</v>
      </c>
      <c r="O3665">
        <v>0</v>
      </c>
      <c r="P3665">
        <v>14</v>
      </c>
      <c r="Q3665">
        <v>0</v>
      </c>
      <c r="R3665">
        <v>0</v>
      </c>
      <c r="S3665">
        <v>0</v>
      </c>
      <c r="T3665">
        <v>6</v>
      </c>
      <c r="U3665">
        <v>0</v>
      </c>
      <c r="V3665">
        <v>0</v>
      </c>
      <c r="W3665">
        <v>0</v>
      </c>
      <c r="X3665">
        <v>3.5855769506991315</v>
      </c>
      <c r="Y3665">
        <v>0</v>
      </c>
      <c r="Z3665">
        <v>0</v>
      </c>
      <c r="AA3665">
        <v>0</v>
      </c>
      <c r="AB3665">
        <v>40.451839165182953</v>
      </c>
      <c r="AC3665">
        <v>0</v>
      </c>
      <c r="AD3665">
        <v>0</v>
      </c>
      <c r="AE3665">
        <v>44.037416115882081</v>
      </c>
    </row>
    <row r="3666" spans="1:31" x14ac:dyDescent="0.25">
      <c r="A3666">
        <v>2367056</v>
      </c>
      <c r="B3666">
        <v>1</v>
      </c>
      <c r="C3666" t="s">
        <v>81</v>
      </c>
      <c r="D3666" t="s">
        <v>128</v>
      </c>
      <c r="E3666" t="s">
        <v>225</v>
      </c>
      <c r="F3666" t="s">
        <v>10734</v>
      </c>
      <c r="G3666" t="s">
        <v>219</v>
      </c>
      <c r="H3666" t="s">
        <v>151</v>
      </c>
      <c r="I3666" t="s">
        <v>136</v>
      </c>
      <c r="J3666" t="s">
        <v>137</v>
      </c>
      <c r="K3666" t="s">
        <v>138</v>
      </c>
      <c r="L3666" t="s">
        <v>10735</v>
      </c>
      <c r="M3666" t="s">
        <v>10736</v>
      </c>
      <c r="N3666">
        <v>4.6272222220000003</v>
      </c>
      <c r="O3666">
        <v>0</v>
      </c>
      <c r="P3666">
        <v>4</v>
      </c>
      <c r="Q3666">
        <v>0</v>
      </c>
      <c r="R3666">
        <v>6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3.9286727083556241</v>
      </c>
      <c r="Y3666">
        <v>0</v>
      </c>
      <c r="Z3666">
        <v>29.039373501060169</v>
      </c>
      <c r="AA3666">
        <v>0</v>
      </c>
      <c r="AB3666">
        <v>0</v>
      </c>
      <c r="AC3666">
        <v>0</v>
      </c>
      <c r="AD3666">
        <v>0</v>
      </c>
      <c r="AE3666">
        <v>32.968046209415796</v>
      </c>
    </row>
    <row r="3667" spans="1:31" x14ac:dyDescent="0.25">
      <c r="A3667">
        <v>2367225</v>
      </c>
      <c r="B3667">
        <v>1</v>
      </c>
      <c r="C3667" t="s">
        <v>80</v>
      </c>
      <c r="D3667" t="s">
        <v>105</v>
      </c>
      <c r="E3667" t="s">
        <v>148</v>
      </c>
      <c r="F3667" t="s">
        <v>10737</v>
      </c>
      <c r="G3667" t="s">
        <v>150</v>
      </c>
      <c r="H3667" t="s">
        <v>151</v>
      </c>
      <c r="I3667" t="s">
        <v>136</v>
      </c>
      <c r="J3667" t="s">
        <v>137</v>
      </c>
      <c r="K3667" t="s">
        <v>138</v>
      </c>
      <c r="L3667" t="s">
        <v>10738</v>
      </c>
      <c r="M3667" t="s">
        <v>10739</v>
      </c>
      <c r="N3667">
        <v>0.36666666599999997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1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1.1620544543475999</v>
      </c>
      <c r="AC3667">
        <v>0</v>
      </c>
      <c r="AD3667">
        <v>0</v>
      </c>
      <c r="AE3667">
        <v>1.1620544543475999</v>
      </c>
    </row>
    <row r="3668" spans="1:31" x14ac:dyDescent="0.25">
      <c r="A3668">
        <v>2367179</v>
      </c>
      <c r="B3668">
        <v>1</v>
      </c>
      <c r="C3668" t="s">
        <v>80</v>
      </c>
      <c r="D3668" t="s">
        <v>96</v>
      </c>
      <c r="E3668" t="s">
        <v>148</v>
      </c>
      <c r="F3668" t="s">
        <v>10740</v>
      </c>
      <c r="G3668" t="s">
        <v>240</v>
      </c>
      <c r="H3668" t="s">
        <v>151</v>
      </c>
      <c r="I3668" t="s">
        <v>136</v>
      </c>
      <c r="J3668" t="s">
        <v>137</v>
      </c>
      <c r="K3668" t="s">
        <v>138</v>
      </c>
      <c r="L3668" t="s">
        <v>10741</v>
      </c>
      <c r="M3668" t="s">
        <v>10742</v>
      </c>
      <c r="N3668">
        <v>1.1430555549999999</v>
      </c>
      <c r="O3668">
        <v>0</v>
      </c>
      <c r="P3668">
        <v>2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0.71663852001462502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0.71663852001462502</v>
      </c>
    </row>
    <row r="3669" spans="1:31" x14ac:dyDescent="0.25">
      <c r="A3669">
        <v>2367033</v>
      </c>
      <c r="B3669">
        <v>1</v>
      </c>
      <c r="C3669" t="s">
        <v>80</v>
      </c>
      <c r="D3669" t="s">
        <v>97</v>
      </c>
      <c r="E3669" t="s">
        <v>171</v>
      </c>
      <c r="F3669" t="s">
        <v>10743</v>
      </c>
      <c r="G3669" t="s">
        <v>168</v>
      </c>
      <c r="H3669" t="s">
        <v>135</v>
      </c>
      <c r="I3669" t="s">
        <v>136</v>
      </c>
      <c r="J3669" t="s">
        <v>137</v>
      </c>
      <c r="K3669" t="s">
        <v>138</v>
      </c>
      <c r="L3669" t="s">
        <v>10744</v>
      </c>
      <c r="M3669" t="s">
        <v>10745</v>
      </c>
      <c r="N3669">
        <v>0.384444444</v>
      </c>
      <c r="O3669">
        <v>3</v>
      </c>
      <c r="P3669">
        <v>366</v>
      </c>
      <c r="Q3669">
        <v>5</v>
      </c>
      <c r="R3669">
        <v>67</v>
      </c>
      <c r="S3669">
        <v>10</v>
      </c>
      <c r="T3669">
        <v>45</v>
      </c>
      <c r="U3669">
        <v>1</v>
      </c>
      <c r="V3669">
        <v>0</v>
      </c>
      <c r="W3669">
        <v>108.02234434853874</v>
      </c>
      <c r="X3669">
        <v>79.441858120802436</v>
      </c>
      <c r="Y3669">
        <v>118.52810561748326</v>
      </c>
      <c r="Z3669">
        <v>14.878275627522104</v>
      </c>
      <c r="AA3669">
        <v>58.69538165154686</v>
      </c>
      <c r="AB3669">
        <v>53.792065047511358</v>
      </c>
      <c r="AC3669">
        <v>56.201002420287203</v>
      </c>
      <c r="AD3669">
        <v>0</v>
      </c>
      <c r="AE3669">
        <v>489.55903283369196</v>
      </c>
    </row>
    <row r="3670" spans="1:31" x14ac:dyDescent="0.25">
      <c r="A3670">
        <v>2366787</v>
      </c>
      <c r="B3670">
        <v>1</v>
      </c>
      <c r="C3670" t="s">
        <v>81</v>
      </c>
      <c r="D3670" t="s">
        <v>115</v>
      </c>
      <c r="E3670" t="s">
        <v>225</v>
      </c>
      <c r="F3670" t="s">
        <v>10746</v>
      </c>
      <c r="G3670" t="s">
        <v>219</v>
      </c>
      <c r="H3670" t="s">
        <v>151</v>
      </c>
      <c r="I3670" t="s">
        <v>136</v>
      </c>
      <c r="J3670" t="s">
        <v>137</v>
      </c>
      <c r="K3670" t="s">
        <v>138</v>
      </c>
      <c r="L3670" t="s">
        <v>10747</v>
      </c>
      <c r="M3670" t="s">
        <v>10748</v>
      </c>
      <c r="N3670">
        <v>4.7061111110000002</v>
      </c>
      <c r="O3670">
        <v>0</v>
      </c>
      <c r="P3670">
        <v>1</v>
      </c>
      <c r="Q3670">
        <v>0</v>
      </c>
      <c r="R3670">
        <v>0</v>
      </c>
      <c r="S3670">
        <v>0</v>
      </c>
      <c r="T3670">
        <v>1</v>
      </c>
      <c r="U3670">
        <v>0</v>
      </c>
      <c r="V3670">
        <v>0</v>
      </c>
      <c r="W3670">
        <v>0</v>
      </c>
      <c r="X3670">
        <v>0.2836543845318531</v>
      </c>
      <c r="Y3670">
        <v>0</v>
      </c>
      <c r="Z3670">
        <v>0</v>
      </c>
      <c r="AA3670">
        <v>0</v>
      </c>
      <c r="AB3670">
        <v>5.6289040058973339E-2</v>
      </c>
      <c r="AC3670">
        <v>0</v>
      </c>
      <c r="AD3670">
        <v>0</v>
      </c>
      <c r="AE3670">
        <v>0.33994342459082644</v>
      </c>
    </row>
    <row r="3671" spans="1:31" x14ac:dyDescent="0.25">
      <c r="A3671">
        <v>2367039</v>
      </c>
      <c r="B3671">
        <v>1</v>
      </c>
      <c r="C3671" t="s">
        <v>80</v>
      </c>
      <c r="D3671" t="s">
        <v>87</v>
      </c>
      <c r="E3671" t="s">
        <v>166</v>
      </c>
      <c r="F3671" t="s">
        <v>10749</v>
      </c>
      <c r="G3671" t="s">
        <v>328</v>
      </c>
      <c r="H3671" t="s">
        <v>135</v>
      </c>
      <c r="I3671" t="s">
        <v>136</v>
      </c>
      <c r="J3671" t="s">
        <v>137</v>
      </c>
      <c r="K3671" t="s">
        <v>138</v>
      </c>
      <c r="L3671" t="s">
        <v>10750</v>
      </c>
      <c r="M3671" t="s">
        <v>10751</v>
      </c>
      <c r="N3671">
        <v>8.5555555000000005E-2</v>
      </c>
      <c r="O3671">
        <v>1</v>
      </c>
      <c r="P3671">
        <v>30553</v>
      </c>
      <c r="Q3671">
        <v>2</v>
      </c>
      <c r="R3671">
        <v>38</v>
      </c>
      <c r="S3671">
        <v>56</v>
      </c>
      <c r="T3671">
        <v>2650</v>
      </c>
      <c r="U3671">
        <v>12</v>
      </c>
      <c r="V3671">
        <v>13</v>
      </c>
      <c r="W3671">
        <v>2.705146439978889E-2</v>
      </c>
      <c r="X3671">
        <v>996.30539223790049</v>
      </c>
      <c r="Y3671">
        <v>0.12786874596111</v>
      </c>
      <c r="Z3671">
        <v>2.152414449971769</v>
      </c>
      <c r="AA3671">
        <v>98.447211827855284</v>
      </c>
      <c r="AB3671">
        <v>591.55492657132481</v>
      </c>
      <c r="AC3671">
        <v>61.109009925637096</v>
      </c>
      <c r="AD3671">
        <v>94.718889556260194</v>
      </c>
      <c r="AE3671">
        <v>1844.4427647793104</v>
      </c>
    </row>
    <row r="3672" spans="1:31" x14ac:dyDescent="0.25">
      <c r="A3672">
        <v>2366850</v>
      </c>
      <c r="B3672">
        <v>1</v>
      </c>
      <c r="C3672" t="s">
        <v>81</v>
      </c>
      <c r="D3672" t="s">
        <v>126</v>
      </c>
      <c r="E3672" t="s">
        <v>132</v>
      </c>
      <c r="F3672" t="s">
        <v>10752</v>
      </c>
      <c r="G3672" t="s">
        <v>244</v>
      </c>
      <c r="H3672" t="s">
        <v>135</v>
      </c>
      <c r="I3672" t="s">
        <v>136</v>
      </c>
      <c r="J3672" t="s">
        <v>137</v>
      </c>
      <c r="K3672" t="s">
        <v>245</v>
      </c>
      <c r="L3672" t="s">
        <v>10753</v>
      </c>
      <c r="M3672" t="s">
        <v>10754</v>
      </c>
      <c r="N3672">
        <v>1.020277777</v>
      </c>
      <c r="O3672">
        <v>0</v>
      </c>
      <c r="P3672">
        <v>63</v>
      </c>
      <c r="Q3672">
        <v>3</v>
      </c>
      <c r="R3672">
        <v>92</v>
      </c>
      <c r="S3672">
        <v>1</v>
      </c>
      <c r="T3672">
        <v>16</v>
      </c>
      <c r="U3672">
        <v>0</v>
      </c>
      <c r="V3672">
        <v>0</v>
      </c>
      <c r="W3672">
        <v>0</v>
      </c>
      <c r="X3672">
        <v>11.492387212994215</v>
      </c>
      <c r="Y3672">
        <v>35.114256193044881</v>
      </c>
      <c r="Z3672">
        <v>137.00466425194432</v>
      </c>
      <c r="AA3672">
        <v>2.2569063133293055</v>
      </c>
      <c r="AB3672">
        <v>32.057230726653373</v>
      </c>
      <c r="AC3672">
        <v>0</v>
      </c>
      <c r="AD3672">
        <v>0</v>
      </c>
      <c r="AE3672">
        <v>217.9254446979661</v>
      </c>
    </row>
    <row r="3673" spans="1:31" x14ac:dyDescent="0.25">
      <c r="A3673">
        <v>2367182</v>
      </c>
      <c r="B3673">
        <v>1</v>
      </c>
      <c r="C3673" t="s">
        <v>81</v>
      </c>
      <c r="D3673" t="s">
        <v>120</v>
      </c>
      <c r="E3673" t="s">
        <v>154</v>
      </c>
      <c r="F3673" t="s">
        <v>10755</v>
      </c>
      <c r="G3673" t="s">
        <v>3821</v>
      </c>
      <c r="H3673" t="s">
        <v>151</v>
      </c>
      <c r="I3673" t="s">
        <v>136</v>
      </c>
      <c r="J3673" t="s">
        <v>137</v>
      </c>
      <c r="K3673" t="s">
        <v>138</v>
      </c>
      <c r="L3673" t="s">
        <v>10756</v>
      </c>
      <c r="M3673" t="s">
        <v>10757</v>
      </c>
      <c r="N3673">
        <v>1.154722222</v>
      </c>
      <c r="O3673">
        <v>0</v>
      </c>
      <c r="P3673">
        <v>106</v>
      </c>
      <c r="Q3673">
        <v>0</v>
      </c>
      <c r="R3673">
        <v>10</v>
      </c>
      <c r="S3673">
        <v>0</v>
      </c>
      <c r="T3673">
        <v>11</v>
      </c>
      <c r="U3673">
        <v>0</v>
      </c>
      <c r="V3673">
        <v>0</v>
      </c>
      <c r="W3673">
        <v>0</v>
      </c>
      <c r="X3673">
        <v>32.198842884963604</v>
      </c>
      <c r="Y3673">
        <v>0</v>
      </c>
      <c r="Z3673">
        <v>12.49819747950761</v>
      </c>
      <c r="AA3673">
        <v>0</v>
      </c>
      <c r="AB3673">
        <v>9.4783734308098726</v>
      </c>
      <c r="AC3673">
        <v>0</v>
      </c>
      <c r="AD3673">
        <v>0</v>
      </c>
      <c r="AE3673">
        <v>54.175413795281088</v>
      </c>
    </row>
    <row r="3674" spans="1:31" x14ac:dyDescent="0.25">
      <c r="A3674">
        <v>2367205</v>
      </c>
      <c r="B3674">
        <v>1</v>
      </c>
      <c r="C3674" t="s">
        <v>80</v>
      </c>
      <c r="D3674" t="s">
        <v>98</v>
      </c>
      <c r="E3674" t="s">
        <v>166</v>
      </c>
      <c r="F3674" t="s">
        <v>9530</v>
      </c>
      <c r="G3674" t="s">
        <v>489</v>
      </c>
      <c r="H3674" t="s">
        <v>135</v>
      </c>
      <c r="I3674" t="s">
        <v>136</v>
      </c>
      <c r="J3674" t="s">
        <v>137</v>
      </c>
      <c r="K3674" t="s">
        <v>138</v>
      </c>
      <c r="L3674" t="s">
        <v>10758</v>
      </c>
      <c r="M3674" t="s">
        <v>10759</v>
      </c>
      <c r="N3674">
        <v>0.32888888799999999</v>
      </c>
      <c r="O3674">
        <v>0</v>
      </c>
      <c r="P3674">
        <v>0</v>
      </c>
      <c r="Q3674">
        <v>9</v>
      </c>
      <c r="R3674">
        <v>96</v>
      </c>
      <c r="S3674">
        <v>4</v>
      </c>
      <c r="T3674">
        <v>26</v>
      </c>
      <c r="U3674">
        <v>1</v>
      </c>
      <c r="V3674">
        <v>0</v>
      </c>
      <c r="W3674">
        <v>0</v>
      </c>
      <c r="X3674">
        <v>0</v>
      </c>
      <c r="Y3674">
        <v>48.187411935708269</v>
      </c>
      <c r="Z3674">
        <v>170.64963538501209</v>
      </c>
      <c r="AA3674">
        <v>2.0197832110448126</v>
      </c>
      <c r="AB3674">
        <v>22.835213710828008</v>
      </c>
      <c r="AC3674">
        <v>20.663472089203559</v>
      </c>
      <c r="AD3674">
        <v>0</v>
      </c>
      <c r="AE3674">
        <v>264.35551633179676</v>
      </c>
    </row>
    <row r="3675" spans="1:31" x14ac:dyDescent="0.25">
      <c r="A3675">
        <v>2366807</v>
      </c>
      <c r="B3675">
        <v>1</v>
      </c>
      <c r="C3675" t="s">
        <v>81</v>
      </c>
      <c r="D3675" t="s">
        <v>119</v>
      </c>
      <c r="E3675" t="s">
        <v>148</v>
      </c>
      <c r="F3675" t="s">
        <v>10760</v>
      </c>
      <c r="G3675" t="s">
        <v>156</v>
      </c>
      <c r="H3675" t="s">
        <v>151</v>
      </c>
      <c r="I3675" t="s">
        <v>136</v>
      </c>
      <c r="J3675" t="s">
        <v>137</v>
      </c>
      <c r="K3675" t="s">
        <v>138</v>
      </c>
      <c r="L3675" t="s">
        <v>10761</v>
      </c>
      <c r="M3675" t="s">
        <v>10762</v>
      </c>
      <c r="N3675">
        <v>2.4430555549999999</v>
      </c>
      <c r="O3675">
        <v>0</v>
      </c>
      <c r="P3675">
        <v>1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0.23959011115372333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0.23959011115372333</v>
      </c>
    </row>
    <row r="3676" spans="1:31" x14ac:dyDescent="0.25">
      <c r="A3676">
        <v>2366950</v>
      </c>
      <c r="B3676">
        <v>1</v>
      </c>
      <c r="C3676" t="s">
        <v>81</v>
      </c>
      <c r="D3676" t="s">
        <v>126</v>
      </c>
      <c r="E3676" t="s">
        <v>171</v>
      </c>
      <c r="F3676" t="s">
        <v>10763</v>
      </c>
      <c r="G3676" t="s">
        <v>244</v>
      </c>
      <c r="H3676" t="s">
        <v>135</v>
      </c>
      <c r="I3676" t="s">
        <v>136</v>
      </c>
      <c r="J3676" t="s">
        <v>137</v>
      </c>
      <c r="K3676" t="s">
        <v>245</v>
      </c>
      <c r="L3676" t="s">
        <v>10764</v>
      </c>
      <c r="M3676" t="s">
        <v>10765</v>
      </c>
      <c r="N3676">
        <v>4.1786111110000004</v>
      </c>
      <c r="O3676">
        <v>2</v>
      </c>
      <c r="P3676">
        <v>288</v>
      </c>
      <c r="Q3676">
        <v>35</v>
      </c>
      <c r="R3676">
        <v>118</v>
      </c>
      <c r="S3676">
        <v>12</v>
      </c>
      <c r="T3676">
        <v>31</v>
      </c>
      <c r="U3676">
        <v>0</v>
      </c>
      <c r="V3676">
        <v>2</v>
      </c>
      <c r="W3676">
        <v>0.73141688418223672</v>
      </c>
      <c r="X3676">
        <v>212.94154256196612</v>
      </c>
      <c r="Y3676">
        <v>2106.0721399643799</v>
      </c>
      <c r="Z3676">
        <v>820.40964594576565</v>
      </c>
      <c r="AA3676">
        <v>299.67619063095839</v>
      </c>
      <c r="AB3676">
        <v>736.69554953331431</v>
      </c>
      <c r="AC3676">
        <v>0</v>
      </c>
      <c r="AD3676">
        <v>1471.1027588035654</v>
      </c>
      <c r="AE3676">
        <v>5647.6292443241327</v>
      </c>
    </row>
    <row r="3677" spans="1:31" x14ac:dyDescent="0.25">
      <c r="A3677">
        <v>2366976</v>
      </c>
      <c r="B3677">
        <v>1</v>
      </c>
      <c r="C3677" t="s">
        <v>80</v>
      </c>
      <c r="D3677" t="s">
        <v>93</v>
      </c>
      <c r="E3677" t="s">
        <v>148</v>
      </c>
      <c r="F3677" t="s">
        <v>10766</v>
      </c>
      <c r="G3677" t="s">
        <v>160</v>
      </c>
      <c r="H3677" t="s">
        <v>151</v>
      </c>
      <c r="I3677" t="s">
        <v>136</v>
      </c>
      <c r="J3677" t="s">
        <v>137</v>
      </c>
      <c r="K3677" t="s">
        <v>138</v>
      </c>
      <c r="L3677" t="s">
        <v>10767</v>
      </c>
      <c r="M3677" t="s">
        <v>10768</v>
      </c>
      <c r="N3677">
        <v>0.884444444</v>
      </c>
      <c r="O3677">
        <v>0</v>
      </c>
      <c r="P3677">
        <v>1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0.10509658105366196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0.10509658105366196</v>
      </c>
    </row>
    <row r="3678" spans="1:31" x14ac:dyDescent="0.25">
      <c r="A3678">
        <v>2366764</v>
      </c>
      <c r="B3678">
        <v>1</v>
      </c>
      <c r="C3678" t="s">
        <v>80</v>
      </c>
      <c r="D3678" t="s">
        <v>106</v>
      </c>
      <c r="E3678" t="s">
        <v>171</v>
      </c>
      <c r="F3678" t="s">
        <v>10769</v>
      </c>
      <c r="G3678" t="s">
        <v>168</v>
      </c>
      <c r="H3678" t="s">
        <v>135</v>
      </c>
      <c r="I3678" t="s">
        <v>136</v>
      </c>
      <c r="J3678" t="s">
        <v>137</v>
      </c>
      <c r="K3678" t="s">
        <v>138</v>
      </c>
      <c r="L3678" t="s">
        <v>10770</v>
      </c>
      <c r="M3678" t="s">
        <v>10771</v>
      </c>
      <c r="N3678">
        <v>0.67861111100000004</v>
      </c>
      <c r="O3678">
        <v>0</v>
      </c>
      <c r="P3678">
        <v>32</v>
      </c>
      <c r="Q3678">
        <v>18</v>
      </c>
      <c r="R3678">
        <v>66</v>
      </c>
      <c r="S3678">
        <v>6</v>
      </c>
      <c r="T3678">
        <v>26</v>
      </c>
      <c r="U3678">
        <v>0</v>
      </c>
      <c r="V3678">
        <v>0</v>
      </c>
      <c r="W3678">
        <v>0</v>
      </c>
      <c r="X3678">
        <v>8.1718106776035118</v>
      </c>
      <c r="Y3678">
        <v>70.204804104530268</v>
      </c>
      <c r="Z3678">
        <v>176.90574524304392</v>
      </c>
      <c r="AA3678">
        <v>17.585182942597925</v>
      </c>
      <c r="AB3678">
        <v>32.818175483223904</v>
      </c>
      <c r="AC3678">
        <v>0</v>
      </c>
      <c r="AD3678">
        <v>0</v>
      </c>
      <c r="AE3678">
        <v>305.68571845099956</v>
      </c>
    </row>
    <row r="3679" spans="1:31" x14ac:dyDescent="0.25">
      <c r="A3679">
        <v>2367119</v>
      </c>
      <c r="B3679">
        <v>1</v>
      </c>
      <c r="C3679" t="s">
        <v>81</v>
      </c>
      <c r="D3679" t="s">
        <v>115</v>
      </c>
      <c r="E3679" t="s">
        <v>171</v>
      </c>
      <c r="F3679" t="s">
        <v>10772</v>
      </c>
      <c r="G3679" t="s">
        <v>244</v>
      </c>
      <c r="H3679" t="s">
        <v>135</v>
      </c>
      <c r="I3679" t="s">
        <v>136</v>
      </c>
      <c r="J3679" t="s">
        <v>137</v>
      </c>
      <c r="K3679" t="s">
        <v>245</v>
      </c>
      <c r="L3679" t="s">
        <v>10773</v>
      </c>
      <c r="M3679" t="s">
        <v>10774</v>
      </c>
      <c r="N3679">
        <v>1.751944444</v>
      </c>
      <c r="O3679">
        <v>0</v>
      </c>
      <c r="P3679">
        <v>228</v>
      </c>
      <c r="Q3679">
        <v>0</v>
      </c>
      <c r="R3679">
        <v>52</v>
      </c>
      <c r="S3679">
        <v>8</v>
      </c>
      <c r="T3679">
        <v>28</v>
      </c>
      <c r="U3679">
        <v>0</v>
      </c>
      <c r="V3679">
        <v>0</v>
      </c>
      <c r="W3679">
        <v>0</v>
      </c>
      <c r="X3679">
        <v>79.987253632624657</v>
      </c>
      <c r="Y3679">
        <v>0</v>
      </c>
      <c r="Z3679">
        <v>152.41054543563169</v>
      </c>
      <c r="AA3679">
        <v>47.909747882193976</v>
      </c>
      <c r="AB3679">
        <v>120.59686029014178</v>
      </c>
      <c r="AC3679">
        <v>0</v>
      </c>
      <c r="AD3679">
        <v>0</v>
      </c>
      <c r="AE3679">
        <v>400.90440724059209</v>
      </c>
    </row>
    <row r="3680" spans="1:31" x14ac:dyDescent="0.25">
      <c r="A3680">
        <v>2366913</v>
      </c>
      <c r="B3680">
        <v>1</v>
      </c>
      <c r="C3680" t="s">
        <v>80</v>
      </c>
      <c r="D3680" t="s">
        <v>107</v>
      </c>
      <c r="E3680" t="s">
        <v>166</v>
      </c>
      <c r="F3680" t="s">
        <v>10775</v>
      </c>
      <c r="G3680" t="s">
        <v>244</v>
      </c>
      <c r="H3680" t="s">
        <v>135</v>
      </c>
      <c r="I3680" t="s">
        <v>136</v>
      </c>
      <c r="J3680" t="s">
        <v>137</v>
      </c>
      <c r="K3680" t="s">
        <v>245</v>
      </c>
      <c r="L3680" t="s">
        <v>10776</v>
      </c>
      <c r="M3680" t="s">
        <v>10777</v>
      </c>
      <c r="N3680">
        <v>7.284166666</v>
      </c>
      <c r="O3680">
        <v>4</v>
      </c>
      <c r="P3680">
        <v>1575</v>
      </c>
      <c r="Q3680">
        <v>4</v>
      </c>
      <c r="R3680">
        <v>14</v>
      </c>
      <c r="S3680">
        <v>11</v>
      </c>
      <c r="T3680">
        <v>248</v>
      </c>
      <c r="U3680">
        <v>0</v>
      </c>
      <c r="V3680">
        <v>1</v>
      </c>
      <c r="W3680">
        <v>594.75367137638045</v>
      </c>
      <c r="X3680">
        <v>3823.8671435478823</v>
      </c>
      <c r="Y3680">
        <v>3783.666475533897</v>
      </c>
      <c r="Z3680">
        <v>73.507046184358032</v>
      </c>
      <c r="AA3680">
        <v>1216.631664857053</v>
      </c>
      <c r="AB3680">
        <v>2906.9054421368219</v>
      </c>
      <c r="AC3680">
        <v>0</v>
      </c>
      <c r="AD3680">
        <v>283.71436747653723</v>
      </c>
      <c r="AE3680">
        <v>12683.045811112932</v>
      </c>
    </row>
    <row r="3681" spans="1:31" x14ac:dyDescent="0.25">
      <c r="A3681">
        <v>2367013</v>
      </c>
      <c r="B3681">
        <v>1</v>
      </c>
      <c r="C3681" t="s">
        <v>81</v>
      </c>
      <c r="D3681" t="s">
        <v>128</v>
      </c>
      <c r="E3681" t="s">
        <v>148</v>
      </c>
      <c r="F3681" t="s">
        <v>10778</v>
      </c>
      <c r="G3681" t="s">
        <v>240</v>
      </c>
      <c r="H3681" t="s">
        <v>151</v>
      </c>
      <c r="I3681" t="s">
        <v>136</v>
      </c>
      <c r="J3681" t="s">
        <v>137</v>
      </c>
      <c r="K3681" t="s">
        <v>138</v>
      </c>
      <c r="L3681" t="s">
        <v>10779</v>
      </c>
      <c r="M3681" t="s">
        <v>10780</v>
      </c>
      <c r="N3681">
        <v>8.6958333329999995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2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43.422635620479738</v>
      </c>
      <c r="AC3681">
        <v>0</v>
      </c>
      <c r="AD3681">
        <v>0</v>
      </c>
      <c r="AE3681">
        <v>43.422635620479738</v>
      </c>
    </row>
    <row r="3682" spans="1:31" x14ac:dyDescent="0.25">
      <c r="A3682">
        <v>2367162</v>
      </c>
      <c r="B3682">
        <v>1</v>
      </c>
      <c r="C3682" t="s">
        <v>81</v>
      </c>
      <c r="D3682" t="s">
        <v>127</v>
      </c>
      <c r="E3682" t="s">
        <v>148</v>
      </c>
      <c r="F3682" t="s">
        <v>10781</v>
      </c>
      <c r="G3682" t="s">
        <v>150</v>
      </c>
      <c r="H3682" t="s">
        <v>151</v>
      </c>
      <c r="I3682" t="s">
        <v>136</v>
      </c>
      <c r="J3682" t="s">
        <v>137</v>
      </c>
      <c r="K3682" t="s">
        <v>138</v>
      </c>
      <c r="L3682" t="s">
        <v>10782</v>
      </c>
      <c r="M3682" t="s">
        <v>10783</v>
      </c>
      <c r="N3682">
        <v>1.391388888</v>
      </c>
      <c r="O3682">
        <v>0</v>
      </c>
      <c r="P3682">
        <v>1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0.50855354924468299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0.50855354924468299</v>
      </c>
    </row>
    <row r="3683" spans="1:31" x14ac:dyDescent="0.25">
      <c r="A3683">
        <v>2366936</v>
      </c>
      <c r="B3683">
        <v>1</v>
      </c>
      <c r="C3683" t="s">
        <v>81</v>
      </c>
      <c r="D3683" t="s">
        <v>113</v>
      </c>
      <c r="E3683" t="s">
        <v>225</v>
      </c>
      <c r="F3683" t="s">
        <v>10784</v>
      </c>
      <c r="G3683" t="s">
        <v>1041</v>
      </c>
      <c r="H3683" t="s">
        <v>151</v>
      </c>
      <c r="I3683" t="s">
        <v>136</v>
      </c>
      <c r="J3683" t="s">
        <v>137</v>
      </c>
      <c r="K3683" t="s">
        <v>138</v>
      </c>
      <c r="L3683" t="s">
        <v>10785</v>
      </c>
      <c r="M3683" t="s">
        <v>10786</v>
      </c>
      <c r="N3683">
        <v>1.0930555550000001</v>
      </c>
      <c r="O3683">
        <v>0</v>
      </c>
      <c r="P3683">
        <v>4</v>
      </c>
      <c r="Q3683">
        <v>0</v>
      </c>
      <c r="R3683">
        <v>1</v>
      </c>
      <c r="S3683">
        <v>0</v>
      </c>
      <c r="T3683">
        <v>2</v>
      </c>
      <c r="U3683">
        <v>0</v>
      </c>
      <c r="V3683">
        <v>0</v>
      </c>
      <c r="W3683">
        <v>0</v>
      </c>
      <c r="X3683">
        <v>1.2247345732916779</v>
      </c>
      <c r="Y3683">
        <v>0</v>
      </c>
      <c r="Z3683">
        <v>0</v>
      </c>
      <c r="AA3683">
        <v>0</v>
      </c>
      <c r="AB3683">
        <v>16.297902538304719</v>
      </c>
      <c r="AC3683">
        <v>0</v>
      </c>
      <c r="AD3683">
        <v>0</v>
      </c>
      <c r="AE3683">
        <v>17.522637111596396</v>
      </c>
    </row>
    <row r="3684" spans="1:31" x14ac:dyDescent="0.25">
      <c r="A3684">
        <v>2367268</v>
      </c>
      <c r="B3684">
        <v>1</v>
      </c>
      <c r="C3684" t="s">
        <v>81</v>
      </c>
      <c r="D3684" t="s">
        <v>123</v>
      </c>
      <c r="E3684" t="s">
        <v>132</v>
      </c>
      <c r="F3684" t="s">
        <v>10787</v>
      </c>
      <c r="G3684" t="s">
        <v>643</v>
      </c>
      <c r="H3684" t="s">
        <v>135</v>
      </c>
      <c r="I3684" t="s">
        <v>136</v>
      </c>
      <c r="J3684" t="s">
        <v>137</v>
      </c>
      <c r="K3684" t="s">
        <v>138</v>
      </c>
      <c r="L3684" t="s">
        <v>10788</v>
      </c>
      <c r="M3684" t="s">
        <v>10789</v>
      </c>
      <c r="N3684">
        <v>4.307222222</v>
      </c>
      <c r="O3684">
        <v>0</v>
      </c>
      <c r="P3684">
        <v>189</v>
      </c>
      <c r="Q3684">
        <v>0</v>
      </c>
      <c r="R3684">
        <v>1</v>
      </c>
      <c r="S3684">
        <v>0</v>
      </c>
      <c r="T3684">
        <v>8</v>
      </c>
      <c r="U3684">
        <v>0</v>
      </c>
      <c r="V3684">
        <v>1</v>
      </c>
      <c r="W3684">
        <v>0</v>
      </c>
      <c r="X3684">
        <v>206.99170228606997</v>
      </c>
      <c r="Y3684">
        <v>0</v>
      </c>
      <c r="Z3684">
        <v>7.3441937647141877</v>
      </c>
      <c r="AA3684">
        <v>0</v>
      </c>
      <c r="AB3684">
        <v>18.059823514559838</v>
      </c>
      <c r="AC3684">
        <v>0</v>
      </c>
      <c r="AD3684">
        <v>19.385148694859584</v>
      </c>
      <c r="AE3684">
        <v>251.78086826020359</v>
      </c>
    </row>
    <row r="3685" spans="1:31" x14ac:dyDescent="0.25">
      <c r="A3685">
        <v>2367122</v>
      </c>
      <c r="B3685">
        <v>1</v>
      </c>
      <c r="C3685" t="s">
        <v>80</v>
      </c>
      <c r="D3685" t="s">
        <v>104</v>
      </c>
      <c r="E3685" t="s">
        <v>171</v>
      </c>
      <c r="F3685" t="s">
        <v>7036</v>
      </c>
      <c r="G3685" t="s">
        <v>168</v>
      </c>
      <c r="H3685" t="s">
        <v>135</v>
      </c>
      <c r="I3685" t="s">
        <v>136</v>
      </c>
      <c r="J3685" t="s">
        <v>137</v>
      </c>
      <c r="K3685" t="s">
        <v>138</v>
      </c>
      <c r="L3685" t="s">
        <v>10790</v>
      </c>
      <c r="M3685" t="s">
        <v>10791</v>
      </c>
      <c r="N3685">
        <v>0.46833333300000002</v>
      </c>
      <c r="O3685">
        <v>3</v>
      </c>
      <c r="P3685">
        <v>190</v>
      </c>
      <c r="Q3685">
        <v>19</v>
      </c>
      <c r="R3685">
        <v>241</v>
      </c>
      <c r="S3685">
        <v>15</v>
      </c>
      <c r="T3685">
        <v>75</v>
      </c>
      <c r="U3685">
        <v>4</v>
      </c>
      <c r="V3685">
        <v>0</v>
      </c>
      <c r="W3685">
        <v>11.631397822494801</v>
      </c>
      <c r="X3685">
        <v>49.837271860229592</v>
      </c>
      <c r="Y3685">
        <v>12.236683542942803</v>
      </c>
      <c r="Z3685">
        <v>86.490992709524363</v>
      </c>
      <c r="AA3685">
        <v>47.935153855099443</v>
      </c>
      <c r="AB3685">
        <v>57.99428673604892</v>
      </c>
      <c r="AC3685">
        <v>98.209000757784537</v>
      </c>
      <c r="AD3685">
        <v>0</v>
      </c>
      <c r="AE3685">
        <v>364.33478728412445</v>
      </c>
    </row>
    <row r="3686" spans="1:31" x14ac:dyDescent="0.25">
      <c r="A3686">
        <v>2367245</v>
      </c>
      <c r="B3686">
        <v>1</v>
      </c>
      <c r="C3686" t="s">
        <v>81</v>
      </c>
      <c r="D3686" t="s">
        <v>127</v>
      </c>
      <c r="E3686" t="s">
        <v>154</v>
      </c>
      <c r="F3686" t="s">
        <v>9750</v>
      </c>
      <c r="G3686" t="s">
        <v>299</v>
      </c>
      <c r="H3686" t="s">
        <v>151</v>
      </c>
      <c r="I3686" t="s">
        <v>136</v>
      </c>
      <c r="J3686" t="s">
        <v>137</v>
      </c>
      <c r="K3686" t="s">
        <v>138</v>
      </c>
      <c r="L3686" t="s">
        <v>10792</v>
      </c>
      <c r="M3686" t="s">
        <v>10793</v>
      </c>
      <c r="N3686">
        <v>2.1541666660000001</v>
      </c>
      <c r="O3686">
        <v>0</v>
      </c>
      <c r="P3686">
        <v>184</v>
      </c>
      <c r="Q3686">
        <v>0</v>
      </c>
      <c r="R3686">
        <v>9</v>
      </c>
      <c r="S3686">
        <v>0</v>
      </c>
      <c r="T3686">
        <v>14</v>
      </c>
      <c r="U3686">
        <v>0</v>
      </c>
      <c r="V3686">
        <v>0</v>
      </c>
      <c r="W3686">
        <v>0</v>
      </c>
      <c r="X3686">
        <v>143.82367231901486</v>
      </c>
      <c r="Y3686">
        <v>0</v>
      </c>
      <c r="Z3686">
        <v>40.896330230094648</v>
      </c>
      <c r="AA3686">
        <v>0</v>
      </c>
      <c r="AB3686">
        <v>23.950386436906413</v>
      </c>
      <c r="AC3686">
        <v>0</v>
      </c>
      <c r="AD3686">
        <v>0</v>
      </c>
      <c r="AE3686">
        <v>208.67038898601589</v>
      </c>
    </row>
    <row r="3687" spans="1:31" x14ac:dyDescent="0.25">
      <c r="A3687">
        <v>2367099</v>
      </c>
      <c r="B3687">
        <v>1</v>
      </c>
      <c r="C3687" t="s">
        <v>80</v>
      </c>
      <c r="D3687" t="s">
        <v>93</v>
      </c>
      <c r="E3687" t="s">
        <v>148</v>
      </c>
      <c r="F3687" t="s">
        <v>10794</v>
      </c>
      <c r="G3687" t="s">
        <v>150</v>
      </c>
      <c r="H3687" t="s">
        <v>151</v>
      </c>
      <c r="I3687" t="s">
        <v>136</v>
      </c>
      <c r="J3687" t="s">
        <v>137</v>
      </c>
      <c r="K3687" t="s">
        <v>138</v>
      </c>
      <c r="L3687" t="s">
        <v>10795</v>
      </c>
      <c r="M3687" t="s">
        <v>10796</v>
      </c>
      <c r="N3687">
        <v>0.712777777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1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3.3424046502338363</v>
      </c>
      <c r="AC3687">
        <v>0</v>
      </c>
      <c r="AD3687">
        <v>0</v>
      </c>
      <c r="AE3687">
        <v>3.3424046502338363</v>
      </c>
    </row>
    <row r="3688" spans="1:31" x14ac:dyDescent="0.25">
      <c r="A3688">
        <v>2366953</v>
      </c>
      <c r="B3688">
        <v>1</v>
      </c>
      <c r="C3688" t="s">
        <v>81</v>
      </c>
      <c r="D3688" t="s">
        <v>118</v>
      </c>
      <c r="E3688" t="s">
        <v>132</v>
      </c>
      <c r="F3688" t="s">
        <v>10797</v>
      </c>
      <c r="G3688" t="s">
        <v>134</v>
      </c>
      <c r="H3688" t="s">
        <v>135</v>
      </c>
      <c r="I3688" t="s">
        <v>136</v>
      </c>
      <c r="J3688" t="s">
        <v>137</v>
      </c>
      <c r="K3688" t="s">
        <v>138</v>
      </c>
      <c r="L3688" t="s">
        <v>10798</v>
      </c>
      <c r="M3688" t="s">
        <v>10799</v>
      </c>
      <c r="N3688">
        <v>5.9602777769999999</v>
      </c>
      <c r="O3688">
        <v>0</v>
      </c>
      <c r="P3688">
        <v>0</v>
      </c>
      <c r="Q3688">
        <v>4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60.284587313104467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60.284587313104467</v>
      </c>
    </row>
    <row r="3689" spans="1:31" x14ac:dyDescent="0.25">
      <c r="A3689">
        <v>2366999</v>
      </c>
      <c r="B3689">
        <v>1</v>
      </c>
      <c r="C3689" t="s">
        <v>81</v>
      </c>
      <c r="D3689" t="s">
        <v>128</v>
      </c>
      <c r="E3689" t="s">
        <v>225</v>
      </c>
      <c r="F3689" t="s">
        <v>10800</v>
      </c>
      <c r="G3689" t="s">
        <v>219</v>
      </c>
      <c r="H3689" t="s">
        <v>151</v>
      </c>
      <c r="I3689" t="s">
        <v>136</v>
      </c>
      <c r="J3689" t="s">
        <v>137</v>
      </c>
      <c r="K3689" t="s">
        <v>138</v>
      </c>
      <c r="L3689" t="s">
        <v>10801</v>
      </c>
      <c r="M3689" t="s">
        <v>10802</v>
      </c>
      <c r="N3689">
        <v>5.4222222220000003</v>
      </c>
      <c r="O3689">
        <v>0</v>
      </c>
      <c r="P3689">
        <v>57</v>
      </c>
      <c r="Q3689">
        <v>0</v>
      </c>
      <c r="R3689">
        <v>0</v>
      </c>
      <c r="S3689">
        <v>0</v>
      </c>
      <c r="T3689">
        <v>1</v>
      </c>
      <c r="U3689">
        <v>0</v>
      </c>
      <c r="V3689">
        <v>0</v>
      </c>
      <c r="W3689">
        <v>0</v>
      </c>
      <c r="X3689">
        <v>95.225396537465002</v>
      </c>
      <c r="Y3689">
        <v>0</v>
      </c>
      <c r="Z3689">
        <v>0</v>
      </c>
      <c r="AA3689">
        <v>0</v>
      </c>
      <c r="AB3689">
        <v>9.8884137395388889E-3</v>
      </c>
      <c r="AC3689">
        <v>0</v>
      </c>
      <c r="AD3689">
        <v>0</v>
      </c>
      <c r="AE3689">
        <v>95.235284951204548</v>
      </c>
    </row>
    <row r="3690" spans="1:31" x14ac:dyDescent="0.25">
      <c r="A3690">
        <v>2367082</v>
      </c>
      <c r="B3690">
        <v>1</v>
      </c>
      <c r="C3690" t="s">
        <v>81</v>
      </c>
      <c r="D3690" t="s">
        <v>112</v>
      </c>
      <c r="E3690" t="s">
        <v>225</v>
      </c>
      <c r="F3690" t="s">
        <v>10803</v>
      </c>
      <c r="G3690" t="s">
        <v>219</v>
      </c>
      <c r="H3690" t="s">
        <v>151</v>
      </c>
      <c r="I3690" t="s">
        <v>136</v>
      </c>
      <c r="J3690" t="s">
        <v>137</v>
      </c>
      <c r="K3690" t="s">
        <v>138</v>
      </c>
      <c r="L3690" t="s">
        <v>10804</v>
      </c>
      <c r="M3690" t="s">
        <v>10805</v>
      </c>
      <c r="N3690">
        <v>3.585555555</v>
      </c>
      <c r="O3690">
        <v>0</v>
      </c>
      <c r="P3690">
        <v>10</v>
      </c>
      <c r="Q3690">
        <v>0</v>
      </c>
      <c r="R3690">
        <v>5</v>
      </c>
      <c r="S3690">
        <v>0</v>
      </c>
      <c r="T3690">
        <v>1</v>
      </c>
      <c r="U3690">
        <v>0</v>
      </c>
      <c r="V3690">
        <v>0</v>
      </c>
      <c r="W3690">
        <v>0</v>
      </c>
      <c r="X3690">
        <v>24.34835708268767</v>
      </c>
      <c r="Y3690">
        <v>0</v>
      </c>
      <c r="Z3690">
        <v>16.428761341307812</v>
      </c>
      <c r="AA3690">
        <v>0</v>
      </c>
      <c r="AB3690">
        <v>4.8188844993253106</v>
      </c>
      <c r="AC3690">
        <v>0</v>
      </c>
      <c r="AD3690">
        <v>0</v>
      </c>
      <c r="AE3690">
        <v>45.596002923320796</v>
      </c>
    </row>
    <row r="3691" spans="1:31" x14ac:dyDescent="0.25">
      <c r="A3691">
        <v>2366890</v>
      </c>
      <c r="B3691">
        <v>1</v>
      </c>
      <c r="C3691" t="s">
        <v>81</v>
      </c>
      <c r="D3691" t="s">
        <v>113</v>
      </c>
      <c r="E3691" t="s">
        <v>148</v>
      </c>
      <c r="F3691" t="s">
        <v>10806</v>
      </c>
      <c r="G3691" t="s">
        <v>150</v>
      </c>
      <c r="H3691" t="s">
        <v>151</v>
      </c>
      <c r="I3691" t="s">
        <v>136</v>
      </c>
      <c r="J3691" t="s">
        <v>137</v>
      </c>
      <c r="K3691" t="s">
        <v>138</v>
      </c>
      <c r="L3691" t="s">
        <v>10807</v>
      </c>
      <c r="M3691" t="s">
        <v>10808</v>
      </c>
      <c r="N3691">
        <v>2.5944444440000001</v>
      </c>
      <c r="O3691">
        <v>0</v>
      </c>
      <c r="P3691">
        <v>3</v>
      </c>
      <c r="Q3691">
        <v>0</v>
      </c>
      <c r="R3691">
        <v>0</v>
      </c>
      <c r="S3691">
        <v>0</v>
      </c>
      <c r="T3691">
        <v>1</v>
      </c>
      <c r="U3691">
        <v>0</v>
      </c>
      <c r="V3691">
        <v>0</v>
      </c>
      <c r="W3691">
        <v>0</v>
      </c>
      <c r="X3691">
        <v>3.7064080189241544</v>
      </c>
      <c r="Y3691">
        <v>0</v>
      </c>
      <c r="Z3691">
        <v>0</v>
      </c>
      <c r="AA3691">
        <v>0</v>
      </c>
      <c r="AB3691">
        <v>4.8975631594627149</v>
      </c>
      <c r="AC3691">
        <v>0</v>
      </c>
      <c r="AD3691">
        <v>0</v>
      </c>
      <c r="AE3691">
        <v>8.6039711783868693</v>
      </c>
    </row>
    <row r="3692" spans="1:31" x14ac:dyDescent="0.25">
      <c r="A3692">
        <v>2367185</v>
      </c>
      <c r="B3692">
        <v>1</v>
      </c>
      <c r="C3692" t="s">
        <v>80</v>
      </c>
      <c r="D3692" t="s">
        <v>95</v>
      </c>
      <c r="E3692" t="s">
        <v>320</v>
      </c>
      <c r="F3692" t="s">
        <v>1282</v>
      </c>
      <c r="G3692" t="s">
        <v>168</v>
      </c>
      <c r="H3692" t="s">
        <v>135</v>
      </c>
      <c r="I3692" t="s">
        <v>136</v>
      </c>
      <c r="J3692" t="s">
        <v>137</v>
      </c>
      <c r="K3692" t="s">
        <v>138</v>
      </c>
      <c r="L3692" t="s">
        <v>10809</v>
      </c>
      <c r="M3692" t="s">
        <v>10810</v>
      </c>
      <c r="N3692">
        <v>6.6097221999999997E-2</v>
      </c>
      <c r="O3692">
        <v>0</v>
      </c>
      <c r="P3692">
        <v>0</v>
      </c>
      <c r="Q3692">
        <v>0</v>
      </c>
      <c r="R3692">
        <v>0</v>
      </c>
      <c r="S3692">
        <v>11</v>
      </c>
      <c r="T3692">
        <v>0</v>
      </c>
      <c r="U3692">
        <v>1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6.4904345532211369</v>
      </c>
      <c r="AB3692">
        <v>0</v>
      </c>
      <c r="AC3692">
        <v>91.234925736520239</v>
      </c>
      <c r="AD3692">
        <v>0</v>
      </c>
      <c r="AE3692">
        <v>97.725360289741374</v>
      </c>
    </row>
    <row r="3693" spans="1:31" x14ac:dyDescent="0.25">
      <c r="A3693">
        <v>2367159</v>
      </c>
      <c r="B3693">
        <v>1</v>
      </c>
      <c r="C3693" t="s">
        <v>80</v>
      </c>
      <c r="D3693" t="s">
        <v>82</v>
      </c>
      <c r="E3693" t="s">
        <v>225</v>
      </c>
      <c r="F3693" t="s">
        <v>10811</v>
      </c>
      <c r="G3693" t="s">
        <v>219</v>
      </c>
      <c r="H3693" t="s">
        <v>151</v>
      </c>
      <c r="I3693" t="s">
        <v>136</v>
      </c>
      <c r="J3693" t="s">
        <v>137</v>
      </c>
      <c r="K3693" t="s">
        <v>138</v>
      </c>
      <c r="L3693" t="s">
        <v>10812</v>
      </c>
      <c r="M3693" t="s">
        <v>10813</v>
      </c>
      <c r="N3693">
        <v>2.119444444</v>
      </c>
      <c r="O3693">
        <v>0</v>
      </c>
      <c r="P3693">
        <v>193</v>
      </c>
      <c r="Q3693">
        <v>0</v>
      </c>
      <c r="R3693">
        <v>0</v>
      </c>
      <c r="S3693">
        <v>0</v>
      </c>
      <c r="T3693">
        <v>20</v>
      </c>
      <c r="U3693">
        <v>0</v>
      </c>
      <c r="V3693">
        <v>0</v>
      </c>
      <c r="W3693">
        <v>0</v>
      </c>
      <c r="X3693">
        <v>137.00677346579985</v>
      </c>
      <c r="Y3693">
        <v>0</v>
      </c>
      <c r="Z3693">
        <v>0</v>
      </c>
      <c r="AA3693">
        <v>0</v>
      </c>
      <c r="AB3693">
        <v>20.165051918569869</v>
      </c>
      <c r="AC3693">
        <v>0</v>
      </c>
      <c r="AD3693">
        <v>0</v>
      </c>
      <c r="AE3693">
        <v>157.17182538436973</v>
      </c>
    </row>
    <row r="3694" spans="1:31" x14ac:dyDescent="0.25">
      <c r="A3694">
        <v>2366873</v>
      </c>
      <c r="B3694">
        <v>1</v>
      </c>
      <c r="C3694" t="s">
        <v>80</v>
      </c>
      <c r="D3694" t="s">
        <v>100</v>
      </c>
      <c r="E3694" t="s">
        <v>166</v>
      </c>
      <c r="F3694" t="s">
        <v>10517</v>
      </c>
      <c r="G3694" t="s">
        <v>2141</v>
      </c>
      <c r="H3694" t="s">
        <v>135</v>
      </c>
      <c r="I3694" t="s">
        <v>136</v>
      </c>
      <c r="J3694" t="s">
        <v>137</v>
      </c>
      <c r="K3694" t="s">
        <v>138</v>
      </c>
      <c r="L3694" t="s">
        <v>10814</v>
      </c>
      <c r="M3694" t="s">
        <v>10815</v>
      </c>
      <c r="N3694">
        <v>2.5905555549999999</v>
      </c>
      <c r="O3694">
        <v>0</v>
      </c>
      <c r="P3694">
        <v>969</v>
      </c>
      <c r="Q3694">
        <v>14</v>
      </c>
      <c r="R3694">
        <v>28</v>
      </c>
      <c r="S3694">
        <v>2</v>
      </c>
      <c r="T3694">
        <v>142</v>
      </c>
      <c r="U3694">
        <v>0</v>
      </c>
      <c r="V3694">
        <v>0</v>
      </c>
      <c r="W3694">
        <v>0</v>
      </c>
      <c r="X3694">
        <v>1115.5486479629142</v>
      </c>
      <c r="Y3694">
        <v>128.3617839916428</v>
      </c>
      <c r="Z3694">
        <v>100.80091377472405</v>
      </c>
      <c r="AA3694">
        <v>27.196875421443487</v>
      </c>
      <c r="AB3694">
        <v>524.66019585204617</v>
      </c>
      <c r="AC3694">
        <v>0</v>
      </c>
      <c r="AD3694">
        <v>0</v>
      </c>
      <c r="AE3694">
        <v>1896.5684170027707</v>
      </c>
    </row>
    <row r="3695" spans="1:31" x14ac:dyDescent="0.25">
      <c r="A3695">
        <v>2366853</v>
      </c>
      <c r="B3695">
        <v>1</v>
      </c>
      <c r="C3695" t="s">
        <v>81</v>
      </c>
      <c r="D3695" t="s">
        <v>123</v>
      </c>
      <c r="E3695" t="s">
        <v>171</v>
      </c>
      <c r="F3695" t="s">
        <v>9973</v>
      </c>
      <c r="G3695" t="s">
        <v>244</v>
      </c>
      <c r="H3695" t="s">
        <v>135</v>
      </c>
      <c r="I3695" t="s">
        <v>136</v>
      </c>
      <c r="J3695" t="s">
        <v>137</v>
      </c>
      <c r="K3695" t="s">
        <v>245</v>
      </c>
      <c r="L3695" t="s">
        <v>10816</v>
      </c>
      <c r="M3695" t="s">
        <v>10817</v>
      </c>
      <c r="N3695">
        <v>7.5677777769999999</v>
      </c>
      <c r="O3695">
        <v>2</v>
      </c>
      <c r="P3695">
        <v>203</v>
      </c>
      <c r="Q3695">
        <v>23</v>
      </c>
      <c r="R3695">
        <v>42</v>
      </c>
      <c r="S3695">
        <v>1</v>
      </c>
      <c r="T3695">
        <v>21</v>
      </c>
      <c r="U3695">
        <v>1</v>
      </c>
      <c r="V3695">
        <v>0</v>
      </c>
      <c r="W3695">
        <v>214.02199662294609</v>
      </c>
      <c r="X3695">
        <v>660.01659468031573</v>
      </c>
      <c r="Y3695">
        <v>2375.4131506340827</v>
      </c>
      <c r="Z3695">
        <v>2003.8716058301673</v>
      </c>
      <c r="AA3695">
        <v>18.032899655708125</v>
      </c>
      <c r="AB3695">
        <v>387.26796938802516</v>
      </c>
      <c r="AC3695">
        <v>430.75883637346715</v>
      </c>
      <c r="AD3695">
        <v>0</v>
      </c>
      <c r="AE3695">
        <v>6089.3830531847125</v>
      </c>
    </row>
    <row r="3696" spans="1:31" x14ac:dyDescent="0.25">
      <c r="A3696">
        <v>2367059</v>
      </c>
      <c r="B3696">
        <v>1</v>
      </c>
      <c r="C3696" t="s">
        <v>81</v>
      </c>
      <c r="D3696" t="s">
        <v>122</v>
      </c>
      <c r="E3696" t="s">
        <v>171</v>
      </c>
      <c r="F3696" t="s">
        <v>10818</v>
      </c>
      <c r="G3696" t="s">
        <v>1503</v>
      </c>
      <c r="H3696" t="s">
        <v>135</v>
      </c>
      <c r="I3696" t="s">
        <v>136</v>
      </c>
      <c r="J3696" t="s">
        <v>137</v>
      </c>
      <c r="K3696" t="s">
        <v>138</v>
      </c>
      <c r="L3696" t="s">
        <v>10819</v>
      </c>
      <c r="M3696" t="s">
        <v>10820</v>
      </c>
      <c r="N3696">
        <v>1.9983333329999999</v>
      </c>
      <c r="O3696">
        <v>0</v>
      </c>
      <c r="P3696">
        <v>45</v>
      </c>
      <c r="Q3696">
        <v>0</v>
      </c>
      <c r="R3696">
        <v>0</v>
      </c>
      <c r="S3696">
        <v>4</v>
      </c>
      <c r="T3696">
        <v>0</v>
      </c>
      <c r="U3696">
        <v>4</v>
      </c>
      <c r="V3696">
        <v>0</v>
      </c>
      <c r="W3696">
        <v>0</v>
      </c>
      <c r="X3696">
        <v>22.138371923440289</v>
      </c>
      <c r="Y3696">
        <v>0</v>
      </c>
      <c r="Z3696">
        <v>0</v>
      </c>
      <c r="AA3696">
        <v>20.441986258095408</v>
      </c>
      <c r="AB3696">
        <v>0</v>
      </c>
      <c r="AC3696">
        <v>1457.361431916793</v>
      </c>
      <c r="AD3696">
        <v>0</v>
      </c>
      <c r="AE3696">
        <v>1499.9417900983287</v>
      </c>
    </row>
    <row r="3697" spans="1:31" x14ac:dyDescent="0.25">
      <c r="A3697">
        <v>2366767</v>
      </c>
      <c r="B3697">
        <v>1</v>
      </c>
      <c r="C3697" t="s">
        <v>81</v>
      </c>
      <c r="D3697" t="s">
        <v>123</v>
      </c>
      <c r="E3697" t="s">
        <v>166</v>
      </c>
      <c r="F3697" t="s">
        <v>10821</v>
      </c>
      <c r="G3697" t="s">
        <v>168</v>
      </c>
      <c r="H3697" t="s">
        <v>135</v>
      </c>
      <c r="I3697" t="s">
        <v>136</v>
      </c>
      <c r="J3697" t="s">
        <v>137</v>
      </c>
      <c r="K3697" t="s">
        <v>138</v>
      </c>
      <c r="L3697" t="s">
        <v>10822</v>
      </c>
      <c r="M3697" t="s">
        <v>10823</v>
      </c>
      <c r="N3697">
        <v>0.73833333300000004</v>
      </c>
      <c r="O3697">
        <v>0</v>
      </c>
      <c r="P3697">
        <v>401</v>
      </c>
      <c r="Q3697">
        <v>0</v>
      </c>
      <c r="R3697">
        <v>1</v>
      </c>
      <c r="S3697">
        <v>4</v>
      </c>
      <c r="T3697">
        <v>14</v>
      </c>
      <c r="U3697">
        <v>3</v>
      </c>
      <c r="V3697">
        <v>0</v>
      </c>
      <c r="W3697">
        <v>0</v>
      </c>
      <c r="X3697">
        <v>96.934831706612826</v>
      </c>
      <c r="Y3697">
        <v>0</v>
      </c>
      <c r="Z3697">
        <v>5.1304738452879102</v>
      </c>
      <c r="AA3697">
        <v>2.4928248298875744</v>
      </c>
      <c r="AB3697">
        <v>10.11979108954683</v>
      </c>
      <c r="AC3697">
        <v>96.31454972144509</v>
      </c>
      <c r="AD3697">
        <v>0</v>
      </c>
      <c r="AE3697">
        <v>210.99247119278022</v>
      </c>
    </row>
    <row r="3698" spans="1:31" x14ac:dyDescent="0.25">
      <c r="A3698">
        <v>2367835</v>
      </c>
      <c r="B3698">
        <v>1</v>
      </c>
      <c r="C3698" t="s">
        <v>80</v>
      </c>
      <c r="D3698" t="s">
        <v>105</v>
      </c>
      <c r="E3698" t="s">
        <v>171</v>
      </c>
      <c r="F3698" t="s">
        <v>10824</v>
      </c>
      <c r="G3698" t="s">
        <v>168</v>
      </c>
      <c r="H3698" t="s">
        <v>135</v>
      </c>
      <c r="I3698" t="s">
        <v>136</v>
      </c>
      <c r="J3698" t="s">
        <v>137</v>
      </c>
      <c r="K3698" t="s">
        <v>138</v>
      </c>
      <c r="L3698" t="s">
        <v>10825</v>
      </c>
      <c r="M3698" t="s">
        <v>10826</v>
      </c>
      <c r="N3698">
        <v>0.566111111</v>
      </c>
      <c r="O3698">
        <v>0</v>
      </c>
      <c r="P3698">
        <v>1293</v>
      </c>
      <c r="Q3698">
        <v>0</v>
      </c>
      <c r="R3698">
        <v>195</v>
      </c>
      <c r="S3698">
        <v>1</v>
      </c>
      <c r="T3698">
        <v>199</v>
      </c>
      <c r="U3698">
        <v>0</v>
      </c>
      <c r="V3698">
        <v>1</v>
      </c>
      <c r="W3698">
        <v>0</v>
      </c>
      <c r="X3698">
        <v>277.05783720727561</v>
      </c>
      <c r="Y3698">
        <v>0</v>
      </c>
      <c r="Z3698">
        <v>59.176491983106786</v>
      </c>
      <c r="AA3698">
        <v>12.102220102836355</v>
      </c>
      <c r="AB3698">
        <v>195.60836117533711</v>
      </c>
      <c r="AC3698">
        <v>0</v>
      </c>
      <c r="AD3698">
        <v>1.3339193238360305</v>
      </c>
      <c r="AE3698">
        <v>545.27882979239189</v>
      </c>
    </row>
    <row r="3699" spans="1:31" x14ac:dyDescent="0.25">
      <c r="A3699">
        <v>2367503</v>
      </c>
      <c r="B3699">
        <v>1</v>
      </c>
      <c r="C3699" t="s">
        <v>80</v>
      </c>
      <c r="D3699" t="s">
        <v>90</v>
      </c>
      <c r="E3699" t="s">
        <v>148</v>
      </c>
      <c r="F3699" t="s">
        <v>10827</v>
      </c>
      <c r="G3699" t="s">
        <v>150</v>
      </c>
      <c r="H3699" t="s">
        <v>151</v>
      </c>
      <c r="I3699" t="s">
        <v>136</v>
      </c>
      <c r="J3699" t="s">
        <v>137</v>
      </c>
      <c r="K3699" t="s">
        <v>138</v>
      </c>
      <c r="L3699" t="s">
        <v>10828</v>
      </c>
      <c r="M3699" t="s">
        <v>10829</v>
      </c>
      <c r="N3699">
        <v>2.8452777770000002</v>
      </c>
      <c r="O3699">
        <v>0</v>
      </c>
      <c r="P3699">
        <v>7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4.8741350731524111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4.8741350731524111</v>
      </c>
    </row>
    <row r="3700" spans="1:31" x14ac:dyDescent="0.25">
      <c r="A3700">
        <v>2367480</v>
      </c>
      <c r="B3700">
        <v>1</v>
      </c>
      <c r="C3700" t="s">
        <v>81</v>
      </c>
      <c r="D3700" t="s">
        <v>115</v>
      </c>
      <c r="E3700" t="s">
        <v>171</v>
      </c>
      <c r="F3700" t="s">
        <v>10830</v>
      </c>
      <c r="G3700" t="s">
        <v>244</v>
      </c>
      <c r="H3700" t="s">
        <v>135</v>
      </c>
      <c r="I3700" t="s">
        <v>136</v>
      </c>
      <c r="J3700" t="s">
        <v>137</v>
      </c>
      <c r="K3700" t="s">
        <v>245</v>
      </c>
      <c r="L3700" t="s">
        <v>10831</v>
      </c>
      <c r="M3700" t="s">
        <v>10832</v>
      </c>
      <c r="N3700">
        <v>7.9172222220000004</v>
      </c>
      <c r="O3700">
        <v>0</v>
      </c>
      <c r="P3700">
        <v>134</v>
      </c>
      <c r="Q3700">
        <v>0</v>
      </c>
      <c r="R3700">
        <v>8</v>
      </c>
      <c r="S3700">
        <v>1</v>
      </c>
      <c r="T3700">
        <v>5</v>
      </c>
      <c r="U3700">
        <v>0</v>
      </c>
      <c r="V3700">
        <v>0</v>
      </c>
      <c r="W3700">
        <v>0</v>
      </c>
      <c r="X3700">
        <v>248.40538236794197</v>
      </c>
      <c r="Y3700">
        <v>0</v>
      </c>
      <c r="Z3700">
        <v>24.286196298329017</v>
      </c>
      <c r="AA3700">
        <v>19.135101921653444</v>
      </c>
      <c r="AB3700">
        <v>82.337610204897814</v>
      </c>
      <c r="AC3700">
        <v>0</v>
      </c>
      <c r="AD3700">
        <v>0</v>
      </c>
      <c r="AE3700">
        <v>374.16429079282227</v>
      </c>
    </row>
    <row r="3701" spans="1:31" x14ac:dyDescent="0.25">
      <c r="A3701">
        <v>2367812</v>
      </c>
      <c r="B3701">
        <v>1</v>
      </c>
      <c r="C3701" t="s">
        <v>80</v>
      </c>
      <c r="D3701" t="s">
        <v>85</v>
      </c>
      <c r="E3701" t="s">
        <v>148</v>
      </c>
      <c r="F3701" t="s">
        <v>10833</v>
      </c>
      <c r="G3701" t="s">
        <v>160</v>
      </c>
      <c r="H3701" t="s">
        <v>151</v>
      </c>
      <c r="I3701" t="s">
        <v>136</v>
      </c>
      <c r="J3701" t="s">
        <v>137</v>
      </c>
      <c r="K3701" t="s">
        <v>138</v>
      </c>
      <c r="L3701" t="s">
        <v>10834</v>
      </c>
      <c r="M3701" t="s">
        <v>10835</v>
      </c>
      <c r="N3701">
        <v>1.9311111110000001</v>
      </c>
      <c r="O3701">
        <v>0</v>
      </c>
      <c r="P3701">
        <v>3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1.2192651078247339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1.2192651078247339</v>
      </c>
    </row>
    <row r="3702" spans="1:31" x14ac:dyDescent="0.25">
      <c r="A3702">
        <v>2367858</v>
      </c>
      <c r="B3702">
        <v>1</v>
      </c>
      <c r="C3702" t="s">
        <v>80</v>
      </c>
      <c r="D3702" t="s">
        <v>110</v>
      </c>
      <c r="E3702" t="s">
        <v>175</v>
      </c>
      <c r="F3702" t="s">
        <v>10836</v>
      </c>
      <c r="G3702" t="s">
        <v>284</v>
      </c>
      <c r="H3702" t="s">
        <v>151</v>
      </c>
      <c r="I3702" t="s">
        <v>136</v>
      </c>
      <c r="J3702" t="s">
        <v>137</v>
      </c>
      <c r="K3702" t="s">
        <v>138</v>
      </c>
      <c r="L3702" t="s">
        <v>10837</v>
      </c>
      <c r="M3702" t="s">
        <v>10838</v>
      </c>
      <c r="N3702">
        <v>2.0269444440000002</v>
      </c>
      <c r="O3702">
        <v>0</v>
      </c>
      <c r="P3702">
        <v>130</v>
      </c>
      <c r="Q3702">
        <v>0</v>
      </c>
      <c r="R3702">
        <v>0</v>
      </c>
      <c r="S3702">
        <v>0</v>
      </c>
      <c r="T3702">
        <v>21</v>
      </c>
      <c r="U3702">
        <v>0</v>
      </c>
      <c r="V3702">
        <v>0</v>
      </c>
      <c r="W3702">
        <v>0</v>
      </c>
      <c r="X3702">
        <v>108.478383824462</v>
      </c>
      <c r="Y3702">
        <v>0</v>
      </c>
      <c r="Z3702">
        <v>0</v>
      </c>
      <c r="AA3702">
        <v>0</v>
      </c>
      <c r="AB3702">
        <v>62.362335407273541</v>
      </c>
      <c r="AC3702">
        <v>0</v>
      </c>
      <c r="AD3702">
        <v>0</v>
      </c>
      <c r="AE3702">
        <v>170.84071923173553</v>
      </c>
    </row>
    <row r="3703" spans="1:31" x14ac:dyDescent="0.25">
      <c r="A3703">
        <v>2367666</v>
      </c>
      <c r="B3703">
        <v>1</v>
      </c>
      <c r="C3703" t="s">
        <v>80</v>
      </c>
      <c r="D3703" t="s">
        <v>93</v>
      </c>
      <c r="E3703" t="s">
        <v>148</v>
      </c>
      <c r="F3703" t="s">
        <v>10839</v>
      </c>
      <c r="G3703" t="s">
        <v>240</v>
      </c>
      <c r="H3703" t="s">
        <v>151</v>
      </c>
      <c r="I3703" t="s">
        <v>136</v>
      </c>
      <c r="J3703" t="s">
        <v>137</v>
      </c>
      <c r="K3703" t="s">
        <v>138</v>
      </c>
      <c r="L3703" t="s">
        <v>10840</v>
      </c>
      <c r="M3703" t="s">
        <v>10841</v>
      </c>
      <c r="N3703">
        <v>2.4436111110000001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3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15.888691697112748</v>
      </c>
      <c r="AC3703">
        <v>0</v>
      </c>
      <c r="AD3703">
        <v>0</v>
      </c>
      <c r="AE3703">
        <v>15.888691697112748</v>
      </c>
    </row>
    <row r="3704" spans="1:31" x14ac:dyDescent="0.25">
      <c r="A3704">
        <v>2367689</v>
      </c>
      <c r="B3704">
        <v>1</v>
      </c>
      <c r="C3704" t="s">
        <v>80</v>
      </c>
      <c r="D3704" t="s">
        <v>83</v>
      </c>
      <c r="E3704" t="s">
        <v>132</v>
      </c>
      <c r="F3704" t="s">
        <v>10842</v>
      </c>
      <c r="G3704" t="s">
        <v>168</v>
      </c>
      <c r="H3704" t="s">
        <v>135</v>
      </c>
      <c r="I3704" t="s">
        <v>136</v>
      </c>
      <c r="J3704" t="s">
        <v>137</v>
      </c>
      <c r="K3704" t="s">
        <v>138</v>
      </c>
      <c r="L3704" t="s">
        <v>10843</v>
      </c>
      <c r="M3704" t="s">
        <v>10844</v>
      </c>
      <c r="N3704">
        <v>1.5791666660000001</v>
      </c>
      <c r="O3704">
        <v>0</v>
      </c>
      <c r="P3704">
        <v>0</v>
      </c>
      <c r="Q3704">
        <v>0</v>
      </c>
      <c r="R3704">
        <v>0</v>
      </c>
      <c r="S3704">
        <v>3</v>
      </c>
      <c r="T3704">
        <v>21</v>
      </c>
      <c r="U3704">
        <v>1</v>
      </c>
      <c r="V3704">
        <v>3</v>
      </c>
      <c r="W3704">
        <v>0</v>
      </c>
      <c r="X3704">
        <v>0</v>
      </c>
      <c r="Y3704">
        <v>0</v>
      </c>
      <c r="Z3704">
        <v>0</v>
      </c>
      <c r="AA3704">
        <v>229.24601906726218</v>
      </c>
      <c r="AB3704">
        <v>77.089081351382276</v>
      </c>
      <c r="AC3704">
        <v>695.00469410826622</v>
      </c>
      <c r="AD3704">
        <v>38.1648344528761</v>
      </c>
      <c r="AE3704">
        <v>1039.5046289797867</v>
      </c>
    </row>
    <row r="3705" spans="1:31" x14ac:dyDescent="0.25">
      <c r="A3705">
        <v>2381489</v>
      </c>
      <c r="B3705">
        <v>1</v>
      </c>
      <c r="C3705" t="s">
        <v>81</v>
      </c>
      <c r="D3705" t="s">
        <v>120</v>
      </c>
      <c r="E3705" t="s">
        <v>166</v>
      </c>
      <c r="F3705" t="s">
        <v>514</v>
      </c>
      <c r="G3705" t="s">
        <v>168</v>
      </c>
      <c r="H3705" t="s">
        <v>135</v>
      </c>
      <c r="I3705" t="s">
        <v>136</v>
      </c>
      <c r="J3705" t="s">
        <v>137</v>
      </c>
      <c r="K3705" t="s">
        <v>138</v>
      </c>
      <c r="L3705" t="s">
        <v>10845</v>
      </c>
      <c r="M3705" t="s">
        <v>10846</v>
      </c>
      <c r="N3705">
        <v>0.4</v>
      </c>
      <c r="O3705">
        <v>10</v>
      </c>
      <c r="P3705">
        <v>1146</v>
      </c>
      <c r="Q3705">
        <v>433</v>
      </c>
      <c r="R3705">
        <v>140</v>
      </c>
      <c r="S3705">
        <v>40</v>
      </c>
      <c r="T3705">
        <v>140</v>
      </c>
      <c r="U3705">
        <v>4</v>
      </c>
      <c r="V3705">
        <v>2</v>
      </c>
      <c r="W3705">
        <v>1.8338687085716003</v>
      </c>
      <c r="X3705">
        <v>107.1940719192893</v>
      </c>
      <c r="Y3705">
        <v>1020.9494998976703</v>
      </c>
      <c r="Z3705">
        <v>277.33839646897013</v>
      </c>
      <c r="AA3705">
        <v>64.553180768620791</v>
      </c>
      <c r="AB3705">
        <v>28.279514608491613</v>
      </c>
      <c r="AC3705">
        <v>108.69917072091761</v>
      </c>
      <c r="AD3705">
        <v>55.582077337248009</v>
      </c>
      <c r="AE3705">
        <v>1664.4297804297792</v>
      </c>
    </row>
    <row r="3706" spans="1:31" x14ac:dyDescent="0.25">
      <c r="A3706">
        <v>2367380</v>
      </c>
      <c r="B3706">
        <v>1</v>
      </c>
      <c r="C3706" t="s">
        <v>81</v>
      </c>
      <c r="D3706" t="s">
        <v>115</v>
      </c>
      <c r="E3706" t="s">
        <v>166</v>
      </c>
      <c r="F3706" t="s">
        <v>10847</v>
      </c>
      <c r="G3706" t="s">
        <v>244</v>
      </c>
      <c r="H3706" t="s">
        <v>135</v>
      </c>
      <c r="I3706" t="s">
        <v>136</v>
      </c>
      <c r="J3706" t="s">
        <v>137</v>
      </c>
      <c r="K3706" t="s">
        <v>245</v>
      </c>
      <c r="L3706" t="s">
        <v>10848</v>
      </c>
      <c r="M3706" t="s">
        <v>10849</v>
      </c>
      <c r="N3706">
        <v>2.199166666</v>
      </c>
      <c r="O3706">
        <v>0</v>
      </c>
      <c r="P3706">
        <v>3187</v>
      </c>
      <c r="Q3706">
        <v>8</v>
      </c>
      <c r="R3706">
        <v>220</v>
      </c>
      <c r="S3706">
        <v>18</v>
      </c>
      <c r="T3706">
        <v>245</v>
      </c>
      <c r="U3706">
        <v>1</v>
      </c>
      <c r="V3706">
        <v>1</v>
      </c>
      <c r="W3706">
        <v>0</v>
      </c>
      <c r="X3706">
        <v>831.20722881502866</v>
      </c>
      <c r="Y3706">
        <v>54.845338797495586</v>
      </c>
      <c r="Z3706">
        <v>448.99610773687016</v>
      </c>
      <c r="AA3706">
        <v>79.968657888362372</v>
      </c>
      <c r="AB3706">
        <v>222.93678362938925</v>
      </c>
      <c r="AC3706">
        <v>1.5706407321984426</v>
      </c>
      <c r="AD3706">
        <v>1.1139960054417499E-2</v>
      </c>
      <c r="AE3706">
        <v>1639.5358975593988</v>
      </c>
    </row>
    <row r="3707" spans="1:31" x14ac:dyDescent="0.25">
      <c r="A3707">
        <v>2367626</v>
      </c>
      <c r="B3707">
        <v>1</v>
      </c>
      <c r="C3707" t="s">
        <v>80</v>
      </c>
      <c r="D3707" t="s">
        <v>83</v>
      </c>
      <c r="E3707" t="s">
        <v>132</v>
      </c>
      <c r="F3707" t="s">
        <v>10850</v>
      </c>
      <c r="G3707" t="s">
        <v>168</v>
      </c>
      <c r="H3707" t="s">
        <v>135</v>
      </c>
      <c r="I3707" t="s">
        <v>136</v>
      </c>
      <c r="J3707" t="s">
        <v>137</v>
      </c>
      <c r="K3707" t="s">
        <v>138</v>
      </c>
      <c r="L3707" t="s">
        <v>10851</v>
      </c>
      <c r="M3707" t="s">
        <v>10852</v>
      </c>
      <c r="N3707">
        <v>0.47444444400000002</v>
      </c>
      <c r="O3707">
        <v>0</v>
      </c>
      <c r="P3707">
        <v>545</v>
      </c>
      <c r="Q3707">
        <v>0</v>
      </c>
      <c r="R3707">
        <v>0</v>
      </c>
      <c r="S3707">
        <v>0</v>
      </c>
      <c r="T3707">
        <v>19</v>
      </c>
      <c r="U3707">
        <v>0</v>
      </c>
      <c r="V3707">
        <v>0</v>
      </c>
      <c r="W3707">
        <v>0</v>
      </c>
      <c r="X3707">
        <v>89.284454567313446</v>
      </c>
      <c r="Y3707">
        <v>0</v>
      </c>
      <c r="Z3707">
        <v>0</v>
      </c>
      <c r="AA3707">
        <v>0</v>
      </c>
      <c r="AB3707">
        <v>24.336210389298113</v>
      </c>
      <c r="AC3707">
        <v>0</v>
      </c>
      <c r="AD3707">
        <v>0</v>
      </c>
      <c r="AE3707">
        <v>113.62066495661156</v>
      </c>
    </row>
    <row r="3708" spans="1:31" x14ac:dyDescent="0.25">
      <c r="A3708">
        <v>2367772</v>
      </c>
      <c r="B3708">
        <v>1</v>
      </c>
      <c r="C3708" t="s">
        <v>81</v>
      </c>
      <c r="D3708" t="s">
        <v>118</v>
      </c>
      <c r="E3708" t="s">
        <v>171</v>
      </c>
      <c r="F3708" t="s">
        <v>10853</v>
      </c>
      <c r="G3708" t="s">
        <v>168</v>
      </c>
      <c r="H3708" t="s">
        <v>135</v>
      </c>
      <c r="I3708" t="s">
        <v>136</v>
      </c>
      <c r="J3708" t="s">
        <v>137</v>
      </c>
      <c r="K3708" t="s">
        <v>138</v>
      </c>
      <c r="L3708" t="s">
        <v>10854</v>
      </c>
      <c r="M3708" t="s">
        <v>10855</v>
      </c>
      <c r="N3708">
        <v>0.34416666600000001</v>
      </c>
      <c r="O3708">
        <v>10</v>
      </c>
      <c r="P3708">
        <v>276</v>
      </c>
      <c r="Q3708">
        <v>73</v>
      </c>
      <c r="R3708">
        <v>12</v>
      </c>
      <c r="S3708">
        <v>20</v>
      </c>
      <c r="T3708">
        <v>11</v>
      </c>
      <c r="U3708">
        <v>6</v>
      </c>
      <c r="V3708">
        <v>0</v>
      </c>
      <c r="W3708">
        <v>1.0654691457882697</v>
      </c>
      <c r="X3708">
        <v>26.732103235620798</v>
      </c>
      <c r="Y3708">
        <v>57.231336275003663</v>
      </c>
      <c r="Z3708">
        <v>4.6718493662610001</v>
      </c>
      <c r="AA3708">
        <v>71.62509366560127</v>
      </c>
      <c r="AB3708">
        <v>28.702786958509019</v>
      </c>
      <c r="AC3708">
        <v>231.19387740291663</v>
      </c>
      <c r="AD3708">
        <v>0</v>
      </c>
      <c r="AE3708">
        <v>421.22251604970063</v>
      </c>
    </row>
    <row r="3709" spans="1:31" x14ac:dyDescent="0.25">
      <c r="A3709">
        <v>2367981</v>
      </c>
      <c r="B3709">
        <v>1</v>
      </c>
      <c r="C3709" t="s">
        <v>80</v>
      </c>
      <c r="D3709" t="s">
        <v>110</v>
      </c>
      <c r="E3709" t="s">
        <v>148</v>
      </c>
      <c r="F3709" t="s">
        <v>10856</v>
      </c>
      <c r="G3709" t="s">
        <v>150</v>
      </c>
      <c r="H3709" t="s">
        <v>151</v>
      </c>
      <c r="I3709" t="s">
        <v>136</v>
      </c>
      <c r="J3709" t="s">
        <v>137</v>
      </c>
      <c r="K3709" t="s">
        <v>138</v>
      </c>
      <c r="L3709" t="s">
        <v>459</v>
      </c>
      <c r="M3709" t="s">
        <v>10857</v>
      </c>
      <c r="N3709">
        <v>3.3572222219999999</v>
      </c>
      <c r="O3709">
        <v>0</v>
      </c>
      <c r="P3709">
        <v>4</v>
      </c>
      <c r="Q3709">
        <v>0</v>
      </c>
      <c r="R3709">
        <v>0</v>
      </c>
      <c r="S3709">
        <v>0</v>
      </c>
      <c r="T3709">
        <v>1</v>
      </c>
      <c r="U3709">
        <v>0</v>
      </c>
      <c r="V3709">
        <v>0</v>
      </c>
      <c r="W3709">
        <v>0</v>
      </c>
      <c r="X3709">
        <v>1.3198250726377017</v>
      </c>
      <c r="Y3709">
        <v>0</v>
      </c>
      <c r="Z3709">
        <v>0</v>
      </c>
      <c r="AA3709">
        <v>0</v>
      </c>
      <c r="AB3709">
        <v>7.4466764799084277</v>
      </c>
      <c r="AC3709">
        <v>0</v>
      </c>
      <c r="AD3709">
        <v>0</v>
      </c>
      <c r="AE3709">
        <v>8.7665015525461296</v>
      </c>
    </row>
    <row r="3710" spans="1:31" x14ac:dyDescent="0.25">
      <c r="A3710">
        <v>2367735</v>
      </c>
      <c r="B3710">
        <v>1</v>
      </c>
      <c r="C3710" t="s">
        <v>80</v>
      </c>
      <c r="D3710" t="s">
        <v>97</v>
      </c>
      <c r="E3710" t="s">
        <v>148</v>
      </c>
      <c r="F3710" t="s">
        <v>10858</v>
      </c>
      <c r="G3710" t="s">
        <v>160</v>
      </c>
      <c r="H3710" t="s">
        <v>151</v>
      </c>
      <c r="I3710" t="s">
        <v>136</v>
      </c>
      <c r="J3710" t="s">
        <v>137</v>
      </c>
      <c r="K3710" t="s">
        <v>138</v>
      </c>
      <c r="L3710" t="s">
        <v>10859</v>
      </c>
      <c r="M3710" t="s">
        <v>10860</v>
      </c>
      <c r="N3710">
        <v>1.231944444</v>
      </c>
      <c r="O3710">
        <v>0</v>
      </c>
      <c r="P3710">
        <v>29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26.91311665177852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26.91311665177852</v>
      </c>
    </row>
    <row r="3711" spans="1:31" x14ac:dyDescent="0.25">
      <c r="A3711">
        <v>2367334</v>
      </c>
      <c r="B3711">
        <v>1</v>
      </c>
      <c r="C3711" t="s">
        <v>80</v>
      </c>
      <c r="D3711" t="s">
        <v>96</v>
      </c>
      <c r="E3711" t="s">
        <v>166</v>
      </c>
      <c r="F3711" t="s">
        <v>10861</v>
      </c>
      <c r="G3711" t="s">
        <v>168</v>
      </c>
      <c r="H3711" t="s">
        <v>135</v>
      </c>
      <c r="I3711" t="s">
        <v>136</v>
      </c>
      <c r="J3711" t="s">
        <v>137</v>
      </c>
      <c r="K3711" t="s">
        <v>138</v>
      </c>
      <c r="L3711" t="s">
        <v>10862</v>
      </c>
      <c r="M3711" t="s">
        <v>10863</v>
      </c>
      <c r="N3711">
        <v>0.17638888799999999</v>
      </c>
      <c r="O3711">
        <v>0</v>
      </c>
      <c r="P3711">
        <v>3233</v>
      </c>
      <c r="Q3711">
        <v>0</v>
      </c>
      <c r="R3711">
        <v>14</v>
      </c>
      <c r="S3711">
        <v>4</v>
      </c>
      <c r="T3711">
        <v>294</v>
      </c>
      <c r="U3711">
        <v>0</v>
      </c>
      <c r="V3711">
        <v>0</v>
      </c>
      <c r="W3711">
        <v>0</v>
      </c>
      <c r="X3711">
        <v>191.77441055993199</v>
      </c>
      <c r="Y3711">
        <v>0</v>
      </c>
      <c r="Z3711">
        <v>2.0620036688928614</v>
      </c>
      <c r="AA3711">
        <v>17.431746234527157</v>
      </c>
      <c r="AB3711">
        <v>107.40278567070621</v>
      </c>
      <c r="AC3711">
        <v>0</v>
      </c>
      <c r="AD3711">
        <v>0</v>
      </c>
      <c r="AE3711">
        <v>318.67094613405823</v>
      </c>
    </row>
    <row r="3712" spans="1:31" x14ac:dyDescent="0.25">
      <c r="A3712">
        <v>2368021</v>
      </c>
      <c r="B3712">
        <v>1</v>
      </c>
      <c r="C3712" t="s">
        <v>80</v>
      </c>
      <c r="D3712" t="s">
        <v>85</v>
      </c>
      <c r="E3712" t="s">
        <v>148</v>
      </c>
      <c r="F3712" t="s">
        <v>10864</v>
      </c>
      <c r="G3712" t="s">
        <v>160</v>
      </c>
      <c r="H3712" t="s">
        <v>151</v>
      </c>
      <c r="I3712" t="s">
        <v>136</v>
      </c>
      <c r="J3712" t="s">
        <v>137</v>
      </c>
      <c r="K3712" t="s">
        <v>138</v>
      </c>
      <c r="L3712" t="s">
        <v>10865</v>
      </c>
      <c r="M3712" t="s">
        <v>10866</v>
      </c>
      <c r="N3712">
        <v>1.0891666659999999</v>
      </c>
      <c r="O3712">
        <v>0</v>
      </c>
      <c r="P3712">
        <v>24</v>
      </c>
      <c r="Q3712">
        <v>0</v>
      </c>
      <c r="R3712">
        <v>0</v>
      </c>
      <c r="S3712">
        <v>0</v>
      </c>
      <c r="T3712">
        <v>1</v>
      </c>
      <c r="U3712">
        <v>0</v>
      </c>
      <c r="V3712">
        <v>0</v>
      </c>
      <c r="W3712">
        <v>0</v>
      </c>
      <c r="X3712">
        <v>16.649149131175744</v>
      </c>
      <c r="Y3712">
        <v>0</v>
      </c>
      <c r="Z3712">
        <v>0</v>
      </c>
      <c r="AA3712">
        <v>0</v>
      </c>
      <c r="AB3712">
        <v>2.9717516855621115E-2</v>
      </c>
      <c r="AC3712">
        <v>0</v>
      </c>
      <c r="AD3712">
        <v>0</v>
      </c>
      <c r="AE3712">
        <v>16.678866648031363</v>
      </c>
    </row>
    <row r="3713" spans="1:31" x14ac:dyDescent="0.25">
      <c r="A3713">
        <v>2367752</v>
      </c>
      <c r="B3713">
        <v>1</v>
      </c>
      <c r="C3713" t="s">
        <v>80</v>
      </c>
      <c r="D3713" t="s">
        <v>95</v>
      </c>
      <c r="E3713" t="s">
        <v>166</v>
      </c>
      <c r="F3713" t="s">
        <v>10867</v>
      </c>
      <c r="G3713" t="s">
        <v>168</v>
      </c>
      <c r="H3713" t="s">
        <v>135</v>
      </c>
      <c r="I3713" t="s">
        <v>136</v>
      </c>
      <c r="J3713" t="s">
        <v>137</v>
      </c>
      <c r="K3713" t="s">
        <v>138</v>
      </c>
      <c r="L3713" t="s">
        <v>10868</v>
      </c>
      <c r="M3713" t="s">
        <v>10869</v>
      </c>
      <c r="N3713">
        <v>0.69027777700000004</v>
      </c>
      <c r="O3713">
        <v>0</v>
      </c>
      <c r="P3713">
        <v>97</v>
      </c>
      <c r="Q3713">
        <v>0</v>
      </c>
      <c r="R3713">
        <v>0</v>
      </c>
      <c r="S3713">
        <v>7</v>
      </c>
      <c r="T3713">
        <v>8</v>
      </c>
      <c r="U3713">
        <v>3</v>
      </c>
      <c r="V3713">
        <v>0</v>
      </c>
      <c r="W3713">
        <v>0</v>
      </c>
      <c r="X3713">
        <v>30.817484643678679</v>
      </c>
      <c r="Y3713">
        <v>0</v>
      </c>
      <c r="Z3713">
        <v>0</v>
      </c>
      <c r="AA3713">
        <v>90.588062463877407</v>
      </c>
      <c r="AB3713">
        <v>7.9497413525327589</v>
      </c>
      <c r="AC3713">
        <v>348.68446119300177</v>
      </c>
      <c r="AD3713">
        <v>0</v>
      </c>
      <c r="AE3713">
        <v>478.03974965309061</v>
      </c>
    </row>
    <row r="3714" spans="1:31" x14ac:dyDescent="0.25">
      <c r="A3714">
        <v>2367895</v>
      </c>
      <c r="B3714">
        <v>1</v>
      </c>
      <c r="C3714" t="s">
        <v>81</v>
      </c>
      <c r="D3714" t="s">
        <v>113</v>
      </c>
      <c r="E3714" t="s">
        <v>148</v>
      </c>
      <c r="F3714" t="s">
        <v>10870</v>
      </c>
      <c r="G3714" t="s">
        <v>1167</v>
      </c>
      <c r="H3714" t="s">
        <v>151</v>
      </c>
      <c r="I3714" t="s">
        <v>136</v>
      </c>
      <c r="J3714" t="s">
        <v>137</v>
      </c>
      <c r="K3714" t="s">
        <v>138</v>
      </c>
      <c r="L3714" t="s">
        <v>10871</v>
      </c>
      <c r="M3714" t="s">
        <v>10872</v>
      </c>
      <c r="N3714">
        <v>1.4936111110000001</v>
      </c>
      <c r="O3714">
        <v>0</v>
      </c>
      <c r="P3714">
        <v>13</v>
      </c>
      <c r="Q3714">
        <v>0</v>
      </c>
      <c r="R3714">
        <v>0</v>
      </c>
      <c r="S3714">
        <v>0</v>
      </c>
      <c r="T3714">
        <v>1</v>
      </c>
      <c r="U3714">
        <v>0</v>
      </c>
      <c r="V3714">
        <v>0</v>
      </c>
      <c r="W3714">
        <v>0</v>
      </c>
      <c r="X3714">
        <v>7.3480454198571996</v>
      </c>
      <c r="Y3714">
        <v>0</v>
      </c>
      <c r="Z3714">
        <v>0</v>
      </c>
      <c r="AA3714">
        <v>0</v>
      </c>
      <c r="AB3714">
        <v>3.2907896157943091</v>
      </c>
      <c r="AC3714">
        <v>0</v>
      </c>
      <c r="AD3714">
        <v>0</v>
      </c>
      <c r="AE3714">
        <v>10.638835035651509</v>
      </c>
    </row>
    <row r="3715" spans="1:31" x14ac:dyDescent="0.25">
      <c r="A3715">
        <v>2367417</v>
      </c>
      <c r="B3715">
        <v>1</v>
      </c>
      <c r="C3715" t="s">
        <v>80</v>
      </c>
      <c r="D3715" t="s">
        <v>84</v>
      </c>
      <c r="E3715" t="s">
        <v>132</v>
      </c>
      <c r="F3715" t="s">
        <v>10873</v>
      </c>
      <c r="G3715" t="s">
        <v>168</v>
      </c>
      <c r="H3715" t="s">
        <v>135</v>
      </c>
      <c r="I3715" t="s">
        <v>136</v>
      </c>
      <c r="J3715" t="s">
        <v>137</v>
      </c>
      <c r="K3715" t="s">
        <v>138</v>
      </c>
      <c r="L3715" t="s">
        <v>10874</v>
      </c>
      <c r="M3715" t="s">
        <v>10875</v>
      </c>
      <c r="N3715">
        <v>1.0336111109999999</v>
      </c>
      <c r="O3715">
        <v>0</v>
      </c>
      <c r="P3715">
        <v>1042</v>
      </c>
      <c r="Q3715">
        <v>0</v>
      </c>
      <c r="R3715">
        <v>0</v>
      </c>
      <c r="S3715">
        <v>2</v>
      </c>
      <c r="T3715">
        <v>139</v>
      </c>
      <c r="U3715">
        <v>0</v>
      </c>
      <c r="V3715">
        <v>1</v>
      </c>
      <c r="W3715">
        <v>0</v>
      </c>
      <c r="X3715">
        <v>362.1315312968091</v>
      </c>
      <c r="Y3715">
        <v>0</v>
      </c>
      <c r="Z3715">
        <v>0</v>
      </c>
      <c r="AA3715">
        <v>323.78947977491475</v>
      </c>
      <c r="AB3715">
        <v>262.98336280496528</v>
      </c>
      <c r="AC3715">
        <v>0</v>
      </c>
      <c r="AD3715">
        <v>6.9720293658024168</v>
      </c>
      <c r="AE3715">
        <v>955.87640324249151</v>
      </c>
    </row>
    <row r="3716" spans="1:31" x14ac:dyDescent="0.25">
      <c r="A3716">
        <v>2367374</v>
      </c>
      <c r="B3716">
        <v>1</v>
      </c>
      <c r="C3716" t="s">
        <v>80</v>
      </c>
      <c r="D3716" t="s">
        <v>105</v>
      </c>
      <c r="E3716" t="s">
        <v>171</v>
      </c>
      <c r="F3716" t="s">
        <v>10876</v>
      </c>
      <c r="G3716" t="s">
        <v>244</v>
      </c>
      <c r="H3716" t="s">
        <v>135</v>
      </c>
      <c r="I3716" t="s">
        <v>136</v>
      </c>
      <c r="J3716" t="s">
        <v>137</v>
      </c>
      <c r="K3716" t="s">
        <v>245</v>
      </c>
      <c r="L3716" t="s">
        <v>10877</v>
      </c>
      <c r="M3716" t="s">
        <v>10878</v>
      </c>
      <c r="N3716">
        <v>5.2977777770000003</v>
      </c>
      <c r="O3716">
        <v>0</v>
      </c>
      <c r="P3716">
        <v>438</v>
      </c>
      <c r="Q3716">
        <v>0</v>
      </c>
      <c r="R3716">
        <v>0</v>
      </c>
      <c r="S3716">
        <v>0</v>
      </c>
      <c r="T3716">
        <v>16</v>
      </c>
      <c r="U3716">
        <v>0</v>
      </c>
      <c r="V3716">
        <v>0</v>
      </c>
      <c r="W3716">
        <v>0</v>
      </c>
      <c r="X3716">
        <v>767.9985612680606</v>
      </c>
      <c r="Y3716">
        <v>0</v>
      </c>
      <c r="Z3716">
        <v>0</v>
      </c>
      <c r="AA3716">
        <v>0</v>
      </c>
      <c r="AB3716">
        <v>125.64010112773292</v>
      </c>
      <c r="AC3716">
        <v>0</v>
      </c>
      <c r="AD3716">
        <v>0</v>
      </c>
      <c r="AE3716">
        <v>893.63866239579352</v>
      </c>
    </row>
    <row r="3717" spans="1:31" x14ac:dyDescent="0.25">
      <c r="A3717">
        <v>2367964</v>
      </c>
      <c r="B3717">
        <v>1</v>
      </c>
      <c r="C3717" t="s">
        <v>80</v>
      </c>
      <c r="D3717" t="s">
        <v>95</v>
      </c>
      <c r="E3717" t="s">
        <v>132</v>
      </c>
      <c r="F3717" t="s">
        <v>9309</v>
      </c>
      <c r="G3717" t="s">
        <v>168</v>
      </c>
      <c r="H3717" t="s">
        <v>135</v>
      </c>
      <c r="I3717" t="s">
        <v>136</v>
      </c>
      <c r="J3717" t="s">
        <v>137</v>
      </c>
      <c r="K3717" t="s">
        <v>138</v>
      </c>
      <c r="L3717" t="s">
        <v>10879</v>
      </c>
      <c r="M3717" t="s">
        <v>10880</v>
      </c>
      <c r="N3717">
        <v>1.1530555549999999</v>
      </c>
      <c r="O3717">
        <v>0</v>
      </c>
      <c r="P3717">
        <v>0</v>
      </c>
      <c r="Q3717">
        <v>0</v>
      </c>
      <c r="R3717">
        <v>0</v>
      </c>
      <c r="S3717">
        <v>47</v>
      </c>
      <c r="T3717">
        <v>0</v>
      </c>
      <c r="U3717">
        <v>2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332.95412929179679</v>
      </c>
      <c r="AB3717">
        <v>0</v>
      </c>
      <c r="AC3717">
        <v>244.45705910717982</v>
      </c>
      <c r="AD3717">
        <v>0</v>
      </c>
      <c r="AE3717">
        <v>577.41118839897661</v>
      </c>
    </row>
    <row r="3718" spans="1:31" x14ac:dyDescent="0.25">
      <c r="A3718">
        <v>2367938</v>
      </c>
      <c r="B3718">
        <v>1</v>
      </c>
      <c r="C3718" t="s">
        <v>81</v>
      </c>
      <c r="D3718" t="s">
        <v>113</v>
      </c>
      <c r="E3718" t="s">
        <v>225</v>
      </c>
      <c r="F3718" t="s">
        <v>10881</v>
      </c>
      <c r="G3718" t="s">
        <v>227</v>
      </c>
      <c r="H3718" t="s">
        <v>151</v>
      </c>
      <c r="I3718" t="s">
        <v>136</v>
      </c>
      <c r="J3718" t="s">
        <v>137</v>
      </c>
      <c r="K3718" t="s">
        <v>138</v>
      </c>
      <c r="L3718" t="s">
        <v>10882</v>
      </c>
      <c r="M3718" t="s">
        <v>10883</v>
      </c>
      <c r="N3718">
        <v>1.741666666</v>
      </c>
      <c r="O3718">
        <v>0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0.18283309189544666</v>
      </c>
      <c r="AA3718">
        <v>0</v>
      </c>
      <c r="AB3718">
        <v>0</v>
      </c>
      <c r="AC3718">
        <v>0</v>
      </c>
      <c r="AD3718">
        <v>0</v>
      </c>
      <c r="AE3718">
        <v>0.18283309189544666</v>
      </c>
    </row>
    <row r="3719" spans="1:31" x14ac:dyDescent="0.25">
      <c r="A3719">
        <v>2367709</v>
      </c>
      <c r="B3719">
        <v>1</v>
      </c>
      <c r="C3719" t="s">
        <v>81</v>
      </c>
      <c r="D3719" t="s">
        <v>119</v>
      </c>
      <c r="E3719" t="s">
        <v>166</v>
      </c>
      <c r="F3719" t="s">
        <v>10884</v>
      </c>
      <c r="G3719" t="s">
        <v>244</v>
      </c>
      <c r="H3719" t="s">
        <v>135</v>
      </c>
      <c r="I3719" t="s">
        <v>136</v>
      </c>
      <c r="J3719" t="s">
        <v>137</v>
      </c>
      <c r="K3719" t="s">
        <v>245</v>
      </c>
      <c r="L3719" t="s">
        <v>10885</v>
      </c>
      <c r="M3719" t="s">
        <v>10886</v>
      </c>
      <c r="N3719">
        <v>0.85444444399999997</v>
      </c>
      <c r="O3719">
        <v>0</v>
      </c>
      <c r="P3719">
        <v>1</v>
      </c>
      <c r="Q3719">
        <v>0</v>
      </c>
      <c r="R3719">
        <v>22</v>
      </c>
      <c r="S3719">
        <v>0</v>
      </c>
      <c r="T3719">
        <v>2</v>
      </c>
      <c r="U3719">
        <v>0</v>
      </c>
      <c r="V3719">
        <v>0</v>
      </c>
      <c r="W3719">
        <v>0</v>
      </c>
      <c r="X3719">
        <v>0.35978824957100664</v>
      </c>
      <c r="Y3719">
        <v>0</v>
      </c>
      <c r="Z3719">
        <v>50.105842823567954</v>
      </c>
      <c r="AA3719">
        <v>0</v>
      </c>
      <c r="AB3719">
        <v>2.2928748567726664</v>
      </c>
      <c r="AC3719">
        <v>0</v>
      </c>
      <c r="AD3719">
        <v>0</v>
      </c>
      <c r="AE3719">
        <v>52.758505929911621</v>
      </c>
    </row>
    <row r="3720" spans="1:31" x14ac:dyDescent="0.25">
      <c r="A3720">
        <v>2367460</v>
      </c>
      <c r="B3720">
        <v>1</v>
      </c>
      <c r="C3720" t="s">
        <v>81</v>
      </c>
      <c r="D3720" t="s">
        <v>121</v>
      </c>
      <c r="E3720" t="s">
        <v>148</v>
      </c>
      <c r="F3720" t="s">
        <v>10887</v>
      </c>
      <c r="G3720" t="s">
        <v>240</v>
      </c>
      <c r="H3720" t="s">
        <v>151</v>
      </c>
      <c r="I3720" t="s">
        <v>136</v>
      </c>
      <c r="J3720" t="s">
        <v>137</v>
      </c>
      <c r="K3720" t="s">
        <v>138</v>
      </c>
      <c r="L3720" t="s">
        <v>10888</v>
      </c>
      <c r="M3720" t="s">
        <v>10889</v>
      </c>
      <c r="N3720">
        <v>5.6752777769999998</v>
      </c>
      <c r="O3720">
        <v>0</v>
      </c>
      <c r="P3720">
        <v>1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1.763254971226579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1.763254971226579</v>
      </c>
    </row>
    <row r="3721" spans="1:31" x14ac:dyDescent="0.25">
      <c r="A3721">
        <v>2367901</v>
      </c>
      <c r="B3721">
        <v>1</v>
      </c>
      <c r="C3721" t="s">
        <v>80</v>
      </c>
      <c r="D3721" t="s">
        <v>104</v>
      </c>
      <c r="E3721" t="s">
        <v>166</v>
      </c>
      <c r="F3721" t="s">
        <v>2064</v>
      </c>
      <c r="G3721" t="s">
        <v>489</v>
      </c>
      <c r="H3721" t="s">
        <v>135</v>
      </c>
      <c r="I3721" t="s">
        <v>136</v>
      </c>
      <c r="J3721" t="s">
        <v>137</v>
      </c>
      <c r="K3721" t="s">
        <v>138</v>
      </c>
      <c r="L3721" t="s">
        <v>10890</v>
      </c>
      <c r="M3721" t="s">
        <v>10891</v>
      </c>
      <c r="N3721">
        <v>0.21361111099999999</v>
      </c>
      <c r="O3721">
        <v>10</v>
      </c>
      <c r="P3721">
        <v>194</v>
      </c>
      <c r="Q3721">
        <v>10</v>
      </c>
      <c r="R3721">
        <v>26</v>
      </c>
      <c r="S3721">
        <v>16</v>
      </c>
      <c r="T3721">
        <v>65</v>
      </c>
      <c r="U3721">
        <v>1</v>
      </c>
      <c r="V3721">
        <v>0</v>
      </c>
      <c r="W3721">
        <v>4.8438388250710336</v>
      </c>
      <c r="X3721">
        <v>21.364770491253328</v>
      </c>
      <c r="Y3721">
        <v>2.5842609031911499</v>
      </c>
      <c r="Z3721">
        <v>8.5469696389685801</v>
      </c>
      <c r="AA3721">
        <v>33.783453364190166</v>
      </c>
      <c r="AB3721">
        <v>37.223069280728026</v>
      </c>
      <c r="AC3721">
        <v>2.6410252700761001</v>
      </c>
      <c r="AD3721">
        <v>0</v>
      </c>
      <c r="AE3721">
        <v>110.98738777347839</v>
      </c>
    </row>
    <row r="3722" spans="1:31" x14ac:dyDescent="0.25">
      <c r="A3722">
        <v>2367337</v>
      </c>
      <c r="B3722">
        <v>1</v>
      </c>
      <c r="C3722" t="s">
        <v>81</v>
      </c>
      <c r="D3722" t="s">
        <v>123</v>
      </c>
      <c r="E3722" t="s">
        <v>132</v>
      </c>
      <c r="F3722" t="s">
        <v>5100</v>
      </c>
      <c r="G3722" t="s">
        <v>168</v>
      </c>
      <c r="H3722" t="s">
        <v>135</v>
      </c>
      <c r="I3722" t="s">
        <v>136</v>
      </c>
      <c r="J3722" t="s">
        <v>137</v>
      </c>
      <c r="K3722" t="s">
        <v>138</v>
      </c>
      <c r="L3722" t="s">
        <v>10892</v>
      </c>
      <c r="M3722" t="s">
        <v>10893</v>
      </c>
      <c r="N3722">
        <v>2.653333333</v>
      </c>
      <c r="O3722">
        <v>2</v>
      </c>
      <c r="P3722">
        <v>0</v>
      </c>
      <c r="Q3722">
        <v>95</v>
      </c>
      <c r="R3722">
        <v>0</v>
      </c>
      <c r="S3722">
        <v>7</v>
      </c>
      <c r="T3722">
        <v>0</v>
      </c>
      <c r="U3722">
        <v>0</v>
      </c>
      <c r="V3722">
        <v>0</v>
      </c>
      <c r="W3722">
        <v>0.68082496899310563</v>
      </c>
      <c r="X3722">
        <v>0</v>
      </c>
      <c r="Y3722">
        <v>387.3958784930395</v>
      </c>
      <c r="Z3722">
        <v>0</v>
      </c>
      <c r="AA3722">
        <v>30.822611461072004</v>
      </c>
      <c r="AB3722">
        <v>0</v>
      </c>
      <c r="AC3722">
        <v>0</v>
      </c>
      <c r="AD3722">
        <v>0</v>
      </c>
      <c r="AE3722">
        <v>418.89931492310461</v>
      </c>
    </row>
    <row r="3723" spans="1:31" x14ac:dyDescent="0.25">
      <c r="A3723">
        <v>2367314</v>
      </c>
      <c r="B3723">
        <v>1</v>
      </c>
      <c r="C3723" t="s">
        <v>80</v>
      </c>
      <c r="D3723" t="s">
        <v>82</v>
      </c>
      <c r="E3723" t="s">
        <v>132</v>
      </c>
      <c r="F3723" t="s">
        <v>10894</v>
      </c>
      <c r="G3723" t="s">
        <v>292</v>
      </c>
      <c r="H3723" t="s">
        <v>135</v>
      </c>
      <c r="I3723" t="s">
        <v>136</v>
      </c>
      <c r="J3723" t="s">
        <v>3</v>
      </c>
      <c r="K3723" t="s">
        <v>138</v>
      </c>
      <c r="L3723" t="s">
        <v>10895</v>
      </c>
      <c r="M3723" t="s">
        <v>10896</v>
      </c>
      <c r="N3723">
        <v>3.2875000000000001</v>
      </c>
      <c r="O3723">
        <v>0</v>
      </c>
      <c r="P3723">
        <v>893</v>
      </c>
      <c r="Q3723">
        <v>0</v>
      </c>
      <c r="R3723">
        <v>0</v>
      </c>
      <c r="S3723">
        <v>0</v>
      </c>
      <c r="T3723">
        <v>48</v>
      </c>
      <c r="U3723">
        <v>0</v>
      </c>
      <c r="V3723">
        <v>0</v>
      </c>
      <c r="W3723">
        <v>0</v>
      </c>
      <c r="X3723">
        <v>756.21087446268177</v>
      </c>
      <c r="Y3723">
        <v>0</v>
      </c>
      <c r="Z3723">
        <v>0</v>
      </c>
      <c r="AA3723">
        <v>0</v>
      </c>
      <c r="AB3723">
        <v>55.316237460178556</v>
      </c>
      <c r="AC3723">
        <v>0</v>
      </c>
      <c r="AD3723">
        <v>0</v>
      </c>
      <c r="AE3723">
        <v>811.52711192286029</v>
      </c>
    </row>
    <row r="3724" spans="1:31" x14ac:dyDescent="0.25">
      <c r="A3724">
        <v>2367978</v>
      </c>
      <c r="B3724">
        <v>1</v>
      </c>
      <c r="C3724" t="s">
        <v>80</v>
      </c>
      <c r="D3724" t="s">
        <v>107</v>
      </c>
      <c r="E3724" t="s">
        <v>148</v>
      </c>
      <c r="F3724" t="s">
        <v>10897</v>
      </c>
      <c r="G3724" t="s">
        <v>160</v>
      </c>
      <c r="H3724" t="s">
        <v>151</v>
      </c>
      <c r="I3724" t="s">
        <v>136</v>
      </c>
      <c r="J3724" t="s">
        <v>137</v>
      </c>
      <c r="K3724" t="s">
        <v>138</v>
      </c>
      <c r="L3724" t="s">
        <v>10898</v>
      </c>
      <c r="M3724" t="s">
        <v>10899</v>
      </c>
      <c r="N3724">
        <v>1.294444444</v>
      </c>
      <c r="O3724">
        <v>0</v>
      </c>
      <c r="P3724">
        <v>1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</row>
    <row r="3725" spans="1:31" x14ac:dyDescent="0.25">
      <c r="A3725">
        <v>2367838</v>
      </c>
      <c r="B3725">
        <v>1</v>
      </c>
      <c r="C3725" t="s">
        <v>81</v>
      </c>
      <c r="D3725" t="s">
        <v>122</v>
      </c>
      <c r="E3725" t="s">
        <v>132</v>
      </c>
      <c r="F3725" t="s">
        <v>1569</v>
      </c>
      <c r="G3725" t="s">
        <v>134</v>
      </c>
      <c r="H3725" t="s">
        <v>135</v>
      </c>
      <c r="I3725" t="s">
        <v>136</v>
      </c>
      <c r="J3725" t="s">
        <v>137</v>
      </c>
      <c r="K3725" t="s">
        <v>138</v>
      </c>
      <c r="L3725" t="s">
        <v>10900</v>
      </c>
      <c r="M3725" t="s">
        <v>10901</v>
      </c>
      <c r="N3725">
        <v>4.4761111109999998</v>
      </c>
      <c r="O3725">
        <v>0</v>
      </c>
      <c r="P3725">
        <v>706</v>
      </c>
      <c r="Q3725">
        <v>1</v>
      </c>
      <c r="R3725">
        <v>14</v>
      </c>
      <c r="S3725">
        <v>4</v>
      </c>
      <c r="T3725">
        <v>52</v>
      </c>
      <c r="U3725">
        <v>1</v>
      </c>
      <c r="V3725">
        <v>0</v>
      </c>
      <c r="W3725">
        <v>0</v>
      </c>
      <c r="X3725">
        <v>504.99456859166628</v>
      </c>
      <c r="Y3725">
        <v>12.933839384028293</v>
      </c>
      <c r="Z3725">
        <v>34.603058834210493</v>
      </c>
      <c r="AA3725">
        <v>313.65673362709094</v>
      </c>
      <c r="AB3725">
        <v>98.405221406218544</v>
      </c>
      <c r="AC3725">
        <v>4.2612598802286579</v>
      </c>
      <c r="AD3725">
        <v>0</v>
      </c>
      <c r="AE3725">
        <v>968.85468172344315</v>
      </c>
    </row>
    <row r="3726" spans="1:31" x14ac:dyDescent="0.25">
      <c r="A3726">
        <v>2367500</v>
      </c>
      <c r="B3726">
        <v>1</v>
      </c>
      <c r="C3726" t="s">
        <v>81</v>
      </c>
      <c r="D3726" t="s">
        <v>123</v>
      </c>
      <c r="E3726" t="s">
        <v>166</v>
      </c>
      <c r="F3726" t="s">
        <v>10902</v>
      </c>
      <c r="G3726" t="s">
        <v>168</v>
      </c>
      <c r="H3726" t="s">
        <v>135</v>
      </c>
      <c r="I3726" t="s">
        <v>136</v>
      </c>
      <c r="J3726" t="s">
        <v>137</v>
      </c>
      <c r="K3726" t="s">
        <v>138</v>
      </c>
      <c r="L3726" t="s">
        <v>10903</v>
      </c>
      <c r="M3726" t="s">
        <v>10904</v>
      </c>
      <c r="N3726">
        <v>0.86388888799999997</v>
      </c>
      <c r="O3726">
        <v>0</v>
      </c>
      <c r="P3726">
        <v>0</v>
      </c>
      <c r="Q3726">
        <v>0</v>
      </c>
      <c r="R3726">
        <v>0</v>
      </c>
      <c r="S3726">
        <v>2</v>
      </c>
      <c r="T3726">
        <v>0</v>
      </c>
      <c r="U3726">
        <v>7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4.0885058544903883</v>
      </c>
      <c r="AB3726">
        <v>0</v>
      </c>
      <c r="AC3726">
        <v>789.07045555964839</v>
      </c>
      <c r="AD3726">
        <v>0</v>
      </c>
      <c r="AE3726">
        <v>793.15896141413873</v>
      </c>
    </row>
    <row r="3727" spans="1:31" x14ac:dyDescent="0.25">
      <c r="A3727">
        <v>2367792</v>
      </c>
      <c r="B3727">
        <v>1</v>
      </c>
      <c r="C3727" t="s">
        <v>80</v>
      </c>
      <c r="D3727" t="s">
        <v>107</v>
      </c>
      <c r="E3727" t="s">
        <v>171</v>
      </c>
      <c r="F3727" t="s">
        <v>9163</v>
      </c>
      <c r="G3727" t="s">
        <v>168</v>
      </c>
      <c r="H3727" t="s">
        <v>135</v>
      </c>
      <c r="I3727" t="s">
        <v>136</v>
      </c>
      <c r="J3727" t="s">
        <v>137</v>
      </c>
      <c r="K3727" t="s">
        <v>138</v>
      </c>
      <c r="L3727" t="s">
        <v>10905</v>
      </c>
      <c r="M3727" t="s">
        <v>10906</v>
      </c>
      <c r="N3727">
        <v>0.60305555499999997</v>
      </c>
      <c r="O3727">
        <v>1</v>
      </c>
      <c r="P3727">
        <v>1259</v>
      </c>
      <c r="Q3727">
        <v>15</v>
      </c>
      <c r="R3727">
        <v>32</v>
      </c>
      <c r="S3727">
        <v>4</v>
      </c>
      <c r="T3727">
        <v>38</v>
      </c>
      <c r="U3727">
        <v>0</v>
      </c>
      <c r="V3727">
        <v>3</v>
      </c>
      <c r="W3727">
        <v>1.0386541587941611</v>
      </c>
      <c r="X3727">
        <v>226.53588810005485</v>
      </c>
      <c r="Y3727">
        <v>61.526464158681613</v>
      </c>
      <c r="Z3727">
        <v>71.284865850520944</v>
      </c>
      <c r="AA3727">
        <v>14.266109656623856</v>
      </c>
      <c r="AB3727">
        <v>90.485272221102335</v>
      </c>
      <c r="AC3727">
        <v>0</v>
      </c>
      <c r="AD3727">
        <v>23.480808178429548</v>
      </c>
      <c r="AE3727">
        <v>488.6180623242073</v>
      </c>
    </row>
    <row r="3728" spans="1:31" x14ac:dyDescent="0.25">
      <c r="A3728">
        <v>2367815</v>
      </c>
      <c r="B3728">
        <v>1</v>
      </c>
      <c r="C3728" t="s">
        <v>81</v>
      </c>
      <c r="D3728" t="s">
        <v>127</v>
      </c>
      <c r="E3728" t="s">
        <v>225</v>
      </c>
      <c r="F3728" t="s">
        <v>10907</v>
      </c>
      <c r="G3728" t="s">
        <v>299</v>
      </c>
      <c r="H3728" t="s">
        <v>151</v>
      </c>
      <c r="I3728" t="s">
        <v>136</v>
      </c>
      <c r="J3728" t="s">
        <v>137</v>
      </c>
      <c r="K3728" t="s">
        <v>138</v>
      </c>
      <c r="L3728" t="s">
        <v>10908</v>
      </c>
      <c r="M3728" t="s">
        <v>10909</v>
      </c>
      <c r="N3728">
        <v>1.0147222220000001</v>
      </c>
      <c r="O3728">
        <v>0</v>
      </c>
      <c r="P3728">
        <v>67</v>
      </c>
      <c r="Q3728">
        <v>0</v>
      </c>
      <c r="R3728">
        <v>0</v>
      </c>
      <c r="S3728">
        <v>0</v>
      </c>
      <c r="T3728">
        <v>4</v>
      </c>
      <c r="U3728">
        <v>0</v>
      </c>
      <c r="V3728">
        <v>0</v>
      </c>
      <c r="W3728">
        <v>0</v>
      </c>
      <c r="X3728">
        <v>20.110894340497751</v>
      </c>
      <c r="Y3728">
        <v>0</v>
      </c>
      <c r="Z3728">
        <v>0</v>
      </c>
      <c r="AA3728">
        <v>0</v>
      </c>
      <c r="AB3728">
        <v>0.70916021849544864</v>
      </c>
      <c r="AC3728">
        <v>0</v>
      </c>
      <c r="AD3728">
        <v>0</v>
      </c>
      <c r="AE3728">
        <v>20.820054558993199</v>
      </c>
    </row>
    <row r="3729" spans="1:31" x14ac:dyDescent="0.25">
      <c r="A3729">
        <v>2367984</v>
      </c>
      <c r="B3729">
        <v>1</v>
      </c>
      <c r="C3729" t="s">
        <v>80</v>
      </c>
      <c r="D3729" t="s">
        <v>83</v>
      </c>
      <c r="E3729" t="s">
        <v>132</v>
      </c>
      <c r="F3729" t="s">
        <v>10910</v>
      </c>
      <c r="G3729" t="s">
        <v>168</v>
      </c>
      <c r="H3729" t="s">
        <v>135</v>
      </c>
      <c r="I3729" t="s">
        <v>136</v>
      </c>
      <c r="J3729" t="s">
        <v>137</v>
      </c>
      <c r="K3729" t="s">
        <v>138</v>
      </c>
      <c r="L3729" t="s">
        <v>10911</v>
      </c>
      <c r="M3729" t="s">
        <v>10912</v>
      </c>
      <c r="N3729">
        <v>0.69027777700000004</v>
      </c>
      <c r="O3729">
        <v>1</v>
      </c>
      <c r="P3729">
        <v>14</v>
      </c>
      <c r="Q3729">
        <v>0</v>
      </c>
      <c r="R3729">
        <v>1</v>
      </c>
      <c r="S3729">
        <v>19</v>
      </c>
      <c r="T3729">
        <v>32</v>
      </c>
      <c r="U3729">
        <v>7</v>
      </c>
      <c r="V3729">
        <v>1</v>
      </c>
      <c r="W3729">
        <v>0.26771611848443061</v>
      </c>
      <c r="X3729">
        <v>3.2155100931135001</v>
      </c>
      <c r="Y3729">
        <v>0</v>
      </c>
      <c r="Z3729">
        <v>8.5869798958972225</v>
      </c>
      <c r="AA3729">
        <v>106.10474767343192</v>
      </c>
      <c r="AB3729">
        <v>42.446642001530954</v>
      </c>
      <c r="AC3729">
        <v>378.18258858811203</v>
      </c>
      <c r="AD3729">
        <v>19.158602821364077</v>
      </c>
      <c r="AE3729">
        <v>557.96278719193413</v>
      </c>
    </row>
    <row r="3730" spans="1:31" x14ac:dyDescent="0.25">
      <c r="A3730">
        <v>2367437</v>
      </c>
      <c r="B3730">
        <v>1</v>
      </c>
      <c r="C3730" t="s">
        <v>80</v>
      </c>
      <c r="D3730" t="s">
        <v>92</v>
      </c>
      <c r="E3730" t="s">
        <v>148</v>
      </c>
      <c r="F3730" t="s">
        <v>10913</v>
      </c>
      <c r="G3730" t="s">
        <v>160</v>
      </c>
      <c r="H3730" t="s">
        <v>151</v>
      </c>
      <c r="I3730" t="s">
        <v>136</v>
      </c>
      <c r="J3730" t="s">
        <v>137</v>
      </c>
      <c r="K3730" t="s">
        <v>138</v>
      </c>
      <c r="L3730" t="s">
        <v>10914</v>
      </c>
      <c r="M3730" t="s">
        <v>10915</v>
      </c>
      <c r="N3730">
        <v>1.2255555549999999</v>
      </c>
      <c r="O3730">
        <v>0</v>
      </c>
      <c r="P3730">
        <v>1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0.12738886299100002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0.12738886299100002</v>
      </c>
    </row>
    <row r="3731" spans="1:31" x14ac:dyDescent="0.25">
      <c r="A3731">
        <v>2367832</v>
      </c>
      <c r="B3731">
        <v>1</v>
      </c>
      <c r="C3731" t="s">
        <v>81</v>
      </c>
      <c r="D3731" t="s">
        <v>112</v>
      </c>
      <c r="E3731" t="s">
        <v>225</v>
      </c>
      <c r="F3731" t="s">
        <v>10916</v>
      </c>
      <c r="G3731" t="s">
        <v>219</v>
      </c>
      <c r="H3731" t="s">
        <v>151</v>
      </c>
      <c r="I3731" t="s">
        <v>136</v>
      </c>
      <c r="J3731" t="s">
        <v>137</v>
      </c>
      <c r="K3731" t="s">
        <v>138</v>
      </c>
      <c r="L3731" t="s">
        <v>10917</v>
      </c>
      <c r="M3731" t="s">
        <v>10918</v>
      </c>
      <c r="N3731">
        <v>0.74944444399999999</v>
      </c>
      <c r="O3731">
        <v>0</v>
      </c>
      <c r="P3731">
        <v>89</v>
      </c>
      <c r="Q3731">
        <v>0</v>
      </c>
      <c r="R3731">
        <v>1</v>
      </c>
      <c r="S3731">
        <v>0</v>
      </c>
      <c r="T3731">
        <v>10</v>
      </c>
      <c r="U3731">
        <v>0</v>
      </c>
      <c r="V3731">
        <v>0</v>
      </c>
      <c r="W3731">
        <v>0</v>
      </c>
      <c r="X3731">
        <v>16.238438717809192</v>
      </c>
      <c r="Y3731">
        <v>0</v>
      </c>
      <c r="Z3731">
        <v>0</v>
      </c>
      <c r="AA3731">
        <v>0</v>
      </c>
      <c r="AB3731">
        <v>7.2793532852721201</v>
      </c>
      <c r="AC3731">
        <v>0</v>
      </c>
      <c r="AD3731">
        <v>0</v>
      </c>
      <c r="AE3731">
        <v>23.517792003081311</v>
      </c>
    </row>
    <row r="3732" spans="1:31" x14ac:dyDescent="0.25">
      <c r="A3732">
        <v>2367583</v>
      </c>
      <c r="B3732">
        <v>1</v>
      </c>
      <c r="C3732" t="s">
        <v>81</v>
      </c>
      <c r="D3732" t="s">
        <v>122</v>
      </c>
      <c r="E3732" t="s">
        <v>166</v>
      </c>
      <c r="F3732" t="s">
        <v>10919</v>
      </c>
      <c r="G3732" t="s">
        <v>244</v>
      </c>
      <c r="H3732" t="s">
        <v>135</v>
      </c>
      <c r="I3732" t="s">
        <v>136</v>
      </c>
      <c r="J3732" t="s">
        <v>137</v>
      </c>
      <c r="K3732" t="s">
        <v>245</v>
      </c>
      <c r="L3732" t="s">
        <v>10920</v>
      </c>
      <c r="M3732" t="s">
        <v>10921</v>
      </c>
      <c r="N3732">
        <v>1.860833333</v>
      </c>
      <c r="O3732">
        <v>0</v>
      </c>
      <c r="P3732">
        <v>174</v>
      </c>
      <c r="Q3732">
        <v>0</v>
      </c>
      <c r="R3732">
        <v>0</v>
      </c>
      <c r="S3732">
        <v>7</v>
      </c>
      <c r="T3732">
        <v>25</v>
      </c>
      <c r="U3732">
        <v>5</v>
      </c>
      <c r="V3732">
        <v>0</v>
      </c>
      <c r="W3732">
        <v>0</v>
      </c>
      <c r="X3732">
        <v>57.74146541430899</v>
      </c>
      <c r="Y3732">
        <v>0</v>
      </c>
      <c r="Z3732">
        <v>0</v>
      </c>
      <c r="AA3732">
        <v>28.122522870302696</v>
      </c>
      <c r="AB3732">
        <v>228.46120783317576</v>
      </c>
      <c r="AC3732">
        <v>552.72795576366616</v>
      </c>
      <c r="AD3732">
        <v>0</v>
      </c>
      <c r="AE3732">
        <v>867.05315188145357</v>
      </c>
    </row>
    <row r="3733" spans="1:31" x14ac:dyDescent="0.25">
      <c r="A3733">
        <v>2367732</v>
      </c>
      <c r="B3733">
        <v>1</v>
      </c>
      <c r="C3733" t="s">
        <v>80</v>
      </c>
      <c r="D3733" t="s">
        <v>106</v>
      </c>
      <c r="E3733" t="s">
        <v>225</v>
      </c>
      <c r="F3733" t="s">
        <v>10922</v>
      </c>
      <c r="G3733" t="s">
        <v>219</v>
      </c>
      <c r="H3733" t="s">
        <v>151</v>
      </c>
      <c r="I3733" t="s">
        <v>136</v>
      </c>
      <c r="J3733" t="s">
        <v>137</v>
      </c>
      <c r="K3733" t="s">
        <v>138</v>
      </c>
      <c r="L3733" t="s">
        <v>10923</v>
      </c>
      <c r="M3733" t="s">
        <v>10924</v>
      </c>
      <c r="N3733">
        <v>2.0166666659999999</v>
      </c>
      <c r="O3733">
        <v>0</v>
      </c>
      <c r="P3733">
        <v>2</v>
      </c>
      <c r="Q3733">
        <v>0</v>
      </c>
      <c r="R3733">
        <v>1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1.1995629523431401</v>
      </c>
      <c r="Y3733">
        <v>0</v>
      </c>
      <c r="Z3733">
        <v>0.12659653344204166</v>
      </c>
      <c r="AA3733">
        <v>0</v>
      </c>
      <c r="AB3733">
        <v>0</v>
      </c>
      <c r="AC3733">
        <v>0</v>
      </c>
      <c r="AD3733">
        <v>0</v>
      </c>
      <c r="AE3733">
        <v>1.3261594857851817</v>
      </c>
    </row>
    <row r="3734" spans="1:31" x14ac:dyDescent="0.25">
      <c r="A3734">
        <v>2367878</v>
      </c>
      <c r="B3734">
        <v>1</v>
      </c>
      <c r="C3734" t="s">
        <v>80</v>
      </c>
      <c r="D3734" t="s">
        <v>90</v>
      </c>
      <c r="E3734" t="s">
        <v>148</v>
      </c>
      <c r="F3734" t="s">
        <v>10925</v>
      </c>
      <c r="G3734" t="s">
        <v>160</v>
      </c>
      <c r="H3734" t="s">
        <v>151</v>
      </c>
      <c r="I3734" t="s">
        <v>136</v>
      </c>
      <c r="J3734" t="s">
        <v>137</v>
      </c>
      <c r="K3734" t="s">
        <v>138</v>
      </c>
      <c r="L3734" t="s">
        <v>10926</v>
      </c>
      <c r="M3734" t="s">
        <v>10927</v>
      </c>
      <c r="N3734">
        <v>1.7694444439999999</v>
      </c>
      <c r="O3734">
        <v>0</v>
      </c>
      <c r="P3734">
        <v>5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3.3863827496864936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3.3863827496864936</v>
      </c>
    </row>
    <row r="3735" spans="1:31" x14ac:dyDescent="0.25">
      <c r="A3735">
        <v>2367629</v>
      </c>
      <c r="B3735">
        <v>1</v>
      </c>
      <c r="C3735" t="s">
        <v>81</v>
      </c>
      <c r="D3735" t="s">
        <v>122</v>
      </c>
      <c r="E3735" t="s">
        <v>154</v>
      </c>
      <c r="F3735" t="s">
        <v>10928</v>
      </c>
      <c r="G3735" t="s">
        <v>244</v>
      </c>
      <c r="H3735" t="s">
        <v>151</v>
      </c>
      <c r="I3735" t="s">
        <v>136</v>
      </c>
      <c r="J3735" t="s">
        <v>137</v>
      </c>
      <c r="K3735" t="s">
        <v>245</v>
      </c>
      <c r="L3735" t="s">
        <v>10929</v>
      </c>
      <c r="M3735" t="s">
        <v>10930</v>
      </c>
      <c r="N3735">
        <v>0.67611111099999999</v>
      </c>
      <c r="O3735">
        <v>0</v>
      </c>
      <c r="P3735">
        <v>90</v>
      </c>
      <c r="Q3735">
        <v>0</v>
      </c>
      <c r="R3735">
        <v>0</v>
      </c>
      <c r="S3735">
        <v>0</v>
      </c>
      <c r="T3735">
        <v>8</v>
      </c>
      <c r="U3735">
        <v>0</v>
      </c>
      <c r="V3735">
        <v>0</v>
      </c>
      <c r="W3735">
        <v>0</v>
      </c>
      <c r="X3735">
        <v>3.2488784725072009</v>
      </c>
      <c r="Y3735">
        <v>0</v>
      </c>
      <c r="Z3735">
        <v>0</v>
      </c>
      <c r="AA3735">
        <v>0</v>
      </c>
      <c r="AB3735">
        <v>3.7305095696358221</v>
      </c>
      <c r="AC3735">
        <v>0</v>
      </c>
      <c r="AD3735">
        <v>0</v>
      </c>
      <c r="AE3735">
        <v>6.9793880421430234</v>
      </c>
    </row>
    <row r="3736" spans="1:31" x14ac:dyDescent="0.25">
      <c r="A3736">
        <v>2367483</v>
      </c>
      <c r="B3736">
        <v>1</v>
      </c>
      <c r="C3736" t="s">
        <v>81</v>
      </c>
      <c r="D3736" t="s">
        <v>119</v>
      </c>
      <c r="E3736" t="s">
        <v>154</v>
      </c>
      <c r="F3736" t="s">
        <v>10931</v>
      </c>
      <c r="G3736" t="s">
        <v>299</v>
      </c>
      <c r="H3736" t="s">
        <v>151</v>
      </c>
      <c r="I3736" t="s">
        <v>136</v>
      </c>
      <c r="J3736" t="s">
        <v>137</v>
      </c>
      <c r="K3736" t="s">
        <v>138</v>
      </c>
      <c r="L3736" t="s">
        <v>10932</v>
      </c>
      <c r="M3736" t="s">
        <v>10933</v>
      </c>
      <c r="N3736">
        <v>1.43</v>
      </c>
      <c r="O3736">
        <v>0</v>
      </c>
      <c r="P3736">
        <v>37</v>
      </c>
      <c r="Q3736">
        <v>0</v>
      </c>
      <c r="R3736">
        <v>16</v>
      </c>
      <c r="S3736">
        <v>0</v>
      </c>
      <c r="T3736">
        <v>2</v>
      </c>
      <c r="U3736">
        <v>0</v>
      </c>
      <c r="V3736">
        <v>0</v>
      </c>
      <c r="W3736">
        <v>0</v>
      </c>
      <c r="X3736">
        <v>5.5057388907558513</v>
      </c>
      <c r="Y3736">
        <v>0</v>
      </c>
      <c r="Z3736">
        <v>91.69269276387638</v>
      </c>
      <c r="AA3736">
        <v>0</v>
      </c>
      <c r="AB3736">
        <v>2.9857487159783718</v>
      </c>
      <c r="AC3736">
        <v>0</v>
      </c>
      <c r="AD3736">
        <v>0</v>
      </c>
      <c r="AE3736">
        <v>100.1841803706106</v>
      </c>
    </row>
    <row r="3737" spans="1:31" x14ac:dyDescent="0.25">
      <c r="A3737">
        <v>2367420</v>
      </c>
      <c r="B3737">
        <v>1</v>
      </c>
      <c r="C3737" t="s">
        <v>81</v>
      </c>
      <c r="D3737" t="s">
        <v>120</v>
      </c>
      <c r="E3737" t="s">
        <v>166</v>
      </c>
      <c r="F3737" t="s">
        <v>10934</v>
      </c>
      <c r="G3737" t="s">
        <v>168</v>
      </c>
      <c r="H3737" t="s">
        <v>135</v>
      </c>
      <c r="I3737" t="s">
        <v>136</v>
      </c>
      <c r="J3737" t="s">
        <v>137</v>
      </c>
      <c r="K3737" t="s">
        <v>138</v>
      </c>
      <c r="L3737" t="s">
        <v>10935</v>
      </c>
      <c r="M3737" t="s">
        <v>10936</v>
      </c>
      <c r="N3737">
        <v>0.73583333299999998</v>
      </c>
      <c r="O3737">
        <v>1</v>
      </c>
      <c r="P3737">
        <v>204</v>
      </c>
      <c r="Q3737">
        <v>86</v>
      </c>
      <c r="R3737">
        <v>2</v>
      </c>
      <c r="S3737">
        <v>19</v>
      </c>
      <c r="T3737">
        <v>24</v>
      </c>
      <c r="U3737">
        <v>3</v>
      </c>
      <c r="V3737">
        <v>0</v>
      </c>
      <c r="W3737">
        <v>10.567371701222141</v>
      </c>
      <c r="X3737">
        <v>55.020565621236905</v>
      </c>
      <c r="Y3737">
        <v>438.87302002058857</v>
      </c>
      <c r="Z3737">
        <v>0.73162715766116093</v>
      </c>
      <c r="AA3737">
        <v>80.972249913231906</v>
      </c>
      <c r="AB3737">
        <v>7.276737986397265</v>
      </c>
      <c r="AC3737">
        <v>137.10006491075569</v>
      </c>
      <c r="AD3737">
        <v>0</v>
      </c>
      <c r="AE3737">
        <v>730.54163731109361</v>
      </c>
    </row>
    <row r="3738" spans="1:31" x14ac:dyDescent="0.25">
      <c r="A3738">
        <v>2367586</v>
      </c>
      <c r="B3738">
        <v>1</v>
      </c>
      <c r="C3738" t="s">
        <v>80</v>
      </c>
      <c r="D3738" t="s">
        <v>104</v>
      </c>
      <c r="E3738" t="s">
        <v>166</v>
      </c>
      <c r="F3738" t="s">
        <v>4284</v>
      </c>
      <c r="G3738" t="s">
        <v>168</v>
      </c>
      <c r="H3738" t="s">
        <v>135</v>
      </c>
      <c r="I3738" t="s">
        <v>136</v>
      </c>
      <c r="J3738" t="s">
        <v>137</v>
      </c>
      <c r="K3738" t="s">
        <v>138</v>
      </c>
      <c r="L3738" t="s">
        <v>10937</v>
      </c>
      <c r="M3738" t="s">
        <v>10938</v>
      </c>
      <c r="N3738">
        <v>1.089444444</v>
      </c>
      <c r="O3738">
        <v>9</v>
      </c>
      <c r="P3738">
        <v>0</v>
      </c>
      <c r="Q3738">
        <v>66</v>
      </c>
      <c r="R3738">
        <v>0</v>
      </c>
      <c r="S3738">
        <v>27</v>
      </c>
      <c r="T3738">
        <v>2</v>
      </c>
      <c r="U3738">
        <v>0</v>
      </c>
      <c r="V3738">
        <v>0</v>
      </c>
      <c r="W3738">
        <v>26.609889060415373</v>
      </c>
      <c r="X3738">
        <v>0</v>
      </c>
      <c r="Y3738">
        <v>517.26861282421874</v>
      </c>
      <c r="Z3738">
        <v>0</v>
      </c>
      <c r="AA3738">
        <v>564.64180105676996</v>
      </c>
      <c r="AB3738">
        <v>2.8866987293764446</v>
      </c>
      <c r="AC3738">
        <v>0</v>
      </c>
      <c r="AD3738">
        <v>0</v>
      </c>
      <c r="AE3738">
        <v>1111.4070016707806</v>
      </c>
    </row>
    <row r="3739" spans="1:31" x14ac:dyDescent="0.25">
      <c r="A3739">
        <v>2367918</v>
      </c>
      <c r="B3739">
        <v>1</v>
      </c>
      <c r="C3739" t="s">
        <v>80</v>
      </c>
      <c r="D3739" t="s">
        <v>85</v>
      </c>
      <c r="E3739" t="s">
        <v>148</v>
      </c>
      <c r="F3739" t="s">
        <v>10939</v>
      </c>
      <c r="G3739" t="s">
        <v>160</v>
      </c>
      <c r="H3739" t="s">
        <v>151</v>
      </c>
      <c r="I3739" t="s">
        <v>136</v>
      </c>
      <c r="J3739" t="s">
        <v>137</v>
      </c>
      <c r="K3739" t="s">
        <v>138</v>
      </c>
      <c r="L3739" t="s">
        <v>10940</v>
      </c>
      <c r="M3739" t="s">
        <v>10941</v>
      </c>
      <c r="N3739">
        <v>4.011111111</v>
      </c>
      <c r="O3739">
        <v>0</v>
      </c>
      <c r="P3739">
        <v>3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4.0126059344173024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4.0126059344173024</v>
      </c>
    </row>
    <row r="3740" spans="1:31" x14ac:dyDescent="0.25">
      <c r="A3740">
        <v>2367443</v>
      </c>
      <c r="B3740">
        <v>1</v>
      </c>
      <c r="C3740" t="s">
        <v>80</v>
      </c>
      <c r="D3740" t="s">
        <v>105</v>
      </c>
      <c r="E3740" t="s">
        <v>166</v>
      </c>
      <c r="F3740" t="s">
        <v>10942</v>
      </c>
      <c r="G3740" t="s">
        <v>244</v>
      </c>
      <c r="H3740" t="s">
        <v>135</v>
      </c>
      <c r="I3740" t="s">
        <v>136</v>
      </c>
      <c r="J3740" t="s">
        <v>137</v>
      </c>
      <c r="K3740" t="s">
        <v>245</v>
      </c>
      <c r="L3740" t="s">
        <v>10943</v>
      </c>
      <c r="M3740" t="s">
        <v>10944</v>
      </c>
      <c r="N3740">
        <v>5.261666666</v>
      </c>
      <c r="O3740">
        <v>0</v>
      </c>
      <c r="P3740">
        <v>227</v>
      </c>
      <c r="Q3740">
        <v>0</v>
      </c>
      <c r="R3740">
        <v>0</v>
      </c>
      <c r="S3740">
        <v>0</v>
      </c>
      <c r="T3740">
        <v>12</v>
      </c>
      <c r="U3740">
        <v>0</v>
      </c>
      <c r="V3740">
        <v>0</v>
      </c>
      <c r="W3740">
        <v>0</v>
      </c>
      <c r="X3740">
        <v>357.69390171252576</v>
      </c>
      <c r="Y3740">
        <v>0</v>
      </c>
      <c r="Z3740">
        <v>0</v>
      </c>
      <c r="AA3740">
        <v>0</v>
      </c>
      <c r="AB3740">
        <v>62.828633232991095</v>
      </c>
      <c r="AC3740">
        <v>0</v>
      </c>
      <c r="AD3740">
        <v>0</v>
      </c>
      <c r="AE3740">
        <v>420.52253494551684</v>
      </c>
    </row>
    <row r="3741" spans="1:31" x14ac:dyDescent="0.25">
      <c r="A3741">
        <v>2367563</v>
      </c>
      <c r="B3741">
        <v>1</v>
      </c>
      <c r="C3741" t="s">
        <v>81</v>
      </c>
      <c r="D3741" t="s">
        <v>116</v>
      </c>
      <c r="E3741" t="s">
        <v>171</v>
      </c>
      <c r="F3741" t="s">
        <v>10945</v>
      </c>
      <c r="G3741" t="s">
        <v>168</v>
      </c>
      <c r="H3741" t="s">
        <v>135</v>
      </c>
      <c r="I3741" t="s">
        <v>653</v>
      </c>
      <c r="J3741" t="s">
        <v>137</v>
      </c>
      <c r="K3741" t="s">
        <v>138</v>
      </c>
      <c r="L3741" t="s">
        <v>10946</v>
      </c>
      <c r="M3741" t="s">
        <v>10947</v>
      </c>
      <c r="N3741">
        <v>1.4722222E-2</v>
      </c>
      <c r="O3741">
        <v>0</v>
      </c>
      <c r="P3741">
        <v>895</v>
      </c>
      <c r="Q3741">
        <v>8</v>
      </c>
      <c r="R3741">
        <v>101</v>
      </c>
      <c r="S3741">
        <v>10</v>
      </c>
      <c r="T3741">
        <v>46</v>
      </c>
      <c r="U3741">
        <v>0</v>
      </c>
      <c r="V3741">
        <v>0</v>
      </c>
      <c r="W3741">
        <v>0</v>
      </c>
      <c r="X3741">
        <v>3.3868592513500713</v>
      </c>
      <c r="Y3741">
        <v>0.53286161949581912</v>
      </c>
      <c r="Z3741">
        <v>2.587766451058676</v>
      </c>
      <c r="AA3741">
        <v>0.6228011723017427</v>
      </c>
      <c r="AB3741">
        <v>0.66385432651473342</v>
      </c>
      <c r="AC3741">
        <v>0</v>
      </c>
      <c r="AD3741">
        <v>0</v>
      </c>
      <c r="AE3741">
        <v>7.7941428207210421</v>
      </c>
    </row>
    <row r="3742" spans="1:31" x14ac:dyDescent="0.25">
      <c r="A3742">
        <v>2367961</v>
      </c>
      <c r="B3742">
        <v>1</v>
      </c>
      <c r="C3742" t="s">
        <v>80</v>
      </c>
      <c r="D3742" t="s">
        <v>101</v>
      </c>
      <c r="E3742" t="s">
        <v>132</v>
      </c>
      <c r="F3742" t="s">
        <v>10948</v>
      </c>
      <c r="G3742" t="s">
        <v>134</v>
      </c>
      <c r="H3742" t="s">
        <v>135</v>
      </c>
      <c r="I3742" t="s">
        <v>136</v>
      </c>
      <c r="J3742" t="s">
        <v>137</v>
      </c>
      <c r="K3742" t="s">
        <v>138</v>
      </c>
      <c r="L3742" t="s">
        <v>10949</v>
      </c>
      <c r="M3742" t="s">
        <v>10950</v>
      </c>
      <c r="N3742">
        <v>1.509166666</v>
      </c>
      <c r="O3742">
        <v>0</v>
      </c>
      <c r="P3742">
        <v>166</v>
      </c>
      <c r="Q3742">
        <v>0</v>
      </c>
      <c r="R3742">
        <v>0</v>
      </c>
      <c r="S3742">
        <v>0</v>
      </c>
      <c r="T3742">
        <v>14</v>
      </c>
      <c r="U3742">
        <v>0</v>
      </c>
      <c r="V3742">
        <v>0</v>
      </c>
      <c r="W3742">
        <v>0</v>
      </c>
      <c r="X3742">
        <v>79.466743482575964</v>
      </c>
      <c r="Y3742">
        <v>0</v>
      </c>
      <c r="Z3742">
        <v>0</v>
      </c>
      <c r="AA3742">
        <v>0</v>
      </c>
      <c r="AB3742">
        <v>96.618414559097204</v>
      </c>
      <c r="AC3742">
        <v>0</v>
      </c>
      <c r="AD3742">
        <v>0</v>
      </c>
      <c r="AE3742">
        <v>176.08515804167317</v>
      </c>
    </row>
    <row r="3743" spans="1:31" x14ac:dyDescent="0.25">
      <c r="A3743">
        <v>2367649</v>
      </c>
      <c r="B3743">
        <v>1</v>
      </c>
      <c r="C3743" t="s">
        <v>80</v>
      </c>
      <c r="D3743" t="s">
        <v>110</v>
      </c>
      <c r="E3743" t="s">
        <v>148</v>
      </c>
      <c r="F3743" t="s">
        <v>6418</v>
      </c>
      <c r="G3743" t="s">
        <v>240</v>
      </c>
      <c r="H3743" t="s">
        <v>151</v>
      </c>
      <c r="I3743" t="s">
        <v>136</v>
      </c>
      <c r="J3743" t="s">
        <v>137</v>
      </c>
      <c r="K3743" t="s">
        <v>138</v>
      </c>
      <c r="L3743" t="s">
        <v>10951</v>
      </c>
      <c r="M3743" t="s">
        <v>10952</v>
      </c>
      <c r="N3743">
        <v>8.5272222220000007</v>
      </c>
      <c r="O3743">
        <v>0</v>
      </c>
      <c r="P3743">
        <v>9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25.673074520678771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25.673074520678771</v>
      </c>
    </row>
    <row r="3744" spans="1:31" x14ac:dyDescent="0.25">
      <c r="A3744">
        <v>2367506</v>
      </c>
      <c r="B3744">
        <v>1</v>
      </c>
      <c r="C3744" t="s">
        <v>80</v>
      </c>
      <c r="D3744" t="s">
        <v>83</v>
      </c>
      <c r="E3744" t="s">
        <v>132</v>
      </c>
      <c r="F3744" t="s">
        <v>10953</v>
      </c>
      <c r="G3744" t="s">
        <v>168</v>
      </c>
      <c r="H3744" t="s">
        <v>135</v>
      </c>
      <c r="I3744" t="s">
        <v>136</v>
      </c>
      <c r="J3744" t="s">
        <v>137</v>
      </c>
      <c r="K3744" t="s">
        <v>138</v>
      </c>
      <c r="L3744" t="s">
        <v>10954</v>
      </c>
      <c r="M3744" t="s">
        <v>6521</v>
      </c>
      <c r="N3744">
        <v>0.73222222199999998</v>
      </c>
      <c r="O3744">
        <v>0</v>
      </c>
      <c r="P3744">
        <v>2105</v>
      </c>
      <c r="Q3744">
        <v>0</v>
      </c>
      <c r="R3744">
        <v>0</v>
      </c>
      <c r="S3744">
        <v>19</v>
      </c>
      <c r="T3744">
        <v>212</v>
      </c>
      <c r="U3744">
        <v>15</v>
      </c>
      <c r="V3744">
        <v>14</v>
      </c>
      <c r="W3744">
        <v>0</v>
      </c>
      <c r="X3744">
        <v>533.96915789254626</v>
      </c>
      <c r="Y3744">
        <v>0</v>
      </c>
      <c r="Z3744">
        <v>0</v>
      </c>
      <c r="AA3744">
        <v>729.22312891517549</v>
      </c>
      <c r="AB3744">
        <v>469.45613688836306</v>
      </c>
      <c r="AC3744">
        <v>3599.7670899794134</v>
      </c>
      <c r="AD3744">
        <v>376.043415962273</v>
      </c>
      <c r="AE3744">
        <v>5708.4589296377708</v>
      </c>
    </row>
    <row r="3745" spans="1:31" x14ac:dyDescent="0.25">
      <c r="A3745">
        <v>2367755</v>
      </c>
      <c r="B3745">
        <v>1</v>
      </c>
      <c r="C3745" t="s">
        <v>81</v>
      </c>
      <c r="D3745" t="s">
        <v>120</v>
      </c>
      <c r="E3745" t="s">
        <v>171</v>
      </c>
      <c r="F3745" t="s">
        <v>10955</v>
      </c>
      <c r="G3745" t="s">
        <v>168</v>
      </c>
      <c r="H3745" t="s">
        <v>135</v>
      </c>
      <c r="I3745" t="s">
        <v>136</v>
      </c>
      <c r="J3745" t="s">
        <v>137</v>
      </c>
      <c r="K3745" t="s">
        <v>138</v>
      </c>
      <c r="L3745" t="s">
        <v>10956</v>
      </c>
      <c r="M3745" t="s">
        <v>10957</v>
      </c>
      <c r="N3745">
        <v>0.60638888800000001</v>
      </c>
      <c r="O3745">
        <v>0</v>
      </c>
      <c r="P3745">
        <v>3137</v>
      </c>
      <c r="Q3745">
        <v>214</v>
      </c>
      <c r="R3745">
        <v>169</v>
      </c>
      <c r="S3745">
        <v>41</v>
      </c>
      <c r="T3745">
        <v>321</v>
      </c>
      <c r="U3745">
        <v>2</v>
      </c>
      <c r="V3745">
        <v>0</v>
      </c>
      <c r="W3745">
        <v>0</v>
      </c>
      <c r="X3745">
        <v>576.95810834455051</v>
      </c>
      <c r="Y3745">
        <v>726.76280355039614</v>
      </c>
      <c r="Z3745">
        <v>289.03529541494771</v>
      </c>
      <c r="AA3745">
        <v>135.77375191585696</v>
      </c>
      <c r="AB3745">
        <v>203.65972122051139</v>
      </c>
      <c r="AC3745">
        <v>30.053310284824153</v>
      </c>
      <c r="AD3745">
        <v>0</v>
      </c>
      <c r="AE3745">
        <v>1962.242990731087</v>
      </c>
    </row>
    <row r="3746" spans="1:31" x14ac:dyDescent="0.25">
      <c r="A3746">
        <v>2367749</v>
      </c>
      <c r="B3746">
        <v>1</v>
      </c>
      <c r="C3746" t="s">
        <v>80</v>
      </c>
      <c r="D3746" t="s">
        <v>110</v>
      </c>
      <c r="E3746" t="s">
        <v>166</v>
      </c>
      <c r="F3746" t="s">
        <v>10958</v>
      </c>
      <c r="G3746" t="s">
        <v>168</v>
      </c>
      <c r="H3746" t="s">
        <v>135</v>
      </c>
      <c r="I3746" t="s">
        <v>136</v>
      </c>
      <c r="J3746" t="s">
        <v>137</v>
      </c>
      <c r="K3746" t="s">
        <v>138</v>
      </c>
      <c r="L3746" t="s">
        <v>10959</v>
      </c>
      <c r="M3746" t="s">
        <v>10960</v>
      </c>
      <c r="N3746">
        <v>1.224722222</v>
      </c>
      <c r="O3746">
        <v>0</v>
      </c>
      <c r="P3746">
        <v>11897</v>
      </c>
      <c r="Q3746">
        <v>0</v>
      </c>
      <c r="R3746">
        <v>0</v>
      </c>
      <c r="S3746">
        <v>2</v>
      </c>
      <c r="T3746">
        <v>1369</v>
      </c>
      <c r="U3746">
        <v>0</v>
      </c>
      <c r="V3746">
        <v>3</v>
      </c>
      <c r="W3746">
        <v>0</v>
      </c>
      <c r="X3746">
        <v>5995.0528711180996</v>
      </c>
      <c r="Y3746">
        <v>0</v>
      </c>
      <c r="Z3746">
        <v>0</v>
      </c>
      <c r="AA3746">
        <v>231.24830835358912</v>
      </c>
      <c r="AB3746">
        <v>3049.7189508247893</v>
      </c>
      <c r="AC3746">
        <v>0</v>
      </c>
      <c r="AD3746">
        <v>57.919447080413079</v>
      </c>
      <c r="AE3746">
        <v>9333.9395773768902</v>
      </c>
    </row>
    <row r="3747" spans="1:31" x14ac:dyDescent="0.25">
      <c r="A3747">
        <v>2367998</v>
      </c>
      <c r="B3747">
        <v>1</v>
      </c>
      <c r="C3747" t="s">
        <v>80</v>
      </c>
      <c r="D3747" t="s">
        <v>96</v>
      </c>
      <c r="E3747" t="s">
        <v>175</v>
      </c>
      <c r="F3747" t="s">
        <v>3890</v>
      </c>
      <c r="G3747" t="s">
        <v>284</v>
      </c>
      <c r="H3747" t="s">
        <v>151</v>
      </c>
      <c r="I3747" t="s">
        <v>136</v>
      </c>
      <c r="J3747" t="s">
        <v>137</v>
      </c>
      <c r="K3747" t="s">
        <v>138</v>
      </c>
      <c r="L3747" t="s">
        <v>10961</v>
      </c>
      <c r="M3747" t="s">
        <v>10962</v>
      </c>
      <c r="N3747">
        <v>1.6936111110000001</v>
      </c>
      <c r="O3747">
        <v>0</v>
      </c>
      <c r="P3747">
        <v>34</v>
      </c>
      <c r="Q3747">
        <v>0</v>
      </c>
      <c r="R3747">
        <v>0</v>
      </c>
      <c r="S3747">
        <v>0</v>
      </c>
      <c r="T3747">
        <v>73</v>
      </c>
      <c r="U3747">
        <v>0</v>
      </c>
      <c r="V3747">
        <v>0</v>
      </c>
      <c r="W3747">
        <v>0</v>
      </c>
      <c r="X3747">
        <v>15.818614939525375</v>
      </c>
      <c r="Y3747">
        <v>0</v>
      </c>
      <c r="Z3747">
        <v>0</v>
      </c>
      <c r="AA3747">
        <v>0</v>
      </c>
      <c r="AB3747">
        <v>288.55544211260502</v>
      </c>
      <c r="AC3747">
        <v>0</v>
      </c>
      <c r="AD3747">
        <v>0</v>
      </c>
      <c r="AE3747">
        <v>304.37405705213041</v>
      </c>
    </row>
    <row r="3748" spans="1:31" x14ac:dyDescent="0.25">
      <c r="A3748">
        <v>2367855</v>
      </c>
      <c r="B3748">
        <v>1</v>
      </c>
      <c r="C3748" t="s">
        <v>80</v>
      </c>
      <c r="D3748" t="s">
        <v>102</v>
      </c>
      <c r="E3748" t="s">
        <v>154</v>
      </c>
      <c r="F3748" t="s">
        <v>10963</v>
      </c>
      <c r="G3748" t="s">
        <v>299</v>
      </c>
      <c r="H3748" t="s">
        <v>151</v>
      </c>
      <c r="I3748" t="s">
        <v>136</v>
      </c>
      <c r="J3748" t="s">
        <v>137</v>
      </c>
      <c r="K3748" t="s">
        <v>138</v>
      </c>
      <c r="L3748" t="s">
        <v>10964</v>
      </c>
      <c r="M3748" t="s">
        <v>10965</v>
      </c>
      <c r="N3748">
        <v>0.91833333299999997</v>
      </c>
      <c r="O3748">
        <v>0</v>
      </c>
      <c r="P3748">
        <v>0</v>
      </c>
      <c r="Q3748">
        <v>0</v>
      </c>
      <c r="R3748">
        <v>13</v>
      </c>
      <c r="S3748">
        <v>0</v>
      </c>
      <c r="T3748">
        <v>1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24.013815522254511</v>
      </c>
      <c r="AA3748">
        <v>0</v>
      </c>
      <c r="AB3748">
        <v>0.1135367796234467</v>
      </c>
      <c r="AC3748">
        <v>0</v>
      </c>
      <c r="AD3748">
        <v>0</v>
      </c>
      <c r="AE3748">
        <v>24.127352301877959</v>
      </c>
    </row>
    <row r="3749" spans="1:31" x14ac:dyDescent="0.25">
      <c r="A3749">
        <v>2367357</v>
      </c>
      <c r="B3749">
        <v>1</v>
      </c>
      <c r="C3749" t="s">
        <v>80</v>
      </c>
      <c r="D3749" t="s">
        <v>84</v>
      </c>
      <c r="E3749" t="s">
        <v>154</v>
      </c>
      <c r="F3749" t="s">
        <v>10966</v>
      </c>
      <c r="G3749" t="s">
        <v>156</v>
      </c>
      <c r="H3749" t="s">
        <v>151</v>
      </c>
      <c r="I3749" t="s">
        <v>136</v>
      </c>
      <c r="J3749" t="s">
        <v>137</v>
      </c>
      <c r="K3749" t="s">
        <v>138</v>
      </c>
      <c r="L3749" t="s">
        <v>10967</v>
      </c>
      <c r="M3749" t="s">
        <v>10968</v>
      </c>
      <c r="N3749">
        <v>2.1688888880000001</v>
      </c>
      <c r="O3749">
        <v>0</v>
      </c>
      <c r="P3749">
        <v>1176</v>
      </c>
      <c r="Q3749">
        <v>0</v>
      </c>
      <c r="R3749">
        <v>0</v>
      </c>
      <c r="S3749">
        <v>0</v>
      </c>
      <c r="T3749">
        <v>28</v>
      </c>
      <c r="U3749">
        <v>0</v>
      </c>
      <c r="V3749">
        <v>0</v>
      </c>
      <c r="W3749">
        <v>0</v>
      </c>
      <c r="X3749">
        <v>786.3648052377705</v>
      </c>
      <c r="Y3749">
        <v>0</v>
      </c>
      <c r="Z3749">
        <v>0</v>
      </c>
      <c r="AA3749">
        <v>0</v>
      </c>
      <c r="AB3749">
        <v>69.297933918953547</v>
      </c>
      <c r="AC3749">
        <v>0</v>
      </c>
      <c r="AD3749">
        <v>0</v>
      </c>
      <c r="AE3749">
        <v>855.662739156724</v>
      </c>
    </row>
    <row r="3750" spans="1:31" x14ac:dyDescent="0.25">
      <c r="A3750">
        <v>2367457</v>
      </c>
      <c r="B3750">
        <v>1</v>
      </c>
      <c r="C3750" t="s">
        <v>80</v>
      </c>
      <c r="D3750" t="s">
        <v>94</v>
      </c>
      <c r="E3750" t="s">
        <v>166</v>
      </c>
      <c r="F3750" t="s">
        <v>7346</v>
      </c>
      <c r="G3750" t="s">
        <v>168</v>
      </c>
      <c r="H3750" t="s">
        <v>135</v>
      </c>
      <c r="I3750" t="s">
        <v>136</v>
      </c>
      <c r="J3750" t="s">
        <v>137</v>
      </c>
      <c r="K3750" t="s">
        <v>138</v>
      </c>
      <c r="L3750" t="s">
        <v>10969</v>
      </c>
      <c r="M3750" t="s">
        <v>10970</v>
      </c>
      <c r="N3750">
        <v>3.7691666659999998</v>
      </c>
      <c r="O3750">
        <v>0</v>
      </c>
      <c r="P3750">
        <v>527</v>
      </c>
      <c r="Q3750">
        <v>13</v>
      </c>
      <c r="R3750">
        <v>282</v>
      </c>
      <c r="S3750">
        <v>5</v>
      </c>
      <c r="T3750">
        <v>74</v>
      </c>
      <c r="U3750">
        <v>0</v>
      </c>
      <c r="V3750">
        <v>0</v>
      </c>
      <c r="W3750">
        <v>0</v>
      </c>
      <c r="X3750">
        <v>797.5022301677418</v>
      </c>
      <c r="Y3750">
        <v>168.07869350651629</v>
      </c>
      <c r="Z3750">
        <v>931.76300593961992</v>
      </c>
      <c r="AA3750">
        <v>93.16139656564593</v>
      </c>
      <c r="AB3750">
        <v>401.25320751520218</v>
      </c>
      <c r="AC3750">
        <v>0</v>
      </c>
      <c r="AD3750">
        <v>0</v>
      </c>
      <c r="AE3750">
        <v>2391.7585336947263</v>
      </c>
    </row>
    <row r="3751" spans="1:31" x14ac:dyDescent="0.25">
      <c r="A3751">
        <v>2367549</v>
      </c>
      <c r="B3751">
        <v>1</v>
      </c>
      <c r="C3751" t="s">
        <v>80</v>
      </c>
      <c r="D3751" t="s">
        <v>88</v>
      </c>
      <c r="E3751" t="s">
        <v>132</v>
      </c>
      <c r="F3751" t="s">
        <v>10971</v>
      </c>
      <c r="G3751" t="s">
        <v>244</v>
      </c>
      <c r="H3751" t="s">
        <v>135</v>
      </c>
      <c r="I3751" t="s">
        <v>136</v>
      </c>
      <c r="J3751" t="s">
        <v>137</v>
      </c>
      <c r="K3751" t="s">
        <v>245</v>
      </c>
      <c r="L3751" t="s">
        <v>10972</v>
      </c>
      <c r="M3751" t="s">
        <v>10973</v>
      </c>
      <c r="N3751">
        <v>1.3763888879999999</v>
      </c>
      <c r="O3751">
        <v>1</v>
      </c>
      <c r="P3751">
        <v>495</v>
      </c>
      <c r="Q3751">
        <v>0</v>
      </c>
      <c r="R3751">
        <v>0</v>
      </c>
      <c r="S3751">
        <v>9</v>
      </c>
      <c r="T3751">
        <v>111</v>
      </c>
      <c r="U3751">
        <v>4</v>
      </c>
      <c r="V3751">
        <v>1</v>
      </c>
      <c r="W3751">
        <v>17.227412942362118</v>
      </c>
      <c r="X3751">
        <v>265.93185341994871</v>
      </c>
      <c r="Y3751">
        <v>0</v>
      </c>
      <c r="Z3751">
        <v>0</v>
      </c>
      <c r="AA3751">
        <v>151.79155232261971</v>
      </c>
      <c r="AB3751">
        <v>362.39065062313477</v>
      </c>
      <c r="AC3751">
        <v>259.11742537454757</v>
      </c>
      <c r="AD3751">
        <v>20.105662066091835</v>
      </c>
      <c r="AE3751">
        <v>1076.5645567487047</v>
      </c>
    </row>
    <row r="3752" spans="1:31" x14ac:dyDescent="0.25">
      <c r="A3752">
        <v>2367595</v>
      </c>
      <c r="B3752">
        <v>1</v>
      </c>
      <c r="C3752" t="s">
        <v>80</v>
      </c>
      <c r="D3752" t="s">
        <v>96</v>
      </c>
      <c r="E3752" t="s">
        <v>154</v>
      </c>
      <c r="F3752" t="s">
        <v>10974</v>
      </c>
      <c r="G3752" t="s">
        <v>299</v>
      </c>
      <c r="H3752" t="s">
        <v>151</v>
      </c>
      <c r="I3752" t="s">
        <v>136</v>
      </c>
      <c r="J3752" t="s">
        <v>137</v>
      </c>
      <c r="K3752" t="s">
        <v>138</v>
      </c>
      <c r="L3752" t="s">
        <v>10975</v>
      </c>
      <c r="M3752" t="s">
        <v>10976</v>
      </c>
      <c r="N3752">
        <v>2.1744444440000001</v>
      </c>
      <c r="O3752">
        <v>0</v>
      </c>
      <c r="P3752">
        <v>190</v>
      </c>
      <c r="Q3752">
        <v>0</v>
      </c>
      <c r="R3752">
        <v>0</v>
      </c>
      <c r="S3752">
        <v>0</v>
      </c>
      <c r="T3752">
        <v>5</v>
      </c>
      <c r="U3752">
        <v>0</v>
      </c>
      <c r="V3752">
        <v>0</v>
      </c>
      <c r="W3752">
        <v>0</v>
      </c>
      <c r="X3752">
        <v>148.99219585199529</v>
      </c>
      <c r="Y3752">
        <v>0</v>
      </c>
      <c r="Z3752">
        <v>0</v>
      </c>
      <c r="AA3752">
        <v>0</v>
      </c>
      <c r="AB3752">
        <v>59.329636057924191</v>
      </c>
      <c r="AC3752">
        <v>0</v>
      </c>
      <c r="AD3752">
        <v>0</v>
      </c>
      <c r="AE3752">
        <v>208.32183190991947</v>
      </c>
    </row>
    <row r="3753" spans="1:31" x14ac:dyDescent="0.25">
      <c r="A3753">
        <v>2367695</v>
      </c>
      <c r="B3753">
        <v>1</v>
      </c>
      <c r="C3753" t="s">
        <v>81</v>
      </c>
      <c r="D3753" t="s">
        <v>118</v>
      </c>
      <c r="E3753" t="s">
        <v>132</v>
      </c>
      <c r="F3753" t="s">
        <v>10977</v>
      </c>
      <c r="G3753" t="s">
        <v>244</v>
      </c>
      <c r="H3753" t="s">
        <v>135</v>
      </c>
      <c r="I3753" t="s">
        <v>136</v>
      </c>
      <c r="J3753" t="s">
        <v>137</v>
      </c>
      <c r="K3753" t="s">
        <v>245</v>
      </c>
      <c r="L3753" t="s">
        <v>10978</v>
      </c>
      <c r="M3753" t="s">
        <v>10979</v>
      </c>
      <c r="N3753">
        <v>1.7819444440000001</v>
      </c>
      <c r="O3753">
        <v>0</v>
      </c>
      <c r="P3753">
        <v>4</v>
      </c>
      <c r="Q3753">
        <v>23</v>
      </c>
      <c r="R3753">
        <v>9</v>
      </c>
      <c r="S3753">
        <v>1</v>
      </c>
      <c r="T3753">
        <v>3</v>
      </c>
      <c r="U3753">
        <v>0</v>
      </c>
      <c r="V3753">
        <v>0</v>
      </c>
      <c r="W3753">
        <v>0</v>
      </c>
      <c r="X3753">
        <v>1.9015390079688455</v>
      </c>
      <c r="Y3753">
        <v>98.905206677922379</v>
      </c>
      <c r="Z3753">
        <v>18.781780879342872</v>
      </c>
      <c r="AA3753">
        <v>1.9207167451547444</v>
      </c>
      <c r="AB3753">
        <v>122.33774098584254</v>
      </c>
      <c r="AC3753">
        <v>0</v>
      </c>
      <c r="AD3753">
        <v>0</v>
      </c>
      <c r="AE3753">
        <v>243.8469842962314</v>
      </c>
    </row>
    <row r="3754" spans="1:31" x14ac:dyDescent="0.25">
      <c r="A3754">
        <v>2367718</v>
      </c>
      <c r="B3754">
        <v>1</v>
      </c>
      <c r="C3754" t="s">
        <v>80</v>
      </c>
      <c r="D3754" t="s">
        <v>93</v>
      </c>
      <c r="E3754" t="s">
        <v>166</v>
      </c>
      <c r="F3754" t="s">
        <v>5356</v>
      </c>
      <c r="G3754" t="s">
        <v>244</v>
      </c>
      <c r="H3754" t="s">
        <v>135</v>
      </c>
      <c r="I3754" t="s">
        <v>136</v>
      </c>
      <c r="J3754" t="s">
        <v>137</v>
      </c>
      <c r="K3754" t="s">
        <v>245</v>
      </c>
      <c r="L3754" t="s">
        <v>10980</v>
      </c>
      <c r="M3754" t="s">
        <v>10981</v>
      </c>
      <c r="N3754">
        <v>1.6588888879999999</v>
      </c>
      <c r="O3754">
        <v>1</v>
      </c>
      <c r="P3754">
        <v>325</v>
      </c>
      <c r="Q3754">
        <v>37</v>
      </c>
      <c r="R3754">
        <v>188</v>
      </c>
      <c r="S3754">
        <v>6</v>
      </c>
      <c r="T3754">
        <v>94</v>
      </c>
      <c r="U3754">
        <v>0</v>
      </c>
      <c r="V3754">
        <v>0</v>
      </c>
      <c r="W3754">
        <v>4.6656112180276441</v>
      </c>
      <c r="X3754">
        <v>260.10628252530097</v>
      </c>
      <c r="Y3754">
        <v>1650.5722387743376</v>
      </c>
      <c r="Z3754">
        <v>1843.2408443172335</v>
      </c>
      <c r="AA3754">
        <v>20.135287516192825</v>
      </c>
      <c r="AB3754">
        <v>580.32707247428891</v>
      </c>
      <c r="AC3754">
        <v>0</v>
      </c>
      <c r="AD3754">
        <v>0</v>
      </c>
      <c r="AE3754">
        <v>4359.0473368253815</v>
      </c>
    </row>
    <row r="3755" spans="1:31" x14ac:dyDescent="0.25">
      <c r="A3755">
        <v>2367887</v>
      </c>
      <c r="B3755">
        <v>1</v>
      </c>
      <c r="C3755" t="s">
        <v>80</v>
      </c>
      <c r="D3755" t="s">
        <v>107</v>
      </c>
      <c r="E3755" t="s">
        <v>171</v>
      </c>
      <c r="F3755" t="s">
        <v>10982</v>
      </c>
      <c r="G3755" t="s">
        <v>168</v>
      </c>
      <c r="H3755" t="s">
        <v>135</v>
      </c>
      <c r="I3755" t="s">
        <v>136</v>
      </c>
      <c r="J3755" t="s">
        <v>137</v>
      </c>
      <c r="K3755" t="s">
        <v>138</v>
      </c>
      <c r="L3755" t="s">
        <v>10983</v>
      </c>
      <c r="M3755" t="s">
        <v>10984</v>
      </c>
      <c r="N3755">
        <v>1.4924999999999999</v>
      </c>
      <c r="O3755">
        <v>0</v>
      </c>
      <c r="P3755">
        <v>128</v>
      </c>
      <c r="Q3755">
        <v>8</v>
      </c>
      <c r="R3755">
        <v>13</v>
      </c>
      <c r="S3755">
        <v>0</v>
      </c>
      <c r="T3755">
        <v>4</v>
      </c>
      <c r="U3755">
        <v>0</v>
      </c>
      <c r="V3755">
        <v>1</v>
      </c>
      <c r="W3755">
        <v>0</v>
      </c>
      <c r="X3755">
        <v>46.50518978862118</v>
      </c>
      <c r="Y3755">
        <v>104.56729644077917</v>
      </c>
      <c r="Z3755">
        <v>104.20939012679442</v>
      </c>
      <c r="AA3755">
        <v>0</v>
      </c>
      <c r="AB3755">
        <v>67.688869306973174</v>
      </c>
      <c r="AC3755">
        <v>0</v>
      </c>
      <c r="AD3755">
        <v>13.881469860397392</v>
      </c>
      <c r="AE3755">
        <v>336.85221552356529</v>
      </c>
    </row>
    <row r="3756" spans="1:31" x14ac:dyDescent="0.25">
      <c r="A3756">
        <v>2367741</v>
      </c>
      <c r="B3756">
        <v>1</v>
      </c>
      <c r="C3756" t="s">
        <v>80</v>
      </c>
      <c r="D3756" t="s">
        <v>101</v>
      </c>
      <c r="E3756" t="s">
        <v>166</v>
      </c>
      <c r="F3756" t="s">
        <v>10985</v>
      </c>
      <c r="G3756" t="s">
        <v>168</v>
      </c>
      <c r="H3756" t="s">
        <v>135</v>
      </c>
      <c r="I3756" t="s">
        <v>136</v>
      </c>
      <c r="J3756" t="s">
        <v>137</v>
      </c>
      <c r="K3756" t="s">
        <v>138</v>
      </c>
      <c r="L3756" t="s">
        <v>10986</v>
      </c>
      <c r="M3756" t="s">
        <v>10987</v>
      </c>
      <c r="N3756">
        <v>0.946944444</v>
      </c>
      <c r="O3756">
        <v>0</v>
      </c>
      <c r="P3756">
        <v>4434</v>
      </c>
      <c r="Q3756">
        <v>0</v>
      </c>
      <c r="R3756">
        <v>2</v>
      </c>
      <c r="S3756">
        <v>1</v>
      </c>
      <c r="T3756">
        <v>158</v>
      </c>
      <c r="U3756">
        <v>0</v>
      </c>
      <c r="V3756">
        <v>0</v>
      </c>
      <c r="W3756">
        <v>0</v>
      </c>
      <c r="X3756">
        <v>1179.3107646958304</v>
      </c>
      <c r="Y3756">
        <v>0</v>
      </c>
      <c r="Z3756">
        <v>0.22023025465730559</v>
      </c>
      <c r="AA3756">
        <v>10.077358184856442</v>
      </c>
      <c r="AB3756">
        <v>405.29183518786891</v>
      </c>
      <c r="AC3756">
        <v>0</v>
      </c>
      <c r="AD3756">
        <v>0</v>
      </c>
      <c r="AE3756">
        <v>1594.9001883232129</v>
      </c>
    </row>
    <row r="3757" spans="1:31" x14ac:dyDescent="0.25">
      <c r="A3757">
        <v>2367927</v>
      </c>
      <c r="B3757">
        <v>1</v>
      </c>
      <c r="C3757" t="s">
        <v>81</v>
      </c>
      <c r="D3757" t="s">
        <v>116</v>
      </c>
      <c r="E3757" t="s">
        <v>132</v>
      </c>
      <c r="F3757" t="s">
        <v>10988</v>
      </c>
      <c r="G3757" t="s">
        <v>1116</v>
      </c>
      <c r="H3757" t="s">
        <v>135</v>
      </c>
      <c r="I3757" t="s">
        <v>136</v>
      </c>
      <c r="J3757" t="s">
        <v>137</v>
      </c>
      <c r="K3757" t="s">
        <v>138</v>
      </c>
      <c r="L3757" t="s">
        <v>10989</v>
      </c>
      <c r="M3757" t="s">
        <v>10990</v>
      </c>
      <c r="N3757">
        <v>0.90138888800000005</v>
      </c>
      <c r="O3757">
        <v>0</v>
      </c>
      <c r="P3757">
        <v>547</v>
      </c>
      <c r="Q3757">
        <v>0</v>
      </c>
      <c r="R3757">
        <v>0</v>
      </c>
      <c r="S3757">
        <v>0</v>
      </c>
      <c r="T3757">
        <v>23</v>
      </c>
      <c r="U3757">
        <v>0</v>
      </c>
      <c r="V3757">
        <v>0</v>
      </c>
      <c r="W3757">
        <v>0</v>
      </c>
      <c r="X3757">
        <v>107.85423438821023</v>
      </c>
      <c r="Y3757">
        <v>0</v>
      </c>
      <c r="Z3757">
        <v>0</v>
      </c>
      <c r="AA3757">
        <v>0</v>
      </c>
      <c r="AB3757">
        <v>11.431558469142741</v>
      </c>
      <c r="AC3757">
        <v>0</v>
      </c>
      <c r="AD3757">
        <v>0</v>
      </c>
      <c r="AE3757">
        <v>119.28579285735297</v>
      </c>
    </row>
    <row r="3758" spans="1:31" x14ac:dyDescent="0.25">
      <c r="A3758">
        <v>2367340</v>
      </c>
      <c r="B3758">
        <v>1</v>
      </c>
      <c r="C3758" t="s">
        <v>80</v>
      </c>
      <c r="D3758" t="s">
        <v>87</v>
      </c>
      <c r="E3758" t="s">
        <v>175</v>
      </c>
      <c r="F3758" t="s">
        <v>10991</v>
      </c>
      <c r="G3758" t="s">
        <v>177</v>
      </c>
      <c r="H3758" t="s">
        <v>151</v>
      </c>
      <c r="I3758" t="s">
        <v>136</v>
      </c>
      <c r="J3758" t="s">
        <v>137</v>
      </c>
      <c r="K3758" t="s">
        <v>138</v>
      </c>
      <c r="L3758" t="s">
        <v>10992</v>
      </c>
      <c r="M3758" t="s">
        <v>10993</v>
      </c>
      <c r="N3758">
        <v>9.9522222219999996</v>
      </c>
      <c r="O3758">
        <v>0</v>
      </c>
      <c r="P3758">
        <v>84</v>
      </c>
      <c r="Q3758">
        <v>0</v>
      </c>
      <c r="R3758">
        <v>0</v>
      </c>
      <c r="S3758">
        <v>0</v>
      </c>
      <c r="T3758">
        <v>14</v>
      </c>
      <c r="U3758">
        <v>0</v>
      </c>
      <c r="V3758">
        <v>0</v>
      </c>
      <c r="W3758">
        <v>0</v>
      </c>
      <c r="X3758">
        <v>309.47411814959986</v>
      </c>
      <c r="Y3758">
        <v>0</v>
      </c>
      <c r="Z3758">
        <v>0</v>
      </c>
      <c r="AA3758">
        <v>0</v>
      </c>
      <c r="AB3758">
        <v>68.94553056673675</v>
      </c>
      <c r="AC3758">
        <v>0</v>
      </c>
      <c r="AD3758">
        <v>0</v>
      </c>
      <c r="AE3758">
        <v>378.41964871633661</v>
      </c>
    </row>
    <row r="3759" spans="1:31" x14ac:dyDescent="0.25">
      <c r="A3759">
        <v>2367386</v>
      </c>
      <c r="B3759">
        <v>1</v>
      </c>
      <c r="C3759" t="s">
        <v>81</v>
      </c>
      <c r="D3759" t="s">
        <v>113</v>
      </c>
      <c r="E3759" t="s">
        <v>166</v>
      </c>
      <c r="F3759" t="s">
        <v>10994</v>
      </c>
      <c r="G3759" t="s">
        <v>244</v>
      </c>
      <c r="H3759" t="s">
        <v>135</v>
      </c>
      <c r="I3759" t="s">
        <v>136</v>
      </c>
      <c r="J3759" t="s">
        <v>137</v>
      </c>
      <c r="K3759" t="s">
        <v>245</v>
      </c>
      <c r="L3759" t="s">
        <v>10995</v>
      </c>
      <c r="M3759" t="s">
        <v>10996</v>
      </c>
      <c r="N3759">
        <v>3.4711111109999999</v>
      </c>
      <c r="O3759">
        <v>0</v>
      </c>
      <c r="P3759">
        <v>1286</v>
      </c>
      <c r="Q3759">
        <v>2</v>
      </c>
      <c r="R3759">
        <v>422</v>
      </c>
      <c r="S3759">
        <v>5</v>
      </c>
      <c r="T3759">
        <v>73</v>
      </c>
      <c r="U3759">
        <v>0</v>
      </c>
      <c r="V3759">
        <v>2</v>
      </c>
      <c r="W3759">
        <v>0</v>
      </c>
      <c r="X3759">
        <v>839.11161136518911</v>
      </c>
      <c r="Y3759">
        <v>320.05895641068457</v>
      </c>
      <c r="Z3759">
        <v>2014.5313125222344</v>
      </c>
      <c r="AA3759">
        <v>38.51188194406717</v>
      </c>
      <c r="AB3759">
        <v>277.4996704607484</v>
      </c>
      <c r="AC3759">
        <v>0</v>
      </c>
      <c r="AD3759">
        <v>625.59660618187741</v>
      </c>
      <c r="AE3759">
        <v>4115.3100388848015</v>
      </c>
    </row>
    <row r="3760" spans="1:31" x14ac:dyDescent="0.25">
      <c r="A3760">
        <v>2367532</v>
      </c>
      <c r="B3760">
        <v>1</v>
      </c>
      <c r="C3760" t="s">
        <v>80</v>
      </c>
      <c r="D3760" t="s">
        <v>83</v>
      </c>
      <c r="E3760" t="s">
        <v>320</v>
      </c>
      <c r="F3760" t="s">
        <v>427</v>
      </c>
      <c r="G3760" t="s">
        <v>816</v>
      </c>
      <c r="H3760" t="s">
        <v>135</v>
      </c>
      <c r="I3760" t="s">
        <v>136</v>
      </c>
      <c r="J3760" t="s">
        <v>137</v>
      </c>
      <c r="K3760" t="s">
        <v>138</v>
      </c>
      <c r="L3760" t="s">
        <v>10997</v>
      </c>
      <c r="M3760" t="s">
        <v>10998</v>
      </c>
      <c r="N3760">
        <v>1.1033333329999999</v>
      </c>
      <c r="O3760">
        <v>2</v>
      </c>
      <c r="P3760">
        <v>4338</v>
      </c>
      <c r="Q3760">
        <v>5</v>
      </c>
      <c r="R3760">
        <v>5</v>
      </c>
      <c r="S3760">
        <v>31</v>
      </c>
      <c r="T3760">
        <v>1824</v>
      </c>
      <c r="U3760">
        <v>19</v>
      </c>
      <c r="V3760">
        <v>79</v>
      </c>
      <c r="W3760">
        <v>0.40493906166116667</v>
      </c>
      <c r="X3760">
        <v>1778.5102823262328</v>
      </c>
      <c r="Y3760">
        <v>270.43599590526884</v>
      </c>
      <c r="Z3760">
        <v>2.6096247929859819</v>
      </c>
      <c r="AA3760">
        <v>451.62951871262527</v>
      </c>
      <c r="AB3760">
        <v>3154.5432365603369</v>
      </c>
      <c r="AC3760">
        <v>1572.6858439352141</v>
      </c>
      <c r="AD3760">
        <v>3710.7844983869986</v>
      </c>
      <c r="AE3760">
        <v>10941.603939681323</v>
      </c>
    </row>
    <row r="3761" spans="1:31" x14ac:dyDescent="0.25">
      <c r="A3761">
        <v>2367303</v>
      </c>
      <c r="B3761">
        <v>1</v>
      </c>
      <c r="C3761" t="s">
        <v>80</v>
      </c>
      <c r="D3761" t="s">
        <v>94</v>
      </c>
      <c r="E3761" t="s">
        <v>132</v>
      </c>
      <c r="F3761" t="s">
        <v>10999</v>
      </c>
      <c r="G3761" t="s">
        <v>134</v>
      </c>
      <c r="H3761" t="s">
        <v>135</v>
      </c>
      <c r="I3761" t="s">
        <v>136</v>
      </c>
      <c r="J3761" t="s">
        <v>137</v>
      </c>
      <c r="K3761" t="s">
        <v>138</v>
      </c>
      <c r="L3761" t="s">
        <v>11000</v>
      </c>
      <c r="M3761" t="s">
        <v>11001</v>
      </c>
      <c r="N3761">
        <v>1.786944444</v>
      </c>
      <c r="O3761">
        <v>0</v>
      </c>
      <c r="P3761">
        <v>147</v>
      </c>
      <c r="Q3761">
        <v>0</v>
      </c>
      <c r="R3761">
        <v>0</v>
      </c>
      <c r="S3761">
        <v>0</v>
      </c>
      <c r="T3761">
        <v>12</v>
      </c>
      <c r="U3761">
        <v>0</v>
      </c>
      <c r="V3761">
        <v>0</v>
      </c>
      <c r="W3761">
        <v>0</v>
      </c>
      <c r="X3761">
        <v>38.295078655149325</v>
      </c>
      <c r="Y3761">
        <v>0</v>
      </c>
      <c r="Z3761">
        <v>0</v>
      </c>
      <c r="AA3761">
        <v>0</v>
      </c>
      <c r="AB3761">
        <v>8.3908938837186131</v>
      </c>
      <c r="AC3761">
        <v>0</v>
      </c>
      <c r="AD3761">
        <v>0</v>
      </c>
      <c r="AE3761">
        <v>46.685972538867937</v>
      </c>
    </row>
    <row r="3762" spans="1:31" x14ac:dyDescent="0.25">
      <c r="A3762">
        <v>2367466</v>
      </c>
      <c r="B3762">
        <v>1</v>
      </c>
      <c r="C3762" t="s">
        <v>80</v>
      </c>
      <c r="D3762" t="s">
        <v>108</v>
      </c>
      <c r="E3762" t="s">
        <v>154</v>
      </c>
      <c r="F3762" t="s">
        <v>11002</v>
      </c>
      <c r="G3762" t="s">
        <v>244</v>
      </c>
      <c r="H3762" t="s">
        <v>151</v>
      </c>
      <c r="I3762" t="s">
        <v>136</v>
      </c>
      <c r="J3762" t="s">
        <v>137</v>
      </c>
      <c r="K3762" t="s">
        <v>245</v>
      </c>
      <c r="L3762" t="s">
        <v>11003</v>
      </c>
      <c r="M3762" t="s">
        <v>6410</v>
      </c>
      <c r="N3762">
        <v>5.2283333330000001</v>
      </c>
      <c r="O3762">
        <v>0</v>
      </c>
      <c r="P3762">
        <v>26</v>
      </c>
      <c r="Q3762">
        <v>0</v>
      </c>
      <c r="R3762">
        <v>7</v>
      </c>
      <c r="S3762">
        <v>0</v>
      </c>
      <c r="T3762">
        <v>5</v>
      </c>
      <c r="U3762">
        <v>0</v>
      </c>
      <c r="V3762">
        <v>0</v>
      </c>
      <c r="W3762">
        <v>0</v>
      </c>
      <c r="X3762">
        <v>36.4563050665327</v>
      </c>
      <c r="Y3762">
        <v>0</v>
      </c>
      <c r="Z3762">
        <v>44.167758956855891</v>
      </c>
      <c r="AA3762">
        <v>0</v>
      </c>
      <c r="AB3762">
        <v>25.596072093047827</v>
      </c>
      <c r="AC3762">
        <v>0</v>
      </c>
      <c r="AD3762">
        <v>0</v>
      </c>
      <c r="AE3762">
        <v>106.22013611643642</v>
      </c>
    </row>
    <row r="3763" spans="1:31" x14ac:dyDescent="0.25">
      <c r="A3763">
        <v>2367821</v>
      </c>
      <c r="B3763">
        <v>1</v>
      </c>
      <c r="C3763" t="s">
        <v>80</v>
      </c>
      <c r="D3763" t="s">
        <v>96</v>
      </c>
      <c r="E3763" t="s">
        <v>320</v>
      </c>
      <c r="F3763" t="s">
        <v>400</v>
      </c>
      <c r="G3763" t="s">
        <v>328</v>
      </c>
      <c r="H3763" t="s">
        <v>135</v>
      </c>
      <c r="I3763" t="s">
        <v>136</v>
      </c>
      <c r="J3763" t="s">
        <v>137</v>
      </c>
      <c r="K3763" t="s">
        <v>138</v>
      </c>
      <c r="L3763" t="s">
        <v>11004</v>
      </c>
      <c r="M3763" t="s">
        <v>11005</v>
      </c>
      <c r="N3763">
        <v>0.26433416599999998</v>
      </c>
      <c r="O3763">
        <v>0</v>
      </c>
      <c r="P3763">
        <v>283</v>
      </c>
      <c r="Q3763">
        <v>13</v>
      </c>
      <c r="R3763">
        <v>28</v>
      </c>
      <c r="S3763">
        <v>20</v>
      </c>
      <c r="T3763">
        <v>51</v>
      </c>
      <c r="U3763">
        <v>5</v>
      </c>
      <c r="V3763">
        <v>0</v>
      </c>
      <c r="W3763">
        <v>0</v>
      </c>
      <c r="X3763">
        <v>31.655289445524339</v>
      </c>
      <c r="Y3763">
        <v>6.1756293040194405</v>
      </c>
      <c r="Z3763">
        <v>4.5770276470372648</v>
      </c>
      <c r="AA3763">
        <v>31.772988438357956</v>
      </c>
      <c r="AB3763">
        <v>11.67318388668809</v>
      </c>
      <c r="AC3763">
        <v>97.019627792492571</v>
      </c>
      <c r="AD3763">
        <v>0</v>
      </c>
      <c r="AE3763">
        <v>182.87374651411966</v>
      </c>
    </row>
    <row r="3764" spans="1:31" x14ac:dyDescent="0.25">
      <c r="A3764">
        <v>2367489</v>
      </c>
      <c r="B3764">
        <v>1</v>
      </c>
      <c r="C3764" t="s">
        <v>80</v>
      </c>
      <c r="D3764" t="s">
        <v>105</v>
      </c>
      <c r="E3764" t="s">
        <v>132</v>
      </c>
      <c r="F3764" t="s">
        <v>11006</v>
      </c>
      <c r="G3764" t="s">
        <v>134</v>
      </c>
      <c r="H3764" t="s">
        <v>135</v>
      </c>
      <c r="I3764" t="s">
        <v>136</v>
      </c>
      <c r="J3764" t="s">
        <v>137</v>
      </c>
      <c r="K3764" t="s">
        <v>138</v>
      </c>
      <c r="L3764" t="s">
        <v>11007</v>
      </c>
      <c r="M3764" t="s">
        <v>11008</v>
      </c>
      <c r="N3764">
        <v>4.7572222220000002</v>
      </c>
      <c r="O3764">
        <v>0</v>
      </c>
      <c r="P3764">
        <v>112</v>
      </c>
      <c r="Q3764">
        <v>0</v>
      </c>
      <c r="R3764">
        <v>1</v>
      </c>
      <c r="S3764">
        <v>0</v>
      </c>
      <c r="T3764">
        <v>36</v>
      </c>
      <c r="U3764">
        <v>0</v>
      </c>
      <c r="V3764">
        <v>0</v>
      </c>
      <c r="W3764">
        <v>0</v>
      </c>
      <c r="X3764">
        <v>199.37135900058809</v>
      </c>
      <c r="Y3764">
        <v>0</v>
      </c>
      <c r="Z3764">
        <v>2.8190769726369909</v>
      </c>
      <c r="AA3764">
        <v>0</v>
      </c>
      <c r="AB3764">
        <v>416.91498624880819</v>
      </c>
      <c r="AC3764">
        <v>0</v>
      </c>
      <c r="AD3764">
        <v>0</v>
      </c>
      <c r="AE3764">
        <v>619.10542222203321</v>
      </c>
    </row>
    <row r="3765" spans="1:31" x14ac:dyDescent="0.25">
      <c r="A3765">
        <v>2367844</v>
      </c>
      <c r="B3765">
        <v>1</v>
      </c>
      <c r="C3765" t="s">
        <v>81</v>
      </c>
      <c r="D3765" t="s">
        <v>112</v>
      </c>
      <c r="E3765" t="s">
        <v>154</v>
      </c>
      <c r="F3765" t="s">
        <v>11009</v>
      </c>
      <c r="G3765" t="s">
        <v>299</v>
      </c>
      <c r="H3765" t="s">
        <v>151</v>
      </c>
      <c r="I3765" t="s">
        <v>136</v>
      </c>
      <c r="J3765" t="s">
        <v>137</v>
      </c>
      <c r="K3765" t="s">
        <v>138</v>
      </c>
      <c r="L3765" t="s">
        <v>11010</v>
      </c>
      <c r="M3765" t="s">
        <v>11011</v>
      </c>
      <c r="N3765">
        <v>0.83111111100000001</v>
      </c>
      <c r="O3765">
        <v>0</v>
      </c>
      <c r="P3765">
        <v>59</v>
      </c>
      <c r="Q3765">
        <v>0</v>
      </c>
      <c r="R3765">
        <v>24</v>
      </c>
      <c r="S3765">
        <v>0</v>
      </c>
      <c r="T3765">
        <v>5</v>
      </c>
      <c r="U3765">
        <v>0</v>
      </c>
      <c r="V3765">
        <v>0</v>
      </c>
      <c r="W3765">
        <v>0</v>
      </c>
      <c r="X3765">
        <v>10.270426811797305</v>
      </c>
      <c r="Y3765">
        <v>0</v>
      </c>
      <c r="Z3765">
        <v>7.6737453736108874</v>
      </c>
      <c r="AA3765">
        <v>0</v>
      </c>
      <c r="AB3765">
        <v>3.7162657292419996</v>
      </c>
      <c r="AC3765">
        <v>0</v>
      </c>
      <c r="AD3765">
        <v>0</v>
      </c>
      <c r="AE3765">
        <v>21.660437914650192</v>
      </c>
    </row>
    <row r="3766" spans="1:31" x14ac:dyDescent="0.25">
      <c r="A3766">
        <v>2367346</v>
      </c>
      <c r="B3766">
        <v>1</v>
      </c>
      <c r="C3766" t="s">
        <v>81</v>
      </c>
      <c r="D3766" t="s">
        <v>123</v>
      </c>
      <c r="E3766" t="s">
        <v>148</v>
      </c>
      <c r="F3766" t="s">
        <v>11012</v>
      </c>
      <c r="G3766" t="s">
        <v>156</v>
      </c>
      <c r="H3766" t="s">
        <v>151</v>
      </c>
      <c r="I3766" t="s">
        <v>136</v>
      </c>
      <c r="J3766" t="s">
        <v>137</v>
      </c>
      <c r="K3766" t="s">
        <v>138</v>
      </c>
      <c r="L3766" t="s">
        <v>11013</v>
      </c>
      <c r="M3766" t="s">
        <v>11014</v>
      </c>
      <c r="N3766">
        <v>2.0772222220000001</v>
      </c>
      <c r="O3766">
        <v>0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4.017003704122823</v>
      </c>
      <c r="AA3766">
        <v>0</v>
      </c>
      <c r="AB3766">
        <v>0</v>
      </c>
      <c r="AC3766">
        <v>0</v>
      </c>
      <c r="AD3766">
        <v>0</v>
      </c>
      <c r="AE3766">
        <v>4.017003704122823</v>
      </c>
    </row>
    <row r="3767" spans="1:31" x14ac:dyDescent="0.25">
      <c r="A3767">
        <v>2367758</v>
      </c>
      <c r="B3767">
        <v>1</v>
      </c>
      <c r="C3767" t="s">
        <v>81</v>
      </c>
      <c r="D3767" t="s">
        <v>119</v>
      </c>
      <c r="E3767" t="s">
        <v>225</v>
      </c>
      <c r="F3767" t="s">
        <v>11015</v>
      </c>
      <c r="G3767" t="s">
        <v>219</v>
      </c>
      <c r="H3767" t="s">
        <v>151</v>
      </c>
      <c r="I3767" t="s">
        <v>136</v>
      </c>
      <c r="J3767" t="s">
        <v>137</v>
      </c>
      <c r="K3767" t="s">
        <v>138</v>
      </c>
      <c r="L3767" t="s">
        <v>6509</v>
      </c>
      <c r="M3767" t="s">
        <v>11016</v>
      </c>
      <c r="N3767">
        <v>1.4950000000000001</v>
      </c>
      <c r="O3767">
        <v>0</v>
      </c>
      <c r="P3767">
        <v>115</v>
      </c>
      <c r="Q3767">
        <v>0</v>
      </c>
      <c r="R3767">
        <v>0</v>
      </c>
      <c r="S3767">
        <v>0</v>
      </c>
      <c r="T3767">
        <v>4</v>
      </c>
      <c r="U3767">
        <v>0</v>
      </c>
      <c r="V3767">
        <v>0</v>
      </c>
      <c r="W3767">
        <v>0</v>
      </c>
      <c r="X3767">
        <v>42.39316840301413</v>
      </c>
      <c r="Y3767">
        <v>0</v>
      </c>
      <c r="Z3767">
        <v>0</v>
      </c>
      <c r="AA3767">
        <v>0</v>
      </c>
      <c r="AB3767">
        <v>3.1288759068615002E-2</v>
      </c>
      <c r="AC3767">
        <v>0</v>
      </c>
      <c r="AD3767">
        <v>0</v>
      </c>
      <c r="AE3767">
        <v>42.424457162082746</v>
      </c>
    </row>
    <row r="3768" spans="1:31" x14ac:dyDescent="0.25">
      <c r="A3768">
        <v>2367652</v>
      </c>
      <c r="B3768">
        <v>1</v>
      </c>
      <c r="C3768" t="s">
        <v>80</v>
      </c>
      <c r="D3768" t="s">
        <v>99</v>
      </c>
      <c r="E3768" t="s">
        <v>148</v>
      </c>
      <c r="F3768" t="s">
        <v>11017</v>
      </c>
      <c r="G3768" t="s">
        <v>160</v>
      </c>
      <c r="H3768" t="s">
        <v>151</v>
      </c>
      <c r="I3768" t="s">
        <v>136</v>
      </c>
      <c r="J3768" t="s">
        <v>137</v>
      </c>
      <c r="K3768" t="s">
        <v>138</v>
      </c>
      <c r="L3768" t="s">
        <v>11018</v>
      </c>
      <c r="M3768" t="s">
        <v>11019</v>
      </c>
      <c r="N3768">
        <v>1.0208333329999999</v>
      </c>
      <c r="O3768">
        <v>0</v>
      </c>
      <c r="P3768">
        <v>1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0.43515905019978884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0.43515905019978884</v>
      </c>
    </row>
    <row r="3769" spans="1:31" x14ac:dyDescent="0.25">
      <c r="A3769">
        <v>2367366</v>
      </c>
      <c r="B3769">
        <v>1</v>
      </c>
      <c r="C3769" t="s">
        <v>81</v>
      </c>
      <c r="D3769" t="s">
        <v>123</v>
      </c>
      <c r="E3769" t="s">
        <v>171</v>
      </c>
      <c r="F3769" t="s">
        <v>2223</v>
      </c>
      <c r="G3769" t="s">
        <v>168</v>
      </c>
      <c r="H3769" t="s">
        <v>135</v>
      </c>
      <c r="I3769" t="s">
        <v>136</v>
      </c>
      <c r="J3769" t="s">
        <v>137</v>
      </c>
      <c r="K3769" t="s">
        <v>138</v>
      </c>
      <c r="L3769" t="s">
        <v>11020</v>
      </c>
      <c r="M3769" t="s">
        <v>11021</v>
      </c>
      <c r="N3769">
        <v>1.8530555550000001</v>
      </c>
      <c r="O3769">
        <v>0</v>
      </c>
      <c r="P3769">
        <v>361</v>
      </c>
      <c r="Q3769">
        <v>138</v>
      </c>
      <c r="R3769">
        <v>53</v>
      </c>
      <c r="S3769">
        <v>15</v>
      </c>
      <c r="T3769">
        <v>36</v>
      </c>
      <c r="U3769">
        <v>0</v>
      </c>
      <c r="V3769">
        <v>0</v>
      </c>
      <c r="W3769">
        <v>0</v>
      </c>
      <c r="X3769">
        <v>161.11248085651022</v>
      </c>
      <c r="Y3769">
        <v>1051.8196497492922</v>
      </c>
      <c r="Z3769">
        <v>271.24764254921666</v>
      </c>
      <c r="AA3769">
        <v>80.527689057983963</v>
      </c>
      <c r="AB3769">
        <v>55.653894174879632</v>
      </c>
      <c r="AC3769">
        <v>0</v>
      </c>
      <c r="AD3769">
        <v>0</v>
      </c>
      <c r="AE3769">
        <v>1620.3613563878828</v>
      </c>
    </row>
    <row r="3770" spans="1:31" x14ac:dyDescent="0.25">
      <c r="A3770">
        <v>2367403</v>
      </c>
      <c r="B3770">
        <v>1</v>
      </c>
      <c r="C3770" t="s">
        <v>81</v>
      </c>
      <c r="D3770" t="s">
        <v>120</v>
      </c>
      <c r="E3770" t="s">
        <v>225</v>
      </c>
      <c r="F3770" t="s">
        <v>11022</v>
      </c>
      <c r="G3770" t="s">
        <v>156</v>
      </c>
      <c r="H3770" t="s">
        <v>151</v>
      </c>
      <c r="I3770" t="s">
        <v>136</v>
      </c>
      <c r="J3770" t="s">
        <v>137</v>
      </c>
      <c r="K3770" t="s">
        <v>138</v>
      </c>
      <c r="L3770" t="s">
        <v>11023</v>
      </c>
      <c r="M3770" t="s">
        <v>11024</v>
      </c>
      <c r="N3770">
        <v>3.4049999999999998</v>
      </c>
      <c r="O3770">
        <v>0</v>
      </c>
      <c r="P3770">
        <v>1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1.127370717963514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1.127370717963514</v>
      </c>
    </row>
    <row r="3771" spans="1:31" x14ac:dyDescent="0.25">
      <c r="A3771">
        <v>2367701</v>
      </c>
      <c r="B3771">
        <v>1</v>
      </c>
      <c r="C3771" t="s">
        <v>80</v>
      </c>
      <c r="D3771" t="s">
        <v>83</v>
      </c>
      <c r="E3771" t="s">
        <v>132</v>
      </c>
      <c r="F3771" t="s">
        <v>11025</v>
      </c>
      <c r="G3771" t="s">
        <v>142</v>
      </c>
      <c r="H3771" t="s">
        <v>135</v>
      </c>
      <c r="I3771" t="s">
        <v>136</v>
      </c>
      <c r="J3771" t="s">
        <v>137</v>
      </c>
      <c r="K3771" t="s">
        <v>138</v>
      </c>
      <c r="L3771" t="s">
        <v>11026</v>
      </c>
      <c r="M3771" t="s">
        <v>11027</v>
      </c>
      <c r="N3771">
        <v>5.4177777770000004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369</v>
      </c>
      <c r="U3771">
        <v>1</v>
      </c>
      <c r="V3771">
        <v>25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3654.6730698318725</v>
      </c>
      <c r="AC3771">
        <v>1203.0618158345267</v>
      </c>
      <c r="AD3771">
        <v>3409.4538012400599</v>
      </c>
      <c r="AE3771">
        <v>8267.1886869064583</v>
      </c>
    </row>
    <row r="3772" spans="1:31" x14ac:dyDescent="0.25">
      <c r="A3772">
        <v>2367801</v>
      </c>
      <c r="B3772">
        <v>1</v>
      </c>
      <c r="C3772" t="s">
        <v>80</v>
      </c>
      <c r="D3772" t="s">
        <v>95</v>
      </c>
      <c r="E3772" t="s">
        <v>171</v>
      </c>
      <c r="F3772" t="s">
        <v>11028</v>
      </c>
      <c r="G3772" t="s">
        <v>168</v>
      </c>
      <c r="H3772" t="s">
        <v>135</v>
      </c>
      <c r="I3772" t="s">
        <v>136</v>
      </c>
      <c r="J3772" t="s">
        <v>137</v>
      </c>
      <c r="K3772" t="s">
        <v>138</v>
      </c>
      <c r="L3772" t="s">
        <v>11029</v>
      </c>
      <c r="M3772" t="s">
        <v>11030</v>
      </c>
      <c r="N3772">
        <v>1.294444444</v>
      </c>
      <c r="O3772">
        <v>3</v>
      </c>
      <c r="P3772">
        <v>1014</v>
      </c>
      <c r="Q3772">
        <v>15</v>
      </c>
      <c r="R3772">
        <v>15</v>
      </c>
      <c r="S3772">
        <v>9</v>
      </c>
      <c r="T3772">
        <v>59</v>
      </c>
      <c r="U3772">
        <v>0</v>
      </c>
      <c r="V3772">
        <v>0</v>
      </c>
      <c r="W3772">
        <v>24.004455950156217</v>
      </c>
      <c r="X3772">
        <v>389.56914968735776</v>
      </c>
      <c r="Y3772">
        <v>26.189448221179752</v>
      </c>
      <c r="Z3772">
        <v>14.17548696500336</v>
      </c>
      <c r="AA3772">
        <v>168.35267094710468</v>
      </c>
      <c r="AB3772">
        <v>82.955156861181194</v>
      </c>
      <c r="AC3772">
        <v>0</v>
      </c>
      <c r="AD3772">
        <v>0</v>
      </c>
      <c r="AE3772">
        <v>705.24636863198293</v>
      </c>
    </row>
    <row r="3773" spans="1:31" x14ac:dyDescent="0.25">
      <c r="A3773">
        <v>2367552</v>
      </c>
      <c r="B3773">
        <v>1</v>
      </c>
      <c r="C3773" t="s">
        <v>80</v>
      </c>
      <c r="D3773" t="s">
        <v>96</v>
      </c>
      <c r="E3773" t="s">
        <v>171</v>
      </c>
      <c r="F3773" t="s">
        <v>3662</v>
      </c>
      <c r="G3773" t="s">
        <v>244</v>
      </c>
      <c r="H3773" t="s">
        <v>135</v>
      </c>
      <c r="I3773" t="s">
        <v>136</v>
      </c>
      <c r="J3773" t="s">
        <v>137</v>
      </c>
      <c r="K3773" t="s">
        <v>245</v>
      </c>
      <c r="L3773" t="s">
        <v>11031</v>
      </c>
      <c r="M3773" t="s">
        <v>11032</v>
      </c>
      <c r="N3773">
        <v>2.3094444439999999</v>
      </c>
      <c r="O3773">
        <v>1</v>
      </c>
      <c r="P3773">
        <v>1162</v>
      </c>
      <c r="Q3773">
        <v>0</v>
      </c>
      <c r="R3773">
        <v>16</v>
      </c>
      <c r="S3773">
        <v>3</v>
      </c>
      <c r="T3773">
        <v>128</v>
      </c>
      <c r="U3773">
        <v>0</v>
      </c>
      <c r="V3773">
        <v>0</v>
      </c>
      <c r="W3773">
        <v>10.557675346312495</v>
      </c>
      <c r="X3773">
        <v>1175.8530851339497</v>
      </c>
      <c r="Y3773">
        <v>0</v>
      </c>
      <c r="Z3773">
        <v>19.256253173528801</v>
      </c>
      <c r="AA3773">
        <v>66.86668197520406</v>
      </c>
      <c r="AB3773">
        <v>463.76426099222795</v>
      </c>
      <c r="AC3773">
        <v>0</v>
      </c>
      <c r="AD3773">
        <v>0</v>
      </c>
      <c r="AE3773">
        <v>1736.297956621223</v>
      </c>
    </row>
    <row r="3774" spans="1:31" x14ac:dyDescent="0.25">
      <c r="A3774">
        <v>2367884</v>
      </c>
      <c r="B3774">
        <v>1</v>
      </c>
      <c r="C3774" t="s">
        <v>81</v>
      </c>
      <c r="D3774" t="s">
        <v>120</v>
      </c>
      <c r="E3774" t="s">
        <v>148</v>
      </c>
      <c r="F3774" t="s">
        <v>11033</v>
      </c>
      <c r="G3774" t="s">
        <v>160</v>
      </c>
      <c r="H3774" t="s">
        <v>151</v>
      </c>
      <c r="I3774" t="s">
        <v>136</v>
      </c>
      <c r="J3774" t="s">
        <v>137</v>
      </c>
      <c r="K3774" t="s">
        <v>138</v>
      </c>
      <c r="L3774" t="s">
        <v>11034</v>
      </c>
      <c r="M3774" t="s">
        <v>11035</v>
      </c>
      <c r="N3774">
        <v>1.5538888879999999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23</v>
      </c>
      <c r="U3774">
        <v>0</v>
      </c>
      <c r="V3774">
        <v>1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11.530805095518186</v>
      </c>
      <c r="AC3774">
        <v>0</v>
      </c>
      <c r="AD3774">
        <v>164.40162009821611</v>
      </c>
      <c r="AE3774">
        <v>175.9324251937343</v>
      </c>
    </row>
    <row r="3775" spans="1:31" x14ac:dyDescent="0.25">
      <c r="A3775">
        <v>2367907</v>
      </c>
      <c r="B3775">
        <v>1</v>
      </c>
      <c r="C3775" t="s">
        <v>81</v>
      </c>
      <c r="D3775" t="s">
        <v>113</v>
      </c>
      <c r="E3775" t="s">
        <v>154</v>
      </c>
      <c r="F3775" t="s">
        <v>11036</v>
      </c>
      <c r="G3775" t="s">
        <v>227</v>
      </c>
      <c r="H3775" t="s">
        <v>151</v>
      </c>
      <c r="I3775" t="s">
        <v>136</v>
      </c>
      <c r="J3775" t="s">
        <v>137</v>
      </c>
      <c r="K3775" t="s">
        <v>138</v>
      </c>
      <c r="L3775" t="s">
        <v>11037</v>
      </c>
      <c r="M3775" t="s">
        <v>11038</v>
      </c>
      <c r="N3775">
        <v>1.2238888880000001</v>
      </c>
      <c r="O3775">
        <v>0</v>
      </c>
      <c r="P3775">
        <v>62</v>
      </c>
      <c r="Q3775">
        <v>0</v>
      </c>
      <c r="R3775">
        <v>2</v>
      </c>
      <c r="S3775">
        <v>0</v>
      </c>
      <c r="T3775">
        <v>1</v>
      </c>
      <c r="U3775">
        <v>0</v>
      </c>
      <c r="V3775">
        <v>0</v>
      </c>
      <c r="W3775">
        <v>0</v>
      </c>
      <c r="X3775">
        <v>7.9019343933588626</v>
      </c>
      <c r="Y3775">
        <v>0</v>
      </c>
      <c r="Z3775">
        <v>0.68225887382399952</v>
      </c>
      <c r="AA3775">
        <v>0</v>
      </c>
      <c r="AB3775">
        <v>0.81699692425541015</v>
      </c>
      <c r="AC3775">
        <v>0</v>
      </c>
      <c r="AD3775">
        <v>0</v>
      </c>
      <c r="AE3775">
        <v>9.4011901914382712</v>
      </c>
    </row>
    <row r="3776" spans="1:31" x14ac:dyDescent="0.25">
      <c r="A3776">
        <v>2367761</v>
      </c>
      <c r="B3776">
        <v>1</v>
      </c>
      <c r="C3776" t="s">
        <v>80</v>
      </c>
      <c r="D3776" t="s">
        <v>111</v>
      </c>
      <c r="E3776" t="s">
        <v>148</v>
      </c>
      <c r="F3776" t="s">
        <v>11039</v>
      </c>
      <c r="G3776" t="s">
        <v>150</v>
      </c>
      <c r="H3776" t="s">
        <v>151</v>
      </c>
      <c r="I3776" t="s">
        <v>136</v>
      </c>
      <c r="J3776" t="s">
        <v>137</v>
      </c>
      <c r="K3776" t="s">
        <v>138</v>
      </c>
      <c r="L3776" t="s">
        <v>11040</v>
      </c>
      <c r="M3776" t="s">
        <v>11041</v>
      </c>
      <c r="N3776">
        <v>1.08</v>
      </c>
      <c r="O3776">
        <v>0</v>
      </c>
      <c r="P3776">
        <v>9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3.4305688017737035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3.4305688017737035</v>
      </c>
    </row>
    <row r="3777" spans="1:31" x14ac:dyDescent="0.25">
      <c r="A3777">
        <v>2367569</v>
      </c>
      <c r="B3777">
        <v>1</v>
      </c>
      <c r="C3777" t="s">
        <v>81</v>
      </c>
      <c r="D3777" t="s">
        <v>128</v>
      </c>
      <c r="E3777" t="s">
        <v>132</v>
      </c>
      <c r="F3777" t="s">
        <v>11042</v>
      </c>
      <c r="G3777" t="s">
        <v>244</v>
      </c>
      <c r="H3777" t="s">
        <v>135</v>
      </c>
      <c r="I3777" t="s">
        <v>136</v>
      </c>
      <c r="J3777" t="s">
        <v>137</v>
      </c>
      <c r="K3777" t="s">
        <v>245</v>
      </c>
      <c r="L3777" t="s">
        <v>11043</v>
      </c>
      <c r="M3777" t="s">
        <v>11044</v>
      </c>
      <c r="N3777">
        <v>4.2486111109999998</v>
      </c>
      <c r="O3777">
        <v>0</v>
      </c>
      <c r="P3777">
        <v>203</v>
      </c>
      <c r="Q3777">
        <v>0</v>
      </c>
      <c r="R3777">
        <v>0</v>
      </c>
      <c r="S3777">
        <v>0</v>
      </c>
      <c r="T3777">
        <v>8</v>
      </c>
      <c r="U3777">
        <v>0</v>
      </c>
      <c r="V3777">
        <v>0</v>
      </c>
      <c r="W3777">
        <v>0</v>
      </c>
      <c r="X3777">
        <v>253.16612427470162</v>
      </c>
      <c r="Y3777">
        <v>0</v>
      </c>
      <c r="Z3777">
        <v>0</v>
      </c>
      <c r="AA3777">
        <v>0</v>
      </c>
      <c r="AB3777">
        <v>79.677639161919799</v>
      </c>
      <c r="AC3777">
        <v>0</v>
      </c>
      <c r="AD3777">
        <v>0</v>
      </c>
      <c r="AE3777">
        <v>332.84376343662143</v>
      </c>
    </row>
    <row r="3778" spans="1:31" x14ac:dyDescent="0.25">
      <c r="A3778">
        <v>2367592</v>
      </c>
      <c r="B3778">
        <v>1</v>
      </c>
      <c r="C3778" t="s">
        <v>80</v>
      </c>
      <c r="D3778" t="s">
        <v>103</v>
      </c>
      <c r="E3778" t="s">
        <v>132</v>
      </c>
      <c r="F3778" t="s">
        <v>11045</v>
      </c>
      <c r="G3778" t="s">
        <v>134</v>
      </c>
      <c r="H3778" t="s">
        <v>135</v>
      </c>
      <c r="I3778" t="s">
        <v>136</v>
      </c>
      <c r="J3778" t="s">
        <v>137</v>
      </c>
      <c r="K3778" t="s">
        <v>138</v>
      </c>
      <c r="L3778" t="s">
        <v>11046</v>
      </c>
      <c r="M3778" t="s">
        <v>11047</v>
      </c>
      <c r="N3778">
        <v>1.463333333</v>
      </c>
      <c r="O3778">
        <v>0</v>
      </c>
      <c r="P3778">
        <v>75</v>
      </c>
      <c r="Q3778">
        <v>0</v>
      </c>
      <c r="R3778">
        <v>2</v>
      </c>
      <c r="S3778">
        <v>0</v>
      </c>
      <c r="T3778">
        <v>8</v>
      </c>
      <c r="U3778">
        <v>0</v>
      </c>
      <c r="V3778">
        <v>1</v>
      </c>
      <c r="W3778">
        <v>0</v>
      </c>
      <c r="X3778">
        <v>41.120529255250048</v>
      </c>
      <c r="Y3778">
        <v>0</v>
      </c>
      <c r="Z3778">
        <v>56.591580733823022</v>
      </c>
      <c r="AA3778">
        <v>0</v>
      </c>
      <c r="AB3778">
        <v>25.868314787290807</v>
      </c>
      <c r="AC3778">
        <v>0</v>
      </c>
      <c r="AD3778">
        <v>1.84272363399077</v>
      </c>
      <c r="AE3778">
        <v>125.42314841035466</v>
      </c>
    </row>
    <row r="3779" spans="1:31" x14ac:dyDescent="0.25">
      <c r="A3779">
        <v>2367721</v>
      </c>
      <c r="B3779">
        <v>1</v>
      </c>
      <c r="C3779" t="s">
        <v>80</v>
      </c>
      <c r="D3779" t="s">
        <v>110</v>
      </c>
      <c r="E3779" t="s">
        <v>166</v>
      </c>
      <c r="F3779" t="s">
        <v>331</v>
      </c>
      <c r="G3779" t="s">
        <v>168</v>
      </c>
      <c r="H3779" t="s">
        <v>135</v>
      </c>
      <c r="I3779" t="s">
        <v>136</v>
      </c>
      <c r="J3779" t="s">
        <v>137</v>
      </c>
      <c r="K3779" t="s">
        <v>138</v>
      </c>
      <c r="L3779" t="s">
        <v>11048</v>
      </c>
      <c r="M3779" t="s">
        <v>11049</v>
      </c>
      <c r="N3779">
        <v>0.97750000000000004</v>
      </c>
      <c r="O3779">
        <v>0</v>
      </c>
      <c r="P3779">
        <v>49416</v>
      </c>
      <c r="Q3779">
        <v>0</v>
      </c>
      <c r="R3779">
        <v>0</v>
      </c>
      <c r="S3779">
        <v>25</v>
      </c>
      <c r="T3779">
        <v>5031</v>
      </c>
      <c r="U3779">
        <v>3</v>
      </c>
      <c r="V3779">
        <v>11</v>
      </c>
      <c r="W3779">
        <v>0</v>
      </c>
      <c r="X3779">
        <v>19989.345955007513</v>
      </c>
      <c r="Y3779">
        <v>0</v>
      </c>
      <c r="Z3779">
        <v>0</v>
      </c>
      <c r="AA3779">
        <v>1060.9008761737412</v>
      </c>
      <c r="AB3779">
        <v>9476.3883544199998</v>
      </c>
      <c r="AC3779">
        <v>343.73541632817955</v>
      </c>
      <c r="AD3779">
        <v>238.62677785988166</v>
      </c>
      <c r="AE3779">
        <v>31108.997379789314</v>
      </c>
    </row>
    <row r="3780" spans="1:31" x14ac:dyDescent="0.25">
      <c r="A3780">
        <v>2367389</v>
      </c>
      <c r="B3780">
        <v>1</v>
      </c>
      <c r="C3780" t="s">
        <v>81</v>
      </c>
      <c r="D3780" t="s">
        <v>127</v>
      </c>
      <c r="E3780" t="s">
        <v>132</v>
      </c>
      <c r="F3780" t="s">
        <v>11050</v>
      </c>
      <c r="G3780" t="s">
        <v>244</v>
      </c>
      <c r="H3780" t="s">
        <v>135</v>
      </c>
      <c r="I3780" t="s">
        <v>136</v>
      </c>
      <c r="J3780" t="s">
        <v>137</v>
      </c>
      <c r="K3780" t="s">
        <v>245</v>
      </c>
      <c r="L3780" t="s">
        <v>11051</v>
      </c>
      <c r="M3780" t="s">
        <v>11052</v>
      </c>
      <c r="N3780">
        <v>2.9694444440000001</v>
      </c>
      <c r="O3780">
        <v>0</v>
      </c>
      <c r="P3780">
        <v>498</v>
      </c>
      <c r="Q3780">
        <v>0</v>
      </c>
      <c r="R3780">
        <v>0</v>
      </c>
      <c r="S3780">
        <v>0</v>
      </c>
      <c r="T3780">
        <v>56</v>
      </c>
      <c r="U3780">
        <v>0</v>
      </c>
      <c r="V3780">
        <v>0</v>
      </c>
      <c r="W3780">
        <v>0</v>
      </c>
      <c r="X3780">
        <v>429.69865486677492</v>
      </c>
      <c r="Y3780">
        <v>0</v>
      </c>
      <c r="Z3780">
        <v>0</v>
      </c>
      <c r="AA3780">
        <v>0</v>
      </c>
      <c r="AB3780">
        <v>174.24312731931025</v>
      </c>
      <c r="AC3780">
        <v>0</v>
      </c>
      <c r="AD3780">
        <v>0</v>
      </c>
      <c r="AE3780">
        <v>603.94178218608522</v>
      </c>
    </row>
    <row r="3781" spans="1:31" x14ac:dyDescent="0.25">
      <c r="A3781">
        <v>2367970</v>
      </c>
      <c r="B3781">
        <v>1</v>
      </c>
      <c r="C3781" t="s">
        <v>80</v>
      </c>
      <c r="D3781" t="s">
        <v>96</v>
      </c>
      <c r="E3781" t="s">
        <v>148</v>
      </c>
      <c r="F3781" t="s">
        <v>6371</v>
      </c>
      <c r="G3781" t="s">
        <v>240</v>
      </c>
      <c r="H3781" t="s">
        <v>151</v>
      </c>
      <c r="I3781" t="s">
        <v>136</v>
      </c>
      <c r="J3781" t="s">
        <v>137</v>
      </c>
      <c r="K3781" t="s">
        <v>138</v>
      </c>
      <c r="L3781" t="s">
        <v>11053</v>
      </c>
      <c r="M3781" t="s">
        <v>11054</v>
      </c>
      <c r="N3781">
        <v>1.643611111</v>
      </c>
      <c r="O3781">
        <v>0</v>
      </c>
      <c r="P3781">
        <v>1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0.58187963374687834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0.58187963374687834</v>
      </c>
    </row>
    <row r="3782" spans="1:31" x14ac:dyDescent="0.25">
      <c r="A3782">
        <v>2367847</v>
      </c>
      <c r="B3782">
        <v>1</v>
      </c>
      <c r="C3782" t="s">
        <v>81</v>
      </c>
      <c r="D3782" t="s">
        <v>112</v>
      </c>
      <c r="E3782" t="s">
        <v>148</v>
      </c>
      <c r="F3782" t="s">
        <v>11055</v>
      </c>
      <c r="G3782" t="s">
        <v>160</v>
      </c>
      <c r="H3782" t="s">
        <v>151</v>
      </c>
      <c r="I3782" t="s">
        <v>136</v>
      </c>
      <c r="J3782" t="s">
        <v>137</v>
      </c>
      <c r="K3782" t="s">
        <v>138</v>
      </c>
      <c r="L3782" t="s">
        <v>11056</v>
      </c>
      <c r="M3782" t="s">
        <v>11057</v>
      </c>
      <c r="N3782">
        <v>0.56333333299999999</v>
      </c>
      <c r="O3782">
        <v>0</v>
      </c>
      <c r="P3782">
        <v>1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0.14805901185584003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0.14805901185584003</v>
      </c>
    </row>
    <row r="3783" spans="1:31" x14ac:dyDescent="0.25">
      <c r="A3783">
        <v>2367798</v>
      </c>
      <c r="B3783">
        <v>1</v>
      </c>
      <c r="C3783" t="s">
        <v>81</v>
      </c>
      <c r="D3783" t="s">
        <v>128</v>
      </c>
      <c r="E3783" t="s">
        <v>166</v>
      </c>
      <c r="F3783" t="s">
        <v>11058</v>
      </c>
      <c r="G3783" t="s">
        <v>168</v>
      </c>
      <c r="H3783" t="s">
        <v>135</v>
      </c>
      <c r="I3783" t="s">
        <v>653</v>
      </c>
      <c r="J3783" t="s">
        <v>137</v>
      </c>
      <c r="K3783" t="s">
        <v>138</v>
      </c>
      <c r="L3783" t="s">
        <v>11059</v>
      </c>
      <c r="M3783" t="s">
        <v>11060</v>
      </c>
      <c r="N3783">
        <v>3.0833333000000001E-2</v>
      </c>
      <c r="O3783">
        <v>41</v>
      </c>
      <c r="P3783">
        <v>3269</v>
      </c>
      <c r="Q3783">
        <v>412</v>
      </c>
      <c r="R3783">
        <v>299</v>
      </c>
      <c r="S3783">
        <v>48</v>
      </c>
      <c r="T3783">
        <v>388</v>
      </c>
      <c r="U3783">
        <v>4</v>
      </c>
      <c r="V3783">
        <v>1</v>
      </c>
      <c r="W3783">
        <v>1.08586576203784</v>
      </c>
      <c r="X3783">
        <v>21.996358409445858</v>
      </c>
      <c r="Y3783">
        <v>28.844802730228015</v>
      </c>
      <c r="Z3783">
        <v>12.808651242695387</v>
      </c>
      <c r="AA3783">
        <v>15.907206325830575</v>
      </c>
      <c r="AB3783">
        <v>9.0966891741345783</v>
      </c>
      <c r="AC3783">
        <v>1.293638766093355</v>
      </c>
      <c r="AD3783">
        <v>5.1038370246673246</v>
      </c>
      <c r="AE3783">
        <v>96.137049435132937</v>
      </c>
    </row>
    <row r="3784" spans="1:31" x14ac:dyDescent="0.25">
      <c r="A3784">
        <v>2367635</v>
      </c>
      <c r="B3784">
        <v>1</v>
      </c>
      <c r="C3784" t="s">
        <v>80</v>
      </c>
      <c r="D3784" t="s">
        <v>96</v>
      </c>
      <c r="E3784" t="s">
        <v>225</v>
      </c>
      <c r="F3784" t="s">
        <v>11061</v>
      </c>
      <c r="G3784" t="s">
        <v>227</v>
      </c>
      <c r="H3784" t="s">
        <v>151</v>
      </c>
      <c r="I3784" t="s">
        <v>136</v>
      </c>
      <c r="J3784" t="s">
        <v>137</v>
      </c>
      <c r="K3784" t="s">
        <v>138</v>
      </c>
      <c r="L3784" t="s">
        <v>11062</v>
      </c>
      <c r="M3784" t="s">
        <v>11063</v>
      </c>
      <c r="N3784">
        <v>1.8658333330000001</v>
      </c>
      <c r="O3784">
        <v>0</v>
      </c>
      <c r="P3784">
        <v>37</v>
      </c>
      <c r="Q3784">
        <v>0</v>
      </c>
      <c r="R3784">
        <v>0</v>
      </c>
      <c r="S3784">
        <v>0</v>
      </c>
      <c r="T3784">
        <v>5</v>
      </c>
      <c r="U3784">
        <v>0</v>
      </c>
      <c r="V3784">
        <v>0</v>
      </c>
      <c r="W3784">
        <v>0</v>
      </c>
      <c r="X3784">
        <v>42.992605209278373</v>
      </c>
      <c r="Y3784">
        <v>0</v>
      </c>
      <c r="Z3784">
        <v>0</v>
      </c>
      <c r="AA3784">
        <v>0</v>
      </c>
      <c r="AB3784">
        <v>23.51742016482957</v>
      </c>
      <c r="AC3784">
        <v>0</v>
      </c>
      <c r="AD3784">
        <v>0</v>
      </c>
      <c r="AE3784">
        <v>66.51002537410794</v>
      </c>
    </row>
    <row r="3785" spans="1:31" x14ac:dyDescent="0.25">
      <c r="A3785">
        <v>2368010</v>
      </c>
      <c r="B3785">
        <v>1</v>
      </c>
      <c r="C3785" t="s">
        <v>80</v>
      </c>
      <c r="D3785" t="s">
        <v>107</v>
      </c>
      <c r="E3785" t="s">
        <v>171</v>
      </c>
      <c r="F3785" t="s">
        <v>9163</v>
      </c>
      <c r="G3785" t="s">
        <v>168</v>
      </c>
      <c r="H3785" t="s">
        <v>135</v>
      </c>
      <c r="I3785" t="s">
        <v>136</v>
      </c>
      <c r="J3785" t="s">
        <v>137</v>
      </c>
      <c r="K3785" t="s">
        <v>138</v>
      </c>
      <c r="L3785" t="s">
        <v>11064</v>
      </c>
      <c r="M3785" t="s">
        <v>11065</v>
      </c>
      <c r="N3785">
        <v>3.980277777</v>
      </c>
      <c r="O3785">
        <v>1</v>
      </c>
      <c r="P3785">
        <v>1259</v>
      </c>
      <c r="Q3785">
        <v>15</v>
      </c>
      <c r="R3785">
        <v>32</v>
      </c>
      <c r="S3785">
        <v>4</v>
      </c>
      <c r="T3785">
        <v>38</v>
      </c>
      <c r="U3785">
        <v>0</v>
      </c>
      <c r="V3785">
        <v>3</v>
      </c>
      <c r="W3785">
        <v>5.6874285809391454</v>
      </c>
      <c r="X3785">
        <v>1282.3760828707534</v>
      </c>
      <c r="Y3785">
        <v>330.88310779636686</v>
      </c>
      <c r="Z3785">
        <v>394.34594876214067</v>
      </c>
      <c r="AA3785">
        <v>60.880535128072388</v>
      </c>
      <c r="AB3785">
        <v>299.19426104712534</v>
      </c>
      <c r="AC3785">
        <v>0</v>
      </c>
      <c r="AD3785">
        <v>62.200377149834978</v>
      </c>
      <c r="AE3785">
        <v>2435.5677413352332</v>
      </c>
    </row>
    <row r="3786" spans="1:31" x14ac:dyDescent="0.25">
      <c r="A3786">
        <v>2367867</v>
      </c>
      <c r="B3786">
        <v>1</v>
      </c>
      <c r="C3786" t="s">
        <v>81</v>
      </c>
      <c r="D3786" t="s">
        <v>116</v>
      </c>
      <c r="E3786" t="s">
        <v>166</v>
      </c>
      <c r="F3786" t="s">
        <v>4748</v>
      </c>
      <c r="G3786" t="s">
        <v>168</v>
      </c>
      <c r="H3786" t="s">
        <v>135</v>
      </c>
      <c r="I3786" t="s">
        <v>136</v>
      </c>
      <c r="J3786" t="s">
        <v>137</v>
      </c>
      <c r="K3786" t="s">
        <v>138</v>
      </c>
      <c r="L3786" t="s">
        <v>11066</v>
      </c>
      <c r="M3786" t="s">
        <v>11067</v>
      </c>
      <c r="N3786">
        <v>2.5499999999999998</v>
      </c>
      <c r="O3786">
        <v>4</v>
      </c>
      <c r="P3786">
        <v>994</v>
      </c>
      <c r="Q3786">
        <v>120</v>
      </c>
      <c r="R3786">
        <v>220</v>
      </c>
      <c r="S3786">
        <v>15</v>
      </c>
      <c r="T3786">
        <v>107</v>
      </c>
      <c r="U3786">
        <v>2</v>
      </c>
      <c r="V3786">
        <v>0</v>
      </c>
      <c r="W3786">
        <v>0</v>
      </c>
      <c r="X3786">
        <v>679.5079830297974</v>
      </c>
      <c r="Y3786">
        <v>2267.8321272691742</v>
      </c>
      <c r="Z3786">
        <v>662.59383560777769</v>
      </c>
      <c r="AA3786">
        <v>131.42054718314367</v>
      </c>
      <c r="AB3786">
        <v>147.60668814055916</v>
      </c>
      <c r="AC3786">
        <v>511.112152718473</v>
      </c>
      <c r="AD3786">
        <v>0</v>
      </c>
      <c r="AE3786">
        <v>4400.0733339489252</v>
      </c>
    </row>
    <row r="3787" spans="1:31" x14ac:dyDescent="0.25">
      <c r="A3787">
        <v>2367841</v>
      </c>
      <c r="B3787">
        <v>1</v>
      </c>
      <c r="C3787" t="s">
        <v>80</v>
      </c>
      <c r="D3787" t="s">
        <v>84</v>
      </c>
      <c r="E3787" t="s">
        <v>148</v>
      </c>
      <c r="F3787" t="s">
        <v>11068</v>
      </c>
      <c r="G3787" t="s">
        <v>240</v>
      </c>
      <c r="H3787" t="s">
        <v>151</v>
      </c>
      <c r="I3787" t="s">
        <v>136</v>
      </c>
      <c r="J3787" t="s">
        <v>137</v>
      </c>
      <c r="K3787" t="s">
        <v>138</v>
      </c>
      <c r="L3787" t="s">
        <v>11069</v>
      </c>
      <c r="M3787" t="s">
        <v>11070</v>
      </c>
      <c r="N3787">
        <v>1.024444444</v>
      </c>
      <c r="O3787">
        <v>0</v>
      </c>
      <c r="P3787">
        <v>4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2.2048265489840002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2.2048265489840002</v>
      </c>
    </row>
    <row r="3788" spans="1:31" x14ac:dyDescent="0.25">
      <c r="A3788">
        <v>2367449</v>
      </c>
      <c r="B3788">
        <v>1</v>
      </c>
      <c r="C3788" t="s">
        <v>80</v>
      </c>
      <c r="D3788" t="s">
        <v>101</v>
      </c>
      <c r="E3788" t="s">
        <v>171</v>
      </c>
      <c r="F3788" t="s">
        <v>11071</v>
      </c>
      <c r="G3788" t="s">
        <v>168</v>
      </c>
      <c r="H3788" t="s">
        <v>135</v>
      </c>
      <c r="I3788" t="s">
        <v>136</v>
      </c>
      <c r="J3788" t="s">
        <v>137</v>
      </c>
      <c r="K3788" t="s">
        <v>138</v>
      </c>
      <c r="L3788" t="s">
        <v>11072</v>
      </c>
      <c r="M3788" t="s">
        <v>11073</v>
      </c>
      <c r="N3788">
        <v>1.503333333</v>
      </c>
      <c r="O3788">
        <v>0</v>
      </c>
      <c r="P3788">
        <v>0</v>
      </c>
      <c r="Q3788">
        <v>0</v>
      </c>
      <c r="R3788">
        <v>0</v>
      </c>
      <c r="S3788">
        <v>5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50.868068989904259</v>
      </c>
      <c r="AB3788">
        <v>0</v>
      </c>
      <c r="AC3788">
        <v>0</v>
      </c>
      <c r="AD3788">
        <v>0</v>
      </c>
      <c r="AE3788">
        <v>50.868068989904259</v>
      </c>
    </row>
    <row r="3789" spans="1:31" x14ac:dyDescent="0.25">
      <c r="A3789">
        <v>2367698</v>
      </c>
      <c r="B3789">
        <v>1</v>
      </c>
      <c r="C3789" t="s">
        <v>81</v>
      </c>
      <c r="D3789" t="s">
        <v>113</v>
      </c>
      <c r="E3789" t="s">
        <v>166</v>
      </c>
      <c r="F3789" t="s">
        <v>11074</v>
      </c>
      <c r="G3789" t="s">
        <v>168</v>
      </c>
      <c r="H3789" t="s">
        <v>135</v>
      </c>
      <c r="I3789" t="s">
        <v>136</v>
      </c>
      <c r="J3789" t="s">
        <v>137</v>
      </c>
      <c r="K3789" t="s">
        <v>138</v>
      </c>
      <c r="L3789" t="s">
        <v>11075</v>
      </c>
      <c r="M3789" t="s">
        <v>11076</v>
      </c>
      <c r="N3789">
        <v>1.690833333</v>
      </c>
      <c r="O3789">
        <v>3</v>
      </c>
      <c r="P3789">
        <v>843</v>
      </c>
      <c r="Q3789">
        <v>44</v>
      </c>
      <c r="R3789">
        <v>334</v>
      </c>
      <c r="S3789">
        <v>10</v>
      </c>
      <c r="T3789">
        <v>115</v>
      </c>
      <c r="U3789">
        <v>3</v>
      </c>
      <c r="V3789">
        <v>0</v>
      </c>
      <c r="W3789">
        <v>1.2041599345800889</v>
      </c>
      <c r="X3789">
        <v>378.01856116218937</v>
      </c>
      <c r="Y3789">
        <v>308.99517993026637</v>
      </c>
      <c r="Z3789">
        <v>683.57922475686894</v>
      </c>
      <c r="AA3789">
        <v>234.85496933086444</v>
      </c>
      <c r="AB3789">
        <v>212.07211821649969</v>
      </c>
      <c r="AC3789">
        <v>1610.2968405613749</v>
      </c>
      <c r="AD3789">
        <v>0</v>
      </c>
      <c r="AE3789">
        <v>3429.021053892644</v>
      </c>
    </row>
    <row r="3790" spans="1:31" x14ac:dyDescent="0.25">
      <c r="A3790">
        <v>2367512</v>
      </c>
      <c r="B3790">
        <v>1</v>
      </c>
      <c r="C3790" t="s">
        <v>81</v>
      </c>
      <c r="D3790" t="s">
        <v>128</v>
      </c>
      <c r="E3790" t="s">
        <v>166</v>
      </c>
      <c r="F3790" t="s">
        <v>11077</v>
      </c>
      <c r="G3790" t="s">
        <v>168</v>
      </c>
      <c r="H3790" t="s">
        <v>135</v>
      </c>
      <c r="I3790" t="s">
        <v>136</v>
      </c>
      <c r="J3790" t="s">
        <v>137</v>
      </c>
      <c r="K3790" t="s">
        <v>138</v>
      </c>
      <c r="L3790" t="s">
        <v>11078</v>
      </c>
      <c r="M3790" t="s">
        <v>11079</v>
      </c>
      <c r="N3790">
        <v>2.0561111109999999</v>
      </c>
      <c r="O3790">
        <v>0</v>
      </c>
      <c r="P3790">
        <v>0</v>
      </c>
      <c r="Q3790">
        <v>6</v>
      </c>
      <c r="R3790">
        <v>0</v>
      </c>
      <c r="S3790">
        <v>1</v>
      </c>
      <c r="T3790">
        <v>1</v>
      </c>
      <c r="U3790">
        <v>0</v>
      </c>
      <c r="V3790">
        <v>0</v>
      </c>
      <c r="W3790">
        <v>0</v>
      </c>
      <c r="X3790">
        <v>0</v>
      </c>
      <c r="Y3790">
        <v>214.03618720752104</v>
      </c>
      <c r="Z3790">
        <v>0</v>
      </c>
      <c r="AA3790">
        <v>18.840480263079613</v>
      </c>
      <c r="AB3790">
        <v>5.0125604883896742</v>
      </c>
      <c r="AC3790">
        <v>0</v>
      </c>
      <c r="AD3790">
        <v>0</v>
      </c>
      <c r="AE3790">
        <v>237.88922795899032</v>
      </c>
    </row>
    <row r="3791" spans="1:31" x14ac:dyDescent="0.25">
      <c r="A3791">
        <v>2367363</v>
      </c>
      <c r="B3791">
        <v>1</v>
      </c>
      <c r="C3791" t="s">
        <v>81</v>
      </c>
      <c r="D3791" t="s">
        <v>116</v>
      </c>
      <c r="E3791" t="s">
        <v>132</v>
      </c>
      <c r="F3791" t="s">
        <v>11080</v>
      </c>
      <c r="G3791" t="s">
        <v>134</v>
      </c>
      <c r="H3791" t="s">
        <v>135</v>
      </c>
      <c r="I3791" t="s">
        <v>136</v>
      </c>
      <c r="J3791" t="s">
        <v>137</v>
      </c>
      <c r="K3791" t="s">
        <v>138</v>
      </c>
      <c r="L3791" t="s">
        <v>11081</v>
      </c>
      <c r="M3791" t="s">
        <v>11082</v>
      </c>
      <c r="N3791">
        <v>1.896111111</v>
      </c>
      <c r="O3791">
        <v>0</v>
      </c>
      <c r="P3791">
        <v>55</v>
      </c>
      <c r="Q3791">
        <v>0</v>
      </c>
      <c r="R3791">
        <v>0</v>
      </c>
      <c r="S3791">
        <v>0</v>
      </c>
      <c r="T3791">
        <v>2</v>
      </c>
      <c r="U3791">
        <v>0</v>
      </c>
      <c r="V3791">
        <v>0</v>
      </c>
      <c r="W3791">
        <v>0</v>
      </c>
      <c r="X3791">
        <v>12.694641084296537</v>
      </c>
      <c r="Y3791">
        <v>0</v>
      </c>
      <c r="Z3791">
        <v>0</v>
      </c>
      <c r="AA3791">
        <v>0</v>
      </c>
      <c r="AB3791">
        <v>0.10202904165998666</v>
      </c>
      <c r="AC3791">
        <v>0</v>
      </c>
      <c r="AD3791">
        <v>0</v>
      </c>
      <c r="AE3791">
        <v>12.796670125956524</v>
      </c>
    </row>
    <row r="3792" spans="1:31" x14ac:dyDescent="0.25">
      <c r="A3792">
        <v>2367655</v>
      </c>
      <c r="B3792">
        <v>1</v>
      </c>
      <c r="C3792" t="s">
        <v>80</v>
      </c>
      <c r="D3792" t="s">
        <v>101</v>
      </c>
      <c r="E3792" t="s">
        <v>225</v>
      </c>
      <c r="F3792" t="s">
        <v>11083</v>
      </c>
      <c r="G3792" t="s">
        <v>156</v>
      </c>
      <c r="H3792" t="s">
        <v>151</v>
      </c>
      <c r="I3792" t="s">
        <v>136</v>
      </c>
      <c r="J3792" t="s">
        <v>137</v>
      </c>
      <c r="K3792" t="s">
        <v>138</v>
      </c>
      <c r="L3792" t="s">
        <v>11084</v>
      </c>
      <c r="M3792" t="s">
        <v>11085</v>
      </c>
      <c r="N3792">
        <v>0.92777777699999997</v>
      </c>
      <c r="O3792">
        <v>0</v>
      </c>
      <c r="P3792">
        <v>11</v>
      </c>
      <c r="Q3792">
        <v>0</v>
      </c>
      <c r="R3792">
        <v>0</v>
      </c>
      <c r="S3792">
        <v>0</v>
      </c>
      <c r="T3792">
        <v>3</v>
      </c>
      <c r="U3792">
        <v>0</v>
      </c>
      <c r="V3792">
        <v>0</v>
      </c>
      <c r="W3792">
        <v>0</v>
      </c>
      <c r="X3792">
        <v>5.1465471578179409</v>
      </c>
      <c r="Y3792">
        <v>0</v>
      </c>
      <c r="Z3792">
        <v>0</v>
      </c>
      <c r="AA3792">
        <v>0</v>
      </c>
      <c r="AB3792">
        <v>7.5859823586585824</v>
      </c>
      <c r="AC3792">
        <v>0</v>
      </c>
      <c r="AD3792">
        <v>0</v>
      </c>
      <c r="AE3792">
        <v>12.732529516476523</v>
      </c>
    </row>
    <row r="3793" spans="1:31" x14ac:dyDescent="0.25">
      <c r="A3793">
        <v>2367432</v>
      </c>
      <c r="B3793">
        <v>1</v>
      </c>
      <c r="C3793" t="s">
        <v>81</v>
      </c>
      <c r="D3793" t="s">
        <v>115</v>
      </c>
      <c r="E3793" t="s">
        <v>132</v>
      </c>
      <c r="F3793" t="s">
        <v>11086</v>
      </c>
      <c r="G3793" t="s">
        <v>244</v>
      </c>
      <c r="H3793" t="s">
        <v>135</v>
      </c>
      <c r="I3793" t="s">
        <v>136</v>
      </c>
      <c r="J3793" t="s">
        <v>137</v>
      </c>
      <c r="K3793" t="s">
        <v>245</v>
      </c>
      <c r="L3793" t="s">
        <v>11087</v>
      </c>
      <c r="M3793" t="s">
        <v>11088</v>
      </c>
      <c r="N3793">
        <v>6.9694444439999996</v>
      </c>
      <c r="O3793">
        <v>0</v>
      </c>
      <c r="P3793">
        <v>15</v>
      </c>
      <c r="Q3793">
        <v>0</v>
      </c>
      <c r="R3793">
        <v>0</v>
      </c>
      <c r="S3793">
        <v>0</v>
      </c>
      <c r="T3793">
        <v>1</v>
      </c>
      <c r="U3793">
        <v>0</v>
      </c>
      <c r="V3793">
        <v>0</v>
      </c>
      <c r="W3793">
        <v>0</v>
      </c>
      <c r="X3793">
        <v>41.189779480526525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41.189779480526525</v>
      </c>
    </row>
    <row r="3794" spans="1:31" x14ac:dyDescent="0.25">
      <c r="A3794">
        <v>2367764</v>
      </c>
      <c r="B3794">
        <v>1</v>
      </c>
      <c r="C3794" t="s">
        <v>81</v>
      </c>
      <c r="D3794" t="s">
        <v>116</v>
      </c>
      <c r="E3794" t="s">
        <v>148</v>
      </c>
      <c r="F3794" t="s">
        <v>11089</v>
      </c>
      <c r="G3794" t="s">
        <v>160</v>
      </c>
      <c r="H3794" t="s">
        <v>151</v>
      </c>
      <c r="I3794" t="s">
        <v>136</v>
      </c>
      <c r="J3794" t="s">
        <v>137</v>
      </c>
      <c r="K3794" t="s">
        <v>138</v>
      </c>
      <c r="L3794" t="s">
        <v>11090</v>
      </c>
      <c r="M3794" t="s">
        <v>11091</v>
      </c>
      <c r="N3794">
        <v>0.79111111099999998</v>
      </c>
      <c r="O3794">
        <v>0</v>
      </c>
      <c r="P3794">
        <v>1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8.4297858973333348E-2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8.4297858973333348E-2</v>
      </c>
    </row>
    <row r="3795" spans="1:31" x14ac:dyDescent="0.25">
      <c r="A3795">
        <v>2367787</v>
      </c>
      <c r="B3795">
        <v>1</v>
      </c>
      <c r="C3795" t="s">
        <v>81</v>
      </c>
      <c r="D3795" t="s">
        <v>114</v>
      </c>
      <c r="E3795" t="s">
        <v>166</v>
      </c>
      <c r="F3795" t="s">
        <v>5864</v>
      </c>
      <c r="G3795" t="s">
        <v>168</v>
      </c>
      <c r="H3795" t="s">
        <v>135</v>
      </c>
      <c r="I3795" t="s">
        <v>136</v>
      </c>
      <c r="J3795" t="s">
        <v>137</v>
      </c>
      <c r="K3795" t="s">
        <v>138</v>
      </c>
      <c r="L3795" t="s">
        <v>11092</v>
      </c>
      <c r="M3795" t="s">
        <v>11093</v>
      </c>
      <c r="N3795">
        <v>0.23888888799999999</v>
      </c>
      <c r="O3795">
        <v>0</v>
      </c>
      <c r="P3795">
        <v>1819</v>
      </c>
      <c r="Q3795">
        <v>0</v>
      </c>
      <c r="R3795">
        <v>47</v>
      </c>
      <c r="S3795">
        <v>8</v>
      </c>
      <c r="T3795">
        <v>167</v>
      </c>
      <c r="U3795">
        <v>1</v>
      </c>
      <c r="V3795">
        <v>1</v>
      </c>
      <c r="W3795">
        <v>0</v>
      </c>
      <c r="X3795">
        <v>54.75792325724791</v>
      </c>
      <c r="Y3795">
        <v>0</v>
      </c>
      <c r="Z3795">
        <v>3.5055491087390722</v>
      </c>
      <c r="AA3795">
        <v>3.398011365262839</v>
      </c>
      <c r="AB3795">
        <v>19.573170600659836</v>
      </c>
      <c r="AC3795">
        <v>34.524935099333007</v>
      </c>
      <c r="AD3795">
        <v>0</v>
      </c>
      <c r="AE3795">
        <v>115.75958943124267</v>
      </c>
    </row>
    <row r="3796" spans="1:31" x14ac:dyDescent="0.25">
      <c r="A3796">
        <v>2367624</v>
      </c>
      <c r="B3796">
        <v>1</v>
      </c>
      <c r="C3796" t="s">
        <v>80</v>
      </c>
      <c r="D3796" t="s">
        <v>84</v>
      </c>
      <c r="E3796" t="s">
        <v>175</v>
      </c>
      <c r="F3796" t="s">
        <v>11094</v>
      </c>
      <c r="G3796" t="s">
        <v>284</v>
      </c>
      <c r="H3796" t="s">
        <v>151</v>
      </c>
      <c r="I3796" t="s">
        <v>136</v>
      </c>
      <c r="J3796" t="s">
        <v>137</v>
      </c>
      <c r="K3796" t="s">
        <v>138</v>
      </c>
      <c r="L3796" t="s">
        <v>11095</v>
      </c>
      <c r="M3796" t="s">
        <v>11096</v>
      </c>
      <c r="N3796">
        <v>4.1130555549999999</v>
      </c>
      <c r="O3796">
        <v>0</v>
      </c>
      <c r="P3796">
        <v>67</v>
      </c>
      <c r="Q3796">
        <v>0</v>
      </c>
      <c r="R3796">
        <v>0</v>
      </c>
      <c r="S3796">
        <v>0</v>
      </c>
      <c r="T3796">
        <v>2</v>
      </c>
      <c r="U3796">
        <v>0</v>
      </c>
      <c r="V3796">
        <v>0</v>
      </c>
      <c r="W3796">
        <v>0</v>
      </c>
      <c r="X3796">
        <v>80.49891871591997</v>
      </c>
      <c r="Y3796">
        <v>0</v>
      </c>
      <c r="Z3796">
        <v>0</v>
      </c>
      <c r="AA3796">
        <v>0</v>
      </c>
      <c r="AB3796">
        <v>10.882456886515472</v>
      </c>
      <c r="AC3796">
        <v>0</v>
      </c>
      <c r="AD3796">
        <v>0</v>
      </c>
      <c r="AE3796">
        <v>91.38137560243544</v>
      </c>
    </row>
    <row r="3797" spans="1:31" x14ac:dyDescent="0.25">
      <c r="A3797">
        <v>2367833</v>
      </c>
      <c r="B3797">
        <v>1</v>
      </c>
      <c r="C3797" t="s">
        <v>81</v>
      </c>
      <c r="D3797" t="s">
        <v>127</v>
      </c>
      <c r="E3797" t="s">
        <v>171</v>
      </c>
      <c r="F3797" t="s">
        <v>11097</v>
      </c>
      <c r="G3797" t="s">
        <v>168</v>
      </c>
      <c r="H3797" t="s">
        <v>135</v>
      </c>
      <c r="I3797" t="s">
        <v>136</v>
      </c>
      <c r="J3797" t="s">
        <v>137</v>
      </c>
      <c r="K3797" t="s">
        <v>138</v>
      </c>
      <c r="L3797" t="s">
        <v>573</v>
      </c>
      <c r="M3797" t="s">
        <v>11098</v>
      </c>
      <c r="N3797">
        <v>0.468888888</v>
      </c>
      <c r="O3797">
        <v>0</v>
      </c>
      <c r="P3797">
        <v>3</v>
      </c>
      <c r="Q3797">
        <v>39</v>
      </c>
      <c r="R3797">
        <v>35</v>
      </c>
      <c r="S3797">
        <v>6</v>
      </c>
      <c r="T3797">
        <v>2</v>
      </c>
      <c r="U3797">
        <v>0</v>
      </c>
      <c r="V3797">
        <v>0</v>
      </c>
      <c r="W3797">
        <v>0</v>
      </c>
      <c r="X3797">
        <v>9.9383924696320014E-2</v>
      </c>
      <c r="Y3797">
        <v>30.608547118575839</v>
      </c>
      <c r="Z3797">
        <v>37.659292036147093</v>
      </c>
      <c r="AA3797">
        <v>10.25567314008825</v>
      </c>
      <c r="AB3797">
        <v>1.1451806346326665</v>
      </c>
      <c r="AC3797">
        <v>0</v>
      </c>
      <c r="AD3797">
        <v>0</v>
      </c>
      <c r="AE3797">
        <v>79.768076854140162</v>
      </c>
    </row>
    <row r="3798" spans="1:31" x14ac:dyDescent="0.25">
      <c r="A3798">
        <v>2367770</v>
      </c>
      <c r="B3798">
        <v>1</v>
      </c>
      <c r="C3798" t="s">
        <v>80</v>
      </c>
      <c r="D3798" t="s">
        <v>105</v>
      </c>
      <c r="E3798" t="s">
        <v>166</v>
      </c>
      <c r="F3798" t="s">
        <v>11099</v>
      </c>
      <c r="G3798" t="s">
        <v>168</v>
      </c>
      <c r="H3798" t="s">
        <v>135</v>
      </c>
      <c r="I3798" t="s">
        <v>136</v>
      </c>
      <c r="J3798" t="s">
        <v>137</v>
      </c>
      <c r="K3798" t="s">
        <v>138</v>
      </c>
      <c r="L3798" t="s">
        <v>11100</v>
      </c>
      <c r="M3798" t="s">
        <v>11101</v>
      </c>
      <c r="N3798">
        <v>0.277777777</v>
      </c>
      <c r="O3798">
        <v>0</v>
      </c>
      <c r="P3798">
        <v>3391</v>
      </c>
      <c r="Q3798">
        <v>0</v>
      </c>
      <c r="R3798">
        <v>0</v>
      </c>
      <c r="S3798">
        <v>3</v>
      </c>
      <c r="T3798">
        <v>236</v>
      </c>
      <c r="U3798">
        <v>2</v>
      </c>
      <c r="V3798">
        <v>6</v>
      </c>
      <c r="W3798">
        <v>0</v>
      </c>
      <c r="X3798">
        <v>344.78799358885544</v>
      </c>
      <c r="Y3798">
        <v>0</v>
      </c>
      <c r="Z3798">
        <v>0</v>
      </c>
      <c r="AA3798">
        <v>11.429064867065833</v>
      </c>
      <c r="AB3798">
        <v>146.16965469637961</v>
      </c>
      <c r="AC3798">
        <v>46.938523843640013</v>
      </c>
      <c r="AD3798">
        <v>176.85635175775838</v>
      </c>
      <c r="AE3798">
        <v>726.18158875369932</v>
      </c>
    </row>
    <row r="3799" spans="1:31" x14ac:dyDescent="0.25">
      <c r="A3799">
        <v>2368019</v>
      </c>
      <c r="B3799">
        <v>1</v>
      </c>
      <c r="C3799" t="s">
        <v>81</v>
      </c>
      <c r="D3799" t="s">
        <v>121</v>
      </c>
      <c r="E3799" t="s">
        <v>148</v>
      </c>
      <c r="F3799" t="s">
        <v>11102</v>
      </c>
      <c r="G3799" t="s">
        <v>489</v>
      </c>
      <c r="H3799" t="s">
        <v>151</v>
      </c>
      <c r="I3799" t="s">
        <v>136</v>
      </c>
      <c r="J3799" t="s">
        <v>137</v>
      </c>
      <c r="K3799" t="s">
        <v>138</v>
      </c>
      <c r="L3799" t="s">
        <v>11103</v>
      </c>
      <c r="M3799" t="s">
        <v>11104</v>
      </c>
      <c r="N3799">
        <v>0.3075</v>
      </c>
      <c r="O3799">
        <v>0</v>
      </c>
      <c r="P3799">
        <v>3</v>
      </c>
      <c r="Q3799">
        <v>0</v>
      </c>
      <c r="R3799">
        <v>0</v>
      </c>
      <c r="S3799">
        <v>0</v>
      </c>
      <c r="T3799">
        <v>1</v>
      </c>
      <c r="U3799">
        <v>0</v>
      </c>
      <c r="V3799">
        <v>0</v>
      </c>
      <c r="W3799">
        <v>0</v>
      </c>
      <c r="X3799">
        <v>0.18392848329119443</v>
      </c>
      <c r="Y3799">
        <v>0</v>
      </c>
      <c r="Z3799">
        <v>0</v>
      </c>
      <c r="AA3799">
        <v>0</v>
      </c>
      <c r="AB3799">
        <v>6.4085869387611109E-4</v>
      </c>
      <c r="AC3799">
        <v>0</v>
      </c>
      <c r="AD3799">
        <v>0</v>
      </c>
      <c r="AE3799">
        <v>0.18456934198507055</v>
      </c>
    </row>
    <row r="3800" spans="1:31" x14ac:dyDescent="0.25">
      <c r="A3800">
        <v>2367438</v>
      </c>
      <c r="B3800">
        <v>1</v>
      </c>
      <c r="C3800" t="s">
        <v>80</v>
      </c>
      <c r="D3800" t="s">
        <v>105</v>
      </c>
      <c r="E3800" t="s">
        <v>166</v>
      </c>
      <c r="F3800" t="s">
        <v>11105</v>
      </c>
      <c r="G3800" t="s">
        <v>244</v>
      </c>
      <c r="H3800" t="s">
        <v>135</v>
      </c>
      <c r="I3800" t="s">
        <v>136</v>
      </c>
      <c r="J3800" t="s">
        <v>137</v>
      </c>
      <c r="K3800" t="s">
        <v>245</v>
      </c>
      <c r="L3800" t="s">
        <v>11106</v>
      </c>
      <c r="M3800" t="s">
        <v>11107</v>
      </c>
      <c r="N3800">
        <v>5.1527777769999998</v>
      </c>
      <c r="O3800">
        <v>0</v>
      </c>
      <c r="P3800">
        <v>366</v>
      </c>
      <c r="Q3800">
        <v>0</v>
      </c>
      <c r="R3800">
        <v>0</v>
      </c>
      <c r="S3800">
        <v>0</v>
      </c>
      <c r="T3800">
        <v>23</v>
      </c>
      <c r="U3800">
        <v>0</v>
      </c>
      <c r="V3800">
        <v>0</v>
      </c>
      <c r="W3800">
        <v>0</v>
      </c>
      <c r="X3800">
        <v>649.33106038535243</v>
      </c>
      <c r="Y3800">
        <v>0</v>
      </c>
      <c r="Z3800">
        <v>0</v>
      </c>
      <c r="AA3800">
        <v>0</v>
      </c>
      <c r="AB3800">
        <v>251.71482751613749</v>
      </c>
      <c r="AC3800">
        <v>0</v>
      </c>
      <c r="AD3800">
        <v>0</v>
      </c>
      <c r="AE3800">
        <v>901.04588790148989</v>
      </c>
    </row>
    <row r="3801" spans="1:31" x14ac:dyDescent="0.25">
      <c r="A3801">
        <v>2367687</v>
      </c>
      <c r="B3801">
        <v>1</v>
      </c>
      <c r="C3801" t="s">
        <v>80</v>
      </c>
      <c r="D3801" t="s">
        <v>96</v>
      </c>
      <c r="E3801" t="s">
        <v>154</v>
      </c>
      <c r="F3801" t="s">
        <v>10974</v>
      </c>
      <c r="G3801" t="s">
        <v>219</v>
      </c>
      <c r="H3801" t="s">
        <v>151</v>
      </c>
      <c r="I3801" t="s">
        <v>136</v>
      </c>
      <c r="J3801" t="s">
        <v>137</v>
      </c>
      <c r="K3801" t="s">
        <v>138</v>
      </c>
      <c r="L3801" t="s">
        <v>11108</v>
      </c>
      <c r="M3801" t="s">
        <v>11109</v>
      </c>
      <c r="N3801">
        <v>0.72</v>
      </c>
      <c r="O3801">
        <v>0</v>
      </c>
      <c r="P3801">
        <v>190</v>
      </c>
      <c r="Q3801">
        <v>0</v>
      </c>
      <c r="R3801">
        <v>0</v>
      </c>
      <c r="S3801">
        <v>0</v>
      </c>
      <c r="T3801">
        <v>5</v>
      </c>
      <c r="U3801">
        <v>0</v>
      </c>
      <c r="V3801">
        <v>0</v>
      </c>
      <c r="W3801">
        <v>0</v>
      </c>
      <c r="X3801">
        <v>50.312238175937907</v>
      </c>
      <c r="Y3801">
        <v>0</v>
      </c>
      <c r="Z3801">
        <v>0</v>
      </c>
      <c r="AA3801">
        <v>0</v>
      </c>
      <c r="AB3801">
        <v>19.807692073429287</v>
      </c>
      <c r="AC3801">
        <v>0</v>
      </c>
      <c r="AD3801">
        <v>0</v>
      </c>
      <c r="AE3801">
        <v>70.119930249367201</v>
      </c>
    </row>
    <row r="3802" spans="1:31" x14ac:dyDescent="0.25">
      <c r="A3802">
        <v>2367584</v>
      </c>
      <c r="B3802">
        <v>1</v>
      </c>
      <c r="C3802" t="s">
        <v>80</v>
      </c>
      <c r="D3802" t="s">
        <v>96</v>
      </c>
      <c r="E3802" t="s">
        <v>148</v>
      </c>
      <c r="F3802" t="s">
        <v>11110</v>
      </c>
      <c r="G3802" t="s">
        <v>1167</v>
      </c>
      <c r="H3802" t="s">
        <v>151</v>
      </c>
      <c r="I3802" t="s">
        <v>136</v>
      </c>
      <c r="J3802" t="s">
        <v>137</v>
      </c>
      <c r="K3802" t="s">
        <v>138</v>
      </c>
      <c r="L3802" t="s">
        <v>11111</v>
      </c>
      <c r="M3802" t="s">
        <v>11112</v>
      </c>
      <c r="N3802">
        <v>6.716388888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1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90.770982672635171</v>
      </c>
      <c r="AC3802">
        <v>0</v>
      </c>
      <c r="AD3802">
        <v>0</v>
      </c>
      <c r="AE3802">
        <v>90.770982672635171</v>
      </c>
    </row>
    <row r="3803" spans="1:31" x14ac:dyDescent="0.25">
      <c r="A3803">
        <v>2367873</v>
      </c>
      <c r="B3803">
        <v>1</v>
      </c>
      <c r="C3803" t="s">
        <v>80</v>
      </c>
      <c r="D3803" t="s">
        <v>92</v>
      </c>
      <c r="E3803" t="s">
        <v>148</v>
      </c>
      <c r="F3803" t="s">
        <v>11113</v>
      </c>
      <c r="G3803" t="s">
        <v>150</v>
      </c>
      <c r="H3803" t="s">
        <v>151</v>
      </c>
      <c r="I3803" t="s">
        <v>136</v>
      </c>
      <c r="J3803" t="s">
        <v>137</v>
      </c>
      <c r="K3803" t="s">
        <v>138</v>
      </c>
      <c r="L3803" t="s">
        <v>11114</v>
      </c>
      <c r="M3803" t="s">
        <v>11115</v>
      </c>
      <c r="N3803">
        <v>1.5219444440000001</v>
      </c>
      <c r="O3803">
        <v>0</v>
      </c>
      <c r="P3803">
        <v>7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3.3223621372469818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3.3223621372469818</v>
      </c>
    </row>
    <row r="3804" spans="1:31" x14ac:dyDescent="0.25">
      <c r="A3804">
        <v>2367973</v>
      </c>
      <c r="B3804">
        <v>1</v>
      </c>
      <c r="C3804" t="s">
        <v>80</v>
      </c>
      <c r="D3804" t="s">
        <v>101</v>
      </c>
      <c r="E3804" t="s">
        <v>132</v>
      </c>
      <c r="F3804" t="s">
        <v>11116</v>
      </c>
      <c r="G3804" t="s">
        <v>134</v>
      </c>
      <c r="H3804" t="s">
        <v>135</v>
      </c>
      <c r="I3804" t="s">
        <v>136</v>
      </c>
      <c r="J3804" t="s">
        <v>137</v>
      </c>
      <c r="K3804" t="s">
        <v>138</v>
      </c>
      <c r="L3804" t="s">
        <v>11117</v>
      </c>
      <c r="M3804" t="s">
        <v>11118</v>
      </c>
      <c r="N3804">
        <v>0.99250000000000005</v>
      </c>
      <c r="O3804">
        <v>0</v>
      </c>
      <c r="P3804">
        <v>9</v>
      </c>
      <c r="Q3804">
        <v>0</v>
      </c>
      <c r="R3804">
        <v>0</v>
      </c>
      <c r="S3804">
        <v>1</v>
      </c>
      <c r="T3804">
        <v>95</v>
      </c>
      <c r="U3804">
        <v>0</v>
      </c>
      <c r="V3804">
        <v>0</v>
      </c>
      <c r="W3804">
        <v>0</v>
      </c>
      <c r="X3804">
        <v>2.5678324481240704</v>
      </c>
      <c r="Y3804">
        <v>0</v>
      </c>
      <c r="Z3804">
        <v>0</v>
      </c>
      <c r="AA3804">
        <v>4.2688498122748788</v>
      </c>
      <c r="AB3804">
        <v>31.479752135034481</v>
      </c>
      <c r="AC3804">
        <v>0</v>
      </c>
      <c r="AD3804">
        <v>0</v>
      </c>
      <c r="AE3804">
        <v>38.316434395433433</v>
      </c>
    </row>
    <row r="3805" spans="1:31" x14ac:dyDescent="0.25">
      <c r="A3805">
        <v>2367827</v>
      </c>
      <c r="B3805">
        <v>1</v>
      </c>
      <c r="C3805" t="s">
        <v>80</v>
      </c>
      <c r="D3805" t="s">
        <v>93</v>
      </c>
      <c r="E3805" t="s">
        <v>154</v>
      </c>
      <c r="F3805" t="s">
        <v>11119</v>
      </c>
      <c r="G3805" t="s">
        <v>181</v>
      </c>
      <c r="H3805" t="s">
        <v>151</v>
      </c>
      <c r="I3805" t="s">
        <v>136</v>
      </c>
      <c r="J3805" t="s">
        <v>137</v>
      </c>
      <c r="K3805" t="s">
        <v>138</v>
      </c>
      <c r="L3805" t="s">
        <v>11120</v>
      </c>
      <c r="M3805" t="s">
        <v>11121</v>
      </c>
      <c r="N3805">
        <v>0.89361111100000001</v>
      </c>
      <c r="O3805">
        <v>0</v>
      </c>
      <c r="P3805">
        <v>81</v>
      </c>
      <c r="Q3805">
        <v>0</v>
      </c>
      <c r="R3805">
        <v>22</v>
      </c>
      <c r="S3805">
        <v>0</v>
      </c>
      <c r="T3805">
        <v>19</v>
      </c>
      <c r="U3805">
        <v>0</v>
      </c>
      <c r="V3805">
        <v>0</v>
      </c>
      <c r="W3805">
        <v>0</v>
      </c>
      <c r="X3805">
        <v>22.931872194052083</v>
      </c>
      <c r="Y3805">
        <v>0</v>
      </c>
      <c r="Z3805">
        <v>191.4019086681852</v>
      </c>
      <c r="AA3805">
        <v>0</v>
      </c>
      <c r="AB3805">
        <v>54.46269719643746</v>
      </c>
      <c r="AC3805">
        <v>0</v>
      </c>
      <c r="AD3805">
        <v>0</v>
      </c>
      <c r="AE3805">
        <v>268.79647805867478</v>
      </c>
    </row>
    <row r="3806" spans="1:31" x14ac:dyDescent="0.25">
      <c r="A3806">
        <v>2367893</v>
      </c>
      <c r="B3806">
        <v>1</v>
      </c>
      <c r="C3806" t="s">
        <v>80</v>
      </c>
      <c r="D3806" t="s">
        <v>83</v>
      </c>
      <c r="E3806" t="s">
        <v>148</v>
      </c>
      <c r="F3806" t="s">
        <v>11122</v>
      </c>
      <c r="G3806" t="s">
        <v>150</v>
      </c>
      <c r="H3806" t="s">
        <v>151</v>
      </c>
      <c r="I3806" t="s">
        <v>136</v>
      </c>
      <c r="J3806" t="s">
        <v>137</v>
      </c>
      <c r="K3806" t="s">
        <v>138</v>
      </c>
      <c r="L3806" t="s">
        <v>11123</v>
      </c>
      <c r="M3806" t="s">
        <v>11124</v>
      </c>
      <c r="N3806">
        <v>1.9341666660000001</v>
      </c>
      <c r="O3806">
        <v>0</v>
      </c>
      <c r="P3806">
        <v>5</v>
      </c>
      <c r="Q3806">
        <v>0</v>
      </c>
      <c r="R3806">
        <v>0</v>
      </c>
      <c r="S3806">
        <v>0</v>
      </c>
      <c r="T3806">
        <v>1</v>
      </c>
      <c r="U3806">
        <v>0</v>
      </c>
      <c r="V3806">
        <v>0</v>
      </c>
      <c r="W3806">
        <v>0</v>
      </c>
      <c r="X3806">
        <v>2.9002715899304738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2.9002715899304738</v>
      </c>
    </row>
    <row r="3807" spans="1:31" x14ac:dyDescent="0.25">
      <c r="A3807">
        <v>2367538</v>
      </c>
      <c r="B3807">
        <v>1</v>
      </c>
      <c r="C3807" t="s">
        <v>80</v>
      </c>
      <c r="D3807" t="s">
        <v>107</v>
      </c>
      <c r="E3807" t="s">
        <v>171</v>
      </c>
      <c r="F3807" t="s">
        <v>1076</v>
      </c>
      <c r="G3807" t="s">
        <v>168</v>
      </c>
      <c r="H3807" t="s">
        <v>135</v>
      </c>
      <c r="I3807" t="s">
        <v>136</v>
      </c>
      <c r="J3807" t="s">
        <v>137</v>
      </c>
      <c r="K3807" t="s">
        <v>138</v>
      </c>
      <c r="L3807" t="s">
        <v>11125</v>
      </c>
      <c r="M3807" t="s">
        <v>11126</v>
      </c>
      <c r="N3807">
        <v>0.88972222199999995</v>
      </c>
      <c r="O3807">
        <v>1</v>
      </c>
      <c r="P3807">
        <v>1191</v>
      </c>
      <c r="Q3807">
        <v>1</v>
      </c>
      <c r="R3807">
        <v>0</v>
      </c>
      <c r="S3807">
        <v>2</v>
      </c>
      <c r="T3807">
        <v>50</v>
      </c>
      <c r="U3807">
        <v>0</v>
      </c>
      <c r="V3807">
        <v>3</v>
      </c>
      <c r="W3807">
        <v>44.747418914634672</v>
      </c>
      <c r="X3807">
        <v>410.66736969988034</v>
      </c>
      <c r="Y3807">
        <v>0.61864966955733758</v>
      </c>
      <c r="Z3807">
        <v>0</v>
      </c>
      <c r="AA3807">
        <v>12.201515670377058</v>
      </c>
      <c r="AB3807">
        <v>95.959288021701767</v>
      </c>
      <c r="AC3807">
        <v>0</v>
      </c>
      <c r="AD3807">
        <v>21.771913156157911</v>
      </c>
      <c r="AE3807">
        <v>585.96615513230904</v>
      </c>
    </row>
    <row r="3808" spans="1:31" x14ac:dyDescent="0.25">
      <c r="A3808">
        <v>2367352</v>
      </c>
      <c r="B3808">
        <v>1</v>
      </c>
      <c r="C3808" t="s">
        <v>81</v>
      </c>
      <c r="D3808" t="s">
        <v>127</v>
      </c>
      <c r="E3808" t="s">
        <v>132</v>
      </c>
      <c r="F3808" t="s">
        <v>11127</v>
      </c>
      <c r="G3808" t="s">
        <v>168</v>
      </c>
      <c r="H3808" t="s">
        <v>135</v>
      </c>
      <c r="I3808" t="s">
        <v>136</v>
      </c>
      <c r="J3808" t="s">
        <v>137</v>
      </c>
      <c r="K3808" t="s">
        <v>138</v>
      </c>
      <c r="L3808" t="s">
        <v>11128</v>
      </c>
      <c r="M3808" t="s">
        <v>11129</v>
      </c>
      <c r="N3808">
        <v>1.032777777</v>
      </c>
      <c r="O3808">
        <v>0</v>
      </c>
      <c r="P3808">
        <v>407</v>
      </c>
      <c r="Q3808">
        <v>29</v>
      </c>
      <c r="R3808">
        <v>60</v>
      </c>
      <c r="S3808">
        <v>4</v>
      </c>
      <c r="T3808">
        <v>33</v>
      </c>
      <c r="U3808">
        <v>0</v>
      </c>
      <c r="V3808">
        <v>0</v>
      </c>
      <c r="W3808">
        <v>0</v>
      </c>
      <c r="X3808">
        <v>82.855399183048249</v>
      </c>
      <c r="Y3808">
        <v>77.316668677011052</v>
      </c>
      <c r="Z3808">
        <v>117.7523638287465</v>
      </c>
      <c r="AA3808">
        <v>20.04369498562335</v>
      </c>
      <c r="AB3808">
        <v>24.672289636303066</v>
      </c>
      <c r="AC3808">
        <v>0</v>
      </c>
      <c r="AD3808">
        <v>0</v>
      </c>
      <c r="AE3808">
        <v>322.64041631073223</v>
      </c>
    </row>
    <row r="3809" spans="1:31" x14ac:dyDescent="0.25">
      <c r="A3809">
        <v>2367372</v>
      </c>
      <c r="B3809">
        <v>1</v>
      </c>
      <c r="C3809" t="s">
        <v>81</v>
      </c>
      <c r="D3809" t="s">
        <v>112</v>
      </c>
      <c r="E3809" t="s">
        <v>225</v>
      </c>
      <c r="F3809" t="s">
        <v>11130</v>
      </c>
      <c r="G3809" t="s">
        <v>252</v>
      </c>
      <c r="H3809" t="s">
        <v>151</v>
      </c>
      <c r="I3809" t="s">
        <v>136</v>
      </c>
      <c r="J3809" t="s">
        <v>137</v>
      </c>
      <c r="K3809" t="s">
        <v>245</v>
      </c>
      <c r="L3809" t="s">
        <v>11131</v>
      </c>
      <c r="M3809" t="s">
        <v>11132</v>
      </c>
      <c r="N3809">
        <v>5.4480555549999998</v>
      </c>
      <c r="O3809">
        <v>0</v>
      </c>
      <c r="P3809">
        <v>58</v>
      </c>
      <c r="Q3809">
        <v>0</v>
      </c>
      <c r="R3809">
        <v>0</v>
      </c>
      <c r="S3809">
        <v>0</v>
      </c>
      <c r="T3809">
        <v>4</v>
      </c>
      <c r="U3809">
        <v>0</v>
      </c>
      <c r="V3809">
        <v>0</v>
      </c>
      <c r="W3809">
        <v>0</v>
      </c>
      <c r="X3809">
        <v>101.28939627646047</v>
      </c>
      <c r="Y3809">
        <v>0</v>
      </c>
      <c r="Z3809">
        <v>0</v>
      </c>
      <c r="AA3809">
        <v>0</v>
      </c>
      <c r="AB3809">
        <v>45.858148986003116</v>
      </c>
      <c r="AC3809">
        <v>0</v>
      </c>
      <c r="AD3809">
        <v>0</v>
      </c>
      <c r="AE3809">
        <v>147.14754526246358</v>
      </c>
    </row>
    <row r="3810" spans="1:31" x14ac:dyDescent="0.25">
      <c r="A3810">
        <v>2367913</v>
      </c>
      <c r="B3810">
        <v>1</v>
      </c>
      <c r="C3810" t="s">
        <v>81</v>
      </c>
      <c r="D3810" t="s">
        <v>127</v>
      </c>
      <c r="E3810" t="s">
        <v>166</v>
      </c>
      <c r="F3810" t="s">
        <v>11133</v>
      </c>
      <c r="G3810" t="s">
        <v>168</v>
      </c>
      <c r="H3810" t="s">
        <v>135</v>
      </c>
      <c r="I3810" t="s">
        <v>136</v>
      </c>
      <c r="J3810" t="s">
        <v>137</v>
      </c>
      <c r="K3810" t="s">
        <v>138</v>
      </c>
      <c r="L3810" t="s">
        <v>11134</v>
      </c>
      <c r="M3810" t="s">
        <v>11135</v>
      </c>
      <c r="N3810">
        <v>2.8463888879999999</v>
      </c>
      <c r="O3810">
        <v>0</v>
      </c>
      <c r="P3810">
        <v>16</v>
      </c>
      <c r="Q3810">
        <v>0</v>
      </c>
      <c r="R3810">
        <v>3</v>
      </c>
      <c r="S3810">
        <v>6</v>
      </c>
      <c r="T3810">
        <v>11</v>
      </c>
      <c r="U3810">
        <v>0</v>
      </c>
      <c r="V3810">
        <v>0</v>
      </c>
      <c r="W3810">
        <v>0</v>
      </c>
      <c r="X3810">
        <v>20.017623816035375</v>
      </c>
      <c r="Y3810">
        <v>0</v>
      </c>
      <c r="Z3810">
        <v>20.314335930100821</v>
      </c>
      <c r="AA3810">
        <v>231.69196978792263</v>
      </c>
      <c r="AB3810">
        <v>51.711351665483988</v>
      </c>
      <c r="AC3810">
        <v>0</v>
      </c>
      <c r="AD3810">
        <v>0</v>
      </c>
      <c r="AE3810">
        <v>323.73528119954278</v>
      </c>
    </row>
    <row r="3811" spans="1:31" x14ac:dyDescent="0.25">
      <c r="A3811">
        <v>2367807</v>
      </c>
      <c r="B3811">
        <v>1</v>
      </c>
      <c r="C3811" t="s">
        <v>80</v>
      </c>
      <c r="D3811" t="s">
        <v>95</v>
      </c>
      <c r="E3811" t="s">
        <v>166</v>
      </c>
      <c r="F3811" t="s">
        <v>1976</v>
      </c>
      <c r="G3811" t="s">
        <v>168</v>
      </c>
      <c r="H3811" t="s">
        <v>135</v>
      </c>
      <c r="I3811" t="s">
        <v>136</v>
      </c>
      <c r="J3811" t="s">
        <v>137</v>
      </c>
      <c r="K3811" t="s">
        <v>138</v>
      </c>
      <c r="L3811" t="s">
        <v>11136</v>
      </c>
      <c r="M3811" t="s">
        <v>11137</v>
      </c>
      <c r="N3811">
        <v>7.7777777000000006E-2</v>
      </c>
      <c r="O3811">
        <v>5</v>
      </c>
      <c r="P3811">
        <v>707</v>
      </c>
      <c r="Q3811">
        <v>26</v>
      </c>
      <c r="R3811">
        <v>8</v>
      </c>
      <c r="S3811">
        <v>30</v>
      </c>
      <c r="T3811">
        <v>41</v>
      </c>
      <c r="U3811">
        <v>0</v>
      </c>
      <c r="V3811">
        <v>0</v>
      </c>
      <c r="W3811">
        <v>0.3350414402346667</v>
      </c>
      <c r="X3811">
        <v>16.268991719832044</v>
      </c>
      <c r="Y3811">
        <v>9.8645762847109335</v>
      </c>
      <c r="Z3811">
        <v>0.84697551067080001</v>
      </c>
      <c r="AA3811">
        <v>19.868774762858074</v>
      </c>
      <c r="AB3811">
        <v>4.5495911878204671</v>
      </c>
      <c r="AC3811">
        <v>0</v>
      </c>
      <c r="AD3811">
        <v>0</v>
      </c>
      <c r="AE3811">
        <v>51.733950906126978</v>
      </c>
    </row>
    <row r="3812" spans="1:31" x14ac:dyDescent="0.25">
      <c r="A3812">
        <v>2367750</v>
      </c>
      <c r="B3812">
        <v>1</v>
      </c>
      <c r="C3812" t="s">
        <v>81</v>
      </c>
      <c r="D3812" t="s">
        <v>127</v>
      </c>
      <c r="E3812" t="s">
        <v>171</v>
      </c>
      <c r="F3812" t="s">
        <v>11138</v>
      </c>
      <c r="G3812" t="s">
        <v>168</v>
      </c>
      <c r="H3812" t="s">
        <v>135</v>
      </c>
      <c r="I3812" t="s">
        <v>136</v>
      </c>
      <c r="J3812" t="s">
        <v>137</v>
      </c>
      <c r="K3812" t="s">
        <v>138</v>
      </c>
      <c r="L3812" t="s">
        <v>11139</v>
      </c>
      <c r="M3812" t="s">
        <v>11140</v>
      </c>
      <c r="N3812">
        <v>1.6202777770000001</v>
      </c>
      <c r="O3812">
        <v>0</v>
      </c>
      <c r="P3812">
        <v>0</v>
      </c>
      <c r="Q3812">
        <v>0</v>
      </c>
      <c r="R3812">
        <v>14</v>
      </c>
      <c r="S3812">
        <v>0</v>
      </c>
      <c r="T3812">
        <v>4</v>
      </c>
      <c r="U3812">
        <v>1</v>
      </c>
      <c r="V3812">
        <v>0</v>
      </c>
      <c r="W3812">
        <v>0</v>
      </c>
      <c r="X3812">
        <v>0</v>
      </c>
      <c r="Y3812">
        <v>0</v>
      </c>
      <c r="Z3812">
        <v>49.500307415503883</v>
      </c>
      <c r="AA3812">
        <v>0</v>
      </c>
      <c r="AB3812">
        <v>3.4609429350555461</v>
      </c>
      <c r="AC3812">
        <v>236.07499755515522</v>
      </c>
      <c r="AD3812">
        <v>0</v>
      </c>
      <c r="AE3812">
        <v>289.03624790571467</v>
      </c>
    </row>
    <row r="3813" spans="1:31" x14ac:dyDescent="0.25">
      <c r="A3813">
        <v>2367558</v>
      </c>
      <c r="B3813">
        <v>1</v>
      </c>
      <c r="C3813" t="s">
        <v>80</v>
      </c>
      <c r="D3813" t="s">
        <v>82</v>
      </c>
      <c r="E3813" t="s">
        <v>132</v>
      </c>
      <c r="F3813" t="s">
        <v>11141</v>
      </c>
      <c r="G3813" t="s">
        <v>168</v>
      </c>
      <c r="H3813" t="s">
        <v>135</v>
      </c>
      <c r="I3813" t="s">
        <v>136</v>
      </c>
      <c r="J3813" t="s">
        <v>137</v>
      </c>
      <c r="K3813" t="s">
        <v>138</v>
      </c>
      <c r="L3813" t="s">
        <v>11142</v>
      </c>
      <c r="M3813" t="s">
        <v>11143</v>
      </c>
      <c r="N3813">
        <v>2.2016666659999999</v>
      </c>
      <c r="O3813">
        <v>13</v>
      </c>
      <c r="P3813">
        <v>541</v>
      </c>
      <c r="Q3813">
        <v>0</v>
      </c>
      <c r="R3813">
        <v>0</v>
      </c>
      <c r="S3813">
        <v>114</v>
      </c>
      <c r="T3813">
        <v>1381</v>
      </c>
      <c r="U3813">
        <v>0</v>
      </c>
      <c r="V3813">
        <v>20</v>
      </c>
      <c r="W3813">
        <v>5.075774281627921</v>
      </c>
      <c r="X3813">
        <v>413.5541087573871</v>
      </c>
      <c r="Y3813">
        <v>0</v>
      </c>
      <c r="Z3813">
        <v>0</v>
      </c>
      <c r="AA3813">
        <v>2756.0705432922591</v>
      </c>
      <c r="AB3813">
        <v>3575.4832632227995</v>
      </c>
      <c r="AC3813">
        <v>0</v>
      </c>
      <c r="AD3813">
        <v>789.31450084837866</v>
      </c>
      <c r="AE3813">
        <v>7539.4981904024526</v>
      </c>
    </row>
    <row r="3814" spans="1:31" x14ac:dyDescent="0.25">
      <c r="A3814">
        <v>2367458</v>
      </c>
      <c r="B3814">
        <v>1</v>
      </c>
      <c r="C3814" t="s">
        <v>80</v>
      </c>
      <c r="D3814" t="s">
        <v>107</v>
      </c>
      <c r="E3814" t="s">
        <v>166</v>
      </c>
      <c r="F3814" t="s">
        <v>4533</v>
      </c>
      <c r="G3814" t="s">
        <v>244</v>
      </c>
      <c r="H3814" t="s">
        <v>135</v>
      </c>
      <c r="I3814" t="s">
        <v>136</v>
      </c>
      <c r="J3814" t="s">
        <v>137</v>
      </c>
      <c r="K3814" t="s">
        <v>245</v>
      </c>
      <c r="L3814" t="s">
        <v>11144</v>
      </c>
      <c r="M3814" t="s">
        <v>11145</v>
      </c>
      <c r="N3814">
        <v>6.5083333330000004</v>
      </c>
      <c r="O3814">
        <v>3</v>
      </c>
      <c r="P3814">
        <v>1347</v>
      </c>
      <c r="Q3814">
        <v>5</v>
      </c>
      <c r="R3814">
        <v>111</v>
      </c>
      <c r="S3814">
        <v>18</v>
      </c>
      <c r="T3814">
        <v>201</v>
      </c>
      <c r="U3814">
        <v>0</v>
      </c>
      <c r="V3814">
        <v>4</v>
      </c>
      <c r="W3814">
        <v>19.462161292548338</v>
      </c>
      <c r="X3814">
        <v>2706.9765763214582</v>
      </c>
      <c r="Y3814">
        <v>39.686247303935495</v>
      </c>
      <c r="Z3814">
        <v>359.87118193935692</v>
      </c>
      <c r="AA3814">
        <v>1004.5906684915113</v>
      </c>
      <c r="AB3814">
        <v>1995.7466850622809</v>
      </c>
      <c r="AC3814">
        <v>0</v>
      </c>
      <c r="AD3814">
        <v>1629.457091114371</v>
      </c>
      <c r="AE3814">
        <v>7755.7906115254627</v>
      </c>
    </row>
    <row r="3815" spans="1:31" x14ac:dyDescent="0.25">
      <c r="A3815">
        <v>2367999</v>
      </c>
      <c r="B3815">
        <v>1</v>
      </c>
      <c r="C3815" t="s">
        <v>80</v>
      </c>
      <c r="D3815" t="s">
        <v>95</v>
      </c>
      <c r="E3815" t="s">
        <v>148</v>
      </c>
      <c r="F3815" t="s">
        <v>11146</v>
      </c>
      <c r="G3815" t="s">
        <v>160</v>
      </c>
      <c r="H3815" t="s">
        <v>151</v>
      </c>
      <c r="I3815" t="s">
        <v>136</v>
      </c>
      <c r="J3815" t="s">
        <v>137</v>
      </c>
      <c r="K3815" t="s">
        <v>138</v>
      </c>
      <c r="L3815" t="s">
        <v>11147</v>
      </c>
      <c r="M3815" t="s">
        <v>11148</v>
      </c>
      <c r="N3815">
        <v>5.6630555549999997</v>
      </c>
      <c r="O3815">
        <v>0</v>
      </c>
      <c r="P3815">
        <v>1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1.704787200075188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1.704787200075188</v>
      </c>
    </row>
    <row r="3816" spans="1:31" x14ac:dyDescent="0.25">
      <c r="A3816">
        <v>2367598</v>
      </c>
      <c r="B3816">
        <v>1</v>
      </c>
      <c r="C3816" t="s">
        <v>81</v>
      </c>
      <c r="D3816" t="s">
        <v>119</v>
      </c>
      <c r="E3816" t="s">
        <v>132</v>
      </c>
      <c r="F3816" t="s">
        <v>11149</v>
      </c>
      <c r="G3816" t="s">
        <v>244</v>
      </c>
      <c r="H3816" t="s">
        <v>135</v>
      </c>
      <c r="I3816" t="s">
        <v>136</v>
      </c>
      <c r="J3816" t="s">
        <v>137</v>
      </c>
      <c r="K3816" t="s">
        <v>245</v>
      </c>
      <c r="L3816" t="s">
        <v>11150</v>
      </c>
      <c r="M3816" t="s">
        <v>11151</v>
      </c>
      <c r="N3816">
        <v>1.136111111</v>
      </c>
      <c r="O3816">
        <v>0</v>
      </c>
      <c r="P3816">
        <v>1280</v>
      </c>
      <c r="Q3816">
        <v>94</v>
      </c>
      <c r="R3816">
        <v>220</v>
      </c>
      <c r="S3816">
        <v>10</v>
      </c>
      <c r="T3816">
        <v>57</v>
      </c>
      <c r="U3816">
        <v>0</v>
      </c>
      <c r="V3816">
        <v>0</v>
      </c>
      <c r="W3816">
        <v>0</v>
      </c>
      <c r="X3816">
        <v>242.04730124632079</v>
      </c>
      <c r="Y3816">
        <v>1450.7451315584231</v>
      </c>
      <c r="Z3816">
        <v>1506.6549610161371</v>
      </c>
      <c r="AA3816">
        <v>62.905737524457223</v>
      </c>
      <c r="AB3816">
        <v>66.096919300565915</v>
      </c>
      <c r="AC3816">
        <v>0</v>
      </c>
      <c r="AD3816">
        <v>0</v>
      </c>
      <c r="AE3816">
        <v>3328.4500506459044</v>
      </c>
    </row>
    <row r="3817" spans="1:31" x14ac:dyDescent="0.25">
      <c r="A3817">
        <v>2367767</v>
      </c>
      <c r="B3817">
        <v>1</v>
      </c>
      <c r="C3817" t="s">
        <v>80</v>
      </c>
      <c r="D3817" t="s">
        <v>93</v>
      </c>
      <c r="E3817" t="s">
        <v>166</v>
      </c>
      <c r="F3817" t="s">
        <v>4177</v>
      </c>
      <c r="G3817" t="s">
        <v>168</v>
      </c>
      <c r="H3817" t="s">
        <v>135</v>
      </c>
      <c r="I3817" t="s">
        <v>136</v>
      </c>
      <c r="J3817" t="s">
        <v>137</v>
      </c>
      <c r="K3817" t="s">
        <v>138</v>
      </c>
      <c r="L3817" t="s">
        <v>11152</v>
      </c>
      <c r="M3817" t="s">
        <v>11153</v>
      </c>
      <c r="N3817">
        <v>0.175555555</v>
      </c>
      <c r="O3817">
        <v>0</v>
      </c>
      <c r="P3817">
        <v>691</v>
      </c>
      <c r="Q3817">
        <v>16</v>
      </c>
      <c r="R3817">
        <v>196</v>
      </c>
      <c r="S3817">
        <v>8</v>
      </c>
      <c r="T3817">
        <v>201</v>
      </c>
      <c r="U3817">
        <v>0</v>
      </c>
      <c r="V3817">
        <v>0</v>
      </c>
      <c r="W3817">
        <v>0</v>
      </c>
      <c r="X3817">
        <v>63.45790303395048</v>
      </c>
      <c r="Y3817">
        <v>34.343260077827289</v>
      </c>
      <c r="Z3817">
        <v>135.88105718329368</v>
      </c>
      <c r="AA3817">
        <v>22.743971016775838</v>
      </c>
      <c r="AB3817">
        <v>97.456651533491438</v>
      </c>
      <c r="AC3817">
        <v>0</v>
      </c>
      <c r="AD3817">
        <v>0</v>
      </c>
      <c r="AE3817">
        <v>353.8828428453387</v>
      </c>
    </row>
    <row r="3818" spans="1:31" x14ac:dyDescent="0.25">
      <c r="A3818">
        <v>2367744</v>
      </c>
      <c r="B3818">
        <v>1</v>
      </c>
      <c r="C3818" t="s">
        <v>81</v>
      </c>
      <c r="D3818" t="s">
        <v>119</v>
      </c>
      <c r="E3818" t="s">
        <v>132</v>
      </c>
      <c r="F3818" t="s">
        <v>11154</v>
      </c>
      <c r="G3818" t="s">
        <v>168</v>
      </c>
      <c r="H3818" t="s">
        <v>135</v>
      </c>
      <c r="I3818" t="s">
        <v>136</v>
      </c>
      <c r="J3818" t="s">
        <v>137</v>
      </c>
      <c r="K3818" t="s">
        <v>138</v>
      </c>
      <c r="L3818" t="s">
        <v>11155</v>
      </c>
      <c r="M3818" t="s">
        <v>11156</v>
      </c>
      <c r="N3818">
        <v>0.81388888800000003</v>
      </c>
      <c r="O3818">
        <v>0</v>
      </c>
      <c r="P3818">
        <v>0</v>
      </c>
      <c r="Q3818">
        <v>0</v>
      </c>
      <c r="R3818">
        <v>0</v>
      </c>
      <c r="S3818">
        <v>3</v>
      </c>
      <c r="T3818">
        <v>113</v>
      </c>
      <c r="U3818">
        <v>0</v>
      </c>
      <c r="V3818">
        <v>2</v>
      </c>
      <c r="W3818">
        <v>0</v>
      </c>
      <c r="X3818">
        <v>0</v>
      </c>
      <c r="Y3818">
        <v>0</v>
      </c>
      <c r="Z3818">
        <v>0</v>
      </c>
      <c r="AA3818">
        <v>61.562582361052847</v>
      </c>
      <c r="AB3818">
        <v>42.973986809428126</v>
      </c>
      <c r="AC3818">
        <v>0</v>
      </c>
      <c r="AD3818">
        <v>16.299665633595694</v>
      </c>
      <c r="AE3818">
        <v>120.83623480407667</v>
      </c>
    </row>
    <row r="3819" spans="1:31" x14ac:dyDescent="0.25">
      <c r="A3819">
        <v>2367644</v>
      </c>
      <c r="B3819">
        <v>1</v>
      </c>
      <c r="C3819" t="s">
        <v>81</v>
      </c>
      <c r="D3819" t="s">
        <v>119</v>
      </c>
      <c r="E3819" t="s">
        <v>171</v>
      </c>
      <c r="F3819" t="s">
        <v>10525</v>
      </c>
      <c r="G3819" t="s">
        <v>168</v>
      </c>
      <c r="H3819" t="s">
        <v>135</v>
      </c>
      <c r="I3819" t="s">
        <v>653</v>
      </c>
      <c r="J3819" t="s">
        <v>137</v>
      </c>
      <c r="K3819" t="s">
        <v>138</v>
      </c>
      <c r="L3819" t="s">
        <v>11157</v>
      </c>
      <c r="M3819" t="s">
        <v>11158</v>
      </c>
      <c r="N3819">
        <v>1.7777777000000002E-2</v>
      </c>
      <c r="O3819">
        <v>0</v>
      </c>
      <c r="P3819">
        <v>1655</v>
      </c>
      <c r="Q3819">
        <v>113</v>
      </c>
      <c r="R3819">
        <v>373</v>
      </c>
      <c r="S3819">
        <v>12</v>
      </c>
      <c r="T3819">
        <v>93</v>
      </c>
      <c r="U3819">
        <v>0</v>
      </c>
      <c r="V3819">
        <v>0</v>
      </c>
      <c r="W3819">
        <v>0</v>
      </c>
      <c r="X3819">
        <v>5.7429504475491537</v>
      </c>
      <c r="Y3819">
        <v>24.05814465650062</v>
      </c>
      <c r="Z3819">
        <v>38.658815658614408</v>
      </c>
      <c r="AA3819">
        <v>1.8985269114887289</v>
      </c>
      <c r="AB3819">
        <v>1.7941048503415999</v>
      </c>
      <c r="AC3819">
        <v>0</v>
      </c>
      <c r="AD3819">
        <v>0</v>
      </c>
      <c r="AE3819">
        <v>72.152542524494507</v>
      </c>
    </row>
    <row r="3820" spans="1:31" x14ac:dyDescent="0.25">
      <c r="A3820">
        <v>2367813</v>
      </c>
      <c r="B3820">
        <v>1</v>
      </c>
      <c r="C3820" t="s">
        <v>80</v>
      </c>
      <c r="D3820" t="s">
        <v>84</v>
      </c>
      <c r="E3820" t="s">
        <v>225</v>
      </c>
      <c r="F3820" t="s">
        <v>11159</v>
      </c>
      <c r="G3820" t="s">
        <v>219</v>
      </c>
      <c r="H3820" t="s">
        <v>151</v>
      </c>
      <c r="I3820" t="s">
        <v>136</v>
      </c>
      <c r="J3820" t="s">
        <v>137</v>
      </c>
      <c r="K3820" t="s">
        <v>138</v>
      </c>
      <c r="L3820" t="s">
        <v>11160</v>
      </c>
      <c r="M3820" t="s">
        <v>11161</v>
      </c>
      <c r="N3820">
        <v>2.2661111109999998</v>
      </c>
      <c r="O3820">
        <v>0</v>
      </c>
      <c r="P3820">
        <v>84</v>
      </c>
      <c r="Q3820">
        <v>0</v>
      </c>
      <c r="R3820">
        <v>0</v>
      </c>
      <c r="S3820">
        <v>0</v>
      </c>
      <c r="T3820">
        <v>2</v>
      </c>
      <c r="U3820">
        <v>0</v>
      </c>
      <c r="V3820">
        <v>0</v>
      </c>
      <c r="W3820">
        <v>0</v>
      </c>
      <c r="X3820">
        <v>60.411761580763518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60.411761580763518</v>
      </c>
    </row>
    <row r="3821" spans="1:31" x14ac:dyDescent="0.25">
      <c r="A3821">
        <v>2367667</v>
      </c>
      <c r="B3821">
        <v>1</v>
      </c>
      <c r="C3821" t="s">
        <v>80</v>
      </c>
      <c r="D3821" t="s">
        <v>83</v>
      </c>
      <c r="E3821" t="s">
        <v>320</v>
      </c>
      <c r="F3821" t="s">
        <v>11162</v>
      </c>
      <c r="G3821" t="s">
        <v>168</v>
      </c>
      <c r="H3821" t="s">
        <v>135</v>
      </c>
      <c r="I3821" t="s">
        <v>136</v>
      </c>
      <c r="J3821" t="s">
        <v>137</v>
      </c>
      <c r="K3821" t="s">
        <v>138</v>
      </c>
      <c r="L3821" t="s">
        <v>11163</v>
      </c>
      <c r="M3821" t="s">
        <v>548</v>
      </c>
      <c r="N3821">
        <v>0.37110638800000001</v>
      </c>
      <c r="O3821">
        <v>61</v>
      </c>
      <c r="P3821">
        <v>5613</v>
      </c>
      <c r="Q3821">
        <v>0</v>
      </c>
      <c r="R3821">
        <v>1</v>
      </c>
      <c r="S3821">
        <v>4</v>
      </c>
      <c r="T3821">
        <v>362</v>
      </c>
      <c r="U3821">
        <v>0</v>
      </c>
      <c r="V3821">
        <v>0</v>
      </c>
      <c r="W3821">
        <v>9.2047464269604067</v>
      </c>
      <c r="X3821">
        <v>722.8806372969658</v>
      </c>
      <c r="Y3821">
        <v>0</v>
      </c>
      <c r="Z3821">
        <v>0</v>
      </c>
      <c r="AA3821">
        <v>32.864058875691541</v>
      </c>
      <c r="AB3821">
        <v>168.68006392921305</v>
      </c>
      <c r="AC3821">
        <v>0</v>
      </c>
      <c r="AD3821">
        <v>0</v>
      </c>
      <c r="AE3821">
        <v>933.62950652883069</v>
      </c>
    </row>
    <row r="3822" spans="1:31" x14ac:dyDescent="0.25">
      <c r="A3822">
        <v>2367521</v>
      </c>
      <c r="B3822">
        <v>1</v>
      </c>
      <c r="C3822" t="s">
        <v>81</v>
      </c>
      <c r="D3822" t="s">
        <v>125</v>
      </c>
      <c r="E3822" t="s">
        <v>132</v>
      </c>
      <c r="F3822" t="s">
        <v>11164</v>
      </c>
      <c r="G3822" t="s">
        <v>134</v>
      </c>
      <c r="H3822" t="s">
        <v>135</v>
      </c>
      <c r="I3822" t="s">
        <v>136</v>
      </c>
      <c r="J3822" t="s">
        <v>137</v>
      </c>
      <c r="K3822" t="s">
        <v>138</v>
      </c>
      <c r="L3822" t="s">
        <v>11165</v>
      </c>
      <c r="M3822" t="s">
        <v>11166</v>
      </c>
      <c r="N3822">
        <v>4.4191666659999997</v>
      </c>
      <c r="O3822">
        <v>0</v>
      </c>
      <c r="P3822">
        <v>0</v>
      </c>
      <c r="Q3822">
        <v>0</v>
      </c>
      <c r="R3822">
        <v>44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703.5566892779209</v>
      </c>
      <c r="AA3822">
        <v>0</v>
      </c>
      <c r="AB3822">
        <v>0</v>
      </c>
      <c r="AC3822">
        <v>0</v>
      </c>
      <c r="AD3822">
        <v>0</v>
      </c>
      <c r="AE3822">
        <v>703.5566892779209</v>
      </c>
    </row>
    <row r="3823" spans="1:31" x14ac:dyDescent="0.25">
      <c r="A3823">
        <v>2367936</v>
      </c>
      <c r="B3823">
        <v>1</v>
      </c>
      <c r="C3823" t="s">
        <v>81</v>
      </c>
      <c r="D3823" t="s">
        <v>112</v>
      </c>
      <c r="E3823" t="s">
        <v>225</v>
      </c>
      <c r="F3823" t="s">
        <v>11167</v>
      </c>
      <c r="G3823" t="s">
        <v>2703</v>
      </c>
      <c r="H3823" t="s">
        <v>151</v>
      </c>
      <c r="I3823" t="s">
        <v>136</v>
      </c>
      <c r="J3823" t="s">
        <v>137</v>
      </c>
      <c r="K3823" t="s">
        <v>138</v>
      </c>
      <c r="L3823" t="s">
        <v>11168</v>
      </c>
      <c r="M3823" t="s">
        <v>11169</v>
      </c>
      <c r="N3823">
        <v>0.836388888</v>
      </c>
      <c r="O3823">
        <v>0</v>
      </c>
      <c r="P3823">
        <v>2</v>
      </c>
      <c r="Q3823">
        <v>0</v>
      </c>
      <c r="R3823">
        <v>2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0.48323543377111833</v>
      </c>
      <c r="Y3823">
        <v>0</v>
      </c>
      <c r="Z3823">
        <v>2.8875064365322878</v>
      </c>
      <c r="AA3823">
        <v>0</v>
      </c>
      <c r="AB3823">
        <v>0</v>
      </c>
      <c r="AC3823">
        <v>0</v>
      </c>
      <c r="AD3823">
        <v>0</v>
      </c>
      <c r="AE3823">
        <v>3.370741870303406</v>
      </c>
    </row>
    <row r="3824" spans="1:31" x14ac:dyDescent="0.25">
      <c r="A3824">
        <v>2367830</v>
      </c>
      <c r="B3824">
        <v>1</v>
      </c>
      <c r="C3824" t="s">
        <v>80</v>
      </c>
      <c r="D3824" t="s">
        <v>98</v>
      </c>
      <c r="E3824" t="s">
        <v>148</v>
      </c>
      <c r="F3824" t="s">
        <v>11170</v>
      </c>
      <c r="G3824" t="s">
        <v>160</v>
      </c>
      <c r="H3824" t="s">
        <v>151</v>
      </c>
      <c r="I3824" t="s">
        <v>136</v>
      </c>
      <c r="J3824" t="s">
        <v>137</v>
      </c>
      <c r="K3824" t="s">
        <v>138</v>
      </c>
      <c r="L3824" t="s">
        <v>11171</v>
      </c>
      <c r="M3824" t="s">
        <v>11172</v>
      </c>
      <c r="N3824">
        <v>0.83611111100000002</v>
      </c>
      <c r="O3824">
        <v>0</v>
      </c>
      <c r="P3824">
        <v>1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0.2043362243427817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0.2043362243427817</v>
      </c>
    </row>
    <row r="3825" spans="1:31" x14ac:dyDescent="0.25">
      <c r="A3825">
        <v>2367475</v>
      </c>
      <c r="B3825">
        <v>1</v>
      </c>
      <c r="C3825" t="s">
        <v>80</v>
      </c>
      <c r="D3825" t="s">
        <v>87</v>
      </c>
      <c r="E3825" t="s">
        <v>148</v>
      </c>
      <c r="F3825" t="s">
        <v>10185</v>
      </c>
      <c r="G3825" t="s">
        <v>240</v>
      </c>
      <c r="H3825" t="s">
        <v>151</v>
      </c>
      <c r="I3825" t="s">
        <v>136</v>
      </c>
      <c r="J3825" t="s">
        <v>137</v>
      </c>
      <c r="K3825" t="s">
        <v>138</v>
      </c>
      <c r="L3825" t="s">
        <v>11173</v>
      </c>
      <c r="M3825" t="s">
        <v>11174</v>
      </c>
      <c r="N3825">
        <v>7.6627777769999996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1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245.34302812434285</v>
      </c>
      <c r="AE3825">
        <v>245.34302812434285</v>
      </c>
    </row>
    <row r="3826" spans="1:31" x14ac:dyDescent="0.25">
      <c r="A3826">
        <v>2367329</v>
      </c>
      <c r="B3826">
        <v>1</v>
      </c>
      <c r="C3826" t="s">
        <v>80</v>
      </c>
      <c r="D3826" t="s">
        <v>96</v>
      </c>
      <c r="E3826" t="s">
        <v>175</v>
      </c>
      <c r="F3826" t="s">
        <v>8744</v>
      </c>
      <c r="G3826" t="s">
        <v>219</v>
      </c>
      <c r="H3826" t="s">
        <v>151</v>
      </c>
      <c r="I3826" t="s">
        <v>136</v>
      </c>
      <c r="J3826" t="s">
        <v>137</v>
      </c>
      <c r="K3826" t="s">
        <v>138</v>
      </c>
      <c r="L3826" t="s">
        <v>11175</v>
      </c>
      <c r="M3826" t="s">
        <v>11176</v>
      </c>
      <c r="N3826">
        <v>5.8158333329999996</v>
      </c>
      <c r="O3826">
        <v>0</v>
      </c>
      <c r="P3826">
        <v>16</v>
      </c>
      <c r="Q3826">
        <v>0</v>
      </c>
      <c r="R3826">
        <v>0</v>
      </c>
      <c r="S3826">
        <v>0</v>
      </c>
      <c r="T3826">
        <v>6</v>
      </c>
      <c r="U3826">
        <v>0</v>
      </c>
      <c r="V3826">
        <v>0</v>
      </c>
      <c r="W3826">
        <v>0</v>
      </c>
      <c r="X3826">
        <v>149.79122941788526</v>
      </c>
      <c r="Y3826">
        <v>0</v>
      </c>
      <c r="Z3826">
        <v>0</v>
      </c>
      <c r="AA3826">
        <v>0</v>
      </c>
      <c r="AB3826">
        <v>398.48072778516496</v>
      </c>
      <c r="AC3826">
        <v>0</v>
      </c>
      <c r="AD3826">
        <v>0</v>
      </c>
      <c r="AE3826">
        <v>548.27195720305019</v>
      </c>
    </row>
    <row r="3827" spans="1:31" x14ac:dyDescent="0.25">
      <c r="A3827">
        <v>2367684</v>
      </c>
      <c r="B3827">
        <v>1</v>
      </c>
      <c r="C3827" t="s">
        <v>81</v>
      </c>
      <c r="D3827" t="s">
        <v>112</v>
      </c>
      <c r="E3827" t="s">
        <v>154</v>
      </c>
      <c r="F3827" t="s">
        <v>948</v>
      </c>
      <c r="G3827" t="s">
        <v>299</v>
      </c>
      <c r="H3827" t="s">
        <v>151</v>
      </c>
      <c r="I3827" t="s">
        <v>136</v>
      </c>
      <c r="J3827" t="s">
        <v>137</v>
      </c>
      <c r="K3827" t="s">
        <v>138</v>
      </c>
      <c r="L3827" t="s">
        <v>11177</v>
      </c>
      <c r="M3827" t="s">
        <v>11178</v>
      </c>
      <c r="N3827">
        <v>0.57527777700000005</v>
      </c>
      <c r="O3827">
        <v>0</v>
      </c>
      <c r="P3827">
        <v>0</v>
      </c>
      <c r="Q3827">
        <v>0</v>
      </c>
      <c r="R3827">
        <v>2</v>
      </c>
      <c r="S3827">
        <v>0</v>
      </c>
      <c r="T3827">
        <v>83</v>
      </c>
      <c r="U3827">
        <v>0</v>
      </c>
      <c r="V3827">
        <v>5</v>
      </c>
      <c r="W3827">
        <v>0</v>
      </c>
      <c r="X3827">
        <v>0</v>
      </c>
      <c r="Y3827">
        <v>0</v>
      </c>
      <c r="Z3827">
        <v>13.013611611766208</v>
      </c>
      <c r="AA3827">
        <v>0</v>
      </c>
      <c r="AB3827">
        <v>40.13630338109283</v>
      </c>
      <c r="AC3827">
        <v>0</v>
      </c>
      <c r="AD3827">
        <v>35.051350718649232</v>
      </c>
      <c r="AE3827">
        <v>88.20126571150827</v>
      </c>
    </row>
    <row r="3828" spans="1:31" x14ac:dyDescent="0.25">
      <c r="A3828">
        <v>2367727</v>
      </c>
      <c r="B3828">
        <v>1</v>
      </c>
      <c r="C3828" t="s">
        <v>80</v>
      </c>
      <c r="D3828" t="s">
        <v>106</v>
      </c>
      <c r="E3828" t="s">
        <v>171</v>
      </c>
      <c r="F3828" t="s">
        <v>11179</v>
      </c>
      <c r="G3828" t="s">
        <v>168</v>
      </c>
      <c r="H3828" t="s">
        <v>135</v>
      </c>
      <c r="I3828" t="s">
        <v>136</v>
      </c>
      <c r="J3828" t="s">
        <v>137</v>
      </c>
      <c r="K3828" t="s">
        <v>138</v>
      </c>
      <c r="L3828" t="s">
        <v>11180</v>
      </c>
      <c r="M3828" t="s">
        <v>11181</v>
      </c>
      <c r="N3828">
        <v>0.62694444400000005</v>
      </c>
      <c r="O3828">
        <v>0</v>
      </c>
      <c r="P3828">
        <v>667</v>
      </c>
      <c r="Q3828">
        <v>0</v>
      </c>
      <c r="R3828">
        <v>64</v>
      </c>
      <c r="S3828">
        <v>1</v>
      </c>
      <c r="T3828">
        <v>105</v>
      </c>
      <c r="U3828">
        <v>0</v>
      </c>
      <c r="V3828">
        <v>0</v>
      </c>
      <c r="W3828">
        <v>0</v>
      </c>
      <c r="X3828">
        <v>79.454179032873853</v>
      </c>
      <c r="Y3828">
        <v>0</v>
      </c>
      <c r="Z3828">
        <v>62.958791466916161</v>
      </c>
      <c r="AA3828">
        <v>1.4109013477053733</v>
      </c>
      <c r="AB3828">
        <v>53.698383289413087</v>
      </c>
      <c r="AC3828">
        <v>0</v>
      </c>
      <c r="AD3828">
        <v>0</v>
      </c>
      <c r="AE3828">
        <v>197.52225513690848</v>
      </c>
    </row>
    <row r="3829" spans="1:31" x14ac:dyDescent="0.25">
      <c r="A3829">
        <v>2367581</v>
      </c>
      <c r="B3829">
        <v>1</v>
      </c>
      <c r="C3829" t="s">
        <v>80</v>
      </c>
      <c r="D3829" t="s">
        <v>83</v>
      </c>
      <c r="E3829" t="s">
        <v>132</v>
      </c>
      <c r="F3829" t="s">
        <v>11182</v>
      </c>
      <c r="G3829" t="s">
        <v>816</v>
      </c>
      <c r="H3829" t="s">
        <v>135</v>
      </c>
      <c r="I3829" t="s">
        <v>136</v>
      </c>
      <c r="J3829" t="s">
        <v>137</v>
      </c>
      <c r="K3829" t="s">
        <v>138</v>
      </c>
      <c r="L3829" t="s">
        <v>11183</v>
      </c>
      <c r="M3829" t="s">
        <v>11184</v>
      </c>
      <c r="N3829">
        <v>1.061666666</v>
      </c>
      <c r="O3829">
        <v>0</v>
      </c>
      <c r="P3829">
        <v>309</v>
      </c>
      <c r="Q3829">
        <v>0</v>
      </c>
      <c r="R3829">
        <v>0</v>
      </c>
      <c r="S3829">
        <v>0</v>
      </c>
      <c r="T3829">
        <v>17</v>
      </c>
      <c r="U3829">
        <v>0</v>
      </c>
      <c r="V3829">
        <v>0</v>
      </c>
      <c r="W3829">
        <v>0</v>
      </c>
      <c r="X3829">
        <v>132.79778891176258</v>
      </c>
      <c r="Y3829">
        <v>0</v>
      </c>
      <c r="Z3829">
        <v>0</v>
      </c>
      <c r="AA3829">
        <v>0</v>
      </c>
      <c r="AB3829">
        <v>29.280446517952878</v>
      </c>
      <c r="AC3829">
        <v>0</v>
      </c>
      <c r="AD3829">
        <v>0</v>
      </c>
      <c r="AE3829">
        <v>162.07823542971545</v>
      </c>
    </row>
    <row r="3830" spans="1:31" x14ac:dyDescent="0.25">
      <c r="A3830">
        <v>2367349</v>
      </c>
      <c r="B3830">
        <v>1</v>
      </c>
      <c r="C3830" t="s">
        <v>80</v>
      </c>
      <c r="D3830" t="s">
        <v>101</v>
      </c>
      <c r="E3830" t="s">
        <v>166</v>
      </c>
      <c r="F3830" t="s">
        <v>11185</v>
      </c>
      <c r="G3830" t="s">
        <v>168</v>
      </c>
      <c r="H3830" t="s">
        <v>135</v>
      </c>
      <c r="I3830" t="s">
        <v>136</v>
      </c>
      <c r="J3830" t="s">
        <v>137</v>
      </c>
      <c r="K3830" t="s">
        <v>138</v>
      </c>
      <c r="L3830" t="s">
        <v>11186</v>
      </c>
      <c r="M3830" t="s">
        <v>11187</v>
      </c>
      <c r="N3830">
        <v>0.71833333300000002</v>
      </c>
      <c r="O3830">
        <v>1</v>
      </c>
      <c r="P3830">
        <v>3752</v>
      </c>
      <c r="Q3830">
        <v>0</v>
      </c>
      <c r="R3830">
        <v>1</v>
      </c>
      <c r="S3830">
        <v>11</v>
      </c>
      <c r="T3830">
        <v>680</v>
      </c>
      <c r="U3830">
        <v>0</v>
      </c>
      <c r="V3830">
        <v>0</v>
      </c>
      <c r="W3830">
        <v>5.9496809697402684</v>
      </c>
      <c r="X3830">
        <v>787.47182587797818</v>
      </c>
      <c r="Y3830">
        <v>0</v>
      </c>
      <c r="Z3830">
        <v>0.13746115377457166</v>
      </c>
      <c r="AA3830">
        <v>209.5030575792901</v>
      </c>
      <c r="AB3830">
        <v>933.09731716762519</v>
      </c>
      <c r="AC3830">
        <v>0</v>
      </c>
      <c r="AD3830">
        <v>0</v>
      </c>
      <c r="AE3830">
        <v>1936.1593427484081</v>
      </c>
    </row>
    <row r="3831" spans="1:31" x14ac:dyDescent="0.25">
      <c r="A3831">
        <v>2367561</v>
      </c>
      <c r="B3831">
        <v>1</v>
      </c>
      <c r="C3831" t="s">
        <v>80</v>
      </c>
      <c r="D3831" t="s">
        <v>94</v>
      </c>
      <c r="E3831" t="s">
        <v>148</v>
      </c>
      <c r="F3831" t="s">
        <v>11188</v>
      </c>
      <c r="G3831" t="s">
        <v>181</v>
      </c>
      <c r="H3831" t="s">
        <v>151</v>
      </c>
      <c r="I3831" t="s">
        <v>136</v>
      </c>
      <c r="J3831" t="s">
        <v>3</v>
      </c>
      <c r="K3831" t="s">
        <v>138</v>
      </c>
      <c r="L3831" t="s">
        <v>11189</v>
      </c>
      <c r="M3831" t="s">
        <v>11190</v>
      </c>
      <c r="N3831">
        <v>7.4852777770000003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1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1.9901614276951003</v>
      </c>
      <c r="AC3831">
        <v>0</v>
      </c>
      <c r="AD3831">
        <v>0</v>
      </c>
      <c r="AE3831">
        <v>1.9901614276951003</v>
      </c>
    </row>
    <row r="3832" spans="1:31" x14ac:dyDescent="0.25">
      <c r="A3832">
        <v>2367896</v>
      </c>
      <c r="B3832">
        <v>1</v>
      </c>
      <c r="C3832" t="s">
        <v>80</v>
      </c>
      <c r="D3832" t="s">
        <v>83</v>
      </c>
      <c r="E3832" t="s">
        <v>175</v>
      </c>
      <c r="F3832" t="s">
        <v>11191</v>
      </c>
      <c r="G3832" t="s">
        <v>284</v>
      </c>
      <c r="H3832" t="s">
        <v>151</v>
      </c>
      <c r="I3832" t="s">
        <v>136</v>
      </c>
      <c r="J3832" t="s">
        <v>137</v>
      </c>
      <c r="K3832" t="s">
        <v>138</v>
      </c>
      <c r="L3832" t="s">
        <v>11192</v>
      </c>
      <c r="M3832" t="s">
        <v>11193</v>
      </c>
      <c r="N3832">
        <v>3.7608333329999999</v>
      </c>
      <c r="O3832">
        <v>0</v>
      </c>
      <c r="P3832">
        <v>68</v>
      </c>
      <c r="Q3832">
        <v>0</v>
      </c>
      <c r="R3832">
        <v>0</v>
      </c>
      <c r="S3832">
        <v>0</v>
      </c>
      <c r="T3832">
        <v>13</v>
      </c>
      <c r="U3832">
        <v>0</v>
      </c>
      <c r="V3832">
        <v>0</v>
      </c>
      <c r="W3832">
        <v>0</v>
      </c>
      <c r="X3832">
        <v>86.992092455447988</v>
      </c>
      <c r="Y3832">
        <v>0</v>
      </c>
      <c r="Z3832">
        <v>0</v>
      </c>
      <c r="AA3832">
        <v>0</v>
      </c>
      <c r="AB3832">
        <v>93.53524753106241</v>
      </c>
      <c r="AC3832">
        <v>0</v>
      </c>
      <c r="AD3832">
        <v>0</v>
      </c>
      <c r="AE3832">
        <v>180.52733998651041</v>
      </c>
    </row>
    <row r="3833" spans="1:31" x14ac:dyDescent="0.25">
      <c r="A3833">
        <v>2367518</v>
      </c>
      <c r="B3833">
        <v>1</v>
      </c>
      <c r="C3833" t="s">
        <v>80</v>
      </c>
      <c r="D3833" t="s">
        <v>101</v>
      </c>
      <c r="E3833" t="s">
        <v>132</v>
      </c>
      <c r="F3833" t="s">
        <v>11194</v>
      </c>
      <c r="G3833" t="s">
        <v>8324</v>
      </c>
      <c r="H3833" t="s">
        <v>135</v>
      </c>
      <c r="I3833" t="s">
        <v>136</v>
      </c>
      <c r="J3833" t="s">
        <v>137</v>
      </c>
      <c r="K3833" t="s">
        <v>138</v>
      </c>
      <c r="L3833" t="s">
        <v>11195</v>
      </c>
      <c r="M3833" t="s">
        <v>11196</v>
      </c>
      <c r="N3833">
        <v>1.94</v>
      </c>
      <c r="O3833">
        <v>1</v>
      </c>
      <c r="P3833">
        <v>15</v>
      </c>
      <c r="Q3833">
        <v>0</v>
      </c>
      <c r="R3833">
        <v>0</v>
      </c>
      <c r="S3833">
        <v>2</v>
      </c>
      <c r="T3833">
        <v>12</v>
      </c>
      <c r="U3833">
        <v>0</v>
      </c>
      <c r="V3833">
        <v>0</v>
      </c>
      <c r="W3833">
        <v>20.682988722192594</v>
      </c>
      <c r="X3833">
        <v>11.919586849136987</v>
      </c>
      <c r="Y3833">
        <v>0</v>
      </c>
      <c r="Z3833">
        <v>0</v>
      </c>
      <c r="AA3833">
        <v>301.22731813080134</v>
      </c>
      <c r="AB3833">
        <v>17.932672985050058</v>
      </c>
      <c r="AC3833">
        <v>0</v>
      </c>
      <c r="AD3833">
        <v>0</v>
      </c>
      <c r="AE3833">
        <v>351.76256668718094</v>
      </c>
    </row>
    <row r="3834" spans="1:31" x14ac:dyDescent="0.25">
      <c r="A3834">
        <v>2368016</v>
      </c>
      <c r="B3834">
        <v>1</v>
      </c>
      <c r="C3834" t="s">
        <v>81</v>
      </c>
      <c r="D3834" t="s">
        <v>116</v>
      </c>
      <c r="E3834" t="s">
        <v>132</v>
      </c>
      <c r="F3834" t="s">
        <v>11197</v>
      </c>
      <c r="G3834" t="s">
        <v>134</v>
      </c>
      <c r="H3834" t="s">
        <v>135</v>
      </c>
      <c r="I3834" t="s">
        <v>136</v>
      </c>
      <c r="J3834" t="s">
        <v>137</v>
      </c>
      <c r="K3834" t="s">
        <v>138</v>
      </c>
      <c r="L3834" t="s">
        <v>11198</v>
      </c>
      <c r="M3834" t="s">
        <v>11199</v>
      </c>
      <c r="N3834">
        <v>0.86972222200000004</v>
      </c>
      <c r="O3834">
        <v>0</v>
      </c>
      <c r="P3834">
        <v>4</v>
      </c>
      <c r="Q3834">
        <v>0</v>
      </c>
      <c r="R3834">
        <v>2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3.0760794211085649</v>
      </c>
      <c r="Y3834">
        <v>0</v>
      </c>
      <c r="Z3834">
        <v>2.34926901686186</v>
      </c>
      <c r="AA3834">
        <v>0</v>
      </c>
      <c r="AB3834">
        <v>0</v>
      </c>
      <c r="AC3834">
        <v>0</v>
      </c>
      <c r="AD3834">
        <v>0</v>
      </c>
      <c r="AE3834">
        <v>5.4253484379704249</v>
      </c>
    </row>
    <row r="3835" spans="1:31" x14ac:dyDescent="0.25">
      <c r="A3835">
        <v>2367916</v>
      </c>
      <c r="B3835">
        <v>1</v>
      </c>
      <c r="C3835" t="s">
        <v>80</v>
      </c>
      <c r="D3835" t="s">
        <v>95</v>
      </c>
      <c r="E3835" t="s">
        <v>154</v>
      </c>
      <c r="F3835" t="s">
        <v>11200</v>
      </c>
      <c r="G3835" t="s">
        <v>219</v>
      </c>
      <c r="H3835" t="s">
        <v>151</v>
      </c>
      <c r="I3835" t="s">
        <v>136</v>
      </c>
      <c r="J3835" t="s">
        <v>137</v>
      </c>
      <c r="K3835" t="s">
        <v>138</v>
      </c>
      <c r="L3835" t="s">
        <v>11201</v>
      </c>
      <c r="M3835" t="s">
        <v>11202</v>
      </c>
      <c r="N3835">
        <v>1.365</v>
      </c>
      <c r="O3835">
        <v>0</v>
      </c>
      <c r="P3835">
        <v>83</v>
      </c>
      <c r="Q3835">
        <v>0</v>
      </c>
      <c r="R3835">
        <v>0</v>
      </c>
      <c r="S3835">
        <v>0</v>
      </c>
      <c r="T3835">
        <v>2</v>
      </c>
      <c r="U3835">
        <v>0</v>
      </c>
      <c r="V3835">
        <v>0</v>
      </c>
      <c r="W3835">
        <v>0</v>
      </c>
      <c r="X3835">
        <v>44.069100509059261</v>
      </c>
      <c r="Y3835">
        <v>0</v>
      </c>
      <c r="Z3835">
        <v>0</v>
      </c>
      <c r="AA3835">
        <v>0</v>
      </c>
      <c r="AB3835">
        <v>0.51763884703015328</v>
      </c>
      <c r="AC3835">
        <v>0</v>
      </c>
      <c r="AD3835">
        <v>0</v>
      </c>
      <c r="AE3835">
        <v>44.586739356089417</v>
      </c>
    </row>
    <row r="3836" spans="1:31" x14ac:dyDescent="0.25">
      <c r="A3836">
        <v>2367375</v>
      </c>
      <c r="B3836">
        <v>1</v>
      </c>
      <c r="C3836" t="s">
        <v>80</v>
      </c>
      <c r="D3836" t="s">
        <v>101</v>
      </c>
      <c r="E3836" t="s">
        <v>166</v>
      </c>
      <c r="F3836" t="s">
        <v>3896</v>
      </c>
      <c r="G3836" t="s">
        <v>168</v>
      </c>
      <c r="H3836" t="s">
        <v>135</v>
      </c>
      <c r="I3836" t="s">
        <v>136</v>
      </c>
      <c r="J3836" t="s">
        <v>137</v>
      </c>
      <c r="K3836" t="s">
        <v>138</v>
      </c>
      <c r="L3836" t="s">
        <v>11203</v>
      </c>
      <c r="M3836" t="s">
        <v>11204</v>
      </c>
      <c r="N3836">
        <v>2.295833333</v>
      </c>
      <c r="O3836">
        <v>0</v>
      </c>
      <c r="P3836">
        <v>260</v>
      </c>
      <c r="Q3836">
        <v>0</v>
      </c>
      <c r="R3836">
        <v>0</v>
      </c>
      <c r="S3836">
        <v>2</v>
      </c>
      <c r="T3836">
        <v>104</v>
      </c>
      <c r="U3836">
        <v>0</v>
      </c>
      <c r="V3836">
        <v>0</v>
      </c>
      <c r="W3836">
        <v>0</v>
      </c>
      <c r="X3836">
        <v>152.45682519741547</v>
      </c>
      <c r="Y3836">
        <v>0</v>
      </c>
      <c r="Z3836">
        <v>0</v>
      </c>
      <c r="AA3836">
        <v>23.360295192311813</v>
      </c>
      <c r="AB3836">
        <v>167.26249633275873</v>
      </c>
      <c r="AC3836">
        <v>0</v>
      </c>
      <c r="AD3836">
        <v>0</v>
      </c>
      <c r="AE3836">
        <v>343.07961672248598</v>
      </c>
    </row>
    <row r="3837" spans="1:31" x14ac:dyDescent="0.25">
      <c r="A3837">
        <v>2367890</v>
      </c>
      <c r="B3837">
        <v>1</v>
      </c>
      <c r="C3837" t="s">
        <v>81</v>
      </c>
      <c r="D3837" t="s">
        <v>113</v>
      </c>
      <c r="E3837" t="s">
        <v>171</v>
      </c>
      <c r="F3837" t="s">
        <v>1130</v>
      </c>
      <c r="G3837" t="s">
        <v>168</v>
      </c>
      <c r="H3837" t="s">
        <v>135</v>
      </c>
      <c r="I3837" t="s">
        <v>136</v>
      </c>
      <c r="J3837" t="s">
        <v>137</v>
      </c>
      <c r="K3837" t="s">
        <v>138</v>
      </c>
      <c r="L3837" t="s">
        <v>11205</v>
      </c>
      <c r="M3837" t="s">
        <v>11206</v>
      </c>
      <c r="N3837">
        <v>0.71861111099999997</v>
      </c>
      <c r="O3837">
        <v>0</v>
      </c>
      <c r="P3837">
        <v>0</v>
      </c>
      <c r="Q3837">
        <v>0</v>
      </c>
      <c r="R3837">
        <v>0</v>
      </c>
      <c r="S3837">
        <v>1</v>
      </c>
      <c r="T3837">
        <v>9</v>
      </c>
      <c r="U3837">
        <v>2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1.4382424266377916</v>
      </c>
      <c r="AB3837">
        <v>16.346514175468752</v>
      </c>
      <c r="AC3837">
        <v>572.63889033087685</v>
      </c>
      <c r="AD3837">
        <v>0</v>
      </c>
      <c r="AE3837">
        <v>590.42364693298339</v>
      </c>
    </row>
    <row r="3838" spans="1:31" x14ac:dyDescent="0.25">
      <c r="A3838">
        <v>2367853</v>
      </c>
      <c r="B3838">
        <v>1</v>
      </c>
      <c r="C3838" t="s">
        <v>81</v>
      </c>
      <c r="D3838" t="s">
        <v>112</v>
      </c>
      <c r="E3838" t="s">
        <v>225</v>
      </c>
      <c r="F3838" t="s">
        <v>11207</v>
      </c>
      <c r="G3838" t="s">
        <v>1306</v>
      </c>
      <c r="H3838" t="s">
        <v>151</v>
      </c>
      <c r="I3838" t="s">
        <v>136</v>
      </c>
      <c r="J3838" t="s">
        <v>137</v>
      </c>
      <c r="K3838" t="s">
        <v>138</v>
      </c>
      <c r="L3838" t="s">
        <v>11208</v>
      </c>
      <c r="M3838" t="s">
        <v>11209</v>
      </c>
      <c r="N3838">
        <v>0.80861111100000005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14</v>
      </c>
      <c r="U3838">
        <v>0</v>
      </c>
      <c r="V3838">
        <v>1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10.440034745952007</v>
      </c>
      <c r="AC3838">
        <v>0</v>
      </c>
      <c r="AD3838">
        <v>2.7266099247392912</v>
      </c>
      <c r="AE3838">
        <v>13.166644670691298</v>
      </c>
    </row>
    <row r="3839" spans="1:31" x14ac:dyDescent="0.25">
      <c r="A3839">
        <v>2367355</v>
      </c>
      <c r="B3839">
        <v>1</v>
      </c>
      <c r="C3839" t="s">
        <v>80</v>
      </c>
      <c r="D3839" t="s">
        <v>84</v>
      </c>
      <c r="E3839" t="s">
        <v>320</v>
      </c>
      <c r="F3839" t="s">
        <v>11210</v>
      </c>
      <c r="G3839" t="s">
        <v>168</v>
      </c>
      <c r="H3839" t="s">
        <v>135</v>
      </c>
      <c r="I3839" t="s">
        <v>136</v>
      </c>
      <c r="J3839" t="s">
        <v>137</v>
      </c>
      <c r="K3839" t="s">
        <v>138</v>
      </c>
      <c r="L3839" t="s">
        <v>11211</v>
      </c>
      <c r="M3839" t="s">
        <v>11212</v>
      </c>
      <c r="N3839">
        <v>0.689722222</v>
      </c>
      <c r="O3839">
        <v>0</v>
      </c>
      <c r="P3839">
        <v>6260</v>
      </c>
      <c r="Q3839">
        <v>0</v>
      </c>
      <c r="R3839">
        <v>0</v>
      </c>
      <c r="S3839">
        <v>3</v>
      </c>
      <c r="T3839">
        <v>466</v>
      </c>
      <c r="U3839">
        <v>0</v>
      </c>
      <c r="V3839">
        <v>1</v>
      </c>
      <c r="W3839">
        <v>0</v>
      </c>
      <c r="X3839">
        <v>1164.2954612706742</v>
      </c>
      <c r="Y3839">
        <v>0</v>
      </c>
      <c r="Z3839">
        <v>0</v>
      </c>
      <c r="AA3839">
        <v>191.15844855069327</v>
      </c>
      <c r="AB3839">
        <v>432.21829038056023</v>
      </c>
      <c r="AC3839">
        <v>0</v>
      </c>
      <c r="AD3839">
        <v>4.1559840405669446</v>
      </c>
      <c r="AE3839">
        <v>1791.8281842424947</v>
      </c>
    </row>
    <row r="3840" spans="1:31" x14ac:dyDescent="0.25">
      <c r="A3840">
        <v>2367604</v>
      </c>
      <c r="B3840">
        <v>1</v>
      </c>
      <c r="C3840" t="s">
        <v>80</v>
      </c>
      <c r="D3840" t="s">
        <v>92</v>
      </c>
      <c r="E3840" t="s">
        <v>148</v>
      </c>
      <c r="F3840" t="s">
        <v>885</v>
      </c>
      <c r="G3840" t="s">
        <v>156</v>
      </c>
      <c r="H3840" t="s">
        <v>151</v>
      </c>
      <c r="I3840" t="s">
        <v>136</v>
      </c>
      <c r="J3840" t="s">
        <v>137</v>
      </c>
      <c r="K3840" t="s">
        <v>138</v>
      </c>
      <c r="L3840" t="s">
        <v>11213</v>
      </c>
      <c r="M3840" t="s">
        <v>11214</v>
      </c>
      <c r="N3840">
        <v>5.0386111109999998</v>
      </c>
      <c r="O3840">
        <v>0</v>
      </c>
      <c r="P3840">
        <v>1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2.9754045529604665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2.9754045529604665</v>
      </c>
    </row>
    <row r="3841" spans="1:31" x14ac:dyDescent="0.25">
      <c r="A3841">
        <v>2367996</v>
      </c>
      <c r="B3841">
        <v>1</v>
      </c>
      <c r="C3841" t="s">
        <v>80</v>
      </c>
      <c r="D3841" t="s">
        <v>110</v>
      </c>
      <c r="E3841" t="s">
        <v>225</v>
      </c>
      <c r="F3841" t="s">
        <v>11215</v>
      </c>
      <c r="G3841" t="s">
        <v>292</v>
      </c>
      <c r="H3841" t="s">
        <v>151</v>
      </c>
      <c r="I3841" t="s">
        <v>136</v>
      </c>
      <c r="J3841" t="s">
        <v>137</v>
      </c>
      <c r="K3841" t="s">
        <v>138</v>
      </c>
      <c r="L3841" t="s">
        <v>11216</v>
      </c>
      <c r="M3841" t="s">
        <v>11217</v>
      </c>
      <c r="N3841">
        <v>5.2122222220000003</v>
      </c>
      <c r="O3841">
        <v>0</v>
      </c>
      <c r="P3841">
        <v>32</v>
      </c>
      <c r="Q3841">
        <v>0</v>
      </c>
      <c r="R3841">
        <v>0</v>
      </c>
      <c r="S3841">
        <v>0</v>
      </c>
      <c r="T3841">
        <v>6</v>
      </c>
      <c r="U3841">
        <v>0</v>
      </c>
      <c r="V3841">
        <v>0</v>
      </c>
      <c r="W3841">
        <v>0</v>
      </c>
      <c r="X3841">
        <v>107.87762478075253</v>
      </c>
      <c r="Y3841">
        <v>0</v>
      </c>
      <c r="Z3841">
        <v>0</v>
      </c>
      <c r="AA3841">
        <v>0</v>
      </c>
      <c r="AB3841">
        <v>10.095059996889869</v>
      </c>
      <c r="AC3841">
        <v>0</v>
      </c>
      <c r="AD3841">
        <v>0</v>
      </c>
      <c r="AE3841">
        <v>117.9726847776424</v>
      </c>
    </row>
    <row r="3842" spans="1:31" x14ac:dyDescent="0.25">
      <c r="A3842">
        <v>2367498</v>
      </c>
      <c r="B3842">
        <v>1</v>
      </c>
      <c r="C3842" t="s">
        <v>80</v>
      </c>
      <c r="D3842" t="s">
        <v>99</v>
      </c>
      <c r="E3842" t="s">
        <v>132</v>
      </c>
      <c r="F3842" t="s">
        <v>11218</v>
      </c>
      <c r="G3842" t="s">
        <v>244</v>
      </c>
      <c r="H3842" t="s">
        <v>135</v>
      </c>
      <c r="I3842" t="s">
        <v>136</v>
      </c>
      <c r="J3842" t="s">
        <v>137</v>
      </c>
      <c r="K3842" t="s">
        <v>245</v>
      </c>
      <c r="L3842" t="s">
        <v>11219</v>
      </c>
      <c r="M3842" t="s">
        <v>11220</v>
      </c>
      <c r="N3842">
        <v>2.6875</v>
      </c>
      <c r="O3842">
        <v>0</v>
      </c>
      <c r="P3842">
        <v>301</v>
      </c>
      <c r="Q3842">
        <v>0</v>
      </c>
      <c r="R3842">
        <v>0</v>
      </c>
      <c r="S3842">
        <v>0</v>
      </c>
      <c r="T3842">
        <v>11</v>
      </c>
      <c r="U3842">
        <v>0</v>
      </c>
      <c r="V3842">
        <v>0</v>
      </c>
      <c r="W3842">
        <v>0</v>
      </c>
      <c r="X3842">
        <v>304.40336332375745</v>
      </c>
      <c r="Y3842">
        <v>0</v>
      </c>
      <c r="Z3842">
        <v>0</v>
      </c>
      <c r="AA3842">
        <v>0</v>
      </c>
      <c r="AB3842">
        <v>55.120697742923056</v>
      </c>
      <c r="AC3842">
        <v>0</v>
      </c>
      <c r="AD3842">
        <v>0</v>
      </c>
      <c r="AE3842">
        <v>359.52406106668047</v>
      </c>
    </row>
    <row r="3843" spans="1:31" x14ac:dyDescent="0.25">
      <c r="A3843">
        <v>2367306</v>
      </c>
      <c r="B3843">
        <v>1</v>
      </c>
      <c r="C3843" t="s">
        <v>80</v>
      </c>
      <c r="D3843" t="s">
        <v>96</v>
      </c>
      <c r="E3843" t="s">
        <v>225</v>
      </c>
      <c r="F3843" t="s">
        <v>11221</v>
      </c>
      <c r="G3843" t="s">
        <v>219</v>
      </c>
      <c r="H3843" t="s">
        <v>151</v>
      </c>
      <c r="I3843" t="s">
        <v>136</v>
      </c>
      <c r="J3843" t="s">
        <v>137</v>
      </c>
      <c r="K3843" t="s">
        <v>138</v>
      </c>
      <c r="L3843" t="s">
        <v>11222</v>
      </c>
      <c r="M3843" t="s">
        <v>11223</v>
      </c>
      <c r="N3843">
        <v>1.5038888880000001</v>
      </c>
      <c r="O3843">
        <v>0</v>
      </c>
      <c r="P3843">
        <v>46</v>
      </c>
      <c r="Q3843">
        <v>0</v>
      </c>
      <c r="R3843">
        <v>0</v>
      </c>
      <c r="S3843">
        <v>0</v>
      </c>
      <c r="T3843">
        <v>14</v>
      </c>
      <c r="U3843">
        <v>0</v>
      </c>
      <c r="V3843">
        <v>0</v>
      </c>
      <c r="W3843">
        <v>0</v>
      </c>
      <c r="X3843">
        <v>72.12567580211882</v>
      </c>
      <c r="Y3843">
        <v>0</v>
      </c>
      <c r="Z3843">
        <v>0</v>
      </c>
      <c r="AA3843">
        <v>0</v>
      </c>
      <c r="AB3843">
        <v>43.427271537916326</v>
      </c>
      <c r="AC3843">
        <v>0</v>
      </c>
      <c r="AD3843">
        <v>0</v>
      </c>
      <c r="AE3843">
        <v>115.55294734003515</v>
      </c>
    </row>
    <row r="3844" spans="1:31" x14ac:dyDescent="0.25">
      <c r="A3844">
        <v>2367661</v>
      </c>
      <c r="B3844">
        <v>1</v>
      </c>
      <c r="C3844" t="s">
        <v>80</v>
      </c>
      <c r="D3844" t="s">
        <v>83</v>
      </c>
      <c r="E3844" t="s">
        <v>320</v>
      </c>
      <c r="F3844" t="s">
        <v>11224</v>
      </c>
      <c r="G3844" t="s">
        <v>168</v>
      </c>
      <c r="H3844" t="s">
        <v>135</v>
      </c>
      <c r="I3844" t="s">
        <v>136</v>
      </c>
      <c r="J3844" t="s">
        <v>137</v>
      </c>
      <c r="K3844" t="s">
        <v>138</v>
      </c>
      <c r="L3844" t="s">
        <v>11225</v>
      </c>
      <c r="M3844" t="s">
        <v>11226</v>
      </c>
      <c r="N3844">
        <v>0.33138888799999999</v>
      </c>
      <c r="O3844">
        <v>0</v>
      </c>
      <c r="P3844">
        <v>2107</v>
      </c>
      <c r="Q3844">
        <v>0</v>
      </c>
      <c r="R3844">
        <v>0</v>
      </c>
      <c r="S3844">
        <v>23</v>
      </c>
      <c r="T3844">
        <v>233</v>
      </c>
      <c r="U3844">
        <v>16</v>
      </c>
      <c r="V3844">
        <v>17</v>
      </c>
      <c r="W3844">
        <v>0</v>
      </c>
      <c r="X3844">
        <v>252.20530212667634</v>
      </c>
      <c r="Y3844">
        <v>0</v>
      </c>
      <c r="Z3844">
        <v>0</v>
      </c>
      <c r="AA3844">
        <v>408.28069607894167</v>
      </c>
      <c r="AB3844">
        <v>240.4256398709129</v>
      </c>
      <c r="AC3844">
        <v>1790.5523146156881</v>
      </c>
      <c r="AD3844">
        <v>174.24591783717895</v>
      </c>
      <c r="AE3844">
        <v>2865.7098705293984</v>
      </c>
    </row>
    <row r="3845" spans="1:31" x14ac:dyDescent="0.25">
      <c r="A3845">
        <v>2367312</v>
      </c>
      <c r="B3845">
        <v>1</v>
      </c>
      <c r="C3845" t="s">
        <v>80</v>
      </c>
      <c r="D3845" t="s">
        <v>96</v>
      </c>
      <c r="E3845" t="s">
        <v>175</v>
      </c>
      <c r="F3845" t="s">
        <v>11227</v>
      </c>
      <c r="G3845" t="s">
        <v>177</v>
      </c>
      <c r="H3845" t="s">
        <v>151</v>
      </c>
      <c r="I3845" t="s">
        <v>136</v>
      </c>
      <c r="J3845" t="s">
        <v>137</v>
      </c>
      <c r="K3845" t="s">
        <v>138</v>
      </c>
      <c r="L3845" t="s">
        <v>11228</v>
      </c>
      <c r="M3845" t="s">
        <v>11229</v>
      </c>
      <c r="N3845">
        <v>5.1119444439999997</v>
      </c>
      <c r="O3845">
        <v>0</v>
      </c>
      <c r="P3845">
        <v>25</v>
      </c>
      <c r="Q3845">
        <v>0</v>
      </c>
      <c r="R3845">
        <v>0</v>
      </c>
      <c r="S3845">
        <v>0</v>
      </c>
      <c r="T3845">
        <v>14</v>
      </c>
      <c r="U3845">
        <v>0</v>
      </c>
      <c r="V3845">
        <v>0</v>
      </c>
      <c r="W3845">
        <v>0</v>
      </c>
      <c r="X3845">
        <v>28.088144467574654</v>
      </c>
      <c r="Y3845">
        <v>0</v>
      </c>
      <c r="Z3845">
        <v>0</v>
      </c>
      <c r="AA3845">
        <v>0</v>
      </c>
      <c r="AB3845">
        <v>101.521318465653</v>
      </c>
      <c r="AC3845">
        <v>0</v>
      </c>
      <c r="AD3845">
        <v>0</v>
      </c>
      <c r="AE3845">
        <v>129.60946293322766</v>
      </c>
    </row>
    <row r="3846" spans="1:31" x14ac:dyDescent="0.25">
      <c r="A3846">
        <v>2367704</v>
      </c>
      <c r="B3846">
        <v>1</v>
      </c>
      <c r="C3846" t="s">
        <v>81</v>
      </c>
      <c r="D3846" t="s">
        <v>118</v>
      </c>
      <c r="E3846" t="s">
        <v>132</v>
      </c>
      <c r="F3846" t="s">
        <v>11230</v>
      </c>
      <c r="G3846" t="s">
        <v>134</v>
      </c>
      <c r="H3846" t="s">
        <v>135</v>
      </c>
      <c r="I3846" t="s">
        <v>136</v>
      </c>
      <c r="J3846" t="s">
        <v>137</v>
      </c>
      <c r="K3846" t="s">
        <v>138</v>
      </c>
      <c r="L3846" t="s">
        <v>11231</v>
      </c>
      <c r="M3846" t="s">
        <v>11232</v>
      </c>
      <c r="N3846">
        <v>2.3458333329999999</v>
      </c>
      <c r="O3846">
        <v>0</v>
      </c>
      <c r="P3846">
        <v>0</v>
      </c>
      <c r="Q3846">
        <v>1</v>
      </c>
      <c r="R3846">
        <v>0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0</v>
      </c>
      <c r="Y3846">
        <v>27.300548360490144</v>
      </c>
      <c r="Z3846">
        <v>0</v>
      </c>
      <c r="AA3846">
        <v>0</v>
      </c>
      <c r="AB3846">
        <v>0</v>
      </c>
      <c r="AC3846">
        <v>2605.4130391642557</v>
      </c>
      <c r="AD3846">
        <v>0</v>
      </c>
      <c r="AE3846">
        <v>2632.7135875247459</v>
      </c>
    </row>
    <row r="3847" spans="1:31" x14ac:dyDescent="0.25">
      <c r="A3847">
        <v>2367862</v>
      </c>
      <c r="B3847">
        <v>1</v>
      </c>
      <c r="C3847" t="s">
        <v>80</v>
      </c>
      <c r="D3847" t="s">
        <v>95</v>
      </c>
      <c r="E3847" t="s">
        <v>132</v>
      </c>
      <c r="F3847" t="s">
        <v>11233</v>
      </c>
      <c r="G3847" t="s">
        <v>134</v>
      </c>
      <c r="H3847" t="s">
        <v>135</v>
      </c>
      <c r="I3847" t="s">
        <v>136</v>
      </c>
      <c r="J3847" t="s">
        <v>137</v>
      </c>
      <c r="K3847" t="s">
        <v>138</v>
      </c>
      <c r="L3847" t="s">
        <v>11234</v>
      </c>
      <c r="M3847" t="s">
        <v>11235</v>
      </c>
      <c r="N3847">
        <v>3.767222222</v>
      </c>
      <c r="O3847">
        <v>0</v>
      </c>
      <c r="P3847">
        <v>2</v>
      </c>
      <c r="Q3847">
        <v>0</v>
      </c>
      <c r="R3847">
        <v>1</v>
      </c>
      <c r="S3847">
        <v>0</v>
      </c>
      <c r="T3847">
        <v>1</v>
      </c>
      <c r="U3847">
        <v>1</v>
      </c>
      <c r="V3847">
        <v>0</v>
      </c>
      <c r="W3847">
        <v>0</v>
      </c>
      <c r="X3847">
        <v>1.6251611310463998</v>
      </c>
      <c r="Y3847">
        <v>0</v>
      </c>
      <c r="Z3847">
        <v>4.8426450750523538</v>
      </c>
      <c r="AA3847">
        <v>0</v>
      </c>
      <c r="AB3847">
        <v>2.0325800826012503E-2</v>
      </c>
      <c r="AC3847">
        <v>392.24672021589305</v>
      </c>
      <c r="AD3847">
        <v>0</v>
      </c>
      <c r="AE3847">
        <v>398.73485222281784</v>
      </c>
    </row>
    <row r="3848" spans="1:31" x14ac:dyDescent="0.25">
      <c r="A3848">
        <v>2367524</v>
      </c>
      <c r="B3848">
        <v>1</v>
      </c>
      <c r="C3848" t="s">
        <v>80</v>
      </c>
      <c r="D3848" t="s">
        <v>83</v>
      </c>
      <c r="E3848" t="s">
        <v>132</v>
      </c>
      <c r="F3848" t="s">
        <v>11236</v>
      </c>
      <c r="G3848" t="s">
        <v>816</v>
      </c>
      <c r="H3848" t="s">
        <v>135</v>
      </c>
      <c r="I3848" t="s">
        <v>136</v>
      </c>
      <c r="J3848" t="s">
        <v>137</v>
      </c>
      <c r="K3848" t="s">
        <v>138</v>
      </c>
      <c r="L3848" t="s">
        <v>11237</v>
      </c>
      <c r="M3848" t="s">
        <v>11238</v>
      </c>
      <c r="N3848">
        <v>1.974722222</v>
      </c>
      <c r="O3848">
        <v>0</v>
      </c>
      <c r="P3848">
        <v>0</v>
      </c>
      <c r="Q3848">
        <v>0</v>
      </c>
      <c r="R3848">
        <v>0</v>
      </c>
      <c r="S3848">
        <v>3</v>
      </c>
      <c r="T3848">
        <v>1</v>
      </c>
      <c r="U3848">
        <v>0</v>
      </c>
      <c r="V3848">
        <v>1</v>
      </c>
      <c r="W3848">
        <v>0</v>
      </c>
      <c r="X3848">
        <v>0</v>
      </c>
      <c r="Y3848">
        <v>0</v>
      </c>
      <c r="Z3848">
        <v>0</v>
      </c>
      <c r="AA3848">
        <v>21.051411087026523</v>
      </c>
      <c r="AB3848">
        <v>1.1582289069921485</v>
      </c>
      <c r="AC3848">
        <v>0</v>
      </c>
      <c r="AD3848">
        <v>100.40180501996892</v>
      </c>
      <c r="AE3848">
        <v>122.61144501398759</v>
      </c>
    </row>
    <row r="3849" spans="1:31" x14ac:dyDescent="0.25">
      <c r="A3849">
        <v>2367547</v>
      </c>
      <c r="B3849">
        <v>1</v>
      </c>
      <c r="C3849" t="s">
        <v>80</v>
      </c>
      <c r="D3849" t="s">
        <v>105</v>
      </c>
      <c r="E3849" t="s">
        <v>225</v>
      </c>
      <c r="F3849" t="s">
        <v>11239</v>
      </c>
      <c r="G3849" t="s">
        <v>156</v>
      </c>
      <c r="H3849" t="s">
        <v>151</v>
      </c>
      <c r="I3849" t="s">
        <v>136</v>
      </c>
      <c r="J3849" t="s">
        <v>137</v>
      </c>
      <c r="K3849" t="s">
        <v>138</v>
      </c>
      <c r="L3849" t="s">
        <v>11240</v>
      </c>
      <c r="M3849" t="s">
        <v>11241</v>
      </c>
      <c r="N3849">
        <v>0.79166666600000002</v>
      </c>
      <c r="O3849">
        <v>0</v>
      </c>
      <c r="P3849">
        <v>16</v>
      </c>
      <c r="Q3849">
        <v>0</v>
      </c>
      <c r="R3849">
        <v>0</v>
      </c>
      <c r="S3849">
        <v>0</v>
      </c>
      <c r="T3849">
        <v>2</v>
      </c>
      <c r="U3849">
        <v>0</v>
      </c>
      <c r="V3849">
        <v>0</v>
      </c>
      <c r="W3849">
        <v>0</v>
      </c>
      <c r="X3849">
        <v>3.0781177804427671</v>
      </c>
      <c r="Y3849">
        <v>0</v>
      </c>
      <c r="Z3849">
        <v>0</v>
      </c>
      <c r="AA3849">
        <v>0</v>
      </c>
      <c r="AB3849">
        <v>1.6471410235572217</v>
      </c>
      <c r="AC3849">
        <v>0</v>
      </c>
      <c r="AD3849">
        <v>0</v>
      </c>
      <c r="AE3849">
        <v>4.7252588039999885</v>
      </c>
    </row>
    <row r="3850" spans="1:31" x14ac:dyDescent="0.25">
      <c r="A3850">
        <v>2367816</v>
      </c>
      <c r="B3850">
        <v>1</v>
      </c>
      <c r="C3850" t="s">
        <v>80</v>
      </c>
      <c r="D3850" t="s">
        <v>85</v>
      </c>
      <c r="E3850" t="s">
        <v>148</v>
      </c>
      <c r="F3850" t="s">
        <v>11242</v>
      </c>
      <c r="G3850" t="s">
        <v>160</v>
      </c>
      <c r="H3850" t="s">
        <v>151</v>
      </c>
      <c r="I3850" t="s">
        <v>136</v>
      </c>
      <c r="J3850" t="s">
        <v>137</v>
      </c>
      <c r="K3850" t="s">
        <v>138</v>
      </c>
      <c r="L3850" t="s">
        <v>11243</v>
      </c>
      <c r="M3850" t="s">
        <v>11244</v>
      </c>
      <c r="N3850">
        <v>1.277222222</v>
      </c>
      <c r="O3850">
        <v>0</v>
      </c>
      <c r="P3850">
        <v>1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0.26127844762883501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0.26127844762883501</v>
      </c>
    </row>
    <row r="3851" spans="1:31" x14ac:dyDescent="0.25">
      <c r="A3851">
        <v>2367839</v>
      </c>
      <c r="B3851">
        <v>1</v>
      </c>
      <c r="C3851" t="s">
        <v>81</v>
      </c>
      <c r="D3851" t="s">
        <v>127</v>
      </c>
      <c r="E3851" t="s">
        <v>175</v>
      </c>
      <c r="F3851" t="s">
        <v>11245</v>
      </c>
      <c r="G3851" t="s">
        <v>284</v>
      </c>
      <c r="H3851" t="s">
        <v>151</v>
      </c>
      <c r="I3851" t="s">
        <v>136</v>
      </c>
      <c r="J3851" t="s">
        <v>137</v>
      </c>
      <c r="K3851" t="s">
        <v>138</v>
      </c>
      <c r="L3851" t="s">
        <v>11246</v>
      </c>
      <c r="M3851" t="s">
        <v>11247</v>
      </c>
      <c r="N3851">
        <v>2.082777777</v>
      </c>
      <c r="O3851">
        <v>0</v>
      </c>
      <c r="P3851">
        <v>188</v>
      </c>
      <c r="Q3851">
        <v>0</v>
      </c>
      <c r="R3851">
        <v>0</v>
      </c>
      <c r="S3851">
        <v>0</v>
      </c>
      <c r="T3851">
        <v>1</v>
      </c>
      <c r="U3851">
        <v>0</v>
      </c>
      <c r="V3851">
        <v>0</v>
      </c>
      <c r="W3851">
        <v>0</v>
      </c>
      <c r="X3851">
        <v>166.57809637226345</v>
      </c>
      <c r="Y3851">
        <v>0</v>
      </c>
      <c r="Z3851">
        <v>0</v>
      </c>
      <c r="AA3851">
        <v>0</v>
      </c>
      <c r="AB3851">
        <v>0.38762941565153675</v>
      </c>
      <c r="AC3851">
        <v>0</v>
      </c>
      <c r="AD3851">
        <v>0</v>
      </c>
      <c r="AE3851">
        <v>166.96572578791498</v>
      </c>
    </row>
    <row r="3852" spans="1:31" x14ac:dyDescent="0.25">
      <c r="A3852">
        <v>2367716</v>
      </c>
      <c r="B3852">
        <v>1</v>
      </c>
      <c r="C3852" t="s">
        <v>80</v>
      </c>
      <c r="D3852" t="s">
        <v>83</v>
      </c>
      <c r="E3852" t="s">
        <v>148</v>
      </c>
      <c r="F3852" t="s">
        <v>11248</v>
      </c>
      <c r="G3852" t="s">
        <v>160</v>
      </c>
      <c r="H3852" t="s">
        <v>151</v>
      </c>
      <c r="I3852" t="s">
        <v>136</v>
      </c>
      <c r="J3852" t="s">
        <v>137</v>
      </c>
      <c r="K3852" t="s">
        <v>138</v>
      </c>
      <c r="L3852" t="s">
        <v>11249</v>
      </c>
      <c r="M3852" t="s">
        <v>11250</v>
      </c>
      <c r="N3852">
        <v>1.01</v>
      </c>
      <c r="O3852">
        <v>0</v>
      </c>
      <c r="P3852">
        <v>3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0.86538760428736017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0.86538760428736017</v>
      </c>
    </row>
    <row r="3853" spans="1:31" x14ac:dyDescent="0.25">
      <c r="A3853">
        <v>2367378</v>
      </c>
      <c r="B3853">
        <v>1</v>
      </c>
      <c r="C3853" t="s">
        <v>81</v>
      </c>
      <c r="D3853" t="s">
        <v>118</v>
      </c>
      <c r="E3853" t="s">
        <v>132</v>
      </c>
      <c r="F3853" t="s">
        <v>11251</v>
      </c>
      <c r="G3853" t="s">
        <v>244</v>
      </c>
      <c r="H3853" t="s">
        <v>135</v>
      </c>
      <c r="I3853" t="s">
        <v>136</v>
      </c>
      <c r="J3853" t="s">
        <v>137</v>
      </c>
      <c r="K3853" t="s">
        <v>245</v>
      </c>
      <c r="L3853" t="s">
        <v>11252</v>
      </c>
      <c r="M3853" t="s">
        <v>11253</v>
      </c>
      <c r="N3853">
        <v>2.2925</v>
      </c>
      <c r="O3853">
        <v>0</v>
      </c>
      <c r="P3853">
        <v>1</v>
      </c>
      <c r="Q3853">
        <v>0</v>
      </c>
      <c r="R3853">
        <v>4</v>
      </c>
      <c r="S3853">
        <v>0</v>
      </c>
      <c r="T3853">
        <v>2</v>
      </c>
      <c r="U3853">
        <v>0</v>
      </c>
      <c r="V3853">
        <v>0</v>
      </c>
      <c r="W3853">
        <v>0</v>
      </c>
      <c r="X3853">
        <v>1.7819841576750001E-3</v>
      </c>
      <c r="Y3853">
        <v>0</v>
      </c>
      <c r="Z3853">
        <v>37.563399602603518</v>
      </c>
      <c r="AA3853">
        <v>0</v>
      </c>
      <c r="AB3853">
        <v>4.2014545756953154</v>
      </c>
      <c r="AC3853">
        <v>0</v>
      </c>
      <c r="AD3853">
        <v>0</v>
      </c>
      <c r="AE3853">
        <v>41.766636162456507</v>
      </c>
    </row>
    <row r="3854" spans="1:31" x14ac:dyDescent="0.25">
      <c r="A3854">
        <v>2367779</v>
      </c>
      <c r="B3854">
        <v>1</v>
      </c>
      <c r="C3854" t="s">
        <v>81</v>
      </c>
      <c r="D3854" t="s">
        <v>128</v>
      </c>
      <c r="E3854" t="s">
        <v>171</v>
      </c>
      <c r="F3854" t="s">
        <v>11254</v>
      </c>
      <c r="G3854" t="s">
        <v>168</v>
      </c>
      <c r="H3854" t="s">
        <v>135</v>
      </c>
      <c r="I3854" t="s">
        <v>136</v>
      </c>
      <c r="J3854" t="s">
        <v>137</v>
      </c>
      <c r="K3854" t="s">
        <v>138</v>
      </c>
      <c r="L3854" t="s">
        <v>11255</v>
      </c>
      <c r="M3854" t="s">
        <v>11256</v>
      </c>
      <c r="N3854">
        <v>1.1675</v>
      </c>
      <c r="O3854">
        <v>0</v>
      </c>
      <c r="P3854">
        <v>1230</v>
      </c>
      <c r="Q3854">
        <v>4</v>
      </c>
      <c r="R3854">
        <v>2</v>
      </c>
      <c r="S3854">
        <v>10</v>
      </c>
      <c r="T3854">
        <v>89</v>
      </c>
      <c r="U3854">
        <v>1</v>
      </c>
      <c r="V3854">
        <v>0</v>
      </c>
      <c r="W3854">
        <v>0</v>
      </c>
      <c r="X3854">
        <v>191.13331385240619</v>
      </c>
      <c r="Y3854">
        <v>33.371596736704682</v>
      </c>
      <c r="Z3854">
        <v>8.1319301322027844</v>
      </c>
      <c r="AA3854">
        <v>26.500064825685978</v>
      </c>
      <c r="AB3854">
        <v>31.107171713068492</v>
      </c>
      <c r="AC3854">
        <v>161.04680795856953</v>
      </c>
      <c r="AD3854">
        <v>0</v>
      </c>
      <c r="AE3854">
        <v>451.29088521863764</v>
      </c>
    </row>
    <row r="3855" spans="1:31" x14ac:dyDescent="0.25">
      <c r="A3855">
        <v>2367879</v>
      </c>
      <c r="B3855">
        <v>1</v>
      </c>
      <c r="C3855" t="s">
        <v>81</v>
      </c>
      <c r="D3855" t="s">
        <v>123</v>
      </c>
      <c r="E3855" t="s">
        <v>175</v>
      </c>
      <c r="F3855" t="s">
        <v>11257</v>
      </c>
      <c r="G3855" t="s">
        <v>181</v>
      </c>
      <c r="H3855" t="s">
        <v>151</v>
      </c>
      <c r="I3855" t="s">
        <v>136</v>
      </c>
      <c r="J3855" t="s">
        <v>3</v>
      </c>
      <c r="K3855" t="s">
        <v>138</v>
      </c>
      <c r="L3855" t="s">
        <v>11258</v>
      </c>
      <c r="M3855" t="s">
        <v>11259</v>
      </c>
      <c r="N3855">
        <v>1.636111111</v>
      </c>
      <c r="O3855">
        <v>0</v>
      </c>
      <c r="P3855">
        <v>50</v>
      </c>
      <c r="Q3855">
        <v>0</v>
      </c>
      <c r="R3855">
        <v>0</v>
      </c>
      <c r="S3855">
        <v>0</v>
      </c>
      <c r="T3855">
        <v>20</v>
      </c>
      <c r="U3855">
        <v>0</v>
      </c>
      <c r="V3855">
        <v>0</v>
      </c>
      <c r="W3855">
        <v>0</v>
      </c>
      <c r="X3855">
        <v>30.601852998327082</v>
      </c>
      <c r="Y3855">
        <v>0</v>
      </c>
      <c r="Z3855">
        <v>0</v>
      </c>
      <c r="AA3855">
        <v>0</v>
      </c>
      <c r="AB3855">
        <v>77.296270294790602</v>
      </c>
      <c r="AC3855">
        <v>0</v>
      </c>
      <c r="AD3855">
        <v>0</v>
      </c>
      <c r="AE3855">
        <v>107.89812329311769</v>
      </c>
    </row>
    <row r="3856" spans="1:31" x14ac:dyDescent="0.25">
      <c r="A3856">
        <v>2367484</v>
      </c>
      <c r="B3856">
        <v>1</v>
      </c>
      <c r="C3856" t="s">
        <v>80</v>
      </c>
      <c r="D3856" t="s">
        <v>83</v>
      </c>
      <c r="E3856" t="s">
        <v>225</v>
      </c>
      <c r="F3856" t="s">
        <v>11260</v>
      </c>
      <c r="G3856" t="s">
        <v>181</v>
      </c>
      <c r="H3856" t="s">
        <v>151</v>
      </c>
      <c r="I3856" t="s">
        <v>136</v>
      </c>
      <c r="J3856" t="s">
        <v>137</v>
      </c>
      <c r="K3856" t="s">
        <v>138</v>
      </c>
      <c r="L3856" t="s">
        <v>11261</v>
      </c>
      <c r="M3856" t="s">
        <v>11262</v>
      </c>
      <c r="N3856">
        <v>3.9544444439999999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33</v>
      </c>
      <c r="U3856">
        <v>0</v>
      </c>
      <c r="V3856">
        <v>5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354.17243314945523</v>
      </c>
      <c r="AC3856">
        <v>0</v>
      </c>
      <c r="AD3856">
        <v>275.93900750509755</v>
      </c>
      <c r="AE3856">
        <v>630.11144065455278</v>
      </c>
    </row>
    <row r="3857" spans="1:31" x14ac:dyDescent="0.25">
      <c r="A3857">
        <v>2367925</v>
      </c>
      <c r="B3857">
        <v>1</v>
      </c>
      <c r="C3857" t="s">
        <v>81</v>
      </c>
      <c r="D3857" t="s">
        <v>117</v>
      </c>
      <c r="E3857" t="s">
        <v>166</v>
      </c>
      <c r="F3857" t="s">
        <v>2208</v>
      </c>
      <c r="G3857" t="s">
        <v>1503</v>
      </c>
      <c r="H3857" t="s">
        <v>135</v>
      </c>
      <c r="I3857" t="s">
        <v>136</v>
      </c>
      <c r="J3857" t="s">
        <v>3</v>
      </c>
      <c r="K3857" t="s">
        <v>138</v>
      </c>
      <c r="L3857" t="s">
        <v>11263</v>
      </c>
      <c r="M3857" t="s">
        <v>11264</v>
      </c>
      <c r="N3857">
        <v>3.0561111109999999</v>
      </c>
      <c r="O3857">
        <v>0</v>
      </c>
      <c r="P3857">
        <v>403</v>
      </c>
      <c r="Q3857">
        <v>37</v>
      </c>
      <c r="R3857">
        <v>45</v>
      </c>
      <c r="S3857">
        <v>6</v>
      </c>
      <c r="T3857">
        <v>31</v>
      </c>
      <c r="U3857">
        <v>1</v>
      </c>
      <c r="V3857">
        <v>0</v>
      </c>
      <c r="W3857">
        <v>0</v>
      </c>
      <c r="X3857">
        <v>226.89015924854056</v>
      </c>
      <c r="Y3857">
        <v>549.46047839515097</v>
      </c>
      <c r="Z3857">
        <v>238.22520742397342</v>
      </c>
      <c r="AA3857">
        <v>450.50012138569321</v>
      </c>
      <c r="AB3857">
        <v>79.657290039896225</v>
      </c>
      <c r="AC3857">
        <v>268.1646517849984</v>
      </c>
      <c r="AD3857">
        <v>0</v>
      </c>
      <c r="AE3857">
        <v>1812.8979082782525</v>
      </c>
    </row>
    <row r="3858" spans="1:31" x14ac:dyDescent="0.25">
      <c r="A3858">
        <v>2367444</v>
      </c>
      <c r="B3858">
        <v>1</v>
      </c>
      <c r="C3858" t="s">
        <v>80</v>
      </c>
      <c r="D3858" t="s">
        <v>107</v>
      </c>
      <c r="E3858" t="s">
        <v>171</v>
      </c>
      <c r="F3858" t="s">
        <v>1076</v>
      </c>
      <c r="G3858" t="s">
        <v>168</v>
      </c>
      <c r="H3858" t="s">
        <v>135</v>
      </c>
      <c r="I3858" t="s">
        <v>136</v>
      </c>
      <c r="J3858" t="s">
        <v>137</v>
      </c>
      <c r="K3858" t="s">
        <v>138</v>
      </c>
      <c r="L3858" t="s">
        <v>11265</v>
      </c>
      <c r="M3858" t="s">
        <v>11266</v>
      </c>
      <c r="N3858">
        <v>1.5605555550000001</v>
      </c>
      <c r="O3858">
        <v>1</v>
      </c>
      <c r="P3858">
        <v>1191</v>
      </c>
      <c r="Q3858">
        <v>1</v>
      </c>
      <c r="R3858">
        <v>0</v>
      </c>
      <c r="S3858">
        <v>2</v>
      </c>
      <c r="T3858">
        <v>50</v>
      </c>
      <c r="U3858">
        <v>0</v>
      </c>
      <c r="V3858">
        <v>3</v>
      </c>
      <c r="W3858">
        <v>74.792977344665488</v>
      </c>
      <c r="X3858">
        <v>691.04209762415417</v>
      </c>
      <c r="Y3858">
        <v>1.055863765337655</v>
      </c>
      <c r="Z3858">
        <v>0</v>
      </c>
      <c r="AA3858">
        <v>20.452038081637301</v>
      </c>
      <c r="AB3858">
        <v>158.23372270083644</v>
      </c>
      <c r="AC3858">
        <v>0</v>
      </c>
      <c r="AD3858">
        <v>37.000572182551643</v>
      </c>
      <c r="AE3858">
        <v>982.57727169918269</v>
      </c>
    </row>
    <row r="3859" spans="1:31" x14ac:dyDescent="0.25">
      <c r="A3859">
        <v>2367776</v>
      </c>
      <c r="B3859">
        <v>1</v>
      </c>
      <c r="C3859" t="s">
        <v>81</v>
      </c>
      <c r="D3859" t="s">
        <v>120</v>
      </c>
      <c r="E3859" t="s">
        <v>166</v>
      </c>
      <c r="F3859" t="s">
        <v>11267</v>
      </c>
      <c r="G3859" t="s">
        <v>168</v>
      </c>
      <c r="H3859" t="s">
        <v>135</v>
      </c>
      <c r="I3859" t="s">
        <v>136</v>
      </c>
      <c r="J3859" t="s">
        <v>137</v>
      </c>
      <c r="K3859" t="s">
        <v>138</v>
      </c>
      <c r="L3859" t="s">
        <v>11268</v>
      </c>
      <c r="M3859" t="s">
        <v>11269</v>
      </c>
      <c r="N3859">
        <v>0.200555555</v>
      </c>
      <c r="O3859">
        <v>3</v>
      </c>
      <c r="P3859">
        <v>3579</v>
      </c>
      <c r="Q3859">
        <v>320</v>
      </c>
      <c r="R3859">
        <v>312</v>
      </c>
      <c r="S3859">
        <v>64</v>
      </c>
      <c r="T3859">
        <v>474</v>
      </c>
      <c r="U3859">
        <v>4</v>
      </c>
      <c r="V3859">
        <v>1</v>
      </c>
      <c r="W3859">
        <v>5.6941386087673997</v>
      </c>
      <c r="X3859">
        <v>198.45802917899059</v>
      </c>
      <c r="Y3859">
        <v>402.09482319186662</v>
      </c>
      <c r="Z3859">
        <v>329.95177875434837</v>
      </c>
      <c r="AA3859">
        <v>70.759503761227023</v>
      </c>
      <c r="AB3859">
        <v>98.730865963281985</v>
      </c>
      <c r="AC3859">
        <v>39.588610536630704</v>
      </c>
      <c r="AD3859">
        <v>4.9116627539999992E-4</v>
      </c>
      <c r="AE3859">
        <v>1145.2782411613882</v>
      </c>
    </row>
    <row r="3860" spans="1:31" x14ac:dyDescent="0.25">
      <c r="A3860">
        <v>2367799</v>
      </c>
      <c r="B3860">
        <v>1</v>
      </c>
      <c r="C3860" t="s">
        <v>81</v>
      </c>
      <c r="D3860" t="s">
        <v>128</v>
      </c>
      <c r="E3860" t="s">
        <v>166</v>
      </c>
      <c r="F3860" t="s">
        <v>11270</v>
      </c>
      <c r="G3860" t="s">
        <v>168</v>
      </c>
      <c r="H3860" t="s">
        <v>135</v>
      </c>
      <c r="I3860" t="s">
        <v>136</v>
      </c>
      <c r="J3860" t="s">
        <v>137</v>
      </c>
      <c r="K3860" t="s">
        <v>138</v>
      </c>
      <c r="L3860" t="s">
        <v>11271</v>
      </c>
      <c r="M3860" t="s">
        <v>11272</v>
      </c>
      <c r="N3860">
        <v>4.3597222220000003</v>
      </c>
      <c r="O3860">
        <v>20</v>
      </c>
      <c r="P3860">
        <v>107</v>
      </c>
      <c r="Q3860">
        <v>298</v>
      </c>
      <c r="R3860">
        <v>90</v>
      </c>
      <c r="S3860">
        <v>11</v>
      </c>
      <c r="T3860">
        <v>2</v>
      </c>
      <c r="U3860">
        <v>0</v>
      </c>
      <c r="V3860">
        <v>0</v>
      </c>
      <c r="W3860">
        <v>110.81239029713504</v>
      </c>
      <c r="X3860">
        <v>177.41794518622143</v>
      </c>
      <c r="Y3860">
        <v>2583.3004319389879</v>
      </c>
      <c r="Z3860">
        <v>461.25618344415761</v>
      </c>
      <c r="AA3860">
        <v>77.279456989258804</v>
      </c>
      <c r="AB3860">
        <v>3.2190127488630496</v>
      </c>
      <c r="AC3860">
        <v>0</v>
      </c>
      <c r="AD3860">
        <v>0</v>
      </c>
      <c r="AE3860">
        <v>3413.2854206046241</v>
      </c>
    </row>
    <row r="3861" spans="1:31" x14ac:dyDescent="0.25">
      <c r="A3861">
        <v>2367919</v>
      </c>
      <c r="B3861">
        <v>1</v>
      </c>
      <c r="C3861" t="s">
        <v>80</v>
      </c>
      <c r="D3861" t="s">
        <v>95</v>
      </c>
      <c r="E3861" t="s">
        <v>320</v>
      </c>
      <c r="F3861" t="s">
        <v>11273</v>
      </c>
      <c r="G3861" t="s">
        <v>168</v>
      </c>
      <c r="H3861" t="s">
        <v>135</v>
      </c>
      <c r="I3861" t="s">
        <v>136</v>
      </c>
      <c r="J3861" t="s">
        <v>137</v>
      </c>
      <c r="K3861" t="s">
        <v>138</v>
      </c>
      <c r="L3861" t="s">
        <v>11274</v>
      </c>
      <c r="M3861" t="s">
        <v>11275</v>
      </c>
      <c r="N3861">
        <v>1.0933333329999999</v>
      </c>
      <c r="O3861">
        <v>42</v>
      </c>
      <c r="P3861">
        <v>3771</v>
      </c>
      <c r="Q3861">
        <v>41</v>
      </c>
      <c r="R3861">
        <v>122</v>
      </c>
      <c r="S3861">
        <v>75</v>
      </c>
      <c r="T3861">
        <v>472</v>
      </c>
      <c r="U3861">
        <v>6</v>
      </c>
      <c r="V3861">
        <v>1</v>
      </c>
      <c r="W3861">
        <v>42.307595335910271</v>
      </c>
      <c r="X3861">
        <v>1547.9542079953856</v>
      </c>
      <c r="Y3861">
        <v>236.76562013250805</v>
      </c>
      <c r="Z3861">
        <v>116.27809614624623</v>
      </c>
      <c r="AA3861">
        <v>4966.1942107434779</v>
      </c>
      <c r="AB3861">
        <v>726.48661372837637</v>
      </c>
      <c r="AC3861">
        <v>605.1593112005271</v>
      </c>
      <c r="AD3861">
        <v>0.52498223684372669</v>
      </c>
      <c r="AE3861">
        <v>8241.6706375192753</v>
      </c>
    </row>
    <row r="3862" spans="1:31" x14ac:dyDescent="0.25">
      <c r="A3862">
        <v>2367321</v>
      </c>
      <c r="B3862">
        <v>1</v>
      </c>
      <c r="C3862" t="s">
        <v>80</v>
      </c>
      <c r="D3862" t="s">
        <v>96</v>
      </c>
      <c r="E3862" t="s">
        <v>132</v>
      </c>
      <c r="F3862" t="s">
        <v>642</v>
      </c>
      <c r="G3862" t="s">
        <v>168</v>
      </c>
      <c r="H3862" t="s">
        <v>135</v>
      </c>
      <c r="I3862" t="s">
        <v>136</v>
      </c>
      <c r="J3862" t="s">
        <v>137</v>
      </c>
      <c r="K3862" t="s">
        <v>138</v>
      </c>
      <c r="L3862" t="s">
        <v>11276</v>
      </c>
      <c r="M3862" t="s">
        <v>11277</v>
      </c>
      <c r="N3862">
        <v>3.05</v>
      </c>
      <c r="O3862">
        <v>0</v>
      </c>
      <c r="P3862">
        <v>489</v>
      </c>
      <c r="Q3862">
        <v>0</v>
      </c>
      <c r="R3862">
        <v>1</v>
      </c>
      <c r="S3862">
        <v>0</v>
      </c>
      <c r="T3862">
        <v>30</v>
      </c>
      <c r="U3862">
        <v>0</v>
      </c>
      <c r="V3862">
        <v>0</v>
      </c>
      <c r="W3862">
        <v>0</v>
      </c>
      <c r="X3862">
        <v>613.6156029216146</v>
      </c>
      <c r="Y3862">
        <v>0</v>
      </c>
      <c r="Z3862">
        <v>0.37549486654549996</v>
      </c>
      <c r="AA3862">
        <v>0</v>
      </c>
      <c r="AB3862">
        <v>105.9432586592564</v>
      </c>
      <c r="AC3862">
        <v>0</v>
      </c>
      <c r="AD3862">
        <v>0</v>
      </c>
      <c r="AE3862">
        <v>719.93435644741658</v>
      </c>
    </row>
    <row r="3863" spans="1:31" x14ac:dyDescent="0.25">
      <c r="A3863">
        <v>2367421</v>
      </c>
      <c r="B3863">
        <v>1</v>
      </c>
      <c r="C3863" t="s">
        <v>81</v>
      </c>
      <c r="D3863" t="s">
        <v>122</v>
      </c>
      <c r="E3863" t="s">
        <v>166</v>
      </c>
      <c r="F3863" t="s">
        <v>10919</v>
      </c>
      <c r="G3863" t="s">
        <v>244</v>
      </c>
      <c r="H3863" t="s">
        <v>135</v>
      </c>
      <c r="I3863" t="s">
        <v>136</v>
      </c>
      <c r="J3863" t="s">
        <v>137</v>
      </c>
      <c r="K3863" t="s">
        <v>245</v>
      </c>
      <c r="L3863" t="s">
        <v>11278</v>
      </c>
      <c r="M3863" t="s">
        <v>11279</v>
      </c>
      <c r="N3863">
        <v>0.50055555500000004</v>
      </c>
      <c r="O3863">
        <v>0</v>
      </c>
      <c r="P3863">
        <v>174</v>
      </c>
      <c r="Q3863">
        <v>0</v>
      </c>
      <c r="R3863">
        <v>0</v>
      </c>
      <c r="S3863">
        <v>7</v>
      </c>
      <c r="T3863">
        <v>25</v>
      </c>
      <c r="U3863">
        <v>5</v>
      </c>
      <c r="V3863">
        <v>0</v>
      </c>
      <c r="W3863">
        <v>0</v>
      </c>
      <c r="X3863">
        <v>14.225991470009191</v>
      </c>
      <c r="Y3863">
        <v>0</v>
      </c>
      <c r="Z3863">
        <v>0</v>
      </c>
      <c r="AA3863">
        <v>6.8949964037281726</v>
      </c>
      <c r="AB3863">
        <v>54.065810670536393</v>
      </c>
      <c r="AC3863">
        <v>158.1720127362467</v>
      </c>
      <c r="AD3863">
        <v>0</v>
      </c>
      <c r="AE3863">
        <v>233.35881128052046</v>
      </c>
    </row>
    <row r="3864" spans="1:31" x14ac:dyDescent="0.25">
      <c r="A3864">
        <v>2367650</v>
      </c>
      <c r="B3864">
        <v>1</v>
      </c>
      <c r="C3864" t="s">
        <v>80</v>
      </c>
      <c r="D3864" t="s">
        <v>104</v>
      </c>
      <c r="E3864" t="s">
        <v>132</v>
      </c>
      <c r="F3864" t="s">
        <v>11280</v>
      </c>
      <c r="G3864" t="s">
        <v>8324</v>
      </c>
      <c r="H3864" t="s">
        <v>135</v>
      </c>
      <c r="I3864" t="s">
        <v>136</v>
      </c>
      <c r="J3864" t="s">
        <v>137</v>
      </c>
      <c r="K3864" t="s">
        <v>138</v>
      </c>
      <c r="L3864" t="s">
        <v>11281</v>
      </c>
      <c r="M3864" t="s">
        <v>11282</v>
      </c>
      <c r="N3864">
        <v>0.73777777700000002</v>
      </c>
      <c r="O3864">
        <v>0</v>
      </c>
      <c r="P3864">
        <v>105</v>
      </c>
      <c r="Q3864">
        <v>0</v>
      </c>
      <c r="R3864">
        <v>5</v>
      </c>
      <c r="S3864">
        <v>0</v>
      </c>
      <c r="T3864">
        <v>19</v>
      </c>
      <c r="U3864">
        <v>0</v>
      </c>
      <c r="V3864">
        <v>0</v>
      </c>
      <c r="W3864">
        <v>0</v>
      </c>
      <c r="X3864">
        <v>25.578546407042342</v>
      </c>
      <c r="Y3864">
        <v>0</v>
      </c>
      <c r="Z3864">
        <v>2.3620836555859404</v>
      </c>
      <c r="AA3864">
        <v>0</v>
      </c>
      <c r="AB3864">
        <v>20.606528394348111</v>
      </c>
      <c r="AC3864">
        <v>0</v>
      </c>
      <c r="AD3864">
        <v>0</v>
      </c>
      <c r="AE3864">
        <v>48.547158456976391</v>
      </c>
    </row>
    <row r="3865" spans="1:31" x14ac:dyDescent="0.25">
      <c r="A3865">
        <v>2368005</v>
      </c>
      <c r="B3865">
        <v>1</v>
      </c>
      <c r="C3865" t="s">
        <v>81</v>
      </c>
      <c r="D3865" t="s">
        <v>126</v>
      </c>
      <c r="E3865" t="s">
        <v>132</v>
      </c>
      <c r="F3865" t="s">
        <v>11283</v>
      </c>
      <c r="G3865" t="s">
        <v>134</v>
      </c>
      <c r="H3865" t="s">
        <v>135</v>
      </c>
      <c r="I3865" t="s">
        <v>136</v>
      </c>
      <c r="J3865" t="s">
        <v>137</v>
      </c>
      <c r="K3865" t="s">
        <v>138</v>
      </c>
      <c r="L3865" t="s">
        <v>11284</v>
      </c>
      <c r="M3865" t="s">
        <v>11285</v>
      </c>
      <c r="N3865">
        <v>1.0525</v>
      </c>
      <c r="O3865">
        <v>0</v>
      </c>
      <c r="P3865">
        <v>9</v>
      </c>
      <c r="Q3865">
        <v>2</v>
      </c>
      <c r="R3865">
        <v>2</v>
      </c>
      <c r="S3865">
        <v>0</v>
      </c>
      <c r="T3865">
        <v>1</v>
      </c>
      <c r="U3865">
        <v>0</v>
      </c>
      <c r="V3865">
        <v>0</v>
      </c>
      <c r="W3865">
        <v>0</v>
      </c>
      <c r="X3865">
        <v>1.1563689196763924</v>
      </c>
      <c r="Y3865">
        <v>12.463510932987333</v>
      </c>
      <c r="Z3865">
        <v>0.60810307017968757</v>
      </c>
      <c r="AA3865">
        <v>0</v>
      </c>
      <c r="AB3865">
        <v>1.4809343459787496</v>
      </c>
      <c r="AC3865">
        <v>0</v>
      </c>
      <c r="AD3865">
        <v>0</v>
      </c>
      <c r="AE3865">
        <v>15.708917268822162</v>
      </c>
    </row>
    <row r="3866" spans="1:31" x14ac:dyDescent="0.25">
      <c r="A3866">
        <v>2367856</v>
      </c>
      <c r="B3866">
        <v>1</v>
      </c>
      <c r="C3866" t="s">
        <v>80</v>
      </c>
      <c r="D3866" t="s">
        <v>94</v>
      </c>
      <c r="E3866" t="s">
        <v>166</v>
      </c>
      <c r="F3866" t="s">
        <v>11286</v>
      </c>
      <c r="G3866" t="s">
        <v>168</v>
      </c>
      <c r="H3866" t="s">
        <v>135</v>
      </c>
      <c r="I3866" t="s">
        <v>136</v>
      </c>
      <c r="J3866" t="s">
        <v>137</v>
      </c>
      <c r="K3866" t="s">
        <v>138</v>
      </c>
      <c r="L3866" t="s">
        <v>11287</v>
      </c>
      <c r="M3866" t="s">
        <v>11288</v>
      </c>
      <c r="N3866">
        <v>1.3811111110000001</v>
      </c>
      <c r="O3866">
        <v>1</v>
      </c>
      <c r="P3866">
        <v>0</v>
      </c>
      <c r="Q3866">
        <v>3</v>
      </c>
      <c r="R3866">
        <v>0</v>
      </c>
      <c r="S3866">
        <v>1</v>
      </c>
      <c r="T3866">
        <v>0</v>
      </c>
      <c r="U3866">
        <v>1</v>
      </c>
      <c r="V3866">
        <v>0</v>
      </c>
      <c r="W3866">
        <v>1.3530816229658891</v>
      </c>
      <c r="X3866">
        <v>0</v>
      </c>
      <c r="Y3866">
        <v>68.698298003040463</v>
      </c>
      <c r="Z3866">
        <v>0</v>
      </c>
      <c r="AA3866">
        <v>2.7682632989086109</v>
      </c>
      <c r="AB3866">
        <v>0</v>
      </c>
      <c r="AC3866">
        <v>441.56530002680756</v>
      </c>
      <c r="AD3866">
        <v>0</v>
      </c>
      <c r="AE3866">
        <v>514.38494295172256</v>
      </c>
    </row>
    <row r="3867" spans="1:31" x14ac:dyDescent="0.25">
      <c r="A3867">
        <v>2367756</v>
      </c>
      <c r="B3867">
        <v>1</v>
      </c>
      <c r="C3867" t="s">
        <v>81</v>
      </c>
      <c r="D3867" t="s">
        <v>120</v>
      </c>
      <c r="E3867" t="s">
        <v>171</v>
      </c>
      <c r="F3867" t="s">
        <v>4740</v>
      </c>
      <c r="G3867" t="s">
        <v>168</v>
      </c>
      <c r="H3867" t="s">
        <v>135</v>
      </c>
      <c r="I3867" t="s">
        <v>136</v>
      </c>
      <c r="J3867" t="s">
        <v>137</v>
      </c>
      <c r="K3867" t="s">
        <v>138</v>
      </c>
      <c r="L3867" t="s">
        <v>11289</v>
      </c>
      <c r="M3867" t="s">
        <v>11290</v>
      </c>
      <c r="N3867">
        <v>0.62222222199999999</v>
      </c>
      <c r="O3867">
        <v>0</v>
      </c>
      <c r="P3867">
        <v>379</v>
      </c>
      <c r="Q3867">
        <v>37</v>
      </c>
      <c r="R3867">
        <v>4</v>
      </c>
      <c r="S3867">
        <v>7</v>
      </c>
      <c r="T3867">
        <v>77</v>
      </c>
      <c r="U3867">
        <v>0</v>
      </c>
      <c r="V3867">
        <v>0</v>
      </c>
      <c r="W3867">
        <v>0</v>
      </c>
      <c r="X3867">
        <v>77.347245683384003</v>
      </c>
      <c r="Y3867">
        <v>149.19472039841338</v>
      </c>
      <c r="Z3867">
        <v>10.634361917149199</v>
      </c>
      <c r="AA3867">
        <v>44.766316141387449</v>
      </c>
      <c r="AB3867">
        <v>40.048720192583026</v>
      </c>
      <c r="AC3867">
        <v>0</v>
      </c>
      <c r="AD3867">
        <v>0</v>
      </c>
      <c r="AE3867">
        <v>321.99136433291704</v>
      </c>
    </row>
    <row r="3868" spans="1:31" x14ac:dyDescent="0.25">
      <c r="A3868">
        <v>2367899</v>
      </c>
      <c r="B3868">
        <v>1</v>
      </c>
      <c r="C3868" t="s">
        <v>80</v>
      </c>
      <c r="D3868" t="s">
        <v>83</v>
      </c>
      <c r="E3868" t="s">
        <v>175</v>
      </c>
      <c r="F3868" t="s">
        <v>11291</v>
      </c>
      <c r="G3868" t="s">
        <v>284</v>
      </c>
      <c r="H3868" t="s">
        <v>151</v>
      </c>
      <c r="I3868" t="s">
        <v>136</v>
      </c>
      <c r="J3868" t="s">
        <v>137</v>
      </c>
      <c r="K3868" t="s">
        <v>138</v>
      </c>
      <c r="L3868" t="s">
        <v>11292</v>
      </c>
      <c r="M3868" t="s">
        <v>11293</v>
      </c>
      <c r="N3868">
        <v>3.1188888879999999</v>
      </c>
      <c r="O3868">
        <v>0</v>
      </c>
      <c r="P3868">
        <v>44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44.206767769391831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44.206767769391831</v>
      </c>
    </row>
    <row r="3869" spans="1:31" x14ac:dyDescent="0.25">
      <c r="A3869">
        <v>2367859</v>
      </c>
      <c r="B3869">
        <v>1</v>
      </c>
      <c r="C3869" t="s">
        <v>81</v>
      </c>
      <c r="D3869" t="s">
        <v>112</v>
      </c>
      <c r="E3869" t="s">
        <v>166</v>
      </c>
      <c r="F3869" t="s">
        <v>1736</v>
      </c>
      <c r="G3869" t="s">
        <v>168</v>
      </c>
      <c r="H3869" t="s">
        <v>135</v>
      </c>
      <c r="I3869" t="s">
        <v>136</v>
      </c>
      <c r="J3869" t="s">
        <v>137</v>
      </c>
      <c r="K3869" t="s">
        <v>138</v>
      </c>
      <c r="L3869" t="s">
        <v>11294</v>
      </c>
      <c r="M3869" t="s">
        <v>11295</v>
      </c>
      <c r="N3869">
        <v>0.66972222199999998</v>
      </c>
      <c r="O3869">
        <v>2</v>
      </c>
      <c r="P3869">
        <v>248</v>
      </c>
      <c r="Q3869">
        <v>113</v>
      </c>
      <c r="R3869">
        <v>354</v>
      </c>
      <c r="S3869">
        <v>6</v>
      </c>
      <c r="T3869">
        <v>36</v>
      </c>
      <c r="U3869">
        <v>4</v>
      </c>
      <c r="V3869">
        <v>2</v>
      </c>
      <c r="W3869">
        <v>2.1875458303955556E-2</v>
      </c>
      <c r="X3869">
        <v>43.674585147614366</v>
      </c>
      <c r="Y3869">
        <v>118.81361702963969</v>
      </c>
      <c r="Z3869">
        <v>154.35761131329429</v>
      </c>
      <c r="AA3869">
        <v>21.639945452743397</v>
      </c>
      <c r="AB3869">
        <v>35.790811643887324</v>
      </c>
      <c r="AC3869">
        <v>235.95201634167816</v>
      </c>
      <c r="AD3869">
        <v>88.778028376121227</v>
      </c>
      <c r="AE3869">
        <v>699.02849076328243</v>
      </c>
    </row>
    <row r="3870" spans="1:31" x14ac:dyDescent="0.25">
      <c r="A3870">
        <v>2367527</v>
      </c>
      <c r="B3870">
        <v>1</v>
      </c>
      <c r="C3870" t="s">
        <v>80</v>
      </c>
      <c r="D3870" t="s">
        <v>83</v>
      </c>
      <c r="E3870" t="s">
        <v>225</v>
      </c>
      <c r="F3870" t="s">
        <v>7901</v>
      </c>
      <c r="G3870" t="s">
        <v>219</v>
      </c>
      <c r="H3870" t="s">
        <v>151</v>
      </c>
      <c r="I3870" t="s">
        <v>136</v>
      </c>
      <c r="J3870" t="s">
        <v>137</v>
      </c>
      <c r="K3870" t="s">
        <v>138</v>
      </c>
      <c r="L3870" t="s">
        <v>11296</v>
      </c>
      <c r="M3870" t="s">
        <v>11297</v>
      </c>
      <c r="N3870">
        <v>1.565555555</v>
      </c>
      <c r="O3870">
        <v>0</v>
      </c>
      <c r="P3870">
        <v>7</v>
      </c>
      <c r="Q3870">
        <v>0</v>
      </c>
      <c r="R3870">
        <v>0</v>
      </c>
      <c r="S3870">
        <v>0</v>
      </c>
      <c r="T3870">
        <v>108</v>
      </c>
      <c r="U3870">
        <v>0</v>
      </c>
      <c r="V3870">
        <v>1</v>
      </c>
      <c r="W3870">
        <v>0</v>
      </c>
      <c r="X3870">
        <v>3.1307727349888896</v>
      </c>
      <c r="Y3870">
        <v>0</v>
      </c>
      <c r="Z3870">
        <v>0</v>
      </c>
      <c r="AA3870">
        <v>0</v>
      </c>
      <c r="AB3870">
        <v>307.0688574179419</v>
      </c>
      <c r="AC3870">
        <v>0</v>
      </c>
      <c r="AD3870">
        <v>5.6756773790321793</v>
      </c>
      <c r="AE3870">
        <v>315.87530753196296</v>
      </c>
    </row>
    <row r="3871" spans="1:31" x14ac:dyDescent="0.25">
      <c r="A3871">
        <v>2367836</v>
      </c>
      <c r="B3871">
        <v>1</v>
      </c>
      <c r="C3871" t="s">
        <v>81</v>
      </c>
      <c r="D3871" t="s">
        <v>125</v>
      </c>
      <c r="E3871" t="s">
        <v>171</v>
      </c>
      <c r="F3871" t="s">
        <v>11298</v>
      </c>
      <c r="G3871" t="s">
        <v>168</v>
      </c>
      <c r="H3871" t="s">
        <v>135</v>
      </c>
      <c r="I3871" t="s">
        <v>136</v>
      </c>
      <c r="J3871" t="s">
        <v>137</v>
      </c>
      <c r="K3871" t="s">
        <v>138</v>
      </c>
      <c r="L3871" t="s">
        <v>11299</v>
      </c>
      <c r="M3871" t="s">
        <v>11300</v>
      </c>
      <c r="N3871">
        <v>1.6497222220000001</v>
      </c>
      <c r="O3871">
        <v>0</v>
      </c>
      <c r="P3871">
        <v>418</v>
      </c>
      <c r="Q3871">
        <v>24</v>
      </c>
      <c r="R3871">
        <v>54</v>
      </c>
      <c r="S3871">
        <v>2</v>
      </c>
      <c r="T3871">
        <v>36</v>
      </c>
      <c r="U3871">
        <v>0</v>
      </c>
      <c r="V3871">
        <v>0</v>
      </c>
      <c r="W3871">
        <v>0</v>
      </c>
      <c r="X3871">
        <v>212.94804338448432</v>
      </c>
      <c r="Y3871">
        <v>574.24825631511465</v>
      </c>
      <c r="Z3871">
        <v>157.70020716122136</v>
      </c>
      <c r="AA3871">
        <v>10.412384291736585</v>
      </c>
      <c r="AB3871">
        <v>51.636312165553349</v>
      </c>
      <c r="AC3871">
        <v>0</v>
      </c>
      <c r="AD3871">
        <v>0</v>
      </c>
      <c r="AE3871">
        <v>1006.9452033181102</v>
      </c>
    </row>
    <row r="3872" spans="1:31" x14ac:dyDescent="0.25">
      <c r="A3872">
        <v>2367882</v>
      </c>
      <c r="B3872">
        <v>1</v>
      </c>
      <c r="C3872" t="s">
        <v>81</v>
      </c>
      <c r="D3872" t="s">
        <v>115</v>
      </c>
      <c r="E3872" t="s">
        <v>132</v>
      </c>
      <c r="F3872" t="s">
        <v>11301</v>
      </c>
      <c r="G3872" t="s">
        <v>142</v>
      </c>
      <c r="H3872" t="s">
        <v>135</v>
      </c>
      <c r="I3872" t="s">
        <v>136</v>
      </c>
      <c r="J3872" t="s">
        <v>137</v>
      </c>
      <c r="K3872" t="s">
        <v>138</v>
      </c>
      <c r="L3872" t="s">
        <v>11302</v>
      </c>
      <c r="M3872" t="s">
        <v>11303</v>
      </c>
      <c r="N3872">
        <v>0.71083333299999996</v>
      </c>
      <c r="O3872">
        <v>0</v>
      </c>
      <c r="P3872">
        <v>50</v>
      </c>
      <c r="Q3872">
        <v>0</v>
      </c>
      <c r="R3872">
        <v>2</v>
      </c>
      <c r="S3872">
        <v>0</v>
      </c>
      <c r="T3872">
        <v>6</v>
      </c>
      <c r="U3872">
        <v>0</v>
      </c>
      <c r="V3872">
        <v>0</v>
      </c>
      <c r="W3872">
        <v>0</v>
      </c>
      <c r="X3872">
        <v>4.6984041099066927</v>
      </c>
      <c r="Y3872">
        <v>0</v>
      </c>
      <c r="Z3872">
        <v>0</v>
      </c>
      <c r="AA3872">
        <v>0</v>
      </c>
      <c r="AB3872">
        <v>1.9958835671383082</v>
      </c>
      <c r="AC3872">
        <v>0</v>
      </c>
      <c r="AD3872">
        <v>0</v>
      </c>
      <c r="AE3872">
        <v>6.6942876770450006</v>
      </c>
    </row>
    <row r="3873" spans="1:31" x14ac:dyDescent="0.25">
      <c r="A3873">
        <v>2367550</v>
      </c>
      <c r="B3873">
        <v>1</v>
      </c>
      <c r="C3873" t="s">
        <v>80</v>
      </c>
      <c r="D3873" t="s">
        <v>108</v>
      </c>
      <c r="E3873" t="s">
        <v>148</v>
      </c>
      <c r="F3873" t="s">
        <v>11304</v>
      </c>
      <c r="G3873" t="s">
        <v>156</v>
      </c>
      <c r="H3873" t="s">
        <v>151</v>
      </c>
      <c r="I3873" t="s">
        <v>136</v>
      </c>
      <c r="J3873" t="s">
        <v>137</v>
      </c>
      <c r="K3873" t="s">
        <v>138</v>
      </c>
      <c r="L3873" t="s">
        <v>11305</v>
      </c>
      <c r="M3873" t="s">
        <v>11306</v>
      </c>
      <c r="N3873">
        <v>3.6358333329999999</v>
      </c>
      <c r="O3873">
        <v>0</v>
      </c>
      <c r="P3873">
        <v>1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1.9809019867252446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1.9809019867252446</v>
      </c>
    </row>
    <row r="3874" spans="1:31" x14ac:dyDescent="0.25">
      <c r="A3874">
        <v>2367696</v>
      </c>
      <c r="B3874">
        <v>1</v>
      </c>
      <c r="C3874" t="s">
        <v>80</v>
      </c>
      <c r="D3874" t="s">
        <v>107</v>
      </c>
      <c r="E3874" t="s">
        <v>171</v>
      </c>
      <c r="F3874" t="s">
        <v>11307</v>
      </c>
      <c r="G3874" t="s">
        <v>168</v>
      </c>
      <c r="H3874" t="s">
        <v>135</v>
      </c>
      <c r="I3874" t="s">
        <v>136</v>
      </c>
      <c r="J3874" t="s">
        <v>137</v>
      </c>
      <c r="K3874" t="s">
        <v>138</v>
      </c>
      <c r="L3874" t="s">
        <v>11308</v>
      </c>
      <c r="M3874" t="s">
        <v>11309</v>
      </c>
      <c r="N3874">
        <v>0.101666666</v>
      </c>
      <c r="O3874">
        <v>1</v>
      </c>
      <c r="P3874">
        <v>486</v>
      </c>
      <c r="Q3874">
        <v>19</v>
      </c>
      <c r="R3874">
        <v>38</v>
      </c>
      <c r="S3874">
        <v>7</v>
      </c>
      <c r="T3874">
        <v>28</v>
      </c>
      <c r="U3874">
        <v>1</v>
      </c>
      <c r="V3874">
        <v>0</v>
      </c>
      <c r="W3874">
        <v>3.5401845120733334E-2</v>
      </c>
      <c r="X3874">
        <v>13.756914113643059</v>
      </c>
      <c r="Y3874">
        <v>20.194712870014648</v>
      </c>
      <c r="Z3874">
        <v>12.076948510209656</v>
      </c>
      <c r="AA3874">
        <v>1.9175913236477884</v>
      </c>
      <c r="AB3874">
        <v>4.7951038952046243</v>
      </c>
      <c r="AC3874">
        <v>7.9897497051130086</v>
      </c>
      <c r="AD3874">
        <v>0</v>
      </c>
      <c r="AE3874">
        <v>60.766422262953519</v>
      </c>
    </row>
    <row r="3875" spans="1:31" x14ac:dyDescent="0.25">
      <c r="A3875">
        <v>2367627</v>
      </c>
      <c r="B3875">
        <v>1</v>
      </c>
      <c r="C3875" t="s">
        <v>80</v>
      </c>
      <c r="D3875" t="s">
        <v>101</v>
      </c>
      <c r="E3875" t="s">
        <v>171</v>
      </c>
      <c r="F3875" t="s">
        <v>11310</v>
      </c>
      <c r="G3875" t="s">
        <v>168</v>
      </c>
      <c r="H3875" t="s">
        <v>135</v>
      </c>
      <c r="I3875" t="s">
        <v>136</v>
      </c>
      <c r="J3875" t="s">
        <v>137</v>
      </c>
      <c r="K3875" t="s">
        <v>138</v>
      </c>
      <c r="L3875" t="s">
        <v>11311</v>
      </c>
      <c r="M3875" t="s">
        <v>11312</v>
      </c>
      <c r="N3875">
        <v>1.5561111110000001</v>
      </c>
      <c r="O3875">
        <v>21</v>
      </c>
      <c r="P3875">
        <v>1</v>
      </c>
      <c r="Q3875">
        <v>37</v>
      </c>
      <c r="R3875">
        <v>2</v>
      </c>
      <c r="S3875">
        <v>25</v>
      </c>
      <c r="T3875">
        <v>0</v>
      </c>
      <c r="U3875">
        <v>3</v>
      </c>
      <c r="V3875">
        <v>0</v>
      </c>
      <c r="W3875">
        <v>53.078985505731332</v>
      </c>
      <c r="X3875">
        <v>0.28721134734619114</v>
      </c>
      <c r="Y3875">
        <v>712.12303205516002</v>
      </c>
      <c r="Z3875">
        <v>29.85717808229596</v>
      </c>
      <c r="AA3875">
        <v>394.10446127971682</v>
      </c>
      <c r="AB3875">
        <v>0</v>
      </c>
      <c r="AC3875">
        <v>561.91705088375841</v>
      </c>
      <c r="AD3875">
        <v>0</v>
      </c>
      <c r="AE3875">
        <v>1751.3679191540086</v>
      </c>
    </row>
    <row r="3876" spans="1:31" x14ac:dyDescent="0.25">
      <c r="A3876">
        <v>2367819</v>
      </c>
      <c r="B3876">
        <v>1</v>
      </c>
      <c r="C3876" t="s">
        <v>80</v>
      </c>
      <c r="D3876" t="s">
        <v>83</v>
      </c>
      <c r="E3876" t="s">
        <v>132</v>
      </c>
      <c r="F3876" t="s">
        <v>11313</v>
      </c>
      <c r="G3876" t="s">
        <v>168</v>
      </c>
      <c r="H3876" t="s">
        <v>135</v>
      </c>
      <c r="I3876" t="s">
        <v>136</v>
      </c>
      <c r="J3876" t="s">
        <v>137</v>
      </c>
      <c r="K3876" t="s">
        <v>138</v>
      </c>
      <c r="L3876" t="s">
        <v>11314</v>
      </c>
      <c r="M3876" t="s">
        <v>11315</v>
      </c>
      <c r="N3876">
        <v>0.44888888799999999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2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419.38910248640389</v>
      </c>
      <c r="AD3876">
        <v>0</v>
      </c>
      <c r="AE3876">
        <v>419.38910248640389</v>
      </c>
    </row>
    <row r="3877" spans="1:31" x14ac:dyDescent="0.25">
      <c r="A3877">
        <v>2367381</v>
      </c>
      <c r="B3877">
        <v>1</v>
      </c>
      <c r="C3877" t="s">
        <v>80</v>
      </c>
      <c r="D3877" t="s">
        <v>91</v>
      </c>
      <c r="E3877" t="s">
        <v>166</v>
      </c>
      <c r="F3877" t="s">
        <v>6470</v>
      </c>
      <c r="G3877" t="s">
        <v>244</v>
      </c>
      <c r="H3877" t="s">
        <v>135</v>
      </c>
      <c r="I3877" t="s">
        <v>136</v>
      </c>
      <c r="J3877" t="s">
        <v>137</v>
      </c>
      <c r="K3877" t="s">
        <v>245</v>
      </c>
      <c r="L3877" t="s">
        <v>11316</v>
      </c>
      <c r="M3877" t="s">
        <v>11317</v>
      </c>
      <c r="N3877">
        <v>7.5766666660000004</v>
      </c>
      <c r="O3877">
        <v>1</v>
      </c>
      <c r="P3877">
        <v>41</v>
      </c>
      <c r="Q3877">
        <v>21</v>
      </c>
      <c r="R3877">
        <v>274</v>
      </c>
      <c r="S3877">
        <v>11</v>
      </c>
      <c r="T3877">
        <v>68</v>
      </c>
      <c r="U3877">
        <v>3</v>
      </c>
      <c r="V3877">
        <v>0</v>
      </c>
      <c r="W3877">
        <v>5.6488456454137106</v>
      </c>
      <c r="X3877">
        <v>195.74475619193296</v>
      </c>
      <c r="Y3877">
        <v>1019.2258743260278</v>
      </c>
      <c r="Z3877">
        <v>4547.8054733157105</v>
      </c>
      <c r="AA3877">
        <v>1035.7021032415303</v>
      </c>
      <c r="AB3877">
        <v>1165.3378009917578</v>
      </c>
      <c r="AC3877">
        <v>304.58665646621034</v>
      </c>
      <c r="AD3877">
        <v>0</v>
      </c>
      <c r="AE3877">
        <v>8274.0515101785841</v>
      </c>
    </row>
    <row r="3878" spans="1:31" x14ac:dyDescent="0.25">
      <c r="A3878">
        <v>2367730</v>
      </c>
      <c r="B3878">
        <v>1</v>
      </c>
      <c r="C3878" t="s">
        <v>80</v>
      </c>
      <c r="D3878" t="s">
        <v>95</v>
      </c>
      <c r="E3878" t="s">
        <v>320</v>
      </c>
      <c r="F3878" t="s">
        <v>11318</v>
      </c>
      <c r="G3878" t="s">
        <v>168</v>
      </c>
      <c r="H3878" t="s">
        <v>135</v>
      </c>
      <c r="I3878" t="s">
        <v>136</v>
      </c>
      <c r="J3878" t="s">
        <v>137</v>
      </c>
      <c r="K3878" t="s">
        <v>138</v>
      </c>
      <c r="L3878" t="s">
        <v>11319</v>
      </c>
      <c r="M3878" t="s">
        <v>11320</v>
      </c>
      <c r="N3878">
        <v>0.120826666</v>
      </c>
      <c r="O3878">
        <v>0</v>
      </c>
      <c r="P3878">
        <v>97</v>
      </c>
      <c r="Q3878">
        <v>0</v>
      </c>
      <c r="R3878">
        <v>0</v>
      </c>
      <c r="S3878">
        <v>7</v>
      </c>
      <c r="T3878">
        <v>8</v>
      </c>
      <c r="U3878">
        <v>6</v>
      </c>
      <c r="V3878">
        <v>0</v>
      </c>
      <c r="W3878">
        <v>0</v>
      </c>
      <c r="X3878">
        <v>5.3822085856565582</v>
      </c>
      <c r="Y3878">
        <v>0</v>
      </c>
      <c r="Z3878">
        <v>0</v>
      </c>
      <c r="AA3878">
        <v>15.821013726085633</v>
      </c>
      <c r="AB3878">
        <v>1.3884055319916366</v>
      </c>
      <c r="AC3878">
        <v>834.71206765653187</v>
      </c>
      <c r="AD3878">
        <v>0</v>
      </c>
      <c r="AE3878">
        <v>857.30369550026569</v>
      </c>
    </row>
    <row r="3879" spans="1:31" x14ac:dyDescent="0.25">
      <c r="A3879">
        <v>2367481</v>
      </c>
      <c r="B3879">
        <v>1</v>
      </c>
      <c r="C3879" t="s">
        <v>80</v>
      </c>
      <c r="D3879" t="s">
        <v>90</v>
      </c>
      <c r="E3879" t="s">
        <v>154</v>
      </c>
      <c r="F3879" t="s">
        <v>11321</v>
      </c>
      <c r="G3879" t="s">
        <v>1306</v>
      </c>
      <c r="H3879" t="s">
        <v>151</v>
      </c>
      <c r="I3879" t="s">
        <v>136</v>
      </c>
      <c r="J3879" t="s">
        <v>137</v>
      </c>
      <c r="K3879" t="s">
        <v>138</v>
      </c>
      <c r="L3879" t="s">
        <v>11322</v>
      </c>
      <c r="M3879" t="s">
        <v>11323</v>
      </c>
      <c r="N3879">
        <v>4.3066666659999999</v>
      </c>
      <c r="O3879">
        <v>0</v>
      </c>
      <c r="P3879">
        <v>489</v>
      </c>
      <c r="Q3879">
        <v>0</v>
      </c>
      <c r="R3879">
        <v>0</v>
      </c>
      <c r="S3879">
        <v>0</v>
      </c>
      <c r="T3879">
        <v>189</v>
      </c>
      <c r="U3879">
        <v>0</v>
      </c>
      <c r="V3879">
        <v>1</v>
      </c>
      <c r="W3879">
        <v>0</v>
      </c>
      <c r="X3879">
        <v>738.13347210371398</v>
      </c>
      <c r="Y3879">
        <v>0</v>
      </c>
      <c r="Z3879">
        <v>0</v>
      </c>
      <c r="AA3879">
        <v>0</v>
      </c>
      <c r="AB3879">
        <v>1454.3267296351121</v>
      </c>
      <c r="AC3879">
        <v>0</v>
      </c>
      <c r="AD3879">
        <v>212.53362961997408</v>
      </c>
      <c r="AE3879">
        <v>2404.9938313588</v>
      </c>
    </row>
    <row r="3880" spans="1:31" x14ac:dyDescent="0.25">
      <c r="A3880">
        <v>2367876</v>
      </c>
      <c r="B3880">
        <v>1</v>
      </c>
      <c r="C3880" t="s">
        <v>80</v>
      </c>
      <c r="D3880" t="s">
        <v>107</v>
      </c>
      <c r="E3880" t="s">
        <v>171</v>
      </c>
      <c r="F3880" t="s">
        <v>11324</v>
      </c>
      <c r="G3880" t="s">
        <v>142</v>
      </c>
      <c r="H3880" t="s">
        <v>135</v>
      </c>
      <c r="I3880" t="s">
        <v>136</v>
      </c>
      <c r="J3880" t="s">
        <v>137</v>
      </c>
      <c r="K3880" t="s">
        <v>138</v>
      </c>
      <c r="L3880" t="s">
        <v>11325</v>
      </c>
      <c r="M3880" t="s">
        <v>11326</v>
      </c>
      <c r="N3880">
        <v>0.82666666600000005</v>
      </c>
      <c r="O3880">
        <v>0</v>
      </c>
      <c r="P3880">
        <v>89</v>
      </c>
      <c r="Q3880">
        <v>0</v>
      </c>
      <c r="R3880">
        <v>6</v>
      </c>
      <c r="S3880">
        <v>0</v>
      </c>
      <c r="T3880">
        <v>6</v>
      </c>
      <c r="U3880">
        <v>0</v>
      </c>
      <c r="V3880">
        <v>0</v>
      </c>
      <c r="W3880">
        <v>0</v>
      </c>
      <c r="X3880">
        <v>18.964535914219173</v>
      </c>
      <c r="Y3880">
        <v>0</v>
      </c>
      <c r="Z3880">
        <v>1.8160471950341468</v>
      </c>
      <c r="AA3880">
        <v>0</v>
      </c>
      <c r="AB3880">
        <v>3.8772108941404797</v>
      </c>
      <c r="AC3880">
        <v>0</v>
      </c>
      <c r="AD3880">
        <v>0</v>
      </c>
      <c r="AE3880">
        <v>24.6577940033938</v>
      </c>
    </row>
    <row r="3881" spans="1:31" x14ac:dyDescent="0.25">
      <c r="A3881">
        <v>2367965</v>
      </c>
      <c r="B3881">
        <v>1</v>
      </c>
      <c r="C3881" t="s">
        <v>80</v>
      </c>
      <c r="D3881" t="s">
        <v>83</v>
      </c>
      <c r="E3881" t="s">
        <v>132</v>
      </c>
      <c r="F3881" t="s">
        <v>11182</v>
      </c>
      <c r="G3881" t="s">
        <v>168</v>
      </c>
      <c r="H3881" t="s">
        <v>135</v>
      </c>
      <c r="I3881" t="s">
        <v>136</v>
      </c>
      <c r="J3881" t="s">
        <v>137</v>
      </c>
      <c r="K3881" t="s">
        <v>138</v>
      </c>
      <c r="L3881" t="s">
        <v>11327</v>
      </c>
      <c r="M3881" t="s">
        <v>11328</v>
      </c>
      <c r="N3881">
        <v>9.7222221999999997E-2</v>
      </c>
      <c r="O3881">
        <v>0</v>
      </c>
      <c r="P3881">
        <v>309</v>
      </c>
      <c r="Q3881">
        <v>0</v>
      </c>
      <c r="R3881">
        <v>0</v>
      </c>
      <c r="S3881">
        <v>0</v>
      </c>
      <c r="T3881">
        <v>17</v>
      </c>
      <c r="U3881">
        <v>0</v>
      </c>
      <c r="V3881">
        <v>0</v>
      </c>
      <c r="W3881">
        <v>0</v>
      </c>
      <c r="X3881">
        <v>13.085186639231189</v>
      </c>
      <c r="Y3881">
        <v>0</v>
      </c>
      <c r="Z3881">
        <v>0</v>
      </c>
      <c r="AA3881">
        <v>0</v>
      </c>
      <c r="AB3881">
        <v>1.9542943164722637</v>
      </c>
      <c r="AC3881">
        <v>0</v>
      </c>
      <c r="AD3881">
        <v>0</v>
      </c>
      <c r="AE3881">
        <v>15.039480955703453</v>
      </c>
    </row>
    <row r="3882" spans="1:31" x14ac:dyDescent="0.25">
      <c r="A3882">
        <v>2367633</v>
      </c>
      <c r="B3882">
        <v>1</v>
      </c>
      <c r="C3882" t="s">
        <v>81</v>
      </c>
      <c r="D3882" t="s">
        <v>123</v>
      </c>
      <c r="E3882" t="s">
        <v>225</v>
      </c>
      <c r="F3882" t="s">
        <v>11329</v>
      </c>
      <c r="G3882" t="s">
        <v>4184</v>
      </c>
      <c r="H3882" t="s">
        <v>151</v>
      </c>
      <c r="I3882" t="s">
        <v>136</v>
      </c>
      <c r="J3882" t="s">
        <v>137</v>
      </c>
      <c r="K3882" t="s">
        <v>138</v>
      </c>
      <c r="L3882" t="s">
        <v>11330</v>
      </c>
      <c r="M3882" t="s">
        <v>11331</v>
      </c>
      <c r="N3882">
        <v>4.278611111</v>
      </c>
      <c r="O3882">
        <v>0</v>
      </c>
      <c r="P3882">
        <v>54</v>
      </c>
      <c r="Q3882">
        <v>0</v>
      </c>
      <c r="R3882">
        <v>1</v>
      </c>
      <c r="S3882">
        <v>0</v>
      </c>
      <c r="T3882">
        <v>9</v>
      </c>
      <c r="U3882">
        <v>0</v>
      </c>
      <c r="V3882">
        <v>0</v>
      </c>
      <c r="W3882">
        <v>0</v>
      </c>
      <c r="X3882">
        <v>43.85023925286778</v>
      </c>
      <c r="Y3882">
        <v>0</v>
      </c>
      <c r="Z3882">
        <v>0</v>
      </c>
      <c r="AA3882">
        <v>0</v>
      </c>
      <c r="AB3882">
        <v>17.586522735880244</v>
      </c>
      <c r="AC3882">
        <v>0</v>
      </c>
      <c r="AD3882">
        <v>0</v>
      </c>
      <c r="AE3882">
        <v>61.436761988748025</v>
      </c>
    </row>
    <row r="3883" spans="1:31" x14ac:dyDescent="0.25">
      <c r="A3883">
        <v>2367441</v>
      </c>
      <c r="B3883">
        <v>1</v>
      </c>
      <c r="C3883" t="s">
        <v>80</v>
      </c>
      <c r="D3883" t="s">
        <v>93</v>
      </c>
      <c r="E3883" t="s">
        <v>154</v>
      </c>
      <c r="F3883" t="s">
        <v>11332</v>
      </c>
      <c r="G3883" t="s">
        <v>11333</v>
      </c>
      <c r="H3883" t="s">
        <v>151</v>
      </c>
      <c r="I3883" t="s">
        <v>136</v>
      </c>
      <c r="J3883" t="s">
        <v>137</v>
      </c>
      <c r="K3883" t="s">
        <v>138</v>
      </c>
      <c r="L3883" t="s">
        <v>11334</v>
      </c>
      <c r="M3883" t="s">
        <v>11335</v>
      </c>
      <c r="N3883">
        <v>4.4694444439999996</v>
      </c>
      <c r="O3883">
        <v>0</v>
      </c>
      <c r="P3883">
        <v>0</v>
      </c>
      <c r="Q3883">
        <v>0</v>
      </c>
      <c r="R3883">
        <v>0</v>
      </c>
      <c r="S3883">
        <v>3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29.60048685866499</v>
      </c>
      <c r="AB3883">
        <v>0</v>
      </c>
      <c r="AC3883">
        <v>0</v>
      </c>
      <c r="AD3883">
        <v>0</v>
      </c>
      <c r="AE3883">
        <v>29.60048685866499</v>
      </c>
    </row>
    <row r="3884" spans="1:31" x14ac:dyDescent="0.25">
      <c r="A3884">
        <v>2367939</v>
      </c>
      <c r="B3884">
        <v>1</v>
      </c>
      <c r="C3884" t="s">
        <v>80</v>
      </c>
      <c r="D3884" t="s">
        <v>83</v>
      </c>
      <c r="E3884" t="s">
        <v>148</v>
      </c>
      <c r="F3884" t="s">
        <v>11336</v>
      </c>
      <c r="G3884" t="s">
        <v>240</v>
      </c>
      <c r="H3884" t="s">
        <v>151</v>
      </c>
      <c r="I3884" t="s">
        <v>136</v>
      </c>
      <c r="J3884" t="s">
        <v>137</v>
      </c>
      <c r="K3884" t="s">
        <v>138</v>
      </c>
      <c r="L3884" t="s">
        <v>11337</v>
      </c>
      <c r="M3884" t="s">
        <v>11338</v>
      </c>
      <c r="N3884">
        <v>3.5944444440000001</v>
      </c>
      <c r="O3884">
        <v>0</v>
      </c>
      <c r="P3884">
        <v>4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5.9194761111682928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5.9194761111682928</v>
      </c>
    </row>
    <row r="3885" spans="1:31" x14ac:dyDescent="0.25">
      <c r="A3885">
        <v>2367590</v>
      </c>
      <c r="B3885">
        <v>1</v>
      </c>
      <c r="C3885" t="s">
        <v>80</v>
      </c>
      <c r="D3885" t="s">
        <v>101</v>
      </c>
      <c r="E3885" t="s">
        <v>171</v>
      </c>
      <c r="F3885" t="s">
        <v>11339</v>
      </c>
      <c r="G3885" t="s">
        <v>168</v>
      </c>
      <c r="H3885" t="s">
        <v>135</v>
      </c>
      <c r="I3885" t="s">
        <v>136</v>
      </c>
      <c r="J3885" t="s">
        <v>137</v>
      </c>
      <c r="K3885" t="s">
        <v>138</v>
      </c>
      <c r="L3885" t="s">
        <v>11340</v>
      </c>
      <c r="M3885" t="s">
        <v>11341</v>
      </c>
      <c r="N3885">
        <v>2.6830555550000001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736.56035396395202</v>
      </c>
      <c r="AD3885">
        <v>0</v>
      </c>
      <c r="AE3885">
        <v>736.56035396395202</v>
      </c>
    </row>
    <row r="3886" spans="1:31" x14ac:dyDescent="0.25">
      <c r="A3886">
        <v>2367398</v>
      </c>
      <c r="B3886">
        <v>1</v>
      </c>
      <c r="C3886" t="s">
        <v>81</v>
      </c>
      <c r="D3886" t="s">
        <v>113</v>
      </c>
      <c r="E3886" t="s">
        <v>148</v>
      </c>
      <c r="F3886" t="s">
        <v>10806</v>
      </c>
      <c r="G3886" t="s">
        <v>150</v>
      </c>
      <c r="H3886" t="s">
        <v>151</v>
      </c>
      <c r="I3886" t="s">
        <v>136</v>
      </c>
      <c r="J3886" t="s">
        <v>137</v>
      </c>
      <c r="K3886" t="s">
        <v>138</v>
      </c>
      <c r="L3886" t="s">
        <v>11342</v>
      </c>
      <c r="M3886" t="s">
        <v>11343</v>
      </c>
      <c r="N3886">
        <v>1.5419444440000001</v>
      </c>
      <c r="O3886">
        <v>0</v>
      </c>
      <c r="P3886">
        <v>3</v>
      </c>
      <c r="Q3886">
        <v>0</v>
      </c>
      <c r="R3886">
        <v>0</v>
      </c>
      <c r="S3886">
        <v>0</v>
      </c>
      <c r="T3886">
        <v>1</v>
      </c>
      <c r="U3886">
        <v>0</v>
      </c>
      <c r="V3886">
        <v>0</v>
      </c>
      <c r="W3886">
        <v>0</v>
      </c>
      <c r="X3886">
        <v>2.16889602966519</v>
      </c>
      <c r="Y3886">
        <v>0</v>
      </c>
      <c r="Z3886">
        <v>0</v>
      </c>
      <c r="AA3886">
        <v>0</v>
      </c>
      <c r="AB3886">
        <v>2.7716913464063646</v>
      </c>
      <c r="AC3886">
        <v>0</v>
      </c>
      <c r="AD3886">
        <v>0</v>
      </c>
      <c r="AE3886">
        <v>4.9405873760715551</v>
      </c>
    </row>
    <row r="3887" spans="1:31" x14ac:dyDescent="0.25">
      <c r="A3887">
        <v>2367567</v>
      </c>
      <c r="B3887">
        <v>1</v>
      </c>
      <c r="C3887" t="s">
        <v>81</v>
      </c>
      <c r="D3887" t="s">
        <v>128</v>
      </c>
      <c r="E3887" t="s">
        <v>154</v>
      </c>
      <c r="F3887" t="s">
        <v>11344</v>
      </c>
      <c r="G3887" t="s">
        <v>244</v>
      </c>
      <c r="H3887" t="s">
        <v>151</v>
      </c>
      <c r="I3887" t="s">
        <v>136</v>
      </c>
      <c r="J3887" t="s">
        <v>137</v>
      </c>
      <c r="K3887" t="s">
        <v>245</v>
      </c>
      <c r="L3887" t="s">
        <v>11345</v>
      </c>
      <c r="M3887" t="s">
        <v>11346</v>
      </c>
      <c r="N3887">
        <v>5.9102777770000001</v>
      </c>
      <c r="O3887">
        <v>0</v>
      </c>
      <c r="P3887">
        <v>879</v>
      </c>
      <c r="Q3887">
        <v>0</v>
      </c>
      <c r="R3887">
        <v>5</v>
      </c>
      <c r="S3887">
        <v>0</v>
      </c>
      <c r="T3887">
        <v>13</v>
      </c>
      <c r="U3887">
        <v>0</v>
      </c>
      <c r="V3887">
        <v>0</v>
      </c>
      <c r="W3887">
        <v>0</v>
      </c>
      <c r="X3887">
        <v>1722.9532044835232</v>
      </c>
      <c r="Y3887">
        <v>0</v>
      </c>
      <c r="Z3887">
        <v>1.7157725633094401</v>
      </c>
      <c r="AA3887">
        <v>0</v>
      </c>
      <c r="AB3887">
        <v>233.03159902955349</v>
      </c>
      <c r="AC3887">
        <v>0</v>
      </c>
      <c r="AD3887">
        <v>0</v>
      </c>
      <c r="AE3887">
        <v>1957.7005760763861</v>
      </c>
    </row>
    <row r="3888" spans="1:31" x14ac:dyDescent="0.25">
      <c r="A3888">
        <v>2368008</v>
      </c>
      <c r="B3888">
        <v>1</v>
      </c>
      <c r="C3888" t="s">
        <v>80</v>
      </c>
      <c r="D3888" t="s">
        <v>107</v>
      </c>
      <c r="E3888" t="s">
        <v>166</v>
      </c>
      <c r="F3888" t="s">
        <v>11347</v>
      </c>
      <c r="G3888" t="s">
        <v>168</v>
      </c>
      <c r="H3888" t="s">
        <v>135</v>
      </c>
      <c r="I3888" t="s">
        <v>136</v>
      </c>
      <c r="J3888" t="s">
        <v>137</v>
      </c>
      <c r="K3888" t="s">
        <v>138</v>
      </c>
      <c r="L3888" t="s">
        <v>11348</v>
      </c>
      <c r="M3888" t="s">
        <v>11349</v>
      </c>
      <c r="N3888">
        <v>0.31388888799999998</v>
      </c>
      <c r="O3888">
        <v>39</v>
      </c>
      <c r="P3888">
        <v>13819</v>
      </c>
      <c r="Q3888">
        <v>229</v>
      </c>
      <c r="R3888">
        <v>522</v>
      </c>
      <c r="S3888">
        <v>114</v>
      </c>
      <c r="T3888">
        <v>1169</v>
      </c>
      <c r="U3888">
        <v>6</v>
      </c>
      <c r="V3888">
        <v>16</v>
      </c>
      <c r="W3888">
        <v>146.01274796223831</v>
      </c>
      <c r="X3888">
        <v>1373.863294307258</v>
      </c>
      <c r="Y3888">
        <v>339.87633426715939</v>
      </c>
      <c r="Z3888">
        <v>192.74020733521098</v>
      </c>
      <c r="AA3888">
        <v>178.30612599872282</v>
      </c>
      <c r="AB3888">
        <v>377.60883151619504</v>
      </c>
      <c r="AC3888">
        <v>115.1902353001885</v>
      </c>
      <c r="AD3888">
        <v>44.849579434052686</v>
      </c>
      <c r="AE3888">
        <v>2768.4473561210261</v>
      </c>
    </row>
    <row r="3889" spans="1:31" x14ac:dyDescent="0.25">
      <c r="A3889">
        <v>2367461</v>
      </c>
      <c r="B3889">
        <v>1</v>
      </c>
      <c r="C3889" t="s">
        <v>80</v>
      </c>
      <c r="D3889" t="s">
        <v>96</v>
      </c>
      <c r="E3889" t="s">
        <v>166</v>
      </c>
      <c r="F3889" t="s">
        <v>11350</v>
      </c>
      <c r="G3889" t="s">
        <v>244</v>
      </c>
      <c r="H3889" t="s">
        <v>135</v>
      </c>
      <c r="I3889" t="s">
        <v>136</v>
      </c>
      <c r="J3889" t="s">
        <v>137</v>
      </c>
      <c r="K3889" t="s">
        <v>245</v>
      </c>
      <c r="L3889" t="s">
        <v>11351</v>
      </c>
      <c r="M3889" t="s">
        <v>11352</v>
      </c>
      <c r="N3889">
        <v>1.7736111109999999</v>
      </c>
      <c r="O3889">
        <v>0</v>
      </c>
      <c r="P3889">
        <v>194</v>
      </c>
      <c r="Q3889">
        <v>0</v>
      </c>
      <c r="R3889">
        <v>11</v>
      </c>
      <c r="S3889">
        <v>1</v>
      </c>
      <c r="T3889">
        <v>11</v>
      </c>
      <c r="U3889">
        <v>0</v>
      </c>
      <c r="V3889">
        <v>0</v>
      </c>
      <c r="W3889">
        <v>0</v>
      </c>
      <c r="X3889">
        <v>187.42231717801613</v>
      </c>
      <c r="Y3889">
        <v>0</v>
      </c>
      <c r="Z3889">
        <v>20.115005860486271</v>
      </c>
      <c r="AA3889">
        <v>4.1809604136849297</v>
      </c>
      <c r="AB3889">
        <v>182.53363515405661</v>
      </c>
      <c r="AC3889">
        <v>0</v>
      </c>
      <c r="AD3889">
        <v>0</v>
      </c>
      <c r="AE3889">
        <v>394.25191860624398</v>
      </c>
    </row>
    <row r="3890" spans="1:31" x14ac:dyDescent="0.25">
      <c r="A3890">
        <v>2367318</v>
      </c>
      <c r="B3890">
        <v>1</v>
      </c>
      <c r="C3890" t="s">
        <v>80</v>
      </c>
      <c r="D3890" t="s">
        <v>105</v>
      </c>
      <c r="E3890" t="s">
        <v>132</v>
      </c>
      <c r="F3890" t="s">
        <v>11353</v>
      </c>
      <c r="G3890" t="s">
        <v>168</v>
      </c>
      <c r="H3890" t="s">
        <v>135</v>
      </c>
      <c r="I3890" t="s">
        <v>136</v>
      </c>
      <c r="J3890" t="s">
        <v>137</v>
      </c>
      <c r="K3890" t="s">
        <v>138</v>
      </c>
      <c r="L3890" t="s">
        <v>11354</v>
      </c>
      <c r="M3890" t="s">
        <v>11355</v>
      </c>
      <c r="N3890">
        <v>0.65805555500000001</v>
      </c>
      <c r="O3890">
        <v>1</v>
      </c>
      <c r="P3890">
        <v>2433</v>
      </c>
      <c r="Q3890">
        <v>4</v>
      </c>
      <c r="R3890">
        <v>314</v>
      </c>
      <c r="S3890">
        <v>28</v>
      </c>
      <c r="T3890">
        <v>336</v>
      </c>
      <c r="U3890">
        <v>6</v>
      </c>
      <c r="V3890">
        <v>3</v>
      </c>
      <c r="W3890">
        <v>0.45563864024191497</v>
      </c>
      <c r="X3890">
        <v>434.44113782304811</v>
      </c>
      <c r="Y3890">
        <v>3.8937897904887291</v>
      </c>
      <c r="Z3890">
        <v>100.56258348449336</v>
      </c>
      <c r="AA3890">
        <v>96.166594968405974</v>
      </c>
      <c r="AB3890">
        <v>153.76547100164174</v>
      </c>
      <c r="AC3890">
        <v>296.48619661103413</v>
      </c>
      <c r="AD3890">
        <v>0.87138900646651751</v>
      </c>
      <c r="AE3890">
        <v>1086.6428013258203</v>
      </c>
    </row>
    <row r="3891" spans="1:31" x14ac:dyDescent="0.25">
      <c r="A3891">
        <v>2367796</v>
      </c>
      <c r="B3891">
        <v>1</v>
      </c>
      <c r="C3891" t="s">
        <v>81</v>
      </c>
      <c r="D3891" t="s">
        <v>112</v>
      </c>
      <c r="E3891" t="s">
        <v>132</v>
      </c>
      <c r="F3891" t="s">
        <v>11356</v>
      </c>
      <c r="G3891" t="s">
        <v>168</v>
      </c>
      <c r="H3891" t="s">
        <v>135</v>
      </c>
      <c r="I3891" t="s">
        <v>136</v>
      </c>
      <c r="J3891" t="s">
        <v>137</v>
      </c>
      <c r="K3891" t="s">
        <v>138</v>
      </c>
      <c r="L3891" t="s">
        <v>11357</v>
      </c>
      <c r="M3891" t="s">
        <v>11358</v>
      </c>
      <c r="N3891">
        <v>0.82888888800000005</v>
      </c>
      <c r="O3891">
        <v>0</v>
      </c>
      <c r="P3891">
        <v>2476</v>
      </c>
      <c r="Q3891">
        <v>0</v>
      </c>
      <c r="R3891">
        <v>6</v>
      </c>
      <c r="S3891">
        <v>0</v>
      </c>
      <c r="T3891">
        <v>112</v>
      </c>
      <c r="U3891">
        <v>0</v>
      </c>
      <c r="V3891">
        <v>1</v>
      </c>
      <c r="W3891">
        <v>0</v>
      </c>
      <c r="X3891">
        <v>561.86873982455404</v>
      </c>
      <c r="Y3891">
        <v>0</v>
      </c>
      <c r="Z3891">
        <v>0.15962791407452445</v>
      </c>
      <c r="AA3891">
        <v>0</v>
      </c>
      <c r="AB3891">
        <v>129.28686457926045</v>
      </c>
      <c r="AC3891">
        <v>0</v>
      </c>
      <c r="AD3891">
        <v>4.4187152275521617</v>
      </c>
      <c r="AE3891">
        <v>695.7339475454412</v>
      </c>
    </row>
    <row r="3892" spans="1:31" x14ac:dyDescent="0.25">
      <c r="A3892">
        <v>2367902</v>
      </c>
      <c r="B3892">
        <v>1</v>
      </c>
      <c r="C3892" t="s">
        <v>80</v>
      </c>
      <c r="D3892" t="s">
        <v>94</v>
      </c>
      <c r="E3892" t="s">
        <v>225</v>
      </c>
      <c r="F3892" t="s">
        <v>11359</v>
      </c>
      <c r="G3892" t="s">
        <v>464</v>
      </c>
      <c r="H3892" t="s">
        <v>151</v>
      </c>
      <c r="I3892" t="s">
        <v>136</v>
      </c>
      <c r="J3892" t="s">
        <v>137</v>
      </c>
      <c r="K3892" t="s">
        <v>138</v>
      </c>
      <c r="L3892" t="s">
        <v>11360</v>
      </c>
      <c r="M3892" t="s">
        <v>11361</v>
      </c>
      <c r="N3892">
        <v>2.1247222219999999</v>
      </c>
      <c r="O3892">
        <v>0</v>
      </c>
      <c r="P3892">
        <v>37</v>
      </c>
      <c r="Q3892">
        <v>0</v>
      </c>
      <c r="R3892">
        <v>0</v>
      </c>
      <c r="S3892">
        <v>0</v>
      </c>
      <c r="T3892">
        <v>2</v>
      </c>
      <c r="U3892">
        <v>0</v>
      </c>
      <c r="V3892">
        <v>0</v>
      </c>
      <c r="W3892">
        <v>0</v>
      </c>
      <c r="X3892">
        <v>21.446970431569078</v>
      </c>
      <c r="Y3892">
        <v>0</v>
      </c>
      <c r="Z3892">
        <v>0</v>
      </c>
      <c r="AA3892">
        <v>0</v>
      </c>
      <c r="AB3892">
        <v>0.66543801747899756</v>
      </c>
      <c r="AC3892">
        <v>0</v>
      </c>
      <c r="AD3892">
        <v>0</v>
      </c>
      <c r="AE3892">
        <v>22.112408449048075</v>
      </c>
    </row>
    <row r="3893" spans="1:31" x14ac:dyDescent="0.25">
      <c r="A3893">
        <v>2367753</v>
      </c>
      <c r="B3893">
        <v>1</v>
      </c>
      <c r="C3893" t="s">
        <v>80</v>
      </c>
      <c r="D3893" t="s">
        <v>95</v>
      </c>
      <c r="E3893" t="s">
        <v>320</v>
      </c>
      <c r="F3893" t="s">
        <v>1282</v>
      </c>
      <c r="G3893" t="s">
        <v>168</v>
      </c>
      <c r="H3893" t="s">
        <v>135</v>
      </c>
      <c r="I3893" t="s">
        <v>653</v>
      </c>
      <c r="J3893" t="s">
        <v>137</v>
      </c>
      <c r="K3893" t="s">
        <v>138</v>
      </c>
      <c r="L3893" t="s">
        <v>11362</v>
      </c>
      <c r="M3893" t="s">
        <v>11363</v>
      </c>
      <c r="N3893">
        <v>3.3668333000000002E-2</v>
      </c>
      <c r="O3893">
        <v>0</v>
      </c>
      <c r="P3893">
        <v>0</v>
      </c>
      <c r="Q3893">
        <v>0</v>
      </c>
      <c r="R3893">
        <v>0</v>
      </c>
      <c r="S3893">
        <v>11</v>
      </c>
      <c r="T3893">
        <v>0</v>
      </c>
      <c r="U3893">
        <v>1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3.6616709381338635</v>
      </c>
      <c r="AB3893">
        <v>0</v>
      </c>
      <c r="AC3893">
        <v>69.992712086865566</v>
      </c>
      <c r="AD3893">
        <v>0</v>
      </c>
      <c r="AE3893">
        <v>73.654383024999433</v>
      </c>
    </row>
    <row r="3894" spans="1:31" x14ac:dyDescent="0.25">
      <c r="A3894">
        <v>2367931</v>
      </c>
      <c r="B3894">
        <v>1</v>
      </c>
      <c r="C3894" t="s">
        <v>80</v>
      </c>
      <c r="D3894" t="s">
        <v>98</v>
      </c>
      <c r="E3894" t="s">
        <v>132</v>
      </c>
      <c r="F3894" t="s">
        <v>11364</v>
      </c>
      <c r="G3894" t="s">
        <v>142</v>
      </c>
      <c r="H3894" t="s">
        <v>135</v>
      </c>
      <c r="I3894" t="s">
        <v>136</v>
      </c>
      <c r="J3894" t="s">
        <v>137</v>
      </c>
      <c r="K3894" t="s">
        <v>138</v>
      </c>
      <c r="L3894" t="s">
        <v>11365</v>
      </c>
      <c r="M3894" t="s">
        <v>11366</v>
      </c>
      <c r="N3894">
        <v>3.0216666659999998</v>
      </c>
      <c r="O3894">
        <v>0</v>
      </c>
      <c r="P3894">
        <v>0</v>
      </c>
      <c r="Q3894">
        <v>0</v>
      </c>
      <c r="R3894">
        <v>11</v>
      </c>
      <c r="S3894">
        <v>0</v>
      </c>
      <c r="T3894">
        <v>2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230.54971632023705</v>
      </c>
      <c r="AA3894">
        <v>0</v>
      </c>
      <c r="AB3894">
        <v>18.307558069981258</v>
      </c>
      <c r="AC3894">
        <v>0</v>
      </c>
      <c r="AD3894">
        <v>0</v>
      </c>
      <c r="AE3894">
        <v>248.85727439021832</v>
      </c>
    </row>
    <row r="3895" spans="1:31" x14ac:dyDescent="0.25">
      <c r="A3895">
        <v>2367885</v>
      </c>
      <c r="B3895">
        <v>1</v>
      </c>
      <c r="C3895" t="s">
        <v>81</v>
      </c>
      <c r="D3895" t="s">
        <v>122</v>
      </c>
      <c r="E3895" t="s">
        <v>166</v>
      </c>
      <c r="F3895" t="s">
        <v>3482</v>
      </c>
      <c r="G3895" t="s">
        <v>168</v>
      </c>
      <c r="H3895" t="s">
        <v>135</v>
      </c>
      <c r="I3895" t="s">
        <v>136</v>
      </c>
      <c r="J3895" t="s">
        <v>137</v>
      </c>
      <c r="K3895" t="s">
        <v>138</v>
      </c>
      <c r="L3895" t="s">
        <v>11367</v>
      </c>
      <c r="M3895" t="s">
        <v>11368</v>
      </c>
      <c r="N3895">
        <v>0.215</v>
      </c>
      <c r="O3895">
        <v>24</v>
      </c>
      <c r="P3895">
        <v>841</v>
      </c>
      <c r="Q3895">
        <v>69</v>
      </c>
      <c r="R3895">
        <v>37</v>
      </c>
      <c r="S3895">
        <v>23</v>
      </c>
      <c r="T3895">
        <v>53</v>
      </c>
      <c r="U3895">
        <v>0</v>
      </c>
      <c r="V3895">
        <v>2</v>
      </c>
      <c r="W3895">
        <v>1.790898565037655</v>
      </c>
      <c r="X3895">
        <v>36.938391095441432</v>
      </c>
      <c r="Y3895">
        <v>20.807012251520121</v>
      </c>
      <c r="Z3895">
        <v>6.1423158711434107</v>
      </c>
      <c r="AA3895">
        <v>20.182494934161017</v>
      </c>
      <c r="AB3895">
        <v>8.9713774432736866</v>
      </c>
      <c r="AC3895">
        <v>0</v>
      </c>
      <c r="AD3895">
        <v>28.376352030513765</v>
      </c>
      <c r="AE3895">
        <v>123.20884219109109</v>
      </c>
    </row>
    <row r="3896" spans="1:31" x14ac:dyDescent="0.25">
      <c r="A3896">
        <v>2367762</v>
      </c>
      <c r="B3896">
        <v>1</v>
      </c>
      <c r="C3896" t="s">
        <v>81</v>
      </c>
      <c r="D3896" t="s">
        <v>121</v>
      </c>
      <c r="E3896" t="s">
        <v>171</v>
      </c>
      <c r="F3896" t="s">
        <v>8897</v>
      </c>
      <c r="G3896" t="s">
        <v>168</v>
      </c>
      <c r="H3896" t="s">
        <v>135</v>
      </c>
      <c r="I3896" t="s">
        <v>653</v>
      </c>
      <c r="J3896" t="s">
        <v>137</v>
      </c>
      <c r="K3896" t="s">
        <v>138</v>
      </c>
      <c r="L3896" t="s">
        <v>11369</v>
      </c>
      <c r="M3896" t="s">
        <v>11370</v>
      </c>
      <c r="N3896">
        <v>2.6666665999999999E-2</v>
      </c>
      <c r="O3896">
        <v>0</v>
      </c>
      <c r="P3896">
        <v>478</v>
      </c>
      <c r="Q3896">
        <v>0</v>
      </c>
      <c r="R3896">
        <v>42</v>
      </c>
      <c r="S3896">
        <v>2</v>
      </c>
      <c r="T3896">
        <v>14</v>
      </c>
      <c r="U3896">
        <v>1</v>
      </c>
      <c r="V3896">
        <v>0</v>
      </c>
      <c r="W3896">
        <v>0</v>
      </c>
      <c r="X3896">
        <v>2.213297650607144</v>
      </c>
      <c r="Y3896">
        <v>0</v>
      </c>
      <c r="Z3896">
        <v>0.9587708471655999</v>
      </c>
      <c r="AA3896">
        <v>0.13085599455199998</v>
      </c>
      <c r="AB3896">
        <v>0.47850321802637336</v>
      </c>
      <c r="AC3896">
        <v>4.0786278258768007</v>
      </c>
      <c r="AD3896">
        <v>0</v>
      </c>
      <c r="AE3896">
        <v>7.8600555362279181</v>
      </c>
    </row>
    <row r="3897" spans="1:31" x14ac:dyDescent="0.25">
      <c r="A3897">
        <v>2367739</v>
      </c>
      <c r="B3897">
        <v>1</v>
      </c>
      <c r="C3897" t="s">
        <v>81</v>
      </c>
      <c r="D3897" t="s">
        <v>121</v>
      </c>
      <c r="E3897" t="s">
        <v>132</v>
      </c>
      <c r="F3897" t="s">
        <v>11371</v>
      </c>
      <c r="G3897" t="s">
        <v>168</v>
      </c>
      <c r="H3897" t="s">
        <v>135</v>
      </c>
      <c r="I3897" t="s">
        <v>136</v>
      </c>
      <c r="J3897" t="s">
        <v>137</v>
      </c>
      <c r="K3897" t="s">
        <v>138</v>
      </c>
      <c r="L3897" t="s">
        <v>11372</v>
      </c>
      <c r="M3897" t="s">
        <v>11373</v>
      </c>
      <c r="N3897">
        <v>0.79138888799999996</v>
      </c>
      <c r="O3897">
        <v>0</v>
      </c>
      <c r="P3897">
        <v>1244</v>
      </c>
      <c r="Q3897">
        <v>0</v>
      </c>
      <c r="R3897">
        <v>15</v>
      </c>
      <c r="S3897">
        <v>6</v>
      </c>
      <c r="T3897">
        <v>292</v>
      </c>
      <c r="U3897">
        <v>0</v>
      </c>
      <c r="V3897">
        <v>1</v>
      </c>
      <c r="W3897">
        <v>0</v>
      </c>
      <c r="X3897">
        <v>192.27027467608559</v>
      </c>
      <c r="Y3897">
        <v>0</v>
      </c>
      <c r="Z3897">
        <v>7.5216991910307183</v>
      </c>
      <c r="AA3897">
        <v>146.52530282076214</v>
      </c>
      <c r="AB3897">
        <v>153.0054526556396</v>
      </c>
      <c r="AC3897">
        <v>0</v>
      </c>
      <c r="AD3897">
        <v>142.58704145953311</v>
      </c>
      <c r="AE3897">
        <v>641.90977080305117</v>
      </c>
    </row>
    <row r="3898" spans="1:31" x14ac:dyDescent="0.25">
      <c r="A3898">
        <v>2367344</v>
      </c>
      <c r="B3898">
        <v>1</v>
      </c>
      <c r="C3898" t="s">
        <v>81</v>
      </c>
      <c r="D3898" t="s">
        <v>117</v>
      </c>
      <c r="E3898" t="s">
        <v>225</v>
      </c>
      <c r="F3898" t="s">
        <v>11374</v>
      </c>
      <c r="G3898" t="s">
        <v>227</v>
      </c>
      <c r="H3898" t="s">
        <v>151</v>
      </c>
      <c r="I3898" t="s">
        <v>136</v>
      </c>
      <c r="J3898" t="s">
        <v>137</v>
      </c>
      <c r="K3898" t="s">
        <v>138</v>
      </c>
      <c r="L3898" t="s">
        <v>11375</v>
      </c>
      <c r="M3898" t="s">
        <v>11376</v>
      </c>
      <c r="N3898">
        <v>1.636666666</v>
      </c>
      <c r="O3898">
        <v>0</v>
      </c>
      <c r="P3898">
        <v>14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3.53256534733642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3.53256534733642</v>
      </c>
    </row>
    <row r="3899" spans="1:31" x14ac:dyDescent="0.25">
      <c r="A3899">
        <v>2367722</v>
      </c>
      <c r="B3899">
        <v>1</v>
      </c>
      <c r="C3899" t="s">
        <v>81</v>
      </c>
      <c r="D3899" t="s">
        <v>128</v>
      </c>
      <c r="E3899" t="s">
        <v>166</v>
      </c>
      <c r="F3899" t="s">
        <v>11270</v>
      </c>
      <c r="G3899" t="s">
        <v>168</v>
      </c>
      <c r="H3899" t="s">
        <v>135</v>
      </c>
      <c r="I3899" t="s">
        <v>136</v>
      </c>
      <c r="J3899" t="s">
        <v>137</v>
      </c>
      <c r="K3899" t="s">
        <v>138</v>
      </c>
      <c r="L3899" t="s">
        <v>11377</v>
      </c>
      <c r="M3899" t="s">
        <v>11378</v>
      </c>
      <c r="N3899">
        <v>0.82055555499999999</v>
      </c>
      <c r="O3899">
        <v>20</v>
      </c>
      <c r="P3899">
        <v>107</v>
      </c>
      <c r="Q3899">
        <v>298</v>
      </c>
      <c r="R3899">
        <v>90</v>
      </c>
      <c r="S3899">
        <v>11</v>
      </c>
      <c r="T3899">
        <v>2</v>
      </c>
      <c r="U3899">
        <v>0</v>
      </c>
      <c r="V3899">
        <v>0</v>
      </c>
      <c r="W3899">
        <v>19.812879589709514</v>
      </c>
      <c r="X3899">
        <v>33.518624031863666</v>
      </c>
      <c r="Y3899">
        <v>494.21025382312098</v>
      </c>
      <c r="Z3899">
        <v>87.83332465951726</v>
      </c>
      <c r="AA3899">
        <v>17.370678115294385</v>
      </c>
      <c r="AB3899">
        <v>0.74905294920495014</v>
      </c>
      <c r="AC3899">
        <v>0</v>
      </c>
      <c r="AD3899">
        <v>0</v>
      </c>
      <c r="AE3899">
        <v>653.49481316871083</v>
      </c>
    </row>
    <row r="3900" spans="1:31" x14ac:dyDescent="0.25">
      <c r="A3900">
        <v>2367536</v>
      </c>
      <c r="B3900">
        <v>1</v>
      </c>
      <c r="C3900" t="s">
        <v>80</v>
      </c>
      <c r="D3900" t="s">
        <v>101</v>
      </c>
      <c r="E3900" t="s">
        <v>166</v>
      </c>
      <c r="F3900" t="s">
        <v>3896</v>
      </c>
      <c r="G3900" t="s">
        <v>168</v>
      </c>
      <c r="H3900" t="s">
        <v>135</v>
      </c>
      <c r="I3900" t="s">
        <v>136</v>
      </c>
      <c r="J3900" t="s">
        <v>137</v>
      </c>
      <c r="K3900" t="s">
        <v>138</v>
      </c>
      <c r="L3900" t="s">
        <v>11379</v>
      </c>
      <c r="M3900" t="s">
        <v>11380</v>
      </c>
      <c r="N3900">
        <v>1.5794444439999999</v>
      </c>
      <c r="O3900">
        <v>0</v>
      </c>
      <c r="P3900">
        <v>260</v>
      </c>
      <c r="Q3900">
        <v>0</v>
      </c>
      <c r="R3900">
        <v>0</v>
      </c>
      <c r="S3900">
        <v>2</v>
      </c>
      <c r="T3900">
        <v>104</v>
      </c>
      <c r="U3900">
        <v>0</v>
      </c>
      <c r="V3900">
        <v>0</v>
      </c>
      <c r="W3900">
        <v>0</v>
      </c>
      <c r="X3900">
        <v>111.36420507934881</v>
      </c>
      <c r="Y3900">
        <v>0</v>
      </c>
      <c r="Z3900">
        <v>0</v>
      </c>
      <c r="AA3900">
        <v>16.939477527968009</v>
      </c>
      <c r="AB3900">
        <v>124.5834233287397</v>
      </c>
      <c r="AC3900">
        <v>0</v>
      </c>
      <c r="AD3900">
        <v>0</v>
      </c>
      <c r="AE3900">
        <v>252.88710593605651</v>
      </c>
    </row>
    <row r="3901" spans="1:31" x14ac:dyDescent="0.25">
      <c r="A3901">
        <v>2367350</v>
      </c>
      <c r="B3901">
        <v>1</v>
      </c>
      <c r="C3901" t="s">
        <v>80</v>
      </c>
      <c r="D3901" t="s">
        <v>95</v>
      </c>
      <c r="E3901" t="s">
        <v>320</v>
      </c>
      <c r="F3901" t="s">
        <v>7294</v>
      </c>
      <c r="G3901" t="s">
        <v>168</v>
      </c>
      <c r="H3901" t="s">
        <v>135</v>
      </c>
      <c r="I3901" t="s">
        <v>136</v>
      </c>
      <c r="J3901" t="s">
        <v>137</v>
      </c>
      <c r="K3901" t="s">
        <v>138</v>
      </c>
      <c r="L3901" t="s">
        <v>11381</v>
      </c>
      <c r="M3901" t="s">
        <v>11382</v>
      </c>
      <c r="N3901">
        <v>0.74527777699999997</v>
      </c>
      <c r="O3901">
        <v>1</v>
      </c>
      <c r="P3901">
        <v>384</v>
      </c>
      <c r="Q3901">
        <v>1</v>
      </c>
      <c r="R3901">
        <v>2</v>
      </c>
      <c r="S3901">
        <v>6</v>
      </c>
      <c r="T3901">
        <v>44</v>
      </c>
      <c r="U3901">
        <v>0</v>
      </c>
      <c r="V3901">
        <v>0</v>
      </c>
      <c r="W3901">
        <v>0.32603000350113337</v>
      </c>
      <c r="X3901">
        <v>87.377833364445124</v>
      </c>
      <c r="Y3901">
        <v>7.0515524644249741</v>
      </c>
      <c r="Z3901">
        <v>0.10172787449659138</v>
      </c>
      <c r="AA3901">
        <v>29.544228152314634</v>
      </c>
      <c r="AB3901">
        <v>40.682301762028992</v>
      </c>
      <c r="AC3901">
        <v>0</v>
      </c>
      <c r="AD3901">
        <v>0</v>
      </c>
      <c r="AE3901">
        <v>165.08367362121143</v>
      </c>
    </row>
    <row r="3902" spans="1:31" x14ac:dyDescent="0.25">
      <c r="A3902">
        <v>2367848</v>
      </c>
      <c r="B3902">
        <v>1</v>
      </c>
      <c r="C3902" t="s">
        <v>80</v>
      </c>
      <c r="D3902" t="s">
        <v>99</v>
      </c>
      <c r="E3902" t="s">
        <v>148</v>
      </c>
      <c r="F3902" t="s">
        <v>11383</v>
      </c>
      <c r="G3902" t="s">
        <v>160</v>
      </c>
      <c r="H3902" t="s">
        <v>151</v>
      </c>
      <c r="I3902" t="s">
        <v>136</v>
      </c>
      <c r="J3902" t="s">
        <v>137</v>
      </c>
      <c r="K3902" t="s">
        <v>138</v>
      </c>
      <c r="L3902" t="s">
        <v>11384</v>
      </c>
      <c r="M3902" t="s">
        <v>11385</v>
      </c>
      <c r="N3902">
        <v>1.3702777770000001</v>
      </c>
      <c r="O3902">
        <v>0</v>
      </c>
      <c r="P3902">
        <v>1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1.6067897648414445E-2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1.6067897648414445E-2</v>
      </c>
    </row>
    <row r="3903" spans="1:31" x14ac:dyDescent="0.25">
      <c r="A3903">
        <v>2367991</v>
      </c>
      <c r="B3903">
        <v>1</v>
      </c>
      <c r="C3903" t="s">
        <v>80</v>
      </c>
      <c r="D3903" t="s">
        <v>103</v>
      </c>
      <c r="E3903" t="s">
        <v>148</v>
      </c>
      <c r="F3903" t="s">
        <v>11386</v>
      </c>
      <c r="G3903" t="s">
        <v>160</v>
      </c>
      <c r="H3903" t="s">
        <v>151</v>
      </c>
      <c r="I3903" t="s">
        <v>136</v>
      </c>
      <c r="J3903" t="s">
        <v>137</v>
      </c>
      <c r="K3903" t="s">
        <v>138</v>
      </c>
      <c r="L3903" t="s">
        <v>11387</v>
      </c>
      <c r="M3903" t="s">
        <v>11388</v>
      </c>
      <c r="N3903">
        <v>0.53222222200000002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1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1.283714066648889E-2</v>
      </c>
      <c r="AC3903">
        <v>0</v>
      </c>
      <c r="AD3903">
        <v>0</v>
      </c>
      <c r="AE3903">
        <v>1.283714066648889E-2</v>
      </c>
    </row>
    <row r="3904" spans="1:31" x14ac:dyDescent="0.25">
      <c r="A3904">
        <v>2367513</v>
      </c>
      <c r="B3904">
        <v>1</v>
      </c>
      <c r="C3904" t="s">
        <v>81</v>
      </c>
      <c r="D3904" t="s">
        <v>118</v>
      </c>
      <c r="E3904" t="s">
        <v>166</v>
      </c>
      <c r="F3904" t="s">
        <v>11389</v>
      </c>
      <c r="G3904" t="s">
        <v>244</v>
      </c>
      <c r="H3904" t="s">
        <v>135</v>
      </c>
      <c r="I3904" t="s">
        <v>136</v>
      </c>
      <c r="J3904" t="s">
        <v>137</v>
      </c>
      <c r="K3904" t="s">
        <v>245</v>
      </c>
      <c r="L3904" t="s">
        <v>11390</v>
      </c>
      <c r="M3904" t="s">
        <v>11391</v>
      </c>
      <c r="N3904">
        <v>3.0308333329999999</v>
      </c>
      <c r="O3904">
        <v>13</v>
      </c>
      <c r="P3904">
        <v>265</v>
      </c>
      <c r="Q3904">
        <v>55</v>
      </c>
      <c r="R3904">
        <v>79</v>
      </c>
      <c r="S3904">
        <v>12</v>
      </c>
      <c r="T3904">
        <v>40</v>
      </c>
      <c r="U3904">
        <v>1</v>
      </c>
      <c r="V3904">
        <v>0</v>
      </c>
      <c r="W3904">
        <v>40.253683009442426</v>
      </c>
      <c r="X3904">
        <v>323.02267606416746</v>
      </c>
      <c r="Y3904">
        <v>347.95773902657817</v>
      </c>
      <c r="Z3904">
        <v>228.4134263789139</v>
      </c>
      <c r="AA3904">
        <v>101.0483630319567</v>
      </c>
      <c r="AB3904">
        <v>193.21299524230722</v>
      </c>
      <c r="AC3904">
        <v>40.423205105614237</v>
      </c>
      <c r="AD3904">
        <v>0</v>
      </c>
      <c r="AE3904">
        <v>1274.33208785898</v>
      </c>
    </row>
    <row r="3905" spans="1:31" x14ac:dyDescent="0.25">
      <c r="A3905">
        <v>2367968</v>
      </c>
      <c r="B3905">
        <v>1</v>
      </c>
      <c r="C3905" t="s">
        <v>80</v>
      </c>
      <c r="D3905" t="s">
        <v>102</v>
      </c>
      <c r="E3905" t="s">
        <v>132</v>
      </c>
      <c r="F3905" t="s">
        <v>11392</v>
      </c>
      <c r="G3905" t="s">
        <v>643</v>
      </c>
      <c r="H3905" t="s">
        <v>135</v>
      </c>
      <c r="I3905" t="s">
        <v>136</v>
      </c>
      <c r="J3905" t="s">
        <v>137</v>
      </c>
      <c r="K3905" t="s">
        <v>138</v>
      </c>
      <c r="L3905" t="s">
        <v>11393</v>
      </c>
      <c r="M3905" t="s">
        <v>11394</v>
      </c>
      <c r="N3905">
        <v>2.3544444439999999</v>
      </c>
      <c r="O3905">
        <v>0</v>
      </c>
      <c r="P3905">
        <v>4</v>
      </c>
      <c r="Q3905">
        <v>0</v>
      </c>
      <c r="R3905">
        <v>15</v>
      </c>
      <c r="S3905">
        <v>0</v>
      </c>
      <c r="T3905">
        <v>1</v>
      </c>
      <c r="U3905">
        <v>0</v>
      </c>
      <c r="V3905">
        <v>0</v>
      </c>
      <c r="W3905">
        <v>0</v>
      </c>
      <c r="X3905">
        <v>5.7376278408174617</v>
      </c>
      <c r="Y3905">
        <v>0</v>
      </c>
      <c r="Z3905">
        <v>57.208994043629005</v>
      </c>
      <c r="AA3905">
        <v>0</v>
      </c>
      <c r="AB3905">
        <v>3.8678909866193196</v>
      </c>
      <c r="AC3905">
        <v>0</v>
      </c>
      <c r="AD3905">
        <v>0</v>
      </c>
      <c r="AE3905">
        <v>66.814512871065787</v>
      </c>
    </row>
    <row r="3906" spans="1:31" x14ac:dyDescent="0.25">
      <c r="A3906">
        <v>2367636</v>
      </c>
      <c r="B3906">
        <v>1</v>
      </c>
      <c r="C3906" t="s">
        <v>81</v>
      </c>
      <c r="D3906" t="s">
        <v>116</v>
      </c>
      <c r="E3906" t="s">
        <v>132</v>
      </c>
      <c r="F3906" t="s">
        <v>11395</v>
      </c>
      <c r="G3906" t="s">
        <v>134</v>
      </c>
      <c r="H3906" t="s">
        <v>135</v>
      </c>
      <c r="I3906" t="s">
        <v>136</v>
      </c>
      <c r="J3906" t="s">
        <v>137</v>
      </c>
      <c r="K3906" t="s">
        <v>138</v>
      </c>
      <c r="L3906" t="s">
        <v>11396</v>
      </c>
      <c r="M3906" t="s">
        <v>444</v>
      </c>
      <c r="N3906">
        <v>1.396666666</v>
      </c>
      <c r="O3906">
        <v>0</v>
      </c>
      <c r="P3906">
        <v>93</v>
      </c>
      <c r="Q3906">
        <v>5</v>
      </c>
      <c r="R3906">
        <v>49</v>
      </c>
      <c r="S3906">
        <v>3</v>
      </c>
      <c r="T3906">
        <v>7</v>
      </c>
      <c r="U3906">
        <v>0</v>
      </c>
      <c r="V3906">
        <v>0</v>
      </c>
      <c r="W3906">
        <v>0</v>
      </c>
      <c r="X3906">
        <v>74.531608654335713</v>
      </c>
      <c r="Y3906">
        <v>42.001628555726718</v>
      </c>
      <c r="Z3906">
        <v>138.83685135794366</v>
      </c>
      <c r="AA3906">
        <v>21.274308321826723</v>
      </c>
      <c r="AB3906">
        <v>18.940242808590352</v>
      </c>
      <c r="AC3906">
        <v>0</v>
      </c>
      <c r="AD3906">
        <v>0</v>
      </c>
      <c r="AE3906">
        <v>295.58463969842319</v>
      </c>
    </row>
    <row r="3907" spans="1:31" x14ac:dyDescent="0.25">
      <c r="A3907">
        <v>2367891</v>
      </c>
      <c r="B3907">
        <v>1</v>
      </c>
      <c r="C3907" t="s">
        <v>80</v>
      </c>
      <c r="D3907" t="s">
        <v>95</v>
      </c>
      <c r="E3907" t="s">
        <v>320</v>
      </c>
      <c r="F3907" t="s">
        <v>7294</v>
      </c>
      <c r="G3907" t="s">
        <v>168</v>
      </c>
      <c r="H3907" t="s">
        <v>135</v>
      </c>
      <c r="I3907" t="s">
        <v>136</v>
      </c>
      <c r="J3907" t="s">
        <v>137</v>
      </c>
      <c r="K3907" t="s">
        <v>138</v>
      </c>
      <c r="L3907" t="s">
        <v>11397</v>
      </c>
      <c r="M3907" t="s">
        <v>11398</v>
      </c>
      <c r="N3907">
        <v>0.199020277</v>
      </c>
      <c r="O3907">
        <v>1</v>
      </c>
      <c r="P3907">
        <v>384</v>
      </c>
      <c r="Q3907">
        <v>1</v>
      </c>
      <c r="R3907">
        <v>2</v>
      </c>
      <c r="S3907">
        <v>6</v>
      </c>
      <c r="T3907">
        <v>44</v>
      </c>
      <c r="U3907">
        <v>0</v>
      </c>
      <c r="V3907">
        <v>0</v>
      </c>
      <c r="W3907">
        <v>0.12306128683227334</v>
      </c>
      <c r="X3907">
        <v>28.345987211760832</v>
      </c>
      <c r="Y3907">
        <v>2.0883981252616537</v>
      </c>
      <c r="Z3907">
        <v>2.7897568404743337E-2</v>
      </c>
      <c r="AA3907">
        <v>8.554633977384098</v>
      </c>
      <c r="AB3907">
        <v>12.374644487761005</v>
      </c>
      <c r="AC3907">
        <v>0</v>
      </c>
      <c r="AD3907">
        <v>0</v>
      </c>
      <c r="AE3907">
        <v>51.514622657404601</v>
      </c>
    </row>
    <row r="3908" spans="1:31" x14ac:dyDescent="0.25">
      <c r="A3908">
        <v>2367493</v>
      </c>
      <c r="B3908">
        <v>1</v>
      </c>
      <c r="C3908" t="s">
        <v>81</v>
      </c>
      <c r="D3908" t="s">
        <v>127</v>
      </c>
      <c r="E3908" t="s">
        <v>132</v>
      </c>
      <c r="F3908" t="s">
        <v>11399</v>
      </c>
      <c r="G3908" t="s">
        <v>244</v>
      </c>
      <c r="H3908" t="s">
        <v>135</v>
      </c>
      <c r="I3908" t="s">
        <v>136</v>
      </c>
      <c r="J3908" t="s">
        <v>137</v>
      </c>
      <c r="K3908" t="s">
        <v>245</v>
      </c>
      <c r="L3908" t="s">
        <v>11400</v>
      </c>
      <c r="M3908" t="s">
        <v>11401</v>
      </c>
      <c r="N3908">
        <v>8.1736111109999996</v>
      </c>
      <c r="O3908">
        <v>0</v>
      </c>
      <c r="P3908">
        <v>71</v>
      </c>
      <c r="Q3908">
        <v>0</v>
      </c>
      <c r="R3908">
        <v>0</v>
      </c>
      <c r="S3908">
        <v>0</v>
      </c>
      <c r="T3908">
        <v>32</v>
      </c>
      <c r="U3908">
        <v>0</v>
      </c>
      <c r="V3908">
        <v>0</v>
      </c>
      <c r="W3908">
        <v>0</v>
      </c>
      <c r="X3908">
        <v>207.88947279398542</v>
      </c>
      <c r="Y3908">
        <v>0</v>
      </c>
      <c r="Z3908">
        <v>0</v>
      </c>
      <c r="AA3908">
        <v>0</v>
      </c>
      <c r="AB3908">
        <v>329.53228096018108</v>
      </c>
      <c r="AC3908">
        <v>0</v>
      </c>
      <c r="AD3908">
        <v>0</v>
      </c>
      <c r="AE3908">
        <v>537.4217537541665</v>
      </c>
    </row>
    <row r="3909" spans="1:31" x14ac:dyDescent="0.25">
      <c r="A3909">
        <v>2367699</v>
      </c>
      <c r="B3909">
        <v>1</v>
      </c>
      <c r="C3909" t="s">
        <v>81</v>
      </c>
      <c r="D3909" t="s">
        <v>122</v>
      </c>
      <c r="E3909" t="s">
        <v>154</v>
      </c>
      <c r="F3909" t="s">
        <v>11402</v>
      </c>
      <c r="G3909" t="s">
        <v>244</v>
      </c>
      <c r="H3909" t="s">
        <v>151</v>
      </c>
      <c r="I3909" t="s">
        <v>136</v>
      </c>
      <c r="J3909" t="s">
        <v>137</v>
      </c>
      <c r="K3909" t="s">
        <v>245</v>
      </c>
      <c r="L3909" t="s">
        <v>11403</v>
      </c>
      <c r="M3909" t="s">
        <v>11404</v>
      </c>
      <c r="N3909">
        <v>0.69555555499999999</v>
      </c>
      <c r="O3909">
        <v>0</v>
      </c>
      <c r="P3909">
        <v>17</v>
      </c>
      <c r="Q3909">
        <v>0</v>
      </c>
      <c r="R3909">
        <v>0</v>
      </c>
      <c r="S3909">
        <v>0</v>
      </c>
      <c r="T3909">
        <v>1</v>
      </c>
      <c r="U3909">
        <v>0</v>
      </c>
      <c r="V3909">
        <v>0</v>
      </c>
      <c r="W3909">
        <v>0</v>
      </c>
      <c r="X3909">
        <v>1.2744704467023467</v>
      </c>
      <c r="Y3909">
        <v>0</v>
      </c>
      <c r="Z3909">
        <v>0</v>
      </c>
      <c r="AA3909">
        <v>0</v>
      </c>
      <c r="AB3909">
        <v>4.7055408815400001E-3</v>
      </c>
      <c r="AC3909">
        <v>0</v>
      </c>
      <c r="AD3909">
        <v>0</v>
      </c>
      <c r="AE3909">
        <v>1.2791759875838866</v>
      </c>
    </row>
    <row r="3910" spans="1:31" x14ac:dyDescent="0.25">
      <c r="A3910">
        <v>2367948</v>
      </c>
      <c r="B3910">
        <v>1</v>
      </c>
      <c r="C3910" t="s">
        <v>81</v>
      </c>
      <c r="D3910" t="s">
        <v>128</v>
      </c>
      <c r="E3910" t="s">
        <v>225</v>
      </c>
      <c r="F3910" t="s">
        <v>11405</v>
      </c>
      <c r="G3910" t="s">
        <v>219</v>
      </c>
      <c r="H3910" t="s">
        <v>151</v>
      </c>
      <c r="I3910" t="s">
        <v>136</v>
      </c>
      <c r="J3910" t="s">
        <v>137</v>
      </c>
      <c r="K3910" t="s">
        <v>138</v>
      </c>
      <c r="L3910" t="s">
        <v>11406</v>
      </c>
      <c r="M3910" t="s">
        <v>11407</v>
      </c>
      <c r="N3910">
        <v>3.5188888880000002</v>
      </c>
      <c r="O3910">
        <v>0</v>
      </c>
      <c r="P3910">
        <v>21</v>
      </c>
      <c r="Q3910">
        <v>0</v>
      </c>
      <c r="R3910">
        <v>0</v>
      </c>
      <c r="S3910">
        <v>0</v>
      </c>
      <c r="T3910">
        <v>2</v>
      </c>
      <c r="U3910">
        <v>0</v>
      </c>
      <c r="V3910">
        <v>0</v>
      </c>
      <c r="W3910">
        <v>0</v>
      </c>
      <c r="X3910">
        <v>5.5367040073488534</v>
      </c>
      <c r="Y3910">
        <v>0</v>
      </c>
      <c r="Z3910">
        <v>0</v>
      </c>
      <c r="AA3910">
        <v>0</v>
      </c>
      <c r="AB3910">
        <v>1.5692096862225001E-3</v>
      </c>
      <c r="AC3910">
        <v>0</v>
      </c>
      <c r="AD3910">
        <v>0</v>
      </c>
      <c r="AE3910">
        <v>5.5382732170350755</v>
      </c>
    </row>
    <row r="3911" spans="1:31" x14ac:dyDescent="0.25">
      <c r="A3911">
        <v>2367307</v>
      </c>
      <c r="B3911">
        <v>1</v>
      </c>
      <c r="C3911" t="s">
        <v>80</v>
      </c>
      <c r="D3911" t="s">
        <v>96</v>
      </c>
      <c r="E3911" t="s">
        <v>225</v>
      </c>
      <c r="F3911" t="s">
        <v>9818</v>
      </c>
      <c r="G3911" t="s">
        <v>219</v>
      </c>
      <c r="H3911" t="s">
        <v>151</v>
      </c>
      <c r="I3911" t="s">
        <v>136</v>
      </c>
      <c r="J3911" t="s">
        <v>137</v>
      </c>
      <c r="K3911" t="s">
        <v>138</v>
      </c>
      <c r="L3911" t="s">
        <v>11408</v>
      </c>
      <c r="M3911" t="s">
        <v>11409</v>
      </c>
      <c r="N3911">
        <v>0.74805555499999998</v>
      </c>
      <c r="O3911">
        <v>0</v>
      </c>
      <c r="P3911">
        <v>150</v>
      </c>
      <c r="Q3911">
        <v>0</v>
      </c>
      <c r="R3911">
        <v>0</v>
      </c>
      <c r="S3911">
        <v>0</v>
      </c>
      <c r="T3911">
        <v>12</v>
      </c>
      <c r="U3911">
        <v>0</v>
      </c>
      <c r="V3911">
        <v>0</v>
      </c>
      <c r="W3911">
        <v>0</v>
      </c>
      <c r="X3911">
        <v>79.378179155233042</v>
      </c>
      <c r="Y3911">
        <v>0</v>
      </c>
      <c r="Z3911">
        <v>0</v>
      </c>
      <c r="AA3911">
        <v>0</v>
      </c>
      <c r="AB3911">
        <v>17.240105848143926</v>
      </c>
      <c r="AC3911">
        <v>0</v>
      </c>
      <c r="AD3911">
        <v>0</v>
      </c>
      <c r="AE3911">
        <v>96.618285003376968</v>
      </c>
    </row>
    <row r="3912" spans="1:31" x14ac:dyDescent="0.25">
      <c r="A3912">
        <v>2367842</v>
      </c>
      <c r="B3912">
        <v>1</v>
      </c>
      <c r="C3912" t="s">
        <v>81</v>
      </c>
      <c r="D3912" t="s">
        <v>112</v>
      </c>
      <c r="E3912" t="s">
        <v>225</v>
      </c>
      <c r="F3912" t="s">
        <v>11410</v>
      </c>
      <c r="G3912" t="s">
        <v>219</v>
      </c>
      <c r="H3912" t="s">
        <v>151</v>
      </c>
      <c r="I3912" t="s">
        <v>136</v>
      </c>
      <c r="J3912" t="s">
        <v>137</v>
      </c>
      <c r="K3912" t="s">
        <v>138</v>
      </c>
      <c r="L3912" t="s">
        <v>11411</v>
      </c>
      <c r="M3912" t="s">
        <v>11412</v>
      </c>
      <c r="N3912">
        <v>0.61333333300000004</v>
      </c>
      <c r="O3912">
        <v>0</v>
      </c>
      <c r="P3912">
        <v>0</v>
      </c>
      <c r="Q3912">
        <v>0</v>
      </c>
      <c r="R3912">
        <v>3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11.331106957364213</v>
      </c>
      <c r="AA3912">
        <v>0</v>
      </c>
      <c r="AB3912">
        <v>0</v>
      </c>
      <c r="AC3912">
        <v>0</v>
      </c>
      <c r="AD3912">
        <v>0</v>
      </c>
      <c r="AE3912">
        <v>11.331106957364213</v>
      </c>
    </row>
    <row r="3913" spans="1:31" x14ac:dyDescent="0.25">
      <c r="A3913">
        <v>2367662</v>
      </c>
      <c r="B3913">
        <v>1</v>
      </c>
      <c r="C3913" t="s">
        <v>81</v>
      </c>
      <c r="D3913" t="s">
        <v>128</v>
      </c>
      <c r="E3913" t="s">
        <v>148</v>
      </c>
      <c r="F3913" t="s">
        <v>11413</v>
      </c>
      <c r="G3913" t="s">
        <v>1167</v>
      </c>
      <c r="H3913" t="s">
        <v>151</v>
      </c>
      <c r="I3913" t="s">
        <v>136</v>
      </c>
      <c r="J3913" t="s">
        <v>137</v>
      </c>
      <c r="K3913" t="s">
        <v>138</v>
      </c>
      <c r="L3913" t="s">
        <v>11414</v>
      </c>
      <c r="M3913" t="s">
        <v>11415</v>
      </c>
      <c r="N3913">
        <v>1.738611111</v>
      </c>
      <c r="O3913">
        <v>0</v>
      </c>
      <c r="P3913">
        <v>5</v>
      </c>
      <c r="Q3913">
        <v>0</v>
      </c>
      <c r="R3913">
        <v>0</v>
      </c>
      <c r="S3913">
        <v>0</v>
      </c>
      <c r="T3913">
        <v>2</v>
      </c>
      <c r="U3913">
        <v>0</v>
      </c>
      <c r="V3913">
        <v>0</v>
      </c>
      <c r="W3913">
        <v>0</v>
      </c>
      <c r="X3913">
        <v>1.4546472424477039</v>
      </c>
      <c r="Y3913">
        <v>0</v>
      </c>
      <c r="Z3913">
        <v>0</v>
      </c>
      <c r="AA3913">
        <v>0</v>
      </c>
      <c r="AB3913">
        <v>0.74501327696035147</v>
      </c>
      <c r="AC3913">
        <v>0</v>
      </c>
      <c r="AD3913">
        <v>0</v>
      </c>
      <c r="AE3913">
        <v>2.1996605194080554</v>
      </c>
    </row>
    <row r="3914" spans="1:31" x14ac:dyDescent="0.25">
      <c r="A3914">
        <v>2367364</v>
      </c>
      <c r="B3914">
        <v>1</v>
      </c>
      <c r="C3914" t="s">
        <v>81</v>
      </c>
      <c r="D3914" t="s">
        <v>117</v>
      </c>
      <c r="E3914" t="s">
        <v>166</v>
      </c>
      <c r="F3914" t="s">
        <v>692</v>
      </c>
      <c r="G3914" t="s">
        <v>168</v>
      </c>
      <c r="H3914" t="s">
        <v>135</v>
      </c>
      <c r="I3914" t="s">
        <v>136</v>
      </c>
      <c r="J3914" t="s">
        <v>137</v>
      </c>
      <c r="K3914" t="s">
        <v>138</v>
      </c>
      <c r="L3914" t="s">
        <v>11416</v>
      </c>
      <c r="M3914" t="s">
        <v>11417</v>
      </c>
      <c r="N3914">
        <v>0.09</v>
      </c>
      <c r="O3914">
        <v>1</v>
      </c>
      <c r="P3914">
        <v>2403</v>
      </c>
      <c r="Q3914">
        <v>39</v>
      </c>
      <c r="R3914">
        <v>83</v>
      </c>
      <c r="S3914">
        <v>19</v>
      </c>
      <c r="T3914">
        <v>231</v>
      </c>
      <c r="U3914">
        <v>8</v>
      </c>
      <c r="V3914">
        <v>1</v>
      </c>
      <c r="W3914">
        <v>2.3468612214308338E-2</v>
      </c>
      <c r="X3914">
        <v>30.636666328624965</v>
      </c>
      <c r="Y3914">
        <v>29.954750714672954</v>
      </c>
      <c r="Z3914">
        <v>6.6230132095523162</v>
      </c>
      <c r="AA3914">
        <v>7.1187948861752037</v>
      </c>
      <c r="AB3914">
        <v>11.822974547679406</v>
      </c>
      <c r="AC3914">
        <v>66.974850233110757</v>
      </c>
      <c r="AD3914">
        <v>0.28874056457550001</v>
      </c>
      <c r="AE3914">
        <v>153.4432590966054</v>
      </c>
    </row>
    <row r="3915" spans="1:31" x14ac:dyDescent="0.25">
      <c r="A3915">
        <v>2367556</v>
      </c>
      <c r="B3915">
        <v>1</v>
      </c>
      <c r="C3915" t="s">
        <v>80</v>
      </c>
      <c r="D3915" t="s">
        <v>84</v>
      </c>
      <c r="E3915" t="s">
        <v>148</v>
      </c>
      <c r="F3915" t="s">
        <v>11418</v>
      </c>
      <c r="G3915" t="s">
        <v>160</v>
      </c>
      <c r="H3915" t="s">
        <v>151</v>
      </c>
      <c r="I3915" t="s">
        <v>136</v>
      </c>
      <c r="J3915" t="s">
        <v>137</v>
      </c>
      <c r="K3915" t="s">
        <v>138</v>
      </c>
      <c r="L3915" t="s">
        <v>11419</v>
      </c>
      <c r="M3915" t="s">
        <v>11420</v>
      </c>
      <c r="N3915">
        <v>1.7224999999999999</v>
      </c>
      <c r="O3915">
        <v>0</v>
      </c>
      <c r="P3915">
        <v>2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0.71960420433803918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0.71960420433803918</v>
      </c>
    </row>
    <row r="3916" spans="1:31" x14ac:dyDescent="0.25">
      <c r="A3916">
        <v>2367573</v>
      </c>
      <c r="B3916">
        <v>1</v>
      </c>
      <c r="C3916" t="s">
        <v>80</v>
      </c>
      <c r="D3916" t="s">
        <v>103</v>
      </c>
      <c r="E3916" t="s">
        <v>320</v>
      </c>
      <c r="F3916" t="s">
        <v>1142</v>
      </c>
      <c r="G3916" t="s">
        <v>168</v>
      </c>
      <c r="H3916" t="s">
        <v>135</v>
      </c>
      <c r="I3916" t="s">
        <v>653</v>
      </c>
      <c r="J3916" t="s">
        <v>137</v>
      </c>
      <c r="K3916" t="s">
        <v>138</v>
      </c>
      <c r="L3916" t="s">
        <v>11421</v>
      </c>
      <c r="M3916" t="s">
        <v>11422</v>
      </c>
      <c r="N3916">
        <v>3.3287776999999998E-2</v>
      </c>
      <c r="O3916">
        <v>1</v>
      </c>
      <c r="P3916">
        <v>1588</v>
      </c>
      <c r="Q3916">
        <v>36</v>
      </c>
      <c r="R3916">
        <v>179</v>
      </c>
      <c r="S3916">
        <v>18</v>
      </c>
      <c r="T3916">
        <v>186</v>
      </c>
      <c r="U3916">
        <v>2</v>
      </c>
      <c r="V3916">
        <v>0</v>
      </c>
      <c r="W3916">
        <v>9.0903302046822215E-3</v>
      </c>
      <c r="X3916">
        <v>20.497165001228471</v>
      </c>
      <c r="Y3916">
        <v>9.6426866220341072</v>
      </c>
      <c r="Z3916">
        <v>18.527001751367727</v>
      </c>
      <c r="AA3916">
        <v>4.451736853177354</v>
      </c>
      <c r="AB3916">
        <v>9.0919768783188122</v>
      </c>
      <c r="AC3916">
        <v>3.2886334344016608</v>
      </c>
      <c r="AD3916">
        <v>0</v>
      </c>
      <c r="AE3916">
        <v>65.508290870732807</v>
      </c>
    </row>
    <row r="3917" spans="1:31" x14ac:dyDescent="0.25">
      <c r="A3917">
        <v>2367905</v>
      </c>
      <c r="B3917">
        <v>1</v>
      </c>
      <c r="C3917" t="s">
        <v>80</v>
      </c>
      <c r="D3917" t="s">
        <v>83</v>
      </c>
      <c r="E3917" t="s">
        <v>132</v>
      </c>
      <c r="F3917" t="s">
        <v>11423</v>
      </c>
      <c r="G3917" t="s">
        <v>1579</v>
      </c>
      <c r="H3917" t="s">
        <v>135</v>
      </c>
      <c r="I3917" t="s">
        <v>136</v>
      </c>
      <c r="J3917" t="s">
        <v>137</v>
      </c>
      <c r="K3917" t="s">
        <v>138</v>
      </c>
      <c r="L3917" t="s">
        <v>11424</v>
      </c>
      <c r="M3917" t="s">
        <v>11425</v>
      </c>
      <c r="N3917">
        <v>1.3691666659999999</v>
      </c>
      <c r="O3917">
        <v>0</v>
      </c>
      <c r="P3917">
        <v>1467</v>
      </c>
      <c r="Q3917">
        <v>0</v>
      </c>
      <c r="R3917">
        <v>0</v>
      </c>
      <c r="S3917">
        <v>9</v>
      </c>
      <c r="T3917">
        <v>178</v>
      </c>
      <c r="U3917">
        <v>11</v>
      </c>
      <c r="V3917">
        <v>0</v>
      </c>
      <c r="W3917">
        <v>0</v>
      </c>
      <c r="X3917">
        <v>749.73578644782549</v>
      </c>
      <c r="Y3917">
        <v>0</v>
      </c>
      <c r="Z3917">
        <v>0</v>
      </c>
      <c r="AA3917">
        <v>405.04630944666104</v>
      </c>
      <c r="AB3917">
        <v>220.67539695893808</v>
      </c>
      <c r="AC3917">
        <v>967.02713473586198</v>
      </c>
      <c r="AD3917">
        <v>0</v>
      </c>
      <c r="AE3917">
        <v>2342.4846275892864</v>
      </c>
    </row>
    <row r="3918" spans="1:31" x14ac:dyDescent="0.25">
      <c r="A3918">
        <v>2367619</v>
      </c>
      <c r="B3918">
        <v>1</v>
      </c>
      <c r="C3918" t="s">
        <v>81</v>
      </c>
      <c r="D3918" t="s">
        <v>119</v>
      </c>
      <c r="E3918" t="s">
        <v>171</v>
      </c>
      <c r="F3918" t="s">
        <v>6497</v>
      </c>
      <c r="G3918" t="s">
        <v>328</v>
      </c>
      <c r="H3918" t="s">
        <v>135</v>
      </c>
      <c r="I3918" t="s">
        <v>653</v>
      </c>
      <c r="J3918" t="s">
        <v>137</v>
      </c>
      <c r="K3918" t="s">
        <v>245</v>
      </c>
      <c r="L3918" t="s">
        <v>11426</v>
      </c>
      <c r="M3918" t="s">
        <v>11427</v>
      </c>
      <c r="N3918">
        <v>1.2500000000000001E-2</v>
      </c>
      <c r="O3918">
        <v>0</v>
      </c>
      <c r="P3918">
        <v>935</v>
      </c>
      <c r="Q3918">
        <v>66</v>
      </c>
      <c r="R3918">
        <v>59</v>
      </c>
      <c r="S3918">
        <v>4</v>
      </c>
      <c r="T3918">
        <v>66</v>
      </c>
      <c r="U3918">
        <v>0</v>
      </c>
      <c r="V3918">
        <v>2</v>
      </c>
      <c r="W3918">
        <v>0</v>
      </c>
      <c r="X3918">
        <v>2.6130170859684241</v>
      </c>
      <c r="Y3918">
        <v>5.1413184199896769</v>
      </c>
      <c r="Z3918">
        <v>2.579522057995363</v>
      </c>
      <c r="AA3918">
        <v>0.13285134950160002</v>
      </c>
      <c r="AB3918">
        <v>0.45894810351846238</v>
      </c>
      <c r="AC3918">
        <v>0</v>
      </c>
      <c r="AD3918">
        <v>4.3324854333180003</v>
      </c>
      <c r="AE3918">
        <v>15.258142450291528</v>
      </c>
    </row>
    <row r="3919" spans="1:31" x14ac:dyDescent="0.25">
      <c r="A3919">
        <v>2367719</v>
      </c>
      <c r="B3919">
        <v>1</v>
      </c>
      <c r="C3919" t="s">
        <v>80</v>
      </c>
      <c r="D3919" t="s">
        <v>83</v>
      </c>
      <c r="E3919" t="s">
        <v>132</v>
      </c>
      <c r="F3919" t="s">
        <v>11423</v>
      </c>
      <c r="G3919" t="s">
        <v>168</v>
      </c>
      <c r="H3919" t="s">
        <v>135</v>
      </c>
      <c r="I3919" t="s">
        <v>136</v>
      </c>
      <c r="J3919" t="s">
        <v>137</v>
      </c>
      <c r="K3919" t="s">
        <v>138</v>
      </c>
      <c r="L3919" t="s">
        <v>11428</v>
      </c>
      <c r="M3919" t="s">
        <v>11429</v>
      </c>
      <c r="N3919">
        <v>0.86</v>
      </c>
      <c r="O3919">
        <v>0</v>
      </c>
      <c r="P3919">
        <v>1466</v>
      </c>
      <c r="Q3919">
        <v>0</v>
      </c>
      <c r="R3919">
        <v>0</v>
      </c>
      <c r="S3919">
        <v>9</v>
      </c>
      <c r="T3919">
        <v>178</v>
      </c>
      <c r="U3919">
        <v>11</v>
      </c>
      <c r="V3919">
        <v>0</v>
      </c>
      <c r="W3919">
        <v>0</v>
      </c>
      <c r="X3919">
        <v>467.13502493703123</v>
      </c>
      <c r="Y3919">
        <v>0</v>
      </c>
      <c r="Z3919">
        <v>0</v>
      </c>
      <c r="AA3919">
        <v>322.42670416652413</v>
      </c>
      <c r="AB3919">
        <v>184.06618222203886</v>
      </c>
      <c r="AC3919">
        <v>949.59158801211765</v>
      </c>
      <c r="AD3919">
        <v>0</v>
      </c>
      <c r="AE3919">
        <v>1923.2194993377118</v>
      </c>
    </row>
    <row r="3920" spans="1:31" x14ac:dyDescent="0.25">
      <c r="A3920">
        <v>2367911</v>
      </c>
      <c r="B3920">
        <v>1</v>
      </c>
      <c r="C3920" t="s">
        <v>81</v>
      </c>
      <c r="D3920" t="s">
        <v>122</v>
      </c>
      <c r="E3920" t="s">
        <v>166</v>
      </c>
      <c r="F3920" t="s">
        <v>8822</v>
      </c>
      <c r="G3920" t="s">
        <v>168</v>
      </c>
      <c r="H3920" t="s">
        <v>135</v>
      </c>
      <c r="I3920" t="s">
        <v>136</v>
      </c>
      <c r="J3920" t="s">
        <v>137</v>
      </c>
      <c r="K3920" t="s">
        <v>138</v>
      </c>
      <c r="L3920" t="s">
        <v>11430</v>
      </c>
      <c r="M3920" t="s">
        <v>11431</v>
      </c>
      <c r="N3920">
        <v>0.60805555499999997</v>
      </c>
      <c r="O3920">
        <v>14</v>
      </c>
      <c r="P3920">
        <v>897</v>
      </c>
      <c r="Q3920">
        <v>2</v>
      </c>
      <c r="R3920">
        <v>23</v>
      </c>
      <c r="S3920">
        <v>4</v>
      </c>
      <c r="T3920">
        <v>66</v>
      </c>
      <c r="U3920">
        <v>1</v>
      </c>
      <c r="V3920">
        <v>0</v>
      </c>
      <c r="W3920">
        <v>2.7831167368822496</v>
      </c>
      <c r="X3920">
        <v>89.907830239972057</v>
      </c>
      <c r="Y3920">
        <v>1.82909737919056</v>
      </c>
      <c r="Z3920">
        <v>13.375377394981633</v>
      </c>
      <c r="AA3920">
        <v>43.106789223617625</v>
      </c>
      <c r="AB3920">
        <v>16.597539435744249</v>
      </c>
      <c r="AC3920">
        <v>0.57365187257233674</v>
      </c>
      <c r="AD3920">
        <v>0</v>
      </c>
      <c r="AE3920">
        <v>168.17340228296069</v>
      </c>
    </row>
    <row r="3921" spans="1:31" x14ac:dyDescent="0.25">
      <c r="A3921">
        <v>2367888</v>
      </c>
      <c r="B3921">
        <v>1</v>
      </c>
      <c r="C3921" t="s">
        <v>80</v>
      </c>
      <c r="D3921" t="s">
        <v>85</v>
      </c>
      <c r="E3921" t="s">
        <v>148</v>
      </c>
      <c r="F3921" t="s">
        <v>11432</v>
      </c>
      <c r="G3921" t="s">
        <v>240</v>
      </c>
      <c r="H3921" t="s">
        <v>151</v>
      </c>
      <c r="I3921" t="s">
        <v>136</v>
      </c>
      <c r="J3921" t="s">
        <v>137</v>
      </c>
      <c r="K3921" t="s">
        <v>138</v>
      </c>
      <c r="L3921" t="s">
        <v>11433</v>
      </c>
      <c r="M3921" t="s">
        <v>11434</v>
      </c>
      <c r="N3921">
        <v>4.1730555550000004</v>
      </c>
      <c r="O3921">
        <v>0</v>
      </c>
      <c r="P3921">
        <v>11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25.972866373140093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25.972866373140093</v>
      </c>
    </row>
    <row r="3922" spans="1:31" x14ac:dyDescent="0.25">
      <c r="A3922">
        <v>2367865</v>
      </c>
      <c r="B3922">
        <v>1</v>
      </c>
      <c r="C3922" t="s">
        <v>81</v>
      </c>
      <c r="D3922" t="s">
        <v>123</v>
      </c>
      <c r="E3922" t="s">
        <v>154</v>
      </c>
      <c r="F3922" t="s">
        <v>11435</v>
      </c>
      <c r="G3922" t="s">
        <v>299</v>
      </c>
      <c r="H3922" t="s">
        <v>151</v>
      </c>
      <c r="I3922" t="s">
        <v>136</v>
      </c>
      <c r="J3922" t="s">
        <v>137</v>
      </c>
      <c r="K3922" t="s">
        <v>138</v>
      </c>
      <c r="L3922" t="s">
        <v>11436</v>
      </c>
      <c r="M3922" t="s">
        <v>11437</v>
      </c>
      <c r="N3922">
        <v>1.630833333</v>
      </c>
      <c r="O3922">
        <v>0</v>
      </c>
      <c r="P3922">
        <v>1</v>
      </c>
      <c r="Q3922">
        <v>0</v>
      </c>
      <c r="R3922">
        <v>35</v>
      </c>
      <c r="S3922">
        <v>0</v>
      </c>
      <c r="T3922">
        <v>6</v>
      </c>
      <c r="U3922">
        <v>0</v>
      </c>
      <c r="V3922">
        <v>0</v>
      </c>
      <c r="W3922">
        <v>0</v>
      </c>
      <c r="X3922">
        <v>3.7304049972062443</v>
      </c>
      <c r="Y3922">
        <v>0</v>
      </c>
      <c r="Z3922">
        <v>83.258932301190384</v>
      </c>
      <c r="AA3922">
        <v>0</v>
      </c>
      <c r="AB3922">
        <v>8.356810394591534</v>
      </c>
      <c r="AC3922">
        <v>0</v>
      </c>
      <c r="AD3922">
        <v>0</v>
      </c>
      <c r="AE3922">
        <v>95.346147692988168</v>
      </c>
    </row>
    <row r="3923" spans="1:31" x14ac:dyDescent="0.25">
      <c r="A3923">
        <v>2361896</v>
      </c>
      <c r="B3923">
        <v>1</v>
      </c>
      <c r="C3923" t="s">
        <v>80</v>
      </c>
      <c r="D3923" t="s">
        <v>83</v>
      </c>
      <c r="E3923" t="s">
        <v>320</v>
      </c>
      <c r="F3923" t="s">
        <v>11438</v>
      </c>
      <c r="G3923" t="s">
        <v>244</v>
      </c>
      <c r="H3923" t="s">
        <v>135</v>
      </c>
      <c r="I3923" t="s">
        <v>136</v>
      </c>
      <c r="J3923" t="s">
        <v>137</v>
      </c>
      <c r="K3923" t="s">
        <v>138</v>
      </c>
      <c r="L3923" t="s">
        <v>11439</v>
      </c>
      <c r="M3923" t="s">
        <v>11440</v>
      </c>
      <c r="N3923">
        <v>7.9688888880000004</v>
      </c>
      <c r="O3923">
        <v>0</v>
      </c>
      <c r="P3923">
        <v>0</v>
      </c>
      <c r="Q3923">
        <v>0</v>
      </c>
      <c r="R3923">
        <v>0</v>
      </c>
      <c r="S3923">
        <v>12</v>
      </c>
      <c r="T3923">
        <v>29</v>
      </c>
      <c r="U3923">
        <v>1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5932.1860324180116</v>
      </c>
      <c r="AB3923">
        <v>239.63604951377488</v>
      </c>
      <c r="AC3923">
        <v>176.65926910436698</v>
      </c>
      <c r="AD3923">
        <v>0</v>
      </c>
      <c r="AE3923">
        <v>6348.4813510361537</v>
      </c>
    </row>
    <row r="3924" spans="1:31" x14ac:dyDescent="0.25">
      <c r="A3924">
        <v>2362088</v>
      </c>
      <c r="B3924">
        <v>1</v>
      </c>
      <c r="C3924" t="s">
        <v>80</v>
      </c>
      <c r="D3924" t="s">
        <v>108</v>
      </c>
      <c r="E3924" t="s">
        <v>148</v>
      </c>
      <c r="F3924" t="s">
        <v>11441</v>
      </c>
      <c r="G3924" t="s">
        <v>160</v>
      </c>
      <c r="H3924" t="s">
        <v>151</v>
      </c>
      <c r="I3924" t="s">
        <v>136</v>
      </c>
      <c r="J3924" t="s">
        <v>137</v>
      </c>
      <c r="K3924" t="s">
        <v>138</v>
      </c>
      <c r="L3924" t="s">
        <v>11442</v>
      </c>
      <c r="M3924" t="s">
        <v>11443</v>
      </c>
      <c r="N3924">
        <v>2.4522222220000001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1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1.1865327503332499E-2</v>
      </c>
      <c r="AC3924">
        <v>0</v>
      </c>
      <c r="AD3924">
        <v>0</v>
      </c>
      <c r="AE3924">
        <v>1.1865327503332499E-2</v>
      </c>
    </row>
    <row r="3925" spans="1:31" x14ac:dyDescent="0.25">
      <c r="A3925">
        <v>2362045</v>
      </c>
      <c r="B3925">
        <v>1</v>
      </c>
      <c r="C3925" t="s">
        <v>80</v>
      </c>
      <c r="D3925" t="s">
        <v>105</v>
      </c>
      <c r="E3925" t="s">
        <v>171</v>
      </c>
      <c r="F3925" t="s">
        <v>11444</v>
      </c>
      <c r="G3925" t="s">
        <v>489</v>
      </c>
      <c r="H3925" t="s">
        <v>135</v>
      </c>
      <c r="I3925" t="s">
        <v>136</v>
      </c>
      <c r="J3925" t="s">
        <v>137</v>
      </c>
      <c r="K3925" t="s">
        <v>138</v>
      </c>
      <c r="L3925" t="s">
        <v>11445</v>
      </c>
      <c r="M3925" t="s">
        <v>11446</v>
      </c>
      <c r="N3925">
        <v>0.29777777700000002</v>
      </c>
      <c r="O3925">
        <v>14</v>
      </c>
      <c r="P3925">
        <v>33</v>
      </c>
      <c r="Q3925">
        <v>5</v>
      </c>
      <c r="R3925">
        <v>71</v>
      </c>
      <c r="S3925">
        <v>15</v>
      </c>
      <c r="T3925">
        <v>20</v>
      </c>
      <c r="U3925">
        <v>1</v>
      </c>
      <c r="V3925">
        <v>1</v>
      </c>
      <c r="W3925">
        <v>2.79788427669344</v>
      </c>
      <c r="X3925">
        <v>4.5729416416070521</v>
      </c>
      <c r="Y3925">
        <v>2.6209173545811195</v>
      </c>
      <c r="Z3925">
        <v>14.460675350856047</v>
      </c>
      <c r="AA3925">
        <v>87.757639702443328</v>
      </c>
      <c r="AB3925">
        <v>4.0216139556532271</v>
      </c>
      <c r="AC3925">
        <v>69.095454954928144</v>
      </c>
      <c r="AD3925">
        <v>0.45586616742374214</v>
      </c>
      <c r="AE3925">
        <v>185.7829934041861</v>
      </c>
    </row>
    <row r="3926" spans="1:31" x14ac:dyDescent="0.25">
      <c r="A3926">
        <v>2361753</v>
      </c>
      <c r="B3926">
        <v>1</v>
      </c>
      <c r="C3926" t="s">
        <v>80</v>
      </c>
      <c r="D3926" t="s">
        <v>95</v>
      </c>
      <c r="E3926" t="s">
        <v>320</v>
      </c>
      <c r="F3926" t="s">
        <v>11447</v>
      </c>
      <c r="G3926" t="s">
        <v>168</v>
      </c>
      <c r="H3926" t="s">
        <v>135</v>
      </c>
      <c r="I3926" t="s">
        <v>136</v>
      </c>
      <c r="J3926" t="s">
        <v>137</v>
      </c>
      <c r="K3926" t="s">
        <v>138</v>
      </c>
      <c r="L3926" t="s">
        <v>11448</v>
      </c>
      <c r="M3926" t="s">
        <v>11449</v>
      </c>
      <c r="N3926">
        <v>0.29722222199999998</v>
      </c>
      <c r="O3926">
        <v>0</v>
      </c>
      <c r="P3926">
        <v>724</v>
      </c>
      <c r="Q3926">
        <v>6</v>
      </c>
      <c r="R3926">
        <v>13</v>
      </c>
      <c r="S3926">
        <v>8</v>
      </c>
      <c r="T3926">
        <v>34</v>
      </c>
      <c r="U3926">
        <v>1</v>
      </c>
      <c r="V3926">
        <v>0</v>
      </c>
      <c r="W3926">
        <v>0</v>
      </c>
      <c r="X3926">
        <v>44.076716894360338</v>
      </c>
      <c r="Y3926">
        <v>9.464106216319875</v>
      </c>
      <c r="Z3926">
        <v>3.1808146088664007</v>
      </c>
      <c r="AA3926">
        <v>38.476777521476421</v>
      </c>
      <c r="AB3926">
        <v>5.3406615522363454</v>
      </c>
      <c r="AC3926">
        <v>10.073809860038505</v>
      </c>
      <c r="AD3926">
        <v>0</v>
      </c>
      <c r="AE3926">
        <v>110.61288665329789</v>
      </c>
    </row>
    <row r="3927" spans="1:31" x14ac:dyDescent="0.25">
      <c r="A3927">
        <v>2361696</v>
      </c>
      <c r="B3927">
        <v>1</v>
      </c>
      <c r="C3927" t="s">
        <v>81</v>
      </c>
      <c r="D3927" t="s">
        <v>123</v>
      </c>
      <c r="E3927" t="s">
        <v>166</v>
      </c>
      <c r="F3927" t="s">
        <v>11450</v>
      </c>
      <c r="G3927" t="s">
        <v>168</v>
      </c>
      <c r="H3927" t="s">
        <v>135</v>
      </c>
      <c r="I3927" t="s">
        <v>136</v>
      </c>
      <c r="J3927" t="s">
        <v>137</v>
      </c>
      <c r="K3927" t="s">
        <v>138</v>
      </c>
      <c r="L3927" t="s">
        <v>11451</v>
      </c>
      <c r="M3927" t="s">
        <v>11452</v>
      </c>
      <c r="N3927">
        <v>0.48333333299999998</v>
      </c>
      <c r="O3927">
        <v>4</v>
      </c>
      <c r="P3927">
        <v>6</v>
      </c>
      <c r="Q3927">
        <v>78</v>
      </c>
      <c r="R3927">
        <v>72</v>
      </c>
      <c r="S3927">
        <v>12</v>
      </c>
      <c r="T3927">
        <v>9</v>
      </c>
      <c r="U3927">
        <v>0</v>
      </c>
      <c r="V3927">
        <v>0</v>
      </c>
      <c r="W3927">
        <v>1.2565635010931251</v>
      </c>
      <c r="X3927">
        <v>1.0275000141936292</v>
      </c>
      <c r="Y3927">
        <v>52.472398597311596</v>
      </c>
      <c r="Z3927">
        <v>72.119990159628244</v>
      </c>
      <c r="AA3927">
        <v>13.240259406064352</v>
      </c>
      <c r="AB3927">
        <v>4.6455961286580791</v>
      </c>
      <c r="AC3927">
        <v>0</v>
      </c>
      <c r="AD3927">
        <v>0</v>
      </c>
      <c r="AE3927">
        <v>144.76230780694902</v>
      </c>
    </row>
    <row r="3928" spans="1:31" x14ac:dyDescent="0.25">
      <c r="A3928">
        <v>2361719</v>
      </c>
      <c r="B3928">
        <v>1</v>
      </c>
      <c r="C3928" t="s">
        <v>80</v>
      </c>
      <c r="D3928" t="s">
        <v>96</v>
      </c>
      <c r="E3928" t="s">
        <v>166</v>
      </c>
      <c r="F3928" t="s">
        <v>11453</v>
      </c>
      <c r="G3928" t="s">
        <v>168</v>
      </c>
      <c r="H3928" t="s">
        <v>135</v>
      </c>
      <c r="I3928" t="s">
        <v>136</v>
      </c>
      <c r="J3928" t="s">
        <v>137</v>
      </c>
      <c r="K3928" t="s">
        <v>138</v>
      </c>
      <c r="L3928" t="s">
        <v>11454</v>
      </c>
      <c r="M3928" t="s">
        <v>11455</v>
      </c>
      <c r="N3928">
        <v>0.165833333</v>
      </c>
      <c r="O3928">
        <v>9</v>
      </c>
      <c r="P3928">
        <v>8426</v>
      </c>
      <c r="Q3928">
        <v>5</v>
      </c>
      <c r="R3928">
        <v>19</v>
      </c>
      <c r="S3928">
        <v>18</v>
      </c>
      <c r="T3928">
        <v>671</v>
      </c>
      <c r="U3928">
        <v>1</v>
      </c>
      <c r="V3928">
        <v>1</v>
      </c>
      <c r="W3928">
        <v>27.143585669366729</v>
      </c>
      <c r="X3928">
        <v>506.99748969466782</v>
      </c>
      <c r="Y3928">
        <v>0.82727208244854256</v>
      </c>
      <c r="Z3928">
        <v>1.7796891633138077</v>
      </c>
      <c r="AA3928">
        <v>53.631749009194557</v>
      </c>
      <c r="AB3928">
        <v>107.8119290820991</v>
      </c>
      <c r="AC3928">
        <v>1.0510463041697209</v>
      </c>
      <c r="AD3928">
        <v>0.16595958761371332</v>
      </c>
      <c r="AE3928">
        <v>699.40872059287415</v>
      </c>
    </row>
    <row r="3929" spans="1:31" x14ac:dyDescent="0.25">
      <c r="A3929">
        <v>2361782</v>
      </c>
      <c r="B3929">
        <v>1</v>
      </c>
      <c r="C3929" t="s">
        <v>81</v>
      </c>
      <c r="D3929" t="s">
        <v>117</v>
      </c>
      <c r="E3929" t="s">
        <v>132</v>
      </c>
      <c r="F3929" t="s">
        <v>11456</v>
      </c>
      <c r="G3929" t="s">
        <v>244</v>
      </c>
      <c r="H3929" t="s">
        <v>135</v>
      </c>
      <c r="I3929" t="s">
        <v>136</v>
      </c>
      <c r="J3929" t="s">
        <v>137</v>
      </c>
      <c r="K3929" t="s">
        <v>245</v>
      </c>
      <c r="L3929" t="s">
        <v>11457</v>
      </c>
      <c r="M3929" t="s">
        <v>11458</v>
      </c>
      <c r="N3929">
        <v>7.9991666659999998</v>
      </c>
      <c r="O3929">
        <v>0</v>
      </c>
      <c r="P3929">
        <v>839</v>
      </c>
      <c r="Q3929">
        <v>0</v>
      </c>
      <c r="R3929">
        <v>0</v>
      </c>
      <c r="S3929">
        <v>0</v>
      </c>
      <c r="T3929">
        <v>42</v>
      </c>
      <c r="U3929">
        <v>0</v>
      </c>
      <c r="V3929">
        <v>0</v>
      </c>
      <c r="W3929">
        <v>0</v>
      </c>
      <c r="X3929">
        <v>1122.7843707283132</v>
      </c>
      <c r="Y3929">
        <v>0</v>
      </c>
      <c r="Z3929">
        <v>0</v>
      </c>
      <c r="AA3929">
        <v>0</v>
      </c>
      <c r="AB3929">
        <v>181.14340038644033</v>
      </c>
      <c r="AC3929">
        <v>0</v>
      </c>
      <c r="AD3929">
        <v>0</v>
      </c>
      <c r="AE3929">
        <v>1303.9277711147536</v>
      </c>
    </row>
    <row r="3930" spans="1:31" x14ac:dyDescent="0.25">
      <c r="A3930">
        <v>2362114</v>
      </c>
      <c r="B3930">
        <v>1</v>
      </c>
      <c r="C3930" t="s">
        <v>81</v>
      </c>
      <c r="D3930" t="s">
        <v>112</v>
      </c>
      <c r="E3930" t="s">
        <v>225</v>
      </c>
      <c r="F3930" t="s">
        <v>11459</v>
      </c>
      <c r="G3930" t="s">
        <v>219</v>
      </c>
      <c r="H3930" t="s">
        <v>151</v>
      </c>
      <c r="I3930" t="s">
        <v>136</v>
      </c>
      <c r="J3930" t="s">
        <v>137</v>
      </c>
      <c r="K3930" t="s">
        <v>138</v>
      </c>
      <c r="L3930" t="s">
        <v>11460</v>
      </c>
      <c r="M3930" t="s">
        <v>11461</v>
      </c>
      <c r="N3930">
        <v>1.139444444</v>
      </c>
      <c r="O3930">
        <v>0</v>
      </c>
      <c r="P3930">
        <v>32</v>
      </c>
      <c r="Q3930">
        <v>0</v>
      </c>
      <c r="R3930">
        <v>0</v>
      </c>
      <c r="S3930">
        <v>0</v>
      </c>
      <c r="T3930">
        <v>6</v>
      </c>
      <c r="U3930">
        <v>0</v>
      </c>
      <c r="V3930">
        <v>0</v>
      </c>
      <c r="W3930">
        <v>0</v>
      </c>
      <c r="X3930">
        <v>5.1688917259587921</v>
      </c>
      <c r="Y3930">
        <v>0</v>
      </c>
      <c r="Z3930">
        <v>0</v>
      </c>
      <c r="AA3930">
        <v>0</v>
      </c>
      <c r="AB3930">
        <v>0.11853796950836167</v>
      </c>
      <c r="AC3930">
        <v>0</v>
      </c>
      <c r="AD3930">
        <v>0</v>
      </c>
      <c r="AE3930">
        <v>5.2874296954671536</v>
      </c>
    </row>
    <row r="3931" spans="1:31" x14ac:dyDescent="0.25">
      <c r="A3931">
        <v>2361865</v>
      </c>
      <c r="B3931">
        <v>1</v>
      </c>
      <c r="C3931" t="s">
        <v>81</v>
      </c>
      <c r="D3931" t="s">
        <v>128</v>
      </c>
      <c r="E3931" t="s">
        <v>148</v>
      </c>
      <c r="F3931" t="s">
        <v>11462</v>
      </c>
      <c r="G3931" t="s">
        <v>240</v>
      </c>
      <c r="H3931" t="s">
        <v>151</v>
      </c>
      <c r="I3931" t="s">
        <v>136</v>
      </c>
      <c r="J3931" t="s">
        <v>137</v>
      </c>
      <c r="K3931" t="s">
        <v>138</v>
      </c>
      <c r="L3931" t="s">
        <v>11463</v>
      </c>
      <c r="M3931" t="s">
        <v>11464</v>
      </c>
      <c r="N3931">
        <v>3.130833333</v>
      </c>
      <c r="O3931">
        <v>0</v>
      </c>
      <c r="P3931">
        <v>1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1.4985717352414667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1.4985717352414667</v>
      </c>
    </row>
    <row r="3932" spans="1:31" x14ac:dyDescent="0.25">
      <c r="A3932">
        <v>2362028</v>
      </c>
      <c r="B3932">
        <v>1</v>
      </c>
      <c r="C3932" t="s">
        <v>81</v>
      </c>
      <c r="D3932" t="s">
        <v>127</v>
      </c>
      <c r="E3932" t="s">
        <v>132</v>
      </c>
      <c r="F3932" t="s">
        <v>11465</v>
      </c>
      <c r="G3932" t="s">
        <v>134</v>
      </c>
      <c r="H3932" t="s">
        <v>135</v>
      </c>
      <c r="I3932" t="s">
        <v>136</v>
      </c>
      <c r="J3932" t="s">
        <v>137</v>
      </c>
      <c r="K3932" t="s">
        <v>138</v>
      </c>
      <c r="L3932" t="s">
        <v>11466</v>
      </c>
      <c r="M3932" t="s">
        <v>11467</v>
      </c>
      <c r="N3932">
        <v>2.025833333</v>
      </c>
      <c r="O3932">
        <v>0</v>
      </c>
      <c r="P3932">
        <v>1</v>
      </c>
      <c r="Q3932">
        <v>9</v>
      </c>
      <c r="R3932">
        <v>27</v>
      </c>
      <c r="S3932">
        <v>0</v>
      </c>
      <c r="T3932">
        <v>1</v>
      </c>
      <c r="U3932">
        <v>0</v>
      </c>
      <c r="V3932">
        <v>0</v>
      </c>
      <c r="W3932">
        <v>0</v>
      </c>
      <c r="X3932">
        <v>13.274747989180231</v>
      </c>
      <c r="Y3932">
        <v>24.794333854515788</v>
      </c>
      <c r="Z3932">
        <v>134.25552960065471</v>
      </c>
      <c r="AA3932">
        <v>0</v>
      </c>
      <c r="AB3932">
        <v>4.6863612828926406</v>
      </c>
      <c r="AC3932">
        <v>0</v>
      </c>
      <c r="AD3932">
        <v>0</v>
      </c>
      <c r="AE3932">
        <v>177.01097272724337</v>
      </c>
    </row>
    <row r="3933" spans="1:31" x14ac:dyDescent="0.25">
      <c r="A3933">
        <v>2361848</v>
      </c>
      <c r="B3933">
        <v>1</v>
      </c>
      <c r="C3933" t="s">
        <v>80</v>
      </c>
      <c r="D3933" t="s">
        <v>102</v>
      </c>
      <c r="E3933" t="s">
        <v>166</v>
      </c>
      <c r="F3933" t="s">
        <v>11468</v>
      </c>
      <c r="G3933" t="s">
        <v>244</v>
      </c>
      <c r="H3933" t="s">
        <v>135</v>
      </c>
      <c r="I3933" t="s">
        <v>136</v>
      </c>
      <c r="J3933" t="s">
        <v>137</v>
      </c>
      <c r="K3933" t="s">
        <v>245</v>
      </c>
      <c r="L3933" t="s">
        <v>11469</v>
      </c>
      <c r="M3933" t="s">
        <v>11470</v>
      </c>
      <c r="N3933">
        <v>6.7050000000000001</v>
      </c>
      <c r="O3933">
        <v>0</v>
      </c>
      <c r="P3933">
        <v>3</v>
      </c>
      <c r="Q3933">
        <v>0</v>
      </c>
      <c r="R3933">
        <v>1</v>
      </c>
      <c r="S3933">
        <v>4</v>
      </c>
      <c r="T3933">
        <v>0</v>
      </c>
      <c r="U3933">
        <v>4</v>
      </c>
      <c r="V3933">
        <v>0</v>
      </c>
      <c r="W3933">
        <v>0</v>
      </c>
      <c r="X3933">
        <v>3.5283618094184668</v>
      </c>
      <c r="Y3933">
        <v>0</v>
      </c>
      <c r="Z3933">
        <v>19.168687658501664</v>
      </c>
      <c r="AA3933">
        <v>936.48982571415695</v>
      </c>
      <c r="AB3933">
        <v>0</v>
      </c>
      <c r="AC3933">
        <v>3617.3282948583801</v>
      </c>
      <c r="AD3933">
        <v>0</v>
      </c>
      <c r="AE3933">
        <v>4576.5151700404567</v>
      </c>
    </row>
    <row r="3934" spans="1:31" x14ac:dyDescent="0.25">
      <c r="A3934">
        <v>2361799</v>
      </c>
      <c r="B3934">
        <v>1</v>
      </c>
      <c r="C3934" t="s">
        <v>80</v>
      </c>
      <c r="D3934" t="s">
        <v>103</v>
      </c>
      <c r="E3934" t="s">
        <v>132</v>
      </c>
      <c r="F3934" t="s">
        <v>11471</v>
      </c>
      <c r="G3934" t="s">
        <v>252</v>
      </c>
      <c r="H3934" t="s">
        <v>135</v>
      </c>
      <c r="I3934" t="s">
        <v>136</v>
      </c>
      <c r="J3934" t="s">
        <v>137</v>
      </c>
      <c r="K3934" t="s">
        <v>245</v>
      </c>
      <c r="L3934" t="s">
        <v>11472</v>
      </c>
      <c r="M3934" t="s">
        <v>11473</v>
      </c>
      <c r="N3934">
        <v>2.8849999999999998</v>
      </c>
      <c r="O3934">
        <v>0</v>
      </c>
      <c r="P3934">
        <v>0</v>
      </c>
      <c r="Q3934">
        <v>1</v>
      </c>
      <c r="R3934">
        <v>0</v>
      </c>
      <c r="S3934">
        <v>2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6.2639821025070761</v>
      </c>
      <c r="Z3934">
        <v>0</v>
      </c>
      <c r="AA3934">
        <v>10.149459473471783</v>
      </c>
      <c r="AB3934">
        <v>0</v>
      </c>
      <c r="AC3934">
        <v>0</v>
      </c>
      <c r="AD3934">
        <v>0</v>
      </c>
      <c r="AE3934">
        <v>16.413441575978858</v>
      </c>
    </row>
    <row r="3935" spans="1:31" x14ac:dyDescent="0.25">
      <c r="A3935">
        <v>2361991</v>
      </c>
      <c r="B3935">
        <v>1</v>
      </c>
      <c r="C3935" t="s">
        <v>80</v>
      </c>
      <c r="D3935" t="s">
        <v>106</v>
      </c>
      <c r="E3935" t="s">
        <v>171</v>
      </c>
      <c r="F3935" t="s">
        <v>11474</v>
      </c>
      <c r="G3935" t="s">
        <v>168</v>
      </c>
      <c r="H3935" t="s">
        <v>135</v>
      </c>
      <c r="I3935" t="s">
        <v>136</v>
      </c>
      <c r="J3935" t="s">
        <v>137</v>
      </c>
      <c r="K3935" t="s">
        <v>138</v>
      </c>
      <c r="L3935" t="s">
        <v>11475</v>
      </c>
      <c r="M3935" t="s">
        <v>11476</v>
      </c>
      <c r="N3935">
        <v>1.5291666660000001</v>
      </c>
      <c r="O3935">
        <v>0</v>
      </c>
      <c r="P3935">
        <v>78</v>
      </c>
      <c r="Q3935">
        <v>14</v>
      </c>
      <c r="R3935">
        <v>24</v>
      </c>
      <c r="S3935">
        <v>4</v>
      </c>
      <c r="T3935">
        <v>18</v>
      </c>
      <c r="U3935">
        <v>1</v>
      </c>
      <c r="V3935">
        <v>0</v>
      </c>
      <c r="W3935">
        <v>0</v>
      </c>
      <c r="X3935">
        <v>60.593194608624444</v>
      </c>
      <c r="Y3935">
        <v>229.81418260839911</v>
      </c>
      <c r="Z3935">
        <v>181.55618714978658</v>
      </c>
      <c r="AA3935">
        <v>45.108157197165511</v>
      </c>
      <c r="AB3935">
        <v>74.139690928594732</v>
      </c>
      <c r="AC3935">
        <v>85.758359183962682</v>
      </c>
      <c r="AD3935">
        <v>0</v>
      </c>
      <c r="AE3935">
        <v>676.96977167653313</v>
      </c>
    </row>
    <row r="3936" spans="1:31" x14ac:dyDescent="0.25">
      <c r="A3936">
        <v>2361968</v>
      </c>
      <c r="B3936">
        <v>1</v>
      </c>
      <c r="C3936" t="s">
        <v>80</v>
      </c>
      <c r="D3936" t="s">
        <v>105</v>
      </c>
      <c r="E3936" t="s">
        <v>171</v>
      </c>
      <c r="F3936" t="s">
        <v>11477</v>
      </c>
      <c r="G3936" t="s">
        <v>168</v>
      </c>
      <c r="H3936" t="s">
        <v>135</v>
      </c>
      <c r="I3936" t="s">
        <v>136</v>
      </c>
      <c r="J3936" t="s">
        <v>137</v>
      </c>
      <c r="K3936" t="s">
        <v>138</v>
      </c>
      <c r="L3936" t="s">
        <v>11478</v>
      </c>
      <c r="M3936" t="s">
        <v>11479</v>
      </c>
      <c r="N3936">
        <v>1.39</v>
      </c>
      <c r="O3936">
        <v>1</v>
      </c>
      <c r="P3936">
        <v>284</v>
      </c>
      <c r="Q3936">
        <v>2</v>
      </c>
      <c r="R3936">
        <v>2</v>
      </c>
      <c r="S3936">
        <v>5</v>
      </c>
      <c r="T3936">
        <v>24</v>
      </c>
      <c r="U3936">
        <v>0</v>
      </c>
      <c r="V3936">
        <v>0</v>
      </c>
      <c r="W3936">
        <v>1.5104398174906952</v>
      </c>
      <c r="X3936">
        <v>80.737977599534645</v>
      </c>
      <c r="Y3936">
        <v>4.4886528170360451</v>
      </c>
      <c r="Z3936">
        <v>4.0208180599214289</v>
      </c>
      <c r="AA3936">
        <v>18.806607026130624</v>
      </c>
      <c r="AB3936">
        <v>10.351607847234883</v>
      </c>
      <c r="AC3936">
        <v>0</v>
      </c>
      <c r="AD3936">
        <v>0</v>
      </c>
      <c r="AE3936">
        <v>119.91610316734831</v>
      </c>
    </row>
    <row r="3937" spans="1:31" x14ac:dyDescent="0.25">
      <c r="A3937">
        <v>2361868</v>
      </c>
      <c r="B3937">
        <v>1</v>
      </c>
      <c r="C3937" t="s">
        <v>80</v>
      </c>
      <c r="D3937" t="s">
        <v>110</v>
      </c>
      <c r="E3937" t="s">
        <v>132</v>
      </c>
      <c r="F3937" t="s">
        <v>11480</v>
      </c>
      <c r="G3937" t="s">
        <v>168</v>
      </c>
      <c r="H3937" t="s">
        <v>135</v>
      </c>
      <c r="I3937" t="s">
        <v>136</v>
      </c>
      <c r="J3937" t="s">
        <v>137</v>
      </c>
      <c r="K3937" t="s">
        <v>138</v>
      </c>
      <c r="L3937" t="s">
        <v>11481</v>
      </c>
      <c r="M3937" t="s">
        <v>11482</v>
      </c>
      <c r="N3937">
        <v>0.36111111099999998</v>
      </c>
      <c r="O3937">
        <v>0</v>
      </c>
      <c r="P3937">
        <v>1201</v>
      </c>
      <c r="Q3937">
        <v>0</v>
      </c>
      <c r="R3937">
        <v>0</v>
      </c>
      <c r="S3937">
        <v>0</v>
      </c>
      <c r="T3937">
        <v>113</v>
      </c>
      <c r="U3937">
        <v>0</v>
      </c>
      <c r="V3937">
        <v>0</v>
      </c>
      <c r="W3937">
        <v>0</v>
      </c>
      <c r="X3937">
        <v>149.40617449740401</v>
      </c>
      <c r="Y3937">
        <v>0</v>
      </c>
      <c r="Z3937">
        <v>0</v>
      </c>
      <c r="AA3937">
        <v>0</v>
      </c>
      <c r="AB3937">
        <v>31.305103059520576</v>
      </c>
      <c r="AC3937">
        <v>0</v>
      </c>
      <c r="AD3937">
        <v>0</v>
      </c>
      <c r="AE3937">
        <v>180.71127755692459</v>
      </c>
    </row>
    <row r="3938" spans="1:31" x14ac:dyDescent="0.25">
      <c r="A3938">
        <v>2362011</v>
      </c>
      <c r="B3938">
        <v>1</v>
      </c>
      <c r="C3938" t="s">
        <v>80</v>
      </c>
      <c r="D3938" t="s">
        <v>84</v>
      </c>
      <c r="E3938" t="s">
        <v>225</v>
      </c>
      <c r="F3938" t="s">
        <v>11483</v>
      </c>
      <c r="G3938" t="s">
        <v>219</v>
      </c>
      <c r="H3938" t="s">
        <v>151</v>
      </c>
      <c r="I3938" t="s">
        <v>136</v>
      </c>
      <c r="J3938" t="s">
        <v>137</v>
      </c>
      <c r="K3938" t="s">
        <v>138</v>
      </c>
      <c r="L3938" t="s">
        <v>11484</v>
      </c>
      <c r="M3938" t="s">
        <v>11485</v>
      </c>
      <c r="N3938">
        <v>3.9636111110000001</v>
      </c>
      <c r="O3938">
        <v>0</v>
      </c>
      <c r="P3938">
        <v>115</v>
      </c>
      <c r="Q3938">
        <v>0</v>
      </c>
      <c r="R3938">
        <v>0</v>
      </c>
      <c r="S3938">
        <v>0</v>
      </c>
      <c r="T3938">
        <v>12</v>
      </c>
      <c r="U3938">
        <v>0</v>
      </c>
      <c r="V3938">
        <v>0</v>
      </c>
      <c r="W3938">
        <v>0</v>
      </c>
      <c r="X3938">
        <v>136.61054432387706</v>
      </c>
      <c r="Y3938">
        <v>0</v>
      </c>
      <c r="Z3938">
        <v>0</v>
      </c>
      <c r="AA3938">
        <v>0</v>
      </c>
      <c r="AB3938">
        <v>89.070413542289216</v>
      </c>
      <c r="AC3938">
        <v>0</v>
      </c>
      <c r="AD3938">
        <v>0</v>
      </c>
      <c r="AE3938">
        <v>225.6809578661663</v>
      </c>
    </row>
    <row r="3939" spans="1:31" x14ac:dyDescent="0.25">
      <c r="A3939">
        <v>2361948</v>
      </c>
      <c r="B3939">
        <v>1</v>
      </c>
      <c r="C3939" t="s">
        <v>81</v>
      </c>
      <c r="D3939" t="s">
        <v>128</v>
      </c>
      <c r="E3939" t="s">
        <v>171</v>
      </c>
      <c r="F3939" t="s">
        <v>10045</v>
      </c>
      <c r="G3939" t="s">
        <v>168</v>
      </c>
      <c r="H3939" t="s">
        <v>135</v>
      </c>
      <c r="I3939" t="s">
        <v>136</v>
      </c>
      <c r="J3939" t="s">
        <v>137</v>
      </c>
      <c r="K3939" t="s">
        <v>138</v>
      </c>
      <c r="L3939" t="s">
        <v>11486</v>
      </c>
      <c r="M3939" t="s">
        <v>11487</v>
      </c>
      <c r="N3939">
        <v>0.104166666</v>
      </c>
      <c r="O3939">
        <v>1</v>
      </c>
      <c r="P3939">
        <v>586</v>
      </c>
      <c r="Q3939">
        <v>4</v>
      </c>
      <c r="R3939">
        <v>3</v>
      </c>
      <c r="S3939">
        <v>9</v>
      </c>
      <c r="T3939">
        <v>49</v>
      </c>
      <c r="U3939">
        <v>0</v>
      </c>
      <c r="V3939">
        <v>0</v>
      </c>
      <c r="W3939">
        <v>2.7656378750000005E-2</v>
      </c>
      <c r="X3939">
        <v>7.3331509323070883</v>
      </c>
      <c r="Y3939">
        <v>4.0820945531502089</v>
      </c>
      <c r="Z3939">
        <v>7.2868839058437523E-2</v>
      </c>
      <c r="AA3939">
        <v>7.0920162604145833</v>
      </c>
      <c r="AB3939">
        <v>3.1025129129687499</v>
      </c>
      <c r="AC3939">
        <v>0</v>
      </c>
      <c r="AD3939">
        <v>0</v>
      </c>
      <c r="AE3939">
        <v>21.710299876649067</v>
      </c>
    </row>
    <row r="3940" spans="1:31" x14ac:dyDescent="0.25">
      <c r="A3940">
        <v>2361805</v>
      </c>
      <c r="B3940">
        <v>1</v>
      </c>
      <c r="C3940" t="s">
        <v>80</v>
      </c>
      <c r="D3940" t="s">
        <v>93</v>
      </c>
      <c r="E3940" t="s">
        <v>166</v>
      </c>
      <c r="F3940" t="s">
        <v>11488</v>
      </c>
      <c r="G3940" t="s">
        <v>244</v>
      </c>
      <c r="H3940" t="s">
        <v>135</v>
      </c>
      <c r="I3940" t="s">
        <v>136</v>
      </c>
      <c r="J3940" t="s">
        <v>137</v>
      </c>
      <c r="K3940" t="s">
        <v>245</v>
      </c>
      <c r="L3940" t="s">
        <v>11489</v>
      </c>
      <c r="M3940" t="s">
        <v>11490</v>
      </c>
      <c r="N3940">
        <v>7.6147222220000002</v>
      </c>
      <c r="O3940">
        <v>0</v>
      </c>
      <c r="P3940">
        <v>1614</v>
      </c>
      <c r="Q3940">
        <v>0</v>
      </c>
      <c r="R3940">
        <v>2</v>
      </c>
      <c r="S3940">
        <v>0</v>
      </c>
      <c r="T3940">
        <v>87</v>
      </c>
      <c r="U3940">
        <v>0</v>
      </c>
      <c r="V3940">
        <v>0</v>
      </c>
      <c r="W3940">
        <v>0</v>
      </c>
      <c r="X3940">
        <v>3472.3377768389209</v>
      </c>
      <c r="Y3940">
        <v>0</v>
      </c>
      <c r="Z3940">
        <v>88.439968903572563</v>
      </c>
      <c r="AA3940">
        <v>0</v>
      </c>
      <c r="AB3940">
        <v>818.7610097461029</v>
      </c>
      <c r="AC3940">
        <v>0</v>
      </c>
      <c r="AD3940">
        <v>0</v>
      </c>
      <c r="AE3940">
        <v>4379.5387554885965</v>
      </c>
    </row>
    <row r="3941" spans="1:31" x14ac:dyDescent="0.25">
      <c r="A3941">
        <v>2362054</v>
      </c>
      <c r="B3941">
        <v>1</v>
      </c>
      <c r="C3941" t="s">
        <v>81</v>
      </c>
      <c r="D3941" t="s">
        <v>128</v>
      </c>
      <c r="E3941" t="s">
        <v>148</v>
      </c>
      <c r="F3941" t="s">
        <v>11491</v>
      </c>
      <c r="G3941" t="s">
        <v>150</v>
      </c>
      <c r="H3941" t="s">
        <v>151</v>
      </c>
      <c r="I3941" t="s">
        <v>136</v>
      </c>
      <c r="J3941" t="s">
        <v>137</v>
      </c>
      <c r="K3941" t="s">
        <v>138</v>
      </c>
      <c r="L3941" t="s">
        <v>11492</v>
      </c>
      <c r="M3941" t="s">
        <v>11493</v>
      </c>
      <c r="N3941">
        <v>1.295555555</v>
      </c>
      <c r="O3941">
        <v>0</v>
      </c>
      <c r="P3941">
        <v>8</v>
      </c>
      <c r="Q3941">
        <v>0</v>
      </c>
      <c r="R3941">
        <v>0</v>
      </c>
      <c r="S3941">
        <v>0</v>
      </c>
      <c r="T3941">
        <v>4</v>
      </c>
      <c r="U3941">
        <v>0</v>
      </c>
      <c r="V3941">
        <v>0</v>
      </c>
      <c r="W3941">
        <v>0</v>
      </c>
      <c r="X3941">
        <v>2.8266051252033426</v>
      </c>
      <c r="Y3941">
        <v>0</v>
      </c>
      <c r="Z3941">
        <v>0</v>
      </c>
      <c r="AA3941">
        <v>0</v>
      </c>
      <c r="AB3941">
        <v>2.4824107736138177</v>
      </c>
      <c r="AC3941">
        <v>0</v>
      </c>
      <c r="AD3941">
        <v>0</v>
      </c>
      <c r="AE3941">
        <v>5.3090158988171599</v>
      </c>
    </row>
    <row r="3942" spans="1:31" x14ac:dyDescent="0.25">
      <c r="A3942">
        <v>2362091</v>
      </c>
      <c r="B3942">
        <v>1</v>
      </c>
      <c r="C3942" t="s">
        <v>81</v>
      </c>
      <c r="D3942" t="s">
        <v>115</v>
      </c>
      <c r="E3942" t="s">
        <v>225</v>
      </c>
      <c r="F3942" t="s">
        <v>11494</v>
      </c>
      <c r="G3942" t="s">
        <v>219</v>
      </c>
      <c r="H3942" t="s">
        <v>151</v>
      </c>
      <c r="I3942" t="s">
        <v>136</v>
      </c>
      <c r="J3942" t="s">
        <v>137</v>
      </c>
      <c r="K3942" t="s">
        <v>138</v>
      </c>
      <c r="L3942" t="s">
        <v>11495</v>
      </c>
      <c r="M3942" t="s">
        <v>11496</v>
      </c>
      <c r="N3942">
        <v>2.0786111109999998</v>
      </c>
      <c r="O3942">
        <v>0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</row>
    <row r="3943" spans="1:31" x14ac:dyDescent="0.25">
      <c r="A3943">
        <v>2361931</v>
      </c>
      <c r="B3943">
        <v>1</v>
      </c>
      <c r="C3943" t="s">
        <v>80</v>
      </c>
      <c r="D3943" t="s">
        <v>103</v>
      </c>
      <c r="E3943" t="s">
        <v>171</v>
      </c>
      <c r="F3943" t="s">
        <v>11497</v>
      </c>
      <c r="G3943" t="s">
        <v>244</v>
      </c>
      <c r="H3943" t="s">
        <v>135</v>
      </c>
      <c r="I3943" t="s">
        <v>136</v>
      </c>
      <c r="J3943" t="s">
        <v>137</v>
      </c>
      <c r="K3943" t="s">
        <v>245</v>
      </c>
      <c r="L3943" t="s">
        <v>11498</v>
      </c>
      <c r="M3943" t="s">
        <v>11499</v>
      </c>
      <c r="N3943">
        <v>1.301666666</v>
      </c>
      <c r="O3943">
        <v>0</v>
      </c>
      <c r="P3943">
        <v>0</v>
      </c>
      <c r="Q3943">
        <v>2</v>
      </c>
      <c r="R3943">
        <v>0</v>
      </c>
      <c r="S3943">
        <v>1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13.775420691397366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13.775420691397366</v>
      </c>
    </row>
    <row r="3944" spans="1:31" x14ac:dyDescent="0.25">
      <c r="A3944">
        <v>2361862</v>
      </c>
      <c r="B3944">
        <v>1</v>
      </c>
      <c r="C3944" t="s">
        <v>80</v>
      </c>
      <c r="D3944" t="s">
        <v>82</v>
      </c>
      <c r="E3944" t="s">
        <v>148</v>
      </c>
      <c r="F3944" t="s">
        <v>11500</v>
      </c>
      <c r="G3944" t="s">
        <v>219</v>
      </c>
      <c r="H3944" t="s">
        <v>151</v>
      </c>
      <c r="I3944" t="s">
        <v>136</v>
      </c>
      <c r="J3944" t="s">
        <v>137</v>
      </c>
      <c r="K3944" t="s">
        <v>138</v>
      </c>
      <c r="L3944" t="s">
        <v>11501</v>
      </c>
      <c r="M3944" t="s">
        <v>11502</v>
      </c>
      <c r="N3944">
        <v>0.98611111100000004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1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1.9647416339906705</v>
      </c>
      <c r="AC3944">
        <v>0</v>
      </c>
      <c r="AD3944">
        <v>0</v>
      </c>
      <c r="AE3944">
        <v>1.9647416339906705</v>
      </c>
    </row>
    <row r="3945" spans="1:31" x14ac:dyDescent="0.25">
      <c r="A3945">
        <v>2361785</v>
      </c>
      <c r="B3945">
        <v>1</v>
      </c>
      <c r="C3945" t="s">
        <v>81</v>
      </c>
      <c r="D3945" t="s">
        <v>122</v>
      </c>
      <c r="E3945" t="s">
        <v>154</v>
      </c>
      <c r="F3945" t="s">
        <v>11503</v>
      </c>
      <c r="G3945" t="s">
        <v>252</v>
      </c>
      <c r="H3945" t="s">
        <v>151</v>
      </c>
      <c r="I3945" t="s">
        <v>136</v>
      </c>
      <c r="J3945" t="s">
        <v>137</v>
      </c>
      <c r="K3945" t="s">
        <v>245</v>
      </c>
      <c r="L3945" t="s">
        <v>11504</v>
      </c>
      <c r="M3945" t="s">
        <v>11505</v>
      </c>
      <c r="N3945">
        <v>1.9483333329999999</v>
      </c>
      <c r="O3945">
        <v>0</v>
      </c>
      <c r="P3945">
        <v>123</v>
      </c>
      <c r="Q3945">
        <v>0</v>
      </c>
      <c r="R3945">
        <v>0</v>
      </c>
      <c r="S3945">
        <v>0</v>
      </c>
      <c r="T3945">
        <v>232</v>
      </c>
      <c r="U3945">
        <v>0</v>
      </c>
      <c r="V3945">
        <v>0</v>
      </c>
      <c r="W3945">
        <v>0</v>
      </c>
      <c r="X3945">
        <v>33.804517334729645</v>
      </c>
      <c r="Y3945">
        <v>0</v>
      </c>
      <c r="Z3945">
        <v>0</v>
      </c>
      <c r="AA3945">
        <v>0</v>
      </c>
      <c r="AB3945">
        <v>138.22863202328372</v>
      </c>
      <c r="AC3945">
        <v>0</v>
      </c>
      <c r="AD3945">
        <v>0</v>
      </c>
      <c r="AE3945">
        <v>172.03314935801336</v>
      </c>
    </row>
    <row r="3946" spans="1:31" x14ac:dyDescent="0.25">
      <c r="A3946">
        <v>2361739</v>
      </c>
      <c r="B3946">
        <v>1</v>
      </c>
      <c r="C3946" t="s">
        <v>81</v>
      </c>
      <c r="D3946" t="s">
        <v>122</v>
      </c>
      <c r="E3946" t="s">
        <v>132</v>
      </c>
      <c r="F3946" t="s">
        <v>11506</v>
      </c>
      <c r="G3946" t="s">
        <v>134</v>
      </c>
      <c r="H3946" t="s">
        <v>135</v>
      </c>
      <c r="I3946" t="s">
        <v>136</v>
      </c>
      <c r="J3946" t="s">
        <v>137</v>
      </c>
      <c r="K3946" t="s">
        <v>138</v>
      </c>
      <c r="L3946" t="s">
        <v>11507</v>
      </c>
      <c r="M3946" t="s">
        <v>11508</v>
      </c>
      <c r="N3946">
        <v>4.3194444440000002</v>
      </c>
      <c r="O3946">
        <v>0</v>
      </c>
      <c r="P3946">
        <v>80</v>
      </c>
      <c r="Q3946">
        <v>0</v>
      </c>
      <c r="R3946">
        <v>0</v>
      </c>
      <c r="S3946">
        <v>0</v>
      </c>
      <c r="T3946">
        <v>7</v>
      </c>
      <c r="U3946">
        <v>0</v>
      </c>
      <c r="V3946">
        <v>0</v>
      </c>
      <c r="W3946">
        <v>0</v>
      </c>
      <c r="X3946">
        <v>57.116248054859504</v>
      </c>
      <c r="Y3946">
        <v>0</v>
      </c>
      <c r="Z3946">
        <v>0</v>
      </c>
      <c r="AA3946">
        <v>0</v>
      </c>
      <c r="AB3946">
        <v>20.845143829982735</v>
      </c>
      <c r="AC3946">
        <v>0</v>
      </c>
      <c r="AD3946">
        <v>0</v>
      </c>
      <c r="AE3946">
        <v>77.961391884842243</v>
      </c>
    </row>
    <row r="3947" spans="1:31" x14ac:dyDescent="0.25">
      <c r="A3947">
        <v>2361971</v>
      </c>
      <c r="B3947">
        <v>1</v>
      </c>
      <c r="C3947" t="s">
        <v>80</v>
      </c>
      <c r="D3947" t="s">
        <v>100</v>
      </c>
      <c r="E3947" t="s">
        <v>225</v>
      </c>
      <c r="F3947" t="s">
        <v>11509</v>
      </c>
      <c r="G3947" t="s">
        <v>219</v>
      </c>
      <c r="H3947" t="s">
        <v>151</v>
      </c>
      <c r="I3947" t="s">
        <v>136</v>
      </c>
      <c r="J3947" t="s">
        <v>137</v>
      </c>
      <c r="K3947" t="s">
        <v>138</v>
      </c>
      <c r="L3947" t="s">
        <v>11510</v>
      </c>
      <c r="M3947" t="s">
        <v>11511</v>
      </c>
      <c r="N3947">
        <v>2.5472222219999998</v>
      </c>
      <c r="O3947">
        <v>0</v>
      </c>
      <c r="P3947">
        <v>1</v>
      </c>
      <c r="Q3947">
        <v>0</v>
      </c>
      <c r="R3947">
        <v>6</v>
      </c>
      <c r="S3947">
        <v>0</v>
      </c>
      <c r="T3947">
        <v>2</v>
      </c>
      <c r="U3947">
        <v>0</v>
      </c>
      <c r="V3947">
        <v>0</v>
      </c>
      <c r="W3947">
        <v>0</v>
      </c>
      <c r="X3947">
        <v>0.78708254957637225</v>
      </c>
      <c r="Y3947">
        <v>0</v>
      </c>
      <c r="Z3947">
        <v>0.48483459609739454</v>
      </c>
      <c r="AA3947">
        <v>0</v>
      </c>
      <c r="AB3947">
        <v>2.3456885324314167</v>
      </c>
      <c r="AC3947">
        <v>0</v>
      </c>
      <c r="AD3947">
        <v>0</v>
      </c>
      <c r="AE3947">
        <v>3.6176056781051837</v>
      </c>
    </row>
    <row r="3948" spans="1:31" x14ac:dyDescent="0.25">
      <c r="A3948">
        <v>2361722</v>
      </c>
      <c r="B3948">
        <v>1</v>
      </c>
      <c r="C3948" t="s">
        <v>80</v>
      </c>
      <c r="D3948" t="s">
        <v>96</v>
      </c>
      <c r="E3948" t="s">
        <v>132</v>
      </c>
      <c r="F3948" t="s">
        <v>642</v>
      </c>
      <c r="G3948" t="s">
        <v>168</v>
      </c>
      <c r="H3948" t="s">
        <v>135</v>
      </c>
      <c r="I3948" t="s">
        <v>136</v>
      </c>
      <c r="J3948" t="s">
        <v>137</v>
      </c>
      <c r="K3948" t="s">
        <v>138</v>
      </c>
      <c r="L3948" t="s">
        <v>11512</v>
      </c>
      <c r="M3948" t="s">
        <v>11513</v>
      </c>
      <c r="N3948">
        <v>5.1127777769999998</v>
      </c>
      <c r="O3948">
        <v>0</v>
      </c>
      <c r="P3948">
        <v>488</v>
      </c>
      <c r="Q3948">
        <v>0</v>
      </c>
      <c r="R3948">
        <v>1</v>
      </c>
      <c r="S3948">
        <v>0</v>
      </c>
      <c r="T3948">
        <v>30</v>
      </c>
      <c r="U3948">
        <v>0</v>
      </c>
      <c r="V3948">
        <v>0</v>
      </c>
      <c r="W3948">
        <v>0</v>
      </c>
      <c r="X3948">
        <v>956.25791318872473</v>
      </c>
      <c r="Y3948">
        <v>0</v>
      </c>
      <c r="Z3948">
        <v>0.60984340500514178</v>
      </c>
      <c r="AA3948">
        <v>0</v>
      </c>
      <c r="AB3948">
        <v>165.80639962739355</v>
      </c>
      <c r="AC3948">
        <v>0</v>
      </c>
      <c r="AD3948">
        <v>0</v>
      </c>
      <c r="AE3948">
        <v>1122.6741562211234</v>
      </c>
    </row>
    <row r="3949" spans="1:31" x14ac:dyDescent="0.25">
      <c r="A3949">
        <v>2361779</v>
      </c>
      <c r="B3949">
        <v>1</v>
      </c>
      <c r="C3949" t="s">
        <v>80</v>
      </c>
      <c r="D3949" t="s">
        <v>83</v>
      </c>
      <c r="E3949" t="s">
        <v>132</v>
      </c>
      <c r="F3949" t="s">
        <v>11514</v>
      </c>
      <c r="G3949" t="s">
        <v>252</v>
      </c>
      <c r="H3949" t="s">
        <v>135</v>
      </c>
      <c r="I3949" t="s">
        <v>136</v>
      </c>
      <c r="J3949" t="s">
        <v>137</v>
      </c>
      <c r="K3949" t="s">
        <v>245</v>
      </c>
      <c r="L3949" t="s">
        <v>11515</v>
      </c>
      <c r="M3949" t="s">
        <v>11516</v>
      </c>
      <c r="N3949">
        <v>0.73333333300000003</v>
      </c>
      <c r="O3949">
        <v>0</v>
      </c>
      <c r="P3949">
        <v>1745</v>
      </c>
      <c r="Q3949">
        <v>0</v>
      </c>
      <c r="R3949">
        <v>0</v>
      </c>
      <c r="S3949">
        <v>11</v>
      </c>
      <c r="T3949">
        <v>305</v>
      </c>
      <c r="U3949">
        <v>7</v>
      </c>
      <c r="V3949">
        <v>15</v>
      </c>
      <c r="W3949">
        <v>0</v>
      </c>
      <c r="X3949">
        <v>284.63195595492795</v>
      </c>
      <c r="Y3949">
        <v>0</v>
      </c>
      <c r="Z3949">
        <v>0</v>
      </c>
      <c r="AA3949">
        <v>155.83421198106001</v>
      </c>
      <c r="AB3949">
        <v>244.79885403427946</v>
      </c>
      <c r="AC3949">
        <v>646.80324790872953</v>
      </c>
      <c r="AD3949">
        <v>93.20152792308599</v>
      </c>
      <c r="AE3949">
        <v>1425.2697978020828</v>
      </c>
    </row>
    <row r="3950" spans="1:31" x14ac:dyDescent="0.25">
      <c r="A3950">
        <v>2362117</v>
      </c>
      <c r="B3950">
        <v>1</v>
      </c>
      <c r="C3950" t="s">
        <v>80</v>
      </c>
      <c r="D3950" t="s">
        <v>106</v>
      </c>
      <c r="E3950" t="s">
        <v>154</v>
      </c>
      <c r="F3950" t="s">
        <v>11517</v>
      </c>
      <c r="G3950" t="s">
        <v>299</v>
      </c>
      <c r="H3950" t="s">
        <v>151</v>
      </c>
      <c r="I3950" t="s">
        <v>136</v>
      </c>
      <c r="J3950" t="s">
        <v>137</v>
      </c>
      <c r="K3950" t="s">
        <v>138</v>
      </c>
      <c r="L3950" t="s">
        <v>11518</v>
      </c>
      <c r="M3950" t="s">
        <v>11519</v>
      </c>
      <c r="N3950">
        <v>2.0608333330000002</v>
      </c>
      <c r="O3950">
        <v>0</v>
      </c>
      <c r="P3950">
        <v>15</v>
      </c>
      <c r="Q3950">
        <v>0</v>
      </c>
      <c r="R3950">
        <v>0</v>
      </c>
      <c r="S3950">
        <v>0</v>
      </c>
      <c r="T3950">
        <v>1</v>
      </c>
      <c r="U3950">
        <v>0</v>
      </c>
      <c r="V3950">
        <v>0</v>
      </c>
      <c r="W3950">
        <v>0</v>
      </c>
      <c r="X3950">
        <v>8.0357770588595177</v>
      </c>
      <c r="Y3950">
        <v>0</v>
      </c>
      <c r="Z3950">
        <v>0</v>
      </c>
      <c r="AA3950">
        <v>0</v>
      </c>
      <c r="AB3950">
        <v>2.5260060300712217</v>
      </c>
      <c r="AC3950">
        <v>0</v>
      </c>
      <c r="AD3950">
        <v>0</v>
      </c>
      <c r="AE3950">
        <v>10.561783088930738</v>
      </c>
    </row>
    <row r="3951" spans="1:31" x14ac:dyDescent="0.25">
      <c r="A3951">
        <v>2361825</v>
      </c>
      <c r="B3951">
        <v>1</v>
      </c>
      <c r="C3951" t="s">
        <v>81</v>
      </c>
      <c r="D3951" t="s">
        <v>122</v>
      </c>
      <c r="E3951" t="s">
        <v>166</v>
      </c>
      <c r="F3951" t="s">
        <v>8822</v>
      </c>
      <c r="G3951" t="s">
        <v>168</v>
      </c>
      <c r="H3951" t="s">
        <v>135</v>
      </c>
      <c r="I3951" t="s">
        <v>136</v>
      </c>
      <c r="J3951" t="s">
        <v>137</v>
      </c>
      <c r="K3951" t="s">
        <v>138</v>
      </c>
      <c r="L3951" t="s">
        <v>11520</v>
      </c>
      <c r="M3951" t="s">
        <v>11521</v>
      </c>
      <c r="N3951">
        <v>0.18694444399999999</v>
      </c>
      <c r="O3951">
        <v>14</v>
      </c>
      <c r="P3951">
        <v>898</v>
      </c>
      <c r="Q3951">
        <v>2</v>
      </c>
      <c r="R3951">
        <v>23</v>
      </c>
      <c r="S3951">
        <v>4</v>
      </c>
      <c r="T3951">
        <v>66</v>
      </c>
      <c r="U3951">
        <v>1</v>
      </c>
      <c r="V3951">
        <v>0</v>
      </c>
      <c r="W3951">
        <v>0.73543094691874622</v>
      </c>
      <c r="X3951">
        <v>21.480804444090371</v>
      </c>
      <c r="Y3951">
        <v>0.5209764055220355</v>
      </c>
      <c r="Z3951">
        <v>3.9429586977738396</v>
      </c>
      <c r="AA3951">
        <v>11.123340263784414</v>
      </c>
      <c r="AB3951">
        <v>4.2313149830199759</v>
      </c>
      <c r="AC3951">
        <v>0.10819132738827665</v>
      </c>
      <c r="AD3951">
        <v>0</v>
      </c>
      <c r="AE3951">
        <v>42.143017068497656</v>
      </c>
    </row>
    <row r="3952" spans="1:31" x14ac:dyDescent="0.25">
      <c r="A3952">
        <v>2362071</v>
      </c>
      <c r="B3952">
        <v>1</v>
      </c>
      <c r="C3952" t="s">
        <v>80</v>
      </c>
      <c r="D3952" t="s">
        <v>97</v>
      </c>
      <c r="E3952" t="s">
        <v>225</v>
      </c>
      <c r="F3952" t="s">
        <v>3355</v>
      </c>
      <c r="G3952" t="s">
        <v>219</v>
      </c>
      <c r="H3952" t="s">
        <v>151</v>
      </c>
      <c r="I3952" t="s">
        <v>136</v>
      </c>
      <c r="J3952" t="s">
        <v>137</v>
      </c>
      <c r="K3952" t="s">
        <v>138</v>
      </c>
      <c r="L3952" t="s">
        <v>11522</v>
      </c>
      <c r="M3952" t="s">
        <v>11523</v>
      </c>
      <c r="N3952">
        <v>1.17</v>
      </c>
      <c r="O3952">
        <v>0</v>
      </c>
      <c r="P3952">
        <v>36</v>
      </c>
      <c r="Q3952">
        <v>0</v>
      </c>
      <c r="R3952">
        <v>1</v>
      </c>
      <c r="S3952">
        <v>0</v>
      </c>
      <c r="T3952">
        <v>10</v>
      </c>
      <c r="U3952">
        <v>0</v>
      </c>
      <c r="V3952">
        <v>0</v>
      </c>
      <c r="W3952">
        <v>0</v>
      </c>
      <c r="X3952">
        <v>17.548912135398506</v>
      </c>
      <c r="Y3952">
        <v>0</v>
      </c>
      <c r="Z3952">
        <v>0.2503539828941011</v>
      </c>
      <c r="AA3952">
        <v>0</v>
      </c>
      <c r="AB3952">
        <v>8.5454881255913406</v>
      </c>
      <c r="AC3952">
        <v>0</v>
      </c>
      <c r="AD3952">
        <v>0</v>
      </c>
      <c r="AE3952">
        <v>26.344754243883948</v>
      </c>
    </row>
    <row r="3953" spans="1:31" x14ac:dyDescent="0.25">
      <c r="A3953">
        <v>2361822</v>
      </c>
      <c r="B3953">
        <v>1</v>
      </c>
      <c r="C3953" t="s">
        <v>81</v>
      </c>
      <c r="D3953" t="s">
        <v>118</v>
      </c>
      <c r="E3953" t="s">
        <v>132</v>
      </c>
      <c r="F3953" t="s">
        <v>11524</v>
      </c>
      <c r="G3953" t="s">
        <v>134</v>
      </c>
      <c r="H3953" t="s">
        <v>135</v>
      </c>
      <c r="I3953" t="s">
        <v>136</v>
      </c>
      <c r="J3953" t="s">
        <v>137</v>
      </c>
      <c r="K3953" t="s">
        <v>138</v>
      </c>
      <c r="L3953" t="s">
        <v>11525</v>
      </c>
      <c r="M3953" t="s">
        <v>11526</v>
      </c>
      <c r="N3953">
        <v>1.5036111109999999</v>
      </c>
      <c r="O3953">
        <v>0</v>
      </c>
      <c r="P3953">
        <v>0</v>
      </c>
      <c r="Q3953">
        <v>5</v>
      </c>
      <c r="R3953">
        <v>0</v>
      </c>
      <c r="S3953">
        <v>3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25.328331966272714</v>
      </c>
      <c r="Z3953">
        <v>0</v>
      </c>
      <c r="AA3953">
        <v>6.1625851900705317</v>
      </c>
      <c r="AB3953">
        <v>0</v>
      </c>
      <c r="AC3953">
        <v>0</v>
      </c>
      <c r="AD3953">
        <v>0</v>
      </c>
      <c r="AE3953">
        <v>31.490917156343244</v>
      </c>
    </row>
    <row r="3954" spans="1:31" x14ac:dyDescent="0.25">
      <c r="A3954">
        <v>2361988</v>
      </c>
      <c r="B3954">
        <v>1</v>
      </c>
      <c r="C3954" t="s">
        <v>80</v>
      </c>
      <c r="D3954" t="s">
        <v>109</v>
      </c>
      <c r="E3954" t="s">
        <v>225</v>
      </c>
      <c r="F3954" t="s">
        <v>11527</v>
      </c>
      <c r="G3954" t="s">
        <v>219</v>
      </c>
      <c r="H3954" t="s">
        <v>151</v>
      </c>
      <c r="I3954" t="s">
        <v>136</v>
      </c>
      <c r="J3954" t="s">
        <v>137</v>
      </c>
      <c r="K3954" t="s">
        <v>138</v>
      </c>
      <c r="L3954" t="s">
        <v>11528</v>
      </c>
      <c r="M3954" t="s">
        <v>11529</v>
      </c>
      <c r="N3954">
        <v>1.343611111</v>
      </c>
      <c r="O3954">
        <v>0</v>
      </c>
      <c r="P3954">
        <v>1</v>
      </c>
      <c r="Q3954">
        <v>0</v>
      </c>
      <c r="R3954">
        <v>4</v>
      </c>
      <c r="S3954">
        <v>0</v>
      </c>
      <c r="T3954">
        <v>6</v>
      </c>
      <c r="U3954">
        <v>0</v>
      </c>
      <c r="V3954">
        <v>0</v>
      </c>
      <c r="W3954">
        <v>0</v>
      </c>
      <c r="X3954">
        <v>0.37734137493347558</v>
      </c>
      <c r="Y3954">
        <v>0</v>
      </c>
      <c r="Z3954">
        <v>9.0228385793721912</v>
      </c>
      <c r="AA3954">
        <v>0</v>
      </c>
      <c r="AB3954">
        <v>9.3283083533606224</v>
      </c>
      <c r="AC3954">
        <v>0</v>
      </c>
      <c r="AD3954">
        <v>0</v>
      </c>
      <c r="AE3954">
        <v>18.728488307666289</v>
      </c>
    </row>
    <row r="3955" spans="1:31" x14ac:dyDescent="0.25">
      <c r="A3955">
        <v>2361702</v>
      </c>
      <c r="B3955">
        <v>1</v>
      </c>
      <c r="C3955" t="s">
        <v>80</v>
      </c>
      <c r="D3955" t="s">
        <v>98</v>
      </c>
      <c r="E3955" t="s">
        <v>225</v>
      </c>
      <c r="F3955" t="s">
        <v>11530</v>
      </c>
      <c r="G3955" t="s">
        <v>227</v>
      </c>
      <c r="H3955" t="s">
        <v>151</v>
      </c>
      <c r="I3955" t="s">
        <v>136</v>
      </c>
      <c r="J3955" t="s">
        <v>137</v>
      </c>
      <c r="K3955" t="s">
        <v>138</v>
      </c>
      <c r="L3955" t="s">
        <v>11531</v>
      </c>
      <c r="M3955" t="s">
        <v>11532</v>
      </c>
      <c r="N3955">
        <v>3.858055555</v>
      </c>
      <c r="O3955">
        <v>0</v>
      </c>
      <c r="P3955">
        <v>7</v>
      </c>
      <c r="Q3955">
        <v>0</v>
      </c>
      <c r="R3955">
        <v>7</v>
      </c>
      <c r="S3955">
        <v>0</v>
      </c>
      <c r="T3955">
        <v>9</v>
      </c>
      <c r="U3955">
        <v>0</v>
      </c>
      <c r="V3955">
        <v>0</v>
      </c>
      <c r="W3955">
        <v>0</v>
      </c>
      <c r="X3955">
        <v>20.153010032741129</v>
      </c>
      <c r="Y3955">
        <v>0</v>
      </c>
      <c r="Z3955">
        <v>66.339292205399417</v>
      </c>
      <c r="AA3955">
        <v>0</v>
      </c>
      <c r="AB3955">
        <v>82.873462836206457</v>
      </c>
      <c r="AC3955">
        <v>0</v>
      </c>
      <c r="AD3955">
        <v>0</v>
      </c>
      <c r="AE3955">
        <v>169.365765074347</v>
      </c>
    </row>
    <row r="3956" spans="1:31" x14ac:dyDescent="0.25">
      <c r="A3956">
        <v>2362051</v>
      </c>
      <c r="B3956">
        <v>1</v>
      </c>
      <c r="C3956" t="s">
        <v>80</v>
      </c>
      <c r="D3956" t="s">
        <v>102</v>
      </c>
      <c r="E3956" t="s">
        <v>132</v>
      </c>
      <c r="F3956" t="s">
        <v>11533</v>
      </c>
      <c r="G3956" t="s">
        <v>142</v>
      </c>
      <c r="H3956" t="s">
        <v>135</v>
      </c>
      <c r="I3956" t="s">
        <v>136</v>
      </c>
      <c r="J3956" t="s">
        <v>137</v>
      </c>
      <c r="K3956" t="s">
        <v>138</v>
      </c>
      <c r="L3956" t="s">
        <v>11534</v>
      </c>
      <c r="M3956" t="s">
        <v>11535</v>
      </c>
      <c r="N3956">
        <v>0.92222222200000004</v>
      </c>
      <c r="O3956">
        <v>0</v>
      </c>
      <c r="P3956">
        <v>3</v>
      </c>
      <c r="Q3956">
        <v>0</v>
      </c>
      <c r="R3956">
        <v>15</v>
      </c>
      <c r="S3956">
        <v>0</v>
      </c>
      <c r="T3956">
        <v>5</v>
      </c>
      <c r="U3956">
        <v>0</v>
      </c>
      <c r="V3956">
        <v>0</v>
      </c>
      <c r="W3956">
        <v>0</v>
      </c>
      <c r="X3956">
        <v>1.14580293419639</v>
      </c>
      <c r="Y3956">
        <v>0</v>
      </c>
      <c r="Z3956">
        <v>27.53406545893618</v>
      </c>
      <c r="AA3956">
        <v>0</v>
      </c>
      <c r="AB3956">
        <v>5.0085244735797456</v>
      </c>
      <c r="AC3956">
        <v>0</v>
      </c>
      <c r="AD3956">
        <v>0</v>
      </c>
      <c r="AE3956">
        <v>33.688392866712313</v>
      </c>
    </row>
    <row r="3957" spans="1:31" x14ac:dyDescent="0.25">
      <c r="A3957">
        <v>2361802</v>
      </c>
      <c r="B3957">
        <v>1</v>
      </c>
      <c r="C3957" t="s">
        <v>80</v>
      </c>
      <c r="D3957" t="s">
        <v>98</v>
      </c>
      <c r="E3957" t="s">
        <v>171</v>
      </c>
      <c r="F3957" t="s">
        <v>11536</v>
      </c>
      <c r="G3957" t="s">
        <v>244</v>
      </c>
      <c r="H3957" t="s">
        <v>135</v>
      </c>
      <c r="I3957" t="s">
        <v>136</v>
      </c>
      <c r="J3957" t="s">
        <v>137</v>
      </c>
      <c r="K3957" t="s">
        <v>245</v>
      </c>
      <c r="L3957" t="s">
        <v>11516</v>
      </c>
      <c r="M3957" t="s">
        <v>11537</v>
      </c>
      <c r="N3957">
        <v>7.7869444440000004</v>
      </c>
      <c r="O3957">
        <v>0</v>
      </c>
      <c r="P3957">
        <v>136</v>
      </c>
      <c r="Q3957">
        <v>17</v>
      </c>
      <c r="R3957">
        <v>14</v>
      </c>
      <c r="S3957">
        <v>3</v>
      </c>
      <c r="T3957">
        <v>11</v>
      </c>
      <c r="U3957">
        <v>0</v>
      </c>
      <c r="V3957">
        <v>0</v>
      </c>
      <c r="W3957">
        <v>0</v>
      </c>
      <c r="X3957">
        <v>157.69162816661722</v>
      </c>
      <c r="Y3957">
        <v>471.19215612911063</v>
      </c>
      <c r="Z3957">
        <v>314.94458863769887</v>
      </c>
      <c r="AA3957">
        <v>64.943677597310128</v>
      </c>
      <c r="AB3957">
        <v>119.09432980250737</v>
      </c>
      <c r="AC3957">
        <v>0</v>
      </c>
      <c r="AD3957">
        <v>0</v>
      </c>
      <c r="AE3957">
        <v>1127.8663803332443</v>
      </c>
    </row>
    <row r="3958" spans="1:31" x14ac:dyDescent="0.25">
      <c r="A3958">
        <v>2361788</v>
      </c>
      <c r="B3958">
        <v>1</v>
      </c>
      <c r="C3958" t="s">
        <v>80</v>
      </c>
      <c r="D3958" t="s">
        <v>95</v>
      </c>
      <c r="E3958" t="s">
        <v>320</v>
      </c>
      <c r="F3958" t="s">
        <v>11538</v>
      </c>
      <c r="G3958" t="s">
        <v>244</v>
      </c>
      <c r="H3958" t="s">
        <v>135</v>
      </c>
      <c r="I3958" t="s">
        <v>136</v>
      </c>
      <c r="J3958" t="s">
        <v>137</v>
      </c>
      <c r="K3958" t="s">
        <v>245</v>
      </c>
      <c r="L3958" t="s">
        <v>11539</v>
      </c>
      <c r="M3958" t="s">
        <v>11540</v>
      </c>
      <c r="N3958">
        <v>6.4781794440000002</v>
      </c>
      <c r="O3958">
        <v>10</v>
      </c>
      <c r="P3958">
        <v>4154</v>
      </c>
      <c r="Q3958">
        <v>15</v>
      </c>
      <c r="R3958">
        <v>167</v>
      </c>
      <c r="S3958">
        <v>89</v>
      </c>
      <c r="T3958">
        <v>383</v>
      </c>
      <c r="U3958">
        <v>15</v>
      </c>
      <c r="V3958">
        <v>2</v>
      </c>
      <c r="W3958">
        <v>54.585353605345908</v>
      </c>
      <c r="X3958">
        <v>7762.1545123650585</v>
      </c>
      <c r="Y3958">
        <v>993.08108465723046</v>
      </c>
      <c r="Z3958">
        <v>755.90462458190154</v>
      </c>
      <c r="AA3958">
        <v>15386.252589006146</v>
      </c>
      <c r="AB3958">
        <v>3144.305361459782</v>
      </c>
      <c r="AC3958">
        <v>8489.0360163452988</v>
      </c>
      <c r="AD3958">
        <v>37.847323065970805</v>
      </c>
      <c r="AE3958">
        <v>36623.166865086736</v>
      </c>
    </row>
    <row r="3959" spans="1:31" x14ac:dyDescent="0.25">
      <c r="A3959">
        <v>2362120</v>
      </c>
      <c r="B3959">
        <v>1</v>
      </c>
      <c r="C3959" t="s">
        <v>80</v>
      </c>
      <c r="D3959" t="s">
        <v>105</v>
      </c>
      <c r="E3959" t="s">
        <v>132</v>
      </c>
      <c r="F3959" t="s">
        <v>11541</v>
      </c>
      <c r="G3959" t="s">
        <v>134</v>
      </c>
      <c r="H3959" t="s">
        <v>135</v>
      </c>
      <c r="I3959" t="s">
        <v>136</v>
      </c>
      <c r="J3959" t="s">
        <v>137</v>
      </c>
      <c r="K3959" t="s">
        <v>138</v>
      </c>
      <c r="L3959" t="s">
        <v>11542</v>
      </c>
      <c r="M3959" t="s">
        <v>11543</v>
      </c>
      <c r="N3959">
        <v>2.2005555550000002</v>
      </c>
      <c r="O3959">
        <v>2</v>
      </c>
      <c r="P3959">
        <v>0</v>
      </c>
      <c r="Q3959">
        <v>2</v>
      </c>
      <c r="R3959">
        <v>0</v>
      </c>
      <c r="S3959">
        <v>12</v>
      </c>
      <c r="T3959">
        <v>0</v>
      </c>
      <c r="U3959">
        <v>1</v>
      </c>
      <c r="V3959">
        <v>0</v>
      </c>
      <c r="W3959">
        <v>9.1220878988958845</v>
      </c>
      <c r="X3959">
        <v>0</v>
      </c>
      <c r="Y3959">
        <v>2.0425473816376516</v>
      </c>
      <c r="Z3959">
        <v>0</v>
      </c>
      <c r="AA3959">
        <v>78.751863314685195</v>
      </c>
      <c r="AB3959">
        <v>0</v>
      </c>
      <c r="AC3959">
        <v>18.808917630790191</v>
      </c>
      <c r="AD3959">
        <v>0</v>
      </c>
      <c r="AE3959">
        <v>108.72541622600892</v>
      </c>
    </row>
    <row r="3960" spans="1:31" x14ac:dyDescent="0.25">
      <c r="A3960">
        <v>2361834</v>
      </c>
      <c r="B3960">
        <v>1</v>
      </c>
      <c r="C3960" t="s">
        <v>80</v>
      </c>
      <c r="D3960" t="s">
        <v>88</v>
      </c>
      <c r="E3960" t="s">
        <v>132</v>
      </c>
      <c r="F3960" t="s">
        <v>11544</v>
      </c>
      <c r="G3960" t="s">
        <v>244</v>
      </c>
      <c r="H3960" t="s">
        <v>135</v>
      </c>
      <c r="I3960" t="s">
        <v>136</v>
      </c>
      <c r="J3960" t="s">
        <v>137</v>
      </c>
      <c r="K3960" t="s">
        <v>245</v>
      </c>
      <c r="L3960" t="s">
        <v>11545</v>
      </c>
      <c r="M3960" t="s">
        <v>11546</v>
      </c>
      <c r="N3960">
        <v>7.9647222219999998</v>
      </c>
      <c r="O3960">
        <v>0</v>
      </c>
      <c r="P3960">
        <v>181</v>
      </c>
      <c r="Q3960">
        <v>0</v>
      </c>
      <c r="R3960">
        <v>0</v>
      </c>
      <c r="S3960">
        <v>0</v>
      </c>
      <c r="T3960">
        <v>95</v>
      </c>
      <c r="U3960">
        <v>0</v>
      </c>
      <c r="V3960">
        <v>0</v>
      </c>
      <c r="W3960">
        <v>0</v>
      </c>
      <c r="X3960">
        <v>504.59160408331405</v>
      </c>
      <c r="Y3960">
        <v>0</v>
      </c>
      <c r="Z3960">
        <v>0</v>
      </c>
      <c r="AA3960">
        <v>0</v>
      </c>
      <c r="AB3960">
        <v>889.7758139083403</v>
      </c>
      <c r="AC3960">
        <v>0</v>
      </c>
      <c r="AD3960">
        <v>0</v>
      </c>
      <c r="AE3960">
        <v>1394.3674179916543</v>
      </c>
    </row>
    <row r="3961" spans="1:31" x14ac:dyDescent="0.25">
      <c r="A3961">
        <v>2361980</v>
      </c>
      <c r="B3961">
        <v>1</v>
      </c>
      <c r="C3961" t="s">
        <v>80</v>
      </c>
      <c r="D3961" t="s">
        <v>105</v>
      </c>
      <c r="E3961" t="s">
        <v>148</v>
      </c>
      <c r="F3961" t="s">
        <v>11547</v>
      </c>
      <c r="G3961" t="s">
        <v>150</v>
      </c>
      <c r="H3961" t="s">
        <v>151</v>
      </c>
      <c r="I3961" t="s">
        <v>136</v>
      </c>
      <c r="J3961" t="s">
        <v>137</v>
      </c>
      <c r="K3961" t="s">
        <v>138</v>
      </c>
      <c r="L3961" t="s">
        <v>11548</v>
      </c>
      <c r="M3961" t="s">
        <v>11549</v>
      </c>
      <c r="N3961">
        <v>1.1511111110000001</v>
      </c>
      <c r="O3961">
        <v>0</v>
      </c>
      <c r="P3961">
        <v>7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2.4881911846151112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2.4881911846151112</v>
      </c>
    </row>
    <row r="3962" spans="1:31" x14ac:dyDescent="0.25">
      <c r="A3962">
        <v>2361957</v>
      </c>
      <c r="B3962">
        <v>1</v>
      </c>
      <c r="C3962" t="s">
        <v>80</v>
      </c>
      <c r="D3962" t="s">
        <v>106</v>
      </c>
      <c r="E3962" t="s">
        <v>166</v>
      </c>
      <c r="F3962" t="s">
        <v>11550</v>
      </c>
      <c r="G3962" t="s">
        <v>168</v>
      </c>
      <c r="H3962" t="s">
        <v>135</v>
      </c>
      <c r="I3962" t="s">
        <v>136</v>
      </c>
      <c r="J3962" t="s">
        <v>137</v>
      </c>
      <c r="K3962" t="s">
        <v>138</v>
      </c>
      <c r="L3962" t="s">
        <v>11551</v>
      </c>
      <c r="M3962" t="s">
        <v>11552</v>
      </c>
      <c r="N3962">
        <v>0.246388888</v>
      </c>
      <c r="O3962">
        <v>0</v>
      </c>
      <c r="P3962">
        <v>4</v>
      </c>
      <c r="Q3962">
        <v>54</v>
      </c>
      <c r="R3962">
        <v>228</v>
      </c>
      <c r="S3962">
        <v>15</v>
      </c>
      <c r="T3962">
        <v>52</v>
      </c>
      <c r="U3962">
        <v>0</v>
      </c>
      <c r="V3962">
        <v>0</v>
      </c>
      <c r="W3962">
        <v>0</v>
      </c>
      <c r="X3962">
        <v>1.6161656588797537</v>
      </c>
      <c r="Y3962">
        <v>222.41415746640601</v>
      </c>
      <c r="Z3962">
        <v>407.07458050193861</v>
      </c>
      <c r="AA3962">
        <v>12.914592982312065</v>
      </c>
      <c r="AB3962">
        <v>48.315014744260623</v>
      </c>
      <c r="AC3962">
        <v>0</v>
      </c>
      <c r="AD3962">
        <v>0</v>
      </c>
      <c r="AE3962">
        <v>692.3345113537971</v>
      </c>
    </row>
    <row r="3963" spans="1:31" x14ac:dyDescent="0.25">
      <c r="A3963">
        <v>2361934</v>
      </c>
      <c r="B3963">
        <v>1</v>
      </c>
      <c r="C3963" t="s">
        <v>80</v>
      </c>
      <c r="D3963" t="s">
        <v>103</v>
      </c>
      <c r="E3963" t="s">
        <v>132</v>
      </c>
      <c r="F3963" t="s">
        <v>11553</v>
      </c>
      <c r="G3963" t="s">
        <v>142</v>
      </c>
      <c r="H3963" t="s">
        <v>135</v>
      </c>
      <c r="I3963" t="s">
        <v>136</v>
      </c>
      <c r="J3963" t="s">
        <v>137</v>
      </c>
      <c r="K3963" t="s">
        <v>138</v>
      </c>
      <c r="L3963" t="s">
        <v>11554</v>
      </c>
      <c r="M3963" t="s">
        <v>11555</v>
      </c>
      <c r="N3963">
        <v>3.0494444440000001</v>
      </c>
      <c r="O3963">
        <v>0</v>
      </c>
      <c r="P3963">
        <v>9</v>
      </c>
      <c r="Q3963">
        <v>0</v>
      </c>
      <c r="R3963">
        <v>15</v>
      </c>
      <c r="S3963">
        <v>0</v>
      </c>
      <c r="T3963">
        <v>17</v>
      </c>
      <c r="U3963">
        <v>0</v>
      </c>
      <c r="V3963">
        <v>0</v>
      </c>
      <c r="W3963">
        <v>0</v>
      </c>
      <c r="X3963">
        <v>8.3974696925987562</v>
      </c>
      <c r="Y3963">
        <v>0</v>
      </c>
      <c r="Z3963">
        <v>145.55657473784001</v>
      </c>
      <c r="AA3963">
        <v>0</v>
      </c>
      <c r="AB3963">
        <v>145.04827493322929</v>
      </c>
      <c r="AC3963">
        <v>0</v>
      </c>
      <c r="AD3963">
        <v>0</v>
      </c>
      <c r="AE3963">
        <v>299.00231936366805</v>
      </c>
    </row>
    <row r="3964" spans="1:31" x14ac:dyDescent="0.25">
      <c r="A3964">
        <v>2362020</v>
      </c>
      <c r="B3964">
        <v>1</v>
      </c>
      <c r="C3964" t="s">
        <v>80</v>
      </c>
      <c r="D3964" t="s">
        <v>96</v>
      </c>
      <c r="E3964" t="s">
        <v>225</v>
      </c>
      <c r="F3964" t="s">
        <v>11556</v>
      </c>
      <c r="G3964" t="s">
        <v>744</v>
      </c>
      <c r="H3964" t="s">
        <v>151</v>
      </c>
      <c r="I3964" t="s">
        <v>136</v>
      </c>
      <c r="J3964" t="s">
        <v>137</v>
      </c>
      <c r="K3964" t="s">
        <v>138</v>
      </c>
      <c r="L3964" t="s">
        <v>11557</v>
      </c>
      <c r="M3964" t="s">
        <v>11558</v>
      </c>
      <c r="N3964">
        <v>2.3911111109999998</v>
      </c>
      <c r="O3964">
        <v>0</v>
      </c>
      <c r="P3964">
        <v>53</v>
      </c>
      <c r="Q3964">
        <v>0</v>
      </c>
      <c r="R3964">
        <v>1</v>
      </c>
      <c r="S3964">
        <v>0</v>
      </c>
      <c r="T3964">
        <v>10</v>
      </c>
      <c r="U3964">
        <v>0</v>
      </c>
      <c r="V3964">
        <v>0</v>
      </c>
      <c r="W3964">
        <v>0</v>
      </c>
      <c r="X3964">
        <v>52.282007056905847</v>
      </c>
      <c r="Y3964">
        <v>0</v>
      </c>
      <c r="Z3964">
        <v>0.33014853640087499</v>
      </c>
      <c r="AA3964">
        <v>0</v>
      </c>
      <c r="AB3964">
        <v>85.762525167090459</v>
      </c>
      <c r="AC3964">
        <v>0</v>
      </c>
      <c r="AD3964">
        <v>0</v>
      </c>
      <c r="AE3964">
        <v>138.37468076039718</v>
      </c>
    </row>
    <row r="3965" spans="1:31" x14ac:dyDescent="0.25">
      <c r="A3965">
        <v>2362080</v>
      </c>
      <c r="B3965">
        <v>1</v>
      </c>
      <c r="C3965" t="s">
        <v>81</v>
      </c>
      <c r="D3965" t="s">
        <v>127</v>
      </c>
      <c r="E3965" t="s">
        <v>154</v>
      </c>
      <c r="F3965" t="s">
        <v>11559</v>
      </c>
      <c r="G3965" t="s">
        <v>744</v>
      </c>
      <c r="H3965" t="s">
        <v>151</v>
      </c>
      <c r="I3965" t="s">
        <v>136</v>
      </c>
      <c r="J3965" t="s">
        <v>137</v>
      </c>
      <c r="K3965" t="s">
        <v>138</v>
      </c>
      <c r="L3965" t="s">
        <v>11560</v>
      </c>
      <c r="M3965" t="s">
        <v>11561</v>
      </c>
      <c r="N3965">
        <v>3.5252777769999999</v>
      </c>
      <c r="O3965">
        <v>0</v>
      </c>
      <c r="P3965">
        <v>1</v>
      </c>
      <c r="Q3965">
        <v>0</v>
      </c>
      <c r="R3965">
        <v>7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1.2620988638557931</v>
      </c>
      <c r="Y3965">
        <v>0</v>
      </c>
      <c r="Z3965">
        <v>205.89656848397493</v>
      </c>
      <c r="AA3965">
        <v>0</v>
      </c>
      <c r="AB3965">
        <v>0</v>
      </c>
      <c r="AC3965">
        <v>0</v>
      </c>
      <c r="AD3965">
        <v>0</v>
      </c>
      <c r="AE3965">
        <v>207.15866734783071</v>
      </c>
    </row>
    <row r="3966" spans="1:31" x14ac:dyDescent="0.25">
      <c r="A3966">
        <v>2361828</v>
      </c>
      <c r="B3966">
        <v>1</v>
      </c>
      <c r="C3966" t="s">
        <v>80</v>
      </c>
      <c r="D3966" t="s">
        <v>107</v>
      </c>
      <c r="E3966" t="s">
        <v>148</v>
      </c>
      <c r="F3966" t="s">
        <v>11562</v>
      </c>
      <c r="G3966" t="s">
        <v>240</v>
      </c>
      <c r="H3966" t="s">
        <v>151</v>
      </c>
      <c r="I3966" t="s">
        <v>136</v>
      </c>
      <c r="J3966" t="s">
        <v>137</v>
      </c>
      <c r="K3966" t="s">
        <v>138</v>
      </c>
      <c r="L3966" t="s">
        <v>11563</v>
      </c>
      <c r="M3966" t="s">
        <v>11564</v>
      </c>
      <c r="N3966">
        <v>1.5338888879999999</v>
      </c>
      <c r="O3966">
        <v>0</v>
      </c>
      <c r="P3966">
        <v>1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0.42337913616356948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0.42337913616356948</v>
      </c>
    </row>
    <row r="3967" spans="1:31" x14ac:dyDescent="0.25">
      <c r="A3967">
        <v>2361705</v>
      </c>
      <c r="B3967">
        <v>1</v>
      </c>
      <c r="C3967" t="s">
        <v>80</v>
      </c>
      <c r="D3967" t="s">
        <v>92</v>
      </c>
      <c r="E3967" t="s">
        <v>166</v>
      </c>
      <c r="F3967" t="s">
        <v>11565</v>
      </c>
      <c r="G3967" t="s">
        <v>168</v>
      </c>
      <c r="H3967" t="s">
        <v>135</v>
      </c>
      <c r="I3967" t="s">
        <v>136</v>
      </c>
      <c r="J3967" t="s">
        <v>137</v>
      </c>
      <c r="K3967" t="s">
        <v>138</v>
      </c>
      <c r="L3967" t="s">
        <v>11566</v>
      </c>
      <c r="M3967" t="s">
        <v>11567</v>
      </c>
      <c r="N3967">
        <v>0.77472222199999996</v>
      </c>
      <c r="O3967">
        <v>0</v>
      </c>
      <c r="P3967">
        <v>92</v>
      </c>
      <c r="Q3967">
        <v>7</v>
      </c>
      <c r="R3967">
        <v>19</v>
      </c>
      <c r="S3967">
        <v>4</v>
      </c>
      <c r="T3967">
        <v>6</v>
      </c>
      <c r="U3967">
        <v>0</v>
      </c>
      <c r="V3967">
        <v>0</v>
      </c>
      <c r="W3967">
        <v>0</v>
      </c>
      <c r="X3967">
        <v>18.363729019721987</v>
      </c>
      <c r="Y3967">
        <v>53.298613416216355</v>
      </c>
      <c r="Z3967">
        <v>2.4641781696233296</v>
      </c>
      <c r="AA3967">
        <v>98.576580820990714</v>
      </c>
      <c r="AB3967">
        <v>5.4757581468171947</v>
      </c>
      <c r="AC3967">
        <v>0</v>
      </c>
      <c r="AD3967">
        <v>0</v>
      </c>
      <c r="AE3967">
        <v>178.17885957336958</v>
      </c>
    </row>
    <row r="3968" spans="1:31" x14ac:dyDescent="0.25">
      <c r="A3968">
        <v>2362083</v>
      </c>
      <c r="B3968">
        <v>1</v>
      </c>
      <c r="C3968" t="s">
        <v>81</v>
      </c>
      <c r="D3968" t="s">
        <v>127</v>
      </c>
      <c r="E3968" t="s">
        <v>132</v>
      </c>
      <c r="F3968" t="s">
        <v>11568</v>
      </c>
      <c r="G3968" t="s">
        <v>134</v>
      </c>
      <c r="H3968" t="s">
        <v>135</v>
      </c>
      <c r="I3968" t="s">
        <v>136</v>
      </c>
      <c r="J3968" t="s">
        <v>137</v>
      </c>
      <c r="K3968" t="s">
        <v>138</v>
      </c>
      <c r="L3968" t="s">
        <v>11569</v>
      </c>
      <c r="M3968" t="s">
        <v>11570</v>
      </c>
      <c r="N3968">
        <v>5.1119444439999997</v>
      </c>
      <c r="O3968">
        <v>0</v>
      </c>
      <c r="P3968">
        <v>24</v>
      </c>
      <c r="Q3968">
        <v>0</v>
      </c>
      <c r="R3968">
        <v>2</v>
      </c>
      <c r="S3968">
        <v>0</v>
      </c>
      <c r="T3968">
        <v>4</v>
      </c>
      <c r="U3968">
        <v>0</v>
      </c>
      <c r="V3968">
        <v>0</v>
      </c>
      <c r="W3968">
        <v>0</v>
      </c>
      <c r="X3968">
        <v>57.382249131155334</v>
      </c>
      <c r="Y3968">
        <v>0</v>
      </c>
      <c r="Z3968">
        <v>44.312198418125405</v>
      </c>
      <c r="AA3968">
        <v>0</v>
      </c>
      <c r="AB3968">
        <v>8.6994324407928385</v>
      </c>
      <c r="AC3968">
        <v>0</v>
      </c>
      <c r="AD3968">
        <v>0</v>
      </c>
      <c r="AE3968">
        <v>110.39387999007357</v>
      </c>
    </row>
    <row r="3969" spans="1:31" x14ac:dyDescent="0.25">
      <c r="A3969">
        <v>2362060</v>
      </c>
      <c r="B3969">
        <v>1</v>
      </c>
      <c r="C3969" t="s">
        <v>80</v>
      </c>
      <c r="D3969" t="s">
        <v>101</v>
      </c>
      <c r="E3969" t="s">
        <v>175</v>
      </c>
      <c r="F3969" t="s">
        <v>11571</v>
      </c>
      <c r="G3969" t="s">
        <v>219</v>
      </c>
      <c r="H3969" t="s">
        <v>151</v>
      </c>
      <c r="I3969" t="s">
        <v>136</v>
      </c>
      <c r="J3969" t="s">
        <v>137</v>
      </c>
      <c r="K3969" t="s">
        <v>138</v>
      </c>
      <c r="L3969" t="s">
        <v>11572</v>
      </c>
      <c r="M3969" t="s">
        <v>11573</v>
      </c>
      <c r="N3969">
        <v>0.81861111099999995</v>
      </c>
      <c r="O3969">
        <v>0</v>
      </c>
      <c r="P3969">
        <v>10</v>
      </c>
      <c r="Q3969">
        <v>0</v>
      </c>
      <c r="R3969">
        <v>0</v>
      </c>
      <c r="S3969">
        <v>0</v>
      </c>
      <c r="T3969">
        <v>6</v>
      </c>
      <c r="U3969">
        <v>0</v>
      </c>
      <c r="V3969">
        <v>0</v>
      </c>
      <c r="W3969">
        <v>0</v>
      </c>
      <c r="X3969">
        <v>1.832428800394247</v>
      </c>
      <c r="Y3969">
        <v>0</v>
      </c>
      <c r="Z3969">
        <v>0</v>
      </c>
      <c r="AA3969">
        <v>0</v>
      </c>
      <c r="AB3969">
        <v>9.8219672955118167</v>
      </c>
      <c r="AC3969">
        <v>0</v>
      </c>
      <c r="AD3969">
        <v>0</v>
      </c>
      <c r="AE3969">
        <v>11.654396095906064</v>
      </c>
    </row>
    <row r="3970" spans="1:31" x14ac:dyDescent="0.25">
      <c r="A3970">
        <v>2361960</v>
      </c>
      <c r="B3970">
        <v>1</v>
      </c>
      <c r="C3970" t="s">
        <v>80</v>
      </c>
      <c r="D3970" t="s">
        <v>82</v>
      </c>
      <c r="E3970" t="s">
        <v>175</v>
      </c>
      <c r="F3970" t="s">
        <v>11574</v>
      </c>
      <c r="G3970" t="s">
        <v>219</v>
      </c>
      <c r="H3970" t="s">
        <v>151</v>
      </c>
      <c r="I3970" t="s">
        <v>136</v>
      </c>
      <c r="J3970" t="s">
        <v>137</v>
      </c>
      <c r="K3970" t="s">
        <v>138</v>
      </c>
      <c r="L3970" t="s">
        <v>11575</v>
      </c>
      <c r="M3970" t="s">
        <v>11576</v>
      </c>
      <c r="N3970">
        <v>4.8174999999999999</v>
      </c>
      <c r="O3970">
        <v>0</v>
      </c>
      <c r="P3970">
        <v>14</v>
      </c>
      <c r="Q3970">
        <v>0</v>
      </c>
      <c r="R3970">
        <v>0</v>
      </c>
      <c r="S3970">
        <v>0</v>
      </c>
      <c r="T3970">
        <v>41</v>
      </c>
      <c r="U3970">
        <v>0</v>
      </c>
      <c r="V3970">
        <v>0</v>
      </c>
      <c r="W3970">
        <v>0</v>
      </c>
      <c r="X3970">
        <v>27.09555817653904</v>
      </c>
      <c r="Y3970">
        <v>0</v>
      </c>
      <c r="Z3970">
        <v>0</v>
      </c>
      <c r="AA3970">
        <v>0</v>
      </c>
      <c r="AB3970">
        <v>107.77390310282681</v>
      </c>
      <c r="AC3970">
        <v>0</v>
      </c>
      <c r="AD3970">
        <v>0</v>
      </c>
      <c r="AE3970">
        <v>134.86946127936585</v>
      </c>
    </row>
    <row r="3971" spans="1:31" x14ac:dyDescent="0.25">
      <c r="A3971">
        <v>2361854</v>
      </c>
      <c r="B3971">
        <v>1</v>
      </c>
      <c r="C3971" t="s">
        <v>80</v>
      </c>
      <c r="D3971" t="s">
        <v>104</v>
      </c>
      <c r="E3971" t="s">
        <v>166</v>
      </c>
      <c r="F3971" t="s">
        <v>11577</v>
      </c>
      <c r="G3971" t="s">
        <v>252</v>
      </c>
      <c r="H3971" t="s">
        <v>135</v>
      </c>
      <c r="I3971" t="s">
        <v>136</v>
      </c>
      <c r="J3971" t="s">
        <v>137</v>
      </c>
      <c r="K3971" t="s">
        <v>245</v>
      </c>
      <c r="L3971" t="s">
        <v>11578</v>
      </c>
      <c r="M3971" t="s">
        <v>11579</v>
      </c>
      <c r="N3971">
        <v>6.5847222219999999</v>
      </c>
      <c r="O3971">
        <v>41</v>
      </c>
      <c r="P3971">
        <v>1276</v>
      </c>
      <c r="Q3971">
        <v>291</v>
      </c>
      <c r="R3971">
        <v>460</v>
      </c>
      <c r="S3971">
        <v>113</v>
      </c>
      <c r="T3971">
        <v>359</v>
      </c>
      <c r="U3971">
        <v>18</v>
      </c>
      <c r="V3971">
        <v>0</v>
      </c>
      <c r="W3971">
        <v>290.47963470940874</v>
      </c>
      <c r="X3971">
        <v>2368.9467425097387</v>
      </c>
      <c r="Y3971">
        <v>9579.8559901665831</v>
      </c>
      <c r="Z3971">
        <v>7503.5862047464543</v>
      </c>
      <c r="AA3971">
        <v>5541.6587101298255</v>
      </c>
      <c r="AB3971">
        <v>1975.9590690402772</v>
      </c>
      <c r="AC3971">
        <v>9273.531860395351</v>
      </c>
      <c r="AD3971">
        <v>0</v>
      </c>
      <c r="AE3971">
        <v>36534.018211697636</v>
      </c>
    </row>
    <row r="3972" spans="1:31" x14ac:dyDescent="0.25">
      <c r="A3972">
        <v>2361748</v>
      </c>
      <c r="B3972">
        <v>1</v>
      </c>
      <c r="C3972" t="s">
        <v>80</v>
      </c>
      <c r="D3972" t="s">
        <v>82</v>
      </c>
      <c r="E3972" t="s">
        <v>132</v>
      </c>
      <c r="F3972" t="s">
        <v>11580</v>
      </c>
      <c r="G3972" t="s">
        <v>134</v>
      </c>
      <c r="H3972" t="s">
        <v>135</v>
      </c>
      <c r="I3972" t="s">
        <v>136</v>
      </c>
      <c r="J3972" t="s">
        <v>137</v>
      </c>
      <c r="K3972" t="s">
        <v>138</v>
      </c>
      <c r="L3972" t="s">
        <v>11581</v>
      </c>
      <c r="M3972" t="s">
        <v>11582</v>
      </c>
      <c r="N3972">
        <v>1.574166666</v>
      </c>
      <c r="O3972">
        <v>0</v>
      </c>
      <c r="P3972">
        <v>205</v>
      </c>
      <c r="Q3972">
        <v>0</v>
      </c>
      <c r="R3972">
        <v>0</v>
      </c>
      <c r="S3972">
        <v>0</v>
      </c>
      <c r="T3972">
        <v>11</v>
      </c>
      <c r="U3972">
        <v>0</v>
      </c>
      <c r="V3972">
        <v>0</v>
      </c>
      <c r="W3972">
        <v>0</v>
      </c>
      <c r="X3972">
        <v>82.412676063453205</v>
      </c>
      <c r="Y3972">
        <v>0</v>
      </c>
      <c r="Z3972">
        <v>0</v>
      </c>
      <c r="AA3972">
        <v>0</v>
      </c>
      <c r="AB3972">
        <v>29.610078745452956</v>
      </c>
      <c r="AC3972">
        <v>0</v>
      </c>
      <c r="AD3972">
        <v>0</v>
      </c>
      <c r="AE3972">
        <v>112.02275480890616</v>
      </c>
    </row>
    <row r="3973" spans="1:31" x14ac:dyDescent="0.25">
      <c r="A3973">
        <v>2361897</v>
      </c>
      <c r="B3973">
        <v>1</v>
      </c>
      <c r="C3973" t="s">
        <v>80</v>
      </c>
      <c r="D3973" t="s">
        <v>107</v>
      </c>
      <c r="E3973" t="s">
        <v>148</v>
      </c>
      <c r="F3973" t="s">
        <v>11583</v>
      </c>
      <c r="G3973" t="s">
        <v>181</v>
      </c>
      <c r="H3973" t="s">
        <v>151</v>
      </c>
      <c r="I3973" t="s">
        <v>136</v>
      </c>
      <c r="J3973" t="s">
        <v>137</v>
      </c>
      <c r="K3973" t="s">
        <v>138</v>
      </c>
      <c r="L3973" t="s">
        <v>11584</v>
      </c>
      <c r="M3973" t="s">
        <v>11585</v>
      </c>
      <c r="N3973">
        <v>2.4930555550000002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1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2.225528534784567</v>
      </c>
      <c r="AC3973">
        <v>0</v>
      </c>
      <c r="AD3973">
        <v>0</v>
      </c>
      <c r="AE3973">
        <v>2.225528534784567</v>
      </c>
    </row>
    <row r="3974" spans="1:31" x14ac:dyDescent="0.25">
      <c r="A3974">
        <v>2361997</v>
      </c>
      <c r="B3974">
        <v>1</v>
      </c>
      <c r="C3974" t="s">
        <v>81</v>
      </c>
      <c r="D3974" t="s">
        <v>115</v>
      </c>
      <c r="E3974" t="s">
        <v>171</v>
      </c>
      <c r="F3974" t="s">
        <v>11586</v>
      </c>
      <c r="G3974" t="s">
        <v>168</v>
      </c>
      <c r="H3974" t="s">
        <v>135</v>
      </c>
      <c r="I3974" t="s">
        <v>653</v>
      </c>
      <c r="J3974" t="s">
        <v>137</v>
      </c>
      <c r="K3974" t="s">
        <v>138</v>
      </c>
      <c r="L3974" t="s">
        <v>11587</v>
      </c>
      <c r="M3974" t="s">
        <v>11588</v>
      </c>
      <c r="N3974">
        <v>5.5555550000000002E-3</v>
      </c>
      <c r="O3974">
        <v>0</v>
      </c>
      <c r="P3974">
        <v>336</v>
      </c>
      <c r="Q3974">
        <v>10</v>
      </c>
      <c r="R3974">
        <v>161</v>
      </c>
      <c r="S3974">
        <v>0</v>
      </c>
      <c r="T3974">
        <v>18</v>
      </c>
      <c r="U3974">
        <v>1</v>
      </c>
      <c r="V3974">
        <v>0</v>
      </c>
      <c r="W3974">
        <v>0</v>
      </c>
      <c r="X3974">
        <v>0.71022498462399963</v>
      </c>
      <c r="Y3974">
        <v>0.33721974647386666</v>
      </c>
      <c r="Z3974">
        <v>1.7162051563384997</v>
      </c>
      <c r="AA3974">
        <v>0</v>
      </c>
      <c r="AB3974">
        <v>0.14874754333340001</v>
      </c>
      <c r="AC3974">
        <v>7.1293356923544451E-2</v>
      </c>
      <c r="AD3974">
        <v>0</v>
      </c>
      <c r="AE3974">
        <v>2.9836907876933103</v>
      </c>
    </row>
    <row r="3975" spans="1:31" x14ac:dyDescent="0.25">
      <c r="A3975">
        <v>2361791</v>
      </c>
      <c r="B3975">
        <v>1</v>
      </c>
      <c r="C3975" t="s">
        <v>80</v>
      </c>
      <c r="D3975" t="s">
        <v>103</v>
      </c>
      <c r="E3975" t="s">
        <v>154</v>
      </c>
      <c r="F3975" t="s">
        <v>11589</v>
      </c>
      <c r="G3975" t="s">
        <v>299</v>
      </c>
      <c r="H3975" t="s">
        <v>151</v>
      </c>
      <c r="I3975" t="s">
        <v>136</v>
      </c>
      <c r="J3975" t="s">
        <v>137</v>
      </c>
      <c r="K3975" t="s">
        <v>138</v>
      </c>
      <c r="L3975" t="s">
        <v>11590</v>
      </c>
      <c r="M3975" t="s">
        <v>11591</v>
      </c>
      <c r="N3975">
        <v>1.2947222220000001</v>
      </c>
      <c r="O3975">
        <v>0</v>
      </c>
      <c r="P3975">
        <v>189</v>
      </c>
      <c r="Q3975">
        <v>0</v>
      </c>
      <c r="R3975">
        <v>0</v>
      </c>
      <c r="S3975">
        <v>0</v>
      </c>
      <c r="T3975">
        <v>15</v>
      </c>
      <c r="U3975">
        <v>0</v>
      </c>
      <c r="V3975">
        <v>0</v>
      </c>
      <c r="W3975">
        <v>0</v>
      </c>
      <c r="X3975">
        <v>60.039150338513139</v>
      </c>
      <c r="Y3975">
        <v>0</v>
      </c>
      <c r="Z3975">
        <v>0</v>
      </c>
      <c r="AA3975">
        <v>0</v>
      </c>
      <c r="AB3975">
        <v>15.773179499484062</v>
      </c>
      <c r="AC3975">
        <v>0</v>
      </c>
      <c r="AD3975">
        <v>0</v>
      </c>
      <c r="AE3975">
        <v>75.812329837997197</v>
      </c>
    </row>
    <row r="3976" spans="1:31" x14ac:dyDescent="0.25">
      <c r="A3976">
        <v>2361814</v>
      </c>
      <c r="B3976">
        <v>1</v>
      </c>
      <c r="C3976" t="s">
        <v>80</v>
      </c>
      <c r="D3976" t="s">
        <v>84</v>
      </c>
      <c r="E3976" t="s">
        <v>225</v>
      </c>
      <c r="F3976" t="s">
        <v>11592</v>
      </c>
      <c r="G3976" t="s">
        <v>2293</v>
      </c>
      <c r="H3976" t="s">
        <v>151</v>
      </c>
      <c r="I3976" t="s">
        <v>136</v>
      </c>
      <c r="J3976" t="s">
        <v>137</v>
      </c>
      <c r="K3976" t="s">
        <v>138</v>
      </c>
      <c r="L3976" t="s">
        <v>11593</v>
      </c>
      <c r="M3976" t="s">
        <v>11594</v>
      </c>
      <c r="N3976">
        <v>1.0944444440000001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1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0.3707863479055884</v>
      </c>
      <c r="AC3976">
        <v>0</v>
      </c>
      <c r="AD3976">
        <v>0</v>
      </c>
      <c r="AE3976">
        <v>0.3707863479055884</v>
      </c>
    </row>
    <row r="3977" spans="1:31" x14ac:dyDescent="0.25">
      <c r="A3977">
        <v>2362123</v>
      </c>
      <c r="B3977">
        <v>1</v>
      </c>
      <c r="C3977" t="s">
        <v>80</v>
      </c>
      <c r="D3977" t="s">
        <v>92</v>
      </c>
      <c r="E3977" t="s">
        <v>166</v>
      </c>
      <c r="F3977" t="s">
        <v>11565</v>
      </c>
      <c r="G3977" t="s">
        <v>168</v>
      </c>
      <c r="H3977" t="s">
        <v>135</v>
      </c>
      <c r="I3977" t="s">
        <v>136</v>
      </c>
      <c r="J3977" t="s">
        <v>137</v>
      </c>
      <c r="K3977" t="s">
        <v>138</v>
      </c>
      <c r="L3977" t="s">
        <v>11595</v>
      </c>
      <c r="M3977" t="s">
        <v>11596</v>
      </c>
      <c r="N3977">
        <v>0.165833333</v>
      </c>
      <c r="O3977">
        <v>0</v>
      </c>
      <c r="P3977">
        <v>92</v>
      </c>
      <c r="Q3977">
        <v>7</v>
      </c>
      <c r="R3977">
        <v>19</v>
      </c>
      <c r="S3977">
        <v>4</v>
      </c>
      <c r="T3977">
        <v>6</v>
      </c>
      <c r="U3977">
        <v>0</v>
      </c>
      <c r="V3977">
        <v>0</v>
      </c>
      <c r="W3977">
        <v>0</v>
      </c>
      <c r="X3977">
        <v>4.5712866991110515</v>
      </c>
      <c r="Y3977">
        <v>12.327496175819418</v>
      </c>
      <c r="Z3977">
        <v>0.54376449396254911</v>
      </c>
      <c r="AA3977">
        <v>23.80717775756078</v>
      </c>
      <c r="AB3977">
        <v>1.3606480875717626</v>
      </c>
      <c r="AC3977">
        <v>0</v>
      </c>
      <c r="AD3977">
        <v>0</v>
      </c>
      <c r="AE3977">
        <v>42.610373214025557</v>
      </c>
    </row>
    <row r="3978" spans="1:31" x14ac:dyDescent="0.25">
      <c r="A3978">
        <v>2361731</v>
      </c>
      <c r="B3978">
        <v>1</v>
      </c>
      <c r="C3978" t="s">
        <v>80</v>
      </c>
      <c r="D3978" t="s">
        <v>103</v>
      </c>
      <c r="E3978" t="s">
        <v>166</v>
      </c>
      <c r="F3978" t="s">
        <v>11597</v>
      </c>
      <c r="G3978" t="s">
        <v>252</v>
      </c>
      <c r="H3978" t="s">
        <v>135</v>
      </c>
      <c r="I3978" t="s">
        <v>136</v>
      </c>
      <c r="J3978" t="s">
        <v>137</v>
      </c>
      <c r="K3978" t="s">
        <v>245</v>
      </c>
      <c r="L3978" t="s">
        <v>11598</v>
      </c>
      <c r="M3978" t="s">
        <v>11599</v>
      </c>
      <c r="N3978">
        <v>1.514444444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5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183.41808158856122</v>
      </c>
      <c r="AD3978">
        <v>0</v>
      </c>
      <c r="AE3978">
        <v>183.41808158856122</v>
      </c>
    </row>
    <row r="3979" spans="1:31" x14ac:dyDescent="0.25">
      <c r="A3979">
        <v>2361871</v>
      </c>
      <c r="B3979">
        <v>1</v>
      </c>
      <c r="C3979" t="s">
        <v>80</v>
      </c>
      <c r="D3979" t="s">
        <v>108</v>
      </c>
      <c r="E3979" t="s">
        <v>148</v>
      </c>
      <c r="F3979" t="s">
        <v>11600</v>
      </c>
      <c r="G3979" t="s">
        <v>160</v>
      </c>
      <c r="H3979" t="s">
        <v>151</v>
      </c>
      <c r="I3979" t="s">
        <v>136</v>
      </c>
      <c r="J3979" t="s">
        <v>137</v>
      </c>
      <c r="K3979" t="s">
        <v>138</v>
      </c>
      <c r="L3979" t="s">
        <v>11601</v>
      </c>
      <c r="M3979" t="s">
        <v>11602</v>
      </c>
      <c r="N3979">
        <v>3.2208333329999999</v>
      </c>
      <c r="O3979">
        <v>0</v>
      </c>
      <c r="P3979">
        <v>1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0.93529955470518666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0.93529955470518666</v>
      </c>
    </row>
    <row r="3980" spans="1:31" x14ac:dyDescent="0.25">
      <c r="A3980">
        <v>2362037</v>
      </c>
      <c r="B3980">
        <v>1</v>
      </c>
      <c r="C3980" t="s">
        <v>81</v>
      </c>
      <c r="D3980" t="s">
        <v>126</v>
      </c>
      <c r="E3980" t="s">
        <v>148</v>
      </c>
      <c r="F3980" t="s">
        <v>11603</v>
      </c>
      <c r="G3980" t="s">
        <v>160</v>
      </c>
      <c r="H3980" t="s">
        <v>151</v>
      </c>
      <c r="I3980" t="s">
        <v>136</v>
      </c>
      <c r="J3980" t="s">
        <v>137</v>
      </c>
      <c r="K3980" t="s">
        <v>138</v>
      </c>
      <c r="L3980" t="s">
        <v>11604</v>
      </c>
      <c r="M3980" t="s">
        <v>11605</v>
      </c>
      <c r="N3980">
        <v>0.72888888799999996</v>
      </c>
      <c r="O3980">
        <v>0</v>
      </c>
      <c r="P3980">
        <v>1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0.1730569957163178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0.1730569957163178</v>
      </c>
    </row>
    <row r="3981" spans="1:31" x14ac:dyDescent="0.25">
      <c r="A3981">
        <v>2362057</v>
      </c>
      <c r="B3981">
        <v>1</v>
      </c>
      <c r="C3981" t="s">
        <v>80</v>
      </c>
      <c r="D3981" t="s">
        <v>103</v>
      </c>
      <c r="E3981" t="s">
        <v>320</v>
      </c>
      <c r="F3981" t="s">
        <v>11606</v>
      </c>
      <c r="G3981" t="s">
        <v>134</v>
      </c>
      <c r="H3981" t="s">
        <v>135</v>
      </c>
      <c r="I3981" t="s">
        <v>136</v>
      </c>
      <c r="J3981" t="s">
        <v>137</v>
      </c>
      <c r="K3981" t="s">
        <v>138</v>
      </c>
      <c r="L3981" t="s">
        <v>11607</v>
      </c>
      <c r="M3981" t="s">
        <v>11608</v>
      </c>
      <c r="N3981">
        <v>2.2166666660000001</v>
      </c>
      <c r="O3981">
        <v>2</v>
      </c>
      <c r="P3981">
        <v>0</v>
      </c>
      <c r="Q3981">
        <v>22</v>
      </c>
      <c r="R3981">
        <v>0</v>
      </c>
      <c r="S3981">
        <v>8</v>
      </c>
      <c r="T3981">
        <v>0</v>
      </c>
      <c r="U3981">
        <v>0</v>
      </c>
      <c r="V3981">
        <v>0</v>
      </c>
      <c r="W3981">
        <v>25.698215225113199</v>
      </c>
      <c r="X3981">
        <v>0</v>
      </c>
      <c r="Y3981">
        <v>302.0563191373343</v>
      </c>
      <c r="Z3981">
        <v>0</v>
      </c>
      <c r="AA3981">
        <v>18.144278024565843</v>
      </c>
      <c r="AB3981">
        <v>0</v>
      </c>
      <c r="AC3981">
        <v>0</v>
      </c>
      <c r="AD3981">
        <v>0</v>
      </c>
      <c r="AE3981">
        <v>345.89881238701332</v>
      </c>
    </row>
    <row r="3982" spans="1:31" x14ac:dyDescent="0.25">
      <c r="A3982">
        <v>2361937</v>
      </c>
      <c r="B3982">
        <v>1</v>
      </c>
      <c r="C3982" t="s">
        <v>80</v>
      </c>
      <c r="D3982" t="s">
        <v>96</v>
      </c>
      <c r="E3982" t="s">
        <v>148</v>
      </c>
      <c r="F3982" t="s">
        <v>11609</v>
      </c>
      <c r="G3982" t="s">
        <v>160</v>
      </c>
      <c r="H3982" t="s">
        <v>151</v>
      </c>
      <c r="I3982" t="s">
        <v>136</v>
      </c>
      <c r="J3982" t="s">
        <v>137</v>
      </c>
      <c r="K3982" t="s">
        <v>138</v>
      </c>
      <c r="L3982" t="s">
        <v>11610</v>
      </c>
      <c r="M3982" t="s">
        <v>11611</v>
      </c>
      <c r="N3982">
        <v>1.6988888879999999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2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57.62915417614056</v>
      </c>
      <c r="AC3982">
        <v>0</v>
      </c>
      <c r="AD3982">
        <v>0</v>
      </c>
      <c r="AE3982">
        <v>57.62915417614056</v>
      </c>
    </row>
    <row r="3983" spans="1:31" x14ac:dyDescent="0.25">
      <c r="A3983">
        <v>2361745</v>
      </c>
      <c r="B3983">
        <v>1</v>
      </c>
      <c r="C3983" t="s">
        <v>81</v>
      </c>
      <c r="D3983" t="s">
        <v>118</v>
      </c>
      <c r="E3983" t="s">
        <v>132</v>
      </c>
      <c r="F3983" t="s">
        <v>11612</v>
      </c>
      <c r="G3983" t="s">
        <v>134</v>
      </c>
      <c r="H3983" t="s">
        <v>135</v>
      </c>
      <c r="I3983" t="s">
        <v>136</v>
      </c>
      <c r="J3983" t="s">
        <v>137</v>
      </c>
      <c r="K3983" t="s">
        <v>138</v>
      </c>
      <c r="L3983" t="s">
        <v>11613</v>
      </c>
      <c r="M3983" t="s">
        <v>11614</v>
      </c>
      <c r="N3983">
        <v>1.6672222219999999</v>
      </c>
      <c r="O3983">
        <v>0</v>
      </c>
      <c r="P3983">
        <v>7</v>
      </c>
      <c r="Q3983">
        <v>0</v>
      </c>
      <c r="R3983">
        <v>1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2.165841604394009</v>
      </c>
      <c r="Y3983">
        <v>0</v>
      </c>
      <c r="Z3983">
        <v>0.6298267745838444</v>
      </c>
      <c r="AA3983">
        <v>0</v>
      </c>
      <c r="AB3983">
        <v>0</v>
      </c>
      <c r="AC3983">
        <v>0</v>
      </c>
      <c r="AD3983">
        <v>0</v>
      </c>
      <c r="AE3983">
        <v>2.7956683789778536</v>
      </c>
    </row>
    <row r="3984" spans="1:31" x14ac:dyDescent="0.25">
      <c r="A3984">
        <v>2361708</v>
      </c>
      <c r="B3984">
        <v>1</v>
      </c>
      <c r="C3984" t="s">
        <v>80</v>
      </c>
      <c r="D3984" t="s">
        <v>93</v>
      </c>
      <c r="E3984" t="s">
        <v>148</v>
      </c>
      <c r="F3984" t="s">
        <v>11615</v>
      </c>
      <c r="G3984" t="s">
        <v>160</v>
      </c>
      <c r="H3984" t="s">
        <v>151</v>
      </c>
      <c r="I3984" t="s">
        <v>136</v>
      </c>
      <c r="J3984" t="s">
        <v>137</v>
      </c>
      <c r="K3984" t="s">
        <v>138</v>
      </c>
      <c r="L3984" t="s">
        <v>11616</v>
      </c>
      <c r="M3984" t="s">
        <v>11617</v>
      </c>
      <c r="N3984">
        <v>0.837777777</v>
      </c>
      <c r="O3984">
        <v>0</v>
      </c>
      <c r="P3984">
        <v>1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0.21459837671430668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0.21459837671430668</v>
      </c>
    </row>
    <row r="3985" spans="1:31" x14ac:dyDescent="0.25">
      <c r="A3985">
        <v>2362000</v>
      </c>
      <c r="B3985">
        <v>1</v>
      </c>
      <c r="C3985" t="s">
        <v>81</v>
      </c>
      <c r="D3985" t="s">
        <v>118</v>
      </c>
      <c r="E3985" t="s">
        <v>171</v>
      </c>
      <c r="F3985" t="s">
        <v>11618</v>
      </c>
      <c r="G3985" t="s">
        <v>168</v>
      </c>
      <c r="H3985" t="s">
        <v>135</v>
      </c>
      <c r="I3985" t="s">
        <v>136</v>
      </c>
      <c r="J3985" t="s">
        <v>137</v>
      </c>
      <c r="K3985" t="s">
        <v>138</v>
      </c>
      <c r="L3985" t="s">
        <v>11619</v>
      </c>
      <c r="M3985" t="s">
        <v>11620</v>
      </c>
      <c r="N3985">
        <v>0.8075</v>
      </c>
      <c r="O3985">
        <v>1</v>
      </c>
      <c r="P3985">
        <v>321</v>
      </c>
      <c r="Q3985">
        <v>77</v>
      </c>
      <c r="R3985">
        <v>52</v>
      </c>
      <c r="S3985">
        <v>5</v>
      </c>
      <c r="T3985">
        <v>50</v>
      </c>
      <c r="U3985">
        <v>2</v>
      </c>
      <c r="V3985">
        <v>1</v>
      </c>
      <c r="W3985">
        <v>0.27902177099775</v>
      </c>
      <c r="X3985">
        <v>98.536381242361358</v>
      </c>
      <c r="Y3985">
        <v>589.98464225077862</v>
      </c>
      <c r="Z3985">
        <v>81.472013940057252</v>
      </c>
      <c r="AA3985">
        <v>4.8429733576247793</v>
      </c>
      <c r="AB3985">
        <v>140.01056459087292</v>
      </c>
      <c r="AC3985">
        <v>57.535617828187078</v>
      </c>
      <c r="AD3985">
        <v>8.724119291704889E-2</v>
      </c>
      <c r="AE3985">
        <v>972.74845617379685</v>
      </c>
    </row>
    <row r="3986" spans="1:31" x14ac:dyDescent="0.25">
      <c r="A3986">
        <v>2361851</v>
      </c>
      <c r="B3986">
        <v>1</v>
      </c>
      <c r="C3986" t="s">
        <v>80</v>
      </c>
      <c r="D3986" t="s">
        <v>108</v>
      </c>
      <c r="E3986" t="s">
        <v>148</v>
      </c>
      <c r="F3986" t="s">
        <v>11621</v>
      </c>
      <c r="G3986" t="s">
        <v>160</v>
      </c>
      <c r="H3986" t="s">
        <v>151</v>
      </c>
      <c r="I3986" t="s">
        <v>136</v>
      </c>
      <c r="J3986" t="s">
        <v>137</v>
      </c>
      <c r="K3986" t="s">
        <v>138</v>
      </c>
      <c r="L3986" t="s">
        <v>11622</v>
      </c>
      <c r="M3986" t="s">
        <v>11623</v>
      </c>
      <c r="N3986">
        <v>2.446111111</v>
      </c>
      <c r="O3986">
        <v>0</v>
      </c>
      <c r="P3986">
        <v>3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0.84008756463394285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0.84008756463394285</v>
      </c>
    </row>
    <row r="3987" spans="1:31" x14ac:dyDescent="0.25">
      <c r="A3987">
        <v>2362049</v>
      </c>
      <c r="B3987">
        <v>1</v>
      </c>
      <c r="C3987" t="s">
        <v>80</v>
      </c>
      <c r="D3987" t="s">
        <v>84</v>
      </c>
      <c r="E3987" t="s">
        <v>154</v>
      </c>
      <c r="F3987" t="s">
        <v>11624</v>
      </c>
      <c r="G3987" t="s">
        <v>2040</v>
      </c>
      <c r="H3987" t="s">
        <v>151</v>
      </c>
      <c r="I3987" t="s">
        <v>136</v>
      </c>
      <c r="J3987" t="s">
        <v>137</v>
      </c>
      <c r="K3987" t="s">
        <v>138</v>
      </c>
      <c r="L3987" t="s">
        <v>11625</v>
      </c>
      <c r="M3987" t="s">
        <v>11626</v>
      </c>
      <c r="N3987">
        <v>0.60333333300000003</v>
      </c>
      <c r="O3987">
        <v>0</v>
      </c>
      <c r="P3987">
        <v>668</v>
      </c>
      <c r="Q3987">
        <v>0</v>
      </c>
      <c r="R3987">
        <v>0</v>
      </c>
      <c r="S3987">
        <v>0</v>
      </c>
      <c r="T3987">
        <v>123</v>
      </c>
      <c r="U3987">
        <v>0</v>
      </c>
      <c r="V3987">
        <v>0</v>
      </c>
      <c r="W3987">
        <v>0</v>
      </c>
      <c r="X3987">
        <v>135.02487992004316</v>
      </c>
      <c r="Y3987">
        <v>0</v>
      </c>
      <c r="Z3987">
        <v>0</v>
      </c>
      <c r="AA3987">
        <v>0</v>
      </c>
      <c r="AB3987">
        <v>55.060561657501459</v>
      </c>
      <c r="AC3987">
        <v>0</v>
      </c>
      <c r="AD3987">
        <v>0</v>
      </c>
      <c r="AE3987">
        <v>190.08544157754463</v>
      </c>
    </row>
    <row r="3988" spans="1:31" x14ac:dyDescent="0.25">
      <c r="A3988">
        <v>2362026</v>
      </c>
      <c r="B3988">
        <v>1</v>
      </c>
      <c r="C3988" t="s">
        <v>80</v>
      </c>
      <c r="D3988" t="s">
        <v>93</v>
      </c>
      <c r="E3988" t="s">
        <v>166</v>
      </c>
      <c r="F3988" t="s">
        <v>11627</v>
      </c>
      <c r="G3988" t="s">
        <v>168</v>
      </c>
      <c r="H3988" t="s">
        <v>135</v>
      </c>
      <c r="I3988" t="s">
        <v>136</v>
      </c>
      <c r="J3988" t="s">
        <v>137</v>
      </c>
      <c r="K3988" t="s">
        <v>138</v>
      </c>
      <c r="L3988" t="s">
        <v>11628</v>
      </c>
      <c r="M3988" t="s">
        <v>11629</v>
      </c>
      <c r="N3988">
        <v>0.39694444400000001</v>
      </c>
      <c r="O3988">
        <v>0</v>
      </c>
      <c r="P3988">
        <v>19</v>
      </c>
      <c r="Q3988">
        <v>0</v>
      </c>
      <c r="R3988">
        <v>6</v>
      </c>
      <c r="S3988">
        <v>10</v>
      </c>
      <c r="T3988">
        <v>990</v>
      </c>
      <c r="U3988">
        <v>5</v>
      </c>
      <c r="V3988">
        <v>17</v>
      </c>
      <c r="W3988">
        <v>0</v>
      </c>
      <c r="X3988">
        <v>0.96058286338683341</v>
      </c>
      <c r="Y3988">
        <v>0</v>
      </c>
      <c r="Z3988">
        <v>5.5496170460641885</v>
      </c>
      <c r="AA3988">
        <v>50.937354880676537</v>
      </c>
      <c r="AB3988">
        <v>295.11407355603973</v>
      </c>
      <c r="AC3988">
        <v>27.368962905815817</v>
      </c>
      <c r="AD3988">
        <v>54.176709435413947</v>
      </c>
      <c r="AE3988">
        <v>434.10730068739707</v>
      </c>
    </row>
    <row r="3989" spans="1:31" x14ac:dyDescent="0.25">
      <c r="A3989">
        <v>2361694</v>
      </c>
      <c r="B3989">
        <v>1</v>
      </c>
      <c r="C3989" t="s">
        <v>80</v>
      </c>
      <c r="D3989" t="s">
        <v>97</v>
      </c>
      <c r="E3989" t="s">
        <v>320</v>
      </c>
      <c r="F3989" t="s">
        <v>11630</v>
      </c>
      <c r="G3989" t="s">
        <v>328</v>
      </c>
      <c r="H3989" t="s">
        <v>135</v>
      </c>
      <c r="I3989" t="s">
        <v>136</v>
      </c>
      <c r="J3989" t="s">
        <v>137</v>
      </c>
      <c r="K3989" t="s">
        <v>138</v>
      </c>
      <c r="L3989" t="s">
        <v>11631</v>
      </c>
      <c r="M3989" t="s">
        <v>11632</v>
      </c>
      <c r="N3989">
        <v>0.399166666</v>
      </c>
      <c r="O3989">
        <v>3</v>
      </c>
      <c r="P3989">
        <v>731</v>
      </c>
      <c r="Q3989">
        <v>5</v>
      </c>
      <c r="R3989">
        <v>0</v>
      </c>
      <c r="S3989">
        <v>11</v>
      </c>
      <c r="T3989">
        <v>12</v>
      </c>
      <c r="U3989">
        <v>1</v>
      </c>
      <c r="V3989">
        <v>0</v>
      </c>
      <c r="W3989">
        <v>86.087091123649643</v>
      </c>
      <c r="X3989">
        <v>101.48784579882</v>
      </c>
      <c r="Y3989">
        <v>2.7823676909593167</v>
      </c>
      <c r="Z3989">
        <v>0</v>
      </c>
      <c r="AA3989">
        <v>93.762285174011296</v>
      </c>
      <c r="AB3989">
        <v>12.956073089529237</v>
      </c>
      <c r="AC3989">
        <v>3.9610476338923601</v>
      </c>
      <c r="AD3989">
        <v>0</v>
      </c>
      <c r="AE3989">
        <v>301.03671051086184</v>
      </c>
    </row>
    <row r="3990" spans="1:31" x14ac:dyDescent="0.25">
      <c r="A3990">
        <v>2362003</v>
      </c>
      <c r="B3990">
        <v>1</v>
      </c>
      <c r="C3990" t="s">
        <v>80</v>
      </c>
      <c r="D3990" t="s">
        <v>101</v>
      </c>
      <c r="E3990" t="s">
        <v>148</v>
      </c>
      <c r="F3990" t="s">
        <v>11633</v>
      </c>
      <c r="G3990" t="s">
        <v>240</v>
      </c>
      <c r="H3990" t="s">
        <v>151</v>
      </c>
      <c r="I3990" t="s">
        <v>136</v>
      </c>
      <c r="J3990" t="s">
        <v>137</v>
      </c>
      <c r="K3990" t="s">
        <v>138</v>
      </c>
      <c r="L3990" t="s">
        <v>11634</v>
      </c>
      <c r="M3990" t="s">
        <v>11635</v>
      </c>
      <c r="N3990">
        <v>0.76722222200000001</v>
      </c>
      <c r="O3990">
        <v>0</v>
      </c>
      <c r="P3990">
        <v>1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0.31450055291540341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0.31450055291540341</v>
      </c>
    </row>
    <row r="3991" spans="1:31" x14ac:dyDescent="0.25">
      <c r="A3991">
        <v>2361863</v>
      </c>
      <c r="B3991">
        <v>1</v>
      </c>
      <c r="C3991" t="s">
        <v>80</v>
      </c>
      <c r="D3991" t="s">
        <v>96</v>
      </c>
      <c r="E3991" t="s">
        <v>320</v>
      </c>
      <c r="F3991" t="s">
        <v>400</v>
      </c>
      <c r="G3991" t="s">
        <v>1077</v>
      </c>
      <c r="H3991" t="s">
        <v>135</v>
      </c>
      <c r="I3991" t="s">
        <v>136</v>
      </c>
      <c r="J3991" t="s">
        <v>137</v>
      </c>
      <c r="K3991" t="s">
        <v>138</v>
      </c>
      <c r="L3991" t="s">
        <v>11636</v>
      </c>
      <c r="M3991" t="s">
        <v>11637</v>
      </c>
      <c r="N3991">
        <v>0.89741277699999999</v>
      </c>
      <c r="O3991">
        <v>0</v>
      </c>
      <c r="P3991">
        <v>281</v>
      </c>
      <c r="Q3991">
        <v>13</v>
      </c>
      <c r="R3991">
        <v>26</v>
      </c>
      <c r="S3991">
        <v>20</v>
      </c>
      <c r="T3991">
        <v>46</v>
      </c>
      <c r="U3991">
        <v>5</v>
      </c>
      <c r="V3991">
        <v>0</v>
      </c>
      <c r="W3991">
        <v>0</v>
      </c>
      <c r="X3991">
        <v>87.665195832203125</v>
      </c>
      <c r="Y3991">
        <v>20.075159208837739</v>
      </c>
      <c r="Z3991">
        <v>12.536566895563777</v>
      </c>
      <c r="AA3991">
        <v>81.475977866813466</v>
      </c>
      <c r="AB3991">
        <v>28.878676095073718</v>
      </c>
      <c r="AC3991">
        <v>146.72269218447659</v>
      </c>
      <c r="AD3991">
        <v>0</v>
      </c>
      <c r="AE3991">
        <v>377.35426808296842</v>
      </c>
    </row>
    <row r="3992" spans="1:31" x14ac:dyDescent="0.25">
      <c r="A3992">
        <v>2361817</v>
      </c>
      <c r="B3992">
        <v>1</v>
      </c>
      <c r="C3992" t="s">
        <v>80</v>
      </c>
      <c r="D3992" t="s">
        <v>93</v>
      </c>
      <c r="E3992" t="s">
        <v>166</v>
      </c>
      <c r="F3992" t="s">
        <v>11638</v>
      </c>
      <c r="G3992" t="s">
        <v>244</v>
      </c>
      <c r="H3992" t="s">
        <v>135</v>
      </c>
      <c r="I3992" t="s">
        <v>136</v>
      </c>
      <c r="J3992" t="s">
        <v>137</v>
      </c>
      <c r="K3992" t="s">
        <v>245</v>
      </c>
      <c r="L3992" t="s">
        <v>11639</v>
      </c>
      <c r="M3992" t="s">
        <v>11587</v>
      </c>
      <c r="N3992">
        <v>7.1716666660000001</v>
      </c>
      <c r="O3992">
        <v>0</v>
      </c>
      <c r="P3992">
        <v>3867</v>
      </c>
      <c r="Q3992">
        <v>0</v>
      </c>
      <c r="R3992">
        <v>0</v>
      </c>
      <c r="S3992">
        <v>3</v>
      </c>
      <c r="T3992">
        <v>1377</v>
      </c>
      <c r="U3992">
        <v>0</v>
      </c>
      <c r="V3992">
        <v>2</v>
      </c>
      <c r="W3992">
        <v>0</v>
      </c>
      <c r="X3992">
        <v>7037.6057847430857</v>
      </c>
      <c r="Y3992">
        <v>0</v>
      </c>
      <c r="Z3992">
        <v>0</v>
      </c>
      <c r="AA3992">
        <v>24.917716440436905</v>
      </c>
      <c r="AB3992">
        <v>8143.1116974049319</v>
      </c>
      <c r="AC3992">
        <v>0</v>
      </c>
      <c r="AD3992">
        <v>2.6185577063035463</v>
      </c>
      <c r="AE3992">
        <v>15208.253756294758</v>
      </c>
    </row>
    <row r="3993" spans="1:31" x14ac:dyDescent="0.25">
      <c r="A3993">
        <v>2361880</v>
      </c>
      <c r="B3993">
        <v>1</v>
      </c>
      <c r="C3993" t="s">
        <v>81</v>
      </c>
      <c r="D3993" t="s">
        <v>120</v>
      </c>
      <c r="E3993" t="s">
        <v>166</v>
      </c>
      <c r="F3993" t="s">
        <v>710</v>
      </c>
      <c r="G3993" t="s">
        <v>168</v>
      </c>
      <c r="H3993" t="s">
        <v>135</v>
      </c>
      <c r="I3993" t="s">
        <v>136</v>
      </c>
      <c r="J3993" t="s">
        <v>137</v>
      </c>
      <c r="K3993" t="s">
        <v>138</v>
      </c>
      <c r="L3993" t="s">
        <v>11640</v>
      </c>
      <c r="M3993" t="s">
        <v>11641</v>
      </c>
      <c r="N3993">
        <v>0.40555555500000001</v>
      </c>
      <c r="O3993">
        <v>0</v>
      </c>
      <c r="P3993">
        <v>523</v>
      </c>
      <c r="Q3993">
        <v>6</v>
      </c>
      <c r="R3993">
        <v>8</v>
      </c>
      <c r="S3993">
        <v>1</v>
      </c>
      <c r="T3993">
        <v>60</v>
      </c>
      <c r="U3993">
        <v>0</v>
      </c>
      <c r="V3993">
        <v>1</v>
      </c>
      <c r="W3993">
        <v>0</v>
      </c>
      <c r="X3993">
        <v>60.608849471690185</v>
      </c>
      <c r="Y3993">
        <v>36.199306443107552</v>
      </c>
      <c r="Z3993">
        <v>11.923600181010567</v>
      </c>
      <c r="AA3993">
        <v>0.69746450640694446</v>
      </c>
      <c r="AB3993">
        <v>22.414577171395887</v>
      </c>
      <c r="AC3993">
        <v>0</v>
      </c>
      <c r="AD3993">
        <v>0.85430517375133319</v>
      </c>
      <c r="AE3993">
        <v>132.69810294736246</v>
      </c>
    </row>
    <row r="3994" spans="1:31" x14ac:dyDescent="0.25">
      <c r="A3994">
        <v>2361780</v>
      </c>
      <c r="B3994">
        <v>1</v>
      </c>
      <c r="C3994" t="s">
        <v>80</v>
      </c>
      <c r="D3994" t="s">
        <v>92</v>
      </c>
      <c r="E3994" t="s">
        <v>132</v>
      </c>
      <c r="F3994" t="s">
        <v>11642</v>
      </c>
      <c r="G3994" t="s">
        <v>252</v>
      </c>
      <c r="H3994" t="s">
        <v>135</v>
      </c>
      <c r="I3994" t="s">
        <v>136</v>
      </c>
      <c r="J3994" t="s">
        <v>137</v>
      </c>
      <c r="K3994" t="s">
        <v>245</v>
      </c>
      <c r="L3994" t="s">
        <v>11643</v>
      </c>
      <c r="M3994" t="s">
        <v>11644</v>
      </c>
      <c r="N3994">
        <v>6.6202777770000001</v>
      </c>
      <c r="O3994">
        <v>0</v>
      </c>
      <c r="P3994">
        <v>1094</v>
      </c>
      <c r="Q3994">
        <v>0</v>
      </c>
      <c r="R3994">
        <v>129</v>
      </c>
      <c r="S3994">
        <v>3</v>
      </c>
      <c r="T3994">
        <v>84</v>
      </c>
      <c r="U3994">
        <v>0</v>
      </c>
      <c r="V3994">
        <v>0</v>
      </c>
      <c r="W3994">
        <v>0</v>
      </c>
      <c r="X3994">
        <v>2258.4563191018947</v>
      </c>
      <c r="Y3994">
        <v>0</v>
      </c>
      <c r="Z3994">
        <v>468.50505841707087</v>
      </c>
      <c r="AA3994">
        <v>72.997379451126989</v>
      </c>
      <c r="AB3994">
        <v>510.65302730424145</v>
      </c>
      <c r="AC3994">
        <v>0</v>
      </c>
      <c r="AD3994">
        <v>0</v>
      </c>
      <c r="AE3994">
        <v>3310.6117842743338</v>
      </c>
    </row>
    <row r="3995" spans="1:31" x14ac:dyDescent="0.25">
      <c r="A3995">
        <v>2362109</v>
      </c>
      <c r="B3995">
        <v>1</v>
      </c>
      <c r="C3995" t="s">
        <v>81</v>
      </c>
      <c r="D3995" t="s">
        <v>112</v>
      </c>
      <c r="E3995" t="s">
        <v>132</v>
      </c>
      <c r="F3995" t="s">
        <v>11645</v>
      </c>
      <c r="G3995" t="s">
        <v>168</v>
      </c>
      <c r="H3995" t="s">
        <v>135</v>
      </c>
      <c r="I3995" t="s">
        <v>136</v>
      </c>
      <c r="J3995" t="s">
        <v>137</v>
      </c>
      <c r="K3995" t="s">
        <v>138</v>
      </c>
      <c r="L3995" t="s">
        <v>11646</v>
      </c>
      <c r="M3995" t="s">
        <v>11647</v>
      </c>
      <c r="N3995">
        <v>0.41861111099999998</v>
      </c>
      <c r="O3995">
        <v>0</v>
      </c>
      <c r="P3995">
        <v>771</v>
      </c>
      <c r="Q3995">
        <v>0</v>
      </c>
      <c r="R3995">
        <v>99</v>
      </c>
      <c r="S3995">
        <v>0</v>
      </c>
      <c r="T3995">
        <v>104</v>
      </c>
      <c r="U3995">
        <v>1</v>
      </c>
      <c r="V3995">
        <v>2</v>
      </c>
      <c r="W3995">
        <v>0</v>
      </c>
      <c r="X3995">
        <v>88.644828719234638</v>
      </c>
      <c r="Y3995">
        <v>0</v>
      </c>
      <c r="Z3995">
        <v>39.282155132532047</v>
      </c>
      <c r="AA3995">
        <v>0</v>
      </c>
      <c r="AB3995">
        <v>37.579861930905587</v>
      </c>
      <c r="AC3995">
        <v>0.83486885100802333</v>
      </c>
      <c r="AD3995">
        <v>1.4161997714454819</v>
      </c>
      <c r="AE3995">
        <v>167.7579144051258</v>
      </c>
    </row>
    <row r="3996" spans="1:31" x14ac:dyDescent="0.25">
      <c r="A3996">
        <v>2361711</v>
      </c>
      <c r="B3996">
        <v>1</v>
      </c>
      <c r="C3996" t="s">
        <v>80</v>
      </c>
      <c r="D3996" t="s">
        <v>92</v>
      </c>
      <c r="E3996" t="s">
        <v>166</v>
      </c>
      <c r="F3996" t="s">
        <v>11648</v>
      </c>
      <c r="G3996" t="s">
        <v>168</v>
      </c>
      <c r="H3996" t="s">
        <v>135</v>
      </c>
      <c r="I3996" t="s">
        <v>136</v>
      </c>
      <c r="J3996" t="s">
        <v>137</v>
      </c>
      <c r="K3996" t="s">
        <v>138</v>
      </c>
      <c r="L3996" t="s">
        <v>11649</v>
      </c>
      <c r="M3996" t="s">
        <v>11650</v>
      </c>
      <c r="N3996">
        <v>0.73583333299999998</v>
      </c>
      <c r="O3996">
        <v>0</v>
      </c>
      <c r="P3996">
        <v>907</v>
      </c>
      <c r="Q3996">
        <v>2</v>
      </c>
      <c r="R3996">
        <v>321</v>
      </c>
      <c r="S3996">
        <v>7</v>
      </c>
      <c r="T3996">
        <v>90</v>
      </c>
      <c r="U3996">
        <v>0</v>
      </c>
      <c r="V3996">
        <v>1</v>
      </c>
      <c r="W3996">
        <v>0</v>
      </c>
      <c r="X3996">
        <v>162.69326786448389</v>
      </c>
      <c r="Y3996">
        <v>0.75448665850049268</v>
      </c>
      <c r="Z3996">
        <v>119.02280605528873</v>
      </c>
      <c r="AA3996">
        <v>7.5665195444198527</v>
      </c>
      <c r="AB3996">
        <v>28.000869713348287</v>
      </c>
      <c r="AC3996">
        <v>0</v>
      </c>
      <c r="AD3996">
        <v>0.11422546690066666</v>
      </c>
      <c r="AE3996">
        <v>318.15217530294188</v>
      </c>
    </row>
    <row r="3997" spans="1:31" x14ac:dyDescent="0.25">
      <c r="A3997">
        <v>2362089</v>
      </c>
      <c r="B3997">
        <v>1</v>
      </c>
      <c r="C3997" t="s">
        <v>81</v>
      </c>
      <c r="D3997" t="s">
        <v>123</v>
      </c>
      <c r="E3997" t="s">
        <v>225</v>
      </c>
      <c r="F3997" t="s">
        <v>11651</v>
      </c>
      <c r="G3997" t="s">
        <v>219</v>
      </c>
      <c r="H3997" t="s">
        <v>151</v>
      </c>
      <c r="I3997" t="s">
        <v>136</v>
      </c>
      <c r="J3997" t="s">
        <v>137</v>
      </c>
      <c r="K3997" t="s">
        <v>138</v>
      </c>
      <c r="L3997" t="s">
        <v>11652</v>
      </c>
      <c r="M3997" t="s">
        <v>11653</v>
      </c>
      <c r="N3997">
        <v>0.62166666599999998</v>
      </c>
      <c r="O3997">
        <v>0</v>
      </c>
      <c r="P3997">
        <v>65</v>
      </c>
      <c r="Q3997">
        <v>0</v>
      </c>
      <c r="R3997">
        <v>2</v>
      </c>
      <c r="S3997">
        <v>0</v>
      </c>
      <c r="T3997">
        <v>1</v>
      </c>
      <c r="U3997">
        <v>0</v>
      </c>
      <c r="V3997">
        <v>0</v>
      </c>
      <c r="W3997">
        <v>0</v>
      </c>
      <c r="X3997">
        <v>8.688416330947593</v>
      </c>
      <c r="Y3997">
        <v>0</v>
      </c>
      <c r="Z3997">
        <v>1.5548055603372968</v>
      </c>
      <c r="AA3997">
        <v>0</v>
      </c>
      <c r="AB3997">
        <v>0.41009421322272999</v>
      </c>
      <c r="AC3997">
        <v>0</v>
      </c>
      <c r="AD3997">
        <v>0</v>
      </c>
      <c r="AE3997">
        <v>10.653316104507619</v>
      </c>
    </row>
    <row r="3998" spans="1:31" x14ac:dyDescent="0.25">
      <c r="A3998">
        <v>2361697</v>
      </c>
      <c r="B3998">
        <v>1</v>
      </c>
      <c r="C3998" t="s">
        <v>80</v>
      </c>
      <c r="D3998" t="s">
        <v>97</v>
      </c>
      <c r="E3998" t="s">
        <v>148</v>
      </c>
      <c r="F3998" t="s">
        <v>2958</v>
      </c>
      <c r="G3998" t="s">
        <v>150</v>
      </c>
      <c r="H3998" t="s">
        <v>151</v>
      </c>
      <c r="I3998" t="s">
        <v>136</v>
      </c>
      <c r="J3998" t="s">
        <v>137</v>
      </c>
      <c r="K3998" t="s">
        <v>138</v>
      </c>
      <c r="L3998" t="s">
        <v>11654</v>
      </c>
      <c r="M3998" t="s">
        <v>11655</v>
      </c>
      <c r="N3998">
        <v>0.70250000000000001</v>
      </c>
      <c r="O3998">
        <v>0</v>
      </c>
      <c r="P3998">
        <v>1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0.3652870579079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0.3652870579079</v>
      </c>
    </row>
    <row r="3999" spans="1:31" x14ac:dyDescent="0.25">
      <c r="A3999">
        <v>2362046</v>
      </c>
      <c r="B3999">
        <v>1</v>
      </c>
      <c r="C3999" t="s">
        <v>80</v>
      </c>
      <c r="D3999" t="s">
        <v>106</v>
      </c>
      <c r="E3999" t="s">
        <v>166</v>
      </c>
      <c r="F3999" t="s">
        <v>11656</v>
      </c>
      <c r="G3999" t="s">
        <v>168</v>
      </c>
      <c r="H3999" t="s">
        <v>135</v>
      </c>
      <c r="I3999" t="s">
        <v>136</v>
      </c>
      <c r="J3999" t="s">
        <v>137</v>
      </c>
      <c r="K3999" t="s">
        <v>138</v>
      </c>
      <c r="L3999" t="s">
        <v>11657</v>
      </c>
      <c r="M3999" t="s">
        <v>11658</v>
      </c>
      <c r="N3999">
        <v>0.11</v>
      </c>
      <c r="O3999">
        <v>1</v>
      </c>
      <c r="P3999">
        <v>38</v>
      </c>
      <c r="Q3999">
        <v>16</v>
      </c>
      <c r="R3999">
        <v>47</v>
      </c>
      <c r="S3999">
        <v>14</v>
      </c>
      <c r="T3999">
        <v>31</v>
      </c>
      <c r="U3999">
        <v>6</v>
      </c>
      <c r="V3999">
        <v>0</v>
      </c>
      <c r="W3999">
        <v>7.3554159320800006E-2</v>
      </c>
      <c r="X3999">
        <v>3.1318896285363773</v>
      </c>
      <c r="Y3999">
        <v>23.185113322990624</v>
      </c>
      <c r="Z3999">
        <v>28.794205998296896</v>
      </c>
      <c r="AA3999">
        <v>14.791826686963912</v>
      </c>
      <c r="AB3999">
        <v>10.963860069585778</v>
      </c>
      <c r="AC3999">
        <v>17.386212963889346</v>
      </c>
      <c r="AD3999">
        <v>0</v>
      </c>
      <c r="AE3999">
        <v>98.326662829583739</v>
      </c>
    </row>
    <row r="4000" spans="1:31" x14ac:dyDescent="0.25">
      <c r="A4000">
        <v>2361946</v>
      </c>
      <c r="B4000">
        <v>1</v>
      </c>
      <c r="C4000" t="s">
        <v>80</v>
      </c>
      <c r="D4000" t="s">
        <v>106</v>
      </c>
      <c r="E4000" t="s">
        <v>225</v>
      </c>
      <c r="F4000" t="s">
        <v>11659</v>
      </c>
      <c r="G4000" t="s">
        <v>219</v>
      </c>
      <c r="H4000" t="s">
        <v>151</v>
      </c>
      <c r="I4000" t="s">
        <v>136</v>
      </c>
      <c r="J4000" t="s">
        <v>137</v>
      </c>
      <c r="K4000" t="s">
        <v>138</v>
      </c>
      <c r="L4000" t="s">
        <v>11660</v>
      </c>
      <c r="M4000" t="s">
        <v>11661</v>
      </c>
      <c r="N4000">
        <v>2.8938888880000002</v>
      </c>
      <c r="O4000">
        <v>0</v>
      </c>
      <c r="P4000">
        <v>0</v>
      </c>
      <c r="Q4000">
        <v>0</v>
      </c>
      <c r="R4000">
        <v>2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10.311104630269162</v>
      </c>
      <c r="AA4000">
        <v>0</v>
      </c>
      <c r="AB4000">
        <v>0</v>
      </c>
      <c r="AC4000">
        <v>0</v>
      </c>
      <c r="AD4000">
        <v>0</v>
      </c>
      <c r="AE4000">
        <v>10.311104630269162</v>
      </c>
    </row>
    <row r="4001" spans="1:31" x14ac:dyDescent="0.25">
      <c r="A4001">
        <v>2361754</v>
      </c>
      <c r="B4001">
        <v>1</v>
      </c>
      <c r="C4001" t="s">
        <v>81</v>
      </c>
      <c r="D4001" t="s">
        <v>112</v>
      </c>
      <c r="E4001" t="s">
        <v>166</v>
      </c>
      <c r="F4001" t="s">
        <v>11662</v>
      </c>
      <c r="G4001" t="s">
        <v>168</v>
      </c>
      <c r="H4001" t="s">
        <v>135</v>
      </c>
      <c r="I4001" t="s">
        <v>136</v>
      </c>
      <c r="J4001" t="s">
        <v>137</v>
      </c>
      <c r="K4001" t="s">
        <v>138</v>
      </c>
      <c r="L4001" t="s">
        <v>11663</v>
      </c>
      <c r="M4001" t="s">
        <v>11664</v>
      </c>
      <c r="N4001">
        <v>0.34916666600000001</v>
      </c>
      <c r="O4001">
        <v>0</v>
      </c>
      <c r="P4001">
        <v>745</v>
      </c>
      <c r="Q4001">
        <v>17</v>
      </c>
      <c r="R4001">
        <v>104</v>
      </c>
      <c r="S4001">
        <v>29</v>
      </c>
      <c r="T4001">
        <v>301</v>
      </c>
      <c r="U4001">
        <v>5</v>
      </c>
      <c r="V4001">
        <v>0</v>
      </c>
      <c r="W4001">
        <v>0</v>
      </c>
      <c r="X4001">
        <v>47.394967446986591</v>
      </c>
      <c r="Y4001">
        <v>20.028572069589355</v>
      </c>
      <c r="Z4001">
        <v>56.713515603655487</v>
      </c>
      <c r="AA4001">
        <v>112.67431590846979</v>
      </c>
      <c r="AB4001">
        <v>64.824357141118966</v>
      </c>
      <c r="AC4001">
        <v>131.59537099341216</v>
      </c>
      <c r="AD4001">
        <v>0</v>
      </c>
      <c r="AE4001">
        <v>433.23109916323233</v>
      </c>
    </row>
    <row r="4002" spans="1:31" x14ac:dyDescent="0.25">
      <c r="A4002">
        <v>2361837</v>
      </c>
      <c r="B4002">
        <v>1</v>
      </c>
      <c r="C4002" t="s">
        <v>80</v>
      </c>
      <c r="D4002" t="s">
        <v>95</v>
      </c>
      <c r="E4002" t="s">
        <v>132</v>
      </c>
      <c r="F4002" t="s">
        <v>9512</v>
      </c>
      <c r="G4002" t="s">
        <v>996</v>
      </c>
      <c r="H4002" t="s">
        <v>135</v>
      </c>
      <c r="I4002" t="s">
        <v>136</v>
      </c>
      <c r="J4002" t="s">
        <v>137</v>
      </c>
      <c r="K4002" t="s">
        <v>245</v>
      </c>
      <c r="L4002" t="s">
        <v>11665</v>
      </c>
      <c r="M4002" t="s">
        <v>11666</v>
      </c>
      <c r="N4002">
        <v>1.143611111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101</v>
      </c>
      <c r="U4002">
        <v>0</v>
      </c>
      <c r="V4002">
        <v>1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75.065391161356743</v>
      </c>
      <c r="AC4002">
        <v>0</v>
      </c>
      <c r="AD4002">
        <v>57.535230613384414</v>
      </c>
      <c r="AE4002">
        <v>132.60062177474117</v>
      </c>
    </row>
    <row r="4003" spans="1:31" x14ac:dyDescent="0.25">
      <c r="A4003">
        <v>2362029</v>
      </c>
      <c r="B4003">
        <v>1</v>
      </c>
      <c r="C4003" t="s">
        <v>80</v>
      </c>
      <c r="D4003" t="s">
        <v>105</v>
      </c>
      <c r="E4003" t="s">
        <v>132</v>
      </c>
      <c r="F4003" t="s">
        <v>11667</v>
      </c>
      <c r="G4003" t="s">
        <v>134</v>
      </c>
      <c r="H4003" t="s">
        <v>135</v>
      </c>
      <c r="I4003" t="s">
        <v>136</v>
      </c>
      <c r="J4003" t="s">
        <v>137</v>
      </c>
      <c r="K4003" t="s">
        <v>138</v>
      </c>
      <c r="L4003" t="s">
        <v>11668</v>
      </c>
      <c r="M4003" t="s">
        <v>11669</v>
      </c>
      <c r="N4003">
        <v>1.758611111</v>
      </c>
      <c r="O4003">
        <v>11</v>
      </c>
      <c r="P4003">
        <v>0</v>
      </c>
      <c r="Q4003">
        <v>2</v>
      </c>
      <c r="R4003">
        <v>0</v>
      </c>
      <c r="S4003">
        <v>1</v>
      </c>
      <c r="T4003">
        <v>0</v>
      </c>
      <c r="U4003">
        <v>0</v>
      </c>
      <c r="V4003">
        <v>0</v>
      </c>
      <c r="W4003">
        <v>13.52663683730276</v>
      </c>
      <c r="X4003">
        <v>0</v>
      </c>
      <c r="Y4003">
        <v>6.4363005869687626</v>
      </c>
      <c r="Z4003">
        <v>0</v>
      </c>
      <c r="AA4003">
        <v>3.0630239719815275</v>
      </c>
      <c r="AB4003">
        <v>0</v>
      </c>
      <c r="AC4003">
        <v>0</v>
      </c>
      <c r="AD4003">
        <v>0</v>
      </c>
      <c r="AE4003">
        <v>23.025961396253052</v>
      </c>
    </row>
    <row r="4004" spans="1:31" x14ac:dyDescent="0.25">
      <c r="A4004">
        <v>2361820</v>
      </c>
      <c r="B4004">
        <v>1</v>
      </c>
      <c r="C4004" t="s">
        <v>81</v>
      </c>
      <c r="D4004" t="s">
        <v>121</v>
      </c>
      <c r="E4004" t="s">
        <v>132</v>
      </c>
      <c r="F4004" t="s">
        <v>11670</v>
      </c>
      <c r="G4004" t="s">
        <v>134</v>
      </c>
      <c r="H4004" t="s">
        <v>135</v>
      </c>
      <c r="I4004" t="s">
        <v>136</v>
      </c>
      <c r="J4004" t="s">
        <v>137</v>
      </c>
      <c r="K4004" t="s">
        <v>138</v>
      </c>
      <c r="L4004" t="s">
        <v>11671</v>
      </c>
      <c r="M4004" t="s">
        <v>11672</v>
      </c>
      <c r="N4004">
        <v>1.0322222219999999</v>
      </c>
      <c r="O4004">
        <v>0</v>
      </c>
      <c r="P4004">
        <v>51</v>
      </c>
      <c r="Q4004">
        <v>0</v>
      </c>
      <c r="R4004">
        <v>11</v>
      </c>
      <c r="S4004">
        <v>0</v>
      </c>
      <c r="T4004">
        <v>1</v>
      </c>
      <c r="U4004">
        <v>0</v>
      </c>
      <c r="V4004">
        <v>0</v>
      </c>
      <c r="W4004">
        <v>0</v>
      </c>
      <c r="X4004">
        <v>8.0570706598923909</v>
      </c>
      <c r="Y4004">
        <v>0</v>
      </c>
      <c r="Z4004">
        <v>11.827795060253113</v>
      </c>
      <c r="AA4004">
        <v>0</v>
      </c>
      <c r="AB4004">
        <v>5.646018578308333E-2</v>
      </c>
      <c r="AC4004">
        <v>0</v>
      </c>
      <c r="AD4004">
        <v>0</v>
      </c>
      <c r="AE4004">
        <v>19.94132590592859</v>
      </c>
    </row>
    <row r="4005" spans="1:31" x14ac:dyDescent="0.25">
      <c r="A4005">
        <v>2361774</v>
      </c>
      <c r="B4005">
        <v>1</v>
      </c>
      <c r="C4005" t="s">
        <v>80</v>
      </c>
      <c r="D4005" t="s">
        <v>87</v>
      </c>
      <c r="E4005" t="s">
        <v>154</v>
      </c>
      <c r="F4005" t="s">
        <v>3370</v>
      </c>
      <c r="G4005" t="s">
        <v>244</v>
      </c>
      <c r="H4005" t="s">
        <v>151</v>
      </c>
      <c r="I4005" t="s">
        <v>136</v>
      </c>
      <c r="J4005" t="s">
        <v>137</v>
      </c>
      <c r="K4005" t="s">
        <v>245</v>
      </c>
      <c r="L4005" t="s">
        <v>11673</v>
      </c>
      <c r="M4005" t="s">
        <v>11674</v>
      </c>
      <c r="N4005">
        <v>3.4125000000000001</v>
      </c>
      <c r="O4005">
        <v>0</v>
      </c>
      <c r="P4005">
        <v>105</v>
      </c>
      <c r="Q4005">
        <v>0</v>
      </c>
      <c r="R4005">
        <v>0</v>
      </c>
      <c r="S4005">
        <v>0</v>
      </c>
      <c r="T4005">
        <v>32</v>
      </c>
      <c r="U4005">
        <v>0</v>
      </c>
      <c r="V4005">
        <v>4</v>
      </c>
      <c r="W4005">
        <v>0</v>
      </c>
      <c r="X4005">
        <v>116.52293760958143</v>
      </c>
      <c r="Y4005">
        <v>0</v>
      </c>
      <c r="Z4005">
        <v>0</v>
      </c>
      <c r="AA4005">
        <v>0</v>
      </c>
      <c r="AB4005">
        <v>169.09141212503616</v>
      </c>
      <c r="AC4005">
        <v>0</v>
      </c>
      <c r="AD4005">
        <v>377.34989034645093</v>
      </c>
      <c r="AE4005">
        <v>662.96424008106851</v>
      </c>
    </row>
    <row r="4006" spans="1:31" x14ac:dyDescent="0.25">
      <c r="A4006">
        <v>2362086</v>
      </c>
      <c r="B4006">
        <v>1</v>
      </c>
      <c r="C4006" t="s">
        <v>81</v>
      </c>
      <c r="D4006" t="s">
        <v>127</v>
      </c>
      <c r="E4006" t="s">
        <v>225</v>
      </c>
      <c r="F4006" t="s">
        <v>11675</v>
      </c>
      <c r="G4006" t="s">
        <v>227</v>
      </c>
      <c r="H4006" t="s">
        <v>151</v>
      </c>
      <c r="I4006" t="s">
        <v>136</v>
      </c>
      <c r="J4006" t="s">
        <v>137</v>
      </c>
      <c r="K4006" t="s">
        <v>138</v>
      </c>
      <c r="L4006" t="s">
        <v>11676</v>
      </c>
      <c r="M4006" t="s">
        <v>11677</v>
      </c>
      <c r="N4006">
        <v>2.5591666659999999</v>
      </c>
      <c r="O4006">
        <v>0</v>
      </c>
      <c r="P4006">
        <v>16</v>
      </c>
      <c r="Q4006">
        <v>0</v>
      </c>
      <c r="R4006">
        <v>2</v>
      </c>
      <c r="S4006">
        <v>0</v>
      </c>
      <c r="T4006">
        <v>5</v>
      </c>
      <c r="U4006">
        <v>0</v>
      </c>
      <c r="V4006">
        <v>0</v>
      </c>
      <c r="W4006">
        <v>0</v>
      </c>
      <c r="X4006">
        <v>11.919273605603221</v>
      </c>
      <c r="Y4006">
        <v>0</v>
      </c>
      <c r="Z4006">
        <v>3.6514479011582641</v>
      </c>
      <c r="AA4006">
        <v>0</v>
      </c>
      <c r="AB4006">
        <v>4.1938587159505296</v>
      </c>
      <c r="AC4006">
        <v>0</v>
      </c>
      <c r="AD4006">
        <v>0</v>
      </c>
      <c r="AE4006">
        <v>19.764580222712013</v>
      </c>
    </row>
    <row r="4007" spans="1:31" x14ac:dyDescent="0.25">
      <c r="A4007">
        <v>2361986</v>
      </c>
      <c r="B4007">
        <v>1</v>
      </c>
      <c r="C4007" t="s">
        <v>80</v>
      </c>
      <c r="D4007" t="s">
        <v>103</v>
      </c>
      <c r="E4007" t="s">
        <v>171</v>
      </c>
      <c r="F4007" t="s">
        <v>11678</v>
      </c>
      <c r="G4007" t="s">
        <v>252</v>
      </c>
      <c r="H4007" t="s">
        <v>135</v>
      </c>
      <c r="I4007" t="s">
        <v>136</v>
      </c>
      <c r="J4007" t="s">
        <v>137</v>
      </c>
      <c r="K4007" t="s">
        <v>245</v>
      </c>
      <c r="L4007" t="s">
        <v>11679</v>
      </c>
      <c r="M4007" t="s">
        <v>11680</v>
      </c>
      <c r="N4007">
        <v>2.2180555549999998</v>
      </c>
      <c r="O4007">
        <v>0</v>
      </c>
      <c r="P4007">
        <v>0</v>
      </c>
      <c r="Q4007">
        <v>0</v>
      </c>
      <c r="R4007">
        <v>0</v>
      </c>
      <c r="S4007">
        <v>15</v>
      </c>
      <c r="T4007">
        <v>0</v>
      </c>
      <c r="U4007">
        <v>17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100.26814048897155</v>
      </c>
      <c r="AB4007">
        <v>0</v>
      </c>
      <c r="AC4007">
        <v>875.48419635483833</v>
      </c>
      <c r="AD4007">
        <v>0</v>
      </c>
      <c r="AE4007">
        <v>975.75233684380987</v>
      </c>
    </row>
    <row r="4008" spans="1:31" x14ac:dyDescent="0.25">
      <c r="A4008">
        <v>2361794</v>
      </c>
      <c r="B4008">
        <v>1</v>
      </c>
      <c r="C4008" t="s">
        <v>80</v>
      </c>
      <c r="D4008" t="s">
        <v>92</v>
      </c>
      <c r="E4008" t="s">
        <v>154</v>
      </c>
      <c r="F4008" t="s">
        <v>11681</v>
      </c>
      <c r="G4008" t="s">
        <v>252</v>
      </c>
      <c r="H4008" t="s">
        <v>151</v>
      </c>
      <c r="I4008" t="s">
        <v>136</v>
      </c>
      <c r="J4008" t="s">
        <v>137</v>
      </c>
      <c r="K4008" t="s">
        <v>245</v>
      </c>
      <c r="L4008" t="s">
        <v>11682</v>
      </c>
      <c r="M4008" t="s">
        <v>11683</v>
      </c>
      <c r="N4008">
        <v>6.5088888880000004</v>
      </c>
      <c r="O4008">
        <v>0</v>
      </c>
      <c r="P4008">
        <v>382</v>
      </c>
      <c r="Q4008">
        <v>0</v>
      </c>
      <c r="R4008">
        <v>0</v>
      </c>
      <c r="S4008">
        <v>0</v>
      </c>
      <c r="T4008">
        <v>35</v>
      </c>
      <c r="U4008">
        <v>0</v>
      </c>
      <c r="V4008">
        <v>0</v>
      </c>
      <c r="W4008">
        <v>0</v>
      </c>
      <c r="X4008">
        <v>734.76775361047953</v>
      </c>
      <c r="Y4008">
        <v>0</v>
      </c>
      <c r="Z4008">
        <v>0</v>
      </c>
      <c r="AA4008">
        <v>0</v>
      </c>
      <c r="AB4008">
        <v>254.76464519335713</v>
      </c>
      <c r="AC4008">
        <v>0</v>
      </c>
      <c r="AD4008">
        <v>0</v>
      </c>
      <c r="AE4008">
        <v>989.53239880383671</v>
      </c>
    </row>
    <row r="4009" spans="1:31" x14ac:dyDescent="0.25">
      <c r="A4009">
        <v>2361757</v>
      </c>
      <c r="B4009">
        <v>1</v>
      </c>
      <c r="C4009" t="s">
        <v>80</v>
      </c>
      <c r="D4009" t="s">
        <v>83</v>
      </c>
      <c r="E4009" t="s">
        <v>132</v>
      </c>
      <c r="F4009" t="s">
        <v>11684</v>
      </c>
      <c r="G4009" t="s">
        <v>134</v>
      </c>
      <c r="H4009" t="s">
        <v>135</v>
      </c>
      <c r="I4009" t="s">
        <v>136</v>
      </c>
      <c r="J4009" t="s">
        <v>137</v>
      </c>
      <c r="K4009" t="s">
        <v>138</v>
      </c>
      <c r="L4009" t="s">
        <v>11685</v>
      </c>
      <c r="M4009" t="s">
        <v>11686</v>
      </c>
      <c r="N4009">
        <v>1.5763888880000001</v>
      </c>
      <c r="O4009">
        <v>0</v>
      </c>
      <c r="P4009">
        <v>324</v>
      </c>
      <c r="Q4009">
        <v>0</v>
      </c>
      <c r="R4009">
        <v>0</v>
      </c>
      <c r="S4009">
        <v>0</v>
      </c>
      <c r="T4009">
        <v>21</v>
      </c>
      <c r="U4009">
        <v>0</v>
      </c>
      <c r="V4009">
        <v>0</v>
      </c>
      <c r="W4009">
        <v>0</v>
      </c>
      <c r="X4009">
        <v>132.74945383135332</v>
      </c>
      <c r="Y4009">
        <v>0</v>
      </c>
      <c r="Z4009">
        <v>0</v>
      </c>
      <c r="AA4009">
        <v>0</v>
      </c>
      <c r="AB4009">
        <v>15.068872550982976</v>
      </c>
      <c r="AC4009">
        <v>0</v>
      </c>
      <c r="AD4009">
        <v>0</v>
      </c>
      <c r="AE4009">
        <v>147.81832638233629</v>
      </c>
    </row>
    <row r="4010" spans="1:31" x14ac:dyDescent="0.25">
      <c r="A4010">
        <v>2361955</v>
      </c>
      <c r="B4010">
        <v>1</v>
      </c>
      <c r="C4010" t="s">
        <v>80</v>
      </c>
      <c r="D4010" t="s">
        <v>105</v>
      </c>
      <c r="E4010" t="s">
        <v>171</v>
      </c>
      <c r="F4010" t="s">
        <v>9449</v>
      </c>
      <c r="G4010" t="s">
        <v>168</v>
      </c>
      <c r="H4010" t="s">
        <v>135</v>
      </c>
      <c r="I4010" t="s">
        <v>136</v>
      </c>
      <c r="J4010" t="s">
        <v>137</v>
      </c>
      <c r="K4010" t="s">
        <v>138</v>
      </c>
      <c r="L4010" t="s">
        <v>11687</v>
      </c>
      <c r="M4010" t="s">
        <v>11688</v>
      </c>
      <c r="N4010">
        <v>0.38750000000000001</v>
      </c>
      <c r="O4010">
        <v>1</v>
      </c>
      <c r="P4010">
        <v>881</v>
      </c>
      <c r="Q4010">
        <v>4</v>
      </c>
      <c r="R4010">
        <v>36</v>
      </c>
      <c r="S4010">
        <v>17</v>
      </c>
      <c r="T4010">
        <v>74</v>
      </c>
      <c r="U4010">
        <v>3</v>
      </c>
      <c r="V4010">
        <v>0</v>
      </c>
      <c r="W4010">
        <v>0.420902005043925</v>
      </c>
      <c r="X4010">
        <v>91.635799082658139</v>
      </c>
      <c r="Y4010">
        <v>2.9266241802804505</v>
      </c>
      <c r="Z4010">
        <v>8.2991925586772126</v>
      </c>
      <c r="AA4010">
        <v>29.794778175161877</v>
      </c>
      <c r="AB4010">
        <v>21.338480184728891</v>
      </c>
      <c r="AC4010">
        <v>91.824262781446919</v>
      </c>
      <c r="AD4010">
        <v>0</v>
      </c>
      <c r="AE4010">
        <v>246.24003896799741</v>
      </c>
    </row>
    <row r="4011" spans="1:31" x14ac:dyDescent="0.25">
      <c r="A4011">
        <v>2361886</v>
      </c>
      <c r="B4011">
        <v>1</v>
      </c>
      <c r="C4011" t="s">
        <v>81</v>
      </c>
      <c r="D4011" t="s">
        <v>122</v>
      </c>
      <c r="E4011" t="s">
        <v>225</v>
      </c>
      <c r="F4011" t="s">
        <v>11689</v>
      </c>
      <c r="G4011" t="s">
        <v>156</v>
      </c>
      <c r="H4011" t="s">
        <v>151</v>
      </c>
      <c r="I4011" t="s">
        <v>136</v>
      </c>
      <c r="J4011" t="s">
        <v>137</v>
      </c>
      <c r="K4011" t="s">
        <v>138</v>
      </c>
      <c r="L4011" t="s">
        <v>11690</v>
      </c>
      <c r="M4011" t="s">
        <v>11691</v>
      </c>
      <c r="N4011">
        <v>0.28722222200000003</v>
      </c>
      <c r="O4011">
        <v>0</v>
      </c>
      <c r="P4011">
        <v>180</v>
      </c>
      <c r="Q4011">
        <v>0</v>
      </c>
      <c r="R4011">
        <v>0</v>
      </c>
      <c r="S4011">
        <v>0</v>
      </c>
      <c r="T4011">
        <v>17</v>
      </c>
      <c r="U4011">
        <v>0</v>
      </c>
      <c r="V4011">
        <v>1</v>
      </c>
      <c r="W4011">
        <v>0</v>
      </c>
      <c r="X4011">
        <v>9.4868600468397002</v>
      </c>
      <c r="Y4011">
        <v>0</v>
      </c>
      <c r="Z4011">
        <v>0</v>
      </c>
      <c r="AA4011">
        <v>0</v>
      </c>
      <c r="AB4011">
        <v>3.760849876579583</v>
      </c>
      <c r="AC4011">
        <v>0</v>
      </c>
      <c r="AD4011">
        <v>1.0647484693389866</v>
      </c>
      <c r="AE4011">
        <v>14.31245839275827</v>
      </c>
    </row>
    <row r="4012" spans="1:31" x14ac:dyDescent="0.25">
      <c r="A4012">
        <v>2361809</v>
      </c>
      <c r="B4012">
        <v>1</v>
      </c>
      <c r="C4012" t="s">
        <v>80</v>
      </c>
      <c r="D4012" t="s">
        <v>93</v>
      </c>
      <c r="E4012" t="s">
        <v>166</v>
      </c>
      <c r="F4012" t="s">
        <v>3630</v>
      </c>
      <c r="G4012" t="s">
        <v>244</v>
      </c>
      <c r="H4012" t="s">
        <v>135</v>
      </c>
      <c r="I4012" t="s">
        <v>136</v>
      </c>
      <c r="J4012" t="s">
        <v>137</v>
      </c>
      <c r="K4012" t="s">
        <v>245</v>
      </c>
      <c r="L4012" t="s">
        <v>11692</v>
      </c>
      <c r="M4012" t="s">
        <v>11693</v>
      </c>
      <c r="N4012">
        <v>7.7141666659999997</v>
      </c>
      <c r="O4012">
        <v>0</v>
      </c>
      <c r="P4012">
        <v>4029</v>
      </c>
      <c r="Q4012">
        <v>0</v>
      </c>
      <c r="R4012">
        <v>0</v>
      </c>
      <c r="S4012">
        <v>0</v>
      </c>
      <c r="T4012">
        <v>1239</v>
      </c>
      <c r="U4012">
        <v>0</v>
      </c>
      <c r="V4012">
        <v>0</v>
      </c>
      <c r="W4012">
        <v>0</v>
      </c>
      <c r="X4012">
        <v>8256.1674687623581</v>
      </c>
      <c r="Y4012">
        <v>0</v>
      </c>
      <c r="Z4012">
        <v>0</v>
      </c>
      <c r="AA4012">
        <v>0</v>
      </c>
      <c r="AB4012">
        <v>10425.765458118462</v>
      </c>
      <c r="AC4012">
        <v>0</v>
      </c>
      <c r="AD4012">
        <v>0</v>
      </c>
      <c r="AE4012">
        <v>18681.932926880821</v>
      </c>
    </row>
    <row r="4013" spans="1:31" x14ac:dyDescent="0.25">
      <c r="A4013">
        <v>2361909</v>
      </c>
      <c r="B4013">
        <v>1</v>
      </c>
      <c r="C4013" t="s">
        <v>80</v>
      </c>
      <c r="D4013" t="s">
        <v>93</v>
      </c>
      <c r="E4013" t="s">
        <v>225</v>
      </c>
      <c r="F4013" t="s">
        <v>11694</v>
      </c>
      <c r="G4013" t="s">
        <v>219</v>
      </c>
      <c r="H4013" t="s">
        <v>151</v>
      </c>
      <c r="I4013" t="s">
        <v>136</v>
      </c>
      <c r="J4013" t="s">
        <v>137</v>
      </c>
      <c r="K4013" t="s">
        <v>138</v>
      </c>
      <c r="L4013" t="s">
        <v>11695</v>
      </c>
      <c r="M4013" t="s">
        <v>11696</v>
      </c>
      <c r="N4013">
        <v>1.040277777</v>
      </c>
      <c r="O4013">
        <v>0</v>
      </c>
      <c r="P4013">
        <v>0</v>
      </c>
      <c r="Q4013">
        <v>0</v>
      </c>
      <c r="R4013">
        <v>4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39.672253640906256</v>
      </c>
      <c r="AA4013">
        <v>0</v>
      </c>
      <c r="AB4013">
        <v>0</v>
      </c>
      <c r="AC4013">
        <v>0</v>
      </c>
      <c r="AD4013">
        <v>0</v>
      </c>
      <c r="AE4013">
        <v>39.672253640906256</v>
      </c>
    </row>
    <row r="4014" spans="1:31" x14ac:dyDescent="0.25">
      <c r="A4014">
        <v>2361723</v>
      </c>
      <c r="B4014">
        <v>1</v>
      </c>
      <c r="C4014" t="s">
        <v>80</v>
      </c>
      <c r="D4014" t="s">
        <v>96</v>
      </c>
      <c r="E4014" t="s">
        <v>132</v>
      </c>
      <c r="F4014" t="s">
        <v>11697</v>
      </c>
      <c r="G4014" t="s">
        <v>816</v>
      </c>
      <c r="H4014" t="s">
        <v>135</v>
      </c>
      <c r="I4014" t="s">
        <v>136</v>
      </c>
      <c r="J4014" t="s">
        <v>137</v>
      </c>
      <c r="K4014" t="s">
        <v>138</v>
      </c>
      <c r="L4014" t="s">
        <v>11698</v>
      </c>
      <c r="M4014" t="s">
        <v>11699</v>
      </c>
      <c r="N4014">
        <v>7.352222222</v>
      </c>
      <c r="O4014">
        <v>0</v>
      </c>
      <c r="P4014">
        <v>20</v>
      </c>
      <c r="Q4014">
        <v>2</v>
      </c>
      <c r="R4014">
        <v>39</v>
      </c>
      <c r="S4014">
        <v>1</v>
      </c>
      <c r="T4014">
        <v>20</v>
      </c>
      <c r="U4014">
        <v>0</v>
      </c>
      <c r="V4014">
        <v>0</v>
      </c>
      <c r="W4014">
        <v>0</v>
      </c>
      <c r="X4014">
        <v>166.99511661403278</v>
      </c>
      <c r="Y4014">
        <v>24.548211235916199</v>
      </c>
      <c r="Z4014">
        <v>460.7247964569749</v>
      </c>
      <c r="AA4014">
        <v>396.95193990558323</v>
      </c>
      <c r="AB4014">
        <v>234.90646006935424</v>
      </c>
      <c r="AC4014">
        <v>0</v>
      </c>
      <c r="AD4014">
        <v>0</v>
      </c>
      <c r="AE4014">
        <v>1284.1265242818613</v>
      </c>
    </row>
    <row r="4015" spans="1:31" x14ac:dyDescent="0.25">
      <c r="A4015">
        <v>2362032</v>
      </c>
      <c r="B4015">
        <v>1</v>
      </c>
      <c r="C4015" t="s">
        <v>81</v>
      </c>
      <c r="D4015" t="s">
        <v>123</v>
      </c>
      <c r="E4015" t="s">
        <v>225</v>
      </c>
      <c r="F4015" t="s">
        <v>11700</v>
      </c>
      <c r="G4015" t="s">
        <v>219</v>
      </c>
      <c r="H4015" t="s">
        <v>151</v>
      </c>
      <c r="I4015" t="s">
        <v>136</v>
      </c>
      <c r="J4015" t="s">
        <v>137</v>
      </c>
      <c r="K4015" t="s">
        <v>138</v>
      </c>
      <c r="L4015" t="s">
        <v>11701</v>
      </c>
      <c r="M4015" t="s">
        <v>11702</v>
      </c>
      <c r="N4015">
        <v>0.79111111099999998</v>
      </c>
      <c r="O4015">
        <v>0</v>
      </c>
      <c r="P4015">
        <v>239</v>
      </c>
      <c r="Q4015">
        <v>0</v>
      </c>
      <c r="R4015">
        <v>1</v>
      </c>
      <c r="S4015">
        <v>0</v>
      </c>
      <c r="T4015">
        <v>9</v>
      </c>
      <c r="U4015">
        <v>0</v>
      </c>
      <c r="V4015">
        <v>0</v>
      </c>
      <c r="W4015">
        <v>0</v>
      </c>
      <c r="X4015">
        <v>50.175023992960625</v>
      </c>
      <c r="Y4015">
        <v>0</v>
      </c>
      <c r="Z4015">
        <v>0.65019715450998672</v>
      </c>
      <c r="AA4015">
        <v>0</v>
      </c>
      <c r="AB4015">
        <v>3.178109916872661</v>
      </c>
      <c r="AC4015">
        <v>0</v>
      </c>
      <c r="AD4015">
        <v>0</v>
      </c>
      <c r="AE4015">
        <v>54.003331064343278</v>
      </c>
    </row>
    <row r="4016" spans="1:31" x14ac:dyDescent="0.25">
      <c r="A4016">
        <v>2362078</v>
      </c>
      <c r="B4016">
        <v>1</v>
      </c>
      <c r="C4016" t="s">
        <v>81</v>
      </c>
      <c r="D4016" t="s">
        <v>113</v>
      </c>
      <c r="E4016" t="s">
        <v>225</v>
      </c>
      <c r="F4016" t="s">
        <v>4799</v>
      </c>
      <c r="G4016" t="s">
        <v>2703</v>
      </c>
      <c r="H4016" t="s">
        <v>151</v>
      </c>
      <c r="I4016" t="s">
        <v>136</v>
      </c>
      <c r="J4016" t="s">
        <v>137</v>
      </c>
      <c r="K4016" t="s">
        <v>138</v>
      </c>
      <c r="L4016" t="s">
        <v>11703</v>
      </c>
      <c r="M4016" t="s">
        <v>11704</v>
      </c>
      <c r="N4016">
        <v>2.0347222220000001</v>
      </c>
      <c r="O4016">
        <v>0</v>
      </c>
      <c r="P4016">
        <v>21</v>
      </c>
      <c r="Q4016">
        <v>0</v>
      </c>
      <c r="R4016">
        <v>1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9.2820103167158194</v>
      </c>
      <c r="Y4016">
        <v>0</v>
      </c>
      <c r="Z4016">
        <v>2.014247676006101</v>
      </c>
      <c r="AA4016">
        <v>0</v>
      </c>
      <c r="AB4016">
        <v>0</v>
      </c>
      <c r="AC4016">
        <v>0</v>
      </c>
      <c r="AD4016">
        <v>0</v>
      </c>
      <c r="AE4016">
        <v>11.29625799272192</v>
      </c>
    </row>
    <row r="4017" spans="1:31" x14ac:dyDescent="0.25">
      <c r="A4017">
        <v>2362038</v>
      </c>
      <c r="B4017">
        <v>1</v>
      </c>
      <c r="C4017" t="s">
        <v>80</v>
      </c>
      <c r="D4017" t="s">
        <v>98</v>
      </c>
      <c r="E4017" t="s">
        <v>148</v>
      </c>
      <c r="F4017" t="s">
        <v>11705</v>
      </c>
      <c r="G4017" t="s">
        <v>160</v>
      </c>
      <c r="H4017" t="s">
        <v>151</v>
      </c>
      <c r="I4017" t="s">
        <v>136</v>
      </c>
      <c r="J4017" t="s">
        <v>137</v>
      </c>
      <c r="K4017" t="s">
        <v>138</v>
      </c>
      <c r="L4017" t="s">
        <v>11706</v>
      </c>
      <c r="M4017" t="s">
        <v>11707</v>
      </c>
      <c r="N4017">
        <v>0.82972222200000001</v>
      </c>
      <c r="O4017">
        <v>0</v>
      </c>
      <c r="P4017">
        <v>1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0.14440025573837917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0.14440025573837917</v>
      </c>
    </row>
    <row r="4018" spans="1:31" x14ac:dyDescent="0.25">
      <c r="A4018">
        <v>2361846</v>
      </c>
      <c r="B4018">
        <v>1</v>
      </c>
      <c r="C4018" t="s">
        <v>81</v>
      </c>
      <c r="D4018" t="s">
        <v>120</v>
      </c>
      <c r="E4018" t="s">
        <v>166</v>
      </c>
      <c r="F4018" t="s">
        <v>11708</v>
      </c>
      <c r="G4018" t="s">
        <v>168</v>
      </c>
      <c r="H4018" t="s">
        <v>135</v>
      </c>
      <c r="I4018" t="s">
        <v>136</v>
      </c>
      <c r="J4018" t="s">
        <v>137</v>
      </c>
      <c r="K4018" t="s">
        <v>138</v>
      </c>
      <c r="L4018" t="s">
        <v>11709</v>
      </c>
      <c r="M4018" t="s">
        <v>11710</v>
      </c>
      <c r="N4018">
        <v>1.4783333329999999</v>
      </c>
      <c r="O4018">
        <v>3</v>
      </c>
      <c r="P4018">
        <v>357</v>
      </c>
      <c r="Q4018">
        <v>256</v>
      </c>
      <c r="R4018">
        <v>77</v>
      </c>
      <c r="S4018">
        <v>35</v>
      </c>
      <c r="T4018">
        <v>56</v>
      </c>
      <c r="U4018">
        <v>3</v>
      </c>
      <c r="V4018">
        <v>0</v>
      </c>
      <c r="W4018">
        <v>43.342857674547147</v>
      </c>
      <c r="X4018">
        <v>120.0404308858303</v>
      </c>
      <c r="Y4018">
        <v>4424.2542988069108</v>
      </c>
      <c r="Z4018">
        <v>647.42699093292254</v>
      </c>
      <c r="AA4018">
        <v>198.96251814944486</v>
      </c>
      <c r="AB4018">
        <v>53.754202099120512</v>
      </c>
      <c r="AC4018">
        <v>604.31614817281604</v>
      </c>
      <c r="AD4018">
        <v>0</v>
      </c>
      <c r="AE4018">
        <v>6092.097446721592</v>
      </c>
    </row>
    <row r="4019" spans="1:31" x14ac:dyDescent="0.25">
      <c r="A4019">
        <v>2362015</v>
      </c>
      <c r="B4019">
        <v>1</v>
      </c>
      <c r="C4019" t="s">
        <v>80</v>
      </c>
      <c r="D4019" t="s">
        <v>94</v>
      </c>
      <c r="E4019" t="s">
        <v>154</v>
      </c>
      <c r="F4019" t="s">
        <v>11711</v>
      </c>
      <c r="G4019" t="s">
        <v>219</v>
      </c>
      <c r="H4019" t="s">
        <v>151</v>
      </c>
      <c r="I4019" t="s">
        <v>136</v>
      </c>
      <c r="J4019" t="s">
        <v>137</v>
      </c>
      <c r="K4019" t="s">
        <v>138</v>
      </c>
      <c r="L4019" t="s">
        <v>11712</v>
      </c>
      <c r="M4019" t="s">
        <v>11713</v>
      </c>
      <c r="N4019">
        <v>4.3372222220000003</v>
      </c>
      <c r="O4019">
        <v>0</v>
      </c>
      <c r="P4019">
        <v>0</v>
      </c>
      <c r="Q4019">
        <v>0</v>
      </c>
      <c r="R4019">
        <v>7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29.964325119750495</v>
      </c>
      <c r="AA4019">
        <v>0</v>
      </c>
      <c r="AB4019">
        <v>0</v>
      </c>
      <c r="AC4019">
        <v>0</v>
      </c>
      <c r="AD4019">
        <v>0</v>
      </c>
      <c r="AE4019">
        <v>29.964325119750495</v>
      </c>
    </row>
    <row r="4020" spans="1:31" x14ac:dyDescent="0.25">
      <c r="A4020">
        <v>2362058</v>
      </c>
      <c r="B4020">
        <v>1</v>
      </c>
      <c r="C4020" t="s">
        <v>80</v>
      </c>
      <c r="D4020" t="s">
        <v>100</v>
      </c>
      <c r="E4020" t="s">
        <v>166</v>
      </c>
      <c r="F4020" t="s">
        <v>11714</v>
      </c>
      <c r="G4020" t="s">
        <v>489</v>
      </c>
      <c r="H4020" t="s">
        <v>135</v>
      </c>
      <c r="I4020" t="s">
        <v>136</v>
      </c>
      <c r="J4020" t="s">
        <v>137</v>
      </c>
      <c r="K4020" t="s">
        <v>138</v>
      </c>
      <c r="L4020" t="s">
        <v>11715</v>
      </c>
      <c r="M4020" t="s">
        <v>11716</v>
      </c>
      <c r="N4020">
        <v>0.39638888799999999</v>
      </c>
      <c r="O4020">
        <v>4</v>
      </c>
      <c r="P4020">
        <v>937</v>
      </c>
      <c r="Q4020">
        <v>26</v>
      </c>
      <c r="R4020">
        <v>381</v>
      </c>
      <c r="S4020">
        <v>14</v>
      </c>
      <c r="T4020">
        <v>196</v>
      </c>
      <c r="U4020">
        <v>2</v>
      </c>
      <c r="V4020">
        <v>0</v>
      </c>
      <c r="W4020">
        <v>1.43598599911594</v>
      </c>
      <c r="X4020">
        <v>106.97789830404466</v>
      </c>
      <c r="Y4020">
        <v>6.4542842204829727</v>
      </c>
      <c r="Z4020">
        <v>78.599013871828348</v>
      </c>
      <c r="AA4020">
        <v>85.247976733639618</v>
      </c>
      <c r="AB4020">
        <v>57.785692581122937</v>
      </c>
      <c r="AC4020">
        <v>5.2864700372291207</v>
      </c>
      <c r="AD4020">
        <v>0</v>
      </c>
      <c r="AE4020">
        <v>341.78732174746358</v>
      </c>
    </row>
    <row r="4021" spans="1:31" x14ac:dyDescent="0.25">
      <c r="A4021">
        <v>2361746</v>
      </c>
      <c r="B4021">
        <v>1</v>
      </c>
      <c r="C4021" t="s">
        <v>80</v>
      </c>
      <c r="D4021" t="s">
        <v>93</v>
      </c>
      <c r="E4021" t="s">
        <v>171</v>
      </c>
      <c r="F4021" t="s">
        <v>11717</v>
      </c>
      <c r="G4021" t="s">
        <v>168</v>
      </c>
      <c r="H4021" t="s">
        <v>135</v>
      </c>
      <c r="I4021" t="s">
        <v>136</v>
      </c>
      <c r="J4021" t="s">
        <v>137</v>
      </c>
      <c r="K4021" t="s">
        <v>138</v>
      </c>
      <c r="L4021" t="s">
        <v>11718</v>
      </c>
      <c r="M4021" t="s">
        <v>11719</v>
      </c>
      <c r="N4021">
        <v>0.98777777700000002</v>
      </c>
      <c r="O4021">
        <v>0</v>
      </c>
      <c r="P4021">
        <v>4</v>
      </c>
      <c r="Q4021">
        <v>22</v>
      </c>
      <c r="R4021">
        <v>24</v>
      </c>
      <c r="S4021">
        <v>0</v>
      </c>
      <c r="T4021">
        <v>6</v>
      </c>
      <c r="U4021">
        <v>0</v>
      </c>
      <c r="V4021">
        <v>0</v>
      </c>
      <c r="W4021">
        <v>0</v>
      </c>
      <c r="X4021">
        <v>0.59604243103254673</v>
      </c>
      <c r="Y4021">
        <v>410.85031712703716</v>
      </c>
      <c r="Z4021">
        <v>57.457659358445753</v>
      </c>
      <c r="AA4021">
        <v>0</v>
      </c>
      <c r="AB4021">
        <v>5.5141595484787445</v>
      </c>
      <c r="AC4021">
        <v>0</v>
      </c>
      <c r="AD4021">
        <v>0</v>
      </c>
      <c r="AE4021">
        <v>474.41817846499424</v>
      </c>
    </row>
    <row r="4022" spans="1:31" x14ac:dyDescent="0.25">
      <c r="A4022">
        <v>2361952</v>
      </c>
      <c r="B4022">
        <v>1</v>
      </c>
      <c r="C4022" t="s">
        <v>81</v>
      </c>
      <c r="D4022" t="s">
        <v>128</v>
      </c>
      <c r="E4022" t="s">
        <v>148</v>
      </c>
      <c r="F4022" t="s">
        <v>11720</v>
      </c>
      <c r="G4022" t="s">
        <v>240</v>
      </c>
      <c r="H4022" t="s">
        <v>151</v>
      </c>
      <c r="I4022" t="s">
        <v>136</v>
      </c>
      <c r="J4022" t="s">
        <v>137</v>
      </c>
      <c r="K4022" t="s">
        <v>138</v>
      </c>
      <c r="L4022" t="s">
        <v>11721</v>
      </c>
      <c r="M4022" t="s">
        <v>11722</v>
      </c>
      <c r="N4022">
        <v>1.4455555550000001</v>
      </c>
      <c r="O4022">
        <v>0</v>
      </c>
      <c r="P4022">
        <v>2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1.0307859948428288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1.0307859948428288</v>
      </c>
    </row>
    <row r="4023" spans="1:31" x14ac:dyDescent="0.25">
      <c r="A4023">
        <v>2361929</v>
      </c>
      <c r="B4023">
        <v>1</v>
      </c>
      <c r="C4023" t="s">
        <v>80</v>
      </c>
      <c r="D4023" t="s">
        <v>98</v>
      </c>
      <c r="E4023" t="s">
        <v>166</v>
      </c>
      <c r="F4023" t="s">
        <v>11723</v>
      </c>
      <c r="G4023" t="s">
        <v>244</v>
      </c>
      <c r="H4023" t="s">
        <v>135</v>
      </c>
      <c r="I4023" t="s">
        <v>136</v>
      </c>
      <c r="J4023" t="s">
        <v>137</v>
      </c>
      <c r="K4023" t="s">
        <v>245</v>
      </c>
      <c r="L4023" t="s">
        <v>11724</v>
      </c>
      <c r="M4023" t="s">
        <v>11725</v>
      </c>
      <c r="N4023">
        <v>0.745</v>
      </c>
      <c r="O4023">
        <v>0</v>
      </c>
      <c r="P4023">
        <v>274</v>
      </c>
      <c r="Q4023">
        <v>33</v>
      </c>
      <c r="R4023">
        <v>108</v>
      </c>
      <c r="S4023">
        <v>17</v>
      </c>
      <c r="T4023">
        <v>54</v>
      </c>
      <c r="U4023">
        <v>2</v>
      </c>
      <c r="V4023">
        <v>0</v>
      </c>
      <c r="W4023">
        <v>0</v>
      </c>
      <c r="X4023">
        <v>84.489812353113535</v>
      </c>
      <c r="Y4023">
        <v>204.36841512035386</v>
      </c>
      <c r="Z4023">
        <v>428.33806386252064</v>
      </c>
      <c r="AA4023">
        <v>67.318520574379093</v>
      </c>
      <c r="AB4023">
        <v>103.02208581948133</v>
      </c>
      <c r="AC4023">
        <v>47.646434246484034</v>
      </c>
      <c r="AD4023">
        <v>0</v>
      </c>
      <c r="AE4023">
        <v>935.18333197633251</v>
      </c>
    </row>
    <row r="4024" spans="1:31" x14ac:dyDescent="0.25">
      <c r="A4024">
        <v>2361720</v>
      </c>
      <c r="B4024">
        <v>1</v>
      </c>
      <c r="C4024" t="s">
        <v>80</v>
      </c>
      <c r="D4024" t="s">
        <v>96</v>
      </c>
      <c r="E4024" t="s">
        <v>320</v>
      </c>
      <c r="F4024" t="s">
        <v>400</v>
      </c>
      <c r="G4024" t="s">
        <v>168</v>
      </c>
      <c r="H4024" t="s">
        <v>135</v>
      </c>
      <c r="I4024" t="s">
        <v>136</v>
      </c>
      <c r="J4024" t="s">
        <v>137</v>
      </c>
      <c r="K4024" t="s">
        <v>138</v>
      </c>
      <c r="L4024" t="s">
        <v>11726</v>
      </c>
      <c r="M4024" t="s">
        <v>11727</v>
      </c>
      <c r="N4024">
        <v>0.85861111099999998</v>
      </c>
      <c r="O4024">
        <v>0</v>
      </c>
      <c r="P4024">
        <v>281</v>
      </c>
      <c r="Q4024">
        <v>13</v>
      </c>
      <c r="R4024">
        <v>26</v>
      </c>
      <c r="S4024">
        <v>20</v>
      </c>
      <c r="T4024">
        <v>46</v>
      </c>
      <c r="U4024">
        <v>5</v>
      </c>
      <c r="V4024">
        <v>0</v>
      </c>
      <c r="W4024">
        <v>0</v>
      </c>
      <c r="X4024">
        <v>73.284105952588334</v>
      </c>
      <c r="Y4024">
        <v>14.665109278980466</v>
      </c>
      <c r="Z4024">
        <v>9.7688469537631253</v>
      </c>
      <c r="AA4024">
        <v>56.354121721363235</v>
      </c>
      <c r="AB4024">
        <v>16.333853184625355</v>
      </c>
      <c r="AC4024">
        <v>133.52658788680958</v>
      </c>
      <c r="AD4024">
        <v>0</v>
      </c>
      <c r="AE4024">
        <v>303.93262497813009</v>
      </c>
    </row>
    <row r="4025" spans="1:31" x14ac:dyDescent="0.25">
      <c r="A4025">
        <v>2361743</v>
      </c>
      <c r="B4025">
        <v>1</v>
      </c>
      <c r="C4025" t="s">
        <v>81</v>
      </c>
      <c r="D4025" t="s">
        <v>118</v>
      </c>
      <c r="E4025" t="s">
        <v>171</v>
      </c>
      <c r="F4025" t="s">
        <v>11728</v>
      </c>
      <c r="G4025" t="s">
        <v>168</v>
      </c>
      <c r="H4025" t="s">
        <v>135</v>
      </c>
      <c r="I4025" t="s">
        <v>136</v>
      </c>
      <c r="J4025" t="s">
        <v>137</v>
      </c>
      <c r="K4025" t="s">
        <v>138</v>
      </c>
      <c r="L4025" t="s">
        <v>11729</v>
      </c>
      <c r="M4025" t="s">
        <v>11730</v>
      </c>
      <c r="N4025">
        <v>1.7583333329999999</v>
      </c>
      <c r="O4025">
        <v>0</v>
      </c>
      <c r="P4025">
        <v>0</v>
      </c>
      <c r="Q4025">
        <v>19</v>
      </c>
      <c r="R4025">
        <v>8</v>
      </c>
      <c r="S4025">
        <v>14</v>
      </c>
      <c r="T4025">
        <v>0</v>
      </c>
      <c r="U4025">
        <v>11</v>
      </c>
      <c r="V4025">
        <v>0</v>
      </c>
      <c r="W4025">
        <v>0</v>
      </c>
      <c r="X4025">
        <v>0</v>
      </c>
      <c r="Y4025">
        <v>122.59734665977642</v>
      </c>
      <c r="Z4025">
        <v>58.421509352000683</v>
      </c>
      <c r="AA4025">
        <v>123.88987676273956</v>
      </c>
      <c r="AB4025">
        <v>0</v>
      </c>
      <c r="AC4025">
        <v>1206.972054520267</v>
      </c>
      <c r="AD4025">
        <v>0</v>
      </c>
      <c r="AE4025">
        <v>1511.8807872947837</v>
      </c>
    </row>
    <row r="4026" spans="1:31" x14ac:dyDescent="0.25">
      <c r="A4026">
        <v>2361766</v>
      </c>
      <c r="B4026">
        <v>1</v>
      </c>
      <c r="C4026" t="s">
        <v>81</v>
      </c>
      <c r="D4026" t="s">
        <v>127</v>
      </c>
      <c r="E4026" t="s">
        <v>132</v>
      </c>
      <c r="F4026" t="s">
        <v>11731</v>
      </c>
      <c r="G4026" t="s">
        <v>134</v>
      </c>
      <c r="H4026" t="s">
        <v>135</v>
      </c>
      <c r="I4026" t="s">
        <v>136</v>
      </c>
      <c r="J4026" t="s">
        <v>137</v>
      </c>
      <c r="K4026" t="s">
        <v>138</v>
      </c>
      <c r="L4026" t="s">
        <v>11732</v>
      </c>
      <c r="M4026" t="s">
        <v>11733</v>
      </c>
      <c r="N4026">
        <v>3.198611111</v>
      </c>
      <c r="O4026">
        <v>0</v>
      </c>
      <c r="P4026">
        <v>111</v>
      </c>
      <c r="Q4026">
        <v>0</v>
      </c>
      <c r="R4026">
        <v>6</v>
      </c>
      <c r="S4026">
        <v>0</v>
      </c>
      <c r="T4026">
        <v>22</v>
      </c>
      <c r="U4026">
        <v>0</v>
      </c>
      <c r="V4026">
        <v>0</v>
      </c>
      <c r="W4026">
        <v>0</v>
      </c>
      <c r="X4026">
        <v>83.020099994976377</v>
      </c>
      <c r="Y4026">
        <v>0</v>
      </c>
      <c r="Z4026">
        <v>11.55081620550286</v>
      </c>
      <c r="AA4026">
        <v>0</v>
      </c>
      <c r="AB4026">
        <v>26.540803630703852</v>
      </c>
      <c r="AC4026">
        <v>0</v>
      </c>
      <c r="AD4026">
        <v>0</v>
      </c>
      <c r="AE4026">
        <v>121.11171983118308</v>
      </c>
    </row>
    <row r="4027" spans="1:31" x14ac:dyDescent="0.25">
      <c r="A4027">
        <v>2362115</v>
      </c>
      <c r="B4027">
        <v>1</v>
      </c>
      <c r="C4027" t="s">
        <v>80</v>
      </c>
      <c r="D4027" t="s">
        <v>92</v>
      </c>
      <c r="E4027" t="s">
        <v>166</v>
      </c>
      <c r="F4027" t="s">
        <v>10199</v>
      </c>
      <c r="G4027" t="s">
        <v>168</v>
      </c>
      <c r="H4027" t="s">
        <v>135</v>
      </c>
      <c r="I4027" t="s">
        <v>136</v>
      </c>
      <c r="J4027" t="s">
        <v>137</v>
      </c>
      <c r="K4027" t="s">
        <v>138</v>
      </c>
      <c r="L4027" t="s">
        <v>11734</v>
      </c>
      <c r="M4027" t="s">
        <v>11735</v>
      </c>
      <c r="N4027">
        <v>0.34305555500000001</v>
      </c>
      <c r="O4027">
        <v>0</v>
      </c>
      <c r="P4027">
        <v>907</v>
      </c>
      <c r="Q4027">
        <v>2</v>
      </c>
      <c r="R4027">
        <v>320</v>
      </c>
      <c r="S4027">
        <v>7</v>
      </c>
      <c r="T4027">
        <v>89</v>
      </c>
      <c r="U4027">
        <v>0</v>
      </c>
      <c r="V4027">
        <v>1</v>
      </c>
      <c r="W4027">
        <v>0</v>
      </c>
      <c r="X4027">
        <v>91.394733881247703</v>
      </c>
      <c r="Y4027">
        <v>0.39404490615383753</v>
      </c>
      <c r="Z4027">
        <v>58.688937996250068</v>
      </c>
      <c r="AA4027">
        <v>4.1867438220328941</v>
      </c>
      <c r="AB4027">
        <v>16.022488375065013</v>
      </c>
      <c r="AC4027">
        <v>0</v>
      </c>
      <c r="AD4027">
        <v>4.1466067393888882E-2</v>
      </c>
      <c r="AE4027">
        <v>170.7284150481434</v>
      </c>
    </row>
    <row r="4028" spans="1:31" x14ac:dyDescent="0.25">
      <c r="A4028">
        <v>2361783</v>
      </c>
      <c r="B4028">
        <v>1</v>
      </c>
      <c r="C4028" t="s">
        <v>81</v>
      </c>
      <c r="D4028" t="s">
        <v>117</v>
      </c>
      <c r="E4028" t="s">
        <v>132</v>
      </c>
      <c r="F4028" t="s">
        <v>11736</v>
      </c>
      <c r="G4028" t="s">
        <v>244</v>
      </c>
      <c r="H4028" t="s">
        <v>135</v>
      </c>
      <c r="I4028" t="s">
        <v>136</v>
      </c>
      <c r="J4028" t="s">
        <v>137</v>
      </c>
      <c r="K4028" t="s">
        <v>245</v>
      </c>
      <c r="L4028" t="s">
        <v>11737</v>
      </c>
      <c r="M4028" t="s">
        <v>11738</v>
      </c>
      <c r="N4028">
        <v>2.0927777769999998</v>
      </c>
      <c r="O4028">
        <v>0</v>
      </c>
      <c r="P4028">
        <v>1688</v>
      </c>
      <c r="Q4028">
        <v>1</v>
      </c>
      <c r="R4028">
        <v>2</v>
      </c>
      <c r="S4028">
        <v>1</v>
      </c>
      <c r="T4028">
        <v>155</v>
      </c>
      <c r="U4028">
        <v>1</v>
      </c>
      <c r="V4028">
        <v>2</v>
      </c>
      <c r="W4028">
        <v>0</v>
      </c>
      <c r="X4028">
        <v>569.95558983173646</v>
      </c>
      <c r="Y4028">
        <v>5.7028160928028333</v>
      </c>
      <c r="Z4028">
        <v>1.7972028638315156</v>
      </c>
      <c r="AA4028">
        <v>58.619725892692614</v>
      </c>
      <c r="AB4028">
        <v>195.75718824545152</v>
      </c>
      <c r="AC4028">
        <v>126.30096582211733</v>
      </c>
      <c r="AD4028">
        <v>0.90901448831640663</v>
      </c>
      <c r="AE4028">
        <v>959.04250323694862</v>
      </c>
    </row>
    <row r="4029" spans="1:31" x14ac:dyDescent="0.25">
      <c r="A4029">
        <v>2361726</v>
      </c>
      <c r="B4029">
        <v>1</v>
      </c>
      <c r="C4029" t="s">
        <v>80</v>
      </c>
      <c r="D4029" t="s">
        <v>96</v>
      </c>
      <c r="E4029" t="s">
        <v>171</v>
      </c>
      <c r="F4029" t="s">
        <v>476</v>
      </c>
      <c r="G4029" t="s">
        <v>168</v>
      </c>
      <c r="H4029" t="s">
        <v>135</v>
      </c>
      <c r="I4029" t="s">
        <v>136</v>
      </c>
      <c r="J4029" t="s">
        <v>137</v>
      </c>
      <c r="K4029" t="s">
        <v>138</v>
      </c>
      <c r="L4029" t="s">
        <v>11739</v>
      </c>
      <c r="M4029" t="s">
        <v>11740</v>
      </c>
      <c r="N4029">
        <v>4.1916666659999997</v>
      </c>
      <c r="O4029">
        <v>0</v>
      </c>
      <c r="P4029">
        <v>466</v>
      </c>
      <c r="Q4029">
        <v>4</v>
      </c>
      <c r="R4029">
        <v>0</v>
      </c>
      <c r="S4029">
        <v>3</v>
      </c>
      <c r="T4029">
        <v>12</v>
      </c>
      <c r="U4029">
        <v>0</v>
      </c>
      <c r="V4029">
        <v>0</v>
      </c>
      <c r="W4029">
        <v>0</v>
      </c>
      <c r="X4029">
        <v>735.60330088558078</v>
      </c>
      <c r="Y4029">
        <v>2156.7210380228157</v>
      </c>
      <c r="Z4029">
        <v>0</v>
      </c>
      <c r="AA4029">
        <v>16.432222936679082</v>
      </c>
      <c r="AB4029">
        <v>98.540927547063035</v>
      </c>
      <c r="AC4029">
        <v>0</v>
      </c>
      <c r="AD4029">
        <v>0</v>
      </c>
      <c r="AE4029">
        <v>3007.2974893921382</v>
      </c>
    </row>
    <row r="4030" spans="1:31" x14ac:dyDescent="0.25">
      <c r="A4030">
        <v>2361969</v>
      </c>
      <c r="B4030">
        <v>1</v>
      </c>
      <c r="C4030" t="s">
        <v>81</v>
      </c>
      <c r="D4030" t="s">
        <v>127</v>
      </c>
      <c r="E4030" t="s">
        <v>171</v>
      </c>
      <c r="F4030" t="s">
        <v>11741</v>
      </c>
      <c r="G4030" t="s">
        <v>168</v>
      </c>
      <c r="H4030" t="s">
        <v>135</v>
      </c>
      <c r="I4030" t="s">
        <v>136</v>
      </c>
      <c r="J4030" t="s">
        <v>137</v>
      </c>
      <c r="K4030" t="s">
        <v>138</v>
      </c>
      <c r="L4030" t="s">
        <v>11742</v>
      </c>
      <c r="M4030" t="s">
        <v>11743</v>
      </c>
      <c r="N4030">
        <v>1.9741666659999999</v>
      </c>
      <c r="O4030">
        <v>5</v>
      </c>
      <c r="P4030">
        <v>74</v>
      </c>
      <c r="Q4030">
        <v>98</v>
      </c>
      <c r="R4030">
        <v>101</v>
      </c>
      <c r="S4030">
        <v>2</v>
      </c>
      <c r="T4030">
        <v>8</v>
      </c>
      <c r="U4030">
        <v>0</v>
      </c>
      <c r="V4030">
        <v>1</v>
      </c>
      <c r="W4030">
        <v>3.2068729417125388</v>
      </c>
      <c r="X4030">
        <v>47.403351079692669</v>
      </c>
      <c r="Y4030">
        <v>616.80553077044124</v>
      </c>
      <c r="Z4030">
        <v>517.03536158701093</v>
      </c>
      <c r="AA4030">
        <v>18.301305604487197</v>
      </c>
      <c r="AB4030">
        <v>14.312911537056207</v>
      </c>
      <c r="AC4030">
        <v>0</v>
      </c>
      <c r="AD4030">
        <v>0</v>
      </c>
      <c r="AE4030">
        <v>1217.0653335204008</v>
      </c>
    </row>
    <row r="4031" spans="1:31" x14ac:dyDescent="0.25">
      <c r="A4031">
        <v>2361975</v>
      </c>
      <c r="B4031">
        <v>1</v>
      </c>
      <c r="C4031" t="s">
        <v>81</v>
      </c>
      <c r="D4031" t="s">
        <v>114</v>
      </c>
      <c r="E4031" t="s">
        <v>132</v>
      </c>
      <c r="F4031" t="s">
        <v>11744</v>
      </c>
      <c r="G4031" t="s">
        <v>134</v>
      </c>
      <c r="H4031" t="s">
        <v>135</v>
      </c>
      <c r="I4031" t="s">
        <v>136</v>
      </c>
      <c r="J4031" t="s">
        <v>137</v>
      </c>
      <c r="K4031" t="s">
        <v>138</v>
      </c>
      <c r="L4031" t="s">
        <v>11745</v>
      </c>
      <c r="M4031" t="s">
        <v>11746</v>
      </c>
      <c r="N4031">
        <v>0.95972222200000001</v>
      </c>
      <c r="O4031">
        <v>0</v>
      </c>
      <c r="P4031">
        <v>64</v>
      </c>
      <c r="Q4031">
        <v>1</v>
      </c>
      <c r="R4031">
        <v>9</v>
      </c>
      <c r="S4031">
        <v>1</v>
      </c>
      <c r="T4031">
        <v>7</v>
      </c>
      <c r="U4031">
        <v>0</v>
      </c>
      <c r="V4031">
        <v>0</v>
      </c>
      <c r="W4031">
        <v>0</v>
      </c>
      <c r="X4031">
        <v>8.4484910520739458</v>
      </c>
      <c r="Y4031">
        <v>1.1948982501511867</v>
      </c>
      <c r="Z4031">
        <v>21.929333423692114</v>
      </c>
      <c r="AA4031">
        <v>1.7271548335421527</v>
      </c>
      <c r="AB4031">
        <v>12.987794828586068</v>
      </c>
      <c r="AC4031">
        <v>0</v>
      </c>
      <c r="AD4031">
        <v>0</v>
      </c>
      <c r="AE4031">
        <v>46.287672388045465</v>
      </c>
    </row>
    <row r="4032" spans="1:31" x14ac:dyDescent="0.25">
      <c r="A4032">
        <v>2361869</v>
      </c>
      <c r="B4032">
        <v>1</v>
      </c>
      <c r="C4032" t="s">
        <v>80</v>
      </c>
      <c r="D4032" t="s">
        <v>110</v>
      </c>
      <c r="E4032" t="s">
        <v>148</v>
      </c>
      <c r="F4032" t="s">
        <v>11747</v>
      </c>
      <c r="G4032" t="s">
        <v>160</v>
      </c>
      <c r="H4032" t="s">
        <v>151</v>
      </c>
      <c r="I4032" t="s">
        <v>136</v>
      </c>
      <c r="J4032" t="s">
        <v>137</v>
      </c>
      <c r="K4032" t="s">
        <v>138</v>
      </c>
      <c r="L4032" t="s">
        <v>11748</v>
      </c>
      <c r="M4032" t="s">
        <v>11749</v>
      </c>
      <c r="N4032">
        <v>0.52583333300000001</v>
      </c>
      <c r="O4032">
        <v>0</v>
      </c>
      <c r="P4032">
        <v>4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0.62875089115315341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0.62875089115315341</v>
      </c>
    </row>
    <row r="4033" spans="1:31" x14ac:dyDescent="0.25">
      <c r="A4033">
        <v>2361992</v>
      </c>
      <c r="B4033">
        <v>1</v>
      </c>
      <c r="C4033" t="s">
        <v>80</v>
      </c>
      <c r="D4033" t="s">
        <v>93</v>
      </c>
      <c r="E4033" t="s">
        <v>148</v>
      </c>
      <c r="F4033" t="s">
        <v>11750</v>
      </c>
      <c r="G4033" t="s">
        <v>160</v>
      </c>
      <c r="H4033" t="s">
        <v>151</v>
      </c>
      <c r="I4033" t="s">
        <v>136</v>
      </c>
      <c r="J4033" t="s">
        <v>137</v>
      </c>
      <c r="K4033" t="s">
        <v>138</v>
      </c>
      <c r="L4033" t="s">
        <v>11751</v>
      </c>
      <c r="M4033" t="s">
        <v>11752</v>
      </c>
      <c r="N4033">
        <v>1.6586111109999999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1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0.23217815530656499</v>
      </c>
      <c r="AC4033">
        <v>0</v>
      </c>
      <c r="AD4033">
        <v>0</v>
      </c>
      <c r="AE4033">
        <v>0.23217815530656499</v>
      </c>
    </row>
    <row r="4034" spans="1:31" x14ac:dyDescent="0.25">
      <c r="A4034">
        <v>2362035</v>
      </c>
      <c r="B4034">
        <v>1</v>
      </c>
      <c r="C4034" t="s">
        <v>81</v>
      </c>
      <c r="D4034" t="s">
        <v>127</v>
      </c>
      <c r="E4034" t="s">
        <v>154</v>
      </c>
      <c r="F4034" t="s">
        <v>11753</v>
      </c>
      <c r="G4034" t="s">
        <v>2703</v>
      </c>
      <c r="H4034" t="s">
        <v>151</v>
      </c>
      <c r="I4034" t="s">
        <v>136</v>
      </c>
      <c r="J4034" t="s">
        <v>137</v>
      </c>
      <c r="K4034" t="s">
        <v>138</v>
      </c>
      <c r="L4034" t="s">
        <v>11754</v>
      </c>
      <c r="M4034" t="s">
        <v>11755</v>
      </c>
      <c r="N4034">
        <v>2.227777777</v>
      </c>
      <c r="O4034">
        <v>0</v>
      </c>
      <c r="P4034">
        <v>76</v>
      </c>
      <c r="Q4034">
        <v>0</v>
      </c>
      <c r="R4034">
        <v>5</v>
      </c>
      <c r="S4034">
        <v>0</v>
      </c>
      <c r="T4034">
        <v>10</v>
      </c>
      <c r="U4034">
        <v>0</v>
      </c>
      <c r="V4034">
        <v>0</v>
      </c>
      <c r="W4034">
        <v>0</v>
      </c>
      <c r="X4034">
        <v>52.941162829246913</v>
      </c>
      <c r="Y4034">
        <v>0</v>
      </c>
      <c r="Z4034">
        <v>111.1042767620511</v>
      </c>
      <c r="AA4034">
        <v>0</v>
      </c>
      <c r="AB4034">
        <v>23.372620089441792</v>
      </c>
      <c r="AC4034">
        <v>0</v>
      </c>
      <c r="AD4034">
        <v>0</v>
      </c>
      <c r="AE4034">
        <v>187.41805968073982</v>
      </c>
    </row>
    <row r="4035" spans="1:31" x14ac:dyDescent="0.25">
      <c r="A4035">
        <v>2361806</v>
      </c>
      <c r="B4035">
        <v>1</v>
      </c>
      <c r="C4035" t="s">
        <v>80</v>
      </c>
      <c r="D4035" t="s">
        <v>84</v>
      </c>
      <c r="E4035" t="s">
        <v>225</v>
      </c>
      <c r="F4035" t="s">
        <v>11756</v>
      </c>
      <c r="G4035" t="s">
        <v>219</v>
      </c>
      <c r="H4035" t="s">
        <v>151</v>
      </c>
      <c r="I4035" t="s">
        <v>136</v>
      </c>
      <c r="J4035" t="s">
        <v>137</v>
      </c>
      <c r="K4035" t="s">
        <v>138</v>
      </c>
      <c r="L4035" t="s">
        <v>11757</v>
      </c>
      <c r="M4035" t="s">
        <v>11758</v>
      </c>
      <c r="N4035">
        <v>0.61388888799999997</v>
      </c>
      <c r="O4035">
        <v>0</v>
      </c>
      <c r="P4035">
        <v>68</v>
      </c>
      <c r="Q4035">
        <v>0</v>
      </c>
      <c r="R4035">
        <v>0</v>
      </c>
      <c r="S4035">
        <v>0</v>
      </c>
      <c r="T4035">
        <v>9</v>
      </c>
      <c r="U4035">
        <v>0</v>
      </c>
      <c r="V4035">
        <v>0</v>
      </c>
      <c r="W4035">
        <v>0</v>
      </c>
      <c r="X4035">
        <v>11.066902641357188</v>
      </c>
      <c r="Y4035">
        <v>0</v>
      </c>
      <c r="Z4035">
        <v>0</v>
      </c>
      <c r="AA4035">
        <v>0</v>
      </c>
      <c r="AB4035">
        <v>3.0759803217280233</v>
      </c>
      <c r="AC4035">
        <v>0</v>
      </c>
      <c r="AD4035">
        <v>0</v>
      </c>
      <c r="AE4035">
        <v>14.142882963085212</v>
      </c>
    </row>
    <row r="4036" spans="1:31" x14ac:dyDescent="0.25">
      <c r="A4036">
        <v>2361849</v>
      </c>
      <c r="B4036">
        <v>1</v>
      </c>
      <c r="C4036" t="s">
        <v>80</v>
      </c>
      <c r="D4036" t="s">
        <v>109</v>
      </c>
      <c r="E4036" t="s">
        <v>154</v>
      </c>
      <c r="F4036" t="s">
        <v>11759</v>
      </c>
      <c r="G4036" t="s">
        <v>2040</v>
      </c>
      <c r="H4036" t="s">
        <v>151</v>
      </c>
      <c r="I4036" t="s">
        <v>136</v>
      </c>
      <c r="J4036" t="s">
        <v>137</v>
      </c>
      <c r="K4036" t="s">
        <v>138</v>
      </c>
      <c r="L4036" t="s">
        <v>11760</v>
      </c>
      <c r="M4036" t="s">
        <v>11761</v>
      </c>
      <c r="N4036">
        <v>0.51722222200000001</v>
      </c>
      <c r="O4036">
        <v>0</v>
      </c>
      <c r="P4036">
        <v>59</v>
      </c>
      <c r="Q4036">
        <v>0</v>
      </c>
      <c r="R4036">
        <v>6</v>
      </c>
      <c r="S4036">
        <v>0</v>
      </c>
      <c r="T4036">
        <v>12</v>
      </c>
      <c r="U4036">
        <v>0</v>
      </c>
      <c r="V4036">
        <v>0</v>
      </c>
      <c r="W4036">
        <v>0</v>
      </c>
      <c r="X4036">
        <v>5.7382108426718874</v>
      </c>
      <c r="Y4036">
        <v>0</v>
      </c>
      <c r="Z4036">
        <v>4.4673212428074232</v>
      </c>
      <c r="AA4036">
        <v>0</v>
      </c>
      <c r="AB4036">
        <v>1.7246544823042889</v>
      </c>
      <c r="AC4036">
        <v>0</v>
      </c>
      <c r="AD4036">
        <v>0</v>
      </c>
      <c r="AE4036">
        <v>11.930186567783599</v>
      </c>
    </row>
    <row r="4037" spans="1:31" x14ac:dyDescent="0.25">
      <c r="A4037">
        <v>2361978</v>
      </c>
      <c r="B4037">
        <v>1</v>
      </c>
      <c r="C4037" t="s">
        <v>80</v>
      </c>
      <c r="D4037" t="s">
        <v>84</v>
      </c>
      <c r="E4037" t="s">
        <v>171</v>
      </c>
      <c r="F4037" t="s">
        <v>680</v>
      </c>
      <c r="G4037" t="s">
        <v>168</v>
      </c>
      <c r="H4037" t="s">
        <v>135</v>
      </c>
      <c r="I4037" t="s">
        <v>136</v>
      </c>
      <c r="J4037" t="s">
        <v>137</v>
      </c>
      <c r="K4037" t="s">
        <v>138</v>
      </c>
      <c r="L4037" t="s">
        <v>11762</v>
      </c>
      <c r="M4037" t="s">
        <v>11763</v>
      </c>
      <c r="N4037">
        <v>0.22166666600000001</v>
      </c>
      <c r="O4037">
        <v>6</v>
      </c>
      <c r="P4037">
        <v>1369</v>
      </c>
      <c r="Q4037">
        <v>13</v>
      </c>
      <c r="R4037">
        <v>281</v>
      </c>
      <c r="S4037">
        <v>30</v>
      </c>
      <c r="T4037">
        <v>245</v>
      </c>
      <c r="U4037">
        <v>1</v>
      </c>
      <c r="V4037">
        <v>0</v>
      </c>
      <c r="W4037">
        <v>1.12891857046388</v>
      </c>
      <c r="X4037">
        <v>104.89467459713622</v>
      </c>
      <c r="Y4037">
        <v>7.9458717886363193</v>
      </c>
      <c r="Z4037">
        <v>42.316016378572996</v>
      </c>
      <c r="AA4037">
        <v>56.533886067391087</v>
      </c>
      <c r="AB4037">
        <v>73.555412962924322</v>
      </c>
      <c r="AC4037">
        <v>1.6841106710558202</v>
      </c>
      <c r="AD4037">
        <v>0</v>
      </c>
      <c r="AE4037">
        <v>288.05889103618063</v>
      </c>
    </row>
    <row r="4038" spans="1:31" x14ac:dyDescent="0.25">
      <c r="A4038">
        <v>2362001</v>
      </c>
      <c r="B4038">
        <v>1</v>
      </c>
      <c r="C4038" t="s">
        <v>81</v>
      </c>
      <c r="D4038" t="s">
        <v>127</v>
      </c>
      <c r="E4038" t="s">
        <v>154</v>
      </c>
      <c r="F4038" t="s">
        <v>11753</v>
      </c>
      <c r="G4038" t="s">
        <v>299</v>
      </c>
      <c r="H4038" t="s">
        <v>151</v>
      </c>
      <c r="I4038" t="s">
        <v>136</v>
      </c>
      <c r="J4038" t="s">
        <v>137</v>
      </c>
      <c r="K4038" t="s">
        <v>138</v>
      </c>
      <c r="L4038" t="s">
        <v>11764</v>
      </c>
      <c r="M4038" t="s">
        <v>11765</v>
      </c>
      <c r="N4038">
        <v>1.1558333329999999</v>
      </c>
      <c r="O4038">
        <v>0</v>
      </c>
      <c r="P4038">
        <v>76</v>
      </c>
      <c r="Q4038">
        <v>0</v>
      </c>
      <c r="R4038">
        <v>5</v>
      </c>
      <c r="S4038">
        <v>0</v>
      </c>
      <c r="T4038">
        <v>10</v>
      </c>
      <c r="U4038">
        <v>0</v>
      </c>
      <c r="V4038">
        <v>0</v>
      </c>
      <c r="W4038">
        <v>0</v>
      </c>
      <c r="X4038">
        <v>26.69645011471038</v>
      </c>
      <c r="Y4038">
        <v>0</v>
      </c>
      <c r="Z4038">
        <v>58.158531236587187</v>
      </c>
      <c r="AA4038">
        <v>0</v>
      </c>
      <c r="AB4038">
        <v>12.641939987850334</v>
      </c>
      <c r="AC4038">
        <v>0</v>
      </c>
      <c r="AD4038">
        <v>0</v>
      </c>
      <c r="AE4038">
        <v>97.496921339147903</v>
      </c>
    </row>
    <row r="4039" spans="1:31" x14ac:dyDescent="0.25">
      <c r="A4039">
        <v>2361815</v>
      </c>
      <c r="B4039">
        <v>1</v>
      </c>
      <c r="C4039" t="s">
        <v>80</v>
      </c>
      <c r="D4039" t="s">
        <v>93</v>
      </c>
      <c r="E4039" t="s">
        <v>166</v>
      </c>
      <c r="F4039" t="s">
        <v>11627</v>
      </c>
      <c r="G4039" t="s">
        <v>244</v>
      </c>
      <c r="H4039" t="s">
        <v>135</v>
      </c>
      <c r="I4039" t="s">
        <v>136</v>
      </c>
      <c r="J4039" t="s">
        <v>137</v>
      </c>
      <c r="K4039" t="s">
        <v>245</v>
      </c>
      <c r="L4039" t="s">
        <v>11766</v>
      </c>
      <c r="M4039" t="s">
        <v>11767</v>
      </c>
      <c r="N4039">
        <v>7.591111111</v>
      </c>
      <c r="O4039">
        <v>0</v>
      </c>
      <c r="P4039">
        <v>19</v>
      </c>
      <c r="Q4039">
        <v>0</v>
      </c>
      <c r="R4039">
        <v>6</v>
      </c>
      <c r="S4039">
        <v>10</v>
      </c>
      <c r="T4039">
        <v>990</v>
      </c>
      <c r="U4039">
        <v>5</v>
      </c>
      <c r="V4039">
        <v>17</v>
      </c>
      <c r="W4039">
        <v>0</v>
      </c>
      <c r="X4039">
        <v>17.076911309839943</v>
      </c>
      <c r="Y4039">
        <v>0</v>
      </c>
      <c r="Z4039">
        <v>107.63242901721496</v>
      </c>
      <c r="AA4039">
        <v>960.07052086722661</v>
      </c>
      <c r="AB4039">
        <v>5546.1869172252609</v>
      </c>
      <c r="AC4039">
        <v>598.48537610343851</v>
      </c>
      <c r="AD4039">
        <v>1406.698866562358</v>
      </c>
      <c r="AE4039">
        <v>8636.1510210853394</v>
      </c>
    </row>
    <row r="4040" spans="1:31" x14ac:dyDescent="0.25">
      <c r="A4040">
        <v>2361792</v>
      </c>
      <c r="B4040">
        <v>1</v>
      </c>
      <c r="C4040" t="s">
        <v>80</v>
      </c>
      <c r="D4040" t="s">
        <v>83</v>
      </c>
      <c r="E4040" t="s">
        <v>154</v>
      </c>
      <c r="F4040" t="s">
        <v>11768</v>
      </c>
      <c r="G4040" t="s">
        <v>252</v>
      </c>
      <c r="H4040" t="s">
        <v>151</v>
      </c>
      <c r="I4040" t="s">
        <v>136</v>
      </c>
      <c r="J4040" t="s">
        <v>137</v>
      </c>
      <c r="K4040" t="s">
        <v>245</v>
      </c>
      <c r="L4040" t="s">
        <v>11769</v>
      </c>
      <c r="M4040" t="s">
        <v>11770</v>
      </c>
      <c r="N4040">
        <v>0.950555555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37</v>
      </c>
      <c r="U4040">
        <v>0</v>
      </c>
      <c r="V4040">
        <v>1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24.897902963633275</v>
      </c>
      <c r="AC4040">
        <v>0</v>
      </c>
      <c r="AD4040">
        <v>11.622280849975711</v>
      </c>
      <c r="AE4040">
        <v>36.520183813608988</v>
      </c>
    </row>
    <row r="4041" spans="1:31" x14ac:dyDescent="0.25">
      <c r="A4041">
        <v>2361769</v>
      </c>
      <c r="B4041">
        <v>1</v>
      </c>
      <c r="C4041" t="s">
        <v>80</v>
      </c>
      <c r="D4041" t="s">
        <v>82</v>
      </c>
      <c r="E4041" t="s">
        <v>166</v>
      </c>
      <c r="F4041" t="s">
        <v>11771</v>
      </c>
      <c r="G4041" t="s">
        <v>168</v>
      </c>
      <c r="H4041" t="s">
        <v>135</v>
      </c>
      <c r="I4041" t="s">
        <v>136</v>
      </c>
      <c r="J4041" t="s">
        <v>137</v>
      </c>
      <c r="K4041" t="s">
        <v>138</v>
      </c>
      <c r="L4041" t="s">
        <v>11772</v>
      </c>
      <c r="M4041" t="s">
        <v>11710</v>
      </c>
      <c r="N4041">
        <v>3.3388888880000001</v>
      </c>
      <c r="O4041">
        <v>0</v>
      </c>
      <c r="P4041">
        <v>2256</v>
      </c>
      <c r="Q4041">
        <v>0</v>
      </c>
      <c r="R4041">
        <v>0</v>
      </c>
      <c r="S4041">
        <v>0</v>
      </c>
      <c r="T4041">
        <v>245</v>
      </c>
      <c r="U4041">
        <v>0</v>
      </c>
      <c r="V4041">
        <v>1</v>
      </c>
      <c r="W4041">
        <v>0</v>
      </c>
      <c r="X4041">
        <v>2028.9264766083072</v>
      </c>
      <c r="Y4041">
        <v>0</v>
      </c>
      <c r="Z4041">
        <v>0</v>
      </c>
      <c r="AA4041">
        <v>0</v>
      </c>
      <c r="AB4041">
        <v>467.07358794784722</v>
      </c>
      <c r="AC4041">
        <v>0</v>
      </c>
      <c r="AD4041">
        <v>12.650935572007199</v>
      </c>
      <c r="AE4041">
        <v>2508.6510001281617</v>
      </c>
    </row>
    <row r="4042" spans="1:31" x14ac:dyDescent="0.25">
      <c r="A4042">
        <v>2361686</v>
      </c>
      <c r="B4042">
        <v>1</v>
      </c>
      <c r="C4042" t="s">
        <v>80</v>
      </c>
      <c r="D4042" t="s">
        <v>101</v>
      </c>
      <c r="E4042" t="s">
        <v>166</v>
      </c>
      <c r="F4042" t="s">
        <v>11773</v>
      </c>
      <c r="G4042" t="s">
        <v>168</v>
      </c>
      <c r="H4042" t="s">
        <v>135</v>
      </c>
      <c r="I4042" t="s">
        <v>136</v>
      </c>
      <c r="J4042" t="s">
        <v>137</v>
      </c>
      <c r="K4042" t="s">
        <v>138</v>
      </c>
      <c r="L4042" t="s">
        <v>11774</v>
      </c>
      <c r="M4042" t="s">
        <v>11775</v>
      </c>
      <c r="N4042">
        <v>1.5547222220000001</v>
      </c>
      <c r="O4042">
        <v>4</v>
      </c>
      <c r="P4042">
        <v>0</v>
      </c>
      <c r="Q4042">
        <v>2</v>
      </c>
      <c r="R4042">
        <v>0</v>
      </c>
      <c r="S4042">
        <v>15</v>
      </c>
      <c r="T4042">
        <v>0</v>
      </c>
      <c r="U4042">
        <v>0</v>
      </c>
      <c r="V4042">
        <v>0</v>
      </c>
      <c r="W4042">
        <v>20.362924154500202</v>
      </c>
      <c r="X4042">
        <v>0</v>
      </c>
      <c r="Y4042">
        <v>21.849521043013084</v>
      </c>
      <c r="Z4042">
        <v>0</v>
      </c>
      <c r="AA4042">
        <v>493.28431257003223</v>
      </c>
      <c r="AB4042">
        <v>0</v>
      </c>
      <c r="AC4042">
        <v>0</v>
      </c>
      <c r="AD4042">
        <v>0</v>
      </c>
      <c r="AE4042">
        <v>535.49675776754555</v>
      </c>
    </row>
    <row r="4043" spans="1:31" x14ac:dyDescent="0.25">
      <c r="A4043">
        <v>2361832</v>
      </c>
      <c r="B4043">
        <v>1</v>
      </c>
      <c r="C4043" t="s">
        <v>81</v>
      </c>
      <c r="D4043" t="s">
        <v>128</v>
      </c>
      <c r="E4043" t="s">
        <v>132</v>
      </c>
      <c r="F4043" t="s">
        <v>11776</v>
      </c>
      <c r="G4043" t="s">
        <v>168</v>
      </c>
      <c r="H4043" t="s">
        <v>135</v>
      </c>
      <c r="I4043" t="s">
        <v>136</v>
      </c>
      <c r="J4043" t="s">
        <v>137</v>
      </c>
      <c r="K4043" t="s">
        <v>138</v>
      </c>
      <c r="L4043" t="s">
        <v>11777</v>
      </c>
      <c r="M4043" t="s">
        <v>11778</v>
      </c>
      <c r="N4043">
        <v>0.91055555499999996</v>
      </c>
      <c r="O4043">
        <v>0</v>
      </c>
      <c r="P4043">
        <v>111</v>
      </c>
      <c r="Q4043">
        <v>0</v>
      </c>
      <c r="R4043">
        <v>22</v>
      </c>
      <c r="S4043">
        <v>0</v>
      </c>
      <c r="T4043">
        <v>15</v>
      </c>
      <c r="U4043">
        <v>0</v>
      </c>
      <c r="V4043">
        <v>0</v>
      </c>
      <c r="W4043">
        <v>0</v>
      </c>
      <c r="X4043">
        <v>22.632455509426659</v>
      </c>
      <c r="Y4043">
        <v>0</v>
      </c>
      <c r="Z4043">
        <v>33.225013787684233</v>
      </c>
      <c r="AA4043">
        <v>0</v>
      </c>
      <c r="AB4043">
        <v>13.245019775924478</v>
      </c>
      <c r="AC4043">
        <v>0</v>
      </c>
      <c r="AD4043">
        <v>0</v>
      </c>
      <c r="AE4043">
        <v>69.102489073035372</v>
      </c>
    </row>
    <row r="4044" spans="1:31" x14ac:dyDescent="0.25">
      <c r="A4044">
        <v>2361732</v>
      </c>
      <c r="B4044">
        <v>1</v>
      </c>
      <c r="C4044" t="s">
        <v>80</v>
      </c>
      <c r="D4044" t="s">
        <v>110</v>
      </c>
      <c r="E4044" t="s">
        <v>132</v>
      </c>
      <c r="F4044" t="s">
        <v>11480</v>
      </c>
      <c r="G4044" t="s">
        <v>185</v>
      </c>
      <c r="H4044" t="s">
        <v>135</v>
      </c>
      <c r="I4044" t="s">
        <v>136</v>
      </c>
      <c r="J4044" t="s">
        <v>137</v>
      </c>
      <c r="K4044" t="s">
        <v>138</v>
      </c>
      <c r="L4044" t="s">
        <v>11779</v>
      </c>
      <c r="M4044" t="s">
        <v>11780</v>
      </c>
      <c r="N4044">
        <v>4.4758333329999997</v>
      </c>
      <c r="O4044">
        <v>0</v>
      </c>
      <c r="P4044">
        <v>1207</v>
      </c>
      <c r="Q4044">
        <v>0</v>
      </c>
      <c r="R4044">
        <v>0</v>
      </c>
      <c r="S4044">
        <v>0</v>
      </c>
      <c r="T4044">
        <v>113</v>
      </c>
      <c r="U4044">
        <v>0</v>
      </c>
      <c r="V4044">
        <v>0</v>
      </c>
      <c r="W4044">
        <v>0</v>
      </c>
      <c r="X4044">
        <v>1667.3491941554294</v>
      </c>
      <c r="Y4044">
        <v>0</v>
      </c>
      <c r="Z4044">
        <v>0</v>
      </c>
      <c r="AA4044">
        <v>0</v>
      </c>
      <c r="AB4044">
        <v>299.13346518052725</v>
      </c>
      <c r="AC4044">
        <v>0</v>
      </c>
      <c r="AD4044">
        <v>0</v>
      </c>
      <c r="AE4044">
        <v>1966.4826593359567</v>
      </c>
    </row>
    <row r="4045" spans="1:31" x14ac:dyDescent="0.25">
      <c r="A4045">
        <v>2361775</v>
      </c>
      <c r="B4045">
        <v>1</v>
      </c>
      <c r="C4045" t="s">
        <v>80</v>
      </c>
      <c r="D4045" t="s">
        <v>82</v>
      </c>
      <c r="E4045" t="s">
        <v>132</v>
      </c>
      <c r="F4045" t="s">
        <v>11781</v>
      </c>
      <c r="G4045" t="s">
        <v>244</v>
      </c>
      <c r="H4045" t="s">
        <v>135</v>
      </c>
      <c r="I4045" t="s">
        <v>136</v>
      </c>
      <c r="J4045" t="s">
        <v>137</v>
      </c>
      <c r="K4045" t="s">
        <v>245</v>
      </c>
      <c r="L4045" t="s">
        <v>11782</v>
      </c>
      <c r="M4045" t="s">
        <v>11783</v>
      </c>
      <c r="N4045">
        <v>6.5113888879999999</v>
      </c>
      <c r="O4045">
        <v>0</v>
      </c>
      <c r="P4045">
        <v>254</v>
      </c>
      <c r="Q4045">
        <v>0</v>
      </c>
      <c r="R4045">
        <v>0</v>
      </c>
      <c r="S4045">
        <v>0</v>
      </c>
      <c r="T4045">
        <v>1430</v>
      </c>
      <c r="U4045">
        <v>0</v>
      </c>
      <c r="V4045">
        <v>1</v>
      </c>
      <c r="W4045">
        <v>0</v>
      </c>
      <c r="X4045">
        <v>519.96360340703643</v>
      </c>
      <c r="Y4045">
        <v>0</v>
      </c>
      <c r="Z4045">
        <v>0</v>
      </c>
      <c r="AA4045">
        <v>0</v>
      </c>
      <c r="AB4045">
        <v>5989.9456523672361</v>
      </c>
      <c r="AC4045">
        <v>0</v>
      </c>
      <c r="AD4045">
        <v>33.330667228107615</v>
      </c>
      <c r="AE4045">
        <v>6543.2399230023802</v>
      </c>
    </row>
    <row r="4046" spans="1:31" x14ac:dyDescent="0.25">
      <c r="A4046">
        <v>2362024</v>
      </c>
      <c r="B4046">
        <v>1</v>
      </c>
      <c r="C4046" t="s">
        <v>81</v>
      </c>
      <c r="D4046" t="s">
        <v>117</v>
      </c>
      <c r="E4046" t="s">
        <v>225</v>
      </c>
      <c r="F4046" t="s">
        <v>11784</v>
      </c>
      <c r="G4046" t="s">
        <v>2703</v>
      </c>
      <c r="H4046" t="s">
        <v>151</v>
      </c>
      <c r="I4046" t="s">
        <v>136</v>
      </c>
      <c r="J4046" t="s">
        <v>137</v>
      </c>
      <c r="K4046" t="s">
        <v>138</v>
      </c>
      <c r="L4046" t="s">
        <v>11785</v>
      </c>
      <c r="M4046" t="s">
        <v>11786</v>
      </c>
      <c r="N4046">
        <v>1.131388888</v>
      </c>
      <c r="O4046">
        <v>0</v>
      </c>
      <c r="P4046">
        <v>4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0.39340939637823724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0.39340939637823724</v>
      </c>
    </row>
    <row r="4047" spans="1:31" x14ac:dyDescent="0.25">
      <c r="A4047">
        <v>2361895</v>
      </c>
      <c r="B4047">
        <v>1</v>
      </c>
      <c r="C4047" t="s">
        <v>80</v>
      </c>
      <c r="D4047" t="s">
        <v>106</v>
      </c>
      <c r="E4047" t="s">
        <v>225</v>
      </c>
      <c r="F4047" t="s">
        <v>11787</v>
      </c>
      <c r="G4047" t="s">
        <v>227</v>
      </c>
      <c r="H4047" t="s">
        <v>151</v>
      </c>
      <c r="I4047" t="s">
        <v>136</v>
      </c>
      <c r="J4047" t="s">
        <v>137</v>
      </c>
      <c r="K4047" t="s">
        <v>138</v>
      </c>
      <c r="L4047" t="s">
        <v>11788</v>
      </c>
      <c r="M4047" t="s">
        <v>11789</v>
      </c>
      <c r="N4047">
        <v>1.609722222</v>
      </c>
      <c r="O4047">
        <v>0</v>
      </c>
      <c r="P4047">
        <v>4</v>
      </c>
      <c r="Q4047">
        <v>0</v>
      </c>
      <c r="R4047">
        <v>4</v>
      </c>
      <c r="S4047">
        <v>0</v>
      </c>
      <c r="T4047">
        <v>3</v>
      </c>
      <c r="U4047">
        <v>0</v>
      </c>
      <c r="V4047">
        <v>0</v>
      </c>
      <c r="W4047">
        <v>0</v>
      </c>
      <c r="X4047">
        <v>1.1210712168169823</v>
      </c>
      <c r="Y4047">
        <v>0</v>
      </c>
      <c r="Z4047">
        <v>28.755251038972165</v>
      </c>
      <c r="AA4047">
        <v>0</v>
      </c>
      <c r="AB4047">
        <v>16.46948572903505</v>
      </c>
      <c r="AC4047">
        <v>0</v>
      </c>
      <c r="AD4047">
        <v>0</v>
      </c>
      <c r="AE4047">
        <v>46.345807984824198</v>
      </c>
    </row>
    <row r="4048" spans="1:31" x14ac:dyDescent="0.25">
      <c r="A4048">
        <v>2361872</v>
      </c>
      <c r="B4048">
        <v>1</v>
      </c>
      <c r="C4048" t="s">
        <v>80</v>
      </c>
      <c r="D4048" t="s">
        <v>93</v>
      </c>
      <c r="E4048" t="s">
        <v>166</v>
      </c>
      <c r="F4048" t="s">
        <v>3146</v>
      </c>
      <c r="G4048" t="s">
        <v>168</v>
      </c>
      <c r="H4048" t="s">
        <v>135</v>
      </c>
      <c r="I4048" t="s">
        <v>136</v>
      </c>
      <c r="J4048" t="s">
        <v>137</v>
      </c>
      <c r="K4048" t="s">
        <v>138</v>
      </c>
      <c r="L4048" t="s">
        <v>11790</v>
      </c>
      <c r="M4048" t="s">
        <v>11791</v>
      </c>
      <c r="N4048">
        <v>8.6111111000000004E-2</v>
      </c>
      <c r="O4048">
        <v>0</v>
      </c>
      <c r="P4048">
        <v>423</v>
      </c>
      <c r="Q4048">
        <v>47</v>
      </c>
      <c r="R4048">
        <v>344</v>
      </c>
      <c r="S4048">
        <v>14</v>
      </c>
      <c r="T4048">
        <v>236</v>
      </c>
      <c r="U4048">
        <v>0</v>
      </c>
      <c r="V4048">
        <v>1</v>
      </c>
      <c r="W4048">
        <v>0</v>
      </c>
      <c r="X4048">
        <v>10.383578712640331</v>
      </c>
      <c r="Y4048">
        <v>19.339650577256535</v>
      </c>
      <c r="Z4048">
        <v>89.901367708427088</v>
      </c>
      <c r="AA4048">
        <v>8.1800656797357529</v>
      </c>
      <c r="AB4048">
        <v>35.907831863611626</v>
      </c>
      <c r="AC4048">
        <v>0</v>
      </c>
      <c r="AD4048">
        <v>4.3820453176441667</v>
      </c>
      <c r="AE4048">
        <v>168.09453985931549</v>
      </c>
    </row>
    <row r="4049" spans="1:31" x14ac:dyDescent="0.25">
      <c r="A4049">
        <v>2362064</v>
      </c>
      <c r="B4049">
        <v>1</v>
      </c>
      <c r="C4049" t="s">
        <v>81</v>
      </c>
      <c r="D4049" t="s">
        <v>112</v>
      </c>
      <c r="E4049" t="s">
        <v>148</v>
      </c>
      <c r="F4049" t="s">
        <v>11792</v>
      </c>
      <c r="G4049" t="s">
        <v>160</v>
      </c>
      <c r="H4049" t="s">
        <v>151</v>
      </c>
      <c r="I4049" t="s">
        <v>136</v>
      </c>
      <c r="J4049" t="s">
        <v>137</v>
      </c>
      <c r="K4049" t="s">
        <v>138</v>
      </c>
      <c r="L4049" t="s">
        <v>11495</v>
      </c>
      <c r="M4049" t="s">
        <v>11793</v>
      </c>
      <c r="N4049">
        <v>1.1725000000000001</v>
      </c>
      <c r="O4049">
        <v>0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2.681412466695E-2</v>
      </c>
      <c r="AA4049">
        <v>0</v>
      </c>
      <c r="AB4049">
        <v>0</v>
      </c>
      <c r="AC4049">
        <v>0</v>
      </c>
      <c r="AD4049">
        <v>0</v>
      </c>
      <c r="AE4049">
        <v>2.681412466695E-2</v>
      </c>
    </row>
    <row r="4050" spans="1:31" x14ac:dyDescent="0.25">
      <c r="A4050">
        <v>2361915</v>
      </c>
      <c r="B4050">
        <v>1</v>
      </c>
      <c r="C4050" t="s">
        <v>81</v>
      </c>
      <c r="D4050" t="s">
        <v>118</v>
      </c>
      <c r="E4050" t="s">
        <v>148</v>
      </c>
      <c r="F4050" t="s">
        <v>11794</v>
      </c>
      <c r="G4050" t="s">
        <v>160</v>
      </c>
      <c r="H4050" t="s">
        <v>151</v>
      </c>
      <c r="I4050" t="s">
        <v>136</v>
      </c>
      <c r="J4050" t="s">
        <v>137</v>
      </c>
      <c r="K4050" t="s">
        <v>138</v>
      </c>
      <c r="L4050" t="s">
        <v>11795</v>
      </c>
      <c r="M4050" t="s">
        <v>11796</v>
      </c>
      <c r="N4050">
        <v>2.0394444439999999</v>
      </c>
      <c r="O4050">
        <v>0</v>
      </c>
      <c r="P4050">
        <v>4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4.9887797590642107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4.9887797590642107</v>
      </c>
    </row>
    <row r="4051" spans="1:31" x14ac:dyDescent="0.25">
      <c r="A4051">
        <v>2361938</v>
      </c>
      <c r="B4051">
        <v>1</v>
      </c>
      <c r="C4051" t="s">
        <v>80</v>
      </c>
      <c r="D4051" t="s">
        <v>93</v>
      </c>
      <c r="E4051" t="s">
        <v>225</v>
      </c>
      <c r="F4051" t="s">
        <v>11797</v>
      </c>
      <c r="G4051" t="s">
        <v>2703</v>
      </c>
      <c r="H4051" t="s">
        <v>151</v>
      </c>
      <c r="I4051" t="s">
        <v>136</v>
      </c>
      <c r="J4051" t="s">
        <v>137</v>
      </c>
      <c r="K4051" t="s">
        <v>138</v>
      </c>
      <c r="L4051" t="s">
        <v>11798</v>
      </c>
      <c r="M4051" t="s">
        <v>11799</v>
      </c>
      <c r="N4051">
        <v>1.493055555</v>
      </c>
      <c r="O4051">
        <v>0</v>
      </c>
      <c r="P4051">
        <v>1</v>
      </c>
      <c r="Q4051">
        <v>0</v>
      </c>
      <c r="R4051">
        <v>6</v>
      </c>
      <c r="S4051">
        <v>0</v>
      </c>
      <c r="T4051">
        <v>2</v>
      </c>
      <c r="U4051">
        <v>0</v>
      </c>
      <c r="V4051">
        <v>0</v>
      </c>
      <c r="W4051">
        <v>0</v>
      </c>
      <c r="X4051">
        <v>0.81908107426523824</v>
      </c>
      <c r="Y4051">
        <v>0</v>
      </c>
      <c r="Z4051">
        <v>5.2312125115891321</v>
      </c>
      <c r="AA4051">
        <v>0</v>
      </c>
      <c r="AB4051">
        <v>3.3269913000334803</v>
      </c>
      <c r="AC4051">
        <v>0</v>
      </c>
      <c r="AD4051">
        <v>0</v>
      </c>
      <c r="AE4051">
        <v>9.3772848858878497</v>
      </c>
    </row>
    <row r="4052" spans="1:31" x14ac:dyDescent="0.25">
      <c r="A4052">
        <v>2362044</v>
      </c>
      <c r="B4052">
        <v>1</v>
      </c>
      <c r="C4052" t="s">
        <v>80</v>
      </c>
      <c r="D4052" t="s">
        <v>100</v>
      </c>
      <c r="E4052" t="s">
        <v>166</v>
      </c>
      <c r="F4052" t="s">
        <v>11800</v>
      </c>
      <c r="G4052" t="s">
        <v>168</v>
      </c>
      <c r="H4052" t="s">
        <v>135</v>
      </c>
      <c r="I4052" t="s">
        <v>136</v>
      </c>
      <c r="J4052" t="s">
        <v>137</v>
      </c>
      <c r="K4052" t="s">
        <v>138</v>
      </c>
      <c r="L4052" t="s">
        <v>11801</v>
      </c>
      <c r="M4052" t="s">
        <v>11802</v>
      </c>
      <c r="N4052">
        <v>0.15888888800000001</v>
      </c>
      <c r="O4052">
        <v>4</v>
      </c>
      <c r="P4052">
        <v>937</v>
      </c>
      <c r="Q4052">
        <v>26</v>
      </c>
      <c r="R4052">
        <v>381</v>
      </c>
      <c r="S4052">
        <v>14</v>
      </c>
      <c r="T4052">
        <v>196</v>
      </c>
      <c r="U4052">
        <v>2</v>
      </c>
      <c r="V4052">
        <v>0</v>
      </c>
      <c r="W4052">
        <v>0.55793225757984011</v>
      </c>
      <c r="X4052">
        <v>42.616452938494831</v>
      </c>
      <c r="Y4052">
        <v>2.6111040826581826</v>
      </c>
      <c r="Z4052">
        <v>32.297440089705113</v>
      </c>
      <c r="AA4052">
        <v>34.667455703609306</v>
      </c>
      <c r="AB4052">
        <v>23.831512888795849</v>
      </c>
      <c r="AC4052">
        <v>2.1272656444429869</v>
      </c>
      <c r="AD4052">
        <v>0</v>
      </c>
      <c r="AE4052">
        <v>138.70916360528611</v>
      </c>
    </row>
    <row r="4053" spans="1:31" x14ac:dyDescent="0.25">
      <c r="A4053">
        <v>2361795</v>
      </c>
      <c r="B4053">
        <v>1</v>
      </c>
      <c r="C4053" t="s">
        <v>81</v>
      </c>
      <c r="D4053" t="s">
        <v>128</v>
      </c>
      <c r="E4053" t="s">
        <v>166</v>
      </c>
      <c r="F4053" t="s">
        <v>11803</v>
      </c>
      <c r="G4053" t="s">
        <v>244</v>
      </c>
      <c r="H4053" t="s">
        <v>135</v>
      </c>
      <c r="I4053" t="s">
        <v>136</v>
      </c>
      <c r="J4053" t="s">
        <v>137</v>
      </c>
      <c r="K4053" t="s">
        <v>245</v>
      </c>
      <c r="L4053" t="s">
        <v>11804</v>
      </c>
      <c r="M4053" t="s">
        <v>11805</v>
      </c>
      <c r="N4053">
        <v>0.495</v>
      </c>
      <c r="O4053">
        <v>0</v>
      </c>
      <c r="P4053">
        <v>99</v>
      </c>
      <c r="Q4053">
        <v>0</v>
      </c>
      <c r="R4053">
        <v>0</v>
      </c>
      <c r="S4053">
        <v>186</v>
      </c>
      <c r="T4053">
        <v>6</v>
      </c>
      <c r="U4053">
        <v>60</v>
      </c>
      <c r="V4053">
        <v>3</v>
      </c>
      <c r="W4053">
        <v>0</v>
      </c>
      <c r="X4053">
        <v>25.092770687178948</v>
      </c>
      <c r="Y4053">
        <v>0</v>
      </c>
      <c r="Z4053">
        <v>0</v>
      </c>
      <c r="AA4053">
        <v>456.9423050584623</v>
      </c>
      <c r="AB4053">
        <v>14.417691821257229</v>
      </c>
      <c r="AC4053">
        <v>1921.2112009976452</v>
      </c>
      <c r="AD4053">
        <v>37.020837542685484</v>
      </c>
      <c r="AE4053">
        <v>2454.6848061072292</v>
      </c>
    </row>
    <row r="4054" spans="1:31" x14ac:dyDescent="0.25">
      <c r="A4054">
        <v>2361852</v>
      </c>
      <c r="B4054">
        <v>1</v>
      </c>
      <c r="C4054" t="s">
        <v>80</v>
      </c>
      <c r="D4054" t="s">
        <v>98</v>
      </c>
      <c r="E4054" t="s">
        <v>166</v>
      </c>
      <c r="F4054" t="s">
        <v>11806</v>
      </c>
      <c r="G4054" t="s">
        <v>168</v>
      </c>
      <c r="H4054" t="s">
        <v>135</v>
      </c>
      <c r="I4054" t="s">
        <v>136</v>
      </c>
      <c r="J4054" t="s">
        <v>137</v>
      </c>
      <c r="K4054" t="s">
        <v>138</v>
      </c>
      <c r="L4054" t="s">
        <v>11807</v>
      </c>
      <c r="M4054" t="s">
        <v>11808</v>
      </c>
      <c r="N4054">
        <v>0.318611111</v>
      </c>
      <c r="O4054">
        <v>0</v>
      </c>
      <c r="P4054">
        <v>3069</v>
      </c>
      <c r="Q4054">
        <v>11</v>
      </c>
      <c r="R4054">
        <v>646</v>
      </c>
      <c r="S4054">
        <v>23</v>
      </c>
      <c r="T4054">
        <v>745</v>
      </c>
      <c r="U4054">
        <v>4</v>
      </c>
      <c r="V4054">
        <v>0</v>
      </c>
      <c r="W4054">
        <v>0</v>
      </c>
      <c r="X4054">
        <v>195.64390385141476</v>
      </c>
      <c r="Y4054">
        <v>11.934824484290248</v>
      </c>
      <c r="Z4054">
        <v>356.84107628853985</v>
      </c>
      <c r="AA4054">
        <v>65.191354511084924</v>
      </c>
      <c r="AB4054">
        <v>209.26532160451558</v>
      </c>
      <c r="AC4054">
        <v>16.192592300877756</v>
      </c>
      <c r="AD4054">
        <v>0</v>
      </c>
      <c r="AE4054">
        <v>855.0690730407232</v>
      </c>
    </row>
    <row r="4055" spans="1:31" x14ac:dyDescent="0.25">
      <c r="A4055">
        <v>2361812</v>
      </c>
      <c r="B4055">
        <v>1</v>
      </c>
      <c r="C4055" t="s">
        <v>80</v>
      </c>
      <c r="D4055" t="s">
        <v>97</v>
      </c>
      <c r="E4055" t="s">
        <v>132</v>
      </c>
      <c r="F4055" t="s">
        <v>11809</v>
      </c>
      <c r="G4055" t="s">
        <v>168</v>
      </c>
      <c r="H4055" t="s">
        <v>135</v>
      </c>
      <c r="I4055" t="s">
        <v>136</v>
      </c>
      <c r="J4055" t="s">
        <v>137</v>
      </c>
      <c r="K4055" t="s">
        <v>138</v>
      </c>
      <c r="L4055" t="s">
        <v>11810</v>
      </c>
      <c r="M4055" t="s">
        <v>11811</v>
      </c>
      <c r="N4055">
        <v>0.57250000000000001</v>
      </c>
      <c r="O4055">
        <v>0</v>
      </c>
      <c r="P4055">
        <v>462</v>
      </c>
      <c r="Q4055">
        <v>2</v>
      </c>
      <c r="R4055">
        <v>88</v>
      </c>
      <c r="S4055">
        <v>14</v>
      </c>
      <c r="T4055">
        <v>358</v>
      </c>
      <c r="U4055">
        <v>5</v>
      </c>
      <c r="V4055">
        <v>1</v>
      </c>
      <c r="W4055">
        <v>0</v>
      </c>
      <c r="X4055">
        <v>79.637409005436069</v>
      </c>
      <c r="Y4055">
        <v>13.787350086639984</v>
      </c>
      <c r="Z4055">
        <v>31.88148596320174</v>
      </c>
      <c r="AA4055">
        <v>29.059253416289099</v>
      </c>
      <c r="AB4055">
        <v>186.97352067692611</v>
      </c>
      <c r="AC4055">
        <v>79.809525919002908</v>
      </c>
      <c r="AD4055">
        <v>7.9089909094030002</v>
      </c>
      <c r="AE4055">
        <v>429.05753597689886</v>
      </c>
    </row>
    <row r="4056" spans="1:31" x14ac:dyDescent="0.25">
      <c r="A4056">
        <v>2361858</v>
      </c>
      <c r="B4056">
        <v>1</v>
      </c>
      <c r="C4056" t="s">
        <v>81</v>
      </c>
      <c r="D4056" t="s">
        <v>113</v>
      </c>
      <c r="E4056" t="s">
        <v>148</v>
      </c>
      <c r="F4056" t="s">
        <v>11812</v>
      </c>
      <c r="G4056" t="s">
        <v>160</v>
      </c>
      <c r="H4056" t="s">
        <v>151</v>
      </c>
      <c r="I4056" t="s">
        <v>136</v>
      </c>
      <c r="J4056" t="s">
        <v>137</v>
      </c>
      <c r="K4056" t="s">
        <v>138</v>
      </c>
      <c r="L4056" t="s">
        <v>11813</v>
      </c>
      <c r="M4056" t="s">
        <v>11814</v>
      </c>
      <c r="N4056">
        <v>1.269722222</v>
      </c>
      <c r="O4056">
        <v>0</v>
      </c>
      <c r="P4056">
        <v>1</v>
      </c>
      <c r="Q4056">
        <v>0</v>
      </c>
      <c r="R4056">
        <v>0</v>
      </c>
      <c r="S4056">
        <v>0</v>
      </c>
      <c r="T4056">
        <v>1</v>
      </c>
      <c r="U4056">
        <v>0</v>
      </c>
      <c r="V4056">
        <v>0</v>
      </c>
      <c r="W4056">
        <v>0</v>
      </c>
      <c r="X4056">
        <v>0.58944056999758954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0.58944056999758954</v>
      </c>
    </row>
    <row r="4057" spans="1:31" x14ac:dyDescent="0.25">
      <c r="A4057">
        <v>2362004</v>
      </c>
      <c r="B4057">
        <v>1</v>
      </c>
      <c r="C4057" t="s">
        <v>80</v>
      </c>
      <c r="D4057" t="s">
        <v>84</v>
      </c>
      <c r="E4057" t="s">
        <v>154</v>
      </c>
      <c r="F4057" t="s">
        <v>11815</v>
      </c>
      <c r="G4057" t="s">
        <v>288</v>
      </c>
      <c r="H4057" t="s">
        <v>151</v>
      </c>
      <c r="I4057" t="s">
        <v>136</v>
      </c>
      <c r="J4057" t="s">
        <v>137</v>
      </c>
      <c r="K4057" t="s">
        <v>138</v>
      </c>
      <c r="L4057" t="s">
        <v>11816</v>
      </c>
      <c r="M4057" t="s">
        <v>11817</v>
      </c>
      <c r="N4057">
        <v>3.491944444</v>
      </c>
      <c r="O4057">
        <v>0</v>
      </c>
      <c r="P4057">
        <v>60</v>
      </c>
      <c r="Q4057">
        <v>0</v>
      </c>
      <c r="R4057">
        <v>70</v>
      </c>
      <c r="S4057">
        <v>0</v>
      </c>
      <c r="T4057">
        <v>17</v>
      </c>
      <c r="U4057">
        <v>0</v>
      </c>
      <c r="V4057">
        <v>0</v>
      </c>
      <c r="W4057">
        <v>0</v>
      </c>
      <c r="X4057">
        <v>105.08104241727045</v>
      </c>
      <c r="Y4057">
        <v>0</v>
      </c>
      <c r="Z4057">
        <v>181.73817780054179</v>
      </c>
      <c r="AA4057">
        <v>0</v>
      </c>
      <c r="AB4057">
        <v>77.81612649191203</v>
      </c>
      <c r="AC4057">
        <v>0</v>
      </c>
      <c r="AD4057">
        <v>0</v>
      </c>
      <c r="AE4057">
        <v>364.63534670972427</v>
      </c>
    </row>
    <row r="4058" spans="1:31" x14ac:dyDescent="0.25">
      <c r="A4058">
        <v>2361958</v>
      </c>
      <c r="B4058">
        <v>1</v>
      </c>
      <c r="C4058" t="s">
        <v>80</v>
      </c>
      <c r="D4058" t="s">
        <v>96</v>
      </c>
      <c r="E4058" t="s">
        <v>148</v>
      </c>
      <c r="F4058" t="s">
        <v>11818</v>
      </c>
      <c r="G4058" t="s">
        <v>240</v>
      </c>
      <c r="H4058" t="s">
        <v>151</v>
      </c>
      <c r="I4058" t="s">
        <v>136</v>
      </c>
      <c r="J4058" t="s">
        <v>137</v>
      </c>
      <c r="K4058" t="s">
        <v>138</v>
      </c>
      <c r="L4058" t="s">
        <v>11819</v>
      </c>
      <c r="M4058" t="s">
        <v>11820</v>
      </c>
      <c r="N4058">
        <v>3.5825</v>
      </c>
      <c r="O4058">
        <v>0</v>
      </c>
      <c r="P4058">
        <v>1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1.2514075008561953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1.2514075008561953</v>
      </c>
    </row>
    <row r="4059" spans="1:31" x14ac:dyDescent="0.25">
      <c r="A4059">
        <v>2361689</v>
      </c>
      <c r="B4059">
        <v>1</v>
      </c>
      <c r="C4059" t="s">
        <v>80</v>
      </c>
      <c r="D4059" t="s">
        <v>105</v>
      </c>
      <c r="E4059" t="s">
        <v>148</v>
      </c>
      <c r="F4059" t="s">
        <v>11821</v>
      </c>
      <c r="G4059" t="s">
        <v>240</v>
      </c>
      <c r="H4059" t="s">
        <v>151</v>
      </c>
      <c r="I4059" t="s">
        <v>136</v>
      </c>
      <c r="J4059" t="s">
        <v>137</v>
      </c>
      <c r="K4059" t="s">
        <v>138</v>
      </c>
      <c r="L4059" t="s">
        <v>11822</v>
      </c>
      <c r="M4059" t="s">
        <v>11823</v>
      </c>
      <c r="N4059">
        <v>1.7041666660000001</v>
      </c>
      <c r="O4059">
        <v>0</v>
      </c>
      <c r="P4059">
        <v>8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1.3121599848596956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1.3121599848596956</v>
      </c>
    </row>
    <row r="4060" spans="1:31" x14ac:dyDescent="0.25">
      <c r="A4060">
        <v>2361789</v>
      </c>
      <c r="B4060">
        <v>1</v>
      </c>
      <c r="C4060" t="s">
        <v>80</v>
      </c>
      <c r="D4060" t="s">
        <v>95</v>
      </c>
      <c r="E4060" t="s">
        <v>320</v>
      </c>
      <c r="F4060" t="s">
        <v>11824</v>
      </c>
      <c r="G4060" t="s">
        <v>244</v>
      </c>
      <c r="H4060" t="s">
        <v>135</v>
      </c>
      <c r="I4060" t="s">
        <v>136</v>
      </c>
      <c r="J4060" t="s">
        <v>137</v>
      </c>
      <c r="K4060" t="s">
        <v>245</v>
      </c>
      <c r="L4060" t="s">
        <v>11825</v>
      </c>
      <c r="M4060" t="s">
        <v>11826</v>
      </c>
      <c r="N4060">
        <v>6.4788361109999997</v>
      </c>
      <c r="O4060">
        <v>49</v>
      </c>
      <c r="P4060">
        <v>58</v>
      </c>
      <c r="Q4060">
        <v>47</v>
      </c>
      <c r="R4060">
        <v>119</v>
      </c>
      <c r="S4060">
        <v>55</v>
      </c>
      <c r="T4060">
        <v>40</v>
      </c>
      <c r="U4060">
        <v>7</v>
      </c>
      <c r="V4060">
        <v>1</v>
      </c>
      <c r="W4060">
        <v>232.89702097817596</v>
      </c>
      <c r="X4060">
        <v>167.97672089485869</v>
      </c>
      <c r="Y4060">
        <v>1164.7031694077252</v>
      </c>
      <c r="Z4060">
        <v>540.29881687825264</v>
      </c>
      <c r="AA4060">
        <v>3710.783770122579</v>
      </c>
      <c r="AB4060">
        <v>321.8868661054791</v>
      </c>
      <c r="AC4060">
        <v>3018.3193420602297</v>
      </c>
      <c r="AD4060">
        <v>14.839590900803238</v>
      </c>
      <c r="AE4060">
        <v>9171.7052973481041</v>
      </c>
    </row>
    <row r="4061" spans="1:31" x14ac:dyDescent="0.25">
      <c r="A4061">
        <v>2361921</v>
      </c>
      <c r="B4061">
        <v>1</v>
      </c>
      <c r="C4061" t="s">
        <v>81</v>
      </c>
      <c r="D4061" t="s">
        <v>123</v>
      </c>
      <c r="E4061" t="s">
        <v>154</v>
      </c>
      <c r="F4061" t="s">
        <v>11827</v>
      </c>
      <c r="G4061" t="s">
        <v>299</v>
      </c>
      <c r="H4061" t="s">
        <v>151</v>
      </c>
      <c r="I4061" t="s">
        <v>136</v>
      </c>
      <c r="J4061" t="s">
        <v>137</v>
      </c>
      <c r="K4061" t="s">
        <v>138</v>
      </c>
      <c r="L4061" t="s">
        <v>11828</v>
      </c>
      <c r="M4061" t="s">
        <v>11829</v>
      </c>
      <c r="N4061">
        <v>0.87416666600000004</v>
      </c>
      <c r="O4061">
        <v>0</v>
      </c>
      <c r="P4061">
        <v>0</v>
      </c>
      <c r="Q4061">
        <v>0</v>
      </c>
      <c r="R4061">
        <v>3</v>
      </c>
      <c r="S4061">
        <v>0</v>
      </c>
      <c r="T4061">
        <v>2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0.88732822568058678</v>
      </c>
      <c r="AA4061">
        <v>0</v>
      </c>
      <c r="AB4061">
        <v>3.3000844137740275</v>
      </c>
      <c r="AC4061">
        <v>0</v>
      </c>
      <c r="AD4061">
        <v>0</v>
      </c>
      <c r="AE4061">
        <v>4.1874126394546138</v>
      </c>
    </row>
    <row r="4062" spans="1:31" x14ac:dyDescent="0.25">
      <c r="A4062">
        <v>2362021</v>
      </c>
      <c r="B4062">
        <v>1</v>
      </c>
      <c r="C4062" t="s">
        <v>80</v>
      </c>
      <c r="D4062" t="s">
        <v>97</v>
      </c>
      <c r="E4062" t="s">
        <v>148</v>
      </c>
      <c r="F4062" t="s">
        <v>11830</v>
      </c>
      <c r="G4062" t="s">
        <v>240</v>
      </c>
      <c r="H4062" t="s">
        <v>151</v>
      </c>
      <c r="I4062" t="s">
        <v>136</v>
      </c>
      <c r="J4062" t="s">
        <v>137</v>
      </c>
      <c r="K4062" t="s">
        <v>138</v>
      </c>
      <c r="L4062" t="s">
        <v>11831</v>
      </c>
      <c r="M4062" t="s">
        <v>11832</v>
      </c>
      <c r="N4062">
        <v>3.3397222219999998</v>
      </c>
      <c r="O4062">
        <v>0</v>
      </c>
      <c r="P4062">
        <v>1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1.7125806616831758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1.7125806616831758</v>
      </c>
    </row>
    <row r="4063" spans="1:31" x14ac:dyDescent="0.25">
      <c r="A4063">
        <v>2362084</v>
      </c>
      <c r="B4063">
        <v>1</v>
      </c>
      <c r="C4063" t="s">
        <v>81</v>
      </c>
      <c r="D4063" t="s">
        <v>114</v>
      </c>
      <c r="E4063" t="s">
        <v>132</v>
      </c>
      <c r="F4063" t="s">
        <v>11833</v>
      </c>
      <c r="G4063" t="s">
        <v>134</v>
      </c>
      <c r="H4063" t="s">
        <v>135</v>
      </c>
      <c r="I4063" t="s">
        <v>136</v>
      </c>
      <c r="J4063" t="s">
        <v>137</v>
      </c>
      <c r="K4063" t="s">
        <v>138</v>
      </c>
      <c r="L4063" t="s">
        <v>11834</v>
      </c>
      <c r="M4063" t="s">
        <v>11835</v>
      </c>
      <c r="N4063">
        <v>1.2469444439999999</v>
      </c>
      <c r="O4063">
        <v>0</v>
      </c>
      <c r="P4063">
        <v>1025</v>
      </c>
      <c r="Q4063">
        <v>1</v>
      </c>
      <c r="R4063">
        <v>10</v>
      </c>
      <c r="S4063">
        <v>4</v>
      </c>
      <c r="T4063">
        <v>133</v>
      </c>
      <c r="U4063">
        <v>0</v>
      </c>
      <c r="V4063">
        <v>0</v>
      </c>
      <c r="W4063">
        <v>0</v>
      </c>
      <c r="X4063">
        <v>175.28298611231293</v>
      </c>
      <c r="Y4063">
        <v>2.2527791929279894</v>
      </c>
      <c r="Z4063">
        <v>4.8115685448959011</v>
      </c>
      <c r="AA4063">
        <v>6.6254690675648149</v>
      </c>
      <c r="AB4063">
        <v>45.552540981141334</v>
      </c>
      <c r="AC4063">
        <v>0</v>
      </c>
      <c r="AD4063">
        <v>0</v>
      </c>
      <c r="AE4063">
        <v>234.52534389884295</v>
      </c>
    </row>
    <row r="4064" spans="1:31" x14ac:dyDescent="0.25">
      <c r="A4064">
        <v>2361855</v>
      </c>
      <c r="B4064">
        <v>1</v>
      </c>
      <c r="C4064" t="s">
        <v>80</v>
      </c>
      <c r="D4064" t="s">
        <v>102</v>
      </c>
      <c r="E4064" t="s">
        <v>166</v>
      </c>
      <c r="F4064" t="s">
        <v>11836</v>
      </c>
      <c r="G4064" t="s">
        <v>168</v>
      </c>
      <c r="H4064" t="s">
        <v>135</v>
      </c>
      <c r="I4064" t="s">
        <v>136</v>
      </c>
      <c r="J4064" t="s">
        <v>137</v>
      </c>
      <c r="K4064" t="s">
        <v>138</v>
      </c>
      <c r="L4064" t="s">
        <v>11837</v>
      </c>
      <c r="M4064" t="s">
        <v>11838</v>
      </c>
      <c r="N4064">
        <v>0.84499999999999997</v>
      </c>
      <c r="O4064">
        <v>0</v>
      </c>
      <c r="P4064">
        <v>1070</v>
      </c>
      <c r="Q4064">
        <v>5</v>
      </c>
      <c r="R4064">
        <v>202</v>
      </c>
      <c r="S4064">
        <v>5</v>
      </c>
      <c r="T4064">
        <v>153</v>
      </c>
      <c r="U4064">
        <v>0</v>
      </c>
      <c r="V4064">
        <v>0</v>
      </c>
      <c r="W4064">
        <v>0</v>
      </c>
      <c r="X4064">
        <v>169.13872301456382</v>
      </c>
      <c r="Y4064">
        <v>17.990504244027118</v>
      </c>
      <c r="Z4064">
        <v>326.24475388252688</v>
      </c>
      <c r="AA4064">
        <v>12.028155642970738</v>
      </c>
      <c r="AB4064">
        <v>155.39315296039894</v>
      </c>
      <c r="AC4064">
        <v>0</v>
      </c>
      <c r="AD4064">
        <v>0</v>
      </c>
      <c r="AE4064">
        <v>680.79528974448749</v>
      </c>
    </row>
    <row r="4065" spans="1:31" x14ac:dyDescent="0.25">
      <c r="A4065">
        <v>2362041</v>
      </c>
      <c r="B4065">
        <v>1</v>
      </c>
      <c r="C4065" t="s">
        <v>80</v>
      </c>
      <c r="D4065" t="s">
        <v>93</v>
      </c>
      <c r="E4065" t="s">
        <v>225</v>
      </c>
      <c r="F4065" t="s">
        <v>11839</v>
      </c>
      <c r="G4065" t="s">
        <v>219</v>
      </c>
      <c r="H4065" t="s">
        <v>151</v>
      </c>
      <c r="I4065" t="s">
        <v>136</v>
      </c>
      <c r="J4065" t="s">
        <v>137</v>
      </c>
      <c r="K4065" t="s">
        <v>138</v>
      </c>
      <c r="L4065" t="s">
        <v>11840</v>
      </c>
      <c r="M4065" t="s">
        <v>11841</v>
      </c>
      <c r="N4065">
        <v>2.471666666</v>
      </c>
      <c r="O4065">
        <v>0</v>
      </c>
      <c r="P4065">
        <v>23</v>
      </c>
      <c r="Q4065">
        <v>0</v>
      </c>
      <c r="R4065">
        <v>2</v>
      </c>
      <c r="S4065">
        <v>0</v>
      </c>
      <c r="T4065">
        <v>1</v>
      </c>
      <c r="U4065">
        <v>0</v>
      </c>
      <c r="V4065">
        <v>0</v>
      </c>
      <c r="W4065">
        <v>0</v>
      </c>
      <c r="X4065">
        <v>8.6120019242986352</v>
      </c>
      <c r="Y4065">
        <v>0</v>
      </c>
      <c r="Z4065">
        <v>1.0826536433722234</v>
      </c>
      <c r="AA4065">
        <v>0</v>
      </c>
      <c r="AB4065">
        <v>4.425636174867889</v>
      </c>
      <c r="AC4065">
        <v>0</v>
      </c>
      <c r="AD4065">
        <v>0</v>
      </c>
      <c r="AE4065">
        <v>14.120291742538747</v>
      </c>
    </row>
    <row r="4066" spans="1:31" x14ac:dyDescent="0.25">
      <c r="A4066">
        <v>2361898</v>
      </c>
      <c r="B4066">
        <v>1</v>
      </c>
      <c r="C4066" t="s">
        <v>80</v>
      </c>
      <c r="D4066" t="s">
        <v>103</v>
      </c>
      <c r="E4066" t="s">
        <v>171</v>
      </c>
      <c r="F4066" t="s">
        <v>11842</v>
      </c>
      <c r="G4066" t="s">
        <v>489</v>
      </c>
      <c r="H4066" t="s">
        <v>135</v>
      </c>
      <c r="I4066" t="s">
        <v>136</v>
      </c>
      <c r="J4066" t="s">
        <v>137</v>
      </c>
      <c r="K4066" t="s">
        <v>138</v>
      </c>
      <c r="L4066" t="s">
        <v>11843</v>
      </c>
      <c r="M4066" t="s">
        <v>11844</v>
      </c>
      <c r="N4066">
        <v>0.42611111099999999</v>
      </c>
      <c r="O4066">
        <v>0</v>
      </c>
      <c r="P4066">
        <v>191</v>
      </c>
      <c r="Q4066">
        <v>0</v>
      </c>
      <c r="R4066">
        <v>76</v>
      </c>
      <c r="S4066">
        <v>1</v>
      </c>
      <c r="T4066">
        <v>72</v>
      </c>
      <c r="U4066">
        <v>1</v>
      </c>
      <c r="V4066">
        <v>0</v>
      </c>
      <c r="W4066">
        <v>0</v>
      </c>
      <c r="X4066">
        <v>21.835304489596417</v>
      </c>
      <c r="Y4066">
        <v>0</v>
      </c>
      <c r="Z4066">
        <v>35.736955216029763</v>
      </c>
      <c r="AA4066">
        <v>0.74670830652924991</v>
      </c>
      <c r="AB4066">
        <v>29.20524871620275</v>
      </c>
      <c r="AC4066">
        <v>25.76493018862595</v>
      </c>
      <c r="AD4066">
        <v>0</v>
      </c>
      <c r="AE4066">
        <v>113.28914691698414</v>
      </c>
    </row>
    <row r="4067" spans="1:31" x14ac:dyDescent="0.25">
      <c r="A4067">
        <v>2361749</v>
      </c>
      <c r="B4067">
        <v>1</v>
      </c>
      <c r="C4067" t="s">
        <v>80</v>
      </c>
      <c r="D4067" t="s">
        <v>91</v>
      </c>
      <c r="E4067" t="s">
        <v>166</v>
      </c>
      <c r="F4067" t="s">
        <v>11845</v>
      </c>
      <c r="G4067" t="s">
        <v>168</v>
      </c>
      <c r="H4067" t="s">
        <v>135</v>
      </c>
      <c r="I4067" t="s">
        <v>136</v>
      </c>
      <c r="J4067" t="s">
        <v>137</v>
      </c>
      <c r="K4067" t="s">
        <v>138</v>
      </c>
      <c r="L4067" t="s">
        <v>11846</v>
      </c>
      <c r="M4067" t="s">
        <v>11847</v>
      </c>
      <c r="N4067">
        <v>1.2266666660000001</v>
      </c>
      <c r="O4067">
        <v>2</v>
      </c>
      <c r="P4067">
        <v>0</v>
      </c>
      <c r="Q4067">
        <v>15</v>
      </c>
      <c r="R4067">
        <v>23</v>
      </c>
      <c r="S4067">
        <v>10</v>
      </c>
      <c r="T4067">
        <v>4</v>
      </c>
      <c r="U4067">
        <v>0</v>
      </c>
      <c r="V4067">
        <v>0</v>
      </c>
      <c r="W4067">
        <v>2.3095535724841332</v>
      </c>
      <c r="X4067">
        <v>0</v>
      </c>
      <c r="Y4067">
        <v>89.1521239776024</v>
      </c>
      <c r="Z4067">
        <v>27.615104004768</v>
      </c>
      <c r="AA4067">
        <v>111.42790159675711</v>
      </c>
      <c r="AB4067">
        <v>15.421589969422214</v>
      </c>
      <c r="AC4067">
        <v>0</v>
      </c>
      <c r="AD4067">
        <v>0</v>
      </c>
      <c r="AE4067">
        <v>245.92627312103383</v>
      </c>
    </row>
    <row r="4068" spans="1:31" x14ac:dyDescent="0.25">
      <c r="A4068">
        <v>2361998</v>
      </c>
      <c r="B4068">
        <v>1</v>
      </c>
      <c r="C4068" t="s">
        <v>80</v>
      </c>
      <c r="D4068" t="s">
        <v>98</v>
      </c>
      <c r="E4068" t="s">
        <v>148</v>
      </c>
      <c r="F4068" t="s">
        <v>11848</v>
      </c>
      <c r="G4068" t="s">
        <v>160</v>
      </c>
      <c r="H4068" t="s">
        <v>151</v>
      </c>
      <c r="I4068" t="s">
        <v>136</v>
      </c>
      <c r="J4068" t="s">
        <v>137</v>
      </c>
      <c r="K4068" t="s">
        <v>138</v>
      </c>
      <c r="L4068" t="s">
        <v>11588</v>
      </c>
      <c r="M4068" t="s">
        <v>11849</v>
      </c>
      <c r="N4068">
        <v>2.463055555</v>
      </c>
      <c r="O4068">
        <v>0</v>
      </c>
      <c r="P4068">
        <v>1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0.51071059587260426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0.51071059587260426</v>
      </c>
    </row>
    <row r="4069" spans="1:31" x14ac:dyDescent="0.25">
      <c r="A4069">
        <v>2362594</v>
      </c>
      <c r="B4069">
        <v>1</v>
      </c>
      <c r="C4069" t="s">
        <v>80</v>
      </c>
      <c r="D4069" t="s">
        <v>107</v>
      </c>
      <c r="E4069" t="s">
        <v>148</v>
      </c>
      <c r="F4069" t="s">
        <v>11850</v>
      </c>
      <c r="G4069" t="s">
        <v>150</v>
      </c>
      <c r="H4069" t="s">
        <v>151</v>
      </c>
      <c r="I4069" t="s">
        <v>136</v>
      </c>
      <c r="J4069" t="s">
        <v>137</v>
      </c>
      <c r="K4069" t="s">
        <v>138</v>
      </c>
      <c r="L4069" t="s">
        <v>11851</v>
      </c>
      <c r="M4069" t="s">
        <v>11852</v>
      </c>
      <c r="N4069">
        <v>0.83138888799999999</v>
      </c>
      <c r="O4069">
        <v>0</v>
      </c>
      <c r="P4069">
        <v>1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0.1851156511325972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0.1851156511325972</v>
      </c>
    </row>
    <row r="4070" spans="1:31" x14ac:dyDescent="0.25">
      <c r="A4070">
        <v>2362216</v>
      </c>
      <c r="B4070">
        <v>1</v>
      </c>
      <c r="C4070" t="s">
        <v>81</v>
      </c>
      <c r="D4070" t="s">
        <v>127</v>
      </c>
      <c r="E4070" t="s">
        <v>132</v>
      </c>
      <c r="F4070" t="s">
        <v>11853</v>
      </c>
      <c r="G4070" t="s">
        <v>244</v>
      </c>
      <c r="H4070" t="s">
        <v>135</v>
      </c>
      <c r="I4070" t="s">
        <v>136</v>
      </c>
      <c r="J4070" t="s">
        <v>137</v>
      </c>
      <c r="K4070" t="s">
        <v>245</v>
      </c>
      <c r="L4070" t="s">
        <v>11854</v>
      </c>
      <c r="M4070" t="s">
        <v>11855</v>
      </c>
      <c r="N4070">
        <v>3.1513888880000001</v>
      </c>
      <c r="O4070">
        <v>0</v>
      </c>
      <c r="P4070">
        <v>379</v>
      </c>
      <c r="Q4070">
        <v>7</v>
      </c>
      <c r="R4070">
        <v>16</v>
      </c>
      <c r="S4070">
        <v>2</v>
      </c>
      <c r="T4070">
        <v>69</v>
      </c>
      <c r="U4070">
        <v>0</v>
      </c>
      <c r="V4070">
        <v>1</v>
      </c>
      <c r="W4070">
        <v>0</v>
      </c>
      <c r="X4070">
        <v>379.31179513800754</v>
      </c>
      <c r="Y4070">
        <v>174.67515818236831</v>
      </c>
      <c r="Z4070">
        <v>106.32388656301805</v>
      </c>
      <c r="AA4070">
        <v>39.271749581958275</v>
      </c>
      <c r="AB4070">
        <v>289.86554207833154</v>
      </c>
      <c r="AC4070">
        <v>0</v>
      </c>
      <c r="AD4070">
        <v>78.512609888920977</v>
      </c>
      <c r="AE4070">
        <v>1067.9607414326047</v>
      </c>
    </row>
    <row r="4071" spans="1:31" x14ac:dyDescent="0.25">
      <c r="A4071">
        <v>2362571</v>
      </c>
      <c r="B4071">
        <v>1</v>
      </c>
      <c r="C4071" t="s">
        <v>81</v>
      </c>
      <c r="D4071" t="s">
        <v>122</v>
      </c>
      <c r="E4071" t="s">
        <v>171</v>
      </c>
      <c r="F4071" t="s">
        <v>11856</v>
      </c>
      <c r="G4071" t="s">
        <v>168</v>
      </c>
      <c r="H4071" t="s">
        <v>135</v>
      </c>
      <c r="I4071" t="s">
        <v>136</v>
      </c>
      <c r="J4071" t="s">
        <v>137</v>
      </c>
      <c r="K4071" t="s">
        <v>138</v>
      </c>
      <c r="L4071" t="s">
        <v>11857</v>
      </c>
      <c r="M4071" t="s">
        <v>11858</v>
      </c>
      <c r="N4071">
        <v>1.4544444439999999</v>
      </c>
      <c r="O4071">
        <v>1</v>
      </c>
      <c r="P4071">
        <v>510</v>
      </c>
      <c r="Q4071">
        <v>4</v>
      </c>
      <c r="R4071">
        <v>0</v>
      </c>
      <c r="S4071">
        <v>3</v>
      </c>
      <c r="T4071">
        <v>22</v>
      </c>
      <c r="U4071">
        <v>1</v>
      </c>
      <c r="V4071">
        <v>0</v>
      </c>
      <c r="W4071">
        <v>0.2244246114071542</v>
      </c>
      <c r="X4071">
        <v>92.62300019073291</v>
      </c>
      <c r="Y4071">
        <v>22.354559168538355</v>
      </c>
      <c r="Z4071">
        <v>0</v>
      </c>
      <c r="AA4071">
        <v>21.278768942222374</v>
      </c>
      <c r="AB4071">
        <v>16.946266369903814</v>
      </c>
      <c r="AC4071">
        <v>176.74899607450405</v>
      </c>
      <c r="AD4071">
        <v>0</v>
      </c>
      <c r="AE4071">
        <v>330.17601535730864</v>
      </c>
    </row>
    <row r="4072" spans="1:31" x14ac:dyDescent="0.25">
      <c r="A4072">
        <v>2362239</v>
      </c>
      <c r="B4072">
        <v>1</v>
      </c>
      <c r="C4072" t="s">
        <v>80</v>
      </c>
      <c r="D4072" t="s">
        <v>110</v>
      </c>
      <c r="E4072" t="s">
        <v>148</v>
      </c>
      <c r="F4072" t="s">
        <v>11859</v>
      </c>
      <c r="G4072" t="s">
        <v>160</v>
      </c>
      <c r="H4072" t="s">
        <v>151</v>
      </c>
      <c r="I4072" t="s">
        <v>136</v>
      </c>
      <c r="J4072" t="s">
        <v>137</v>
      </c>
      <c r="K4072" t="s">
        <v>138</v>
      </c>
      <c r="L4072" t="s">
        <v>11860</v>
      </c>
      <c r="M4072" t="s">
        <v>11861</v>
      </c>
      <c r="N4072">
        <v>1.562777777</v>
      </c>
      <c r="O4072">
        <v>0</v>
      </c>
      <c r="P4072">
        <v>10</v>
      </c>
      <c r="Q4072">
        <v>0</v>
      </c>
      <c r="R4072">
        <v>0</v>
      </c>
      <c r="S4072">
        <v>0</v>
      </c>
      <c r="T4072">
        <v>2</v>
      </c>
      <c r="U4072">
        <v>0</v>
      </c>
      <c r="V4072">
        <v>0</v>
      </c>
      <c r="W4072">
        <v>0</v>
      </c>
      <c r="X4072">
        <v>3.3724630997757119</v>
      </c>
      <c r="Y4072">
        <v>0</v>
      </c>
      <c r="Z4072">
        <v>0</v>
      </c>
      <c r="AA4072">
        <v>0</v>
      </c>
      <c r="AB4072">
        <v>21.382949032674098</v>
      </c>
      <c r="AC4072">
        <v>0</v>
      </c>
      <c r="AD4072">
        <v>0</v>
      </c>
      <c r="AE4072">
        <v>24.755412132449809</v>
      </c>
    </row>
    <row r="4073" spans="1:31" x14ac:dyDescent="0.25">
      <c r="A4073">
        <v>2362525</v>
      </c>
      <c r="B4073">
        <v>1</v>
      </c>
      <c r="C4073" t="s">
        <v>80</v>
      </c>
      <c r="D4073" t="s">
        <v>105</v>
      </c>
      <c r="E4073" t="s">
        <v>148</v>
      </c>
      <c r="F4073" t="s">
        <v>7733</v>
      </c>
      <c r="G4073" t="s">
        <v>181</v>
      </c>
      <c r="H4073" t="s">
        <v>151</v>
      </c>
      <c r="I4073" t="s">
        <v>136</v>
      </c>
      <c r="J4073" t="s">
        <v>3</v>
      </c>
      <c r="K4073" t="s">
        <v>138</v>
      </c>
      <c r="L4073" t="s">
        <v>11862</v>
      </c>
      <c r="M4073" t="s">
        <v>11863</v>
      </c>
      <c r="N4073">
        <v>1.9</v>
      </c>
      <c r="O4073">
        <v>0</v>
      </c>
      <c r="P4073">
        <v>1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0.44213834376411398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0.44213834376411398</v>
      </c>
    </row>
    <row r="4074" spans="1:31" x14ac:dyDescent="0.25">
      <c r="A4074">
        <v>2362657</v>
      </c>
      <c r="B4074">
        <v>1</v>
      </c>
      <c r="C4074" t="s">
        <v>80</v>
      </c>
      <c r="D4074" t="s">
        <v>100</v>
      </c>
      <c r="E4074" t="s">
        <v>154</v>
      </c>
      <c r="F4074" t="s">
        <v>11864</v>
      </c>
      <c r="G4074" t="s">
        <v>156</v>
      </c>
      <c r="H4074" t="s">
        <v>151</v>
      </c>
      <c r="I4074" t="s">
        <v>136</v>
      </c>
      <c r="J4074" t="s">
        <v>137</v>
      </c>
      <c r="K4074" t="s">
        <v>138</v>
      </c>
      <c r="L4074" t="s">
        <v>11865</v>
      </c>
      <c r="M4074" t="s">
        <v>11866</v>
      </c>
      <c r="N4074">
        <v>0.82305555500000005</v>
      </c>
      <c r="O4074">
        <v>0</v>
      </c>
      <c r="P4074">
        <v>30</v>
      </c>
      <c r="Q4074">
        <v>0</v>
      </c>
      <c r="R4074">
        <v>30</v>
      </c>
      <c r="S4074">
        <v>0</v>
      </c>
      <c r="T4074">
        <v>7</v>
      </c>
      <c r="U4074">
        <v>0</v>
      </c>
      <c r="V4074">
        <v>0</v>
      </c>
      <c r="W4074">
        <v>0</v>
      </c>
      <c r="X4074">
        <v>13.303025786151162</v>
      </c>
      <c r="Y4074">
        <v>0</v>
      </c>
      <c r="Z4074">
        <v>17.430251082740199</v>
      </c>
      <c r="AA4074">
        <v>0</v>
      </c>
      <c r="AB4074">
        <v>5.782223077225745</v>
      </c>
      <c r="AC4074">
        <v>0</v>
      </c>
      <c r="AD4074">
        <v>0</v>
      </c>
      <c r="AE4074">
        <v>36.515499946117103</v>
      </c>
    </row>
    <row r="4075" spans="1:31" x14ac:dyDescent="0.25">
      <c r="A4075">
        <v>2362176</v>
      </c>
      <c r="B4075">
        <v>1</v>
      </c>
      <c r="C4075" t="s">
        <v>81</v>
      </c>
      <c r="D4075" t="s">
        <v>118</v>
      </c>
      <c r="E4075" t="s">
        <v>320</v>
      </c>
      <c r="F4075" t="s">
        <v>11867</v>
      </c>
      <c r="G4075" t="s">
        <v>168</v>
      </c>
      <c r="H4075" t="s">
        <v>135</v>
      </c>
      <c r="I4075" t="s">
        <v>136</v>
      </c>
      <c r="J4075" t="s">
        <v>137</v>
      </c>
      <c r="K4075" t="s">
        <v>138</v>
      </c>
      <c r="L4075" t="s">
        <v>11868</v>
      </c>
      <c r="M4075" t="s">
        <v>11869</v>
      </c>
      <c r="N4075">
        <v>0.30027777700000002</v>
      </c>
      <c r="O4075">
        <v>7</v>
      </c>
      <c r="P4075">
        <v>1117</v>
      </c>
      <c r="Q4075">
        <v>191</v>
      </c>
      <c r="R4075">
        <v>78</v>
      </c>
      <c r="S4075">
        <v>46</v>
      </c>
      <c r="T4075">
        <v>101</v>
      </c>
      <c r="U4075">
        <v>0</v>
      </c>
      <c r="V4075">
        <v>0</v>
      </c>
      <c r="W4075">
        <v>0.49475399143598786</v>
      </c>
      <c r="X4075">
        <v>57.808826450032583</v>
      </c>
      <c r="Y4075">
        <v>361.57743733242512</v>
      </c>
      <c r="Z4075">
        <v>40.232101738375427</v>
      </c>
      <c r="AA4075">
        <v>61.7948487995207</v>
      </c>
      <c r="AB4075">
        <v>23.283714297398927</v>
      </c>
      <c r="AC4075">
        <v>0</v>
      </c>
      <c r="AD4075">
        <v>0</v>
      </c>
      <c r="AE4075">
        <v>545.19168260918866</v>
      </c>
    </row>
    <row r="4076" spans="1:31" x14ac:dyDescent="0.25">
      <c r="A4076">
        <v>2362511</v>
      </c>
      <c r="B4076">
        <v>1</v>
      </c>
      <c r="C4076" t="s">
        <v>81</v>
      </c>
      <c r="D4076" t="s">
        <v>123</v>
      </c>
      <c r="E4076" t="s">
        <v>225</v>
      </c>
      <c r="F4076" t="s">
        <v>11870</v>
      </c>
      <c r="G4076" t="s">
        <v>181</v>
      </c>
      <c r="H4076" t="s">
        <v>151</v>
      </c>
      <c r="I4076" t="s">
        <v>136</v>
      </c>
      <c r="J4076" t="s">
        <v>137</v>
      </c>
      <c r="K4076" t="s">
        <v>138</v>
      </c>
      <c r="L4076" t="s">
        <v>11871</v>
      </c>
      <c r="M4076" t="s">
        <v>11872</v>
      </c>
      <c r="N4076">
        <v>1.3338888879999999</v>
      </c>
      <c r="O4076">
        <v>0</v>
      </c>
      <c r="P4076">
        <v>3</v>
      </c>
      <c r="Q4076">
        <v>0</v>
      </c>
      <c r="R4076">
        <v>0</v>
      </c>
      <c r="S4076">
        <v>0</v>
      </c>
      <c r="T4076">
        <v>1</v>
      </c>
      <c r="U4076">
        <v>0</v>
      </c>
      <c r="V4076">
        <v>0</v>
      </c>
      <c r="W4076">
        <v>0</v>
      </c>
      <c r="X4076">
        <v>1.9855426436801085</v>
      </c>
      <c r="Y4076">
        <v>0</v>
      </c>
      <c r="Z4076">
        <v>0</v>
      </c>
      <c r="AA4076">
        <v>0</v>
      </c>
      <c r="AB4076">
        <v>3.2715181420309456</v>
      </c>
      <c r="AC4076">
        <v>0</v>
      </c>
      <c r="AD4076">
        <v>0</v>
      </c>
      <c r="AE4076">
        <v>5.2570607857110545</v>
      </c>
    </row>
    <row r="4077" spans="1:31" x14ac:dyDescent="0.25">
      <c r="A4077">
        <v>2362677</v>
      </c>
      <c r="B4077">
        <v>1</v>
      </c>
      <c r="C4077" t="s">
        <v>80</v>
      </c>
      <c r="D4077" t="s">
        <v>102</v>
      </c>
      <c r="E4077" t="s">
        <v>225</v>
      </c>
      <c r="F4077" t="s">
        <v>11873</v>
      </c>
      <c r="G4077" t="s">
        <v>219</v>
      </c>
      <c r="H4077" t="s">
        <v>151</v>
      </c>
      <c r="I4077" t="s">
        <v>136</v>
      </c>
      <c r="J4077" t="s">
        <v>137</v>
      </c>
      <c r="K4077" t="s">
        <v>138</v>
      </c>
      <c r="L4077" t="s">
        <v>11874</v>
      </c>
      <c r="M4077" t="s">
        <v>11875</v>
      </c>
      <c r="N4077">
        <v>2.3174999999999999</v>
      </c>
      <c r="O4077">
        <v>0</v>
      </c>
      <c r="P4077">
        <v>37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8.4491681566277386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8.4491681566277386</v>
      </c>
    </row>
    <row r="4078" spans="1:31" x14ac:dyDescent="0.25">
      <c r="A4078">
        <v>2362156</v>
      </c>
      <c r="B4078">
        <v>1</v>
      </c>
      <c r="C4078" t="s">
        <v>80</v>
      </c>
      <c r="D4078" t="s">
        <v>101</v>
      </c>
      <c r="E4078" t="s">
        <v>132</v>
      </c>
      <c r="F4078" t="s">
        <v>3941</v>
      </c>
      <c r="G4078" t="s">
        <v>168</v>
      </c>
      <c r="H4078" t="s">
        <v>135</v>
      </c>
      <c r="I4078" t="s">
        <v>136</v>
      </c>
      <c r="J4078" t="s">
        <v>137</v>
      </c>
      <c r="K4078" t="s">
        <v>138</v>
      </c>
      <c r="L4078" t="s">
        <v>11876</v>
      </c>
      <c r="M4078" t="s">
        <v>11877</v>
      </c>
      <c r="N4078">
        <v>0.85444444399999997</v>
      </c>
      <c r="O4078">
        <v>0</v>
      </c>
      <c r="P4078">
        <v>980</v>
      </c>
      <c r="Q4078">
        <v>0</v>
      </c>
      <c r="R4078">
        <v>1</v>
      </c>
      <c r="S4078">
        <v>0</v>
      </c>
      <c r="T4078">
        <v>93</v>
      </c>
      <c r="U4078">
        <v>0</v>
      </c>
      <c r="V4078">
        <v>0</v>
      </c>
      <c r="W4078">
        <v>0</v>
      </c>
      <c r="X4078">
        <v>181.43825540518543</v>
      </c>
      <c r="Y4078">
        <v>0</v>
      </c>
      <c r="Z4078">
        <v>0.16929269631035557</v>
      </c>
      <c r="AA4078">
        <v>0</v>
      </c>
      <c r="AB4078">
        <v>110.33158689501759</v>
      </c>
      <c r="AC4078">
        <v>0</v>
      </c>
      <c r="AD4078">
        <v>0</v>
      </c>
      <c r="AE4078">
        <v>291.93913499651336</v>
      </c>
    </row>
    <row r="4079" spans="1:31" x14ac:dyDescent="0.25">
      <c r="A4079">
        <v>2362130</v>
      </c>
      <c r="B4079">
        <v>1</v>
      </c>
      <c r="C4079" t="s">
        <v>80</v>
      </c>
      <c r="D4079" t="s">
        <v>83</v>
      </c>
      <c r="E4079" t="s">
        <v>166</v>
      </c>
      <c r="F4079" t="s">
        <v>11878</v>
      </c>
      <c r="G4079" t="s">
        <v>328</v>
      </c>
      <c r="H4079" t="s">
        <v>135</v>
      </c>
      <c r="I4079" t="s">
        <v>136</v>
      </c>
      <c r="J4079" t="s">
        <v>137</v>
      </c>
      <c r="K4079" t="s">
        <v>245</v>
      </c>
      <c r="L4079" t="s">
        <v>11879</v>
      </c>
      <c r="M4079" t="s">
        <v>11880</v>
      </c>
      <c r="N4079">
        <v>0.11083333300000001</v>
      </c>
      <c r="O4079">
        <v>0</v>
      </c>
      <c r="P4079">
        <v>4000</v>
      </c>
      <c r="Q4079">
        <v>0</v>
      </c>
      <c r="R4079">
        <v>0</v>
      </c>
      <c r="S4079">
        <v>4</v>
      </c>
      <c r="T4079">
        <v>319</v>
      </c>
      <c r="U4079">
        <v>0</v>
      </c>
      <c r="V4079">
        <v>0</v>
      </c>
      <c r="W4079">
        <v>0</v>
      </c>
      <c r="X4079">
        <v>126.55302400742397</v>
      </c>
      <c r="Y4079">
        <v>0</v>
      </c>
      <c r="Z4079">
        <v>0</v>
      </c>
      <c r="AA4079">
        <v>29.148105431311958</v>
      </c>
      <c r="AB4079">
        <v>26.694576360743138</v>
      </c>
      <c r="AC4079">
        <v>0</v>
      </c>
      <c r="AD4079">
        <v>0</v>
      </c>
      <c r="AE4079">
        <v>182.39570579947906</v>
      </c>
    </row>
    <row r="4080" spans="1:31" x14ac:dyDescent="0.25">
      <c r="A4080">
        <v>2362299</v>
      </c>
      <c r="B4080">
        <v>1</v>
      </c>
      <c r="C4080" t="s">
        <v>80</v>
      </c>
      <c r="D4080" t="s">
        <v>95</v>
      </c>
      <c r="E4080" t="s">
        <v>132</v>
      </c>
      <c r="F4080" t="s">
        <v>11881</v>
      </c>
      <c r="G4080" t="s">
        <v>2879</v>
      </c>
      <c r="H4080" t="s">
        <v>135</v>
      </c>
      <c r="I4080" t="s">
        <v>136</v>
      </c>
      <c r="J4080" t="s">
        <v>137</v>
      </c>
      <c r="K4080" t="s">
        <v>138</v>
      </c>
      <c r="L4080" t="s">
        <v>11882</v>
      </c>
      <c r="M4080" t="s">
        <v>11883</v>
      </c>
      <c r="N4080">
        <v>0.75611111099999995</v>
      </c>
      <c r="O4080">
        <v>0</v>
      </c>
      <c r="P4080">
        <v>82</v>
      </c>
      <c r="Q4080">
        <v>0</v>
      </c>
      <c r="R4080">
        <v>0</v>
      </c>
      <c r="S4080">
        <v>0</v>
      </c>
      <c r="T4080">
        <v>2</v>
      </c>
      <c r="U4080">
        <v>0</v>
      </c>
      <c r="V4080">
        <v>0</v>
      </c>
      <c r="W4080">
        <v>0</v>
      </c>
      <c r="X4080">
        <v>20.887603496665601</v>
      </c>
      <c r="Y4080">
        <v>0</v>
      </c>
      <c r="Z4080">
        <v>0</v>
      </c>
      <c r="AA4080">
        <v>0</v>
      </c>
      <c r="AB4080">
        <v>0.33376334210955549</v>
      </c>
      <c r="AC4080">
        <v>0</v>
      </c>
      <c r="AD4080">
        <v>0</v>
      </c>
      <c r="AE4080">
        <v>21.221366838775158</v>
      </c>
    </row>
    <row r="4081" spans="1:31" x14ac:dyDescent="0.25">
      <c r="A4081">
        <v>2362385</v>
      </c>
      <c r="B4081">
        <v>1</v>
      </c>
      <c r="C4081" t="s">
        <v>81</v>
      </c>
      <c r="D4081" t="s">
        <v>119</v>
      </c>
      <c r="E4081" t="s">
        <v>148</v>
      </c>
      <c r="F4081" t="s">
        <v>11884</v>
      </c>
      <c r="G4081" t="s">
        <v>160</v>
      </c>
      <c r="H4081" t="s">
        <v>151</v>
      </c>
      <c r="I4081" t="s">
        <v>136</v>
      </c>
      <c r="J4081" t="s">
        <v>137</v>
      </c>
      <c r="K4081" t="s">
        <v>138</v>
      </c>
      <c r="L4081" t="s">
        <v>11885</v>
      </c>
      <c r="M4081" t="s">
        <v>11886</v>
      </c>
      <c r="N4081">
        <v>1.3833333329999999</v>
      </c>
      <c r="O4081">
        <v>0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1.2475387394144002</v>
      </c>
      <c r="AA4081">
        <v>0</v>
      </c>
      <c r="AB4081">
        <v>0</v>
      </c>
      <c r="AC4081">
        <v>0</v>
      </c>
      <c r="AD4081">
        <v>0</v>
      </c>
      <c r="AE4081">
        <v>1.2475387394144002</v>
      </c>
    </row>
    <row r="4082" spans="1:31" x14ac:dyDescent="0.25">
      <c r="A4082">
        <v>2362342</v>
      </c>
      <c r="B4082">
        <v>1</v>
      </c>
      <c r="C4082" t="s">
        <v>81</v>
      </c>
      <c r="D4082" t="s">
        <v>112</v>
      </c>
      <c r="E4082" t="s">
        <v>148</v>
      </c>
      <c r="F4082" t="s">
        <v>11887</v>
      </c>
      <c r="G4082" t="s">
        <v>160</v>
      </c>
      <c r="H4082" t="s">
        <v>151</v>
      </c>
      <c r="I4082" t="s">
        <v>136</v>
      </c>
      <c r="J4082" t="s">
        <v>137</v>
      </c>
      <c r="K4082" t="s">
        <v>138</v>
      </c>
      <c r="L4082" t="s">
        <v>11888</v>
      </c>
      <c r="M4082" t="s">
        <v>11889</v>
      </c>
      <c r="N4082">
        <v>2.0480555549999999</v>
      </c>
      <c r="O4082">
        <v>0</v>
      </c>
      <c r="P4082">
        <v>1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0.33845431756766009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0.33845431756766009</v>
      </c>
    </row>
    <row r="4083" spans="1:31" x14ac:dyDescent="0.25">
      <c r="A4083">
        <v>2362193</v>
      </c>
      <c r="B4083">
        <v>1</v>
      </c>
      <c r="C4083" t="s">
        <v>81</v>
      </c>
      <c r="D4083" t="s">
        <v>122</v>
      </c>
      <c r="E4083" t="s">
        <v>166</v>
      </c>
      <c r="F4083" t="s">
        <v>7011</v>
      </c>
      <c r="G4083" t="s">
        <v>168</v>
      </c>
      <c r="H4083" t="s">
        <v>135</v>
      </c>
      <c r="I4083" t="s">
        <v>136</v>
      </c>
      <c r="J4083" t="s">
        <v>137</v>
      </c>
      <c r="K4083" t="s">
        <v>138</v>
      </c>
      <c r="L4083" t="s">
        <v>11890</v>
      </c>
      <c r="M4083" t="s">
        <v>11891</v>
      </c>
      <c r="N4083">
        <v>0.50888888799999998</v>
      </c>
      <c r="O4083">
        <v>24</v>
      </c>
      <c r="P4083">
        <v>840</v>
      </c>
      <c r="Q4083">
        <v>69</v>
      </c>
      <c r="R4083">
        <v>36</v>
      </c>
      <c r="S4083">
        <v>23</v>
      </c>
      <c r="T4083">
        <v>54</v>
      </c>
      <c r="U4083">
        <v>0</v>
      </c>
      <c r="V4083">
        <v>2</v>
      </c>
      <c r="W4083">
        <v>3.2000640909445313</v>
      </c>
      <c r="X4083">
        <v>65.453762982297377</v>
      </c>
      <c r="Y4083">
        <v>42.853336176937496</v>
      </c>
      <c r="Z4083">
        <v>12.706472824101086</v>
      </c>
      <c r="AA4083">
        <v>42.164656353291235</v>
      </c>
      <c r="AB4083">
        <v>17.981645613705378</v>
      </c>
      <c r="AC4083">
        <v>0</v>
      </c>
      <c r="AD4083">
        <v>73.492156333138396</v>
      </c>
      <c r="AE4083">
        <v>257.85209437441551</v>
      </c>
    </row>
    <row r="4084" spans="1:31" x14ac:dyDescent="0.25">
      <c r="A4084">
        <v>2362199</v>
      </c>
      <c r="B4084">
        <v>1</v>
      </c>
      <c r="C4084" t="s">
        <v>81</v>
      </c>
      <c r="D4084" t="s">
        <v>112</v>
      </c>
      <c r="E4084" t="s">
        <v>166</v>
      </c>
      <c r="F4084" t="s">
        <v>11892</v>
      </c>
      <c r="G4084" t="s">
        <v>168</v>
      </c>
      <c r="H4084" t="s">
        <v>135</v>
      </c>
      <c r="I4084" t="s">
        <v>136</v>
      </c>
      <c r="J4084" t="s">
        <v>137</v>
      </c>
      <c r="K4084" t="s">
        <v>138</v>
      </c>
      <c r="L4084" t="s">
        <v>11893</v>
      </c>
      <c r="M4084" t="s">
        <v>11894</v>
      </c>
      <c r="N4084">
        <v>0.69</v>
      </c>
      <c r="O4084">
        <v>1</v>
      </c>
      <c r="P4084">
        <v>5012</v>
      </c>
      <c r="Q4084">
        <v>675</v>
      </c>
      <c r="R4084">
        <v>767</v>
      </c>
      <c r="S4084">
        <v>93</v>
      </c>
      <c r="T4084">
        <v>898</v>
      </c>
      <c r="U4084">
        <v>13</v>
      </c>
      <c r="V4084">
        <v>9</v>
      </c>
      <c r="W4084">
        <v>2.1242908283588893</v>
      </c>
      <c r="X4084">
        <v>638.35632692881632</v>
      </c>
      <c r="Y4084">
        <v>1184.4621474940336</v>
      </c>
      <c r="Z4084">
        <v>512.11575219181998</v>
      </c>
      <c r="AA4084">
        <v>159.08894868645595</v>
      </c>
      <c r="AB4084">
        <v>302.03581244575571</v>
      </c>
      <c r="AC4084">
        <v>536.23016245998497</v>
      </c>
      <c r="AD4084">
        <v>451.41301754532276</v>
      </c>
      <c r="AE4084">
        <v>3785.8264585805482</v>
      </c>
    </row>
    <row r="4085" spans="1:31" x14ac:dyDescent="0.25">
      <c r="A4085">
        <v>2362551</v>
      </c>
      <c r="B4085">
        <v>1</v>
      </c>
      <c r="C4085" t="s">
        <v>80</v>
      </c>
      <c r="D4085" t="s">
        <v>92</v>
      </c>
      <c r="E4085" t="s">
        <v>148</v>
      </c>
      <c r="F4085" t="s">
        <v>11895</v>
      </c>
      <c r="G4085" t="s">
        <v>156</v>
      </c>
      <c r="H4085" t="s">
        <v>151</v>
      </c>
      <c r="I4085" t="s">
        <v>136</v>
      </c>
      <c r="J4085" t="s">
        <v>137</v>
      </c>
      <c r="K4085" t="s">
        <v>138</v>
      </c>
      <c r="L4085" t="s">
        <v>11896</v>
      </c>
      <c r="M4085" t="s">
        <v>11897</v>
      </c>
      <c r="N4085">
        <v>1.7633333330000001</v>
      </c>
      <c r="O4085">
        <v>0</v>
      </c>
      <c r="P4085">
        <v>1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0.91312174934477786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0.91312174934477786</v>
      </c>
    </row>
    <row r="4086" spans="1:31" x14ac:dyDescent="0.25">
      <c r="A4086">
        <v>2362528</v>
      </c>
      <c r="B4086">
        <v>1</v>
      </c>
      <c r="C4086" t="s">
        <v>80</v>
      </c>
      <c r="D4086" t="s">
        <v>93</v>
      </c>
      <c r="E4086" t="s">
        <v>154</v>
      </c>
      <c r="F4086" t="s">
        <v>11898</v>
      </c>
      <c r="G4086" t="s">
        <v>156</v>
      </c>
      <c r="H4086" t="s">
        <v>151</v>
      </c>
      <c r="I4086" t="s">
        <v>136</v>
      </c>
      <c r="J4086" t="s">
        <v>137</v>
      </c>
      <c r="K4086" t="s">
        <v>138</v>
      </c>
      <c r="L4086" t="s">
        <v>11899</v>
      </c>
      <c r="M4086" t="s">
        <v>11900</v>
      </c>
      <c r="N4086">
        <v>0.71861111099999997</v>
      </c>
      <c r="O4086">
        <v>0</v>
      </c>
      <c r="P4086">
        <v>86</v>
      </c>
      <c r="Q4086">
        <v>0</v>
      </c>
      <c r="R4086">
        <v>2</v>
      </c>
      <c r="S4086">
        <v>0</v>
      </c>
      <c r="T4086">
        <v>14</v>
      </c>
      <c r="U4086">
        <v>0</v>
      </c>
      <c r="V4086">
        <v>0</v>
      </c>
      <c r="W4086">
        <v>0</v>
      </c>
      <c r="X4086">
        <v>17.684080830228929</v>
      </c>
      <c r="Y4086">
        <v>0</v>
      </c>
      <c r="Z4086">
        <v>1.5187243691421033</v>
      </c>
      <c r="AA4086">
        <v>0</v>
      </c>
      <c r="AB4086">
        <v>19.094071558431445</v>
      </c>
      <c r="AC4086">
        <v>0</v>
      </c>
      <c r="AD4086">
        <v>0</v>
      </c>
      <c r="AE4086">
        <v>38.29687675780248</v>
      </c>
    </row>
    <row r="4087" spans="1:31" x14ac:dyDescent="0.25">
      <c r="A4087">
        <v>2362405</v>
      </c>
      <c r="B4087">
        <v>1</v>
      </c>
      <c r="C4087" t="s">
        <v>80</v>
      </c>
      <c r="D4087" t="s">
        <v>82</v>
      </c>
      <c r="E4087" t="s">
        <v>148</v>
      </c>
      <c r="F4087" t="s">
        <v>11901</v>
      </c>
      <c r="G4087" t="s">
        <v>156</v>
      </c>
      <c r="H4087" t="s">
        <v>151</v>
      </c>
      <c r="I4087" t="s">
        <v>136</v>
      </c>
      <c r="J4087" t="s">
        <v>137</v>
      </c>
      <c r="K4087" t="s">
        <v>138</v>
      </c>
      <c r="L4087" t="s">
        <v>11902</v>
      </c>
      <c r="M4087" t="s">
        <v>11903</v>
      </c>
      <c r="N4087">
        <v>0.73083333299999997</v>
      </c>
      <c r="O4087">
        <v>0</v>
      </c>
      <c r="P4087">
        <v>1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0.2433005769618278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0.2433005769618278</v>
      </c>
    </row>
    <row r="4088" spans="1:31" x14ac:dyDescent="0.25">
      <c r="A4088">
        <v>2362568</v>
      </c>
      <c r="B4088">
        <v>1</v>
      </c>
      <c r="C4088" t="s">
        <v>80</v>
      </c>
      <c r="D4088" t="s">
        <v>82</v>
      </c>
      <c r="E4088" t="s">
        <v>225</v>
      </c>
      <c r="F4088" t="s">
        <v>5461</v>
      </c>
      <c r="G4088" t="s">
        <v>177</v>
      </c>
      <c r="H4088" t="s">
        <v>151</v>
      </c>
      <c r="I4088" t="s">
        <v>136</v>
      </c>
      <c r="J4088" t="s">
        <v>137</v>
      </c>
      <c r="K4088" t="s">
        <v>138</v>
      </c>
      <c r="L4088" t="s">
        <v>11904</v>
      </c>
      <c r="M4088" t="s">
        <v>11905</v>
      </c>
      <c r="N4088">
        <v>4.5625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15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88.055859683762463</v>
      </c>
      <c r="AC4088">
        <v>0</v>
      </c>
      <c r="AD4088">
        <v>0</v>
      </c>
      <c r="AE4088">
        <v>88.055859683762463</v>
      </c>
    </row>
    <row r="4089" spans="1:31" x14ac:dyDescent="0.25">
      <c r="A4089">
        <v>2362219</v>
      </c>
      <c r="B4089">
        <v>1</v>
      </c>
      <c r="C4089" t="s">
        <v>80</v>
      </c>
      <c r="D4089" t="s">
        <v>95</v>
      </c>
      <c r="E4089" t="s">
        <v>166</v>
      </c>
      <c r="F4089" t="s">
        <v>11906</v>
      </c>
      <c r="G4089" t="s">
        <v>244</v>
      </c>
      <c r="H4089" t="s">
        <v>135</v>
      </c>
      <c r="I4089" t="s">
        <v>136</v>
      </c>
      <c r="J4089" t="s">
        <v>137</v>
      </c>
      <c r="K4089" t="s">
        <v>245</v>
      </c>
      <c r="L4089" t="s">
        <v>11907</v>
      </c>
      <c r="M4089" t="s">
        <v>11908</v>
      </c>
      <c r="N4089">
        <v>6.2552777769999999</v>
      </c>
      <c r="O4089">
        <v>0</v>
      </c>
      <c r="P4089">
        <v>4324</v>
      </c>
      <c r="Q4089">
        <v>0</v>
      </c>
      <c r="R4089">
        <v>0</v>
      </c>
      <c r="S4089">
        <v>0</v>
      </c>
      <c r="T4089">
        <v>227</v>
      </c>
      <c r="U4089">
        <v>0</v>
      </c>
      <c r="V4089">
        <v>0</v>
      </c>
      <c r="W4089">
        <v>0</v>
      </c>
      <c r="X4089">
        <v>9108.2697834567189</v>
      </c>
      <c r="Y4089">
        <v>0</v>
      </c>
      <c r="Z4089">
        <v>0</v>
      </c>
      <c r="AA4089">
        <v>0</v>
      </c>
      <c r="AB4089">
        <v>3994.8108334521989</v>
      </c>
      <c r="AC4089">
        <v>0</v>
      </c>
      <c r="AD4089">
        <v>0</v>
      </c>
      <c r="AE4089">
        <v>13103.080616908917</v>
      </c>
    </row>
    <row r="4090" spans="1:31" x14ac:dyDescent="0.25">
      <c r="A4090">
        <v>2362468</v>
      </c>
      <c r="B4090">
        <v>1</v>
      </c>
      <c r="C4090" t="s">
        <v>80</v>
      </c>
      <c r="D4090" t="s">
        <v>105</v>
      </c>
      <c r="E4090" t="s">
        <v>175</v>
      </c>
      <c r="F4090" t="s">
        <v>11909</v>
      </c>
      <c r="G4090" t="s">
        <v>181</v>
      </c>
      <c r="H4090" t="s">
        <v>151</v>
      </c>
      <c r="I4090" t="s">
        <v>136</v>
      </c>
      <c r="J4090" t="s">
        <v>3</v>
      </c>
      <c r="K4090" t="s">
        <v>138</v>
      </c>
      <c r="L4090" t="s">
        <v>11910</v>
      </c>
      <c r="M4090" t="s">
        <v>11911</v>
      </c>
      <c r="N4090">
        <v>1.871111111</v>
      </c>
      <c r="O4090">
        <v>0</v>
      </c>
      <c r="P4090">
        <v>12</v>
      </c>
      <c r="Q4090">
        <v>0</v>
      </c>
      <c r="R4090">
        <v>0</v>
      </c>
      <c r="S4090">
        <v>0</v>
      </c>
      <c r="T4090">
        <v>1</v>
      </c>
      <c r="U4090">
        <v>0</v>
      </c>
      <c r="V4090">
        <v>0</v>
      </c>
      <c r="W4090">
        <v>0</v>
      </c>
      <c r="X4090">
        <v>5.6928946674066259</v>
      </c>
      <c r="Y4090">
        <v>0</v>
      </c>
      <c r="Z4090">
        <v>0</v>
      </c>
      <c r="AA4090">
        <v>0</v>
      </c>
      <c r="AB4090">
        <v>1.1264780726014487</v>
      </c>
      <c r="AC4090">
        <v>0</v>
      </c>
      <c r="AD4090">
        <v>0</v>
      </c>
      <c r="AE4090">
        <v>6.8193727400080748</v>
      </c>
    </row>
    <row r="4091" spans="1:31" x14ac:dyDescent="0.25">
      <c r="A4091">
        <v>2362614</v>
      </c>
      <c r="B4091">
        <v>1</v>
      </c>
      <c r="C4091" t="s">
        <v>80</v>
      </c>
      <c r="D4091" t="s">
        <v>91</v>
      </c>
      <c r="E4091" t="s">
        <v>148</v>
      </c>
      <c r="F4091" t="s">
        <v>11912</v>
      </c>
      <c r="G4091" t="s">
        <v>150</v>
      </c>
      <c r="H4091" t="s">
        <v>151</v>
      </c>
      <c r="I4091" t="s">
        <v>136</v>
      </c>
      <c r="J4091" t="s">
        <v>137</v>
      </c>
      <c r="K4091" t="s">
        <v>138</v>
      </c>
      <c r="L4091" t="s">
        <v>11913</v>
      </c>
      <c r="M4091" t="s">
        <v>11914</v>
      </c>
      <c r="N4091">
        <v>1.000277777</v>
      </c>
      <c r="O4091">
        <v>0</v>
      </c>
      <c r="P4091">
        <v>2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0.28031835972312918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0.28031835972312918</v>
      </c>
    </row>
    <row r="4092" spans="1:31" x14ac:dyDescent="0.25">
      <c r="A4092">
        <v>2362345</v>
      </c>
      <c r="B4092">
        <v>1</v>
      </c>
      <c r="C4092" t="s">
        <v>80</v>
      </c>
      <c r="D4092" t="s">
        <v>82</v>
      </c>
      <c r="E4092" t="s">
        <v>148</v>
      </c>
      <c r="F4092" t="s">
        <v>11915</v>
      </c>
      <c r="G4092" t="s">
        <v>160</v>
      </c>
      <c r="H4092" t="s">
        <v>151</v>
      </c>
      <c r="I4092" t="s">
        <v>136</v>
      </c>
      <c r="J4092" t="s">
        <v>137</v>
      </c>
      <c r="K4092" t="s">
        <v>138</v>
      </c>
      <c r="L4092" t="s">
        <v>11916</v>
      </c>
      <c r="M4092" t="s">
        <v>11917</v>
      </c>
      <c r="N4092">
        <v>1.630833333</v>
      </c>
      <c r="O4092">
        <v>0</v>
      </c>
      <c r="P4092">
        <v>1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0.47532871433236895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0.47532871433236895</v>
      </c>
    </row>
    <row r="4093" spans="1:31" x14ac:dyDescent="0.25">
      <c r="A4093">
        <v>2362608</v>
      </c>
      <c r="B4093">
        <v>1</v>
      </c>
      <c r="C4093" t="s">
        <v>80</v>
      </c>
      <c r="D4093" t="s">
        <v>101</v>
      </c>
      <c r="E4093" t="s">
        <v>225</v>
      </c>
      <c r="F4093" t="s">
        <v>11918</v>
      </c>
      <c r="G4093" t="s">
        <v>156</v>
      </c>
      <c r="H4093" t="s">
        <v>151</v>
      </c>
      <c r="I4093" t="s">
        <v>136</v>
      </c>
      <c r="J4093" t="s">
        <v>137</v>
      </c>
      <c r="K4093" t="s">
        <v>138</v>
      </c>
      <c r="L4093" t="s">
        <v>11919</v>
      </c>
      <c r="M4093" t="s">
        <v>11920</v>
      </c>
      <c r="N4093">
        <v>0.51916666600000005</v>
      </c>
      <c r="O4093">
        <v>0</v>
      </c>
      <c r="P4093">
        <v>36</v>
      </c>
      <c r="Q4093">
        <v>0</v>
      </c>
      <c r="R4093">
        <v>0</v>
      </c>
      <c r="S4093">
        <v>0</v>
      </c>
      <c r="T4093">
        <v>3</v>
      </c>
      <c r="U4093">
        <v>0</v>
      </c>
      <c r="V4093">
        <v>0</v>
      </c>
      <c r="W4093">
        <v>0</v>
      </c>
      <c r="X4093">
        <v>6.025681822367714</v>
      </c>
      <c r="Y4093">
        <v>0</v>
      </c>
      <c r="Z4093">
        <v>0</v>
      </c>
      <c r="AA4093">
        <v>0</v>
      </c>
      <c r="AB4093">
        <v>4.847171352617333</v>
      </c>
      <c r="AC4093">
        <v>0</v>
      </c>
      <c r="AD4093">
        <v>0</v>
      </c>
      <c r="AE4093">
        <v>10.872853174985046</v>
      </c>
    </row>
    <row r="4094" spans="1:31" x14ac:dyDescent="0.25">
      <c r="A4094">
        <v>2362674</v>
      </c>
      <c r="B4094">
        <v>1</v>
      </c>
      <c r="C4094" t="s">
        <v>80</v>
      </c>
      <c r="D4094" t="s">
        <v>100</v>
      </c>
      <c r="E4094" t="s">
        <v>148</v>
      </c>
      <c r="F4094" t="s">
        <v>11921</v>
      </c>
      <c r="G4094" t="s">
        <v>160</v>
      </c>
      <c r="H4094" t="s">
        <v>151</v>
      </c>
      <c r="I4094" t="s">
        <v>136</v>
      </c>
      <c r="J4094" t="s">
        <v>137</v>
      </c>
      <c r="K4094" t="s">
        <v>138</v>
      </c>
      <c r="L4094" t="s">
        <v>11922</v>
      </c>
      <c r="M4094" t="s">
        <v>11923</v>
      </c>
      <c r="N4094">
        <v>2.3647222220000002</v>
      </c>
      <c r="O4094">
        <v>0</v>
      </c>
      <c r="P4094">
        <v>2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1.8922748043120781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1.8922748043120781</v>
      </c>
    </row>
    <row r="4095" spans="1:31" x14ac:dyDescent="0.25">
      <c r="A4095">
        <v>2362588</v>
      </c>
      <c r="B4095">
        <v>1</v>
      </c>
      <c r="C4095" t="s">
        <v>80</v>
      </c>
      <c r="D4095" t="s">
        <v>104</v>
      </c>
      <c r="E4095" t="s">
        <v>225</v>
      </c>
      <c r="F4095" t="s">
        <v>11924</v>
      </c>
      <c r="G4095" t="s">
        <v>219</v>
      </c>
      <c r="H4095" t="s">
        <v>151</v>
      </c>
      <c r="I4095" t="s">
        <v>136</v>
      </c>
      <c r="J4095" t="s">
        <v>137</v>
      </c>
      <c r="K4095" t="s">
        <v>138</v>
      </c>
      <c r="L4095" t="s">
        <v>11925</v>
      </c>
      <c r="M4095" t="s">
        <v>11926</v>
      </c>
      <c r="N4095">
        <v>2.134166666</v>
      </c>
      <c r="O4095">
        <v>0</v>
      </c>
      <c r="P4095">
        <v>9</v>
      </c>
      <c r="Q4095">
        <v>0</v>
      </c>
      <c r="R4095">
        <v>1</v>
      </c>
      <c r="S4095">
        <v>0</v>
      </c>
      <c r="T4095">
        <v>1</v>
      </c>
      <c r="U4095">
        <v>0</v>
      </c>
      <c r="V4095">
        <v>0</v>
      </c>
      <c r="W4095">
        <v>0</v>
      </c>
      <c r="X4095">
        <v>6.0012444311427116</v>
      </c>
      <c r="Y4095">
        <v>0</v>
      </c>
      <c r="Z4095">
        <v>1.0495643979090317</v>
      </c>
      <c r="AA4095">
        <v>0</v>
      </c>
      <c r="AB4095">
        <v>0.60022730042153993</v>
      </c>
      <c r="AC4095">
        <v>0</v>
      </c>
      <c r="AD4095">
        <v>0</v>
      </c>
      <c r="AE4095">
        <v>7.6510361294732832</v>
      </c>
    </row>
    <row r="4096" spans="1:31" x14ac:dyDescent="0.25">
      <c r="A4096">
        <v>2362339</v>
      </c>
      <c r="B4096">
        <v>1</v>
      </c>
      <c r="C4096" t="s">
        <v>80</v>
      </c>
      <c r="D4096" t="s">
        <v>84</v>
      </c>
      <c r="E4096" t="s">
        <v>148</v>
      </c>
      <c r="F4096" t="s">
        <v>11927</v>
      </c>
      <c r="G4096" t="s">
        <v>181</v>
      </c>
      <c r="H4096" t="s">
        <v>151</v>
      </c>
      <c r="I4096" t="s">
        <v>136</v>
      </c>
      <c r="J4096" t="s">
        <v>3</v>
      </c>
      <c r="K4096" t="s">
        <v>138</v>
      </c>
      <c r="L4096" t="s">
        <v>11928</v>
      </c>
      <c r="M4096" t="s">
        <v>11929</v>
      </c>
      <c r="N4096">
        <v>8.0291666660000001</v>
      </c>
      <c r="O4096">
        <v>0</v>
      </c>
      <c r="P4096">
        <v>5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7.8601464473872937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7.8601464473872937</v>
      </c>
    </row>
    <row r="4097" spans="1:31" x14ac:dyDescent="0.25">
      <c r="A4097">
        <v>2362296</v>
      </c>
      <c r="B4097">
        <v>1</v>
      </c>
      <c r="C4097" t="s">
        <v>80</v>
      </c>
      <c r="D4097" t="s">
        <v>103</v>
      </c>
      <c r="E4097" t="s">
        <v>171</v>
      </c>
      <c r="F4097" t="s">
        <v>11930</v>
      </c>
      <c r="G4097" t="s">
        <v>168</v>
      </c>
      <c r="H4097" t="s">
        <v>135</v>
      </c>
      <c r="I4097" t="s">
        <v>136</v>
      </c>
      <c r="J4097" t="s">
        <v>137</v>
      </c>
      <c r="K4097" t="s">
        <v>138</v>
      </c>
      <c r="L4097" t="s">
        <v>11931</v>
      </c>
      <c r="M4097" t="s">
        <v>11932</v>
      </c>
      <c r="N4097">
        <v>1.4230555549999999</v>
      </c>
      <c r="O4097">
        <v>20</v>
      </c>
      <c r="P4097">
        <v>1643</v>
      </c>
      <c r="Q4097">
        <v>21</v>
      </c>
      <c r="R4097">
        <v>98</v>
      </c>
      <c r="S4097">
        <v>15</v>
      </c>
      <c r="T4097">
        <v>206</v>
      </c>
      <c r="U4097">
        <v>0</v>
      </c>
      <c r="V4097">
        <v>0</v>
      </c>
      <c r="W4097">
        <v>23.153173352764192</v>
      </c>
      <c r="X4097">
        <v>689.55052477974812</v>
      </c>
      <c r="Y4097">
        <v>209.8830967875341</v>
      </c>
      <c r="Z4097">
        <v>83.507545493316286</v>
      </c>
      <c r="AA4097">
        <v>109.91836005860954</v>
      </c>
      <c r="AB4097">
        <v>254.82773107211599</v>
      </c>
      <c r="AC4097">
        <v>0</v>
      </c>
      <c r="AD4097">
        <v>0</v>
      </c>
      <c r="AE4097">
        <v>1370.8404315440882</v>
      </c>
    </row>
    <row r="4098" spans="1:31" x14ac:dyDescent="0.25">
      <c r="A4098">
        <v>2362431</v>
      </c>
      <c r="B4098">
        <v>1</v>
      </c>
      <c r="C4098" t="s">
        <v>80</v>
      </c>
      <c r="D4098" t="s">
        <v>82</v>
      </c>
      <c r="E4098" t="s">
        <v>132</v>
      </c>
      <c r="F4098" t="s">
        <v>11933</v>
      </c>
      <c r="G4098" t="s">
        <v>244</v>
      </c>
      <c r="H4098" t="s">
        <v>135</v>
      </c>
      <c r="I4098" t="s">
        <v>136</v>
      </c>
      <c r="J4098" t="s">
        <v>137</v>
      </c>
      <c r="K4098" t="s">
        <v>245</v>
      </c>
      <c r="L4098" t="s">
        <v>11934</v>
      </c>
      <c r="M4098" t="s">
        <v>11935</v>
      </c>
      <c r="N4098">
        <v>4.6372222220000001</v>
      </c>
      <c r="O4098">
        <v>0</v>
      </c>
      <c r="P4098">
        <v>751</v>
      </c>
      <c r="Q4098">
        <v>0</v>
      </c>
      <c r="R4098">
        <v>0</v>
      </c>
      <c r="S4098">
        <v>1</v>
      </c>
      <c r="T4098">
        <v>285</v>
      </c>
      <c r="U4098">
        <v>0</v>
      </c>
      <c r="V4098">
        <v>0</v>
      </c>
      <c r="W4098">
        <v>0</v>
      </c>
      <c r="X4098">
        <v>1201.2633482113399</v>
      </c>
      <c r="Y4098">
        <v>0</v>
      </c>
      <c r="Z4098">
        <v>0</v>
      </c>
      <c r="AA4098">
        <v>11.079600975365803</v>
      </c>
      <c r="AB4098">
        <v>1270.4495970282928</v>
      </c>
      <c r="AC4098">
        <v>0</v>
      </c>
      <c r="AD4098">
        <v>0</v>
      </c>
      <c r="AE4098">
        <v>2482.7925462149988</v>
      </c>
    </row>
    <row r="4099" spans="1:31" x14ac:dyDescent="0.25">
      <c r="A4099">
        <v>2362268</v>
      </c>
      <c r="B4099">
        <v>1</v>
      </c>
      <c r="C4099" t="s">
        <v>80</v>
      </c>
      <c r="D4099" t="s">
        <v>82</v>
      </c>
      <c r="E4099" t="s">
        <v>175</v>
      </c>
      <c r="F4099" t="s">
        <v>11936</v>
      </c>
      <c r="G4099" t="s">
        <v>219</v>
      </c>
      <c r="H4099" t="s">
        <v>151</v>
      </c>
      <c r="I4099" t="s">
        <v>136</v>
      </c>
      <c r="J4099" t="s">
        <v>137</v>
      </c>
      <c r="K4099" t="s">
        <v>138</v>
      </c>
      <c r="L4099" t="s">
        <v>11937</v>
      </c>
      <c r="M4099" t="s">
        <v>11938</v>
      </c>
      <c r="N4099">
        <v>1.4069444440000001</v>
      </c>
      <c r="O4099">
        <v>0</v>
      </c>
      <c r="P4099">
        <v>2</v>
      </c>
      <c r="Q4099">
        <v>0</v>
      </c>
      <c r="R4099">
        <v>0</v>
      </c>
      <c r="S4099">
        <v>0</v>
      </c>
      <c r="T4099">
        <v>42</v>
      </c>
      <c r="U4099">
        <v>0</v>
      </c>
      <c r="V4099">
        <v>1</v>
      </c>
      <c r="W4099">
        <v>0</v>
      </c>
      <c r="X4099">
        <v>0.24261800119895005</v>
      </c>
      <c r="Y4099">
        <v>0</v>
      </c>
      <c r="Z4099">
        <v>0</v>
      </c>
      <c r="AA4099">
        <v>0</v>
      </c>
      <c r="AB4099">
        <v>54.872638175126994</v>
      </c>
      <c r="AC4099">
        <v>0</v>
      </c>
      <c r="AD4099">
        <v>39.161112184228415</v>
      </c>
      <c r="AE4099">
        <v>94.276368360554358</v>
      </c>
    </row>
    <row r="4100" spans="1:31" x14ac:dyDescent="0.25">
      <c r="A4100">
        <v>2362325</v>
      </c>
      <c r="B4100">
        <v>1</v>
      </c>
      <c r="C4100" t="s">
        <v>80</v>
      </c>
      <c r="D4100" t="s">
        <v>90</v>
      </c>
      <c r="E4100" t="s">
        <v>225</v>
      </c>
      <c r="F4100" t="s">
        <v>11939</v>
      </c>
      <c r="G4100" t="s">
        <v>2293</v>
      </c>
      <c r="H4100" t="s">
        <v>151</v>
      </c>
      <c r="I4100" t="s">
        <v>136</v>
      </c>
      <c r="J4100" t="s">
        <v>137</v>
      </c>
      <c r="K4100" t="s">
        <v>138</v>
      </c>
      <c r="L4100" t="s">
        <v>11940</v>
      </c>
      <c r="M4100" t="s">
        <v>11941</v>
      </c>
      <c r="N4100">
        <v>1.9144444439999999</v>
      </c>
      <c r="O4100">
        <v>0</v>
      </c>
      <c r="P4100">
        <v>278</v>
      </c>
      <c r="Q4100">
        <v>0</v>
      </c>
      <c r="R4100">
        <v>0</v>
      </c>
      <c r="S4100">
        <v>0</v>
      </c>
      <c r="T4100">
        <v>54</v>
      </c>
      <c r="U4100">
        <v>0</v>
      </c>
      <c r="V4100">
        <v>0</v>
      </c>
      <c r="W4100">
        <v>0</v>
      </c>
      <c r="X4100">
        <v>158.80667739875076</v>
      </c>
      <c r="Y4100">
        <v>0</v>
      </c>
      <c r="Z4100">
        <v>0</v>
      </c>
      <c r="AA4100">
        <v>0</v>
      </c>
      <c r="AB4100">
        <v>152.72273930656013</v>
      </c>
      <c r="AC4100">
        <v>0</v>
      </c>
      <c r="AD4100">
        <v>0</v>
      </c>
      <c r="AE4100">
        <v>311.52941670531089</v>
      </c>
    </row>
    <row r="4101" spans="1:31" x14ac:dyDescent="0.25">
      <c r="A4101">
        <v>2362663</v>
      </c>
      <c r="B4101">
        <v>1</v>
      </c>
      <c r="C4101" t="s">
        <v>80</v>
      </c>
      <c r="D4101" t="s">
        <v>105</v>
      </c>
      <c r="E4101" t="s">
        <v>225</v>
      </c>
      <c r="F4101" t="s">
        <v>11942</v>
      </c>
      <c r="G4101" t="s">
        <v>156</v>
      </c>
      <c r="H4101" t="s">
        <v>151</v>
      </c>
      <c r="I4101" t="s">
        <v>136</v>
      </c>
      <c r="J4101" t="s">
        <v>137</v>
      </c>
      <c r="K4101" t="s">
        <v>138</v>
      </c>
      <c r="L4101" t="s">
        <v>11943</v>
      </c>
      <c r="M4101" t="s">
        <v>11944</v>
      </c>
      <c r="N4101">
        <v>0.61194444400000003</v>
      </c>
      <c r="O4101">
        <v>0</v>
      </c>
      <c r="P4101">
        <v>42</v>
      </c>
      <c r="Q4101">
        <v>0</v>
      </c>
      <c r="R4101">
        <v>0</v>
      </c>
      <c r="S4101">
        <v>0</v>
      </c>
      <c r="T4101">
        <v>4</v>
      </c>
      <c r="U4101">
        <v>0</v>
      </c>
      <c r="V4101">
        <v>0</v>
      </c>
      <c r="W4101">
        <v>0</v>
      </c>
      <c r="X4101">
        <v>9.7652271549954293</v>
      </c>
      <c r="Y4101">
        <v>0</v>
      </c>
      <c r="Z4101">
        <v>0</v>
      </c>
      <c r="AA4101">
        <v>0</v>
      </c>
      <c r="AB4101">
        <v>6.2955995536287706</v>
      </c>
      <c r="AC4101">
        <v>0</v>
      </c>
      <c r="AD4101">
        <v>0</v>
      </c>
      <c r="AE4101">
        <v>16.060826708624198</v>
      </c>
    </row>
    <row r="4102" spans="1:31" x14ac:dyDescent="0.25">
      <c r="A4102">
        <v>2362228</v>
      </c>
      <c r="B4102">
        <v>1</v>
      </c>
      <c r="C4102" t="s">
        <v>80</v>
      </c>
      <c r="D4102" t="s">
        <v>89</v>
      </c>
      <c r="E4102" t="s">
        <v>154</v>
      </c>
      <c r="F4102" t="s">
        <v>11945</v>
      </c>
      <c r="G4102" t="s">
        <v>252</v>
      </c>
      <c r="H4102" t="s">
        <v>151</v>
      </c>
      <c r="I4102" t="s">
        <v>136</v>
      </c>
      <c r="J4102" t="s">
        <v>137</v>
      </c>
      <c r="K4102" t="s">
        <v>245</v>
      </c>
      <c r="L4102" t="s">
        <v>11946</v>
      </c>
      <c r="M4102" t="s">
        <v>11947</v>
      </c>
      <c r="N4102">
        <v>2.616666666</v>
      </c>
      <c r="O4102">
        <v>0</v>
      </c>
      <c r="P4102">
        <v>84</v>
      </c>
      <c r="Q4102">
        <v>0</v>
      </c>
      <c r="R4102">
        <v>0</v>
      </c>
      <c r="S4102">
        <v>0</v>
      </c>
      <c r="T4102">
        <v>7</v>
      </c>
      <c r="U4102">
        <v>0</v>
      </c>
      <c r="V4102">
        <v>0</v>
      </c>
      <c r="W4102">
        <v>0</v>
      </c>
      <c r="X4102">
        <v>75.516204930988323</v>
      </c>
      <c r="Y4102">
        <v>0</v>
      </c>
      <c r="Z4102">
        <v>0</v>
      </c>
      <c r="AA4102">
        <v>0</v>
      </c>
      <c r="AB4102">
        <v>39.580341962792673</v>
      </c>
      <c r="AC4102">
        <v>0</v>
      </c>
      <c r="AD4102">
        <v>0</v>
      </c>
      <c r="AE4102">
        <v>115.096546893781</v>
      </c>
    </row>
    <row r="4103" spans="1:31" x14ac:dyDescent="0.25">
      <c r="A4103">
        <v>2362534</v>
      </c>
      <c r="B4103">
        <v>1</v>
      </c>
      <c r="C4103" t="s">
        <v>80</v>
      </c>
      <c r="D4103" t="s">
        <v>99</v>
      </c>
      <c r="E4103" t="s">
        <v>225</v>
      </c>
      <c r="F4103" t="s">
        <v>11948</v>
      </c>
      <c r="G4103" t="s">
        <v>156</v>
      </c>
      <c r="H4103" t="s">
        <v>151</v>
      </c>
      <c r="I4103" t="s">
        <v>136</v>
      </c>
      <c r="J4103" t="s">
        <v>137</v>
      </c>
      <c r="K4103" t="s">
        <v>138</v>
      </c>
      <c r="L4103" t="s">
        <v>11949</v>
      </c>
      <c r="M4103" t="s">
        <v>11950</v>
      </c>
      <c r="N4103">
        <v>2.3152777769999999</v>
      </c>
      <c r="O4103">
        <v>0</v>
      </c>
      <c r="P4103">
        <v>47</v>
      </c>
      <c r="Q4103">
        <v>0</v>
      </c>
      <c r="R4103">
        <v>0</v>
      </c>
      <c r="S4103">
        <v>0</v>
      </c>
      <c r="T4103">
        <v>5</v>
      </c>
      <c r="U4103">
        <v>0</v>
      </c>
      <c r="V4103">
        <v>0</v>
      </c>
      <c r="W4103">
        <v>0</v>
      </c>
      <c r="X4103">
        <v>25.958475246109685</v>
      </c>
      <c r="Y4103">
        <v>0</v>
      </c>
      <c r="Z4103">
        <v>0</v>
      </c>
      <c r="AA4103">
        <v>0</v>
      </c>
      <c r="AB4103">
        <v>11.93304848559216</v>
      </c>
      <c r="AC4103">
        <v>0</v>
      </c>
      <c r="AD4103">
        <v>0</v>
      </c>
      <c r="AE4103">
        <v>37.891523731701845</v>
      </c>
    </row>
    <row r="4104" spans="1:31" x14ac:dyDescent="0.25">
      <c r="A4104">
        <v>2362554</v>
      </c>
      <c r="B4104">
        <v>1</v>
      </c>
      <c r="C4104" t="s">
        <v>80</v>
      </c>
      <c r="D4104" t="s">
        <v>101</v>
      </c>
      <c r="E4104" t="s">
        <v>148</v>
      </c>
      <c r="F4104" t="s">
        <v>11951</v>
      </c>
      <c r="G4104" t="s">
        <v>240</v>
      </c>
      <c r="H4104" t="s">
        <v>151</v>
      </c>
      <c r="I4104" t="s">
        <v>136</v>
      </c>
      <c r="J4104" t="s">
        <v>137</v>
      </c>
      <c r="K4104" t="s">
        <v>138</v>
      </c>
      <c r="L4104" t="s">
        <v>11952</v>
      </c>
      <c r="M4104" t="s">
        <v>11953</v>
      </c>
      <c r="N4104">
        <v>2.4338888879999998</v>
      </c>
      <c r="O4104">
        <v>0</v>
      </c>
      <c r="P4104">
        <v>1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0.52152705425599677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0.52152705425599677</v>
      </c>
    </row>
    <row r="4105" spans="1:31" x14ac:dyDescent="0.25">
      <c r="A4105">
        <v>2362577</v>
      </c>
      <c r="B4105">
        <v>1</v>
      </c>
      <c r="C4105" t="s">
        <v>81</v>
      </c>
      <c r="D4105" t="s">
        <v>128</v>
      </c>
      <c r="E4105" t="s">
        <v>148</v>
      </c>
      <c r="F4105" t="s">
        <v>11954</v>
      </c>
      <c r="G4105" t="s">
        <v>150</v>
      </c>
      <c r="H4105" t="s">
        <v>151</v>
      </c>
      <c r="I4105" t="s">
        <v>136</v>
      </c>
      <c r="J4105" t="s">
        <v>137</v>
      </c>
      <c r="K4105" t="s">
        <v>138</v>
      </c>
      <c r="L4105" t="s">
        <v>11955</v>
      </c>
      <c r="M4105" t="s">
        <v>11956</v>
      </c>
      <c r="N4105">
        <v>1.6511111110000001</v>
      </c>
      <c r="O4105">
        <v>0</v>
      </c>
      <c r="P4105">
        <v>10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3.4150341997485074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3.4150341997485074</v>
      </c>
    </row>
    <row r="4106" spans="1:31" x14ac:dyDescent="0.25">
      <c r="A4106">
        <v>2362391</v>
      </c>
      <c r="B4106">
        <v>1</v>
      </c>
      <c r="C4106" t="s">
        <v>81</v>
      </c>
      <c r="D4106" t="s">
        <v>114</v>
      </c>
      <c r="E4106" t="s">
        <v>171</v>
      </c>
      <c r="F4106" t="s">
        <v>11957</v>
      </c>
      <c r="G4106" t="s">
        <v>1930</v>
      </c>
      <c r="H4106" t="s">
        <v>135</v>
      </c>
      <c r="I4106" t="s">
        <v>136</v>
      </c>
      <c r="J4106" t="s">
        <v>3</v>
      </c>
      <c r="K4106" t="s">
        <v>138</v>
      </c>
      <c r="L4106" t="s">
        <v>11958</v>
      </c>
      <c r="M4106" t="s">
        <v>11959</v>
      </c>
      <c r="N4106">
        <v>0.85083333299999997</v>
      </c>
      <c r="O4106">
        <v>3</v>
      </c>
      <c r="P4106">
        <v>5031</v>
      </c>
      <c r="Q4106">
        <v>5</v>
      </c>
      <c r="R4106">
        <v>266</v>
      </c>
      <c r="S4106">
        <v>37</v>
      </c>
      <c r="T4106">
        <v>439</v>
      </c>
      <c r="U4106">
        <v>2</v>
      </c>
      <c r="V4106">
        <v>3</v>
      </c>
      <c r="W4106">
        <v>0.57758982791835001</v>
      </c>
      <c r="X4106">
        <v>571.79809124400992</v>
      </c>
      <c r="Y4106">
        <v>17.050299882031251</v>
      </c>
      <c r="Z4106">
        <v>169.60877481264978</v>
      </c>
      <c r="AA4106">
        <v>79.282396168147798</v>
      </c>
      <c r="AB4106">
        <v>228.05287486896299</v>
      </c>
      <c r="AC4106">
        <v>226.51891344991731</v>
      </c>
      <c r="AD4106">
        <v>139.26402124883103</v>
      </c>
      <c r="AE4106">
        <v>1432.1529615024685</v>
      </c>
    </row>
    <row r="4107" spans="1:31" x14ac:dyDescent="0.25">
      <c r="A4107">
        <v>2362640</v>
      </c>
      <c r="B4107">
        <v>1</v>
      </c>
      <c r="C4107" t="s">
        <v>80</v>
      </c>
      <c r="D4107" t="s">
        <v>84</v>
      </c>
      <c r="E4107" t="s">
        <v>148</v>
      </c>
      <c r="F4107" t="s">
        <v>11960</v>
      </c>
      <c r="G4107" t="s">
        <v>160</v>
      </c>
      <c r="H4107" t="s">
        <v>151</v>
      </c>
      <c r="I4107" t="s">
        <v>136</v>
      </c>
      <c r="J4107" t="s">
        <v>137</v>
      </c>
      <c r="K4107" t="s">
        <v>138</v>
      </c>
      <c r="L4107" t="s">
        <v>11961</v>
      </c>
      <c r="M4107" t="s">
        <v>11962</v>
      </c>
      <c r="N4107">
        <v>4.9736111110000003</v>
      </c>
      <c r="O4107">
        <v>0</v>
      </c>
      <c r="P4107">
        <v>3</v>
      </c>
      <c r="Q4107">
        <v>0</v>
      </c>
      <c r="R4107">
        <v>0</v>
      </c>
      <c r="S4107">
        <v>0</v>
      </c>
      <c r="T4107">
        <v>5</v>
      </c>
      <c r="U4107">
        <v>0</v>
      </c>
      <c r="V4107">
        <v>0</v>
      </c>
      <c r="W4107">
        <v>0</v>
      </c>
      <c r="X4107">
        <v>3.5061554285285492</v>
      </c>
      <c r="Y4107">
        <v>0</v>
      </c>
      <c r="Z4107">
        <v>0</v>
      </c>
      <c r="AA4107">
        <v>0</v>
      </c>
      <c r="AB4107">
        <v>7.2312033376409977</v>
      </c>
      <c r="AC4107">
        <v>0</v>
      </c>
      <c r="AD4107">
        <v>0</v>
      </c>
      <c r="AE4107">
        <v>10.737358766169546</v>
      </c>
    </row>
    <row r="4108" spans="1:31" x14ac:dyDescent="0.25">
      <c r="A4108">
        <v>2362491</v>
      </c>
      <c r="B4108">
        <v>1</v>
      </c>
      <c r="C4108" t="s">
        <v>80</v>
      </c>
      <c r="D4108" t="s">
        <v>107</v>
      </c>
      <c r="E4108" t="s">
        <v>166</v>
      </c>
      <c r="F4108" t="s">
        <v>11963</v>
      </c>
      <c r="G4108" t="s">
        <v>168</v>
      </c>
      <c r="H4108" t="s">
        <v>135</v>
      </c>
      <c r="I4108" t="s">
        <v>136</v>
      </c>
      <c r="J4108" t="s">
        <v>137</v>
      </c>
      <c r="K4108" t="s">
        <v>138</v>
      </c>
      <c r="L4108" t="s">
        <v>11964</v>
      </c>
      <c r="M4108" t="s">
        <v>11965</v>
      </c>
      <c r="N4108">
        <v>1.0963888879999999</v>
      </c>
      <c r="O4108">
        <v>0</v>
      </c>
      <c r="P4108">
        <v>320</v>
      </c>
      <c r="Q4108">
        <v>15</v>
      </c>
      <c r="R4108">
        <v>20</v>
      </c>
      <c r="S4108">
        <v>4</v>
      </c>
      <c r="T4108">
        <v>83</v>
      </c>
      <c r="U4108">
        <v>1</v>
      </c>
      <c r="V4108">
        <v>0</v>
      </c>
      <c r="W4108">
        <v>0</v>
      </c>
      <c r="X4108">
        <v>99.02839128769989</v>
      </c>
      <c r="Y4108">
        <v>68.249763725002737</v>
      </c>
      <c r="Z4108">
        <v>42.541945557049438</v>
      </c>
      <c r="AA4108">
        <v>29.552701897028797</v>
      </c>
      <c r="AB4108">
        <v>91.546789770676867</v>
      </c>
      <c r="AC4108">
        <v>170.61050481999743</v>
      </c>
      <c r="AD4108">
        <v>0</v>
      </c>
      <c r="AE4108">
        <v>501.53009705745512</v>
      </c>
    </row>
    <row r="4109" spans="1:31" x14ac:dyDescent="0.25">
      <c r="A4109">
        <v>2362497</v>
      </c>
      <c r="B4109">
        <v>1</v>
      </c>
      <c r="C4109" t="s">
        <v>80</v>
      </c>
      <c r="D4109" t="s">
        <v>83</v>
      </c>
      <c r="E4109" t="s">
        <v>171</v>
      </c>
      <c r="F4109" t="s">
        <v>972</v>
      </c>
      <c r="G4109" t="s">
        <v>168</v>
      </c>
      <c r="H4109" t="s">
        <v>135</v>
      </c>
      <c r="I4109" t="s">
        <v>136</v>
      </c>
      <c r="J4109" t="s">
        <v>137</v>
      </c>
      <c r="K4109" t="s">
        <v>138</v>
      </c>
      <c r="L4109" t="s">
        <v>11966</v>
      </c>
      <c r="M4109" t="s">
        <v>11967</v>
      </c>
      <c r="N4109">
        <v>0.35916666600000002</v>
      </c>
      <c r="O4109">
        <v>9</v>
      </c>
      <c r="P4109">
        <v>750</v>
      </c>
      <c r="Q4109">
        <v>14</v>
      </c>
      <c r="R4109">
        <v>43</v>
      </c>
      <c r="S4109">
        <v>28</v>
      </c>
      <c r="T4109">
        <v>59</v>
      </c>
      <c r="U4109">
        <v>1</v>
      </c>
      <c r="V4109">
        <v>0</v>
      </c>
      <c r="W4109">
        <v>5.2834131256565797</v>
      </c>
      <c r="X4109">
        <v>75.223798505583801</v>
      </c>
      <c r="Y4109">
        <v>5.8973748279827385</v>
      </c>
      <c r="Z4109">
        <v>7.1039751216309712</v>
      </c>
      <c r="AA4109">
        <v>147.1565832001931</v>
      </c>
      <c r="AB4109">
        <v>32.981301048329989</v>
      </c>
      <c r="AC4109">
        <v>7.6142874970973189</v>
      </c>
      <c r="AD4109">
        <v>0</v>
      </c>
      <c r="AE4109">
        <v>281.26073332647451</v>
      </c>
    </row>
    <row r="4110" spans="1:31" x14ac:dyDescent="0.25">
      <c r="A4110">
        <v>2362620</v>
      </c>
      <c r="B4110">
        <v>1</v>
      </c>
      <c r="C4110" t="s">
        <v>80</v>
      </c>
      <c r="D4110" t="s">
        <v>83</v>
      </c>
      <c r="E4110" t="s">
        <v>320</v>
      </c>
      <c r="F4110" t="s">
        <v>11968</v>
      </c>
      <c r="G4110" t="s">
        <v>168</v>
      </c>
      <c r="H4110" t="s">
        <v>135</v>
      </c>
      <c r="I4110" t="s">
        <v>653</v>
      </c>
      <c r="J4110" t="s">
        <v>137</v>
      </c>
      <c r="K4110" t="s">
        <v>138</v>
      </c>
      <c r="L4110" t="s">
        <v>11969</v>
      </c>
      <c r="M4110" t="s">
        <v>11970</v>
      </c>
      <c r="N4110">
        <v>4.9722222000000003E-2</v>
      </c>
      <c r="O4110">
        <v>28</v>
      </c>
      <c r="P4110">
        <v>3695</v>
      </c>
      <c r="Q4110">
        <v>30</v>
      </c>
      <c r="R4110">
        <v>674</v>
      </c>
      <c r="S4110">
        <v>103</v>
      </c>
      <c r="T4110">
        <v>1436</v>
      </c>
      <c r="U4110">
        <v>23</v>
      </c>
      <c r="V4110">
        <v>147</v>
      </c>
      <c r="W4110">
        <v>1.1438784393929229</v>
      </c>
      <c r="X4110">
        <v>61.026434199013927</v>
      </c>
      <c r="Y4110">
        <v>11.374967002937016</v>
      </c>
      <c r="Z4110">
        <v>49.481165656062338</v>
      </c>
      <c r="AA4110">
        <v>41.771040754931448</v>
      </c>
      <c r="AB4110">
        <v>126.56853239210025</v>
      </c>
      <c r="AC4110">
        <v>44.475882330821591</v>
      </c>
      <c r="AD4110">
        <v>133.12109683204775</v>
      </c>
      <c r="AE4110">
        <v>468.96299760730733</v>
      </c>
    </row>
    <row r="4111" spans="1:31" x14ac:dyDescent="0.25">
      <c r="A4111">
        <v>2362305</v>
      </c>
      <c r="B4111">
        <v>1</v>
      </c>
      <c r="C4111" t="s">
        <v>80</v>
      </c>
      <c r="D4111" t="s">
        <v>104</v>
      </c>
      <c r="E4111" t="s">
        <v>171</v>
      </c>
      <c r="F4111" t="s">
        <v>11971</v>
      </c>
      <c r="G4111" t="s">
        <v>168</v>
      </c>
      <c r="H4111" t="s">
        <v>135</v>
      </c>
      <c r="I4111" t="s">
        <v>136</v>
      </c>
      <c r="J4111" t="s">
        <v>137</v>
      </c>
      <c r="K4111" t="s">
        <v>138</v>
      </c>
      <c r="L4111" t="s">
        <v>11972</v>
      </c>
      <c r="M4111" t="s">
        <v>11973</v>
      </c>
      <c r="N4111">
        <v>0.73388888799999996</v>
      </c>
      <c r="O4111">
        <v>0</v>
      </c>
      <c r="P4111">
        <v>353</v>
      </c>
      <c r="Q4111">
        <v>1</v>
      </c>
      <c r="R4111">
        <v>1</v>
      </c>
      <c r="S4111">
        <v>8</v>
      </c>
      <c r="T4111">
        <v>33</v>
      </c>
      <c r="U4111">
        <v>2</v>
      </c>
      <c r="V4111">
        <v>0</v>
      </c>
      <c r="W4111">
        <v>0</v>
      </c>
      <c r="X4111">
        <v>86.28880342871885</v>
      </c>
      <c r="Y4111">
        <v>55.676771763187311</v>
      </c>
      <c r="Z4111">
        <v>4.9002406874184723E-2</v>
      </c>
      <c r="AA4111">
        <v>112.60806305404751</v>
      </c>
      <c r="AB4111">
        <v>17.316173539201532</v>
      </c>
      <c r="AC4111">
        <v>125.56790805817025</v>
      </c>
      <c r="AD4111">
        <v>0</v>
      </c>
      <c r="AE4111">
        <v>397.50672225019963</v>
      </c>
    </row>
    <row r="4112" spans="1:31" x14ac:dyDescent="0.25">
      <c r="A4112">
        <v>2362457</v>
      </c>
      <c r="B4112">
        <v>1</v>
      </c>
      <c r="C4112" t="s">
        <v>80</v>
      </c>
      <c r="D4112" t="s">
        <v>107</v>
      </c>
      <c r="E4112" t="s">
        <v>132</v>
      </c>
      <c r="F4112" t="s">
        <v>11974</v>
      </c>
      <c r="G4112" t="s">
        <v>134</v>
      </c>
      <c r="H4112" t="s">
        <v>135</v>
      </c>
      <c r="I4112" t="s">
        <v>136</v>
      </c>
      <c r="J4112" t="s">
        <v>137</v>
      </c>
      <c r="K4112" t="s">
        <v>138</v>
      </c>
      <c r="L4112" t="s">
        <v>11975</v>
      </c>
      <c r="M4112" t="s">
        <v>11976</v>
      </c>
      <c r="N4112">
        <v>2.0813888880000002</v>
      </c>
      <c r="O4112">
        <v>0</v>
      </c>
      <c r="P4112">
        <v>146</v>
      </c>
      <c r="Q4112">
        <v>1</v>
      </c>
      <c r="R4112">
        <v>3</v>
      </c>
      <c r="S4112">
        <v>1</v>
      </c>
      <c r="T4112">
        <v>12</v>
      </c>
      <c r="U4112">
        <v>1</v>
      </c>
      <c r="V4112">
        <v>0</v>
      </c>
      <c r="W4112">
        <v>0</v>
      </c>
      <c r="X4112">
        <v>75.156965553427568</v>
      </c>
      <c r="Y4112">
        <v>2.804457557804013</v>
      </c>
      <c r="Z4112">
        <v>11.908213069725324</v>
      </c>
      <c r="AA4112">
        <v>5.0985275348777499</v>
      </c>
      <c r="AB4112">
        <v>40.608747450283467</v>
      </c>
      <c r="AC4112">
        <v>322.16129206763833</v>
      </c>
      <c r="AD4112">
        <v>0</v>
      </c>
      <c r="AE4112">
        <v>457.73820323375645</v>
      </c>
    </row>
    <row r="4113" spans="1:31" x14ac:dyDescent="0.25">
      <c r="A4113">
        <v>2362328</v>
      </c>
      <c r="B4113">
        <v>1</v>
      </c>
      <c r="C4113" t="s">
        <v>80</v>
      </c>
      <c r="D4113" t="s">
        <v>100</v>
      </c>
      <c r="E4113" t="s">
        <v>154</v>
      </c>
      <c r="F4113" t="s">
        <v>11977</v>
      </c>
      <c r="G4113" t="s">
        <v>299</v>
      </c>
      <c r="H4113" t="s">
        <v>151</v>
      </c>
      <c r="I4113" t="s">
        <v>136</v>
      </c>
      <c r="J4113" t="s">
        <v>137</v>
      </c>
      <c r="K4113" t="s">
        <v>138</v>
      </c>
      <c r="L4113" t="s">
        <v>11978</v>
      </c>
      <c r="M4113" t="s">
        <v>11979</v>
      </c>
      <c r="N4113">
        <v>3.0691666660000001</v>
      </c>
      <c r="O4113">
        <v>0</v>
      </c>
      <c r="P4113">
        <v>195</v>
      </c>
      <c r="Q4113">
        <v>0</v>
      </c>
      <c r="R4113">
        <v>17</v>
      </c>
      <c r="S4113">
        <v>0</v>
      </c>
      <c r="T4113">
        <v>18</v>
      </c>
      <c r="U4113">
        <v>0</v>
      </c>
      <c r="V4113">
        <v>0</v>
      </c>
      <c r="W4113">
        <v>0</v>
      </c>
      <c r="X4113">
        <v>218.89706717677228</v>
      </c>
      <c r="Y4113">
        <v>0</v>
      </c>
      <c r="Z4113">
        <v>64.054844766735854</v>
      </c>
      <c r="AA4113">
        <v>0</v>
      </c>
      <c r="AB4113">
        <v>72.621219631757128</v>
      </c>
      <c r="AC4113">
        <v>0</v>
      </c>
      <c r="AD4113">
        <v>0</v>
      </c>
      <c r="AE4113">
        <v>355.57313157526528</v>
      </c>
    </row>
    <row r="4114" spans="1:31" x14ac:dyDescent="0.25">
      <c r="A4114">
        <v>2362660</v>
      </c>
      <c r="B4114">
        <v>1</v>
      </c>
      <c r="C4114" t="s">
        <v>80</v>
      </c>
      <c r="D4114" t="s">
        <v>85</v>
      </c>
      <c r="E4114" t="s">
        <v>225</v>
      </c>
      <c r="F4114" t="s">
        <v>11980</v>
      </c>
      <c r="G4114" t="s">
        <v>219</v>
      </c>
      <c r="H4114" t="s">
        <v>151</v>
      </c>
      <c r="I4114" t="s">
        <v>136</v>
      </c>
      <c r="J4114" t="s">
        <v>137</v>
      </c>
      <c r="K4114" t="s">
        <v>138</v>
      </c>
      <c r="L4114" t="s">
        <v>11981</v>
      </c>
      <c r="M4114" t="s">
        <v>11982</v>
      </c>
      <c r="N4114">
        <v>0.888055555</v>
      </c>
      <c r="O4114">
        <v>0</v>
      </c>
      <c r="P4114">
        <v>86</v>
      </c>
      <c r="Q4114">
        <v>0</v>
      </c>
      <c r="R4114">
        <v>0</v>
      </c>
      <c r="S4114">
        <v>0</v>
      </c>
      <c r="T4114">
        <v>2</v>
      </c>
      <c r="U4114">
        <v>0</v>
      </c>
      <c r="V4114">
        <v>0</v>
      </c>
      <c r="W4114">
        <v>0</v>
      </c>
      <c r="X4114">
        <v>37.121976773748564</v>
      </c>
      <c r="Y4114">
        <v>0</v>
      </c>
      <c r="Z4114">
        <v>0</v>
      </c>
      <c r="AA4114">
        <v>0</v>
      </c>
      <c r="AB4114">
        <v>0.11126471862637698</v>
      </c>
      <c r="AC4114">
        <v>0</v>
      </c>
      <c r="AD4114">
        <v>0</v>
      </c>
      <c r="AE4114">
        <v>37.233241492374944</v>
      </c>
    </row>
    <row r="4115" spans="1:31" x14ac:dyDescent="0.25">
      <c r="A4115">
        <v>2362411</v>
      </c>
      <c r="B4115">
        <v>1</v>
      </c>
      <c r="C4115" t="s">
        <v>81</v>
      </c>
      <c r="D4115" t="s">
        <v>112</v>
      </c>
      <c r="E4115" t="s">
        <v>166</v>
      </c>
      <c r="F4115" t="s">
        <v>11983</v>
      </c>
      <c r="G4115" t="s">
        <v>168</v>
      </c>
      <c r="H4115" t="s">
        <v>135</v>
      </c>
      <c r="I4115" t="s">
        <v>653</v>
      </c>
      <c r="J4115" t="s">
        <v>137</v>
      </c>
      <c r="K4115" t="s">
        <v>138</v>
      </c>
      <c r="L4115" t="s">
        <v>11984</v>
      </c>
      <c r="M4115" t="s">
        <v>11985</v>
      </c>
      <c r="N4115">
        <v>1.3333332999999999E-2</v>
      </c>
      <c r="O4115">
        <v>1</v>
      </c>
      <c r="P4115">
        <v>835</v>
      </c>
      <c r="Q4115">
        <v>96</v>
      </c>
      <c r="R4115">
        <v>147</v>
      </c>
      <c r="S4115">
        <v>12</v>
      </c>
      <c r="T4115">
        <v>99</v>
      </c>
      <c r="U4115">
        <v>0</v>
      </c>
      <c r="V4115">
        <v>1</v>
      </c>
      <c r="W4115">
        <v>2.0310808015333331E-2</v>
      </c>
      <c r="X4115">
        <v>3.6555143166288837</v>
      </c>
      <c r="Y4115">
        <v>8.2338283477171199</v>
      </c>
      <c r="Z4115">
        <v>11.262699233616601</v>
      </c>
      <c r="AA4115">
        <v>0.92799780419180011</v>
      </c>
      <c r="AB4115">
        <v>2.7395162847775998</v>
      </c>
      <c r="AC4115">
        <v>0</v>
      </c>
      <c r="AD4115">
        <v>2.1773213396872007</v>
      </c>
      <c r="AE4115">
        <v>29.017188134634537</v>
      </c>
    </row>
    <row r="4116" spans="1:31" x14ac:dyDescent="0.25">
      <c r="A4116">
        <v>2362225</v>
      </c>
      <c r="B4116">
        <v>1</v>
      </c>
      <c r="C4116" t="s">
        <v>81</v>
      </c>
      <c r="D4116" t="s">
        <v>122</v>
      </c>
      <c r="E4116" t="s">
        <v>154</v>
      </c>
      <c r="F4116" t="s">
        <v>11986</v>
      </c>
      <c r="G4116" t="s">
        <v>299</v>
      </c>
      <c r="H4116" t="s">
        <v>151</v>
      </c>
      <c r="I4116" t="s">
        <v>136</v>
      </c>
      <c r="J4116" t="s">
        <v>137</v>
      </c>
      <c r="K4116" t="s">
        <v>138</v>
      </c>
      <c r="L4116" t="s">
        <v>11987</v>
      </c>
      <c r="M4116" t="s">
        <v>11988</v>
      </c>
      <c r="N4116">
        <v>0.85277777700000001</v>
      </c>
      <c r="O4116">
        <v>0</v>
      </c>
      <c r="P4116">
        <v>312</v>
      </c>
      <c r="Q4116">
        <v>0</v>
      </c>
      <c r="R4116">
        <v>0</v>
      </c>
      <c r="S4116">
        <v>0</v>
      </c>
      <c r="T4116">
        <v>23</v>
      </c>
      <c r="U4116">
        <v>0</v>
      </c>
      <c r="V4116">
        <v>1</v>
      </c>
      <c r="W4116">
        <v>0</v>
      </c>
      <c r="X4116">
        <v>43.967424010711959</v>
      </c>
      <c r="Y4116">
        <v>0</v>
      </c>
      <c r="Z4116">
        <v>0</v>
      </c>
      <c r="AA4116">
        <v>0</v>
      </c>
      <c r="AB4116">
        <v>16.447616578744725</v>
      </c>
      <c r="AC4116">
        <v>0</v>
      </c>
      <c r="AD4116">
        <v>28.139268847422869</v>
      </c>
      <c r="AE4116">
        <v>88.554309436879549</v>
      </c>
    </row>
    <row r="4117" spans="1:31" x14ac:dyDescent="0.25">
      <c r="A4117">
        <v>2362557</v>
      </c>
      <c r="B4117">
        <v>1</v>
      </c>
      <c r="C4117" t="s">
        <v>80</v>
      </c>
      <c r="D4117" t="s">
        <v>100</v>
      </c>
      <c r="E4117" t="s">
        <v>225</v>
      </c>
      <c r="F4117" t="s">
        <v>11989</v>
      </c>
      <c r="G4117" t="s">
        <v>219</v>
      </c>
      <c r="H4117" t="s">
        <v>151</v>
      </c>
      <c r="I4117" t="s">
        <v>136</v>
      </c>
      <c r="J4117" t="s">
        <v>137</v>
      </c>
      <c r="K4117" t="s">
        <v>138</v>
      </c>
      <c r="L4117" t="s">
        <v>11990</v>
      </c>
      <c r="M4117" t="s">
        <v>11991</v>
      </c>
      <c r="N4117">
        <v>1.679444444</v>
      </c>
      <c r="O4117">
        <v>0</v>
      </c>
      <c r="P4117">
        <v>5</v>
      </c>
      <c r="Q4117">
        <v>0</v>
      </c>
      <c r="R4117">
        <v>3</v>
      </c>
      <c r="S4117">
        <v>0</v>
      </c>
      <c r="T4117">
        <v>1</v>
      </c>
      <c r="U4117">
        <v>0</v>
      </c>
      <c r="V4117">
        <v>0</v>
      </c>
      <c r="W4117">
        <v>0</v>
      </c>
      <c r="X4117">
        <v>7.8897328808167444</v>
      </c>
      <c r="Y4117">
        <v>0</v>
      </c>
      <c r="Z4117">
        <v>8.2669012051194741</v>
      </c>
      <c r="AA4117">
        <v>0</v>
      </c>
      <c r="AB4117">
        <v>0</v>
      </c>
      <c r="AC4117">
        <v>0</v>
      </c>
      <c r="AD4117">
        <v>0</v>
      </c>
      <c r="AE4117">
        <v>16.156634085936219</v>
      </c>
    </row>
    <row r="4118" spans="1:31" x14ac:dyDescent="0.25">
      <c r="A4118">
        <v>2362202</v>
      </c>
      <c r="B4118">
        <v>1</v>
      </c>
      <c r="C4118" t="s">
        <v>80</v>
      </c>
      <c r="D4118" t="s">
        <v>82</v>
      </c>
      <c r="E4118" t="s">
        <v>132</v>
      </c>
      <c r="F4118" t="s">
        <v>11992</v>
      </c>
      <c r="G4118" t="s">
        <v>244</v>
      </c>
      <c r="H4118" t="s">
        <v>135</v>
      </c>
      <c r="I4118" t="s">
        <v>136</v>
      </c>
      <c r="J4118" t="s">
        <v>137</v>
      </c>
      <c r="K4118" t="s">
        <v>245</v>
      </c>
      <c r="L4118" t="s">
        <v>11993</v>
      </c>
      <c r="M4118" t="s">
        <v>11994</v>
      </c>
      <c r="N4118">
        <v>4.3566666659999997</v>
      </c>
      <c r="O4118">
        <v>0</v>
      </c>
      <c r="P4118">
        <v>636</v>
      </c>
      <c r="Q4118">
        <v>0</v>
      </c>
      <c r="R4118">
        <v>0</v>
      </c>
      <c r="S4118">
        <v>1</v>
      </c>
      <c r="T4118">
        <v>42</v>
      </c>
      <c r="U4118">
        <v>0</v>
      </c>
      <c r="V4118">
        <v>0</v>
      </c>
      <c r="W4118">
        <v>0</v>
      </c>
      <c r="X4118">
        <v>840.00266298353552</v>
      </c>
      <c r="Y4118">
        <v>0</v>
      </c>
      <c r="Z4118">
        <v>0</v>
      </c>
      <c r="AA4118">
        <v>9.6267575000569163</v>
      </c>
      <c r="AB4118">
        <v>152.31707177815508</v>
      </c>
      <c r="AC4118">
        <v>0</v>
      </c>
      <c r="AD4118">
        <v>0</v>
      </c>
      <c r="AE4118">
        <v>1001.9464922617475</v>
      </c>
    </row>
    <row r="4119" spans="1:31" x14ac:dyDescent="0.25">
      <c r="A4119">
        <v>2362680</v>
      </c>
      <c r="B4119">
        <v>1</v>
      </c>
      <c r="C4119" t="s">
        <v>80</v>
      </c>
      <c r="D4119" t="s">
        <v>96</v>
      </c>
      <c r="E4119" t="s">
        <v>148</v>
      </c>
      <c r="F4119" t="s">
        <v>11995</v>
      </c>
      <c r="G4119" t="s">
        <v>1167</v>
      </c>
      <c r="H4119" t="s">
        <v>151</v>
      </c>
      <c r="I4119" t="s">
        <v>136</v>
      </c>
      <c r="J4119" t="s">
        <v>137</v>
      </c>
      <c r="K4119" t="s">
        <v>138</v>
      </c>
      <c r="L4119" t="s">
        <v>11996</v>
      </c>
      <c r="M4119" t="s">
        <v>11997</v>
      </c>
      <c r="N4119">
        <v>0.71611111100000002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1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3.7964030756478633</v>
      </c>
      <c r="AC4119">
        <v>0</v>
      </c>
      <c r="AD4119">
        <v>0</v>
      </c>
      <c r="AE4119">
        <v>3.7964030756478633</v>
      </c>
    </row>
    <row r="4120" spans="1:31" x14ac:dyDescent="0.25">
      <c r="A4120">
        <v>2362580</v>
      </c>
      <c r="B4120">
        <v>1</v>
      </c>
      <c r="C4120" t="s">
        <v>81</v>
      </c>
      <c r="D4120" t="s">
        <v>120</v>
      </c>
      <c r="E4120" t="s">
        <v>154</v>
      </c>
      <c r="F4120" t="s">
        <v>11998</v>
      </c>
      <c r="G4120" t="s">
        <v>299</v>
      </c>
      <c r="H4120" t="s">
        <v>151</v>
      </c>
      <c r="I4120" t="s">
        <v>136</v>
      </c>
      <c r="J4120" t="s">
        <v>137</v>
      </c>
      <c r="K4120" t="s">
        <v>138</v>
      </c>
      <c r="L4120" t="s">
        <v>11999</v>
      </c>
      <c r="M4120" t="s">
        <v>12000</v>
      </c>
      <c r="N4120">
        <v>3.1161111109999999</v>
      </c>
      <c r="O4120">
        <v>0</v>
      </c>
      <c r="P4120">
        <v>0</v>
      </c>
      <c r="Q4120">
        <v>0</v>
      </c>
      <c r="R4120">
        <v>2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23.312089804170874</v>
      </c>
      <c r="AA4120">
        <v>0</v>
      </c>
      <c r="AB4120">
        <v>0</v>
      </c>
      <c r="AC4120">
        <v>0</v>
      </c>
      <c r="AD4120">
        <v>0</v>
      </c>
      <c r="AE4120">
        <v>23.312089804170874</v>
      </c>
    </row>
    <row r="4121" spans="1:31" x14ac:dyDescent="0.25">
      <c r="A4121">
        <v>2362159</v>
      </c>
      <c r="B4121">
        <v>1</v>
      </c>
      <c r="C4121" t="s">
        <v>80</v>
      </c>
      <c r="D4121" t="s">
        <v>93</v>
      </c>
      <c r="E4121" t="s">
        <v>225</v>
      </c>
      <c r="F4121" t="s">
        <v>4096</v>
      </c>
      <c r="G4121" t="s">
        <v>219</v>
      </c>
      <c r="H4121" t="s">
        <v>151</v>
      </c>
      <c r="I4121" t="s">
        <v>136</v>
      </c>
      <c r="J4121" t="s">
        <v>137</v>
      </c>
      <c r="K4121" t="s">
        <v>138</v>
      </c>
      <c r="L4121" t="s">
        <v>12001</v>
      </c>
      <c r="M4121" t="s">
        <v>12002</v>
      </c>
      <c r="N4121">
        <v>1.578333333</v>
      </c>
      <c r="O4121">
        <v>0</v>
      </c>
      <c r="P4121">
        <v>60</v>
      </c>
      <c r="Q4121">
        <v>0</v>
      </c>
      <c r="R4121">
        <v>1</v>
      </c>
      <c r="S4121">
        <v>0</v>
      </c>
      <c r="T4121">
        <v>3</v>
      </c>
      <c r="U4121">
        <v>0</v>
      </c>
      <c r="V4121">
        <v>1</v>
      </c>
      <c r="W4121">
        <v>0</v>
      </c>
      <c r="X4121">
        <v>12.751552851278921</v>
      </c>
      <c r="Y4121">
        <v>0</v>
      </c>
      <c r="Z4121">
        <v>3.9570769131897916</v>
      </c>
      <c r="AA4121">
        <v>0</v>
      </c>
      <c r="AB4121">
        <v>10.071800456212635</v>
      </c>
      <c r="AC4121">
        <v>0</v>
      </c>
      <c r="AD4121">
        <v>103.88543715394337</v>
      </c>
      <c r="AE4121">
        <v>130.66586737462472</v>
      </c>
    </row>
    <row r="4122" spans="1:31" x14ac:dyDescent="0.25">
      <c r="A4122">
        <v>2362351</v>
      </c>
      <c r="B4122">
        <v>1</v>
      </c>
      <c r="C4122" t="s">
        <v>81</v>
      </c>
      <c r="D4122" t="s">
        <v>128</v>
      </c>
      <c r="E4122" t="s">
        <v>132</v>
      </c>
      <c r="F4122" t="s">
        <v>12003</v>
      </c>
      <c r="G4122" t="s">
        <v>134</v>
      </c>
      <c r="H4122" t="s">
        <v>135</v>
      </c>
      <c r="I4122" t="s">
        <v>136</v>
      </c>
      <c r="J4122" t="s">
        <v>137</v>
      </c>
      <c r="K4122" t="s">
        <v>138</v>
      </c>
      <c r="L4122" t="s">
        <v>12004</v>
      </c>
      <c r="M4122" t="s">
        <v>12005</v>
      </c>
      <c r="N4122">
        <v>0.48388888800000002</v>
      </c>
      <c r="O4122">
        <v>2</v>
      </c>
      <c r="P4122">
        <v>1</v>
      </c>
      <c r="Q4122">
        <v>9</v>
      </c>
      <c r="R4122">
        <v>6</v>
      </c>
      <c r="S4122">
        <v>2</v>
      </c>
      <c r="T4122">
        <v>1</v>
      </c>
      <c r="U4122">
        <v>0</v>
      </c>
      <c r="V4122">
        <v>0</v>
      </c>
      <c r="W4122">
        <v>0.93179535066077779</v>
      </c>
      <c r="X4122">
        <v>5.7134713532130003E-2</v>
      </c>
      <c r="Y4122">
        <v>36.573439206279978</v>
      </c>
      <c r="Z4122">
        <v>0.84810459911811109</v>
      </c>
      <c r="AA4122">
        <v>0.36247761024446834</v>
      </c>
      <c r="AB4122">
        <v>1.1814190249622221</v>
      </c>
      <c r="AC4122">
        <v>0</v>
      </c>
      <c r="AD4122">
        <v>0</v>
      </c>
      <c r="AE4122">
        <v>39.954370504797687</v>
      </c>
    </row>
    <row r="4123" spans="1:31" x14ac:dyDescent="0.25">
      <c r="A4123">
        <v>2362139</v>
      </c>
      <c r="B4123">
        <v>1</v>
      </c>
      <c r="C4123" t="s">
        <v>80</v>
      </c>
      <c r="D4123" t="s">
        <v>105</v>
      </c>
      <c r="E4123" t="s">
        <v>320</v>
      </c>
      <c r="F4123" t="s">
        <v>6857</v>
      </c>
      <c r="G4123" t="s">
        <v>328</v>
      </c>
      <c r="H4123" t="s">
        <v>2280</v>
      </c>
      <c r="I4123" t="s">
        <v>136</v>
      </c>
      <c r="J4123" t="s">
        <v>137</v>
      </c>
      <c r="K4123" t="s">
        <v>245</v>
      </c>
      <c r="L4123" t="s">
        <v>12006</v>
      </c>
      <c r="M4123" t="s">
        <v>12007</v>
      </c>
      <c r="N4123">
        <v>0.143055555</v>
      </c>
      <c r="O4123">
        <v>45</v>
      </c>
      <c r="P4123">
        <v>70253</v>
      </c>
      <c r="Q4123">
        <v>64</v>
      </c>
      <c r="R4123">
        <v>1194</v>
      </c>
      <c r="S4123">
        <v>213</v>
      </c>
      <c r="T4123">
        <v>6564</v>
      </c>
      <c r="U4123">
        <v>79</v>
      </c>
      <c r="V4123">
        <v>64</v>
      </c>
      <c r="W4123">
        <v>6.4840129800344872</v>
      </c>
      <c r="X4123">
        <v>2765.0276835088193</v>
      </c>
      <c r="Y4123">
        <v>60.204381873939553</v>
      </c>
      <c r="Z4123">
        <v>80.582291156328196</v>
      </c>
      <c r="AA4123">
        <v>409.87242039654569</v>
      </c>
      <c r="AB4123">
        <v>729.31370744291712</v>
      </c>
      <c r="AC4123">
        <v>525.21426369961534</v>
      </c>
      <c r="AD4123">
        <v>78.402620199146469</v>
      </c>
      <c r="AE4123">
        <v>4655.1013812573456</v>
      </c>
    </row>
    <row r="4124" spans="1:31" x14ac:dyDescent="0.25">
      <c r="A4124">
        <v>2362637</v>
      </c>
      <c r="B4124">
        <v>1</v>
      </c>
      <c r="C4124" t="s">
        <v>80</v>
      </c>
      <c r="D4124" t="s">
        <v>97</v>
      </c>
      <c r="E4124" t="s">
        <v>148</v>
      </c>
      <c r="F4124" t="s">
        <v>12008</v>
      </c>
      <c r="G4124" t="s">
        <v>150</v>
      </c>
      <c r="H4124" t="s">
        <v>151</v>
      </c>
      <c r="I4124" t="s">
        <v>136</v>
      </c>
      <c r="J4124" t="s">
        <v>137</v>
      </c>
      <c r="K4124" t="s">
        <v>138</v>
      </c>
      <c r="L4124" t="s">
        <v>12009</v>
      </c>
      <c r="M4124" t="s">
        <v>12010</v>
      </c>
      <c r="N4124">
        <v>0.87333333300000004</v>
      </c>
      <c r="O4124">
        <v>0</v>
      </c>
      <c r="P4124">
        <v>1</v>
      </c>
      <c r="Q4124">
        <v>0</v>
      </c>
      <c r="R4124">
        <v>0</v>
      </c>
      <c r="S4124">
        <v>0</v>
      </c>
      <c r="T4124">
        <v>1</v>
      </c>
      <c r="U4124">
        <v>0</v>
      </c>
      <c r="V4124">
        <v>0</v>
      </c>
      <c r="W4124">
        <v>0</v>
      </c>
      <c r="X4124">
        <v>0.30357566437359002</v>
      </c>
      <c r="Y4124">
        <v>0</v>
      </c>
      <c r="Z4124">
        <v>0</v>
      </c>
      <c r="AA4124">
        <v>0</v>
      </c>
      <c r="AB4124">
        <v>1.6599596949285833</v>
      </c>
      <c r="AC4124">
        <v>0</v>
      </c>
      <c r="AD4124">
        <v>0</v>
      </c>
      <c r="AE4124">
        <v>1.9635353593021734</v>
      </c>
    </row>
    <row r="4125" spans="1:31" x14ac:dyDescent="0.25">
      <c r="A4125">
        <v>2362245</v>
      </c>
      <c r="B4125">
        <v>1</v>
      </c>
      <c r="C4125" t="s">
        <v>80</v>
      </c>
      <c r="D4125" t="s">
        <v>94</v>
      </c>
      <c r="E4125" t="s">
        <v>166</v>
      </c>
      <c r="F4125" t="s">
        <v>12011</v>
      </c>
      <c r="G4125" t="s">
        <v>244</v>
      </c>
      <c r="H4125" t="s">
        <v>135</v>
      </c>
      <c r="I4125" t="s">
        <v>136</v>
      </c>
      <c r="J4125" t="s">
        <v>137</v>
      </c>
      <c r="K4125" t="s">
        <v>245</v>
      </c>
      <c r="L4125" t="s">
        <v>12012</v>
      </c>
      <c r="M4125" t="s">
        <v>12013</v>
      </c>
      <c r="N4125">
        <v>7.0091666659999996</v>
      </c>
      <c r="O4125">
        <v>0</v>
      </c>
      <c r="P4125">
        <v>398</v>
      </c>
      <c r="Q4125">
        <v>0</v>
      </c>
      <c r="R4125">
        <v>1</v>
      </c>
      <c r="S4125">
        <v>3</v>
      </c>
      <c r="T4125">
        <v>24</v>
      </c>
      <c r="U4125">
        <v>0</v>
      </c>
      <c r="V4125">
        <v>0</v>
      </c>
      <c r="W4125">
        <v>0</v>
      </c>
      <c r="X4125">
        <v>347.37260406442493</v>
      </c>
      <c r="Y4125">
        <v>0</v>
      </c>
      <c r="Z4125">
        <v>0.80063478534868504</v>
      </c>
      <c r="AA4125">
        <v>36.542016544499859</v>
      </c>
      <c r="AB4125">
        <v>167.3761471404643</v>
      </c>
      <c r="AC4125">
        <v>0</v>
      </c>
      <c r="AD4125">
        <v>0</v>
      </c>
      <c r="AE4125">
        <v>552.09140253473777</v>
      </c>
    </row>
    <row r="4126" spans="1:31" x14ac:dyDescent="0.25">
      <c r="A4126">
        <v>2362523</v>
      </c>
      <c r="B4126">
        <v>1</v>
      </c>
      <c r="C4126" t="s">
        <v>80</v>
      </c>
      <c r="D4126" t="s">
        <v>82</v>
      </c>
      <c r="E4126" t="s">
        <v>225</v>
      </c>
      <c r="F4126" t="s">
        <v>12014</v>
      </c>
      <c r="G4126" t="s">
        <v>1730</v>
      </c>
      <c r="H4126" t="s">
        <v>151</v>
      </c>
      <c r="I4126" t="s">
        <v>136</v>
      </c>
      <c r="J4126" t="s">
        <v>137</v>
      </c>
      <c r="K4126" t="s">
        <v>138</v>
      </c>
      <c r="L4126" t="s">
        <v>12015</v>
      </c>
      <c r="M4126" t="s">
        <v>12016</v>
      </c>
      <c r="N4126">
        <v>1.2352777770000001</v>
      </c>
      <c r="O4126">
        <v>0</v>
      </c>
      <c r="P4126">
        <v>36</v>
      </c>
      <c r="Q4126">
        <v>0</v>
      </c>
      <c r="R4126">
        <v>0</v>
      </c>
      <c r="S4126">
        <v>0</v>
      </c>
      <c r="T4126">
        <v>5</v>
      </c>
      <c r="U4126">
        <v>0</v>
      </c>
      <c r="V4126">
        <v>0</v>
      </c>
      <c r="W4126">
        <v>0</v>
      </c>
      <c r="X4126">
        <v>13.268830212865685</v>
      </c>
      <c r="Y4126">
        <v>0</v>
      </c>
      <c r="Z4126">
        <v>0</v>
      </c>
      <c r="AA4126">
        <v>0</v>
      </c>
      <c r="AB4126">
        <v>4.089914337464875</v>
      </c>
      <c r="AC4126">
        <v>0</v>
      </c>
      <c r="AD4126">
        <v>0</v>
      </c>
      <c r="AE4126">
        <v>17.35874455033056</v>
      </c>
    </row>
    <row r="4127" spans="1:31" x14ac:dyDescent="0.25">
      <c r="A4127">
        <v>2362168</v>
      </c>
      <c r="B4127">
        <v>1</v>
      </c>
      <c r="C4127" t="s">
        <v>80</v>
      </c>
      <c r="D4127" t="s">
        <v>93</v>
      </c>
      <c r="E4127" t="s">
        <v>166</v>
      </c>
      <c r="F4127" t="s">
        <v>12017</v>
      </c>
      <c r="G4127" t="s">
        <v>168</v>
      </c>
      <c r="H4127" t="s">
        <v>135</v>
      </c>
      <c r="I4127" t="s">
        <v>136</v>
      </c>
      <c r="J4127" t="s">
        <v>137</v>
      </c>
      <c r="K4127" t="s">
        <v>138</v>
      </c>
      <c r="L4127" t="s">
        <v>12018</v>
      </c>
      <c r="M4127" t="s">
        <v>12019</v>
      </c>
      <c r="N4127">
        <v>1.0036111109999999</v>
      </c>
      <c r="O4127">
        <v>0</v>
      </c>
      <c r="P4127">
        <v>425</v>
      </c>
      <c r="Q4127">
        <v>25</v>
      </c>
      <c r="R4127">
        <v>43</v>
      </c>
      <c r="S4127">
        <v>10</v>
      </c>
      <c r="T4127">
        <v>135</v>
      </c>
      <c r="U4127">
        <v>0</v>
      </c>
      <c r="V4127">
        <v>0</v>
      </c>
      <c r="W4127">
        <v>0</v>
      </c>
      <c r="X4127">
        <v>103.42419527794405</v>
      </c>
      <c r="Y4127">
        <v>356.46107317378994</v>
      </c>
      <c r="Z4127">
        <v>181.78920315298251</v>
      </c>
      <c r="AA4127">
        <v>44.554234366192787</v>
      </c>
      <c r="AB4127">
        <v>155.30052834958818</v>
      </c>
      <c r="AC4127">
        <v>0</v>
      </c>
      <c r="AD4127">
        <v>0</v>
      </c>
      <c r="AE4127">
        <v>841.52923432049738</v>
      </c>
    </row>
    <row r="4128" spans="1:31" x14ac:dyDescent="0.25">
      <c r="A4128">
        <v>2362546</v>
      </c>
      <c r="B4128">
        <v>1</v>
      </c>
      <c r="C4128" t="s">
        <v>80</v>
      </c>
      <c r="D4128" t="s">
        <v>97</v>
      </c>
      <c r="E4128" t="s">
        <v>320</v>
      </c>
      <c r="F4128" t="s">
        <v>7835</v>
      </c>
      <c r="G4128" t="s">
        <v>168</v>
      </c>
      <c r="H4128" t="s">
        <v>135</v>
      </c>
      <c r="I4128" t="s">
        <v>136</v>
      </c>
      <c r="J4128" t="s">
        <v>137</v>
      </c>
      <c r="K4128" t="s">
        <v>138</v>
      </c>
      <c r="L4128" t="s">
        <v>12020</v>
      </c>
      <c r="M4128" t="s">
        <v>12021</v>
      </c>
      <c r="N4128">
        <v>6.8276666E-2</v>
      </c>
      <c r="O4128">
        <v>14</v>
      </c>
      <c r="P4128">
        <v>1661</v>
      </c>
      <c r="Q4128">
        <v>23</v>
      </c>
      <c r="R4128">
        <v>516</v>
      </c>
      <c r="S4128">
        <v>37</v>
      </c>
      <c r="T4128">
        <v>353</v>
      </c>
      <c r="U4128">
        <v>4</v>
      </c>
      <c r="V4128">
        <v>1</v>
      </c>
      <c r="W4128">
        <v>67.978790302075566</v>
      </c>
      <c r="X4128">
        <v>61.692242995145556</v>
      </c>
      <c r="Y4128">
        <v>28.608779914858303</v>
      </c>
      <c r="Z4128">
        <v>26.8716280728915</v>
      </c>
      <c r="AA4128">
        <v>35.963707172311402</v>
      </c>
      <c r="AB4128">
        <v>49.217445139427696</v>
      </c>
      <c r="AC4128">
        <v>23.315512624456886</v>
      </c>
      <c r="AD4128">
        <v>0.90123381592807494</v>
      </c>
      <c r="AE4128">
        <v>294.54934003709502</v>
      </c>
    </row>
    <row r="4129" spans="1:31" x14ac:dyDescent="0.25">
      <c r="A4129">
        <v>2362360</v>
      </c>
      <c r="B4129">
        <v>1</v>
      </c>
      <c r="C4129" t="s">
        <v>80</v>
      </c>
      <c r="D4129" t="s">
        <v>105</v>
      </c>
      <c r="E4129" t="s">
        <v>171</v>
      </c>
      <c r="F4129" t="s">
        <v>12022</v>
      </c>
      <c r="G4129" t="s">
        <v>168</v>
      </c>
      <c r="H4129" t="s">
        <v>135</v>
      </c>
      <c r="I4129" t="s">
        <v>136</v>
      </c>
      <c r="J4129" t="s">
        <v>137</v>
      </c>
      <c r="K4129" t="s">
        <v>138</v>
      </c>
      <c r="L4129" t="s">
        <v>12023</v>
      </c>
      <c r="M4129" t="s">
        <v>12024</v>
      </c>
      <c r="N4129">
        <v>0.33944444400000001</v>
      </c>
      <c r="O4129">
        <v>14</v>
      </c>
      <c r="P4129">
        <v>33</v>
      </c>
      <c r="Q4129">
        <v>5</v>
      </c>
      <c r="R4129">
        <v>71</v>
      </c>
      <c r="S4129">
        <v>15</v>
      </c>
      <c r="T4129">
        <v>20</v>
      </c>
      <c r="U4129">
        <v>2</v>
      </c>
      <c r="V4129">
        <v>1</v>
      </c>
      <c r="W4129">
        <v>2.7105868450443444</v>
      </c>
      <c r="X4129">
        <v>5.1735785071399816</v>
      </c>
      <c r="Y4129">
        <v>2.907820897395843</v>
      </c>
      <c r="Z4129">
        <v>16.508099309604805</v>
      </c>
      <c r="AA4129">
        <v>132.27245172137197</v>
      </c>
      <c r="AB4129">
        <v>6.2430547186867447</v>
      </c>
      <c r="AC4129">
        <v>337.56146423808406</v>
      </c>
      <c r="AD4129">
        <v>2.8286896272883642</v>
      </c>
      <c r="AE4129">
        <v>506.20574586461612</v>
      </c>
    </row>
    <row r="4130" spans="1:31" x14ac:dyDescent="0.25">
      <c r="A4130">
        <v>2362354</v>
      </c>
      <c r="B4130">
        <v>1</v>
      </c>
      <c r="C4130" t="s">
        <v>80</v>
      </c>
      <c r="D4130" t="s">
        <v>101</v>
      </c>
      <c r="E4130" t="s">
        <v>132</v>
      </c>
      <c r="F4130" t="s">
        <v>1364</v>
      </c>
      <c r="G4130" t="s">
        <v>168</v>
      </c>
      <c r="H4130" t="s">
        <v>135</v>
      </c>
      <c r="I4130" t="s">
        <v>136</v>
      </c>
      <c r="J4130" t="s">
        <v>137</v>
      </c>
      <c r="K4130" t="s">
        <v>138</v>
      </c>
      <c r="L4130" t="s">
        <v>12025</v>
      </c>
      <c r="M4130" t="s">
        <v>12026</v>
      </c>
      <c r="N4130">
        <v>3.236111111</v>
      </c>
      <c r="O4130">
        <v>0</v>
      </c>
      <c r="P4130">
        <v>758</v>
      </c>
      <c r="Q4130">
        <v>0</v>
      </c>
      <c r="R4130">
        <v>37</v>
      </c>
      <c r="S4130">
        <v>1</v>
      </c>
      <c r="T4130">
        <v>80</v>
      </c>
      <c r="U4130">
        <v>0</v>
      </c>
      <c r="V4130">
        <v>0</v>
      </c>
      <c r="W4130">
        <v>0</v>
      </c>
      <c r="X4130">
        <v>807.06548674024111</v>
      </c>
      <c r="Y4130">
        <v>0</v>
      </c>
      <c r="Z4130">
        <v>78.376403560610953</v>
      </c>
      <c r="AA4130">
        <v>0</v>
      </c>
      <c r="AB4130">
        <v>476.40874110229908</v>
      </c>
      <c r="AC4130">
        <v>0</v>
      </c>
      <c r="AD4130">
        <v>0</v>
      </c>
      <c r="AE4130">
        <v>1361.8506314031511</v>
      </c>
    </row>
    <row r="4131" spans="1:31" x14ac:dyDescent="0.25">
      <c r="A4131">
        <v>2362128</v>
      </c>
      <c r="B4131">
        <v>1</v>
      </c>
      <c r="C4131" t="s">
        <v>80</v>
      </c>
      <c r="D4131" t="s">
        <v>108</v>
      </c>
      <c r="E4131" t="s">
        <v>225</v>
      </c>
      <c r="F4131" t="s">
        <v>9728</v>
      </c>
      <c r="G4131" t="s">
        <v>219</v>
      </c>
      <c r="H4131" t="s">
        <v>151</v>
      </c>
      <c r="I4131" t="s">
        <v>136</v>
      </c>
      <c r="J4131" t="s">
        <v>137</v>
      </c>
      <c r="K4131" t="s">
        <v>138</v>
      </c>
      <c r="L4131" t="s">
        <v>12027</v>
      </c>
      <c r="M4131" t="s">
        <v>12028</v>
      </c>
      <c r="N4131">
        <v>2.994722222</v>
      </c>
      <c r="O4131">
        <v>0</v>
      </c>
      <c r="P4131">
        <v>17</v>
      </c>
      <c r="Q4131">
        <v>0</v>
      </c>
      <c r="R4131">
        <v>4</v>
      </c>
      <c r="S4131">
        <v>0</v>
      </c>
      <c r="T4131">
        <v>2</v>
      </c>
      <c r="U4131">
        <v>0</v>
      </c>
      <c r="V4131">
        <v>0</v>
      </c>
      <c r="W4131">
        <v>0</v>
      </c>
      <c r="X4131">
        <v>6.9316918173378443</v>
      </c>
      <c r="Y4131">
        <v>0</v>
      </c>
      <c r="Z4131">
        <v>8.7004659523951737</v>
      </c>
      <c r="AA4131">
        <v>0</v>
      </c>
      <c r="AB4131">
        <v>0.85896361266671872</v>
      </c>
      <c r="AC4131">
        <v>0</v>
      </c>
      <c r="AD4131">
        <v>0</v>
      </c>
      <c r="AE4131">
        <v>16.491121382399736</v>
      </c>
    </row>
    <row r="4132" spans="1:31" x14ac:dyDescent="0.25">
      <c r="A4132">
        <v>2362583</v>
      </c>
      <c r="B4132">
        <v>1</v>
      </c>
      <c r="C4132" t="s">
        <v>81</v>
      </c>
      <c r="D4132" t="s">
        <v>116</v>
      </c>
      <c r="E4132" t="s">
        <v>166</v>
      </c>
      <c r="F4132" t="s">
        <v>12029</v>
      </c>
      <c r="G4132" t="s">
        <v>168</v>
      </c>
      <c r="H4132" t="s">
        <v>135</v>
      </c>
      <c r="I4132" t="s">
        <v>136</v>
      </c>
      <c r="J4132" t="s">
        <v>137</v>
      </c>
      <c r="K4132" t="s">
        <v>138</v>
      </c>
      <c r="L4132" t="s">
        <v>12030</v>
      </c>
      <c r="M4132" t="s">
        <v>12031</v>
      </c>
      <c r="N4132">
        <v>0.60305555499999997</v>
      </c>
      <c r="O4132">
        <v>0</v>
      </c>
      <c r="P4132">
        <v>682</v>
      </c>
      <c r="Q4132">
        <v>51</v>
      </c>
      <c r="R4132">
        <v>77</v>
      </c>
      <c r="S4132">
        <v>8</v>
      </c>
      <c r="T4132">
        <v>55</v>
      </c>
      <c r="U4132">
        <v>3</v>
      </c>
      <c r="V4132">
        <v>0</v>
      </c>
      <c r="W4132">
        <v>0</v>
      </c>
      <c r="X4132">
        <v>76.704028710165062</v>
      </c>
      <c r="Y4132">
        <v>334.2449849123231</v>
      </c>
      <c r="Z4132">
        <v>127.79650484682011</v>
      </c>
      <c r="AA4132">
        <v>18.601775865588358</v>
      </c>
      <c r="AB4132">
        <v>13.965149879055181</v>
      </c>
      <c r="AC4132">
        <v>162.8676351596757</v>
      </c>
      <c r="AD4132">
        <v>0</v>
      </c>
      <c r="AE4132">
        <v>734.18007937362756</v>
      </c>
    </row>
    <row r="4133" spans="1:31" x14ac:dyDescent="0.25">
      <c r="A4133">
        <v>2362603</v>
      </c>
      <c r="B4133">
        <v>1</v>
      </c>
      <c r="C4133" t="s">
        <v>80</v>
      </c>
      <c r="D4133" t="s">
        <v>94</v>
      </c>
      <c r="E4133" t="s">
        <v>154</v>
      </c>
      <c r="F4133" t="s">
        <v>12032</v>
      </c>
      <c r="G4133" t="s">
        <v>219</v>
      </c>
      <c r="H4133" t="s">
        <v>151</v>
      </c>
      <c r="I4133" t="s">
        <v>136</v>
      </c>
      <c r="J4133" t="s">
        <v>137</v>
      </c>
      <c r="K4133" t="s">
        <v>138</v>
      </c>
      <c r="L4133" t="s">
        <v>12033</v>
      </c>
      <c r="M4133" t="s">
        <v>12034</v>
      </c>
      <c r="N4133">
        <v>1.818888888</v>
      </c>
      <c r="O4133">
        <v>0</v>
      </c>
      <c r="P4133">
        <v>0</v>
      </c>
      <c r="Q4133">
        <v>0</v>
      </c>
      <c r="R4133">
        <v>8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142.28353891517392</v>
      </c>
      <c r="AA4133">
        <v>0</v>
      </c>
      <c r="AB4133">
        <v>0</v>
      </c>
      <c r="AC4133">
        <v>0</v>
      </c>
      <c r="AD4133">
        <v>0</v>
      </c>
      <c r="AE4133">
        <v>142.28353891517392</v>
      </c>
    </row>
    <row r="4134" spans="1:31" x14ac:dyDescent="0.25">
      <c r="A4134">
        <v>2362254</v>
      </c>
      <c r="B4134">
        <v>1</v>
      </c>
      <c r="C4134" t="s">
        <v>81</v>
      </c>
      <c r="D4134" t="s">
        <v>115</v>
      </c>
      <c r="E4134" t="s">
        <v>225</v>
      </c>
      <c r="F4134" t="s">
        <v>12035</v>
      </c>
      <c r="G4134" t="s">
        <v>219</v>
      </c>
      <c r="H4134" t="s">
        <v>151</v>
      </c>
      <c r="I4134" t="s">
        <v>136</v>
      </c>
      <c r="J4134" t="s">
        <v>137</v>
      </c>
      <c r="K4134" t="s">
        <v>138</v>
      </c>
      <c r="L4134" t="s">
        <v>12036</v>
      </c>
      <c r="M4134" t="s">
        <v>12037</v>
      </c>
      <c r="N4134">
        <v>0.96888888799999995</v>
      </c>
      <c r="O4134">
        <v>0</v>
      </c>
      <c r="P4134">
        <v>6</v>
      </c>
      <c r="Q4134">
        <v>0</v>
      </c>
      <c r="R4134">
        <v>15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0.73966422973649393</v>
      </c>
      <c r="Y4134">
        <v>0</v>
      </c>
      <c r="Z4134">
        <v>6.7326140400580901</v>
      </c>
      <c r="AA4134">
        <v>0</v>
      </c>
      <c r="AB4134">
        <v>0</v>
      </c>
      <c r="AC4134">
        <v>0</v>
      </c>
      <c r="AD4134">
        <v>0</v>
      </c>
      <c r="AE4134">
        <v>7.4722782697945842</v>
      </c>
    </row>
    <row r="4135" spans="1:31" x14ac:dyDescent="0.25">
      <c r="A4135">
        <v>2362652</v>
      </c>
      <c r="B4135">
        <v>1</v>
      </c>
      <c r="C4135" t="s">
        <v>81</v>
      </c>
      <c r="D4135" t="s">
        <v>128</v>
      </c>
      <c r="E4135" t="s">
        <v>148</v>
      </c>
      <c r="F4135" t="s">
        <v>12038</v>
      </c>
      <c r="G4135" t="s">
        <v>160</v>
      </c>
      <c r="H4135" t="s">
        <v>151</v>
      </c>
      <c r="I4135" t="s">
        <v>136</v>
      </c>
      <c r="J4135" t="s">
        <v>137</v>
      </c>
      <c r="K4135" t="s">
        <v>138</v>
      </c>
      <c r="L4135" t="s">
        <v>12039</v>
      </c>
      <c r="M4135" t="s">
        <v>12040</v>
      </c>
      <c r="N4135">
        <v>1.4516666659999999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1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1.1975556156406557</v>
      </c>
      <c r="AC4135">
        <v>0</v>
      </c>
      <c r="AD4135">
        <v>0</v>
      </c>
      <c r="AE4135">
        <v>1.1975556156406557</v>
      </c>
    </row>
    <row r="4136" spans="1:31" x14ac:dyDescent="0.25">
      <c r="A4136">
        <v>2362340</v>
      </c>
      <c r="B4136">
        <v>1</v>
      </c>
      <c r="C4136" t="s">
        <v>80</v>
      </c>
      <c r="D4136" t="s">
        <v>93</v>
      </c>
      <c r="E4136" t="s">
        <v>166</v>
      </c>
      <c r="F4136" t="s">
        <v>1720</v>
      </c>
      <c r="G4136" t="s">
        <v>2141</v>
      </c>
      <c r="H4136" t="s">
        <v>135</v>
      </c>
      <c r="I4136" t="s">
        <v>136</v>
      </c>
      <c r="J4136" t="s">
        <v>137</v>
      </c>
      <c r="K4136" t="s">
        <v>138</v>
      </c>
      <c r="L4136" t="s">
        <v>12041</v>
      </c>
      <c r="M4136" t="s">
        <v>12042</v>
      </c>
      <c r="N4136">
        <v>3.363611111</v>
      </c>
      <c r="O4136">
        <v>0</v>
      </c>
      <c r="P4136">
        <v>45</v>
      </c>
      <c r="Q4136">
        <v>49</v>
      </c>
      <c r="R4136">
        <v>148</v>
      </c>
      <c r="S4136">
        <v>4</v>
      </c>
      <c r="T4136">
        <v>59</v>
      </c>
      <c r="U4136">
        <v>2</v>
      </c>
      <c r="V4136">
        <v>0</v>
      </c>
      <c r="W4136">
        <v>0</v>
      </c>
      <c r="X4136">
        <v>84.391689528797343</v>
      </c>
      <c r="Y4136">
        <v>2402.3674849296149</v>
      </c>
      <c r="Z4136">
        <v>2060.1200947771781</v>
      </c>
      <c r="AA4136">
        <v>149.14641567815161</v>
      </c>
      <c r="AB4136">
        <v>691.65118941928176</v>
      </c>
      <c r="AC4136">
        <v>526.4014604191924</v>
      </c>
      <c r="AD4136">
        <v>0</v>
      </c>
      <c r="AE4136">
        <v>5914.0783347522165</v>
      </c>
    </row>
    <row r="4137" spans="1:31" x14ac:dyDescent="0.25">
      <c r="A4137">
        <v>2362483</v>
      </c>
      <c r="B4137">
        <v>1</v>
      </c>
      <c r="C4137" t="s">
        <v>80</v>
      </c>
      <c r="D4137" t="s">
        <v>110</v>
      </c>
      <c r="E4137" t="s">
        <v>148</v>
      </c>
      <c r="F4137" t="s">
        <v>12043</v>
      </c>
      <c r="G4137" t="s">
        <v>150</v>
      </c>
      <c r="H4137" t="s">
        <v>151</v>
      </c>
      <c r="I4137" t="s">
        <v>136</v>
      </c>
      <c r="J4137" t="s">
        <v>137</v>
      </c>
      <c r="K4137" t="s">
        <v>138</v>
      </c>
      <c r="L4137" t="s">
        <v>12044</v>
      </c>
      <c r="M4137" t="s">
        <v>12045</v>
      </c>
      <c r="N4137">
        <v>2.125555555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1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3.5438357701434273</v>
      </c>
      <c r="AC4137">
        <v>0</v>
      </c>
      <c r="AD4137">
        <v>0</v>
      </c>
      <c r="AE4137">
        <v>3.5438357701434273</v>
      </c>
    </row>
    <row r="4138" spans="1:31" x14ac:dyDescent="0.25">
      <c r="A4138">
        <v>2362148</v>
      </c>
      <c r="B4138">
        <v>1</v>
      </c>
      <c r="C4138" t="s">
        <v>81</v>
      </c>
      <c r="D4138" t="s">
        <v>120</v>
      </c>
      <c r="E4138" t="s">
        <v>225</v>
      </c>
      <c r="F4138" t="s">
        <v>12046</v>
      </c>
      <c r="G4138" t="s">
        <v>227</v>
      </c>
      <c r="H4138" t="s">
        <v>151</v>
      </c>
      <c r="I4138" t="s">
        <v>136</v>
      </c>
      <c r="J4138" t="s">
        <v>137</v>
      </c>
      <c r="K4138" t="s">
        <v>138</v>
      </c>
      <c r="L4138" t="s">
        <v>12047</v>
      </c>
      <c r="M4138" t="s">
        <v>12048</v>
      </c>
      <c r="N4138">
        <v>1.5152777770000001</v>
      </c>
      <c r="O4138">
        <v>0</v>
      </c>
      <c r="P4138">
        <v>67</v>
      </c>
      <c r="Q4138">
        <v>0</v>
      </c>
      <c r="R4138">
        <v>1</v>
      </c>
      <c r="S4138">
        <v>0</v>
      </c>
      <c r="T4138">
        <v>23</v>
      </c>
      <c r="U4138">
        <v>0</v>
      </c>
      <c r="V4138">
        <v>0</v>
      </c>
      <c r="W4138">
        <v>0</v>
      </c>
      <c r="X4138">
        <v>22.652045055506225</v>
      </c>
      <c r="Y4138">
        <v>0</v>
      </c>
      <c r="Z4138">
        <v>0</v>
      </c>
      <c r="AA4138">
        <v>0</v>
      </c>
      <c r="AB4138">
        <v>8.3428231982684604</v>
      </c>
      <c r="AC4138">
        <v>0</v>
      </c>
      <c r="AD4138">
        <v>0</v>
      </c>
      <c r="AE4138">
        <v>30.994868253774683</v>
      </c>
    </row>
    <row r="4139" spans="1:31" x14ac:dyDescent="0.25">
      <c r="A4139">
        <v>2362589</v>
      </c>
      <c r="B4139">
        <v>1</v>
      </c>
      <c r="C4139" t="s">
        <v>81</v>
      </c>
      <c r="D4139" t="s">
        <v>118</v>
      </c>
      <c r="E4139" t="s">
        <v>148</v>
      </c>
      <c r="F4139" t="s">
        <v>12049</v>
      </c>
      <c r="G4139" t="s">
        <v>156</v>
      </c>
      <c r="H4139" t="s">
        <v>151</v>
      </c>
      <c r="I4139" t="s">
        <v>136</v>
      </c>
      <c r="J4139" t="s">
        <v>137</v>
      </c>
      <c r="K4139" t="s">
        <v>138</v>
      </c>
      <c r="L4139" t="s">
        <v>12050</v>
      </c>
      <c r="M4139" t="s">
        <v>12051</v>
      </c>
      <c r="N4139">
        <v>1.5930555550000001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1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0.12360910182577667</v>
      </c>
      <c r="AC4139">
        <v>0</v>
      </c>
      <c r="AD4139">
        <v>0</v>
      </c>
      <c r="AE4139">
        <v>0.12360910182577667</v>
      </c>
    </row>
    <row r="4140" spans="1:31" x14ac:dyDescent="0.25">
      <c r="A4140">
        <v>2362211</v>
      </c>
      <c r="B4140">
        <v>1</v>
      </c>
      <c r="C4140" t="s">
        <v>80</v>
      </c>
      <c r="D4140" t="s">
        <v>108</v>
      </c>
      <c r="E4140" t="s">
        <v>171</v>
      </c>
      <c r="F4140" t="s">
        <v>1148</v>
      </c>
      <c r="G4140" t="s">
        <v>244</v>
      </c>
      <c r="H4140" t="s">
        <v>135</v>
      </c>
      <c r="I4140" t="s">
        <v>136</v>
      </c>
      <c r="J4140" t="s">
        <v>137</v>
      </c>
      <c r="K4140" t="s">
        <v>245</v>
      </c>
      <c r="L4140" t="s">
        <v>12052</v>
      </c>
      <c r="M4140" t="s">
        <v>12053</v>
      </c>
      <c r="N4140">
        <v>8.1683333329999996</v>
      </c>
      <c r="O4140">
        <v>0</v>
      </c>
      <c r="P4140">
        <v>553</v>
      </c>
      <c r="Q4140">
        <v>0</v>
      </c>
      <c r="R4140">
        <v>79</v>
      </c>
      <c r="S4140">
        <v>3</v>
      </c>
      <c r="T4140">
        <v>93</v>
      </c>
      <c r="U4140">
        <v>0</v>
      </c>
      <c r="V4140">
        <v>0</v>
      </c>
      <c r="W4140">
        <v>0</v>
      </c>
      <c r="X4140">
        <v>925.69361661922733</v>
      </c>
      <c r="Y4140">
        <v>0</v>
      </c>
      <c r="Z4140">
        <v>859.75628438332149</v>
      </c>
      <c r="AA4140">
        <v>998.9308786569693</v>
      </c>
      <c r="AB4140">
        <v>891.70834108212739</v>
      </c>
      <c r="AC4140">
        <v>0</v>
      </c>
      <c r="AD4140">
        <v>0</v>
      </c>
      <c r="AE4140">
        <v>3676.0891207416457</v>
      </c>
    </row>
    <row r="4141" spans="1:31" x14ac:dyDescent="0.25">
      <c r="A4141">
        <v>2362480</v>
      </c>
      <c r="B4141">
        <v>1</v>
      </c>
      <c r="C4141" t="s">
        <v>80</v>
      </c>
      <c r="D4141" t="s">
        <v>89</v>
      </c>
      <c r="E4141" t="s">
        <v>154</v>
      </c>
      <c r="F4141" t="s">
        <v>12054</v>
      </c>
      <c r="G4141" t="s">
        <v>252</v>
      </c>
      <c r="H4141" t="s">
        <v>151</v>
      </c>
      <c r="I4141" t="s">
        <v>136</v>
      </c>
      <c r="J4141" t="s">
        <v>137</v>
      </c>
      <c r="K4141" t="s">
        <v>245</v>
      </c>
      <c r="L4141" t="s">
        <v>12055</v>
      </c>
      <c r="M4141" t="s">
        <v>12056</v>
      </c>
      <c r="N4141">
        <v>1.1369444440000001</v>
      </c>
      <c r="O4141">
        <v>0</v>
      </c>
      <c r="P4141">
        <v>53</v>
      </c>
      <c r="Q4141">
        <v>0</v>
      </c>
      <c r="R4141">
        <v>4</v>
      </c>
      <c r="S4141">
        <v>0</v>
      </c>
      <c r="T4141">
        <v>2</v>
      </c>
      <c r="U4141">
        <v>0</v>
      </c>
      <c r="V4141">
        <v>0</v>
      </c>
      <c r="W4141">
        <v>0</v>
      </c>
      <c r="X4141">
        <v>49.512761595616773</v>
      </c>
      <c r="Y4141">
        <v>0</v>
      </c>
      <c r="Z4141">
        <v>4.1873383438580092</v>
      </c>
      <c r="AA4141">
        <v>0</v>
      </c>
      <c r="AB4141">
        <v>8.5327617074100554E-2</v>
      </c>
      <c r="AC4141">
        <v>0</v>
      </c>
      <c r="AD4141">
        <v>0</v>
      </c>
      <c r="AE4141">
        <v>53.785427556548882</v>
      </c>
    </row>
    <row r="4142" spans="1:31" x14ac:dyDescent="0.25">
      <c r="A4142">
        <v>2362503</v>
      </c>
      <c r="B4142">
        <v>1</v>
      </c>
      <c r="C4142" t="s">
        <v>81</v>
      </c>
      <c r="D4142" t="s">
        <v>112</v>
      </c>
      <c r="E4142" t="s">
        <v>148</v>
      </c>
      <c r="F4142" t="s">
        <v>12057</v>
      </c>
      <c r="G4142" t="s">
        <v>150</v>
      </c>
      <c r="H4142" t="s">
        <v>151</v>
      </c>
      <c r="I4142" t="s">
        <v>136</v>
      </c>
      <c r="J4142" t="s">
        <v>137</v>
      </c>
      <c r="K4142" t="s">
        <v>138</v>
      </c>
      <c r="L4142" t="s">
        <v>12058</v>
      </c>
      <c r="M4142" t="s">
        <v>12059</v>
      </c>
      <c r="N4142">
        <v>1.7338888880000001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2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6.5431247265010217</v>
      </c>
      <c r="AC4142">
        <v>0</v>
      </c>
      <c r="AD4142">
        <v>0</v>
      </c>
      <c r="AE4142">
        <v>6.5431247265010217</v>
      </c>
    </row>
    <row r="4143" spans="1:31" x14ac:dyDescent="0.25">
      <c r="A4143">
        <v>2362672</v>
      </c>
      <c r="B4143">
        <v>1</v>
      </c>
      <c r="C4143" t="s">
        <v>80</v>
      </c>
      <c r="D4143" t="s">
        <v>83</v>
      </c>
      <c r="E4143" t="s">
        <v>320</v>
      </c>
      <c r="F4143" t="s">
        <v>11968</v>
      </c>
      <c r="G4143" t="s">
        <v>168</v>
      </c>
      <c r="H4143" t="s">
        <v>135</v>
      </c>
      <c r="I4143" t="s">
        <v>136</v>
      </c>
      <c r="J4143" t="s">
        <v>137</v>
      </c>
      <c r="K4143" t="s">
        <v>138</v>
      </c>
      <c r="L4143" t="s">
        <v>12060</v>
      </c>
      <c r="M4143" t="s">
        <v>12061</v>
      </c>
      <c r="N4143">
        <v>0.13629055500000001</v>
      </c>
      <c r="O4143">
        <v>28</v>
      </c>
      <c r="P4143">
        <v>3695</v>
      </c>
      <c r="Q4143">
        <v>30</v>
      </c>
      <c r="R4143">
        <v>674</v>
      </c>
      <c r="S4143">
        <v>103</v>
      </c>
      <c r="T4143">
        <v>1436</v>
      </c>
      <c r="U4143">
        <v>23</v>
      </c>
      <c r="V4143">
        <v>147</v>
      </c>
      <c r="W4143">
        <v>2.9084280390560497</v>
      </c>
      <c r="X4143">
        <v>165.38045245659666</v>
      </c>
      <c r="Y4143">
        <v>28.070460526620941</v>
      </c>
      <c r="Z4143">
        <v>124.80090306656899</v>
      </c>
      <c r="AA4143">
        <v>97.682696790249793</v>
      </c>
      <c r="AB4143">
        <v>260.49143948222036</v>
      </c>
      <c r="AC4143">
        <v>113.62345003221071</v>
      </c>
      <c r="AD4143">
        <v>282.32741441873424</v>
      </c>
      <c r="AE4143">
        <v>1075.2852448122578</v>
      </c>
    </row>
    <row r="4144" spans="1:31" x14ac:dyDescent="0.25">
      <c r="A4144">
        <v>2362566</v>
      </c>
      <c r="B4144">
        <v>1</v>
      </c>
      <c r="C4144" t="s">
        <v>80</v>
      </c>
      <c r="D4144" t="s">
        <v>103</v>
      </c>
      <c r="E4144" t="s">
        <v>148</v>
      </c>
      <c r="F4144" t="s">
        <v>12062</v>
      </c>
      <c r="G4144" t="s">
        <v>160</v>
      </c>
      <c r="H4144" t="s">
        <v>151</v>
      </c>
      <c r="I4144" t="s">
        <v>136</v>
      </c>
      <c r="J4144" t="s">
        <v>137</v>
      </c>
      <c r="K4144" t="s">
        <v>138</v>
      </c>
      <c r="L4144" t="s">
        <v>12063</v>
      </c>
      <c r="M4144" t="s">
        <v>12064</v>
      </c>
      <c r="N4144">
        <v>2.133611111</v>
      </c>
      <c r="O4144">
        <v>0</v>
      </c>
      <c r="P4144">
        <v>3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3.3346353824954553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3.3346353824954553</v>
      </c>
    </row>
    <row r="4145" spans="1:31" x14ac:dyDescent="0.25">
      <c r="A4145">
        <v>2362171</v>
      </c>
      <c r="B4145">
        <v>1</v>
      </c>
      <c r="C4145" t="s">
        <v>80</v>
      </c>
      <c r="D4145" t="s">
        <v>104</v>
      </c>
      <c r="E4145" t="s">
        <v>171</v>
      </c>
      <c r="F4145" t="s">
        <v>12065</v>
      </c>
      <c r="G4145" t="s">
        <v>134</v>
      </c>
      <c r="H4145" t="s">
        <v>135</v>
      </c>
      <c r="I4145" t="s">
        <v>136</v>
      </c>
      <c r="J4145" t="s">
        <v>137</v>
      </c>
      <c r="K4145" t="s">
        <v>138</v>
      </c>
      <c r="L4145" t="s">
        <v>12066</v>
      </c>
      <c r="M4145" t="s">
        <v>12067</v>
      </c>
      <c r="N4145">
        <v>2.6144444440000001</v>
      </c>
      <c r="O4145">
        <v>0</v>
      </c>
      <c r="P4145">
        <v>0</v>
      </c>
      <c r="Q4145">
        <v>9</v>
      </c>
      <c r="R4145">
        <v>0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0</v>
      </c>
      <c r="Y4145">
        <v>359.37109319951674</v>
      </c>
      <c r="Z4145">
        <v>0</v>
      </c>
      <c r="AA4145">
        <v>0</v>
      </c>
      <c r="AB4145">
        <v>0</v>
      </c>
      <c r="AC4145">
        <v>536.26050024771575</v>
      </c>
      <c r="AD4145">
        <v>0</v>
      </c>
      <c r="AE4145">
        <v>895.63159344723249</v>
      </c>
    </row>
    <row r="4146" spans="1:31" x14ac:dyDescent="0.25">
      <c r="A4146">
        <v>2362131</v>
      </c>
      <c r="B4146">
        <v>1</v>
      </c>
      <c r="C4146" t="s">
        <v>80</v>
      </c>
      <c r="D4146" t="s">
        <v>92</v>
      </c>
      <c r="E4146" t="s">
        <v>166</v>
      </c>
      <c r="F4146" t="s">
        <v>10604</v>
      </c>
      <c r="G4146" t="s">
        <v>168</v>
      </c>
      <c r="H4146" t="s">
        <v>135</v>
      </c>
      <c r="I4146" t="s">
        <v>136</v>
      </c>
      <c r="J4146" t="s">
        <v>137</v>
      </c>
      <c r="K4146" t="s">
        <v>138</v>
      </c>
      <c r="L4146" t="s">
        <v>12068</v>
      </c>
      <c r="M4146" t="s">
        <v>12069</v>
      </c>
      <c r="N4146">
        <v>0.93694444399999999</v>
      </c>
      <c r="O4146">
        <v>0</v>
      </c>
      <c r="P4146">
        <v>92</v>
      </c>
      <c r="Q4146">
        <v>7</v>
      </c>
      <c r="R4146">
        <v>19</v>
      </c>
      <c r="S4146">
        <v>4</v>
      </c>
      <c r="T4146">
        <v>6</v>
      </c>
      <c r="U4146">
        <v>0</v>
      </c>
      <c r="V4146">
        <v>0</v>
      </c>
      <c r="W4146">
        <v>0</v>
      </c>
      <c r="X4146">
        <v>23.398860483438039</v>
      </c>
      <c r="Y4146">
        <v>66.666382639673373</v>
      </c>
      <c r="Z4146">
        <v>2.9507659967167812</v>
      </c>
      <c r="AA4146">
        <v>121.93894909670045</v>
      </c>
      <c r="AB4146">
        <v>6.7679009327617141</v>
      </c>
      <c r="AC4146">
        <v>0</v>
      </c>
      <c r="AD4146">
        <v>0</v>
      </c>
      <c r="AE4146">
        <v>221.72285914929037</v>
      </c>
    </row>
    <row r="4147" spans="1:31" x14ac:dyDescent="0.25">
      <c r="A4147">
        <v>2362231</v>
      </c>
      <c r="B4147">
        <v>1</v>
      </c>
      <c r="C4147" t="s">
        <v>80</v>
      </c>
      <c r="D4147" t="s">
        <v>103</v>
      </c>
      <c r="E4147" t="s">
        <v>154</v>
      </c>
      <c r="F4147" t="s">
        <v>12070</v>
      </c>
      <c r="G4147" t="s">
        <v>299</v>
      </c>
      <c r="H4147" t="s">
        <v>151</v>
      </c>
      <c r="I4147" t="s">
        <v>136</v>
      </c>
      <c r="J4147" t="s">
        <v>137</v>
      </c>
      <c r="K4147" t="s">
        <v>138</v>
      </c>
      <c r="L4147" t="s">
        <v>12071</v>
      </c>
      <c r="M4147" t="s">
        <v>12072</v>
      </c>
      <c r="N4147">
        <v>1.4355555550000001</v>
      </c>
      <c r="O4147">
        <v>0</v>
      </c>
      <c r="P4147">
        <v>0</v>
      </c>
      <c r="Q4147">
        <v>0</v>
      </c>
      <c r="R4147">
        <v>5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185.61959586557447</v>
      </c>
      <c r="AA4147">
        <v>0</v>
      </c>
      <c r="AB4147">
        <v>0</v>
      </c>
      <c r="AC4147">
        <v>0</v>
      </c>
      <c r="AD4147">
        <v>0</v>
      </c>
      <c r="AE4147">
        <v>185.61959586557447</v>
      </c>
    </row>
    <row r="4148" spans="1:31" x14ac:dyDescent="0.25">
      <c r="A4148">
        <v>2362208</v>
      </c>
      <c r="B4148">
        <v>1</v>
      </c>
      <c r="C4148" t="s">
        <v>80</v>
      </c>
      <c r="D4148" t="s">
        <v>100</v>
      </c>
      <c r="E4148" t="s">
        <v>166</v>
      </c>
      <c r="F4148" t="s">
        <v>12073</v>
      </c>
      <c r="G4148" t="s">
        <v>328</v>
      </c>
      <c r="H4148" t="s">
        <v>135</v>
      </c>
      <c r="I4148" t="s">
        <v>136</v>
      </c>
      <c r="J4148" t="s">
        <v>137</v>
      </c>
      <c r="K4148" t="s">
        <v>138</v>
      </c>
      <c r="L4148" t="s">
        <v>12074</v>
      </c>
      <c r="M4148" t="s">
        <v>12075</v>
      </c>
      <c r="N4148">
        <v>0.50527777699999998</v>
      </c>
      <c r="O4148">
        <v>0</v>
      </c>
      <c r="P4148">
        <v>766</v>
      </c>
      <c r="Q4148">
        <v>2</v>
      </c>
      <c r="R4148">
        <v>35</v>
      </c>
      <c r="S4148">
        <v>10</v>
      </c>
      <c r="T4148">
        <v>122</v>
      </c>
      <c r="U4148">
        <v>6</v>
      </c>
      <c r="V4148">
        <v>4</v>
      </c>
      <c r="W4148">
        <v>0</v>
      </c>
      <c r="X4148">
        <v>120.25765069560892</v>
      </c>
      <c r="Y4148">
        <v>1.3802138268747113</v>
      </c>
      <c r="Z4148">
        <v>20.391089106586499</v>
      </c>
      <c r="AA4148">
        <v>34.25314705484697</v>
      </c>
      <c r="AB4148">
        <v>102.69785322410839</v>
      </c>
      <c r="AC4148">
        <v>33.913729611345985</v>
      </c>
      <c r="AD4148">
        <v>97.196761225370963</v>
      </c>
      <c r="AE4148">
        <v>410.09044474474246</v>
      </c>
    </row>
    <row r="4149" spans="1:31" x14ac:dyDescent="0.25">
      <c r="A4149">
        <v>2362151</v>
      </c>
      <c r="B4149">
        <v>1</v>
      </c>
      <c r="C4149" t="s">
        <v>81</v>
      </c>
      <c r="D4149" t="s">
        <v>119</v>
      </c>
      <c r="E4149" t="s">
        <v>171</v>
      </c>
      <c r="F4149" t="s">
        <v>12076</v>
      </c>
      <c r="G4149" t="s">
        <v>168</v>
      </c>
      <c r="H4149" t="s">
        <v>135</v>
      </c>
      <c r="I4149" t="s">
        <v>136</v>
      </c>
      <c r="J4149" t="s">
        <v>137</v>
      </c>
      <c r="K4149" t="s">
        <v>138</v>
      </c>
      <c r="L4149" t="s">
        <v>12077</v>
      </c>
      <c r="M4149" t="s">
        <v>12078</v>
      </c>
      <c r="N4149">
        <v>1.2752777769999999</v>
      </c>
      <c r="O4149">
        <v>0</v>
      </c>
      <c r="P4149">
        <v>3</v>
      </c>
      <c r="Q4149">
        <v>28</v>
      </c>
      <c r="R4149">
        <v>60</v>
      </c>
      <c r="S4149">
        <v>0</v>
      </c>
      <c r="T4149">
        <v>6</v>
      </c>
      <c r="U4149">
        <v>0</v>
      </c>
      <c r="V4149">
        <v>0</v>
      </c>
      <c r="W4149">
        <v>0</v>
      </c>
      <c r="X4149">
        <v>0.15636982037697084</v>
      </c>
      <c r="Y4149">
        <v>243.84637583593988</v>
      </c>
      <c r="Z4149">
        <v>402.70097654991861</v>
      </c>
      <c r="AA4149">
        <v>0</v>
      </c>
      <c r="AB4149">
        <v>11.771084228255225</v>
      </c>
      <c r="AC4149">
        <v>0</v>
      </c>
      <c r="AD4149">
        <v>0</v>
      </c>
      <c r="AE4149">
        <v>658.47480643449057</v>
      </c>
    </row>
    <row r="4150" spans="1:31" x14ac:dyDescent="0.25">
      <c r="A4150">
        <v>2362400</v>
      </c>
      <c r="B4150">
        <v>1</v>
      </c>
      <c r="C4150" t="s">
        <v>80</v>
      </c>
      <c r="D4150" t="s">
        <v>103</v>
      </c>
      <c r="E4150" t="s">
        <v>171</v>
      </c>
      <c r="F4150" t="s">
        <v>12079</v>
      </c>
      <c r="G4150" t="s">
        <v>168</v>
      </c>
      <c r="H4150" t="s">
        <v>135</v>
      </c>
      <c r="I4150" t="s">
        <v>136</v>
      </c>
      <c r="J4150" t="s">
        <v>137</v>
      </c>
      <c r="K4150" t="s">
        <v>138</v>
      </c>
      <c r="L4150" t="s">
        <v>12080</v>
      </c>
      <c r="M4150" t="s">
        <v>12081</v>
      </c>
      <c r="N4150">
        <v>0.709166666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207.26930570684434</v>
      </c>
      <c r="AD4150">
        <v>0</v>
      </c>
      <c r="AE4150">
        <v>207.26930570684434</v>
      </c>
    </row>
    <row r="4151" spans="1:31" x14ac:dyDescent="0.25">
      <c r="A4151">
        <v>2362337</v>
      </c>
      <c r="B4151">
        <v>1</v>
      </c>
      <c r="C4151" t="s">
        <v>80</v>
      </c>
      <c r="D4151" t="s">
        <v>88</v>
      </c>
      <c r="E4151" t="s">
        <v>148</v>
      </c>
      <c r="F4151" t="s">
        <v>12082</v>
      </c>
      <c r="G4151" t="s">
        <v>160</v>
      </c>
      <c r="H4151" t="s">
        <v>151</v>
      </c>
      <c r="I4151" t="s">
        <v>136</v>
      </c>
      <c r="J4151" t="s">
        <v>137</v>
      </c>
      <c r="K4151" t="s">
        <v>138</v>
      </c>
      <c r="L4151" t="s">
        <v>12083</v>
      </c>
      <c r="M4151" t="s">
        <v>12084</v>
      </c>
      <c r="N4151">
        <v>2.8169444440000002</v>
      </c>
      <c r="O4151">
        <v>0</v>
      </c>
      <c r="P4151">
        <v>2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6.1741995068066107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6.1741995068066107</v>
      </c>
    </row>
    <row r="4152" spans="1:31" x14ac:dyDescent="0.25">
      <c r="A4152">
        <v>2362437</v>
      </c>
      <c r="B4152">
        <v>1</v>
      </c>
      <c r="C4152" t="s">
        <v>81</v>
      </c>
      <c r="D4152" t="s">
        <v>112</v>
      </c>
      <c r="E4152" t="s">
        <v>154</v>
      </c>
      <c r="F4152" t="s">
        <v>12085</v>
      </c>
      <c r="G4152" t="s">
        <v>299</v>
      </c>
      <c r="H4152" t="s">
        <v>151</v>
      </c>
      <c r="I4152" t="s">
        <v>136</v>
      </c>
      <c r="J4152" t="s">
        <v>137</v>
      </c>
      <c r="K4152" t="s">
        <v>138</v>
      </c>
      <c r="L4152" t="s">
        <v>12086</v>
      </c>
      <c r="M4152" t="s">
        <v>12087</v>
      </c>
      <c r="N4152">
        <v>0.59305555499999996</v>
      </c>
      <c r="O4152">
        <v>0</v>
      </c>
      <c r="P4152">
        <v>65</v>
      </c>
      <c r="Q4152">
        <v>0</v>
      </c>
      <c r="R4152">
        <v>2</v>
      </c>
      <c r="S4152">
        <v>0</v>
      </c>
      <c r="T4152">
        <v>7</v>
      </c>
      <c r="U4152">
        <v>0</v>
      </c>
      <c r="V4152">
        <v>1</v>
      </c>
      <c r="W4152">
        <v>0</v>
      </c>
      <c r="X4152">
        <v>9.3040686185341066</v>
      </c>
      <c r="Y4152">
        <v>0</v>
      </c>
      <c r="Z4152">
        <v>1.501893258288889E-2</v>
      </c>
      <c r="AA4152">
        <v>0</v>
      </c>
      <c r="AB4152">
        <v>10.860868630999022</v>
      </c>
      <c r="AC4152">
        <v>0</v>
      </c>
      <c r="AD4152">
        <v>1.9310271712761753</v>
      </c>
      <c r="AE4152">
        <v>22.110983353392189</v>
      </c>
    </row>
    <row r="4153" spans="1:31" x14ac:dyDescent="0.25">
      <c r="A4153">
        <v>2362194</v>
      </c>
      <c r="B4153">
        <v>1</v>
      </c>
      <c r="C4153" t="s">
        <v>81</v>
      </c>
      <c r="D4153" t="s">
        <v>118</v>
      </c>
      <c r="E4153" t="s">
        <v>132</v>
      </c>
      <c r="F4153" t="s">
        <v>12088</v>
      </c>
      <c r="G4153" t="s">
        <v>142</v>
      </c>
      <c r="H4153" t="s">
        <v>135</v>
      </c>
      <c r="I4153" t="s">
        <v>136</v>
      </c>
      <c r="J4153" t="s">
        <v>137</v>
      </c>
      <c r="K4153" t="s">
        <v>138</v>
      </c>
      <c r="L4153" t="s">
        <v>12089</v>
      </c>
      <c r="M4153" t="s">
        <v>12090</v>
      </c>
      <c r="N4153">
        <v>3.2780555549999999</v>
      </c>
      <c r="O4153">
        <v>0</v>
      </c>
      <c r="P4153">
        <v>337</v>
      </c>
      <c r="Q4153">
        <v>0</v>
      </c>
      <c r="R4153">
        <v>0</v>
      </c>
      <c r="S4153">
        <v>1</v>
      </c>
      <c r="T4153">
        <v>3</v>
      </c>
      <c r="U4153">
        <v>0</v>
      </c>
      <c r="V4153">
        <v>0</v>
      </c>
      <c r="W4153">
        <v>0</v>
      </c>
      <c r="X4153">
        <v>305.64537330270775</v>
      </c>
      <c r="Y4153">
        <v>0</v>
      </c>
      <c r="Z4153">
        <v>0</v>
      </c>
      <c r="AA4153">
        <v>18.917683657169725</v>
      </c>
      <c r="AB4153">
        <v>5.987039319406688</v>
      </c>
      <c r="AC4153">
        <v>0</v>
      </c>
      <c r="AD4153">
        <v>0</v>
      </c>
      <c r="AE4153">
        <v>330.55009627928416</v>
      </c>
    </row>
    <row r="4154" spans="1:31" x14ac:dyDescent="0.25">
      <c r="A4154">
        <v>2362443</v>
      </c>
      <c r="B4154">
        <v>1</v>
      </c>
      <c r="C4154" t="s">
        <v>80</v>
      </c>
      <c r="D4154" t="s">
        <v>83</v>
      </c>
      <c r="E4154" t="s">
        <v>148</v>
      </c>
      <c r="F4154" t="s">
        <v>12091</v>
      </c>
      <c r="G4154" t="s">
        <v>160</v>
      </c>
      <c r="H4154" t="s">
        <v>151</v>
      </c>
      <c r="I4154" t="s">
        <v>136</v>
      </c>
      <c r="J4154" t="s">
        <v>137</v>
      </c>
      <c r="K4154" t="s">
        <v>138</v>
      </c>
      <c r="L4154" t="s">
        <v>12092</v>
      </c>
      <c r="M4154" t="s">
        <v>12093</v>
      </c>
      <c r="N4154">
        <v>5.7813888880000004</v>
      </c>
      <c r="O4154">
        <v>0</v>
      </c>
      <c r="P4154">
        <v>6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11.815336709537522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11.815336709537522</v>
      </c>
    </row>
    <row r="4155" spans="1:31" x14ac:dyDescent="0.25">
      <c r="A4155">
        <v>2362586</v>
      </c>
      <c r="B4155">
        <v>1</v>
      </c>
      <c r="C4155" t="s">
        <v>81</v>
      </c>
      <c r="D4155" t="s">
        <v>112</v>
      </c>
      <c r="E4155" t="s">
        <v>225</v>
      </c>
      <c r="F4155" t="s">
        <v>12094</v>
      </c>
      <c r="G4155" t="s">
        <v>219</v>
      </c>
      <c r="H4155" t="s">
        <v>151</v>
      </c>
      <c r="I4155" t="s">
        <v>136</v>
      </c>
      <c r="J4155" t="s">
        <v>137</v>
      </c>
      <c r="K4155" t="s">
        <v>138</v>
      </c>
      <c r="L4155" t="s">
        <v>12095</v>
      </c>
      <c r="M4155" t="s">
        <v>12096</v>
      </c>
      <c r="N4155">
        <v>0.96583333299999996</v>
      </c>
      <c r="O4155">
        <v>0</v>
      </c>
      <c r="P4155">
        <v>17</v>
      </c>
      <c r="Q4155">
        <v>0</v>
      </c>
      <c r="R4155">
        <v>1</v>
      </c>
      <c r="S4155">
        <v>0</v>
      </c>
      <c r="T4155">
        <v>3</v>
      </c>
      <c r="U4155">
        <v>0</v>
      </c>
      <c r="V4155">
        <v>0</v>
      </c>
      <c r="W4155">
        <v>0</v>
      </c>
      <c r="X4155">
        <v>3.1965594544309761</v>
      </c>
      <c r="Y4155">
        <v>0</v>
      </c>
      <c r="Z4155">
        <v>0</v>
      </c>
      <c r="AA4155">
        <v>0</v>
      </c>
      <c r="AB4155">
        <v>4.0332443897065362</v>
      </c>
      <c r="AC4155">
        <v>0</v>
      </c>
      <c r="AD4155">
        <v>0</v>
      </c>
      <c r="AE4155">
        <v>7.2298038441375123</v>
      </c>
    </row>
    <row r="4156" spans="1:31" x14ac:dyDescent="0.25">
      <c r="A4156">
        <v>2362237</v>
      </c>
      <c r="B4156">
        <v>1</v>
      </c>
      <c r="C4156" t="s">
        <v>80</v>
      </c>
      <c r="D4156" t="s">
        <v>105</v>
      </c>
      <c r="E4156" t="s">
        <v>171</v>
      </c>
      <c r="F4156" t="s">
        <v>12022</v>
      </c>
      <c r="G4156" t="s">
        <v>168</v>
      </c>
      <c r="H4156" t="s">
        <v>135</v>
      </c>
      <c r="I4156" t="s">
        <v>136</v>
      </c>
      <c r="J4156" t="s">
        <v>137</v>
      </c>
      <c r="K4156" t="s">
        <v>138</v>
      </c>
      <c r="L4156" t="s">
        <v>12097</v>
      </c>
      <c r="M4156" t="s">
        <v>12098</v>
      </c>
      <c r="N4156">
        <v>0.51416666600000005</v>
      </c>
      <c r="O4156">
        <v>14</v>
      </c>
      <c r="P4156">
        <v>33</v>
      </c>
      <c r="Q4156">
        <v>5</v>
      </c>
      <c r="R4156">
        <v>71</v>
      </c>
      <c r="S4156">
        <v>15</v>
      </c>
      <c r="T4156">
        <v>20</v>
      </c>
      <c r="U4156">
        <v>2</v>
      </c>
      <c r="V4156">
        <v>1</v>
      </c>
      <c r="W4156">
        <v>3.482754478956207</v>
      </c>
      <c r="X4156">
        <v>6.9648216372782024</v>
      </c>
      <c r="Y4156">
        <v>4.0894812253070549</v>
      </c>
      <c r="Z4156">
        <v>23.062812897663282</v>
      </c>
      <c r="AA4156">
        <v>180.39319961390586</v>
      </c>
      <c r="AB4156">
        <v>8.3078208747406439</v>
      </c>
      <c r="AC4156">
        <v>481.15291954588326</v>
      </c>
      <c r="AD4156">
        <v>4.0600872077097527</v>
      </c>
      <c r="AE4156">
        <v>711.51389748144436</v>
      </c>
    </row>
    <row r="4157" spans="1:31" x14ac:dyDescent="0.25">
      <c r="A4157">
        <v>2362406</v>
      </c>
      <c r="B4157">
        <v>1</v>
      </c>
      <c r="C4157" t="s">
        <v>80</v>
      </c>
      <c r="D4157" t="s">
        <v>104</v>
      </c>
      <c r="E4157" t="s">
        <v>148</v>
      </c>
      <c r="F4157" t="s">
        <v>12099</v>
      </c>
      <c r="G4157" t="s">
        <v>156</v>
      </c>
      <c r="H4157" t="s">
        <v>151</v>
      </c>
      <c r="I4157" t="s">
        <v>136</v>
      </c>
      <c r="J4157" t="s">
        <v>137</v>
      </c>
      <c r="K4157" t="s">
        <v>138</v>
      </c>
      <c r="L4157" t="s">
        <v>12100</v>
      </c>
      <c r="M4157" t="s">
        <v>12101</v>
      </c>
      <c r="N4157">
        <v>2.000555555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1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9.7777912843495436</v>
      </c>
      <c r="AC4157">
        <v>0</v>
      </c>
      <c r="AD4157">
        <v>0</v>
      </c>
      <c r="AE4157">
        <v>9.7777912843495436</v>
      </c>
    </row>
    <row r="4158" spans="1:31" x14ac:dyDescent="0.25">
      <c r="A4158">
        <v>2362306</v>
      </c>
      <c r="B4158">
        <v>1</v>
      </c>
      <c r="C4158" t="s">
        <v>81</v>
      </c>
      <c r="D4158" t="s">
        <v>128</v>
      </c>
      <c r="E4158" t="s">
        <v>148</v>
      </c>
      <c r="F4158" t="s">
        <v>12102</v>
      </c>
      <c r="G4158" t="s">
        <v>160</v>
      </c>
      <c r="H4158" t="s">
        <v>151</v>
      </c>
      <c r="I4158" t="s">
        <v>136</v>
      </c>
      <c r="J4158" t="s">
        <v>137</v>
      </c>
      <c r="K4158" t="s">
        <v>138</v>
      </c>
      <c r="L4158" t="s">
        <v>12103</v>
      </c>
      <c r="M4158" t="s">
        <v>12104</v>
      </c>
      <c r="N4158">
        <v>0.63777777700000005</v>
      </c>
      <c r="O4158">
        <v>0</v>
      </c>
      <c r="P4158">
        <v>1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5.4830998404000006E-2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5.4830998404000006E-2</v>
      </c>
    </row>
    <row r="4159" spans="1:31" x14ac:dyDescent="0.25">
      <c r="A4159">
        <v>2362615</v>
      </c>
      <c r="B4159">
        <v>1</v>
      </c>
      <c r="C4159" t="s">
        <v>80</v>
      </c>
      <c r="D4159" t="s">
        <v>91</v>
      </c>
      <c r="E4159" t="s">
        <v>132</v>
      </c>
      <c r="F4159" t="s">
        <v>12105</v>
      </c>
      <c r="G4159" t="s">
        <v>134</v>
      </c>
      <c r="H4159" t="s">
        <v>135</v>
      </c>
      <c r="I4159" t="s">
        <v>136</v>
      </c>
      <c r="J4159" t="s">
        <v>137</v>
      </c>
      <c r="K4159" t="s">
        <v>138</v>
      </c>
      <c r="L4159" t="s">
        <v>12106</v>
      </c>
      <c r="M4159" t="s">
        <v>12107</v>
      </c>
      <c r="N4159">
        <v>1.6625000000000001</v>
      </c>
      <c r="O4159">
        <v>0</v>
      </c>
      <c r="P4159">
        <v>800</v>
      </c>
      <c r="Q4159">
        <v>0</v>
      </c>
      <c r="R4159">
        <v>1</v>
      </c>
      <c r="S4159">
        <v>0</v>
      </c>
      <c r="T4159">
        <v>26</v>
      </c>
      <c r="U4159">
        <v>0</v>
      </c>
      <c r="V4159">
        <v>0</v>
      </c>
      <c r="W4159">
        <v>0</v>
      </c>
      <c r="X4159">
        <v>500.0687383938419</v>
      </c>
      <c r="Y4159">
        <v>0</v>
      </c>
      <c r="Z4159">
        <v>7.5807154242121504</v>
      </c>
      <c r="AA4159">
        <v>0</v>
      </c>
      <c r="AB4159">
        <v>136.19614747570674</v>
      </c>
      <c r="AC4159">
        <v>0</v>
      </c>
      <c r="AD4159">
        <v>0</v>
      </c>
      <c r="AE4159">
        <v>643.84560129376075</v>
      </c>
    </row>
    <row r="4160" spans="1:31" x14ac:dyDescent="0.25">
      <c r="A4160">
        <v>2362320</v>
      </c>
      <c r="B4160">
        <v>1</v>
      </c>
      <c r="C4160" t="s">
        <v>80</v>
      </c>
      <c r="D4160" t="s">
        <v>96</v>
      </c>
      <c r="E4160" t="s">
        <v>148</v>
      </c>
      <c r="F4160" t="s">
        <v>12108</v>
      </c>
      <c r="G4160" t="s">
        <v>160</v>
      </c>
      <c r="H4160" t="s">
        <v>151</v>
      </c>
      <c r="I4160" t="s">
        <v>136</v>
      </c>
      <c r="J4160" t="s">
        <v>137</v>
      </c>
      <c r="K4160" t="s">
        <v>138</v>
      </c>
      <c r="L4160" t="s">
        <v>12109</v>
      </c>
      <c r="M4160" t="s">
        <v>12110</v>
      </c>
      <c r="N4160">
        <v>3.911944444</v>
      </c>
      <c r="O4160">
        <v>0</v>
      </c>
      <c r="P4160">
        <v>0</v>
      </c>
      <c r="Q4160">
        <v>0</v>
      </c>
      <c r="R4160">
        <v>1</v>
      </c>
      <c r="S4160">
        <v>0</v>
      </c>
      <c r="T4160">
        <v>1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1.976178691420776</v>
      </c>
      <c r="AA4160">
        <v>0</v>
      </c>
      <c r="AB4160">
        <v>2.7755345030171443</v>
      </c>
      <c r="AC4160">
        <v>0</v>
      </c>
      <c r="AD4160">
        <v>0</v>
      </c>
      <c r="AE4160">
        <v>4.7517131944379205</v>
      </c>
    </row>
    <row r="4161" spans="1:31" x14ac:dyDescent="0.25">
      <c r="A4161">
        <v>2362346</v>
      </c>
      <c r="B4161">
        <v>1</v>
      </c>
      <c r="C4161" t="s">
        <v>80</v>
      </c>
      <c r="D4161" t="s">
        <v>104</v>
      </c>
      <c r="E4161" t="s">
        <v>148</v>
      </c>
      <c r="F4161" t="s">
        <v>12111</v>
      </c>
      <c r="G4161" t="s">
        <v>160</v>
      </c>
      <c r="H4161" t="s">
        <v>151</v>
      </c>
      <c r="I4161" t="s">
        <v>136</v>
      </c>
      <c r="J4161" t="s">
        <v>137</v>
      </c>
      <c r="K4161" t="s">
        <v>138</v>
      </c>
      <c r="L4161" t="s">
        <v>12112</v>
      </c>
      <c r="M4161" t="s">
        <v>12113</v>
      </c>
      <c r="N4161">
        <v>2.6380555550000002</v>
      </c>
      <c r="O4161">
        <v>0</v>
      </c>
      <c r="P4161">
        <v>1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0.59705231472614007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0.59705231472614007</v>
      </c>
    </row>
    <row r="4162" spans="1:31" x14ac:dyDescent="0.25">
      <c r="A4162">
        <v>2362154</v>
      </c>
      <c r="B4162">
        <v>1</v>
      </c>
      <c r="C4162" t="s">
        <v>80</v>
      </c>
      <c r="D4162" t="s">
        <v>98</v>
      </c>
      <c r="E4162" t="s">
        <v>166</v>
      </c>
      <c r="F4162" t="s">
        <v>9530</v>
      </c>
      <c r="G4162" t="s">
        <v>168</v>
      </c>
      <c r="H4162" t="s">
        <v>135</v>
      </c>
      <c r="I4162" t="s">
        <v>136</v>
      </c>
      <c r="J4162" t="s">
        <v>137</v>
      </c>
      <c r="K4162" t="s">
        <v>138</v>
      </c>
      <c r="L4162" t="s">
        <v>12114</v>
      </c>
      <c r="M4162" t="s">
        <v>12115</v>
      </c>
      <c r="N4162">
        <v>0.13166666599999999</v>
      </c>
      <c r="O4162">
        <v>0</v>
      </c>
      <c r="P4162">
        <v>0</v>
      </c>
      <c r="Q4162">
        <v>10</v>
      </c>
      <c r="R4162">
        <v>96</v>
      </c>
      <c r="S4162">
        <v>4</v>
      </c>
      <c r="T4162">
        <v>26</v>
      </c>
      <c r="U4162">
        <v>1</v>
      </c>
      <c r="V4162">
        <v>0</v>
      </c>
      <c r="W4162">
        <v>0</v>
      </c>
      <c r="X4162">
        <v>0</v>
      </c>
      <c r="Y4162">
        <v>14.506070217557598</v>
      </c>
      <c r="Z4162">
        <v>58.235242653918036</v>
      </c>
      <c r="AA4162">
        <v>0.48777392327877489</v>
      </c>
      <c r="AB4162">
        <v>4.6201889194507197</v>
      </c>
      <c r="AC4162">
        <v>4.2506626301505435</v>
      </c>
      <c r="AD4162">
        <v>0</v>
      </c>
      <c r="AE4162">
        <v>82.099938344355678</v>
      </c>
    </row>
    <row r="4163" spans="1:31" x14ac:dyDescent="0.25">
      <c r="A4163">
        <v>2362509</v>
      </c>
      <c r="B4163">
        <v>1</v>
      </c>
      <c r="C4163" t="s">
        <v>80</v>
      </c>
      <c r="D4163" t="s">
        <v>100</v>
      </c>
      <c r="E4163" t="s">
        <v>166</v>
      </c>
      <c r="F4163" t="s">
        <v>12116</v>
      </c>
      <c r="G4163" t="s">
        <v>168</v>
      </c>
      <c r="H4163" t="s">
        <v>135</v>
      </c>
      <c r="I4163" t="s">
        <v>136</v>
      </c>
      <c r="J4163" t="s">
        <v>137</v>
      </c>
      <c r="K4163" t="s">
        <v>138</v>
      </c>
      <c r="L4163" t="s">
        <v>12117</v>
      </c>
      <c r="M4163" t="s">
        <v>12118</v>
      </c>
      <c r="N4163">
        <v>1.278611111</v>
      </c>
      <c r="O4163">
        <v>0</v>
      </c>
      <c r="P4163">
        <v>0</v>
      </c>
      <c r="Q4163">
        <v>16</v>
      </c>
      <c r="R4163">
        <v>15</v>
      </c>
      <c r="S4163">
        <v>2</v>
      </c>
      <c r="T4163">
        <v>2</v>
      </c>
      <c r="U4163">
        <v>0</v>
      </c>
      <c r="V4163">
        <v>0</v>
      </c>
      <c r="W4163">
        <v>0</v>
      </c>
      <c r="X4163">
        <v>0</v>
      </c>
      <c r="Y4163">
        <v>226.23961806719802</v>
      </c>
      <c r="Z4163">
        <v>192.68223173875833</v>
      </c>
      <c r="AA4163">
        <v>3.1361588041107913</v>
      </c>
      <c r="AB4163">
        <v>4.0816763013230863</v>
      </c>
      <c r="AC4163">
        <v>0</v>
      </c>
      <c r="AD4163">
        <v>0</v>
      </c>
      <c r="AE4163">
        <v>426.13968491139025</v>
      </c>
    </row>
    <row r="4164" spans="1:31" x14ac:dyDescent="0.25">
      <c r="A4164">
        <v>2362177</v>
      </c>
      <c r="B4164">
        <v>1</v>
      </c>
      <c r="C4164" t="s">
        <v>80</v>
      </c>
      <c r="D4164" t="s">
        <v>93</v>
      </c>
      <c r="E4164" t="s">
        <v>166</v>
      </c>
      <c r="F4164" t="s">
        <v>12119</v>
      </c>
      <c r="G4164" t="s">
        <v>168</v>
      </c>
      <c r="H4164" t="s">
        <v>135</v>
      </c>
      <c r="I4164" t="s">
        <v>136</v>
      </c>
      <c r="J4164" t="s">
        <v>137</v>
      </c>
      <c r="K4164" t="s">
        <v>138</v>
      </c>
      <c r="L4164" t="s">
        <v>12120</v>
      </c>
      <c r="M4164" t="s">
        <v>12121</v>
      </c>
      <c r="N4164">
        <v>0.98777777700000002</v>
      </c>
      <c r="O4164">
        <v>0</v>
      </c>
      <c r="P4164">
        <v>0</v>
      </c>
      <c r="Q4164">
        <v>12</v>
      </c>
      <c r="R4164">
        <v>0</v>
      </c>
      <c r="S4164">
        <v>1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191.83140946732547</v>
      </c>
      <c r="Z4164">
        <v>0</v>
      </c>
      <c r="AA4164">
        <v>1.7495829472221942</v>
      </c>
      <c r="AB4164">
        <v>0</v>
      </c>
      <c r="AC4164">
        <v>0</v>
      </c>
      <c r="AD4164">
        <v>0</v>
      </c>
      <c r="AE4164">
        <v>193.58099241454767</v>
      </c>
    </row>
    <row r="4165" spans="1:31" x14ac:dyDescent="0.25">
      <c r="A4165">
        <v>2362532</v>
      </c>
      <c r="B4165">
        <v>1</v>
      </c>
      <c r="C4165" t="s">
        <v>80</v>
      </c>
      <c r="D4165" t="s">
        <v>103</v>
      </c>
      <c r="E4165" t="s">
        <v>148</v>
      </c>
      <c r="F4165" t="s">
        <v>12122</v>
      </c>
      <c r="G4165" t="s">
        <v>160</v>
      </c>
      <c r="H4165" t="s">
        <v>151</v>
      </c>
      <c r="I4165" t="s">
        <v>136</v>
      </c>
      <c r="J4165" t="s">
        <v>137</v>
      </c>
      <c r="K4165" t="s">
        <v>138</v>
      </c>
      <c r="L4165" t="s">
        <v>12123</v>
      </c>
      <c r="M4165" t="s">
        <v>12124</v>
      </c>
      <c r="N4165">
        <v>1.6174999999999999</v>
      </c>
      <c r="O4165">
        <v>0</v>
      </c>
      <c r="P4165">
        <v>1</v>
      </c>
      <c r="Q4165">
        <v>0</v>
      </c>
      <c r="R4165">
        <v>1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</row>
    <row r="4166" spans="1:31" x14ac:dyDescent="0.25">
      <c r="A4166">
        <v>2362160</v>
      </c>
      <c r="B4166">
        <v>1</v>
      </c>
      <c r="C4166" t="s">
        <v>81</v>
      </c>
      <c r="D4166" t="s">
        <v>121</v>
      </c>
      <c r="E4166" t="s">
        <v>166</v>
      </c>
      <c r="F4166" t="s">
        <v>725</v>
      </c>
      <c r="G4166" t="s">
        <v>168</v>
      </c>
      <c r="H4166" t="s">
        <v>135</v>
      </c>
      <c r="I4166" t="s">
        <v>136</v>
      </c>
      <c r="J4166" t="s">
        <v>137</v>
      </c>
      <c r="K4166" t="s">
        <v>138</v>
      </c>
      <c r="L4166" t="s">
        <v>12125</v>
      </c>
      <c r="M4166" t="s">
        <v>12126</v>
      </c>
      <c r="N4166">
        <v>1.0674999999999999</v>
      </c>
      <c r="O4166">
        <v>0</v>
      </c>
      <c r="P4166">
        <v>1503</v>
      </c>
      <c r="Q4166">
        <v>3</v>
      </c>
      <c r="R4166">
        <v>61</v>
      </c>
      <c r="S4166">
        <v>18</v>
      </c>
      <c r="T4166">
        <v>77</v>
      </c>
      <c r="U4166">
        <v>0</v>
      </c>
      <c r="V4166">
        <v>0</v>
      </c>
      <c r="W4166">
        <v>0</v>
      </c>
      <c r="X4166">
        <v>192.59850100230574</v>
      </c>
      <c r="Y4166">
        <v>5.5228766646679528</v>
      </c>
      <c r="Z4166">
        <v>74.23812236979326</v>
      </c>
      <c r="AA4166">
        <v>64.567431606054015</v>
      </c>
      <c r="AB4166">
        <v>24.381498727302201</v>
      </c>
      <c r="AC4166">
        <v>0</v>
      </c>
      <c r="AD4166">
        <v>0</v>
      </c>
      <c r="AE4166">
        <v>361.30843037012318</v>
      </c>
    </row>
    <row r="4167" spans="1:31" x14ac:dyDescent="0.25">
      <c r="A4167">
        <v>2362675</v>
      </c>
      <c r="B4167">
        <v>1</v>
      </c>
      <c r="C4167" t="s">
        <v>80</v>
      </c>
      <c r="D4167" t="s">
        <v>83</v>
      </c>
      <c r="E4167" t="s">
        <v>171</v>
      </c>
      <c r="F4167" t="s">
        <v>7220</v>
      </c>
      <c r="G4167" t="s">
        <v>168</v>
      </c>
      <c r="H4167" t="s">
        <v>135</v>
      </c>
      <c r="I4167" t="s">
        <v>136</v>
      </c>
      <c r="J4167" t="s">
        <v>137</v>
      </c>
      <c r="K4167" t="s">
        <v>138</v>
      </c>
      <c r="L4167" t="s">
        <v>12127</v>
      </c>
      <c r="M4167" t="s">
        <v>12128</v>
      </c>
      <c r="N4167">
        <v>1.1272222220000001</v>
      </c>
      <c r="O4167">
        <v>0</v>
      </c>
      <c r="P4167">
        <v>535</v>
      </c>
      <c r="Q4167">
        <v>0</v>
      </c>
      <c r="R4167">
        <v>0</v>
      </c>
      <c r="S4167">
        <v>5</v>
      </c>
      <c r="T4167">
        <v>43</v>
      </c>
      <c r="U4167">
        <v>2</v>
      </c>
      <c r="V4167">
        <v>0</v>
      </c>
      <c r="W4167">
        <v>0</v>
      </c>
      <c r="X4167">
        <v>192.37985644298652</v>
      </c>
      <c r="Y4167">
        <v>0</v>
      </c>
      <c r="Z4167">
        <v>0</v>
      </c>
      <c r="AA4167">
        <v>40.131710274670077</v>
      </c>
      <c r="AB4167">
        <v>20.468218141572482</v>
      </c>
      <c r="AC4167">
        <v>23.380653737814598</v>
      </c>
      <c r="AD4167">
        <v>0</v>
      </c>
      <c r="AE4167">
        <v>276.3604385970437</v>
      </c>
    </row>
    <row r="4168" spans="1:31" x14ac:dyDescent="0.25">
      <c r="A4168">
        <v>2362134</v>
      </c>
      <c r="B4168">
        <v>1</v>
      </c>
      <c r="C4168" t="s">
        <v>80</v>
      </c>
      <c r="D4168" t="s">
        <v>92</v>
      </c>
      <c r="E4168" t="s">
        <v>166</v>
      </c>
      <c r="F4168" t="s">
        <v>11565</v>
      </c>
      <c r="G4168" t="s">
        <v>168</v>
      </c>
      <c r="H4168" t="s">
        <v>135</v>
      </c>
      <c r="I4168" t="s">
        <v>136</v>
      </c>
      <c r="J4168" t="s">
        <v>137</v>
      </c>
      <c r="K4168" t="s">
        <v>138</v>
      </c>
      <c r="L4168" t="s">
        <v>12129</v>
      </c>
      <c r="M4168" t="s">
        <v>12130</v>
      </c>
      <c r="N4168">
        <v>1.4680555550000001</v>
      </c>
      <c r="O4168">
        <v>0</v>
      </c>
      <c r="P4168">
        <v>92</v>
      </c>
      <c r="Q4168">
        <v>7</v>
      </c>
      <c r="R4168">
        <v>19</v>
      </c>
      <c r="S4168">
        <v>4</v>
      </c>
      <c r="T4168">
        <v>6</v>
      </c>
      <c r="U4168">
        <v>0</v>
      </c>
      <c r="V4168">
        <v>0</v>
      </c>
      <c r="W4168">
        <v>0</v>
      </c>
      <c r="X4168">
        <v>34.729824237943554</v>
      </c>
      <c r="Y4168">
        <v>100.16988887867858</v>
      </c>
      <c r="Z4168">
        <v>4.4935714756314047</v>
      </c>
      <c r="AA4168">
        <v>182.45484224169351</v>
      </c>
      <c r="AB4168">
        <v>10.208041637049103</v>
      </c>
      <c r="AC4168">
        <v>0</v>
      </c>
      <c r="AD4168">
        <v>0</v>
      </c>
      <c r="AE4168">
        <v>332.05616847099617</v>
      </c>
    </row>
    <row r="4169" spans="1:31" x14ac:dyDescent="0.25">
      <c r="A4169">
        <v>2362446</v>
      </c>
      <c r="B4169">
        <v>1</v>
      </c>
      <c r="C4169" t="s">
        <v>80</v>
      </c>
      <c r="D4169" t="s">
        <v>103</v>
      </c>
      <c r="E4169" t="s">
        <v>225</v>
      </c>
      <c r="F4169" t="s">
        <v>12131</v>
      </c>
      <c r="G4169" t="s">
        <v>219</v>
      </c>
      <c r="H4169" t="s">
        <v>151</v>
      </c>
      <c r="I4169" t="s">
        <v>136</v>
      </c>
      <c r="J4169" t="s">
        <v>137</v>
      </c>
      <c r="K4169" t="s">
        <v>138</v>
      </c>
      <c r="L4169" t="s">
        <v>12132</v>
      </c>
      <c r="M4169" t="s">
        <v>12133</v>
      </c>
      <c r="N4169">
        <v>2.415</v>
      </c>
      <c r="O4169">
        <v>0</v>
      </c>
      <c r="P4169">
        <v>11</v>
      </c>
      <c r="Q4169">
        <v>0</v>
      </c>
      <c r="R4169">
        <v>13</v>
      </c>
      <c r="S4169">
        <v>0</v>
      </c>
      <c r="T4169">
        <v>11</v>
      </c>
      <c r="U4169">
        <v>0</v>
      </c>
      <c r="V4169">
        <v>0</v>
      </c>
      <c r="W4169">
        <v>0</v>
      </c>
      <c r="X4169">
        <v>8.9047842950789491</v>
      </c>
      <c r="Y4169">
        <v>0</v>
      </c>
      <c r="Z4169">
        <v>9.4822049041347078</v>
      </c>
      <c r="AA4169">
        <v>0</v>
      </c>
      <c r="AB4169">
        <v>22.420695986148807</v>
      </c>
      <c r="AC4169">
        <v>0</v>
      </c>
      <c r="AD4169">
        <v>0</v>
      </c>
      <c r="AE4169">
        <v>40.807685185362466</v>
      </c>
    </row>
    <row r="4170" spans="1:31" x14ac:dyDescent="0.25">
      <c r="A4170">
        <v>2362197</v>
      </c>
      <c r="B4170">
        <v>1</v>
      </c>
      <c r="C4170" t="s">
        <v>81</v>
      </c>
      <c r="D4170" t="s">
        <v>116</v>
      </c>
      <c r="E4170" t="s">
        <v>171</v>
      </c>
      <c r="F4170" t="s">
        <v>5280</v>
      </c>
      <c r="G4170" t="s">
        <v>252</v>
      </c>
      <c r="H4170" t="s">
        <v>135</v>
      </c>
      <c r="I4170" t="s">
        <v>136</v>
      </c>
      <c r="J4170" t="s">
        <v>137</v>
      </c>
      <c r="K4170" t="s">
        <v>245</v>
      </c>
      <c r="L4170" t="s">
        <v>12134</v>
      </c>
      <c r="M4170" t="s">
        <v>12135</v>
      </c>
      <c r="N4170">
        <v>7.9227777770000003</v>
      </c>
      <c r="O4170">
        <v>2</v>
      </c>
      <c r="P4170">
        <v>400</v>
      </c>
      <c r="Q4170">
        <v>6</v>
      </c>
      <c r="R4170">
        <v>0</v>
      </c>
      <c r="S4170">
        <v>2</v>
      </c>
      <c r="T4170">
        <v>16</v>
      </c>
      <c r="U4170">
        <v>0</v>
      </c>
      <c r="V4170">
        <v>0</v>
      </c>
      <c r="W4170">
        <v>9.1020933619043074</v>
      </c>
      <c r="X4170">
        <v>408.58235047093916</v>
      </c>
      <c r="Y4170">
        <v>1171.8245536698132</v>
      </c>
      <c r="Z4170">
        <v>0</v>
      </c>
      <c r="AA4170">
        <v>35.18296586238732</v>
      </c>
      <c r="AB4170">
        <v>122.98598096211306</v>
      </c>
      <c r="AC4170">
        <v>0</v>
      </c>
      <c r="AD4170">
        <v>0</v>
      </c>
      <c r="AE4170">
        <v>1747.6779443271571</v>
      </c>
    </row>
    <row r="4171" spans="1:31" x14ac:dyDescent="0.25">
      <c r="A4171">
        <v>2362489</v>
      </c>
      <c r="B4171">
        <v>1</v>
      </c>
      <c r="C4171" t="s">
        <v>80</v>
      </c>
      <c r="D4171" t="s">
        <v>101</v>
      </c>
      <c r="E4171" t="s">
        <v>225</v>
      </c>
      <c r="F4171" t="s">
        <v>12136</v>
      </c>
      <c r="G4171" t="s">
        <v>156</v>
      </c>
      <c r="H4171" t="s">
        <v>151</v>
      </c>
      <c r="I4171" t="s">
        <v>136</v>
      </c>
      <c r="J4171" t="s">
        <v>137</v>
      </c>
      <c r="K4171" t="s">
        <v>138</v>
      </c>
      <c r="L4171" t="s">
        <v>12137</v>
      </c>
      <c r="M4171" t="s">
        <v>12138</v>
      </c>
      <c r="N4171">
        <v>1.51</v>
      </c>
      <c r="O4171">
        <v>0</v>
      </c>
      <c r="P4171">
        <v>12</v>
      </c>
      <c r="Q4171">
        <v>0</v>
      </c>
      <c r="R4171">
        <v>9</v>
      </c>
      <c r="S4171">
        <v>0</v>
      </c>
      <c r="T4171">
        <v>6</v>
      </c>
      <c r="U4171">
        <v>0</v>
      </c>
      <c r="V4171">
        <v>0</v>
      </c>
      <c r="W4171">
        <v>0</v>
      </c>
      <c r="X4171">
        <v>8.0287932850058397</v>
      </c>
      <c r="Y4171">
        <v>0</v>
      </c>
      <c r="Z4171">
        <v>7.3760365302466298</v>
      </c>
      <c r="AA4171">
        <v>0</v>
      </c>
      <c r="AB4171">
        <v>10.246086795848985</v>
      </c>
      <c r="AC4171">
        <v>0</v>
      </c>
      <c r="AD4171">
        <v>0</v>
      </c>
      <c r="AE4171">
        <v>25.650916611101454</v>
      </c>
    </row>
    <row r="4172" spans="1:31" x14ac:dyDescent="0.25">
      <c r="A4172">
        <v>2362638</v>
      </c>
      <c r="B4172">
        <v>1</v>
      </c>
      <c r="C4172" t="s">
        <v>80</v>
      </c>
      <c r="D4172" t="s">
        <v>103</v>
      </c>
      <c r="E4172" t="s">
        <v>225</v>
      </c>
      <c r="F4172" t="s">
        <v>12139</v>
      </c>
      <c r="G4172" t="s">
        <v>219</v>
      </c>
      <c r="H4172" t="s">
        <v>151</v>
      </c>
      <c r="I4172" t="s">
        <v>136</v>
      </c>
      <c r="J4172" t="s">
        <v>137</v>
      </c>
      <c r="K4172" t="s">
        <v>138</v>
      </c>
      <c r="L4172" t="s">
        <v>12140</v>
      </c>
      <c r="M4172" t="s">
        <v>12141</v>
      </c>
      <c r="N4172">
        <v>1.5508333329999999</v>
      </c>
      <c r="O4172">
        <v>0</v>
      </c>
      <c r="P4172">
        <v>7</v>
      </c>
      <c r="Q4172">
        <v>0</v>
      </c>
      <c r="R4172">
        <v>3</v>
      </c>
      <c r="S4172">
        <v>0</v>
      </c>
      <c r="T4172">
        <v>4</v>
      </c>
      <c r="U4172">
        <v>0</v>
      </c>
      <c r="V4172">
        <v>0</v>
      </c>
      <c r="W4172">
        <v>0</v>
      </c>
      <c r="X4172">
        <v>3.9360337991305165</v>
      </c>
      <c r="Y4172">
        <v>0</v>
      </c>
      <c r="Z4172">
        <v>18.69841487373052</v>
      </c>
      <c r="AA4172">
        <v>0</v>
      </c>
      <c r="AB4172">
        <v>11.239536483681722</v>
      </c>
      <c r="AC4172">
        <v>0</v>
      </c>
      <c r="AD4172">
        <v>0</v>
      </c>
      <c r="AE4172">
        <v>33.873985156542759</v>
      </c>
    </row>
    <row r="4173" spans="1:31" x14ac:dyDescent="0.25">
      <c r="A4173">
        <v>2362618</v>
      </c>
      <c r="B4173">
        <v>1</v>
      </c>
      <c r="C4173" t="s">
        <v>80</v>
      </c>
      <c r="D4173" t="s">
        <v>84</v>
      </c>
      <c r="E4173" t="s">
        <v>171</v>
      </c>
      <c r="F4173" t="s">
        <v>12142</v>
      </c>
      <c r="G4173" t="s">
        <v>816</v>
      </c>
      <c r="H4173" t="s">
        <v>135</v>
      </c>
      <c r="I4173" t="s">
        <v>136</v>
      </c>
      <c r="J4173" t="s">
        <v>137</v>
      </c>
      <c r="K4173" t="s">
        <v>138</v>
      </c>
      <c r="L4173" t="s">
        <v>12143</v>
      </c>
      <c r="M4173" t="s">
        <v>12144</v>
      </c>
      <c r="N4173">
        <v>9.091111111</v>
      </c>
      <c r="O4173">
        <v>1</v>
      </c>
      <c r="P4173">
        <v>530</v>
      </c>
      <c r="Q4173">
        <v>0</v>
      </c>
      <c r="R4173">
        <v>17</v>
      </c>
      <c r="S4173">
        <v>28</v>
      </c>
      <c r="T4173">
        <v>439</v>
      </c>
      <c r="U4173">
        <v>6</v>
      </c>
      <c r="V4173">
        <v>4</v>
      </c>
      <c r="W4173">
        <v>0</v>
      </c>
      <c r="X4173">
        <v>1770.994717011826</v>
      </c>
      <c r="Y4173">
        <v>0</v>
      </c>
      <c r="Z4173">
        <v>156.99482470274404</v>
      </c>
      <c r="AA4173">
        <v>1242.7365493218533</v>
      </c>
      <c r="AB4173">
        <v>4869.9482841776771</v>
      </c>
      <c r="AC4173">
        <v>4335.6289869166121</v>
      </c>
      <c r="AD4173">
        <v>1994.5512264263252</v>
      </c>
      <c r="AE4173">
        <v>14370.854588557037</v>
      </c>
    </row>
    <row r="4174" spans="1:31" x14ac:dyDescent="0.25">
      <c r="A4174">
        <v>2362572</v>
      </c>
      <c r="B4174">
        <v>1</v>
      </c>
      <c r="C4174" t="s">
        <v>80</v>
      </c>
      <c r="D4174" t="s">
        <v>97</v>
      </c>
      <c r="E4174" t="s">
        <v>148</v>
      </c>
      <c r="F4174" t="s">
        <v>12145</v>
      </c>
      <c r="G4174" t="s">
        <v>150</v>
      </c>
      <c r="H4174" t="s">
        <v>151</v>
      </c>
      <c r="I4174" t="s">
        <v>136</v>
      </c>
      <c r="J4174" t="s">
        <v>137</v>
      </c>
      <c r="K4174" t="s">
        <v>138</v>
      </c>
      <c r="L4174" t="s">
        <v>12146</v>
      </c>
      <c r="M4174" t="s">
        <v>12147</v>
      </c>
      <c r="N4174">
        <v>1.784166666</v>
      </c>
      <c r="O4174">
        <v>0</v>
      </c>
      <c r="P4174">
        <v>11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14.591722158066553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14.591722158066553</v>
      </c>
    </row>
    <row r="4175" spans="1:31" x14ac:dyDescent="0.25">
      <c r="A4175">
        <v>2362426</v>
      </c>
      <c r="B4175">
        <v>1</v>
      </c>
      <c r="C4175" t="s">
        <v>81</v>
      </c>
      <c r="D4175" t="s">
        <v>116</v>
      </c>
      <c r="E4175" t="s">
        <v>166</v>
      </c>
      <c r="F4175" t="s">
        <v>12148</v>
      </c>
      <c r="G4175" t="s">
        <v>168</v>
      </c>
      <c r="H4175" t="s">
        <v>135</v>
      </c>
      <c r="I4175" t="s">
        <v>136</v>
      </c>
      <c r="J4175" t="s">
        <v>137</v>
      </c>
      <c r="K4175" t="s">
        <v>138</v>
      </c>
      <c r="L4175" t="s">
        <v>12149</v>
      </c>
      <c r="M4175" t="s">
        <v>12150</v>
      </c>
      <c r="N4175">
        <v>0.75249999999999995</v>
      </c>
      <c r="O4175">
        <v>4</v>
      </c>
      <c r="P4175">
        <v>994</v>
      </c>
      <c r="Q4175">
        <v>120</v>
      </c>
      <c r="R4175">
        <v>220</v>
      </c>
      <c r="S4175">
        <v>15</v>
      </c>
      <c r="T4175">
        <v>107</v>
      </c>
      <c r="U4175">
        <v>2</v>
      </c>
      <c r="V4175">
        <v>0</v>
      </c>
      <c r="W4175">
        <v>0</v>
      </c>
      <c r="X4175">
        <v>193.24094628661433</v>
      </c>
      <c r="Y4175">
        <v>659.51630210331484</v>
      </c>
      <c r="Z4175">
        <v>187.45283382938121</v>
      </c>
      <c r="AA4175">
        <v>47.259484112357697</v>
      </c>
      <c r="AB4175">
        <v>55.959724328917211</v>
      </c>
      <c r="AC4175">
        <v>222.1484405889868</v>
      </c>
      <c r="AD4175">
        <v>0</v>
      </c>
      <c r="AE4175">
        <v>1365.5777312495723</v>
      </c>
    </row>
    <row r="4176" spans="1:31" x14ac:dyDescent="0.25">
      <c r="A4176">
        <v>2362612</v>
      </c>
      <c r="B4176">
        <v>1</v>
      </c>
      <c r="C4176" t="s">
        <v>81</v>
      </c>
      <c r="D4176" t="s">
        <v>121</v>
      </c>
      <c r="E4176" t="s">
        <v>171</v>
      </c>
      <c r="F4176" t="s">
        <v>12151</v>
      </c>
      <c r="G4176" t="s">
        <v>168</v>
      </c>
      <c r="H4176" t="s">
        <v>135</v>
      </c>
      <c r="I4176" t="s">
        <v>653</v>
      </c>
      <c r="J4176" t="s">
        <v>137</v>
      </c>
      <c r="K4176" t="s">
        <v>138</v>
      </c>
      <c r="L4176" t="s">
        <v>12152</v>
      </c>
      <c r="M4176" t="s">
        <v>12153</v>
      </c>
      <c r="N4176">
        <v>2.3055554999999998E-2</v>
      </c>
      <c r="O4176">
        <v>0</v>
      </c>
      <c r="P4176">
        <v>1511</v>
      </c>
      <c r="Q4176">
        <v>7</v>
      </c>
      <c r="R4176">
        <v>73</v>
      </c>
      <c r="S4176">
        <v>12</v>
      </c>
      <c r="T4176">
        <v>67</v>
      </c>
      <c r="U4176">
        <v>1</v>
      </c>
      <c r="V4176">
        <v>0</v>
      </c>
      <c r="W4176">
        <v>0</v>
      </c>
      <c r="X4176">
        <v>5.3821888210997688</v>
      </c>
      <c r="Y4176">
        <v>0.30177701886204361</v>
      </c>
      <c r="Z4176">
        <v>1.3696142100792417</v>
      </c>
      <c r="AA4176">
        <v>0.8129224746788557</v>
      </c>
      <c r="AB4176">
        <v>1.5732378090494701</v>
      </c>
      <c r="AC4176">
        <v>2.4223580840918664</v>
      </c>
      <c r="AD4176">
        <v>0</v>
      </c>
      <c r="AE4176">
        <v>11.862098417861247</v>
      </c>
    </row>
    <row r="4177" spans="1:31" x14ac:dyDescent="0.25">
      <c r="A4177">
        <v>2362280</v>
      </c>
      <c r="B4177">
        <v>1</v>
      </c>
      <c r="C4177" t="s">
        <v>80</v>
      </c>
      <c r="D4177" t="s">
        <v>105</v>
      </c>
      <c r="E4177" t="s">
        <v>132</v>
      </c>
      <c r="F4177" t="s">
        <v>11667</v>
      </c>
      <c r="G4177" t="s">
        <v>134</v>
      </c>
      <c r="H4177" t="s">
        <v>135</v>
      </c>
      <c r="I4177" t="s">
        <v>136</v>
      </c>
      <c r="J4177" t="s">
        <v>137</v>
      </c>
      <c r="K4177" t="s">
        <v>138</v>
      </c>
      <c r="L4177" t="s">
        <v>12154</v>
      </c>
      <c r="M4177" t="s">
        <v>12155</v>
      </c>
      <c r="N4177">
        <v>1.9597222219999999</v>
      </c>
      <c r="O4177">
        <v>11</v>
      </c>
      <c r="P4177">
        <v>0</v>
      </c>
      <c r="Q4177">
        <v>2</v>
      </c>
      <c r="R4177">
        <v>0</v>
      </c>
      <c r="S4177">
        <v>1</v>
      </c>
      <c r="T4177">
        <v>0</v>
      </c>
      <c r="U4177">
        <v>0</v>
      </c>
      <c r="V4177">
        <v>0</v>
      </c>
      <c r="W4177">
        <v>12.270291216526935</v>
      </c>
      <c r="X4177">
        <v>0</v>
      </c>
      <c r="Y4177">
        <v>6.7751842750249169</v>
      </c>
      <c r="Z4177">
        <v>0</v>
      </c>
      <c r="AA4177">
        <v>4.3490723803140696</v>
      </c>
      <c r="AB4177">
        <v>0</v>
      </c>
      <c r="AC4177">
        <v>0</v>
      </c>
      <c r="AD4177">
        <v>0</v>
      </c>
      <c r="AE4177">
        <v>23.394547871865921</v>
      </c>
    </row>
    <row r="4178" spans="1:31" x14ac:dyDescent="0.25">
      <c r="A4178">
        <v>2362466</v>
      </c>
      <c r="B4178">
        <v>1</v>
      </c>
      <c r="C4178" t="s">
        <v>81</v>
      </c>
      <c r="D4178" t="s">
        <v>128</v>
      </c>
      <c r="E4178" t="s">
        <v>225</v>
      </c>
      <c r="F4178" t="s">
        <v>12156</v>
      </c>
      <c r="G4178" t="s">
        <v>219</v>
      </c>
      <c r="H4178" t="s">
        <v>151</v>
      </c>
      <c r="I4178" t="s">
        <v>136</v>
      </c>
      <c r="J4178" t="s">
        <v>137</v>
      </c>
      <c r="K4178" t="s">
        <v>138</v>
      </c>
      <c r="L4178" t="s">
        <v>12157</v>
      </c>
      <c r="M4178" t="s">
        <v>12158</v>
      </c>
      <c r="N4178">
        <v>1.3802777770000001</v>
      </c>
      <c r="O4178">
        <v>0</v>
      </c>
      <c r="P4178">
        <v>19</v>
      </c>
      <c r="Q4178">
        <v>0</v>
      </c>
      <c r="R4178">
        <v>0</v>
      </c>
      <c r="S4178">
        <v>0</v>
      </c>
      <c r="T4178">
        <v>2</v>
      </c>
      <c r="U4178">
        <v>0</v>
      </c>
      <c r="V4178">
        <v>0</v>
      </c>
      <c r="W4178">
        <v>0</v>
      </c>
      <c r="X4178">
        <v>8.796824427599196</v>
      </c>
      <c r="Y4178">
        <v>0</v>
      </c>
      <c r="Z4178">
        <v>0</v>
      </c>
      <c r="AA4178">
        <v>0</v>
      </c>
      <c r="AB4178">
        <v>0.19041132508251335</v>
      </c>
      <c r="AC4178">
        <v>0</v>
      </c>
      <c r="AD4178">
        <v>0</v>
      </c>
      <c r="AE4178">
        <v>8.987235752681709</v>
      </c>
    </row>
    <row r="4179" spans="1:31" x14ac:dyDescent="0.25">
      <c r="A4179">
        <v>2362535</v>
      </c>
      <c r="B4179">
        <v>1</v>
      </c>
      <c r="C4179" t="s">
        <v>80</v>
      </c>
      <c r="D4179" t="s">
        <v>92</v>
      </c>
      <c r="E4179" t="s">
        <v>171</v>
      </c>
      <c r="F4179" t="s">
        <v>12159</v>
      </c>
      <c r="G4179" t="s">
        <v>168</v>
      </c>
      <c r="H4179" t="s">
        <v>135</v>
      </c>
      <c r="I4179" t="s">
        <v>136</v>
      </c>
      <c r="J4179" t="s">
        <v>137</v>
      </c>
      <c r="K4179" t="s">
        <v>138</v>
      </c>
      <c r="L4179" t="s">
        <v>12160</v>
      </c>
      <c r="M4179" t="s">
        <v>12161</v>
      </c>
      <c r="N4179">
        <v>1.561111111</v>
      </c>
      <c r="O4179">
        <v>0</v>
      </c>
      <c r="P4179">
        <v>86</v>
      </c>
      <c r="Q4179">
        <v>0</v>
      </c>
      <c r="R4179">
        <v>1</v>
      </c>
      <c r="S4179">
        <v>0</v>
      </c>
      <c r="T4179">
        <v>15</v>
      </c>
      <c r="U4179">
        <v>0</v>
      </c>
      <c r="V4179">
        <v>0</v>
      </c>
      <c r="W4179">
        <v>0</v>
      </c>
      <c r="X4179">
        <v>40.537495643786535</v>
      </c>
      <c r="Y4179">
        <v>0</v>
      </c>
      <c r="Z4179">
        <v>2.0128085826425002E-2</v>
      </c>
      <c r="AA4179">
        <v>0</v>
      </c>
      <c r="AB4179">
        <v>25.2944949751503</v>
      </c>
      <c r="AC4179">
        <v>0</v>
      </c>
      <c r="AD4179">
        <v>0</v>
      </c>
      <c r="AE4179">
        <v>65.852118704763257</v>
      </c>
    </row>
    <row r="4180" spans="1:31" x14ac:dyDescent="0.25">
      <c r="A4180">
        <v>2362486</v>
      </c>
      <c r="B4180">
        <v>1</v>
      </c>
      <c r="C4180" t="s">
        <v>81</v>
      </c>
      <c r="D4180" t="s">
        <v>118</v>
      </c>
      <c r="E4180" t="s">
        <v>154</v>
      </c>
      <c r="F4180" t="s">
        <v>12162</v>
      </c>
      <c r="G4180" t="s">
        <v>299</v>
      </c>
      <c r="H4180" t="s">
        <v>151</v>
      </c>
      <c r="I4180" t="s">
        <v>136</v>
      </c>
      <c r="J4180" t="s">
        <v>137</v>
      </c>
      <c r="K4180" t="s">
        <v>138</v>
      </c>
      <c r="L4180" t="s">
        <v>12163</v>
      </c>
      <c r="M4180" t="s">
        <v>12164</v>
      </c>
      <c r="N4180">
        <v>3.1016666659999999</v>
      </c>
      <c r="O4180">
        <v>0</v>
      </c>
      <c r="P4180">
        <v>0</v>
      </c>
      <c r="Q4180">
        <v>0</v>
      </c>
      <c r="R4180">
        <v>13</v>
      </c>
      <c r="S4180">
        <v>0</v>
      </c>
      <c r="T4180">
        <v>1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107.08538314875045</v>
      </c>
      <c r="AA4180">
        <v>0</v>
      </c>
      <c r="AB4180">
        <v>8.1368215880052492</v>
      </c>
      <c r="AC4180">
        <v>0</v>
      </c>
      <c r="AD4180">
        <v>0</v>
      </c>
      <c r="AE4180">
        <v>115.2222047367557</v>
      </c>
    </row>
    <row r="4181" spans="1:31" x14ac:dyDescent="0.25">
      <c r="A4181">
        <v>2362323</v>
      </c>
      <c r="B4181">
        <v>1</v>
      </c>
      <c r="C4181" t="s">
        <v>80</v>
      </c>
      <c r="D4181" t="s">
        <v>100</v>
      </c>
      <c r="E4181" t="s">
        <v>132</v>
      </c>
      <c r="F4181" t="s">
        <v>12165</v>
      </c>
      <c r="G4181" t="s">
        <v>1930</v>
      </c>
      <c r="H4181" t="s">
        <v>135</v>
      </c>
      <c r="I4181" t="s">
        <v>136</v>
      </c>
      <c r="J4181" t="s">
        <v>137</v>
      </c>
      <c r="K4181" t="s">
        <v>138</v>
      </c>
      <c r="L4181" t="s">
        <v>12166</v>
      </c>
      <c r="M4181" t="s">
        <v>12167</v>
      </c>
      <c r="N4181">
        <v>2.1549999999999998</v>
      </c>
      <c r="O4181">
        <v>0</v>
      </c>
      <c r="P4181">
        <v>65</v>
      </c>
      <c r="Q4181">
        <v>0</v>
      </c>
      <c r="R4181">
        <v>10</v>
      </c>
      <c r="S4181">
        <v>0</v>
      </c>
      <c r="T4181">
        <v>7</v>
      </c>
      <c r="U4181">
        <v>0</v>
      </c>
      <c r="V4181">
        <v>0</v>
      </c>
      <c r="W4181">
        <v>0</v>
      </c>
      <c r="X4181">
        <v>65.928964728432788</v>
      </c>
      <c r="Y4181">
        <v>0</v>
      </c>
      <c r="Z4181">
        <v>98.157909881473756</v>
      </c>
      <c r="AA4181">
        <v>0</v>
      </c>
      <c r="AB4181">
        <v>23.205324202440533</v>
      </c>
      <c r="AC4181">
        <v>0</v>
      </c>
      <c r="AD4181">
        <v>0</v>
      </c>
      <c r="AE4181">
        <v>187.29219881234707</v>
      </c>
    </row>
    <row r="4182" spans="1:31" x14ac:dyDescent="0.25">
      <c r="A4182">
        <v>2362555</v>
      </c>
      <c r="B4182">
        <v>1</v>
      </c>
      <c r="C4182" t="s">
        <v>80</v>
      </c>
      <c r="D4182" t="s">
        <v>82</v>
      </c>
      <c r="E4182" t="s">
        <v>225</v>
      </c>
      <c r="F4182" t="s">
        <v>12168</v>
      </c>
      <c r="G4182" t="s">
        <v>219</v>
      </c>
      <c r="H4182" t="s">
        <v>151</v>
      </c>
      <c r="I4182" t="s">
        <v>136</v>
      </c>
      <c r="J4182" t="s">
        <v>137</v>
      </c>
      <c r="K4182" t="s">
        <v>138</v>
      </c>
      <c r="L4182" t="s">
        <v>12169</v>
      </c>
      <c r="M4182" t="s">
        <v>12170</v>
      </c>
      <c r="N4182">
        <v>0.896666666</v>
      </c>
      <c r="O4182">
        <v>0</v>
      </c>
      <c r="P4182">
        <v>114</v>
      </c>
      <c r="Q4182">
        <v>0</v>
      </c>
      <c r="R4182">
        <v>0</v>
      </c>
      <c r="S4182">
        <v>0</v>
      </c>
      <c r="T4182">
        <v>9</v>
      </c>
      <c r="U4182">
        <v>0</v>
      </c>
      <c r="V4182">
        <v>0</v>
      </c>
      <c r="W4182">
        <v>0</v>
      </c>
      <c r="X4182">
        <v>36.512983273640906</v>
      </c>
      <c r="Y4182">
        <v>0</v>
      </c>
      <c r="Z4182">
        <v>0</v>
      </c>
      <c r="AA4182">
        <v>0</v>
      </c>
      <c r="AB4182">
        <v>3.7166791046568672</v>
      </c>
      <c r="AC4182">
        <v>0</v>
      </c>
      <c r="AD4182">
        <v>0</v>
      </c>
      <c r="AE4182">
        <v>40.229662378297775</v>
      </c>
    </row>
    <row r="4183" spans="1:31" x14ac:dyDescent="0.25">
      <c r="A4183">
        <v>2362635</v>
      </c>
      <c r="B4183">
        <v>1</v>
      </c>
      <c r="C4183" t="s">
        <v>80</v>
      </c>
      <c r="D4183" t="s">
        <v>103</v>
      </c>
      <c r="E4183" t="s">
        <v>166</v>
      </c>
      <c r="F4183" t="s">
        <v>7321</v>
      </c>
      <c r="G4183" t="s">
        <v>168</v>
      </c>
      <c r="H4183" t="s">
        <v>135</v>
      </c>
      <c r="I4183" t="s">
        <v>136</v>
      </c>
      <c r="J4183" t="s">
        <v>137</v>
      </c>
      <c r="K4183" t="s">
        <v>138</v>
      </c>
      <c r="L4183" t="s">
        <v>12171</v>
      </c>
      <c r="M4183" t="s">
        <v>12172</v>
      </c>
      <c r="N4183">
        <v>0.13277777700000001</v>
      </c>
      <c r="O4183">
        <v>0</v>
      </c>
      <c r="P4183">
        <v>13</v>
      </c>
      <c r="Q4183">
        <v>13</v>
      </c>
      <c r="R4183">
        <v>80</v>
      </c>
      <c r="S4183">
        <v>7</v>
      </c>
      <c r="T4183">
        <v>15</v>
      </c>
      <c r="U4183">
        <v>1</v>
      </c>
      <c r="V4183">
        <v>0</v>
      </c>
      <c r="W4183">
        <v>0</v>
      </c>
      <c r="X4183">
        <v>1.0429421128114083</v>
      </c>
      <c r="Y4183">
        <v>6.2497165692354519</v>
      </c>
      <c r="Z4183">
        <v>54.690044723807198</v>
      </c>
      <c r="AA4183">
        <v>21.867811132248516</v>
      </c>
      <c r="AB4183">
        <v>4.949432877532888</v>
      </c>
      <c r="AC4183">
        <v>13.29312572168751</v>
      </c>
      <c r="AD4183">
        <v>0</v>
      </c>
      <c r="AE4183">
        <v>102.09307313732296</v>
      </c>
    </row>
    <row r="4184" spans="1:31" x14ac:dyDescent="0.25">
      <c r="A4184">
        <v>2362137</v>
      </c>
      <c r="B4184">
        <v>1</v>
      </c>
      <c r="C4184" t="s">
        <v>80</v>
      </c>
      <c r="D4184" t="s">
        <v>105</v>
      </c>
      <c r="E4184" t="s">
        <v>320</v>
      </c>
      <c r="F4184" t="s">
        <v>12173</v>
      </c>
      <c r="G4184" t="s">
        <v>328</v>
      </c>
      <c r="H4184" t="s">
        <v>2280</v>
      </c>
      <c r="I4184" t="s">
        <v>136</v>
      </c>
      <c r="J4184" t="s">
        <v>137</v>
      </c>
      <c r="K4184" t="s">
        <v>245</v>
      </c>
      <c r="L4184" t="s">
        <v>12174</v>
      </c>
      <c r="M4184" t="s">
        <v>12175</v>
      </c>
      <c r="N4184">
        <v>8.9444443999999998E-2</v>
      </c>
      <c r="O4184">
        <v>0</v>
      </c>
      <c r="P4184">
        <v>5577</v>
      </c>
      <c r="Q4184">
        <v>0</v>
      </c>
      <c r="R4184">
        <v>0</v>
      </c>
      <c r="S4184">
        <v>3</v>
      </c>
      <c r="T4184">
        <v>315</v>
      </c>
      <c r="U4184">
        <v>1</v>
      </c>
      <c r="V4184">
        <v>0</v>
      </c>
      <c r="W4184">
        <v>0</v>
      </c>
      <c r="X4184">
        <v>136.70384230456821</v>
      </c>
      <c r="Y4184">
        <v>0</v>
      </c>
      <c r="Z4184">
        <v>0</v>
      </c>
      <c r="AA4184">
        <v>2.0992853263297064</v>
      </c>
      <c r="AB4184">
        <v>22.884541204235944</v>
      </c>
      <c r="AC4184">
        <v>0.51611575568153223</v>
      </c>
      <c r="AD4184">
        <v>0</v>
      </c>
      <c r="AE4184">
        <v>162.20378459081539</v>
      </c>
    </row>
    <row r="4185" spans="1:31" x14ac:dyDescent="0.25">
      <c r="A4185">
        <v>2362200</v>
      </c>
      <c r="B4185">
        <v>1</v>
      </c>
      <c r="C4185" t="s">
        <v>80</v>
      </c>
      <c r="D4185" t="s">
        <v>89</v>
      </c>
      <c r="E4185" t="s">
        <v>154</v>
      </c>
      <c r="F4185" t="s">
        <v>10118</v>
      </c>
      <c r="G4185" t="s">
        <v>252</v>
      </c>
      <c r="H4185" t="s">
        <v>151</v>
      </c>
      <c r="I4185" t="s">
        <v>136</v>
      </c>
      <c r="J4185" t="s">
        <v>137</v>
      </c>
      <c r="K4185" t="s">
        <v>245</v>
      </c>
      <c r="L4185" t="s">
        <v>12176</v>
      </c>
      <c r="M4185" t="s">
        <v>12177</v>
      </c>
      <c r="N4185">
        <v>8.1627777770000005</v>
      </c>
      <c r="O4185">
        <v>0</v>
      </c>
      <c r="P4185">
        <v>311</v>
      </c>
      <c r="Q4185">
        <v>0</v>
      </c>
      <c r="R4185">
        <v>0</v>
      </c>
      <c r="S4185">
        <v>0</v>
      </c>
      <c r="T4185">
        <v>107</v>
      </c>
      <c r="U4185">
        <v>0</v>
      </c>
      <c r="V4185">
        <v>0</v>
      </c>
      <c r="W4185">
        <v>0</v>
      </c>
      <c r="X4185">
        <v>934.94199417374512</v>
      </c>
      <c r="Y4185">
        <v>0</v>
      </c>
      <c r="Z4185">
        <v>0</v>
      </c>
      <c r="AA4185">
        <v>0</v>
      </c>
      <c r="AB4185">
        <v>1105.1334310210407</v>
      </c>
      <c r="AC4185">
        <v>0</v>
      </c>
      <c r="AD4185">
        <v>0</v>
      </c>
      <c r="AE4185">
        <v>2040.0754251947858</v>
      </c>
    </row>
    <row r="4186" spans="1:31" x14ac:dyDescent="0.25">
      <c r="A4186">
        <v>2362452</v>
      </c>
      <c r="B4186">
        <v>1</v>
      </c>
      <c r="C4186" t="s">
        <v>80</v>
      </c>
      <c r="D4186" t="s">
        <v>94</v>
      </c>
      <c r="E4186" t="s">
        <v>225</v>
      </c>
      <c r="F4186" t="s">
        <v>12178</v>
      </c>
      <c r="G4186" t="s">
        <v>156</v>
      </c>
      <c r="H4186" t="s">
        <v>151</v>
      </c>
      <c r="I4186" t="s">
        <v>136</v>
      </c>
      <c r="J4186" t="s">
        <v>137</v>
      </c>
      <c r="K4186" t="s">
        <v>138</v>
      </c>
      <c r="L4186" t="s">
        <v>12179</v>
      </c>
      <c r="M4186" t="s">
        <v>12180</v>
      </c>
      <c r="N4186">
        <v>0.45472222200000001</v>
      </c>
      <c r="O4186">
        <v>0</v>
      </c>
      <c r="P4186">
        <v>69</v>
      </c>
      <c r="Q4186">
        <v>0</v>
      </c>
      <c r="R4186">
        <v>4</v>
      </c>
      <c r="S4186">
        <v>0</v>
      </c>
      <c r="T4186">
        <v>4</v>
      </c>
      <c r="U4186">
        <v>0</v>
      </c>
      <c r="V4186">
        <v>0</v>
      </c>
      <c r="W4186">
        <v>0</v>
      </c>
      <c r="X4186">
        <v>4.7529283979466959</v>
      </c>
      <c r="Y4186">
        <v>0</v>
      </c>
      <c r="Z4186">
        <v>2.4215432269280486</v>
      </c>
      <c r="AA4186">
        <v>0</v>
      </c>
      <c r="AB4186">
        <v>1.5689913821965897</v>
      </c>
      <c r="AC4186">
        <v>0</v>
      </c>
      <c r="AD4186">
        <v>0</v>
      </c>
      <c r="AE4186">
        <v>8.7434630070713339</v>
      </c>
    </row>
    <row r="4187" spans="1:31" x14ac:dyDescent="0.25">
      <c r="A4187">
        <v>2362475</v>
      </c>
      <c r="B4187">
        <v>1</v>
      </c>
      <c r="C4187" t="s">
        <v>80</v>
      </c>
      <c r="D4187" t="s">
        <v>93</v>
      </c>
      <c r="E4187" t="s">
        <v>166</v>
      </c>
      <c r="F4187" t="s">
        <v>12181</v>
      </c>
      <c r="G4187" t="s">
        <v>328</v>
      </c>
      <c r="H4187" t="s">
        <v>135</v>
      </c>
      <c r="I4187" t="s">
        <v>136</v>
      </c>
      <c r="J4187" t="s">
        <v>137</v>
      </c>
      <c r="K4187" t="s">
        <v>138</v>
      </c>
      <c r="L4187" t="s">
        <v>12182</v>
      </c>
      <c r="M4187" t="s">
        <v>12183</v>
      </c>
      <c r="N4187">
        <v>6.7500000000000004E-2</v>
      </c>
      <c r="O4187">
        <v>0</v>
      </c>
      <c r="P4187">
        <v>46</v>
      </c>
      <c r="Q4187">
        <v>0</v>
      </c>
      <c r="R4187">
        <v>28</v>
      </c>
      <c r="S4187">
        <v>0</v>
      </c>
      <c r="T4187">
        <v>19</v>
      </c>
      <c r="U4187">
        <v>0</v>
      </c>
      <c r="V4187">
        <v>0</v>
      </c>
      <c r="W4187">
        <v>0</v>
      </c>
      <c r="X4187">
        <v>1.299780465451853</v>
      </c>
      <c r="Y4187">
        <v>0</v>
      </c>
      <c r="Z4187">
        <v>4.8616355825052766</v>
      </c>
      <c r="AA4187">
        <v>0</v>
      </c>
      <c r="AB4187">
        <v>2.2060851269381554</v>
      </c>
      <c r="AC4187">
        <v>0</v>
      </c>
      <c r="AD4187">
        <v>0</v>
      </c>
      <c r="AE4187">
        <v>8.3675011748952848</v>
      </c>
    </row>
    <row r="4188" spans="1:31" x14ac:dyDescent="0.25">
      <c r="A4188">
        <v>2362189</v>
      </c>
      <c r="B4188">
        <v>1</v>
      </c>
      <c r="C4188" t="s">
        <v>81</v>
      </c>
      <c r="D4188" t="s">
        <v>118</v>
      </c>
      <c r="E4188" t="s">
        <v>132</v>
      </c>
      <c r="F4188" t="s">
        <v>12184</v>
      </c>
      <c r="G4188" t="s">
        <v>134</v>
      </c>
      <c r="H4188" t="s">
        <v>135</v>
      </c>
      <c r="I4188" t="s">
        <v>136</v>
      </c>
      <c r="J4188" t="s">
        <v>137</v>
      </c>
      <c r="K4188" t="s">
        <v>138</v>
      </c>
      <c r="L4188" t="s">
        <v>12185</v>
      </c>
      <c r="M4188" t="s">
        <v>12186</v>
      </c>
      <c r="N4188">
        <v>1.7863888880000001</v>
      </c>
      <c r="O4188">
        <v>2</v>
      </c>
      <c r="P4188">
        <v>378</v>
      </c>
      <c r="Q4188">
        <v>12</v>
      </c>
      <c r="R4188">
        <v>3</v>
      </c>
      <c r="S4188">
        <v>7</v>
      </c>
      <c r="T4188">
        <v>38</v>
      </c>
      <c r="U4188">
        <v>0</v>
      </c>
      <c r="V4188">
        <v>0</v>
      </c>
      <c r="W4188">
        <v>1.234472673175993</v>
      </c>
      <c r="X4188">
        <v>185.96685610605786</v>
      </c>
      <c r="Y4188">
        <v>54.871468270240612</v>
      </c>
      <c r="Z4188">
        <v>1.7480907335660889</v>
      </c>
      <c r="AA4188">
        <v>57.320680802845125</v>
      </c>
      <c r="AB4188">
        <v>75.78641921440925</v>
      </c>
      <c r="AC4188">
        <v>0</v>
      </c>
      <c r="AD4188">
        <v>0</v>
      </c>
      <c r="AE4188">
        <v>376.92798780029494</v>
      </c>
    </row>
    <row r="4189" spans="1:31" x14ac:dyDescent="0.25">
      <c r="A4189">
        <v>2362312</v>
      </c>
      <c r="B4189">
        <v>1</v>
      </c>
      <c r="C4189" t="s">
        <v>81</v>
      </c>
      <c r="D4189" t="s">
        <v>112</v>
      </c>
      <c r="E4189" t="s">
        <v>225</v>
      </c>
      <c r="F4189" t="s">
        <v>12187</v>
      </c>
      <c r="G4189" t="s">
        <v>227</v>
      </c>
      <c r="H4189" t="s">
        <v>151</v>
      </c>
      <c r="I4189" t="s">
        <v>136</v>
      </c>
      <c r="J4189" t="s">
        <v>137</v>
      </c>
      <c r="K4189" t="s">
        <v>138</v>
      </c>
      <c r="L4189" t="s">
        <v>12188</v>
      </c>
      <c r="M4189" t="s">
        <v>12189</v>
      </c>
      <c r="N4189">
        <v>1.1658333329999999</v>
      </c>
      <c r="O4189">
        <v>0</v>
      </c>
      <c r="P4189">
        <v>177</v>
      </c>
      <c r="Q4189">
        <v>0</v>
      </c>
      <c r="R4189">
        <v>0</v>
      </c>
      <c r="S4189">
        <v>0</v>
      </c>
      <c r="T4189">
        <v>18</v>
      </c>
      <c r="U4189">
        <v>0</v>
      </c>
      <c r="V4189">
        <v>0</v>
      </c>
      <c r="W4189">
        <v>0</v>
      </c>
      <c r="X4189">
        <v>49.57856880261005</v>
      </c>
      <c r="Y4189">
        <v>0</v>
      </c>
      <c r="Z4189">
        <v>0</v>
      </c>
      <c r="AA4189">
        <v>0</v>
      </c>
      <c r="AB4189">
        <v>22.897705245217814</v>
      </c>
      <c r="AC4189">
        <v>0</v>
      </c>
      <c r="AD4189">
        <v>0</v>
      </c>
      <c r="AE4189">
        <v>72.476274047827872</v>
      </c>
    </row>
    <row r="4190" spans="1:31" x14ac:dyDescent="0.25">
      <c r="A4190">
        <v>2362521</v>
      </c>
      <c r="B4190">
        <v>1</v>
      </c>
      <c r="C4190" t="s">
        <v>81</v>
      </c>
      <c r="D4190" t="s">
        <v>118</v>
      </c>
      <c r="E4190" t="s">
        <v>148</v>
      </c>
      <c r="F4190" t="s">
        <v>12190</v>
      </c>
      <c r="G4190" t="s">
        <v>150</v>
      </c>
      <c r="H4190" t="s">
        <v>151</v>
      </c>
      <c r="I4190" t="s">
        <v>136</v>
      </c>
      <c r="J4190" t="s">
        <v>137</v>
      </c>
      <c r="K4190" t="s">
        <v>138</v>
      </c>
      <c r="L4190" t="s">
        <v>12191</v>
      </c>
      <c r="M4190" t="s">
        <v>12192</v>
      </c>
      <c r="N4190">
        <v>1.5294444439999999</v>
      </c>
      <c r="O4190">
        <v>0</v>
      </c>
      <c r="P4190">
        <v>7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3.5199941353080999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3.5199941353080999</v>
      </c>
    </row>
    <row r="4191" spans="1:31" x14ac:dyDescent="0.25">
      <c r="A4191">
        <v>2362329</v>
      </c>
      <c r="B4191">
        <v>1</v>
      </c>
      <c r="C4191" t="s">
        <v>80</v>
      </c>
      <c r="D4191" t="s">
        <v>96</v>
      </c>
      <c r="E4191" t="s">
        <v>166</v>
      </c>
      <c r="F4191" t="s">
        <v>12193</v>
      </c>
      <c r="G4191" t="s">
        <v>168</v>
      </c>
      <c r="H4191" t="s">
        <v>135</v>
      </c>
      <c r="I4191" t="s">
        <v>653</v>
      </c>
      <c r="J4191" t="s">
        <v>137</v>
      </c>
      <c r="K4191" t="s">
        <v>138</v>
      </c>
      <c r="L4191" t="s">
        <v>12194</v>
      </c>
      <c r="M4191" t="s">
        <v>12195</v>
      </c>
      <c r="N4191">
        <v>1.6111111000000001E-2</v>
      </c>
      <c r="O4191">
        <v>9</v>
      </c>
      <c r="P4191">
        <v>8426</v>
      </c>
      <c r="Q4191">
        <v>5</v>
      </c>
      <c r="R4191">
        <v>19</v>
      </c>
      <c r="S4191">
        <v>18</v>
      </c>
      <c r="T4191">
        <v>671</v>
      </c>
      <c r="U4191">
        <v>1</v>
      </c>
      <c r="V4191">
        <v>1</v>
      </c>
      <c r="W4191">
        <v>3.4350664635159207</v>
      </c>
      <c r="X4191">
        <v>58.738049105470864</v>
      </c>
      <c r="Y4191">
        <v>9.8837377368628881E-2</v>
      </c>
      <c r="Z4191">
        <v>0.20787672335304055</v>
      </c>
      <c r="AA4191">
        <v>9.1430643290893396</v>
      </c>
      <c r="AB4191">
        <v>22.819531104050434</v>
      </c>
      <c r="AC4191">
        <v>0.24173985202568057</v>
      </c>
      <c r="AD4191">
        <v>6.4717032339844452E-2</v>
      </c>
      <c r="AE4191">
        <v>94.74888198721375</v>
      </c>
    </row>
    <row r="4192" spans="1:31" x14ac:dyDescent="0.25">
      <c r="A4192">
        <v>2362375</v>
      </c>
      <c r="B4192">
        <v>1</v>
      </c>
      <c r="C4192" t="s">
        <v>81</v>
      </c>
      <c r="D4192" t="s">
        <v>118</v>
      </c>
      <c r="E4192" t="s">
        <v>148</v>
      </c>
      <c r="F4192" t="s">
        <v>12196</v>
      </c>
      <c r="G4192" t="s">
        <v>181</v>
      </c>
      <c r="H4192" t="s">
        <v>151</v>
      </c>
      <c r="I4192" t="s">
        <v>136</v>
      </c>
      <c r="J4192" t="s">
        <v>3</v>
      </c>
      <c r="K4192" t="s">
        <v>138</v>
      </c>
      <c r="L4192" t="s">
        <v>12197</v>
      </c>
      <c r="M4192" t="s">
        <v>12198</v>
      </c>
      <c r="N4192">
        <v>3.0838888880000002</v>
      </c>
      <c r="O4192">
        <v>0</v>
      </c>
      <c r="P4192">
        <v>5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5.9796028713175593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5.9796028713175593</v>
      </c>
    </row>
    <row r="4193" spans="1:31" x14ac:dyDescent="0.25">
      <c r="A4193">
        <v>2362272</v>
      </c>
      <c r="B4193">
        <v>1</v>
      </c>
      <c r="C4193" t="s">
        <v>81</v>
      </c>
      <c r="D4193" t="s">
        <v>128</v>
      </c>
      <c r="E4193" t="s">
        <v>171</v>
      </c>
      <c r="F4193" t="s">
        <v>10045</v>
      </c>
      <c r="G4193" t="s">
        <v>168</v>
      </c>
      <c r="H4193" t="s">
        <v>135</v>
      </c>
      <c r="I4193" t="s">
        <v>136</v>
      </c>
      <c r="J4193" t="s">
        <v>137</v>
      </c>
      <c r="K4193" t="s">
        <v>138</v>
      </c>
      <c r="L4193" t="s">
        <v>12199</v>
      </c>
      <c r="M4193" t="s">
        <v>12200</v>
      </c>
      <c r="N4193">
        <v>8.1944444000000005E-2</v>
      </c>
      <c r="O4193">
        <v>1</v>
      </c>
      <c r="P4193">
        <v>586</v>
      </c>
      <c r="Q4193">
        <v>4</v>
      </c>
      <c r="R4193">
        <v>3</v>
      </c>
      <c r="S4193">
        <v>9</v>
      </c>
      <c r="T4193">
        <v>49</v>
      </c>
      <c r="U4193">
        <v>0</v>
      </c>
      <c r="V4193">
        <v>0</v>
      </c>
      <c r="W4193">
        <v>1.7799669486666669E-2</v>
      </c>
      <c r="X4193">
        <v>5.7392208268802616</v>
      </c>
      <c r="Y4193">
        <v>2.9429987176960943</v>
      </c>
      <c r="Z4193">
        <v>5.1619403584745843E-2</v>
      </c>
      <c r="AA4193">
        <v>6.7252199302813214</v>
      </c>
      <c r="AB4193">
        <v>2.9901939308309031</v>
      </c>
      <c r="AC4193">
        <v>0</v>
      </c>
      <c r="AD4193">
        <v>0</v>
      </c>
      <c r="AE4193">
        <v>18.467052478759992</v>
      </c>
    </row>
    <row r="4194" spans="1:31" x14ac:dyDescent="0.25">
      <c r="A4194">
        <v>2362266</v>
      </c>
      <c r="B4194">
        <v>1</v>
      </c>
      <c r="C4194" t="s">
        <v>80</v>
      </c>
      <c r="D4194" t="s">
        <v>94</v>
      </c>
      <c r="E4194" t="s">
        <v>166</v>
      </c>
      <c r="F4194" t="s">
        <v>12201</v>
      </c>
      <c r="G4194" t="s">
        <v>244</v>
      </c>
      <c r="H4194" t="s">
        <v>135</v>
      </c>
      <c r="I4194" t="s">
        <v>136</v>
      </c>
      <c r="J4194" t="s">
        <v>137</v>
      </c>
      <c r="K4194" t="s">
        <v>245</v>
      </c>
      <c r="L4194" t="s">
        <v>12202</v>
      </c>
      <c r="M4194" t="s">
        <v>12203</v>
      </c>
      <c r="N4194">
        <v>7.0125000000000002</v>
      </c>
      <c r="O4194">
        <v>0</v>
      </c>
      <c r="P4194">
        <v>203</v>
      </c>
      <c r="Q4194">
        <v>24</v>
      </c>
      <c r="R4194">
        <v>19</v>
      </c>
      <c r="S4194">
        <v>2</v>
      </c>
      <c r="T4194">
        <v>21</v>
      </c>
      <c r="U4194">
        <v>0</v>
      </c>
      <c r="V4194">
        <v>0</v>
      </c>
      <c r="W4194">
        <v>0</v>
      </c>
      <c r="X4194">
        <v>302.31935194044672</v>
      </c>
      <c r="Y4194">
        <v>1298.4668509212195</v>
      </c>
      <c r="Z4194">
        <v>915.54011521596965</v>
      </c>
      <c r="AA4194">
        <v>24.690777687616091</v>
      </c>
      <c r="AB4194">
        <v>181.01090103461055</v>
      </c>
      <c r="AC4194">
        <v>0</v>
      </c>
      <c r="AD4194">
        <v>0</v>
      </c>
      <c r="AE4194">
        <v>2722.0279967998622</v>
      </c>
    </row>
    <row r="4195" spans="1:31" x14ac:dyDescent="0.25">
      <c r="A4195">
        <v>2362226</v>
      </c>
      <c r="B4195">
        <v>1</v>
      </c>
      <c r="C4195" t="s">
        <v>80</v>
      </c>
      <c r="D4195" t="s">
        <v>91</v>
      </c>
      <c r="E4195" t="s">
        <v>171</v>
      </c>
      <c r="F4195" t="s">
        <v>12204</v>
      </c>
      <c r="G4195" t="s">
        <v>244</v>
      </c>
      <c r="H4195" t="s">
        <v>135</v>
      </c>
      <c r="I4195" t="s">
        <v>136</v>
      </c>
      <c r="J4195" t="s">
        <v>137</v>
      </c>
      <c r="K4195" t="s">
        <v>245</v>
      </c>
      <c r="L4195" t="s">
        <v>12205</v>
      </c>
      <c r="M4195" t="s">
        <v>12206</v>
      </c>
      <c r="N4195">
        <v>7.7241666660000003</v>
      </c>
      <c r="O4195">
        <v>0</v>
      </c>
      <c r="P4195">
        <v>1</v>
      </c>
      <c r="Q4195">
        <v>0</v>
      </c>
      <c r="R4195">
        <v>0</v>
      </c>
      <c r="S4195">
        <v>1</v>
      </c>
      <c r="T4195">
        <v>3</v>
      </c>
      <c r="U4195">
        <v>0</v>
      </c>
      <c r="V4195">
        <v>0</v>
      </c>
      <c r="W4195">
        <v>0</v>
      </c>
      <c r="X4195">
        <v>0.96025062840108222</v>
      </c>
      <c r="Y4195">
        <v>0</v>
      </c>
      <c r="Z4195">
        <v>0</v>
      </c>
      <c r="AA4195">
        <v>141.15713870234271</v>
      </c>
      <c r="AB4195">
        <v>65.930807461357105</v>
      </c>
      <c r="AC4195">
        <v>0</v>
      </c>
      <c r="AD4195">
        <v>0</v>
      </c>
      <c r="AE4195">
        <v>208.0481967921009</v>
      </c>
    </row>
    <row r="4196" spans="1:31" x14ac:dyDescent="0.25">
      <c r="A4196">
        <v>2362558</v>
      </c>
      <c r="B4196">
        <v>1</v>
      </c>
      <c r="C4196" t="s">
        <v>80</v>
      </c>
      <c r="D4196" t="s">
        <v>97</v>
      </c>
      <c r="E4196" t="s">
        <v>148</v>
      </c>
      <c r="F4196" t="s">
        <v>12207</v>
      </c>
      <c r="G4196" t="s">
        <v>150</v>
      </c>
      <c r="H4196" t="s">
        <v>151</v>
      </c>
      <c r="I4196" t="s">
        <v>136</v>
      </c>
      <c r="J4196" t="s">
        <v>137</v>
      </c>
      <c r="K4196" t="s">
        <v>138</v>
      </c>
      <c r="L4196" t="s">
        <v>12208</v>
      </c>
      <c r="M4196" t="s">
        <v>12209</v>
      </c>
      <c r="N4196">
        <v>1.479166666</v>
      </c>
      <c r="O4196">
        <v>0</v>
      </c>
      <c r="P4196">
        <v>1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0.30946925334998887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0.30946925334998887</v>
      </c>
    </row>
    <row r="4197" spans="1:31" x14ac:dyDescent="0.25">
      <c r="A4197">
        <v>2362601</v>
      </c>
      <c r="B4197">
        <v>1</v>
      </c>
      <c r="C4197" t="s">
        <v>80</v>
      </c>
      <c r="D4197" t="s">
        <v>106</v>
      </c>
      <c r="E4197" t="s">
        <v>166</v>
      </c>
      <c r="F4197" t="s">
        <v>6278</v>
      </c>
      <c r="G4197" t="s">
        <v>168</v>
      </c>
      <c r="H4197" t="s">
        <v>135</v>
      </c>
      <c r="I4197" t="s">
        <v>136</v>
      </c>
      <c r="J4197" t="s">
        <v>137</v>
      </c>
      <c r="K4197" t="s">
        <v>138</v>
      </c>
      <c r="L4197" t="s">
        <v>12210</v>
      </c>
      <c r="M4197" t="s">
        <v>12211</v>
      </c>
      <c r="N4197">
        <v>8.7777777000000001E-2</v>
      </c>
      <c r="O4197">
        <v>7</v>
      </c>
      <c r="P4197">
        <v>2307</v>
      </c>
      <c r="Q4197">
        <v>60</v>
      </c>
      <c r="R4197">
        <v>275</v>
      </c>
      <c r="S4197">
        <v>28</v>
      </c>
      <c r="T4197">
        <v>360</v>
      </c>
      <c r="U4197">
        <v>0</v>
      </c>
      <c r="V4197">
        <v>0</v>
      </c>
      <c r="W4197">
        <v>0.40444828172120006</v>
      </c>
      <c r="X4197">
        <v>40.780872844723575</v>
      </c>
      <c r="Y4197">
        <v>27.695307402474924</v>
      </c>
      <c r="Z4197">
        <v>78.458544911913691</v>
      </c>
      <c r="AA4197">
        <v>8.5576105904522421</v>
      </c>
      <c r="AB4197">
        <v>35.793113848225758</v>
      </c>
      <c r="AC4197">
        <v>0</v>
      </c>
      <c r="AD4197">
        <v>0</v>
      </c>
      <c r="AE4197">
        <v>191.68989787951142</v>
      </c>
    </row>
    <row r="4198" spans="1:31" x14ac:dyDescent="0.25">
      <c r="A4198">
        <v>2362681</v>
      </c>
      <c r="B4198">
        <v>1</v>
      </c>
      <c r="C4198" t="s">
        <v>81</v>
      </c>
      <c r="D4198" t="s">
        <v>123</v>
      </c>
      <c r="E4198" t="s">
        <v>132</v>
      </c>
      <c r="F4198" t="s">
        <v>12212</v>
      </c>
      <c r="G4198" t="s">
        <v>168</v>
      </c>
      <c r="H4198" t="s">
        <v>135</v>
      </c>
      <c r="I4198" t="s">
        <v>136</v>
      </c>
      <c r="J4198" t="s">
        <v>137</v>
      </c>
      <c r="K4198" t="s">
        <v>138</v>
      </c>
      <c r="L4198" t="s">
        <v>12213</v>
      </c>
      <c r="M4198" t="s">
        <v>12214</v>
      </c>
      <c r="N4198">
        <v>0.49305555499999998</v>
      </c>
      <c r="O4198">
        <v>0</v>
      </c>
      <c r="P4198">
        <v>0</v>
      </c>
      <c r="Q4198">
        <v>0</v>
      </c>
      <c r="R4198">
        <v>8</v>
      </c>
      <c r="S4198">
        <v>3</v>
      </c>
      <c r="T4198">
        <v>7</v>
      </c>
      <c r="U4198">
        <v>3</v>
      </c>
      <c r="V4198">
        <v>1</v>
      </c>
      <c r="W4198">
        <v>0</v>
      </c>
      <c r="X4198">
        <v>0</v>
      </c>
      <c r="Y4198">
        <v>0</v>
      </c>
      <c r="Z4198">
        <v>3.3505195430092782</v>
      </c>
      <c r="AA4198">
        <v>2.6400773916886666</v>
      </c>
      <c r="AB4198">
        <v>5.6578362720868753</v>
      </c>
      <c r="AC4198">
        <v>18.767034733491919</v>
      </c>
      <c r="AD4198">
        <v>3.1731316140440002</v>
      </c>
      <c r="AE4198">
        <v>33.588599554320737</v>
      </c>
    </row>
    <row r="4199" spans="1:31" x14ac:dyDescent="0.25">
      <c r="A4199">
        <v>2362140</v>
      </c>
      <c r="B4199">
        <v>1</v>
      </c>
      <c r="C4199" t="s">
        <v>80</v>
      </c>
      <c r="D4199" t="s">
        <v>96</v>
      </c>
      <c r="E4199" t="s">
        <v>171</v>
      </c>
      <c r="F4199" t="s">
        <v>476</v>
      </c>
      <c r="G4199" t="s">
        <v>1077</v>
      </c>
      <c r="H4199" t="s">
        <v>135</v>
      </c>
      <c r="I4199" t="s">
        <v>136</v>
      </c>
      <c r="J4199" t="s">
        <v>137</v>
      </c>
      <c r="K4199" t="s">
        <v>138</v>
      </c>
      <c r="L4199" t="s">
        <v>12215</v>
      </c>
      <c r="M4199" t="s">
        <v>12216</v>
      </c>
      <c r="N4199">
        <v>8.2772222220000007</v>
      </c>
      <c r="O4199">
        <v>0</v>
      </c>
      <c r="P4199">
        <v>466</v>
      </c>
      <c r="Q4199">
        <v>4</v>
      </c>
      <c r="R4199">
        <v>0</v>
      </c>
      <c r="S4199">
        <v>3</v>
      </c>
      <c r="T4199">
        <v>12</v>
      </c>
      <c r="U4199">
        <v>0</v>
      </c>
      <c r="V4199">
        <v>0</v>
      </c>
      <c r="W4199">
        <v>0</v>
      </c>
      <c r="X4199">
        <v>1580.0953198274799</v>
      </c>
      <c r="Y4199">
        <v>4171.9255265005559</v>
      </c>
      <c r="Z4199">
        <v>0</v>
      </c>
      <c r="AA4199">
        <v>39.001535044459786</v>
      </c>
      <c r="AB4199">
        <v>237.82960972144451</v>
      </c>
      <c r="AC4199">
        <v>0</v>
      </c>
      <c r="AD4199">
        <v>0</v>
      </c>
      <c r="AE4199">
        <v>6028.8519910939403</v>
      </c>
    </row>
    <row r="4200" spans="1:31" x14ac:dyDescent="0.25">
      <c r="A4200">
        <v>2362286</v>
      </c>
      <c r="B4200">
        <v>1</v>
      </c>
      <c r="C4200" t="s">
        <v>81</v>
      </c>
      <c r="D4200" t="s">
        <v>112</v>
      </c>
      <c r="E4200" t="s">
        <v>148</v>
      </c>
      <c r="F4200" t="s">
        <v>12217</v>
      </c>
      <c r="G4200" t="s">
        <v>160</v>
      </c>
      <c r="H4200" t="s">
        <v>151</v>
      </c>
      <c r="I4200" t="s">
        <v>136</v>
      </c>
      <c r="J4200" t="s">
        <v>137</v>
      </c>
      <c r="K4200" t="s">
        <v>138</v>
      </c>
      <c r="L4200" t="s">
        <v>12200</v>
      </c>
      <c r="M4200" t="s">
        <v>12218</v>
      </c>
      <c r="N4200">
        <v>2.2597222220000002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1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1.9092745727963703</v>
      </c>
      <c r="AC4200">
        <v>0</v>
      </c>
      <c r="AD4200">
        <v>0</v>
      </c>
      <c r="AE4200">
        <v>1.9092745727963703</v>
      </c>
    </row>
    <row r="4201" spans="1:31" x14ac:dyDescent="0.25">
      <c r="A4201">
        <v>2362641</v>
      </c>
      <c r="B4201">
        <v>1</v>
      </c>
      <c r="C4201" t="s">
        <v>81</v>
      </c>
      <c r="D4201" t="s">
        <v>112</v>
      </c>
      <c r="E4201" t="s">
        <v>225</v>
      </c>
      <c r="F4201" t="s">
        <v>12219</v>
      </c>
      <c r="G4201" t="s">
        <v>181</v>
      </c>
      <c r="H4201" t="s">
        <v>151</v>
      </c>
      <c r="I4201" t="s">
        <v>136</v>
      </c>
      <c r="J4201" t="s">
        <v>137</v>
      </c>
      <c r="K4201" t="s">
        <v>138</v>
      </c>
      <c r="L4201" t="s">
        <v>12220</v>
      </c>
      <c r="M4201" t="s">
        <v>12221</v>
      </c>
      <c r="N4201">
        <v>1.01</v>
      </c>
      <c r="O4201">
        <v>0</v>
      </c>
      <c r="P4201">
        <v>1</v>
      </c>
      <c r="Q4201">
        <v>0</v>
      </c>
      <c r="R4201">
        <v>1</v>
      </c>
      <c r="S4201">
        <v>0</v>
      </c>
      <c r="T4201">
        <v>2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1.3357983436035001</v>
      </c>
      <c r="AA4201">
        <v>0</v>
      </c>
      <c r="AB4201">
        <v>1.7937682013088689</v>
      </c>
      <c r="AC4201">
        <v>0</v>
      </c>
      <c r="AD4201">
        <v>0</v>
      </c>
      <c r="AE4201">
        <v>3.1295665449123691</v>
      </c>
    </row>
    <row r="4202" spans="1:31" x14ac:dyDescent="0.25">
      <c r="A4202">
        <v>2362309</v>
      </c>
      <c r="B4202">
        <v>1</v>
      </c>
      <c r="C4202" t="s">
        <v>81</v>
      </c>
      <c r="D4202" t="s">
        <v>120</v>
      </c>
      <c r="E4202" t="s">
        <v>171</v>
      </c>
      <c r="F4202" t="s">
        <v>12222</v>
      </c>
      <c r="G4202" t="s">
        <v>168</v>
      </c>
      <c r="H4202" t="s">
        <v>135</v>
      </c>
      <c r="I4202" t="s">
        <v>136</v>
      </c>
      <c r="J4202" t="s">
        <v>137</v>
      </c>
      <c r="K4202" t="s">
        <v>138</v>
      </c>
      <c r="L4202" t="s">
        <v>12223</v>
      </c>
      <c r="M4202" t="s">
        <v>12224</v>
      </c>
      <c r="N4202">
        <v>1.0133333330000001</v>
      </c>
      <c r="O4202">
        <v>0</v>
      </c>
      <c r="P4202">
        <v>0</v>
      </c>
      <c r="Q4202">
        <v>12</v>
      </c>
      <c r="R4202">
        <v>0</v>
      </c>
      <c r="S4202">
        <v>3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116.67162048201679</v>
      </c>
      <c r="Z4202">
        <v>0</v>
      </c>
      <c r="AA4202">
        <v>18.592517339674494</v>
      </c>
      <c r="AB4202">
        <v>0</v>
      </c>
      <c r="AC4202">
        <v>0</v>
      </c>
      <c r="AD4202">
        <v>0</v>
      </c>
      <c r="AE4202">
        <v>135.26413782169129</v>
      </c>
    </row>
    <row r="4203" spans="1:31" x14ac:dyDescent="0.25">
      <c r="A4203">
        <v>2362332</v>
      </c>
      <c r="B4203">
        <v>1</v>
      </c>
      <c r="C4203" t="s">
        <v>80</v>
      </c>
      <c r="D4203" t="s">
        <v>89</v>
      </c>
      <c r="E4203" t="s">
        <v>154</v>
      </c>
      <c r="F4203" t="s">
        <v>12225</v>
      </c>
      <c r="G4203" t="s">
        <v>252</v>
      </c>
      <c r="H4203" t="s">
        <v>151</v>
      </c>
      <c r="I4203" t="s">
        <v>136</v>
      </c>
      <c r="J4203" t="s">
        <v>137</v>
      </c>
      <c r="K4203" t="s">
        <v>245</v>
      </c>
      <c r="L4203" t="s">
        <v>12226</v>
      </c>
      <c r="M4203" t="s">
        <v>12227</v>
      </c>
      <c r="N4203">
        <v>1.126666666</v>
      </c>
      <c r="O4203">
        <v>0</v>
      </c>
      <c r="P4203">
        <v>73</v>
      </c>
      <c r="Q4203">
        <v>0</v>
      </c>
      <c r="R4203">
        <v>3</v>
      </c>
      <c r="S4203">
        <v>0</v>
      </c>
      <c r="T4203">
        <v>9</v>
      </c>
      <c r="U4203">
        <v>0</v>
      </c>
      <c r="V4203">
        <v>0</v>
      </c>
      <c r="W4203">
        <v>0</v>
      </c>
      <c r="X4203">
        <v>64.425619966193636</v>
      </c>
      <c r="Y4203">
        <v>0</v>
      </c>
      <c r="Z4203">
        <v>1.4978031781641661</v>
      </c>
      <c r="AA4203">
        <v>0</v>
      </c>
      <c r="AB4203">
        <v>15.934182165610032</v>
      </c>
      <c r="AC4203">
        <v>0</v>
      </c>
      <c r="AD4203">
        <v>0</v>
      </c>
      <c r="AE4203">
        <v>81.857605309967823</v>
      </c>
    </row>
    <row r="4204" spans="1:31" x14ac:dyDescent="0.25">
      <c r="A4204">
        <v>2362478</v>
      </c>
      <c r="B4204">
        <v>1</v>
      </c>
      <c r="C4204" t="s">
        <v>80</v>
      </c>
      <c r="D4204" t="s">
        <v>91</v>
      </c>
      <c r="E4204" t="s">
        <v>175</v>
      </c>
      <c r="F4204" t="s">
        <v>12228</v>
      </c>
      <c r="G4204" t="s">
        <v>744</v>
      </c>
      <c r="H4204" t="s">
        <v>151</v>
      </c>
      <c r="I4204" t="s">
        <v>136</v>
      </c>
      <c r="J4204" t="s">
        <v>137</v>
      </c>
      <c r="K4204" t="s">
        <v>138</v>
      </c>
      <c r="L4204" t="s">
        <v>12229</v>
      </c>
      <c r="M4204" t="s">
        <v>12230</v>
      </c>
      <c r="N4204">
        <v>1.548611111</v>
      </c>
      <c r="O4204">
        <v>0</v>
      </c>
      <c r="P4204">
        <v>31</v>
      </c>
      <c r="Q4204">
        <v>0</v>
      </c>
      <c r="R4204">
        <v>0</v>
      </c>
      <c r="S4204">
        <v>0</v>
      </c>
      <c r="T4204">
        <v>1</v>
      </c>
      <c r="U4204">
        <v>0</v>
      </c>
      <c r="V4204">
        <v>0</v>
      </c>
      <c r="W4204">
        <v>0</v>
      </c>
      <c r="X4204">
        <v>15.597238319175986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15.597238319175986</v>
      </c>
    </row>
    <row r="4205" spans="1:31" x14ac:dyDescent="0.25">
      <c r="A4205">
        <v>2362624</v>
      </c>
      <c r="B4205">
        <v>1</v>
      </c>
      <c r="C4205" t="s">
        <v>80</v>
      </c>
      <c r="D4205" t="s">
        <v>94</v>
      </c>
      <c r="E4205" t="s">
        <v>166</v>
      </c>
      <c r="F4205" t="s">
        <v>12231</v>
      </c>
      <c r="G4205" t="s">
        <v>168</v>
      </c>
      <c r="H4205" t="s">
        <v>135</v>
      </c>
      <c r="I4205" t="s">
        <v>136</v>
      </c>
      <c r="J4205" t="s">
        <v>137</v>
      </c>
      <c r="K4205" t="s">
        <v>138</v>
      </c>
      <c r="L4205" t="s">
        <v>12232</v>
      </c>
      <c r="M4205" t="s">
        <v>12233</v>
      </c>
      <c r="N4205">
        <v>0.45138888799999999</v>
      </c>
      <c r="O4205">
        <v>0</v>
      </c>
      <c r="P4205">
        <v>0</v>
      </c>
      <c r="Q4205">
        <v>21</v>
      </c>
      <c r="R4205">
        <v>42</v>
      </c>
      <c r="S4205">
        <v>1</v>
      </c>
      <c r="T4205">
        <v>3</v>
      </c>
      <c r="U4205">
        <v>1</v>
      </c>
      <c r="V4205">
        <v>0</v>
      </c>
      <c r="W4205">
        <v>0</v>
      </c>
      <c r="X4205">
        <v>0</v>
      </c>
      <c r="Y4205">
        <v>89.08989500359769</v>
      </c>
      <c r="Z4205">
        <v>163.65228390040025</v>
      </c>
      <c r="AA4205">
        <v>5.2606344323090282</v>
      </c>
      <c r="AB4205">
        <v>8.1024258248266658</v>
      </c>
      <c r="AC4205">
        <v>3.3329325664050002</v>
      </c>
      <c r="AD4205">
        <v>0</v>
      </c>
      <c r="AE4205">
        <v>269.43817172753864</v>
      </c>
    </row>
    <row r="4206" spans="1:31" x14ac:dyDescent="0.25">
      <c r="A4206">
        <v>2362209</v>
      </c>
      <c r="B4206">
        <v>1</v>
      </c>
      <c r="C4206" t="s">
        <v>80</v>
      </c>
      <c r="D4206" t="s">
        <v>94</v>
      </c>
      <c r="E4206" t="s">
        <v>166</v>
      </c>
      <c r="F4206" t="s">
        <v>12234</v>
      </c>
      <c r="G4206" t="s">
        <v>244</v>
      </c>
      <c r="H4206" t="s">
        <v>135</v>
      </c>
      <c r="I4206" t="s">
        <v>136</v>
      </c>
      <c r="J4206" t="s">
        <v>137</v>
      </c>
      <c r="K4206" t="s">
        <v>245</v>
      </c>
      <c r="L4206" t="s">
        <v>11854</v>
      </c>
      <c r="M4206" t="s">
        <v>12235</v>
      </c>
      <c r="N4206">
        <v>7.5077777770000003</v>
      </c>
      <c r="O4206">
        <v>0</v>
      </c>
      <c r="P4206">
        <v>345</v>
      </c>
      <c r="Q4206">
        <v>3</v>
      </c>
      <c r="R4206">
        <v>1</v>
      </c>
      <c r="S4206">
        <v>3</v>
      </c>
      <c r="T4206">
        <v>25</v>
      </c>
      <c r="U4206">
        <v>0</v>
      </c>
      <c r="V4206">
        <v>0</v>
      </c>
      <c r="W4206">
        <v>0</v>
      </c>
      <c r="X4206">
        <v>429.45770273421999</v>
      </c>
      <c r="Y4206">
        <v>398.36006955682052</v>
      </c>
      <c r="Z4206">
        <v>4.9459691837811057</v>
      </c>
      <c r="AA4206">
        <v>52.228823180939258</v>
      </c>
      <c r="AB4206">
        <v>79.039179384503015</v>
      </c>
      <c r="AC4206">
        <v>0</v>
      </c>
      <c r="AD4206">
        <v>0</v>
      </c>
      <c r="AE4206">
        <v>964.03174404026379</v>
      </c>
    </row>
    <row r="4207" spans="1:31" x14ac:dyDescent="0.25">
      <c r="A4207">
        <v>2362518</v>
      </c>
      <c r="B4207">
        <v>1</v>
      </c>
      <c r="C4207" t="s">
        <v>80</v>
      </c>
      <c r="D4207" t="s">
        <v>101</v>
      </c>
      <c r="E4207" t="s">
        <v>154</v>
      </c>
      <c r="F4207" t="s">
        <v>12236</v>
      </c>
      <c r="G4207" t="s">
        <v>244</v>
      </c>
      <c r="H4207" t="s">
        <v>151</v>
      </c>
      <c r="I4207" t="s">
        <v>136</v>
      </c>
      <c r="J4207" t="s">
        <v>137</v>
      </c>
      <c r="K4207" t="s">
        <v>245</v>
      </c>
      <c r="L4207" t="s">
        <v>12237</v>
      </c>
      <c r="M4207" t="s">
        <v>12238</v>
      </c>
      <c r="N4207">
        <v>0.33472222200000001</v>
      </c>
      <c r="O4207">
        <v>0</v>
      </c>
      <c r="P4207">
        <v>49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3.7193644053852513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3.7193644053852513</v>
      </c>
    </row>
    <row r="4208" spans="1:31" x14ac:dyDescent="0.25">
      <c r="A4208">
        <v>2362223</v>
      </c>
      <c r="B4208">
        <v>1</v>
      </c>
      <c r="C4208" t="s">
        <v>80</v>
      </c>
      <c r="D4208" t="s">
        <v>93</v>
      </c>
      <c r="E4208" t="s">
        <v>148</v>
      </c>
      <c r="F4208" t="s">
        <v>12239</v>
      </c>
      <c r="G4208" t="s">
        <v>160</v>
      </c>
      <c r="H4208" t="s">
        <v>151</v>
      </c>
      <c r="I4208" t="s">
        <v>136</v>
      </c>
      <c r="J4208" t="s">
        <v>137</v>
      </c>
      <c r="K4208" t="s">
        <v>138</v>
      </c>
      <c r="L4208" t="s">
        <v>12240</v>
      </c>
      <c r="M4208" t="s">
        <v>12241</v>
      </c>
      <c r="N4208">
        <v>3.0313888879999999</v>
      </c>
      <c r="O4208">
        <v>0</v>
      </c>
      <c r="P4208">
        <v>2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1.1164502274074222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1.1164502274074222</v>
      </c>
    </row>
    <row r="4209" spans="1:31" x14ac:dyDescent="0.25">
      <c r="A4209">
        <v>2362418</v>
      </c>
      <c r="B4209">
        <v>1</v>
      </c>
      <c r="C4209" t="s">
        <v>80</v>
      </c>
      <c r="D4209" t="s">
        <v>82</v>
      </c>
      <c r="E4209" t="s">
        <v>132</v>
      </c>
      <c r="F4209" t="s">
        <v>12242</v>
      </c>
      <c r="G4209" t="s">
        <v>328</v>
      </c>
      <c r="H4209" t="s">
        <v>135</v>
      </c>
      <c r="I4209" t="s">
        <v>653</v>
      </c>
      <c r="J4209" t="s">
        <v>137</v>
      </c>
      <c r="K4209" t="s">
        <v>138</v>
      </c>
      <c r="L4209" t="s">
        <v>12243</v>
      </c>
      <c r="M4209" t="s">
        <v>12244</v>
      </c>
      <c r="N4209">
        <v>1.1111111E-2</v>
      </c>
      <c r="O4209">
        <v>0</v>
      </c>
      <c r="P4209">
        <v>1403</v>
      </c>
      <c r="Q4209">
        <v>0</v>
      </c>
      <c r="R4209">
        <v>0</v>
      </c>
      <c r="S4209">
        <v>0</v>
      </c>
      <c r="T4209">
        <v>65</v>
      </c>
      <c r="U4209">
        <v>0</v>
      </c>
      <c r="V4209">
        <v>0</v>
      </c>
      <c r="W4209">
        <v>0</v>
      </c>
      <c r="X4209">
        <v>4.1543224935045346</v>
      </c>
      <c r="Y4209">
        <v>0</v>
      </c>
      <c r="Z4209">
        <v>0</v>
      </c>
      <c r="AA4209">
        <v>0</v>
      </c>
      <c r="AB4209">
        <v>0.67852871313671104</v>
      </c>
      <c r="AC4209">
        <v>0</v>
      </c>
      <c r="AD4209">
        <v>0</v>
      </c>
      <c r="AE4209">
        <v>4.8328512066412461</v>
      </c>
    </row>
    <row r="4210" spans="1:31" x14ac:dyDescent="0.25">
      <c r="A4210">
        <v>2362249</v>
      </c>
      <c r="B4210">
        <v>1</v>
      </c>
      <c r="C4210" t="s">
        <v>81</v>
      </c>
      <c r="D4210" t="s">
        <v>112</v>
      </c>
      <c r="E4210" t="s">
        <v>166</v>
      </c>
      <c r="F4210" t="s">
        <v>5438</v>
      </c>
      <c r="G4210" t="s">
        <v>168</v>
      </c>
      <c r="H4210" t="s">
        <v>135</v>
      </c>
      <c r="I4210" t="s">
        <v>136</v>
      </c>
      <c r="J4210" t="s">
        <v>137</v>
      </c>
      <c r="K4210" t="s">
        <v>138</v>
      </c>
      <c r="L4210" t="s">
        <v>12245</v>
      </c>
      <c r="M4210" t="s">
        <v>12246</v>
      </c>
      <c r="N4210">
        <v>6.5277776999999995E-2</v>
      </c>
      <c r="O4210">
        <v>0</v>
      </c>
      <c r="P4210">
        <v>1287</v>
      </c>
      <c r="Q4210">
        <v>5</v>
      </c>
      <c r="R4210">
        <v>38</v>
      </c>
      <c r="S4210">
        <v>8</v>
      </c>
      <c r="T4210">
        <v>70</v>
      </c>
      <c r="U4210">
        <v>1</v>
      </c>
      <c r="V4210">
        <v>1</v>
      </c>
      <c r="W4210">
        <v>0</v>
      </c>
      <c r="X4210">
        <v>8.6298789925469297</v>
      </c>
      <c r="Y4210">
        <v>2.0863424718651671</v>
      </c>
      <c r="Z4210">
        <v>1.0999196464881069</v>
      </c>
      <c r="AA4210">
        <v>1.387054023415293</v>
      </c>
      <c r="AB4210">
        <v>1.9921054078451532</v>
      </c>
      <c r="AC4210">
        <v>9.0812494701177098</v>
      </c>
      <c r="AD4210">
        <v>10.858092215995793</v>
      </c>
      <c r="AE4210">
        <v>35.13464222827416</v>
      </c>
    </row>
    <row r="4211" spans="1:31" x14ac:dyDescent="0.25">
      <c r="A4211">
        <v>2362604</v>
      </c>
      <c r="B4211">
        <v>1</v>
      </c>
      <c r="C4211" t="s">
        <v>80</v>
      </c>
      <c r="D4211" t="s">
        <v>105</v>
      </c>
      <c r="E4211" t="s">
        <v>148</v>
      </c>
      <c r="F4211" t="s">
        <v>12247</v>
      </c>
      <c r="G4211" t="s">
        <v>160</v>
      </c>
      <c r="H4211" t="s">
        <v>151</v>
      </c>
      <c r="I4211" t="s">
        <v>136</v>
      </c>
      <c r="J4211" t="s">
        <v>137</v>
      </c>
      <c r="K4211" t="s">
        <v>138</v>
      </c>
      <c r="L4211" t="s">
        <v>12248</v>
      </c>
      <c r="M4211" t="s">
        <v>12249</v>
      </c>
      <c r="N4211">
        <v>2.7738888880000001</v>
      </c>
      <c r="O4211">
        <v>0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0.60432619421090883</v>
      </c>
      <c r="AA4211">
        <v>0</v>
      </c>
      <c r="AB4211">
        <v>0</v>
      </c>
      <c r="AC4211">
        <v>0</v>
      </c>
      <c r="AD4211">
        <v>0</v>
      </c>
      <c r="AE4211">
        <v>0.60432619421090883</v>
      </c>
    </row>
    <row r="4212" spans="1:31" x14ac:dyDescent="0.25">
      <c r="A4212">
        <v>2362684</v>
      </c>
      <c r="B4212">
        <v>1</v>
      </c>
      <c r="C4212" t="s">
        <v>80</v>
      </c>
      <c r="D4212" t="s">
        <v>83</v>
      </c>
      <c r="E4212" t="s">
        <v>132</v>
      </c>
      <c r="F4212" t="s">
        <v>12250</v>
      </c>
      <c r="G4212" t="s">
        <v>185</v>
      </c>
      <c r="H4212" t="s">
        <v>135</v>
      </c>
      <c r="I4212" t="s">
        <v>136</v>
      </c>
      <c r="J4212" t="s">
        <v>137</v>
      </c>
      <c r="K4212" t="s">
        <v>138</v>
      </c>
      <c r="L4212" t="s">
        <v>12251</v>
      </c>
      <c r="M4212" t="s">
        <v>12252</v>
      </c>
      <c r="N4212">
        <v>4.4508333330000003</v>
      </c>
      <c r="O4212">
        <v>0</v>
      </c>
      <c r="P4212">
        <v>0</v>
      </c>
      <c r="Q4212">
        <v>0</v>
      </c>
      <c r="R4212">
        <v>0</v>
      </c>
      <c r="S4212">
        <v>2</v>
      </c>
      <c r="T4212">
        <v>0</v>
      </c>
      <c r="U4212">
        <v>2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12.053382995089414</v>
      </c>
      <c r="AB4212">
        <v>0</v>
      </c>
      <c r="AC4212">
        <v>2584.6473267687788</v>
      </c>
      <c r="AD4212">
        <v>0</v>
      </c>
      <c r="AE4212">
        <v>2596.7007097638684</v>
      </c>
    </row>
    <row r="4213" spans="1:31" x14ac:dyDescent="0.25">
      <c r="A4213">
        <v>2362392</v>
      </c>
      <c r="B4213">
        <v>1</v>
      </c>
      <c r="C4213" t="s">
        <v>80</v>
      </c>
      <c r="D4213" t="s">
        <v>92</v>
      </c>
      <c r="E4213" t="s">
        <v>225</v>
      </c>
      <c r="F4213" t="s">
        <v>12253</v>
      </c>
      <c r="G4213" t="s">
        <v>219</v>
      </c>
      <c r="H4213" t="s">
        <v>151</v>
      </c>
      <c r="I4213" t="s">
        <v>136</v>
      </c>
      <c r="J4213" t="s">
        <v>137</v>
      </c>
      <c r="K4213" t="s">
        <v>138</v>
      </c>
      <c r="L4213" t="s">
        <v>12254</v>
      </c>
      <c r="M4213" t="s">
        <v>12255</v>
      </c>
      <c r="N4213">
        <v>0.959166666</v>
      </c>
      <c r="O4213">
        <v>0</v>
      </c>
      <c r="P4213">
        <v>0</v>
      </c>
      <c r="Q4213">
        <v>0</v>
      </c>
      <c r="R4213">
        <v>7</v>
      </c>
      <c r="S4213">
        <v>0</v>
      </c>
      <c r="T4213">
        <v>4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1.1211411306216283</v>
      </c>
      <c r="AA4213">
        <v>0</v>
      </c>
      <c r="AB4213">
        <v>11.387775793677338</v>
      </c>
      <c r="AC4213">
        <v>0</v>
      </c>
      <c r="AD4213">
        <v>0</v>
      </c>
      <c r="AE4213">
        <v>12.508916924298967</v>
      </c>
    </row>
    <row r="4214" spans="1:31" x14ac:dyDescent="0.25">
      <c r="A4214">
        <v>2362358</v>
      </c>
      <c r="B4214">
        <v>1</v>
      </c>
      <c r="C4214" t="s">
        <v>80</v>
      </c>
      <c r="D4214" t="s">
        <v>110</v>
      </c>
      <c r="E4214" t="s">
        <v>148</v>
      </c>
      <c r="F4214" t="s">
        <v>12256</v>
      </c>
      <c r="G4214" t="s">
        <v>240</v>
      </c>
      <c r="H4214" t="s">
        <v>151</v>
      </c>
      <c r="I4214" t="s">
        <v>136</v>
      </c>
      <c r="J4214" t="s">
        <v>137</v>
      </c>
      <c r="K4214" t="s">
        <v>138</v>
      </c>
      <c r="L4214" t="s">
        <v>12257</v>
      </c>
      <c r="M4214" t="s">
        <v>12258</v>
      </c>
      <c r="N4214">
        <v>5.5819444440000003</v>
      </c>
      <c r="O4214">
        <v>0</v>
      </c>
      <c r="P4214">
        <v>40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131.51306802708163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131.51306802708163</v>
      </c>
    </row>
    <row r="4215" spans="1:31" x14ac:dyDescent="0.25">
      <c r="A4215">
        <v>2362550</v>
      </c>
      <c r="B4215">
        <v>1</v>
      </c>
      <c r="C4215" t="s">
        <v>80</v>
      </c>
      <c r="D4215" t="s">
        <v>82</v>
      </c>
      <c r="E4215" t="s">
        <v>148</v>
      </c>
      <c r="F4215" t="s">
        <v>12259</v>
      </c>
      <c r="G4215" t="s">
        <v>150</v>
      </c>
      <c r="H4215" t="s">
        <v>151</v>
      </c>
      <c r="I4215" t="s">
        <v>136</v>
      </c>
      <c r="J4215" t="s">
        <v>137</v>
      </c>
      <c r="K4215" t="s">
        <v>138</v>
      </c>
      <c r="L4215" t="s">
        <v>12260</v>
      </c>
      <c r="M4215" t="s">
        <v>12261</v>
      </c>
      <c r="N4215">
        <v>2.1911111110000001</v>
      </c>
      <c r="O4215">
        <v>0</v>
      </c>
      <c r="P4215">
        <v>1</v>
      </c>
      <c r="Q4215">
        <v>0</v>
      </c>
      <c r="R4215">
        <v>0</v>
      </c>
      <c r="S4215">
        <v>0</v>
      </c>
      <c r="T4215">
        <v>1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</row>
    <row r="4216" spans="1:31" x14ac:dyDescent="0.25">
      <c r="A4216">
        <v>2362212</v>
      </c>
      <c r="B4216">
        <v>1</v>
      </c>
      <c r="C4216" t="s">
        <v>80</v>
      </c>
      <c r="D4216" t="s">
        <v>89</v>
      </c>
      <c r="E4216" t="s">
        <v>154</v>
      </c>
      <c r="F4216" t="s">
        <v>12262</v>
      </c>
      <c r="G4216" t="s">
        <v>252</v>
      </c>
      <c r="H4216" t="s">
        <v>151</v>
      </c>
      <c r="I4216" t="s">
        <v>136</v>
      </c>
      <c r="J4216" t="s">
        <v>137</v>
      </c>
      <c r="K4216" t="s">
        <v>245</v>
      </c>
      <c r="L4216" t="s">
        <v>12263</v>
      </c>
      <c r="M4216" t="s">
        <v>12264</v>
      </c>
      <c r="N4216">
        <v>1.603611111</v>
      </c>
      <c r="O4216">
        <v>0</v>
      </c>
      <c r="P4216">
        <v>116</v>
      </c>
      <c r="Q4216">
        <v>0</v>
      </c>
      <c r="R4216">
        <v>1</v>
      </c>
      <c r="S4216">
        <v>0</v>
      </c>
      <c r="T4216">
        <v>11</v>
      </c>
      <c r="U4216">
        <v>0</v>
      </c>
      <c r="V4216">
        <v>0</v>
      </c>
      <c r="W4216">
        <v>0</v>
      </c>
      <c r="X4216">
        <v>91.438112312886588</v>
      </c>
      <c r="Y4216">
        <v>0</v>
      </c>
      <c r="Z4216">
        <v>0.11642854450861112</v>
      </c>
      <c r="AA4216">
        <v>0</v>
      </c>
      <c r="AB4216">
        <v>3.13587992066515</v>
      </c>
      <c r="AC4216">
        <v>0</v>
      </c>
      <c r="AD4216">
        <v>0</v>
      </c>
      <c r="AE4216">
        <v>94.690420778060343</v>
      </c>
    </row>
    <row r="4217" spans="1:31" x14ac:dyDescent="0.25">
      <c r="A4217">
        <v>2362504</v>
      </c>
      <c r="B4217">
        <v>1</v>
      </c>
      <c r="C4217" t="s">
        <v>81</v>
      </c>
      <c r="D4217" t="s">
        <v>119</v>
      </c>
      <c r="E4217" t="s">
        <v>166</v>
      </c>
      <c r="F4217" t="s">
        <v>2019</v>
      </c>
      <c r="G4217" t="s">
        <v>168</v>
      </c>
      <c r="H4217" t="s">
        <v>135</v>
      </c>
      <c r="I4217" t="s">
        <v>136</v>
      </c>
      <c r="J4217" t="s">
        <v>137</v>
      </c>
      <c r="K4217" t="s">
        <v>138</v>
      </c>
      <c r="L4217" t="s">
        <v>12265</v>
      </c>
      <c r="M4217" t="s">
        <v>12266</v>
      </c>
      <c r="N4217">
        <v>0.48333333299999998</v>
      </c>
      <c r="O4217">
        <v>0</v>
      </c>
      <c r="P4217">
        <v>1008</v>
      </c>
      <c r="Q4217">
        <v>18</v>
      </c>
      <c r="R4217">
        <v>241</v>
      </c>
      <c r="S4217">
        <v>3</v>
      </c>
      <c r="T4217">
        <v>64</v>
      </c>
      <c r="U4217">
        <v>0</v>
      </c>
      <c r="V4217">
        <v>0</v>
      </c>
      <c r="W4217">
        <v>0</v>
      </c>
      <c r="X4217">
        <v>135.49502410087135</v>
      </c>
      <c r="Y4217">
        <v>60.58242343536763</v>
      </c>
      <c r="Z4217">
        <v>442.13021445418741</v>
      </c>
      <c r="AA4217">
        <v>3.5678399113349997</v>
      </c>
      <c r="AB4217">
        <v>24.9176290844227</v>
      </c>
      <c r="AC4217">
        <v>0</v>
      </c>
      <c r="AD4217">
        <v>0</v>
      </c>
      <c r="AE4217">
        <v>666.6931309861842</v>
      </c>
    </row>
    <row r="4218" spans="1:31" x14ac:dyDescent="0.25">
      <c r="A4218">
        <v>2362527</v>
      </c>
      <c r="B4218">
        <v>1</v>
      </c>
      <c r="C4218" t="s">
        <v>80</v>
      </c>
      <c r="D4218" t="s">
        <v>107</v>
      </c>
      <c r="E4218" t="s">
        <v>148</v>
      </c>
      <c r="F4218" t="s">
        <v>12267</v>
      </c>
      <c r="G4218" t="s">
        <v>240</v>
      </c>
      <c r="H4218" t="s">
        <v>151</v>
      </c>
      <c r="I4218" t="s">
        <v>136</v>
      </c>
      <c r="J4218" t="s">
        <v>137</v>
      </c>
      <c r="K4218" t="s">
        <v>138</v>
      </c>
      <c r="L4218" t="s">
        <v>12268</v>
      </c>
      <c r="M4218" t="s">
        <v>12269</v>
      </c>
      <c r="N4218">
        <v>1.436111111</v>
      </c>
      <c r="O4218">
        <v>0</v>
      </c>
      <c r="P4218">
        <v>1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0.42425458103421504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0.42425458103421504</v>
      </c>
    </row>
    <row r="4219" spans="1:31" x14ac:dyDescent="0.25">
      <c r="A4219">
        <v>2362404</v>
      </c>
      <c r="B4219">
        <v>1</v>
      </c>
      <c r="C4219" t="s">
        <v>80</v>
      </c>
      <c r="D4219" t="s">
        <v>83</v>
      </c>
      <c r="E4219" t="s">
        <v>175</v>
      </c>
      <c r="F4219" t="s">
        <v>12270</v>
      </c>
      <c r="G4219" t="s">
        <v>284</v>
      </c>
      <c r="H4219" t="s">
        <v>151</v>
      </c>
      <c r="I4219" t="s">
        <v>136</v>
      </c>
      <c r="J4219" t="s">
        <v>137</v>
      </c>
      <c r="K4219" t="s">
        <v>138</v>
      </c>
      <c r="L4219" t="s">
        <v>12271</v>
      </c>
      <c r="M4219" t="s">
        <v>12272</v>
      </c>
      <c r="N4219">
        <v>0.568333333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12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11.635171928990699</v>
      </c>
      <c r="AC4219">
        <v>0</v>
      </c>
      <c r="AD4219">
        <v>0</v>
      </c>
      <c r="AE4219">
        <v>11.635171928990699</v>
      </c>
    </row>
    <row r="4220" spans="1:31" x14ac:dyDescent="0.25">
      <c r="A4220">
        <v>2362172</v>
      </c>
      <c r="B4220">
        <v>1</v>
      </c>
      <c r="C4220" t="s">
        <v>80</v>
      </c>
      <c r="D4220" t="s">
        <v>97</v>
      </c>
      <c r="E4220" t="s">
        <v>154</v>
      </c>
      <c r="F4220" t="s">
        <v>12273</v>
      </c>
      <c r="G4220" t="s">
        <v>299</v>
      </c>
      <c r="H4220" t="s">
        <v>151</v>
      </c>
      <c r="I4220" t="s">
        <v>136</v>
      </c>
      <c r="J4220" t="s">
        <v>137</v>
      </c>
      <c r="K4220" t="s">
        <v>138</v>
      </c>
      <c r="L4220" t="s">
        <v>12274</v>
      </c>
      <c r="M4220" t="s">
        <v>12275</v>
      </c>
      <c r="N4220">
        <v>3.3374999999999999</v>
      </c>
      <c r="O4220">
        <v>0</v>
      </c>
      <c r="P4220">
        <v>148</v>
      </c>
      <c r="Q4220">
        <v>0</v>
      </c>
      <c r="R4220">
        <v>13</v>
      </c>
      <c r="S4220">
        <v>0</v>
      </c>
      <c r="T4220">
        <v>13</v>
      </c>
      <c r="U4220">
        <v>0</v>
      </c>
      <c r="V4220">
        <v>0</v>
      </c>
      <c r="W4220">
        <v>0</v>
      </c>
      <c r="X4220">
        <v>157.63968168241874</v>
      </c>
      <c r="Y4220">
        <v>0</v>
      </c>
      <c r="Z4220">
        <v>21.2390080389753</v>
      </c>
      <c r="AA4220">
        <v>0</v>
      </c>
      <c r="AB4220">
        <v>16.845460120608529</v>
      </c>
      <c r="AC4220">
        <v>0</v>
      </c>
      <c r="AD4220">
        <v>0</v>
      </c>
      <c r="AE4220">
        <v>195.72414984200256</v>
      </c>
    </row>
    <row r="4221" spans="1:31" x14ac:dyDescent="0.25">
      <c r="A4221">
        <v>2362613</v>
      </c>
      <c r="B4221">
        <v>1</v>
      </c>
      <c r="C4221" t="s">
        <v>81</v>
      </c>
      <c r="D4221" t="s">
        <v>126</v>
      </c>
      <c r="E4221" t="s">
        <v>132</v>
      </c>
      <c r="F4221" t="s">
        <v>12276</v>
      </c>
      <c r="G4221" t="s">
        <v>142</v>
      </c>
      <c r="H4221" t="s">
        <v>135</v>
      </c>
      <c r="I4221" t="s">
        <v>136</v>
      </c>
      <c r="J4221" t="s">
        <v>137</v>
      </c>
      <c r="K4221" t="s">
        <v>138</v>
      </c>
      <c r="L4221" t="s">
        <v>12277</v>
      </c>
      <c r="M4221" t="s">
        <v>12278</v>
      </c>
      <c r="N4221">
        <v>0.33944444400000001</v>
      </c>
      <c r="O4221">
        <v>0</v>
      </c>
      <c r="P4221">
        <v>10</v>
      </c>
      <c r="Q4221">
        <v>0</v>
      </c>
      <c r="R4221">
        <v>27</v>
      </c>
      <c r="S4221">
        <v>0</v>
      </c>
      <c r="T4221">
        <v>1</v>
      </c>
      <c r="U4221">
        <v>0</v>
      </c>
      <c r="V4221">
        <v>0</v>
      </c>
      <c r="W4221">
        <v>0</v>
      </c>
      <c r="X4221">
        <v>0.28746406681695003</v>
      </c>
      <c r="Y4221">
        <v>0</v>
      </c>
      <c r="Z4221">
        <v>12.924879719496106</v>
      </c>
      <c r="AA4221">
        <v>0</v>
      </c>
      <c r="AB4221">
        <v>0.11511648797655111</v>
      </c>
      <c r="AC4221">
        <v>0</v>
      </c>
      <c r="AD4221">
        <v>0</v>
      </c>
      <c r="AE4221">
        <v>13.327460274289606</v>
      </c>
    </row>
    <row r="4222" spans="1:31" x14ac:dyDescent="0.25">
      <c r="A4222">
        <v>2362132</v>
      </c>
      <c r="B4222">
        <v>1</v>
      </c>
      <c r="C4222" t="s">
        <v>80</v>
      </c>
      <c r="D4222" t="s">
        <v>93</v>
      </c>
      <c r="E4222" t="s">
        <v>166</v>
      </c>
      <c r="F4222" t="s">
        <v>7691</v>
      </c>
      <c r="G4222" t="s">
        <v>168</v>
      </c>
      <c r="H4222" t="s">
        <v>135</v>
      </c>
      <c r="I4222" t="s">
        <v>653</v>
      </c>
      <c r="J4222" t="s">
        <v>137</v>
      </c>
      <c r="K4222" t="s">
        <v>138</v>
      </c>
      <c r="L4222" t="s">
        <v>12279</v>
      </c>
      <c r="M4222" t="s">
        <v>12280</v>
      </c>
      <c r="N4222">
        <v>4.4444444E-2</v>
      </c>
      <c r="O4222">
        <v>0</v>
      </c>
      <c r="P4222">
        <v>691</v>
      </c>
      <c r="Q4222">
        <v>16</v>
      </c>
      <c r="R4222">
        <v>196</v>
      </c>
      <c r="S4222">
        <v>8</v>
      </c>
      <c r="T4222">
        <v>201</v>
      </c>
      <c r="U4222">
        <v>0</v>
      </c>
      <c r="V4222">
        <v>0</v>
      </c>
      <c r="W4222">
        <v>0</v>
      </c>
      <c r="X4222">
        <v>12.613495645408809</v>
      </c>
      <c r="Y4222">
        <v>6.4621454610305333</v>
      </c>
      <c r="Z4222">
        <v>28.288106196167767</v>
      </c>
      <c r="AA4222">
        <v>3.1301142677488891</v>
      </c>
      <c r="AB4222">
        <v>10.426074830823556</v>
      </c>
      <c r="AC4222">
        <v>0</v>
      </c>
      <c r="AD4222">
        <v>0</v>
      </c>
      <c r="AE4222">
        <v>60.919936401179555</v>
      </c>
    </row>
    <row r="4223" spans="1:31" x14ac:dyDescent="0.25">
      <c r="A4223">
        <v>2362252</v>
      </c>
      <c r="B4223">
        <v>1</v>
      </c>
      <c r="C4223" t="s">
        <v>80</v>
      </c>
      <c r="D4223" t="s">
        <v>100</v>
      </c>
      <c r="E4223" t="s">
        <v>166</v>
      </c>
      <c r="F4223" t="s">
        <v>2389</v>
      </c>
      <c r="G4223" t="s">
        <v>168</v>
      </c>
      <c r="H4223" t="s">
        <v>135</v>
      </c>
      <c r="I4223" t="s">
        <v>136</v>
      </c>
      <c r="J4223" t="s">
        <v>137</v>
      </c>
      <c r="K4223" t="s">
        <v>138</v>
      </c>
      <c r="L4223" t="s">
        <v>12281</v>
      </c>
      <c r="M4223" t="s">
        <v>12282</v>
      </c>
      <c r="N4223">
        <v>0.69361111099999995</v>
      </c>
      <c r="O4223">
        <v>1</v>
      </c>
      <c r="P4223">
        <v>361</v>
      </c>
      <c r="Q4223">
        <v>178</v>
      </c>
      <c r="R4223">
        <v>204</v>
      </c>
      <c r="S4223">
        <v>12</v>
      </c>
      <c r="T4223">
        <v>47</v>
      </c>
      <c r="U4223">
        <v>2</v>
      </c>
      <c r="V4223">
        <v>0</v>
      </c>
      <c r="W4223">
        <v>0.74770721947088381</v>
      </c>
      <c r="X4223">
        <v>119.05822457071881</v>
      </c>
      <c r="Y4223">
        <v>1299.3000878956968</v>
      </c>
      <c r="Z4223">
        <v>895.83568313322473</v>
      </c>
      <c r="AA4223">
        <v>50.521413974811459</v>
      </c>
      <c r="AB4223">
        <v>66.350510205025685</v>
      </c>
      <c r="AC4223">
        <v>177.0841744166319</v>
      </c>
      <c r="AD4223">
        <v>0</v>
      </c>
      <c r="AE4223">
        <v>2608.8978014155805</v>
      </c>
    </row>
    <row r="4224" spans="1:31" x14ac:dyDescent="0.25">
      <c r="A4224">
        <v>2362673</v>
      </c>
      <c r="B4224">
        <v>1</v>
      </c>
      <c r="C4224" t="s">
        <v>80</v>
      </c>
      <c r="D4224" t="s">
        <v>99</v>
      </c>
      <c r="E4224" t="s">
        <v>225</v>
      </c>
      <c r="F4224" t="s">
        <v>12283</v>
      </c>
      <c r="G4224" t="s">
        <v>156</v>
      </c>
      <c r="H4224" t="s">
        <v>151</v>
      </c>
      <c r="I4224" t="s">
        <v>136</v>
      </c>
      <c r="J4224" t="s">
        <v>137</v>
      </c>
      <c r="K4224" t="s">
        <v>138</v>
      </c>
      <c r="L4224" t="s">
        <v>12284</v>
      </c>
      <c r="M4224" t="s">
        <v>12285</v>
      </c>
      <c r="N4224">
        <v>2.5152777770000001</v>
      </c>
      <c r="O4224">
        <v>0</v>
      </c>
      <c r="P4224">
        <v>88</v>
      </c>
      <c r="Q4224">
        <v>0</v>
      </c>
      <c r="R4224">
        <v>0</v>
      </c>
      <c r="S4224">
        <v>0</v>
      </c>
      <c r="T4224">
        <v>29</v>
      </c>
      <c r="U4224">
        <v>0</v>
      </c>
      <c r="V4224">
        <v>0</v>
      </c>
      <c r="W4224">
        <v>0</v>
      </c>
      <c r="X4224">
        <v>58.93773177578403</v>
      </c>
      <c r="Y4224">
        <v>0</v>
      </c>
      <c r="Z4224">
        <v>0</v>
      </c>
      <c r="AA4224">
        <v>0</v>
      </c>
      <c r="AB4224">
        <v>47.173905455052541</v>
      </c>
      <c r="AC4224">
        <v>0</v>
      </c>
      <c r="AD4224">
        <v>0</v>
      </c>
      <c r="AE4224">
        <v>106.11163723083658</v>
      </c>
    </row>
    <row r="4225" spans="1:31" x14ac:dyDescent="0.25">
      <c r="A4225">
        <v>2362232</v>
      </c>
      <c r="B4225">
        <v>1</v>
      </c>
      <c r="C4225" t="s">
        <v>80</v>
      </c>
      <c r="D4225" t="s">
        <v>96</v>
      </c>
      <c r="E4225" t="s">
        <v>171</v>
      </c>
      <c r="F4225" t="s">
        <v>12286</v>
      </c>
      <c r="G4225" t="s">
        <v>252</v>
      </c>
      <c r="H4225" t="s">
        <v>135</v>
      </c>
      <c r="I4225" t="s">
        <v>136</v>
      </c>
      <c r="J4225" t="s">
        <v>137</v>
      </c>
      <c r="K4225" t="s">
        <v>245</v>
      </c>
      <c r="L4225" t="s">
        <v>12287</v>
      </c>
      <c r="M4225" t="s">
        <v>12288</v>
      </c>
      <c r="N4225">
        <v>1.0938888879999999</v>
      </c>
      <c r="O4225">
        <v>3</v>
      </c>
      <c r="P4225">
        <v>731</v>
      </c>
      <c r="Q4225">
        <v>5</v>
      </c>
      <c r="R4225">
        <v>0</v>
      </c>
      <c r="S4225">
        <v>11</v>
      </c>
      <c r="T4225">
        <v>12</v>
      </c>
      <c r="U4225">
        <v>1</v>
      </c>
      <c r="V4225">
        <v>0</v>
      </c>
      <c r="W4225">
        <v>227.35652784162602</v>
      </c>
      <c r="X4225">
        <v>291.27538260323621</v>
      </c>
      <c r="Y4225">
        <v>8.5146718146793337</v>
      </c>
      <c r="Z4225">
        <v>0</v>
      </c>
      <c r="AA4225">
        <v>392.73758228081647</v>
      </c>
      <c r="AB4225">
        <v>67.5658287859155</v>
      </c>
      <c r="AC4225">
        <v>23.276841208574126</v>
      </c>
      <c r="AD4225">
        <v>0</v>
      </c>
      <c r="AE4225">
        <v>1010.7268345348477</v>
      </c>
    </row>
    <row r="4226" spans="1:31" x14ac:dyDescent="0.25">
      <c r="A4226">
        <v>2362650</v>
      </c>
      <c r="B4226">
        <v>1</v>
      </c>
      <c r="C4226" t="s">
        <v>81</v>
      </c>
      <c r="D4226" t="s">
        <v>128</v>
      </c>
      <c r="E4226" t="s">
        <v>148</v>
      </c>
      <c r="F4226" t="s">
        <v>12289</v>
      </c>
      <c r="G4226" t="s">
        <v>150</v>
      </c>
      <c r="H4226" t="s">
        <v>151</v>
      </c>
      <c r="I4226" t="s">
        <v>136</v>
      </c>
      <c r="J4226" t="s">
        <v>137</v>
      </c>
      <c r="K4226" t="s">
        <v>138</v>
      </c>
      <c r="L4226" t="s">
        <v>12290</v>
      </c>
      <c r="M4226" t="s">
        <v>12291</v>
      </c>
      <c r="N4226">
        <v>2.0416666659999998</v>
      </c>
      <c r="O4226">
        <v>0</v>
      </c>
      <c r="P4226">
        <v>21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12.678679869636689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12.678679869636689</v>
      </c>
    </row>
    <row r="4227" spans="1:31" x14ac:dyDescent="0.25">
      <c r="A4227">
        <v>2362481</v>
      </c>
      <c r="B4227">
        <v>1</v>
      </c>
      <c r="C4227" t="s">
        <v>80</v>
      </c>
      <c r="D4227" t="s">
        <v>110</v>
      </c>
      <c r="E4227" t="s">
        <v>225</v>
      </c>
      <c r="F4227" t="s">
        <v>12292</v>
      </c>
      <c r="G4227" t="s">
        <v>244</v>
      </c>
      <c r="H4227" t="s">
        <v>151</v>
      </c>
      <c r="I4227" t="s">
        <v>136</v>
      </c>
      <c r="J4227" t="s">
        <v>137</v>
      </c>
      <c r="K4227" t="s">
        <v>245</v>
      </c>
      <c r="L4227" t="s">
        <v>12293</v>
      </c>
      <c r="M4227" t="s">
        <v>12294</v>
      </c>
      <c r="N4227">
        <v>2.665277777</v>
      </c>
      <c r="O4227">
        <v>0</v>
      </c>
      <c r="P4227">
        <v>97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105.44635093004155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105.44635093004155</v>
      </c>
    </row>
    <row r="4228" spans="1:31" x14ac:dyDescent="0.25">
      <c r="A4228">
        <v>2362195</v>
      </c>
      <c r="B4228">
        <v>1</v>
      </c>
      <c r="C4228" t="s">
        <v>81</v>
      </c>
      <c r="D4228" t="s">
        <v>112</v>
      </c>
      <c r="E4228" t="s">
        <v>225</v>
      </c>
      <c r="F4228" t="s">
        <v>12295</v>
      </c>
      <c r="G4228" t="s">
        <v>219</v>
      </c>
      <c r="H4228" t="s">
        <v>151</v>
      </c>
      <c r="I4228" t="s">
        <v>136</v>
      </c>
      <c r="J4228" t="s">
        <v>137</v>
      </c>
      <c r="K4228" t="s">
        <v>138</v>
      </c>
      <c r="L4228" t="s">
        <v>12296</v>
      </c>
      <c r="M4228" t="s">
        <v>12297</v>
      </c>
      <c r="N4228">
        <v>1.355</v>
      </c>
      <c r="O4228">
        <v>0</v>
      </c>
      <c r="P4228">
        <v>0</v>
      </c>
      <c r="Q4228">
        <v>0</v>
      </c>
      <c r="R4228">
        <v>6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35.770363197507365</v>
      </c>
      <c r="AA4228">
        <v>0</v>
      </c>
      <c r="AB4228">
        <v>0</v>
      </c>
      <c r="AC4228">
        <v>0</v>
      </c>
      <c r="AD4228">
        <v>0</v>
      </c>
      <c r="AE4228">
        <v>35.770363197507365</v>
      </c>
    </row>
    <row r="4229" spans="1:31" x14ac:dyDescent="0.25">
      <c r="A4229">
        <v>2362547</v>
      </c>
      <c r="B4229">
        <v>1</v>
      </c>
      <c r="C4229" t="s">
        <v>80</v>
      </c>
      <c r="D4229" t="s">
        <v>96</v>
      </c>
      <c r="E4229" t="s">
        <v>148</v>
      </c>
      <c r="F4229" t="s">
        <v>12298</v>
      </c>
      <c r="G4229" t="s">
        <v>150</v>
      </c>
      <c r="H4229" t="s">
        <v>151</v>
      </c>
      <c r="I4229" t="s">
        <v>136</v>
      </c>
      <c r="J4229" t="s">
        <v>137</v>
      </c>
      <c r="K4229" t="s">
        <v>138</v>
      </c>
      <c r="L4229" t="s">
        <v>12299</v>
      </c>
      <c r="M4229" t="s">
        <v>12300</v>
      </c>
      <c r="N4229">
        <v>4.4008333329999996</v>
      </c>
      <c r="O4229">
        <v>0</v>
      </c>
      <c r="P4229">
        <v>1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6.9495914219601964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6.9495914219601964</v>
      </c>
    </row>
    <row r="4230" spans="1:31" x14ac:dyDescent="0.25">
      <c r="A4230">
        <v>2362384</v>
      </c>
      <c r="B4230">
        <v>1</v>
      </c>
      <c r="C4230" t="s">
        <v>80</v>
      </c>
      <c r="D4230" t="s">
        <v>102</v>
      </c>
      <c r="E4230" t="s">
        <v>166</v>
      </c>
      <c r="F4230" t="s">
        <v>12301</v>
      </c>
      <c r="G4230" t="s">
        <v>168</v>
      </c>
      <c r="H4230" t="s">
        <v>135</v>
      </c>
      <c r="I4230" t="s">
        <v>136</v>
      </c>
      <c r="J4230" t="s">
        <v>137</v>
      </c>
      <c r="K4230" t="s">
        <v>138</v>
      </c>
      <c r="L4230" t="s">
        <v>12302</v>
      </c>
      <c r="M4230" t="s">
        <v>12303</v>
      </c>
      <c r="N4230">
        <v>2.168055555</v>
      </c>
      <c r="O4230">
        <v>1</v>
      </c>
      <c r="P4230">
        <v>1036</v>
      </c>
      <c r="Q4230">
        <v>2</v>
      </c>
      <c r="R4230">
        <v>16</v>
      </c>
      <c r="S4230">
        <v>5</v>
      </c>
      <c r="T4230">
        <v>74</v>
      </c>
      <c r="U4230">
        <v>0</v>
      </c>
      <c r="V4230">
        <v>0</v>
      </c>
      <c r="W4230">
        <v>2.1848993848162879</v>
      </c>
      <c r="X4230">
        <v>383.16723153307413</v>
      </c>
      <c r="Y4230">
        <v>7.3324675335010232</v>
      </c>
      <c r="Z4230">
        <v>58.663623689787393</v>
      </c>
      <c r="AA4230">
        <v>25.593629187774791</v>
      </c>
      <c r="AB4230">
        <v>139.18680686367455</v>
      </c>
      <c r="AC4230">
        <v>0</v>
      </c>
      <c r="AD4230">
        <v>0</v>
      </c>
      <c r="AE4230">
        <v>616.12865819262822</v>
      </c>
    </row>
    <row r="4231" spans="1:31" x14ac:dyDescent="0.25">
      <c r="A4231">
        <v>2362175</v>
      </c>
      <c r="B4231">
        <v>1</v>
      </c>
      <c r="C4231" t="s">
        <v>81</v>
      </c>
      <c r="D4231" t="s">
        <v>128</v>
      </c>
      <c r="E4231" t="s">
        <v>132</v>
      </c>
      <c r="F4231" t="s">
        <v>12304</v>
      </c>
      <c r="G4231" t="s">
        <v>134</v>
      </c>
      <c r="H4231" t="s">
        <v>135</v>
      </c>
      <c r="I4231" t="s">
        <v>136</v>
      </c>
      <c r="J4231" t="s">
        <v>137</v>
      </c>
      <c r="K4231" t="s">
        <v>138</v>
      </c>
      <c r="L4231" t="s">
        <v>12305</v>
      </c>
      <c r="M4231" t="s">
        <v>12306</v>
      </c>
      <c r="N4231">
        <v>2.6769444440000001</v>
      </c>
      <c r="O4231">
        <v>0</v>
      </c>
      <c r="P4231">
        <v>69</v>
      </c>
      <c r="Q4231">
        <v>0</v>
      </c>
      <c r="R4231">
        <v>0</v>
      </c>
      <c r="S4231">
        <v>0</v>
      </c>
      <c r="T4231">
        <v>6</v>
      </c>
      <c r="U4231">
        <v>0</v>
      </c>
      <c r="V4231">
        <v>0</v>
      </c>
      <c r="W4231">
        <v>0</v>
      </c>
      <c r="X4231">
        <v>16.402977588651407</v>
      </c>
      <c r="Y4231">
        <v>0</v>
      </c>
      <c r="Z4231">
        <v>0</v>
      </c>
      <c r="AA4231">
        <v>0</v>
      </c>
      <c r="AB4231">
        <v>6.2001975686807347</v>
      </c>
      <c r="AC4231">
        <v>0</v>
      </c>
      <c r="AD4231">
        <v>0</v>
      </c>
      <c r="AE4231">
        <v>22.603175157332142</v>
      </c>
    </row>
    <row r="4232" spans="1:31" x14ac:dyDescent="0.25">
      <c r="A4232">
        <v>2362461</v>
      </c>
      <c r="B4232">
        <v>1</v>
      </c>
      <c r="C4232" t="s">
        <v>81</v>
      </c>
      <c r="D4232" t="s">
        <v>127</v>
      </c>
      <c r="E4232" t="s">
        <v>148</v>
      </c>
      <c r="F4232" t="s">
        <v>12307</v>
      </c>
      <c r="G4232" t="s">
        <v>160</v>
      </c>
      <c r="H4232" t="s">
        <v>151</v>
      </c>
      <c r="I4232" t="s">
        <v>136</v>
      </c>
      <c r="J4232" t="s">
        <v>137</v>
      </c>
      <c r="K4232" t="s">
        <v>138</v>
      </c>
      <c r="L4232" t="s">
        <v>12308</v>
      </c>
      <c r="M4232" t="s">
        <v>12309</v>
      </c>
      <c r="N4232">
        <v>0.54749999999999999</v>
      </c>
      <c r="O4232">
        <v>0</v>
      </c>
      <c r="P4232">
        <v>2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0.24669741875979084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0.24669741875979084</v>
      </c>
    </row>
    <row r="4233" spans="1:31" x14ac:dyDescent="0.25">
      <c r="A4233">
        <v>2362610</v>
      </c>
      <c r="B4233">
        <v>1</v>
      </c>
      <c r="C4233" t="s">
        <v>81</v>
      </c>
      <c r="D4233" t="s">
        <v>127</v>
      </c>
      <c r="E4233" t="s">
        <v>171</v>
      </c>
      <c r="F4233" t="s">
        <v>12310</v>
      </c>
      <c r="G4233" t="s">
        <v>168</v>
      </c>
      <c r="H4233" t="s">
        <v>135</v>
      </c>
      <c r="I4233" t="s">
        <v>136</v>
      </c>
      <c r="J4233" t="s">
        <v>137</v>
      </c>
      <c r="K4233" t="s">
        <v>138</v>
      </c>
      <c r="L4233" t="s">
        <v>12311</v>
      </c>
      <c r="M4233" t="s">
        <v>12312</v>
      </c>
      <c r="N4233">
        <v>0.71333333300000001</v>
      </c>
      <c r="O4233">
        <v>0</v>
      </c>
      <c r="P4233">
        <v>127</v>
      </c>
      <c r="Q4233">
        <v>35</v>
      </c>
      <c r="R4233">
        <v>44</v>
      </c>
      <c r="S4233">
        <v>0</v>
      </c>
      <c r="T4233">
        <v>23</v>
      </c>
      <c r="U4233">
        <v>0</v>
      </c>
      <c r="V4233">
        <v>0</v>
      </c>
      <c r="W4233">
        <v>0</v>
      </c>
      <c r="X4233">
        <v>23.727355733247464</v>
      </c>
      <c r="Y4233">
        <v>73.197259321193584</v>
      </c>
      <c r="Z4233">
        <v>74.395002822729111</v>
      </c>
      <c r="AA4233">
        <v>0</v>
      </c>
      <c r="AB4233">
        <v>16.469308306084883</v>
      </c>
      <c r="AC4233">
        <v>0</v>
      </c>
      <c r="AD4233">
        <v>0</v>
      </c>
      <c r="AE4233">
        <v>187.78892618325506</v>
      </c>
    </row>
    <row r="4234" spans="1:31" x14ac:dyDescent="0.25">
      <c r="A4234">
        <v>2362564</v>
      </c>
      <c r="B4234">
        <v>1</v>
      </c>
      <c r="C4234" t="s">
        <v>80</v>
      </c>
      <c r="D4234" t="s">
        <v>97</v>
      </c>
      <c r="E4234" t="s">
        <v>320</v>
      </c>
      <c r="F4234" t="s">
        <v>12313</v>
      </c>
      <c r="G4234" t="s">
        <v>252</v>
      </c>
      <c r="H4234" t="s">
        <v>135</v>
      </c>
      <c r="I4234" t="s">
        <v>136</v>
      </c>
      <c r="J4234" t="s">
        <v>137</v>
      </c>
      <c r="K4234" t="s">
        <v>245</v>
      </c>
      <c r="L4234" t="s">
        <v>12314</v>
      </c>
      <c r="M4234" t="s">
        <v>12315</v>
      </c>
      <c r="N4234">
        <v>0.86583333299999998</v>
      </c>
      <c r="O4234">
        <v>3</v>
      </c>
      <c r="P4234">
        <v>731</v>
      </c>
      <c r="Q4234">
        <v>5</v>
      </c>
      <c r="R4234">
        <v>0</v>
      </c>
      <c r="S4234">
        <v>11</v>
      </c>
      <c r="T4234">
        <v>12</v>
      </c>
      <c r="U4234">
        <v>1</v>
      </c>
      <c r="V4234">
        <v>0</v>
      </c>
      <c r="W4234">
        <v>219.19003048677189</v>
      </c>
      <c r="X4234">
        <v>272.99719823507053</v>
      </c>
      <c r="Y4234">
        <v>7.4167030136619996</v>
      </c>
      <c r="Z4234">
        <v>0</v>
      </c>
      <c r="AA4234">
        <v>326.84181929742778</v>
      </c>
      <c r="AB4234">
        <v>57.601759133189574</v>
      </c>
      <c r="AC4234">
        <v>17.73799802881674</v>
      </c>
      <c r="AD4234">
        <v>0</v>
      </c>
      <c r="AE4234">
        <v>901.78550819493853</v>
      </c>
    </row>
    <row r="4235" spans="1:31" x14ac:dyDescent="0.25">
      <c r="A4235">
        <v>2362155</v>
      </c>
      <c r="B4235">
        <v>1</v>
      </c>
      <c r="C4235" t="s">
        <v>80</v>
      </c>
      <c r="D4235" t="s">
        <v>91</v>
      </c>
      <c r="E4235" t="s">
        <v>175</v>
      </c>
      <c r="F4235" t="s">
        <v>12228</v>
      </c>
      <c r="G4235" t="s">
        <v>227</v>
      </c>
      <c r="H4235" t="s">
        <v>151</v>
      </c>
      <c r="I4235" t="s">
        <v>136</v>
      </c>
      <c r="J4235" t="s">
        <v>137</v>
      </c>
      <c r="K4235" t="s">
        <v>138</v>
      </c>
      <c r="L4235" t="s">
        <v>12316</v>
      </c>
      <c r="M4235" t="s">
        <v>12317</v>
      </c>
      <c r="N4235">
        <v>1.870833333</v>
      </c>
      <c r="O4235">
        <v>0</v>
      </c>
      <c r="P4235">
        <v>31</v>
      </c>
      <c r="Q4235">
        <v>0</v>
      </c>
      <c r="R4235">
        <v>0</v>
      </c>
      <c r="S4235">
        <v>0</v>
      </c>
      <c r="T4235">
        <v>1</v>
      </c>
      <c r="U4235">
        <v>0</v>
      </c>
      <c r="V4235">
        <v>0</v>
      </c>
      <c r="W4235">
        <v>0</v>
      </c>
      <c r="X4235">
        <v>13.467052088638502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13.467052088638502</v>
      </c>
    </row>
    <row r="4236" spans="1:31" x14ac:dyDescent="0.25">
      <c r="A4236">
        <v>2362321</v>
      </c>
      <c r="B4236">
        <v>1</v>
      </c>
      <c r="C4236" t="s">
        <v>80</v>
      </c>
      <c r="D4236" t="s">
        <v>107</v>
      </c>
      <c r="E4236" t="s">
        <v>132</v>
      </c>
      <c r="F4236" t="s">
        <v>12318</v>
      </c>
      <c r="G4236" t="s">
        <v>244</v>
      </c>
      <c r="H4236" t="s">
        <v>135</v>
      </c>
      <c r="I4236" t="s">
        <v>136</v>
      </c>
      <c r="J4236" t="s">
        <v>137</v>
      </c>
      <c r="K4236" t="s">
        <v>245</v>
      </c>
      <c r="L4236" t="s">
        <v>12319</v>
      </c>
      <c r="M4236" t="s">
        <v>12320</v>
      </c>
      <c r="N4236">
        <v>1.436666666</v>
      </c>
      <c r="O4236">
        <v>0</v>
      </c>
      <c r="P4236">
        <v>158</v>
      </c>
      <c r="Q4236">
        <v>0</v>
      </c>
      <c r="R4236">
        <v>0</v>
      </c>
      <c r="S4236">
        <v>0</v>
      </c>
      <c r="T4236">
        <v>5</v>
      </c>
      <c r="U4236">
        <v>0</v>
      </c>
      <c r="V4236">
        <v>0</v>
      </c>
      <c r="W4236">
        <v>0</v>
      </c>
      <c r="X4236">
        <v>70.007702259467266</v>
      </c>
      <c r="Y4236">
        <v>0</v>
      </c>
      <c r="Z4236">
        <v>0</v>
      </c>
      <c r="AA4236">
        <v>0</v>
      </c>
      <c r="AB4236">
        <v>17.437292454184512</v>
      </c>
      <c r="AC4236">
        <v>0</v>
      </c>
      <c r="AD4236">
        <v>0</v>
      </c>
      <c r="AE4236">
        <v>87.444994713651781</v>
      </c>
    </row>
    <row r="4237" spans="1:31" x14ac:dyDescent="0.25">
      <c r="A4237">
        <v>2362129</v>
      </c>
      <c r="B4237">
        <v>1</v>
      </c>
      <c r="C4237" t="s">
        <v>81</v>
      </c>
      <c r="D4237" t="s">
        <v>128</v>
      </c>
      <c r="E4237" t="s">
        <v>171</v>
      </c>
      <c r="F4237" t="s">
        <v>12321</v>
      </c>
      <c r="G4237" t="s">
        <v>168</v>
      </c>
      <c r="H4237" t="s">
        <v>135</v>
      </c>
      <c r="I4237" t="s">
        <v>136</v>
      </c>
      <c r="J4237" t="s">
        <v>137</v>
      </c>
      <c r="K4237" t="s">
        <v>138</v>
      </c>
      <c r="L4237" t="s">
        <v>12322</v>
      </c>
      <c r="M4237" t="s">
        <v>12323</v>
      </c>
      <c r="N4237">
        <v>0.21722222199999999</v>
      </c>
      <c r="O4237">
        <v>8</v>
      </c>
      <c r="P4237">
        <v>3397</v>
      </c>
      <c r="Q4237">
        <v>33</v>
      </c>
      <c r="R4237">
        <v>25</v>
      </c>
      <c r="S4237">
        <v>41</v>
      </c>
      <c r="T4237">
        <v>271</v>
      </c>
      <c r="U4237">
        <v>2</v>
      </c>
      <c r="V4237">
        <v>0</v>
      </c>
      <c r="W4237">
        <v>0.71197772880469568</v>
      </c>
      <c r="X4237">
        <v>91.51092417843077</v>
      </c>
      <c r="Y4237">
        <v>52.953160696167927</v>
      </c>
      <c r="Z4237">
        <v>5.9890635196126576</v>
      </c>
      <c r="AA4237">
        <v>33.385848677382732</v>
      </c>
      <c r="AB4237">
        <v>17.331013599253971</v>
      </c>
      <c r="AC4237">
        <v>23.741046545238362</v>
      </c>
      <c r="AD4237">
        <v>0</v>
      </c>
      <c r="AE4237">
        <v>225.62303494489115</v>
      </c>
    </row>
    <row r="4238" spans="1:31" x14ac:dyDescent="0.25">
      <c r="A4238">
        <v>2362627</v>
      </c>
      <c r="B4238">
        <v>1</v>
      </c>
      <c r="C4238" t="s">
        <v>80</v>
      </c>
      <c r="D4238" t="s">
        <v>103</v>
      </c>
      <c r="E4238" t="s">
        <v>148</v>
      </c>
      <c r="F4238" t="s">
        <v>12324</v>
      </c>
      <c r="G4238" t="s">
        <v>160</v>
      </c>
      <c r="H4238" t="s">
        <v>151</v>
      </c>
      <c r="I4238" t="s">
        <v>136</v>
      </c>
      <c r="J4238" t="s">
        <v>137</v>
      </c>
      <c r="K4238" t="s">
        <v>138</v>
      </c>
      <c r="L4238" t="s">
        <v>12325</v>
      </c>
      <c r="M4238" t="s">
        <v>12326</v>
      </c>
      <c r="N4238">
        <v>0.71555555500000001</v>
      </c>
      <c r="O4238">
        <v>0</v>
      </c>
      <c r="P4238">
        <v>1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0.13016038130890667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0.13016038130890667</v>
      </c>
    </row>
    <row r="4239" spans="1:31" x14ac:dyDescent="0.25">
      <c r="A4239">
        <v>2362255</v>
      </c>
      <c r="B4239">
        <v>1</v>
      </c>
      <c r="C4239" t="s">
        <v>80</v>
      </c>
      <c r="D4239" t="s">
        <v>97</v>
      </c>
      <c r="E4239" t="s">
        <v>166</v>
      </c>
      <c r="F4239" t="s">
        <v>12327</v>
      </c>
      <c r="G4239" t="s">
        <v>252</v>
      </c>
      <c r="H4239" t="s">
        <v>135</v>
      </c>
      <c r="I4239" t="s">
        <v>136</v>
      </c>
      <c r="J4239" t="s">
        <v>137</v>
      </c>
      <c r="K4239" t="s">
        <v>245</v>
      </c>
      <c r="L4239" t="s">
        <v>12328</v>
      </c>
      <c r="M4239" t="s">
        <v>12329</v>
      </c>
      <c r="N4239">
        <v>1.641388888</v>
      </c>
      <c r="O4239">
        <v>0</v>
      </c>
      <c r="P4239">
        <v>3495</v>
      </c>
      <c r="Q4239">
        <v>0</v>
      </c>
      <c r="R4239">
        <v>10</v>
      </c>
      <c r="S4239">
        <v>5</v>
      </c>
      <c r="T4239">
        <v>387</v>
      </c>
      <c r="U4239">
        <v>0</v>
      </c>
      <c r="V4239">
        <v>0</v>
      </c>
      <c r="W4239">
        <v>0</v>
      </c>
      <c r="X4239">
        <v>1902.8316052468658</v>
      </c>
      <c r="Y4239">
        <v>0</v>
      </c>
      <c r="Z4239">
        <v>4.9042676492098769</v>
      </c>
      <c r="AA4239">
        <v>272.60158765963456</v>
      </c>
      <c r="AB4239">
        <v>1112.4056581170819</v>
      </c>
      <c r="AC4239">
        <v>0</v>
      </c>
      <c r="AD4239">
        <v>0</v>
      </c>
      <c r="AE4239">
        <v>3292.7431186727918</v>
      </c>
    </row>
    <row r="4240" spans="1:31" x14ac:dyDescent="0.25">
      <c r="A4240">
        <v>2362149</v>
      </c>
      <c r="B4240">
        <v>1</v>
      </c>
      <c r="C4240" t="s">
        <v>80</v>
      </c>
      <c r="D4240" t="s">
        <v>96</v>
      </c>
      <c r="E4240" t="s">
        <v>171</v>
      </c>
      <c r="F4240" t="s">
        <v>12330</v>
      </c>
      <c r="G4240" t="s">
        <v>168</v>
      </c>
      <c r="H4240" t="s">
        <v>135</v>
      </c>
      <c r="I4240" t="s">
        <v>136</v>
      </c>
      <c r="J4240" t="s">
        <v>137</v>
      </c>
      <c r="K4240" t="s">
        <v>138</v>
      </c>
      <c r="L4240" t="s">
        <v>12331</v>
      </c>
      <c r="M4240" t="s">
        <v>12332</v>
      </c>
      <c r="N4240">
        <v>2.463055555</v>
      </c>
      <c r="O4240">
        <v>0</v>
      </c>
      <c r="P4240">
        <v>0</v>
      </c>
      <c r="Q4240">
        <v>0</v>
      </c>
      <c r="R4240">
        <v>0</v>
      </c>
      <c r="S4240">
        <v>2</v>
      </c>
      <c r="T4240">
        <v>0</v>
      </c>
      <c r="U4240">
        <v>1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19.341928753710185</v>
      </c>
      <c r="AB4240">
        <v>0</v>
      </c>
      <c r="AC4240">
        <v>3.7663709494592044</v>
      </c>
      <c r="AD4240">
        <v>0</v>
      </c>
      <c r="AE4240">
        <v>23.10829970316939</v>
      </c>
    </row>
    <row r="4241" spans="1:31" x14ac:dyDescent="0.25">
      <c r="A4241">
        <v>2362596</v>
      </c>
      <c r="B4241">
        <v>1</v>
      </c>
      <c r="C4241" t="s">
        <v>80</v>
      </c>
      <c r="D4241" t="s">
        <v>105</v>
      </c>
      <c r="E4241" t="s">
        <v>225</v>
      </c>
      <c r="F4241" t="s">
        <v>12333</v>
      </c>
      <c r="G4241" t="s">
        <v>156</v>
      </c>
      <c r="H4241" t="s">
        <v>151</v>
      </c>
      <c r="I4241" t="s">
        <v>136</v>
      </c>
      <c r="J4241" t="s">
        <v>137</v>
      </c>
      <c r="K4241" t="s">
        <v>138</v>
      </c>
      <c r="L4241" t="s">
        <v>12334</v>
      </c>
      <c r="M4241" t="s">
        <v>12335</v>
      </c>
      <c r="N4241">
        <v>1.429444444</v>
      </c>
      <c r="O4241">
        <v>0</v>
      </c>
      <c r="P4241">
        <v>20</v>
      </c>
      <c r="Q4241">
        <v>0</v>
      </c>
      <c r="R4241">
        <v>0</v>
      </c>
      <c r="S4241">
        <v>0</v>
      </c>
      <c r="T4241">
        <v>1</v>
      </c>
      <c r="U4241">
        <v>0</v>
      </c>
      <c r="V4241">
        <v>0</v>
      </c>
      <c r="W4241">
        <v>0</v>
      </c>
      <c r="X4241">
        <v>10.177380860396362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10.177380860396362</v>
      </c>
    </row>
    <row r="4242" spans="1:31" x14ac:dyDescent="0.25">
      <c r="A4242">
        <v>2362264</v>
      </c>
      <c r="B4242">
        <v>1</v>
      </c>
      <c r="C4242" t="s">
        <v>80</v>
      </c>
      <c r="D4242" t="s">
        <v>97</v>
      </c>
      <c r="E4242" t="s">
        <v>132</v>
      </c>
      <c r="F4242" t="s">
        <v>12336</v>
      </c>
      <c r="G4242" t="s">
        <v>252</v>
      </c>
      <c r="H4242" t="s">
        <v>135</v>
      </c>
      <c r="I4242" t="s">
        <v>136</v>
      </c>
      <c r="J4242" t="s">
        <v>137</v>
      </c>
      <c r="K4242" t="s">
        <v>245</v>
      </c>
      <c r="L4242" t="s">
        <v>12337</v>
      </c>
      <c r="M4242" t="s">
        <v>12338</v>
      </c>
      <c r="N4242">
        <v>5.9108333330000002</v>
      </c>
      <c r="O4242">
        <v>0</v>
      </c>
      <c r="P4242">
        <v>172</v>
      </c>
      <c r="Q4242">
        <v>0</v>
      </c>
      <c r="R4242">
        <v>1</v>
      </c>
      <c r="S4242">
        <v>0</v>
      </c>
      <c r="T4242">
        <v>26</v>
      </c>
      <c r="U4242">
        <v>0</v>
      </c>
      <c r="V4242">
        <v>0</v>
      </c>
      <c r="W4242">
        <v>0</v>
      </c>
      <c r="X4242">
        <v>414.46622346193772</v>
      </c>
      <c r="Y4242">
        <v>0</v>
      </c>
      <c r="Z4242">
        <v>11.352827773082446</v>
      </c>
      <c r="AA4242">
        <v>0</v>
      </c>
      <c r="AB4242">
        <v>492.70086985019822</v>
      </c>
      <c r="AC4242">
        <v>0</v>
      </c>
      <c r="AD4242">
        <v>0</v>
      </c>
      <c r="AE4242">
        <v>918.51992108521836</v>
      </c>
    </row>
    <row r="4243" spans="1:31" x14ac:dyDescent="0.25">
      <c r="A4243">
        <v>2362619</v>
      </c>
      <c r="B4243">
        <v>1</v>
      </c>
      <c r="C4243" t="s">
        <v>80</v>
      </c>
      <c r="D4243" t="s">
        <v>100</v>
      </c>
      <c r="E4243" t="s">
        <v>225</v>
      </c>
      <c r="F4243" t="s">
        <v>11989</v>
      </c>
      <c r="G4243" t="s">
        <v>2703</v>
      </c>
      <c r="H4243" t="s">
        <v>151</v>
      </c>
      <c r="I4243" t="s">
        <v>136</v>
      </c>
      <c r="J4243" t="s">
        <v>137</v>
      </c>
      <c r="K4243" t="s">
        <v>138</v>
      </c>
      <c r="L4243" t="s">
        <v>12339</v>
      </c>
      <c r="M4243" t="s">
        <v>12340</v>
      </c>
      <c r="N4243">
        <v>2.3794444440000002</v>
      </c>
      <c r="O4243">
        <v>0</v>
      </c>
      <c r="P4243">
        <v>5</v>
      </c>
      <c r="Q4243">
        <v>0</v>
      </c>
      <c r="R4243">
        <v>3</v>
      </c>
      <c r="S4243">
        <v>0</v>
      </c>
      <c r="T4243">
        <v>1</v>
      </c>
      <c r="U4243">
        <v>0</v>
      </c>
      <c r="V4243">
        <v>0</v>
      </c>
      <c r="W4243">
        <v>0</v>
      </c>
      <c r="X4243">
        <v>11.344012143188008</v>
      </c>
      <c r="Y4243">
        <v>0</v>
      </c>
      <c r="Z4243">
        <v>11.783472723306964</v>
      </c>
      <c r="AA4243">
        <v>0</v>
      </c>
      <c r="AB4243">
        <v>0</v>
      </c>
      <c r="AC4243">
        <v>0</v>
      </c>
      <c r="AD4243">
        <v>0</v>
      </c>
      <c r="AE4243">
        <v>23.127484866494974</v>
      </c>
    </row>
    <row r="4244" spans="1:31" x14ac:dyDescent="0.25">
      <c r="A4244">
        <v>2362573</v>
      </c>
      <c r="B4244">
        <v>1</v>
      </c>
      <c r="C4244" t="s">
        <v>80</v>
      </c>
      <c r="D4244" t="s">
        <v>93</v>
      </c>
      <c r="E4244" t="s">
        <v>225</v>
      </c>
      <c r="F4244" t="s">
        <v>12341</v>
      </c>
      <c r="G4244" t="s">
        <v>219</v>
      </c>
      <c r="H4244" t="s">
        <v>151</v>
      </c>
      <c r="I4244" t="s">
        <v>136</v>
      </c>
      <c r="J4244" t="s">
        <v>137</v>
      </c>
      <c r="K4244" t="s">
        <v>138</v>
      </c>
      <c r="L4244" t="s">
        <v>12342</v>
      </c>
      <c r="M4244" t="s">
        <v>12343</v>
      </c>
      <c r="N4244">
        <v>3.0752777770000002</v>
      </c>
      <c r="O4244">
        <v>0</v>
      </c>
      <c r="P4244">
        <v>0</v>
      </c>
      <c r="Q4244">
        <v>0</v>
      </c>
      <c r="R4244">
        <v>2</v>
      </c>
      <c r="S4244">
        <v>0</v>
      </c>
      <c r="T4244">
        <v>3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17.684938677371775</v>
      </c>
      <c r="AA4244">
        <v>0</v>
      </c>
      <c r="AB4244">
        <v>32.084155522172125</v>
      </c>
      <c r="AC4244">
        <v>0</v>
      </c>
      <c r="AD4244">
        <v>0</v>
      </c>
      <c r="AE4244">
        <v>49.7690941995439</v>
      </c>
    </row>
    <row r="4245" spans="1:31" x14ac:dyDescent="0.25">
      <c r="A4245">
        <v>2362427</v>
      </c>
      <c r="B4245">
        <v>1</v>
      </c>
      <c r="C4245" t="s">
        <v>80</v>
      </c>
      <c r="D4245" t="s">
        <v>92</v>
      </c>
      <c r="E4245" t="s">
        <v>166</v>
      </c>
      <c r="F4245" t="s">
        <v>11648</v>
      </c>
      <c r="G4245" t="s">
        <v>1579</v>
      </c>
      <c r="H4245" t="s">
        <v>135</v>
      </c>
      <c r="I4245" t="s">
        <v>136</v>
      </c>
      <c r="J4245" t="s">
        <v>137</v>
      </c>
      <c r="K4245" t="s">
        <v>138</v>
      </c>
      <c r="L4245" t="s">
        <v>12344</v>
      </c>
      <c r="M4245" t="s">
        <v>12345</v>
      </c>
      <c r="N4245">
        <v>2.7377777769999998</v>
      </c>
      <c r="O4245">
        <v>0</v>
      </c>
      <c r="P4245">
        <v>907</v>
      </c>
      <c r="Q4245">
        <v>2</v>
      </c>
      <c r="R4245">
        <v>321</v>
      </c>
      <c r="S4245">
        <v>7</v>
      </c>
      <c r="T4245">
        <v>90</v>
      </c>
      <c r="U4245">
        <v>0</v>
      </c>
      <c r="V4245">
        <v>1</v>
      </c>
      <c r="W4245">
        <v>0</v>
      </c>
      <c r="X4245">
        <v>817.35321584941448</v>
      </c>
      <c r="Y4245">
        <v>3.7702921805854581</v>
      </c>
      <c r="Z4245">
        <v>531.63544415722799</v>
      </c>
      <c r="AA4245">
        <v>47.387730043301815</v>
      </c>
      <c r="AB4245">
        <v>257.77287579624226</v>
      </c>
      <c r="AC4245">
        <v>0</v>
      </c>
      <c r="AD4245">
        <v>1.8203241110443331</v>
      </c>
      <c r="AE4245">
        <v>1659.7398821378163</v>
      </c>
    </row>
    <row r="4246" spans="1:31" x14ac:dyDescent="0.25">
      <c r="A4246">
        <v>2362410</v>
      </c>
      <c r="B4246">
        <v>1</v>
      </c>
      <c r="C4246" t="s">
        <v>80</v>
      </c>
      <c r="D4246" t="s">
        <v>93</v>
      </c>
      <c r="E4246" t="s">
        <v>148</v>
      </c>
      <c r="F4246" t="s">
        <v>12346</v>
      </c>
      <c r="G4246" t="s">
        <v>160</v>
      </c>
      <c r="H4246" t="s">
        <v>151</v>
      </c>
      <c r="I4246" t="s">
        <v>136</v>
      </c>
      <c r="J4246" t="s">
        <v>137</v>
      </c>
      <c r="K4246" t="s">
        <v>138</v>
      </c>
      <c r="L4246" t="s">
        <v>12347</v>
      </c>
      <c r="M4246" t="s">
        <v>12348</v>
      </c>
      <c r="N4246">
        <v>7.2252777769999996</v>
      </c>
      <c r="O4246">
        <v>0</v>
      </c>
      <c r="P4246">
        <v>1</v>
      </c>
      <c r="Q4246">
        <v>0</v>
      </c>
      <c r="R4246">
        <v>0</v>
      </c>
      <c r="S4246">
        <v>0</v>
      </c>
      <c r="T4246">
        <v>1</v>
      </c>
      <c r="U4246">
        <v>0</v>
      </c>
      <c r="V4246">
        <v>0</v>
      </c>
      <c r="W4246">
        <v>0</v>
      </c>
      <c r="X4246">
        <v>2.4522651490912888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2.4522651490912888</v>
      </c>
    </row>
    <row r="4247" spans="1:31" x14ac:dyDescent="0.25">
      <c r="A4247">
        <v>2362513</v>
      </c>
      <c r="B4247">
        <v>1</v>
      </c>
      <c r="C4247" t="s">
        <v>80</v>
      </c>
      <c r="D4247" t="s">
        <v>93</v>
      </c>
      <c r="E4247" t="s">
        <v>148</v>
      </c>
      <c r="F4247" t="s">
        <v>12349</v>
      </c>
      <c r="G4247" t="s">
        <v>160</v>
      </c>
      <c r="H4247" t="s">
        <v>151</v>
      </c>
      <c r="I4247" t="s">
        <v>136</v>
      </c>
      <c r="J4247" t="s">
        <v>137</v>
      </c>
      <c r="K4247" t="s">
        <v>138</v>
      </c>
      <c r="L4247" t="s">
        <v>12350</v>
      </c>
      <c r="M4247" t="s">
        <v>12351</v>
      </c>
      <c r="N4247">
        <v>3.3744444439999999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1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4.3239979379166922</v>
      </c>
      <c r="AC4247">
        <v>0</v>
      </c>
      <c r="AD4247">
        <v>0</v>
      </c>
      <c r="AE4247">
        <v>4.3239979379166922</v>
      </c>
    </row>
    <row r="4248" spans="1:31" x14ac:dyDescent="0.25">
      <c r="A4248">
        <v>2362656</v>
      </c>
      <c r="B4248">
        <v>1</v>
      </c>
      <c r="C4248" t="s">
        <v>80</v>
      </c>
      <c r="D4248" t="s">
        <v>103</v>
      </c>
      <c r="E4248" t="s">
        <v>225</v>
      </c>
      <c r="F4248" t="s">
        <v>12352</v>
      </c>
      <c r="G4248" t="s">
        <v>219</v>
      </c>
      <c r="H4248" t="s">
        <v>151</v>
      </c>
      <c r="I4248" t="s">
        <v>136</v>
      </c>
      <c r="J4248" t="s">
        <v>137</v>
      </c>
      <c r="K4248" t="s">
        <v>138</v>
      </c>
      <c r="L4248" t="s">
        <v>12353</v>
      </c>
      <c r="M4248" t="s">
        <v>12354</v>
      </c>
      <c r="N4248">
        <v>0.78194444399999996</v>
      </c>
      <c r="O4248">
        <v>0</v>
      </c>
      <c r="P4248">
        <v>4</v>
      </c>
      <c r="Q4248">
        <v>0</v>
      </c>
      <c r="R4248">
        <v>6</v>
      </c>
      <c r="S4248">
        <v>0</v>
      </c>
      <c r="T4248">
        <v>12</v>
      </c>
      <c r="U4248">
        <v>0</v>
      </c>
      <c r="V4248">
        <v>0</v>
      </c>
      <c r="W4248">
        <v>0</v>
      </c>
      <c r="X4248">
        <v>1.8096210304408293</v>
      </c>
      <c r="Y4248">
        <v>0</v>
      </c>
      <c r="Z4248">
        <v>14.092181031805035</v>
      </c>
      <c r="AA4248">
        <v>0</v>
      </c>
      <c r="AB4248">
        <v>9.3687034830234115</v>
      </c>
      <c r="AC4248">
        <v>0</v>
      </c>
      <c r="AD4248">
        <v>0</v>
      </c>
      <c r="AE4248">
        <v>25.270505545269273</v>
      </c>
    </row>
    <row r="4249" spans="1:31" x14ac:dyDescent="0.25">
      <c r="A4249">
        <v>2362556</v>
      </c>
      <c r="B4249">
        <v>1</v>
      </c>
      <c r="C4249" t="s">
        <v>80</v>
      </c>
      <c r="D4249" t="s">
        <v>105</v>
      </c>
      <c r="E4249" t="s">
        <v>148</v>
      </c>
      <c r="F4249" t="s">
        <v>12355</v>
      </c>
      <c r="G4249" t="s">
        <v>240</v>
      </c>
      <c r="H4249" t="s">
        <v>151</v>
      </c>
      <c r="I4249" t="s">
        <v>136</v>
      </c>
      <c r="J4249" t="s">
        <v>137</v>
      </c>
      <c r="K4249" t="s">
        <v>138</v>
      </c>
      <c r="L4249" t="s">
        <v>12356</v>
      </c>
      <c r="M4249" t="s">
        <v>12357</v>
      </c>
      <c r="N4249">
        <v>3.310277777</v>
      </c>
      <c r="O4249">
        <v>0</v>
      </c>
      <c r="P4249">
        <v>6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6.7587687927386479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6.7587687927386479</v>
      </c>
    </row>
    <row r="4250" spans="1:31" x14ac:dyDescent="0.25">
      <c r="A4250">
        <v>2362579</v>
      </c>
      <c r="B4250">
        <v>1</v>
      </c>
      <c r="C4250" t="s">
        <v>80</v>
      </c>
      <c r="D4250" t="s">
        <v>106</v>
      </c>
      <c r="E4250" t="s">
        <v>166</v>
      </c>
      <c r="F4250" t="s">
        <v>12358</v>
      </c>
      <c r="G4250" t="s">
        <v>168</v>
      </c>
      <c r="H4250" t="s">
        <v>135</v>
      </c>
      <c r="I4250" t="s">
        <v>136</v>
      </c>
      <c r="J4250" t="s">
        <v>137</v>
      </c>
      <c r="K4250" t="s">
        <v>138</v>
      </c>
      <c r="L4250" t="s">
        <v>12359</v>
      </c>
      <c r="M4250" t="s">
        <v>12360</v>
      </c>
      <c r="N4250">
        <v>0.31305555499999999</v>
      </c>
      <c r="O4250">
        <v>6</v>
      </c>
      <c r="P4250">
        <v>10187</v>
      </c>
      <c r="Q4250">
        <v>0</v>
      </c>
      <c r="R4250">
        <v>13</v>
      </c>
      <c r="S4250">
        <v>22</v>
      </c>
      <c r="T4250">
        <v>2709</v>
      </c>
      <c r="U4250">
        <v>0</v>
      </c>
      <c r="V4250">
        <v>1</v>
      </c>
      <c r="W4250">
        <v>0.74994157956961827</v>
      </c>
      <c r="X4250">
        <v>1053.1270120255333</v>
      </c>
      <c r="Y4250">
        <v>0</v>
      </c>
      <c r="Z4250">
        <v>11.119641872926538</v>
      </c>
      <c r="AA4250">
        <v>54.710906992714548</v>
      </c>
      <c r="AB4250">
        <v>1039.7571517673782</v>
      </c>
      <c r="AC4250">
        <v>0</v>
      </c>
      <c r="AD4250">
        <v>51.049750793787602</v>
      </c>
      <c r="AE4250">
        <v>2210.51440503191</v>
      </c>
    </row>
    <row r="4251" spans="1:31" x14ac:dyDescent="0.25">
      <c r="A4251">
        <v>2362158</v>
      </c>
      <c r="B4251">
        <v>1</v>
      </c>
      <c r="C4251" t="s">
        <v>80</v>
      </c>
      <c r="D4251" t="s">
        <v>110</v>
      </c>
      <c r="E4251" t="s">
        <v>148</v>
      </c>
      <c r="F4251" t="s">
        <v>12361</v>
      </c>
      <c r="G4251" t="s">
        <v>219</v>
      </c>
      <c r="H4251" t="s">
        <v>151</v>
      </c>
      <c r="I4251" t="s">
        <v>136</v>
      </c>
      <c r="J4251" t="s">
        <v>137</v>
      </c>
      <c r="K4251" t="s">
        <v>138</v>
      </c>
      <c r="L4251" t="s">
        <v>12362</v>
      </c>
      <c r="M4251" t="s">
        <v>12363</v>
      </c>
      <c r="N4251">
        <v>3.7997222220000002</v>
      </c>
      <c r="O4251">
        <v>0</v>
      </c>
      <c r="P4251">
        <v>23</v>
      </c>
      <c r="Q4251">
        <v>0</v>
      </c>
      <c r="R4251">
        <v>0</v>
      </c>
      <c r="S4251">
        <v>0</v>
      </c>
      <c r="T4251">
        <v>4</v>
      </c>
      <c r="U4251">
        <v>0</v>
      </c>
      <c r="V4251">
        <v>0</v>
      </c>
      <c r="W4251">
        <v>0</v>
      </c>
      <c r="X4251">
        <v>27.307087327914672</v>
      </c>
      <c r="Y4251">
        <v>0</v>
      </c>
      <c r="Z4251">
        <v>0</v>
      </c>
      <c r="AA4251">
        <v>0</v>
      </c>
      <c r="AB4251">
        <v>20.212340281067874</v>
      </c>
      <c r="AC4251">
        <v>0</v>
      </c>
      <c r="AD4251">
        <v>0</v>
      </c>
      <c r="AE4251">
        <v>47.519427608982546</v>
      </c>
    </row>
    <row r="4252" spans="1:31" x14ac:dyDescent="0.25">
      <c r="A4252">
        <v>2362387</v>
      </c>
      <c r="B4252">
        <v>1</v>
      </c>
      <c r="C4252" t="s">
        <v>80</v>
      </c>
      <c r="D4252" t="s">
        <v>107</v>
      </c>
      <c r="E4252" t="s">
        <v>171</v>
      </c>
      <c r="F4252" t="s">
        <v>517</v>
      </c>
      <c r="G4252" t="s">
        <v>168</v>
      </c>
      <c r="H4252" t="s">
        <v>135</v>
      </c>
      <c r="I4252" t="s">
        <v>136</v>
      </c>
      <c r="J4252" t="s">
        <v>137</v>
      </c>
      <c r="K4252" t="s">
        <v>138</v>
      </c>
      <c r="L4252" t="s">
        <v>12364</v>
      </c>
      <c r="M4252" t="s">
        <v>12365</v>
      </c>
      <c r="N4252">
        <v>0.75083333299999999</v>
      </c>
      <c r="O4252">
        <v>1</v>
      </c>
      <c r="P4252">
        <v>486</v>
      </c>
      <c r="Q4252">
        <v>19</v>
      </c>
      <c r="R4252">
        <v>38</v>
      </c>
      <c r="S4252">
        <v>7</v>
      </c>
      <c r="T4252">
        <v>28</v>
      </c>
      <c r="U4252">
        <v>1</v>
      </c>
      <c r="V4252">
        <v>0</v>
      </c>
      <c r="W4252">
        <v>0.24567764311491666</v>
      </c>
      <c r="X4252">
        <v>95.652187143946406</v>
      </c>
      <c r="Y4252">
        <v>140.37321675323517</v>
      </c>
      <c r="Z4252">
        <v>87.09149076222063</v>
      </c>
      <c r="AA4252">
        <v>13.065718485141749</v>
      </c>
      <c r="AB4252">
        <v>33.376989762260145</v>
      </c>
      <c r="AC4252">
        <v>50.176167917126001</v>
      </c>
      <c r="AD4252">
        <v>0</v>
      </c>
      <c r="AE4252">
        <v>419.98144846704508</v>
      </c>
    </row>
    <row r="4253" spans="1:31" x14ac:dyDescent="0.25">
      <c r="A4253">
        <v>2362138</v>
      </c>
      <c r="B4253">
        <v>1</v>
      </c>
      <c r="C4253" t="s">
        <v>80</v>
      </c>
      <c r="D4253" t="s">
        <v>88</v>
      </c>
      <c r="E4253" t="s">
        <v>320</v>
      </c>
      <c r="F4253" t="s">
        <v>12366</v>
      </c>
      <c r="G4253" t="s">
        <v>328</v>
      </c>
      <c r="H4253" t="s">
        <v>2280</v>
      </c>
      <c r="I4253" t="s">
        <v>136</v>
      </c>
      <c r="J4253" t="s">
        <v>137</v>
      </c>
      <c r="K4253" t="s">
        <v>245</v>
      </c>
      <c r="L4253" t="s">
        <v>12174</v>
      </c>
      <c r="M4253" t="s">
        <v>12367</v>
      </c>
      <c r="N4253">
        <v>9.1666665999999994E-2</v>
      </c>
      <c r="O4253">
        <v>0</v>
      </c>
      <c r="P4253">
        <v>9670</v>
      </c>
      <c r="Q4253">
        <v>0</v>
      </c>
      <c r="R4253">
        <v>0</v>
      </c>
      <c r="S4253">
        <v>2</v>
      </c>
      <c r="T4253">
        <v>539</v>
      </c>
      <c r="U4253">
        <v>0</v>
      </c>
      <c r="V4253">
        <v>0</v>
      </c>
      <c r="W4253">
        <v>0</v>
      </c>
      <c r="X4253">
        <v>240.17281348215329</v>
      </c>
      <c r="Y4253">
        <v>0</v>
      </c>
      <c r="Z4253">
        <v>0</v>
      </c>
      <c r="AA4253">
        <v>1.5357596023176001</v>
      </c>
      <c r="AB4253">
        <v>31.532753489445614</v>
      </c>
      <c r="AC4253">
        <v>0</v>
      </c>
      <c r="AD4253">
        <v>0</v>
      </c>
      <c r="AE4253">
        <v>273.24132657391652</v>
      </c>
    </row>
    <row r="4254" spans="1:31" x14ac:dyDescent="0.25">
      <c r="A4254">
        <v>2362530</v>
      </c>
      <c r="B4254">
        <v>1</v>
      </c>
      <c r="C4254" t="s">
        <v>80</v>
      </c>
      <c r="D4254" t="s">
        <v>107</v>
      </c>
      <c r="E4254" t="s">
        <v>148</v>
      </c>
      <c r="F4254" t="s">
        <v>12368</v>
      </c>
      <c r="G4254" t="s">
        <v>240</v>
      </c>
      <c r="H4254" t="s">
        <v>151</v>
      </c>
      <c r="I4254" t="s">
        <v>136</v>
      </c>
      <c r="J4254" t="s">
        <v>137</v>
      </c>
      <c r="K4254" t="s">
        <v>138</v>
      </c>
      <c r="L4254" t="s">
        <v>12369</v>
      </c>
      <c r="M4254" t="s">
        <v>12370</v>
      </c>
      <c r="N4254">
        <v>2.5008333330000001</v>
      </c>
      <c r="O4254">
        <v>0</v>
      </c>
      <c r="P4254">
        <v>1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0.87837110338820013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0.87837110338820013</v>
      </c>
    </row>
    <row r="4255" spans="1:31" x14ac:dyDescent="0.25">
      <c r="A4255">
        <v>2362493</v>
      </c>
      <c r="B4255">
        <v>1</v>
      </c>
      <c r="C4255" t="s">
        <v>80</v>
      </c>
      <c r="D4255" t="s">
        <v>82</v>
      </c>
      <c r="E4255" t="s">
        <v>148</v>
      </c>
      <c r="F4255" t="s">
        <v>12371</v>
      </c>
      <c r="G4255" t="s">
        <v>160</v>
      </c>
      <c r="H4255" t="s">
        <v>151</v>
      </c>
      <c r="I4255" t="s">
        <v>136</v>
      </c>
      <c r="J4255" t="s">
        <v>137</v>
      </c>
      <c r="K4255" t="s">
        <v>138</v>
      </c>
      <c r="L4255" t="s">
        <v>12372</v>
      </c>
      <c r="M4255" t="s">
        <v>12373</v>
      </c>
      <c r="N4255">
        <v>2.6549999999999998</v>
      </c>
      <c r="O4255">
        <v>0</v>
      </c>
      <c r="P4255">
        <v>1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</row>
    <row r="4256" spans="1:31" x14ac:dyDescent="0.25">
      <c r="A4256">
        <v>2362344</v>
      </c>
      <c r="B4256">
        <v>1</v>
      </c>
      <c r="C4256" t="s">
        <v>80</v>
      </c>
      <c r="D4256" t="s">
        <v>95</v>
      </c>
      <c r="E4256" t="s">
        <v>132</v>
      </c>
      <c r="F4256" t="s">
        <v>8661</v>
      </c>
      <c r="G4256" t="s">
        <v>134</v>
      </c>
      <c r="H4256" t="s">
        <v>135</v>
      </c>
      <c r="I4256" t="s">
        <v>136</v>
      </c>
      <c r="J4256" t="s">
        <v>137</v>
      </c>
      <c r="K4256" t="s">
        <v>138</v>
      </c>
      <c r="L4256" t="s">
        <v>12374</v>
      </c>
      <c r="M4256" t="s">
        <v>12375</v>
      </c>
      <c r="N4256">
        <v>0.711388888</v>
      </c>
      <c r="O4256">
        <v>0</v>
      </c>
      <c r="P4256">
        <v>266</v>
      </c>
      <c r="Q4256">
        <v>1</v>
      </c>
      <c r="R4256">
        <v>1</v>
      </c>
      <c r="S4256">
        <v>2</v>
      </c>
      <c r="T4256">
        <v>16</v>
      </c>
      <c r="U4256">
        <v>0</v>
      </c>
      <c r="V4256">
        <v>0</v>
      </c>
      <c r="W4256">
        <v>0</v>
      </c>
      <c r="X4256">
        <v>47.899760322760201</v>
      </c>
      <c r="Y4256">
        <v>0.29531433406639307</v>
      </c>
      <c r="Z4256">
        <v>8.021406413944443E-2</v>
      </c>
      <c r="AA4256">
        <v>62.941365557905421</v>
      </c>
      <c r="AB4256">
        <v>5.7231272066981997</v>
      </c>
      <c r="AC4256">
        <v>0</v>
      </c>
      <c r="AD4256">
        <v>0</v>
      </c>
      <c r="AE4256">
        <v>116.93978148556965</v>
      </c>
    </row>
    <row r="4257" spans="1:31" x14ac:dyDescent="0.25">
      <c r="A4257">
        <v>2362244</v>
      </c>
      <c r="B4257">
        <v>1</v>
      </c>
      <c r="C4257" t="s">
        <v>80</v>
      </c>
      <c r="D4257" t="s">
        <v>97</v>
      </c>
      <c r="E4257" t="s">
        <v>171</v>
      </c>
      <c r="F4257" t="s">
        <v>12376</v>
      </c>
      <c r="G4257" t="s">
        <v>244</v>
      </c>
      <c r="H4257" t="s">
        <v>135</v>
      </c>
      <c r="I4257" t="s">
        <v>136</v>
      </c>
      <c r="J4257" t="s">
        <v>137</v>
      </c>
      <c r="K4257" t="s">
        <v>245</v>
      </c>
      <c r="L4257" t="s">
        <v>12377</v>
      </c>
      <c r="M4257" t="s">
        <v>12378</v>
      </c>
      <c r="N4257">
        <v>7.4413888879999996</v>
      </c>
      <c r="O4257">
        <v>0</v>
      </c>
      <c r="P4257">
        <v>215</v>
      </c>
      <c r="Q4257">
        <v>0</v>
      </c>
      <c r="R4257">
        <v>58</v>
      </c>
      <c r="S4257">
        <v>1</v>
      </c>
      <c r="T4257">
        <v>28</v>
      </c>
      <c r="U4257">
        <v>0</v>
      </c>
      <c r="V4257">
        <v>1</v>
      </c>
      <c r="W4257">
        <v>0</v>
      </c>
      <c r="X4257">
        <v>778.50068087419015</v>
      </c>
      <c r="Y4257">
        <v>0</v>
      </c>
      <c r="Z4257">
        <v>262.01542056535749</v>
      </c>
      <c r="AA4257">
        <v>17.397653335158594</v>
      </c>
      <c r="AB4257">
        <v>297.73077969640218</v>
      </c>
      <c r="AC4257">
        <v>0</v>
      </c>
      <c r="AD4257">
        <v>29.698616177946104</v>
      </c>
      <c r="AE4257">
        <v>1385.3431506490545</v>
      </c>
    </row>
    <row r="4258" spans="1:31" x14ac:dyDescent="0.25">
      <c r="A4258">
        <v>2362261</v>
      </c>
      <c r="B4258">
        <v>1</v>
      </c>
      <c r="C4258" t="s">
        <v>81</v>
      </c>
      <c r="D4258" t="s">
        <v>128</v>
      </c>
      <c r="E4258" t="s">
        <v>132</v>
      </c>
      <c r="F4258" t="s">
        <v>12379</v>
      </c>
      <c r="G4258" t="s">
        <v>244</v>
      </c>
      <c r="H4258" t="s">
        <v>135</v>
      </c>
      <c r="I4258" t="s">
        <v>136</v>
      </c>
      <c r="J4258" t="s">
        <v>137</v>
      </c>
      <c r="K4258" t="s">
        <v>245</v>
      </c>
      <c r="L4258" t="s">
        <v>12380</v>
      </c>
      <c r="M4258" t="s">
        <v>12381</v>
      </c>
      <c r="N4258">
        <v>6.7033333329999998</v>
      </c>
      <c r="O4258">
        <v>0</v>
      </c>
      <c r="P4258">
        <v>412</v>
      </c>
      <c r="Q4258">
        <v>0</v>
      </c>
      <c r="R4258">
        <v>0</v>
      </c>
      <c r="S4258">
        <v>0</v>
      </c>
      <c r="T4258">
        <v>42</v>
      </c>
      <c r="U4258">
        <v>0</v>
      </c>
      <c r="V4258">
        <v>0</v>
      </c>
      <c r="W4258">
        <v>0</v>
      </c>
      <c r="X4258">
        <v>801.03982278550552</v>
      </c>
      <c r="Y4258">
        <v>0</v>
      </c>
      <c r="Z4258">
        <v>0</v>
      </c>
      <c r="AA4258">
        <v>0</v>
      </c>
      <c r="AB4258">
        <v>725.77085505758168</v>
      </c>
      <c r="AC4258">
        <v>0</v>
      </c>
      <c r="AD4258">
        <v>0</v>
      </c>
      <c r="AE4258">
        <v>1526.8106778430872</v>
      </c>
    </row>
    <row r="4259" spans="1:31" x14ac:dyDescent="0.25">
      <c r="A4259">
        <v>2362430</v>
      </c>
      <c r="B4259">
        <v>1</v>
      </c>
      <c r="C4259" t="s">
        <v>80</v>
      </c>
      <c r="D4259" t="s">
        <v>103</v>
      </c>
      <c r="E4259" t="s">
        <v>171</v>
      </c>
      <c r="F4259" t="s">
        <v>12382</v>
      </c>
      <c r="G4259" t="s">
        <v>168</v>
      </c>
      <c r="H4259" t="s">
        <v>135</v>
      </c>
      <c r="I4259" t="s">
        <v>136</v>
      </c>
      <c r="J4259" t="s">
        <v>137</v>
      </c>
      <c r="K4259" t="s">
        <v>138</v>
      </c>
      <c r="L4259" t="s">
        <v>12383</v>
      </c>
      <c r="M4259" t="s">
        <v>12384</v>
      </c>
      <c r="N4259">
        <v>0.97916666600000002</v>
      </c>
      <c r="O4259">
        <v>0</v>
      </c>
      <c r="P4259">
        <v>0</v>
      </c>
      <c r="Q4259">
        <v>0</v>
      </c>
      <c r="R4259">
        <v>0</v>
      </c>
      <c r="S4259">
        <v>6</v>
      </c>
      <c r="T4259">
        <v>3</v>
      </c>
      <c r="U4259">
        <v>19</v>
      </c>
      <c r="V4259">
        <v>1</v>
      </c>
      <c r="W4259">
        <v>0</v>
      </c>
      <c r="X4259">
        <v>0</v>
      </c>
      <c r="Y4259">
        <v>0</v>
      </c>
      <c r="Z4259">
        <v>0</v>
      </c>
      <c r="AA4259">
        <v>49.50532802026094</v>
      </c>
      <c r="AB4259">
        <v>30.010357213371513</v>
      </c>
      <c r="AC4259">
        <v>2853.8279942994791</v>
      </c>
      <c r="AD4259">
        <v>92.263020967076756</v>
      </c>
      <c r="AE4259">
        <v>3025.6067005001887</v>
      </c>
    </row>
    <row r="4260" spans="1:31" x14ac:dyDescent="0.25">
      <c r="A4260">
        <v>2362553</v>
      </c>
      <c r="B4260">
        <v>1</v>
      </c>
      <c r="C4260" t="s">
        <v>80</v>
      </c>
      <c r="D4260" t="s">
        <v>93</v>
      </c>
      <c r="E4260" t="s">
        <v>154</v>
      </c>
      <c r="F4260" t="s">
        <v>12385</v>
      </c>
      <c r="G4260" t="s">
        <v>2040</v>
      </c>
      <c r="H4260" t="s">
        <v>151</v>
      </c>
      <c r="I4260" t="s">
        <v>136</v>
      </c>
      <c r="J4260" t="s">
        <v>137</v>
      </c>
      <c r="K4260" t="s">
        <v>138</v>
      </c>
      <c r="L4260" t="s">
        <v>12386</v>
      </c>
      <c r="M4260" t="s">
        <v>12387</v>
      </c>
      <c r="N4260">
        <v>1.4852777770000001</v>
      </c>
      <c r="O4260">
        <v>0</v>
      </c>
      <c r="P4260">
        <v>9</v>
      </c>
      <c r="Q4260">
        <v>0</v>
      </c>
      <c r="R4260">
        <v>6</v>
      </c>
      <c r="S4260">
        <v>0</v>
      </c>
      <c r="T4260">
        <v>11</v>
      </c>
      <c r="U4260">
        <v>0</v>
      </c>
      <c r="V4260">
        <v>0</v>
      </c>
      <c r="W4260">
        <v>0</v>
      </c>
      <c r="X4260">
        <v>3.2647280038799997</v>
      </c>
      <c r="Y4260">
        <v>0</v>
      </c>
      <c r="Z4260">
        <v>11.690223566254632</v>
      </c>
      <c r="AA4260">
        <v>0</v>
      </c>
      <c r="AB4260">
        <v>29.7890136575325</v>
      </c>
      <c r="AC4260">
        <v>0</v>
      </c>
      <c r="AD4260">
        <v>0</v>
      </c>
      <c r="AE4260">
        <v>44.743965227667132</v>
      </c>
    </row>
    <row r="4261" spans="1:31" x14ac:dyDescent="0.25">
      <c r="A4261">
        <v>2362161</v>
      </c>
      <c r="B4261">
        <v>1</v>
      </c>
      <c r="C4261" t="s">
        <v>80</v>
      </c>
      <c r="D4261" t="s">
        <v>90</v>
      </c>
      <c r="E4261" t="s">
        <v>148</v>
      </c>
      <c r="F4261" t="s">
        <v>12388</v>
      </c>
      <c r="G4261" t="s">
        <v>240</v>
      </c>
      <c r="H4261" t="s">
        <v>151</v>
      </c>
      <c r="I4261" t="s">
        <v>136</v>
      </c>
      <c r="J4261" t="s">
        <v>137</v>
      </c>
      <c r="K4261" t="s">
        <v>138</v>
      </c>
      <c r="L4261" t="s">
        <v>12389</v>
      </c>
      <c r="M4261" t="s">
        <v>12390</v>
      </c>
      <c r="N4261">
        <v>7.1130555549999999</v>
      </c>
      <c r="O4261">
        <v>0</v>
      </c>
      <c r="P4261">
        <v>10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23.31299303376807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23.31299303376807</v>
      </c>
    </row>
    <row r="4262" spans="1:31" x14ac:dyDescent="0.25">
      <c r="A4262">
        <v>2362616</v>
      </c>
      <c r="B4262">
        <v>1</v>
      </c>
      <c r="C4262" t="s">
        <v>80</v>
      </c>
      <c r="D4262" t="s">
        <v>96</v>
      </c>
      <c r="E4262" t="s">
        <v>148</v>
      </c>
      <c r="F4262" t="s">
        <v>12391</v>
      </c>
      <c r="G4262" t="s">
        <v>150</v>
      </c>
      <c r="H4262" t="s">
        <v>151</v>
      </c>
      <c r="I4262" t="s">
        <v>136</v>
      </c>
      <c r="J4262" t="s">
        <v>137</v>
      </c>
      <c r="K4262" t="s">
        <v>138</v>
      </c>
      <c r="L4262" t="s">
        <v>12392</v>
      </c>
      <c r="M4262" t="s">
        <v>12393</v>
      </c>
      <c r="N4262">
        <v>1.5938888879999999</v>
      </c>
      <c r="O4262">
        <v>0</v>
      </c>
      <c r="P4262">
        <v>1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1.8505940917853023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1.8505940917853023</v>
      </c>
    </row>
    <row r="4263" spans="1:31" x14ac:dyDescent="0.25">
      <c r="A4263">
        <v>2362267</v>
      </c>
      <c r="B4263">
        <v>1</v>
      </c>
      <c r="C4263" t="s">
        <v>80</v>
      </c>
      <c r="D4263" t="s">
        <v>84</v>
      </c>
      <c r="E4263" t="s">
        <v>225</v>
      </c>
      <c r="F4263" t="s">
        <v>12394</v>
      </c>
      <c r="G4263" t="s">
        <v>219</v>
      </c>
      <c r="H4263" t="s">
        <v>151</v>
      </c>
      <c r="I4263" t="s">
        <v>136</v>
      </c>
      <c r="J4263" t="s">
        <v>137</v>
      </c>
      <c r="K4263" t="s">
        <v>138</v>
      </c>
      <c r="L4263" t="s">
        <v>12395</v>
      </c>
      <c r="M4263" t="s">
        <v>12396</v>
      </c>
      <c r="N4263">
        <v>7.3388888879999996</v>
      </c>
      <c r="O4263">
        <v>0</v>
      </c>
      <c r="P4263">
        <v>78</v>
      </c>
      <c r="Q4263">
        <v>0</v>
      </c>
      <c r="R4263">
        <v>0</v>
      </c>
      <c r="S4263">
        <v>0</v>
      </c>
      <c r="T4263">
        <v>4</v>
      </c>
      <c r="U4263">
        <v>0</v>
      </c>
      <c r="V4263">
        <v>0</v>
      </c>
      <c r="W4263">
        <v>0</v>
      </c>
      <c r="X4263">
        <v>197.65784856539679</v>
      </c>
      <c r="Y4263">
        <v>0</v>
      </c>
      <c r="Z4263">
        <v>0</v>
      </c>
      <c r="AA4263">
        <v>0</v>
      </c>
      <c r="AB4263">
        <v>37.833086756398913</v>
      </c>
      <c r="AC4263">
        <v>0</v>
      </c>
      <c r="AD4263">
        <v>0</v>
      </c>
      <c r="AE4263">
        <v>235.49093532179569</v>
      </c>
    </row>
    <row r="4264" spans="1:31" x14ac:dyDescent="0.25">
      <c r="A4264">
        <v>2362367</v>
      </c>
      <c r="B4264">
        <v>1</v>
      </c>
      <c r="C4264" t="s">
        <v>80</v>
      </c>
      <c r="D4264" t="s">
        <v>103</v>
      </c>
      <c r="E4264" t="s">
        <v>166</v>
      </c>
      <c r="F4264" t="s">
        <v>12397</v>
      </c>
      <c r="G4264" t="s">
        <v>168</v>
      </c>
      <c r="H4264" t="s">
        <v>135</v>
      </c>
      <c r="I4264" t="s">
        <v>136</v>
      </c>
      <c r="J4264" t="s">
        <v>137</v>
      </c>
      <c r="K4264" t="s">
        <v>138</v>
      </c>
      <c r="L4264" t="s">
        <v>12398</v>
      </c>
      <c r="M4264" t="s">
        <v>12399</v>
      </c>
      <c r="N4264">
        <v>0.207777777</v>
      </c>
      <c r="O4264">
        <v>1</v>
      </c>
      <c r="P4264">
        <v>0</v>
      </c>
      <c r="Q4264">
        <v>1</v>
      </c>
      <c r="R4264">
        <v>10</v>
      </c>
      <c r="S4264">
        <v>6</v>
      </c>
      <c r="T4264">
        <v>4</v>
      </c>
      <c r="U4264">
        <v>5</v>
      </c>
      <c r="V4264">
        <v>1</v>
      </c>
      <c r="W4264">
        <v>0.35920897685688896</v>
      </c>
      <c r="X4264">
        <v>0</v>
      </c>
      <c r="Y4264">
        <v>117.64785638013845</v>
      </c>
      <c r="Z4264">
        <v>7.2831671780926674</v>
      </c>
      <c r="AA4264">
        <v>6.3972404772349583</v>
      </c>
      <c r="AB4264">
        <v>4.5342215239043551</v>
      </c>
      <c r="AC4264">
        <v>556.76337086756735</v>
      </c>
      <c r="AD4264">
        <v>37.16275655595323</v>
      </c>
      <c r="AE4264">
        <v>730.14782195974794</v>
      </c>
    </row>
    <row r="4265" spans="1:31" x14ac:dyDescent="0.25">
      <c r="A4265">
        <v>2362662</v>
      </c>
      <c r="B4265">
        <v>1</v>
      </c>
      <c r="C4265" t="s">
        <v>80</v>
      </c>
      <c r="D4265" t="s">
        <v>84</v>
      </c>
      <c r="E4265" t="s">
        <v>148</v>
      </c>
      <c r="F4265" t="s">
        <v>12400</v>
      </c>
      <c r="G4265" t="s">
        <v>150</v>
      </c>
      <c r="H4265" t="s">
        <v>151</v>
      </c>
      <c r="I4265" t="s">
        <v>136</v>
      </c>
      <c r="J4265" t="s">
        <v>137</v>
      </c>
      <c r="K4265" t="s">
        <v>138</v>
      </c>
      <c r="L4265" t="s">
        <v>12401</v>
      </c>
      <c r="M4265" t="s">
        <v>12402</v>
      </c>
      <c r="N4265">
        <v>4.312777777</v>
      </c>
      <c r="O4265">
        <v>0</v>
      </c>
      <c r="P4265">
        <v>6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11.062850455186508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11.062850455186508</v>
      </c>
    </row>
    <row r="4266" spans="1:31" x14ac:dyDescent="0.25">
      <c r="A4266">
        <v>2362702</v>
      </c>
      <c r="B4266">
        <v>1</v>
      </c>
      <c r="C4266" t="s">
        <v>80</v>
      </c>
      <c r="D4266" t="s">
        <v>84</v>
      </c>
      <c r="E4266" t="s">
        <v>154</v>
      </c>
      <c r="F4266" t="s">
        <v>9172</v>
      </c>
      <c r="G4266" t="s">
        <v>299</v>
      </c>
      <c r="H4266" t="s">
        <v>151</v>
      </c>
      <c r="I4266" t="s">
        <v>136</v>
      </c>
      <c r="J4266" t="s">
        <v>137</v>
      </c>
      <c r="K4266" t="s">
        <v>138</v>
      </c>
      <c r="L4266" t="s">
        <v>12403</v>
      </c>
      <c r="M4266" t="s">
        <v>12404</v>
      </c>
      <c r="N4266">
        <v>11.716666666</v>
      </c>
      <c r="O4266">
        <v>0</v>
      </c>
      <c r="P4266">
        <v>204</v>
      </c>
      <c r="Q4266">
        <v>0</v>
      </c>
      <c r="R4266">
        <v>0</v>
      </c>
      <c r="S4266">
        <v>0</v>
      </c>
      <c r="T4266">
        <v>107</v>
      </c>
      <c r="U4266">
        <v>0</v>
      </c>
      <c r="V4266">
        <v>3</v>
      </c>
      <c r="W4266">
        <v>0</v>
      </c>
      <c r="X4266">
        <v>788.90098011688599</v>
      </c>
      <c r="Y4266">
        <v>0</v>
      </c>
      <c r="Z4266">
        <v>0</v>
      </c>
      <c r="AA4266">
        <v>0</v>
      </c>
      <c r="AB4266">
        <v>1108.8814590368993</v>
      </c>
      <c r="AC4266">
        <v>0</v>
      </c>
      <c r="AD4266">
        <v>2473.1140106160915</v>
      </c>
      <c r="AE4266">
        <v>4370.8964497698762</v>
      </c>
    </row>
    <row r="4267" spans="1:31" x14ac:dyDescent="0.25">
      <c r="A4267">
        <v>2362204</v>
      </c>
      <c r="B4267">
        <v>1</v>
      </c>
      <c r="C4267" t="s">
        <v>81</v>
      </c>
      <c r="D4267" t="s">
        <v>118</v>
      </c>
      <c r="E4267" t="s">
        <v>166</v>
      </c>
      <c r="F4267" t="s">
        <v>12405</v>
      </c>
      <c r="G4267" t="s">
        <v>244</v>
      </c>
      <c r="H4267" t="s">
        <v>135</v>
      </c>
      <c r="I4267" t="s">
        <v>136</v>
      </c>
      <c r="J4267" t="s">
        <v>137</v>
      </c>
      <c r="K4267" t="s">
        <v>245</v>
      </c>
      <c r="L4267" t="s">
        <v>12406</v>
      </c>
      <c r="M4267" t="s">
        <v>12407</v>
      </c>
      <c r="N4267">
        <v>4.2230555550000002</v>
      </c>
      <c r="O4267">
        <v>0</v>
      </c>
      <c r="P4267">
        <v>2143</v>
      </c>
      <c r="Q4267">
        <v>5</v>
      </c>
      <c r="R4267">
        <v>154</v>
      </c>
      <c r="S4267">
        <v>2</v>
      </c>
      <c r="T4267">
        <v>294</v>
      </c>
      <c r="U4267">
        <v>0</v>
      </c>
      <c r="V4267">
        <v>1</v>
      </c>
      <c r="W4267">
        <v>0</v>
      </c>
      <c r="X4267">
        <v>2167.0913571241813</v>
      </c>
      <c r="Y4267">
        <v>110.74800403675557</v>
      </c>
      <c r="Z4267">
        <v>755.25770749609865</v>
      </c>
      <c r="AA4267">
        <v>9.3671768857416247</v>
      </c>
      <c r="AB4267">
        <v>1157.6980524601786</v>
      </c>
      <c r="AC4267">
        <v>0</v>
      </c>
      <c r="AD4267">
        <v>241.36920161648135</v>
      </c>
      <c r="AE4267">
        <v>4441.5314996194365</v>
      </c>
    </row>
    <row r="4268" spans="1:31" x14ac:dyDescent="0.25">
      <c r="A4268">
        <v>2362510</v>
      </c>
      <c r="B4268">
        <v>1</v>
      </c>
      <c r="C4268" t="s">
        <v>81</v>
      </c>
      <c r="D4268" t="s">
        <v>123</v>
      </c>
      <c r="E4268" t="s">
        <v>225</v>
      </c>
      <c r="F4268" t="s">
        <v>12408</v>
      </c>
      <c r="G4268" t="s">
        <v>219</v>
      </c>
      <c r="H4268" t="s">
        <v>151</v>
      </c>
      <c r="I4268" t="s">
        <v>136</v>
      </c>
      <c r="J4268" t="s">
        <v>137</v>
      </c>
      <c r="K4268" t="s">
        <v>138</v>
      </c>
      <c r="L4268" t="s">
        <v>12409</v>
      </c>
      <c r="M4268" t="s">
        <v>12410</v>
      </c>
      <c r="N4268">
        <v>0.54722222200000004</v>
      </c>
      <c r="O4268">
        <v>0</v>
      </c>
      <c r="P4268">
        <v>29</v>
      </c>
      <c r="Q4268">
        <v>0</v>
      </c>
      <c r="R4268">
        <v>0</v>
      </c>
      <c r="S4268">
        <v>0</v>
      </c>
      <c r="T4268">
        <v>3</v>
      </c>
      <c r="U4268">
        <v>0</v>
      </c>
      <c r="V4268">
        <v>0</v>
      </c>
      <c r="W4268">
        <v>0</v>
      </c>
      <c r="X4268">
        <v>3.8253046739221968</v>
      </c>
      <c r="Y4268">
        <v>0</v>
      </c>
      <c r="Z4268">
        <v>0</v>
      </c>
      <c r="AA4268">
        <v>0</v>
      </c>
      <c r="AB4268">
        <v>4.260734326896444E-2</v>
      </c>
      <c r="AC4268">
        <v>0</v>
      </c>
      <c r="AD4268">
        <v>0</v>
      </c>
      <c r="AE4268">
        <v>3.8679120171911614</v>
      </c>
    </row>
    <row r="4269" spans="1:31" x14ac:dyDescent="0.25">
      <c r="A4269">
        <v>2362178</v>
      </c>
      <c r="B4269">
        <v>1</v>
      </c>
      <c r="C4269" t="s">
        <v>80</v>
      </c>
      <c r="D4269" t="s">
        <v>100</v>
      </c>
      <c r="E4269" t="s">
        <v>132</v>
      </c>
      <c r="F4269" t="s">
        <v>12411</v>
      </c>
      <c r="G4269" t="s">
        <v>1930</v>
      </c>
      <c r="H4269" t="s">
        <v>135</v>
      </c>
      <c r="I4269" t="s">
        <v>136</v>
      </c>
      <c r="J4269" t="s">
        <v>137</v>
      </c>
      <c r="K4269" t="s">
        <v>138</v>
      </c>
      <c r="L4269" t="s">
        <v>12412</v>
      </c>
      <c r="M4269" t="s">
        <v>12413</v>
      </c>
      <c r="N4269">
        <v>2.0238888880000001</v>
      </c>
      <c r="O4269">
        <v>0</v>
      </c>
      <c r="P4269">
        <v>27</v>
      </c>
      <c r="Q4269">
        <v>0</v>
      </c>
      <c r="R4269">
        <v>6</v>
      </c>
      <c r="S4269">
        <v>0</v>
      </c>
      <c r="T4269">
        <v>25</v>
      </c>
      <c r="U4269">
        <v>0</v>
      </c>
      <c r="V4269">
        <v>0</v>
      </c>
      <c r="W4269">
        <v>0</v>
      </c>
      <c r="X4269">
        <v>17.136254503116319</v>
      </c>
      <c r="Y4269">
        <v>0</v>
      </c>
      <c r="Z4269">
        <v>13.954001225828449</v>
      </c>
      <c r="AA4269">
        <v>0</v>
      </c>
      <c r="AB4269">
        <v>97.075471646828944</v>
      </c>
      <c r="AC4269">
        <v>0</v>
      </c>
      <c r="AD4269">
        <v>0</v>
      </c>
      <c r="AE4269">
        <v>128.16572737577371</v>
      </c>
    </row>
    <row r="4270" spans="1:31" x14ac:dyDescent="0.25">
      <c r="A4270">
        <v>2362347</v>
      </c>
      <c r="B4270">
        <v>1</v>
      </c>
      <c r="C4270" t="s">
        <v>80</v>
      </c>
      <c r="D4270" t="s">
        <v>103</v>
      </c>
      <c r="E4270" t="s">
        <v>225</v>
      </c>
      <c r="F4270" t="s">
        <v>12414</v>
      </c>
      <c r="G4270" t="s">
        <v>744</v>
      </c>
      <c r="H4270" t="s">
        <v>151</v>
      </c>
      <c r="I4270" t="s">
        <v>136</v>
      </c>
      <c r="J4270" t="s">
        <v>137</v>
      </c>
      <c r="K4270" t="s">
        <v>138</v>
      </c>
      <c r="L4270" t="s">
        <v>12415</v>
      </c>
      <c r="M4270" t="s">
        <v>12416</v>
      </c>
      <c r="N4270">
        <v>1.5480555549999999</v>
      </c>
      <c r="O4270">
        <v>0</v>
      </c>
      <c r="P4270">
        <v>0</v>
      </c>
      <c r="Q4270">
        <v>0</v>
      </c>
      <c r="R4270">
        <v>5</v>
      </c>
      <c r="S4270">
        <v>0</v>
      </c>
      <c r="T4270">
        <v>2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31.827382106782657</v>
      </c>
      <c r="AA4270">
        <v>0</v>
      </c>
      <c r="AB4270">
        <v>19.672518634546833</v>
      </c>
      <c r="AC4270">
        <v>0</v>
      </c>
      <c r="AD4270">
        <v>0</v>
      </c>
      <c r="AE4270">
        <v>51.49990074132949</v>
      </c>
    </row>
    <row r="4271" spans="1:31" x14ac:dyDescent="0.25">
      <c r="A4271">
        <v>2362433</v>
      </c>
      <c r="B4271">
        <v>1</v>
      </c>
      <c r="C4271" t="s">
        <v>81</v>
      </c>
      <c r="D4271" t="s">
        <v>120</v>
      </c>
      <c r="E4271" t="s">
        <v>171</v>
      </c>
      <c r="F4271" t="s">
        <v>12222</v>
      </c>
      <c r="G4271" t="s">
        <v>168</v>
      </c>
      <c r="H4271" t="s">
        <v>135</v>
      </c>
      <c r="I4271" t="s">
        <v>136</v>
      </c>
      <c r="J4271" t="s">
        <v>137</v>
      </c>
      <c r="K4271" t="s">
        <v>138</v>
      </c>
      <c r="L4271" t="s">
        <v>12417</v>
      </c>
      <c r="M4271" t="s">
        <v>12418</v>
      </c>
      <c r="N4271">
        <v>0.95277777699999999</v>
      </c>
      <c r="O4271">
        <v>0</v>
      </c>
      <c r="P4271">
        <v>0</v>
      </c>
      <c r="Q4271">
        <v>12</v>
      </c>
      <c r="R4271">
        <v>0</v>
      </c>
      <c r="S4271">
        <v>3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117.59329601241832</v>
      </c>
      <c r="Z4271">
        <v>0</v>
      </c>
      <c r="AA4271">
        <v>19.01806179262389</v>
      </c>
      <c r="AB4271">
        <v>0</v>
      </c>
      <c r="AC4271">
        <v>0</v>
      </c>
      <c r="AD4271">
        <v>0</v>
      </c>
      <c r="AE4271">
        <v>136.61135780504222</v>
      </c>
    </row>
    <row r="4272" spans="1:31" x14ac:dyDescent="0.25">
      <c r="A4272">
        <v>2362682</v>
      </c>
      <c r="B4272">
        <v>1</v>
      </c>
      <c r="C4272" t="s">
        <v>80</v>
      </c>
      <c r="D4272" t="s">
        <v>92</v>
      </c>
      <c r="E4272" t="s">
        <v>148</v>
      </c>
      <c r="F4272" t="s">
        <v>12419</v>
      </c>
      <c r="G4272" t="s">
        <v>160</v>
      </c>
      <c r="H4272" t="s">
        <v>151</v>
      </c>
      <c r="I4272" t="s">
        <v>136</v>
      </c>
      <c r="J4272" t="s">
        <v>137</v>
      </c>
      <c r="K4272" t="s">
        <v>138</v>
      </c>
      <c r="L4272" t="s">
        <v>12420</v>
      </c>
      <c r="M4272" t="s">
        <v>12421</v>
      </c>
      <c r="N4272">
        <v>2.6844444439999999</v>
      </c>
      <c r="O4272">
        <v>0</v>
      </c>
      <c r="P4272">
        <v>1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0.8067813388454278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0.8067813388454278</v>
      </c>
    </row>
    <row r="4273" spans="1:31" x14ac:dyDescent="0.25">
      <c r="A4273">
        <v>2362447</v>
      </c>
      <c r="B4273">
        <v>1</v>
      </c>
      <c r="C4273" t="s">
        <v>81</v>
      </c>
      <c r="D4273" t="s">
        <v>118</v>
      </c>
      <c r="E4273" t="s">
        <v>148</v>
      </c>
      <c r="F4273" t="s">
        <v>12422</v>
      </c>
      <c r="G4273" t="s">
        <v>160</v>
      </c>
      <c r="H4273" t="s">
        <v>151</v>
      </c>
      <c r="I4273" t="s">
        <v>136</v>
      </c>
      <c r="J4273" t="s">
        <v>137</v>
      </c>
      <c r="K4273" t="s">
        <v>138</v>
      </c>
      <c r="L4273" t="s">
        <v>12423</v>
      </c>
      <c r="M4273" t="s">
        <v>12424</v>
      </c>
      <c r="N4273">
        <v>1.592777777</v>
      </c>
      <c r="O4273">
        <v>0</v>
      </c>
      <c r="P4273">
        <v>1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</row>
    <row r="4274" spans="1:31" x14ac:dyDescent="0.25">
      <c r="A4274">
        <v>2362496</v>
      </c>
      <c r="B4274">
        <v>1</v>
      </c>
      <c r="C4274" t="s">
        <v>80</v>
      </c>
      <c r="D4274" t="s">
        <v>85</v>
      </c>
      <c r="E4274" t="s">
        <v>148</v>
      </c>
      <c r="F4274" t="s">
        <v>12425</v>
      </c>
      <c r="G4274" t="s">
        <v>150</v>
      </c>
      <c r="H4274" t="s">
        <v>151</v>
      </c>
      <c r="I4274" t="s">
        <v>136</v>
      </c>
      <c r="J4274" t="s">
        <v>137</v>
      </c>
      <c r="K4274" t="s">
        <v>138</v>
      </c>
      <c r="L4274" t="s">
        <v>12426</v>
      </c>
      <c r="M4274" t="s">
        <v>12427</v>
      </c>
      <c r="N4274">
        <v>2.173333333</v>
      </c>
      <c r="O4274">
        <v>0</v>
      </c>
      <c r="P4274">
        <v>9</v>
      </c>
      <c r="Q4274">
        <v>0</v>
      </c>
      <c r="R4274">
        <v>0</v>
      </c>
      <c r="S4274">
        <v>0</v>
      </c>
      <c r="T4274">
        <v>3</v>
      </c>
      <c r="U4274">
        <v>0</v>
      </c>
      <c r="V4274">
        <v>0</v>
      </c>
      <c r="W4274">
        <v>0</v>
      </c>
      <c r="X4274">
        <v>8.182200249473631</v>
      </c>
      <c r="Y4274">
        <v>0</v>
      </c>
      <c r="Z4274">
        <v>0</v>
      </c>
      <c r="AA4274">
        <v>0</v>
      </c>
      <c r="AB4274">
        <v>2.1476515825612261</v>
      </c>
      <c r="AC4274">
        <v>0</v>
      </c>
      <c r="AD4274">
        <v>0</v>
      </c>
      <c r="AE4274">
        <v>10.329851832034857</v>
      </c>
    </row>
    <row r="4275" spans="1:31" x14ac:dyDescent="0.25">
      <c r="A4275">
        <v>2362639</v>
      </c>
      <c r="B4275">
        <v>1</v>
      </c>
      <c r="C4275" t="s">
        <v>80</v>
      </c>
      <c r="D4275" t="s">
        <v>84</v>
      </c>
      <c r="E4275" t="s">
        <v>148</v>
      </c>
      <c r="F4275" t="s">
        <v>12428</v>
      </c>
      <c r="G4275" t="s">
        <v>150</v>
      </c>
      <c r="H4275" t="s">
        <v>151</v>
      </c>
      <c r="I4275" t="s">
        <v>136</v>
      </c>
      <c r="J4275" t="s">
        <v>137</v>
      </c>
      <c r="K4275" t="s">
        <v>138</v>
      </c>
      <c r="L4275" t="s">
        <v>12429</v>
      </c>
      <c r="M4275" t="s">
        <v>12430</v>
      </c>
      <c r="N4275">
        <v>2.5697222219999998</v>
      </c>
      <c r="O4275">
        <v>0</v>
      </c>
      <c r="P4275">
        <v>5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3.8196653952295492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3.8196653952295492</v>
      </c>
    </row>
    <row r="4276" spans="1:31" x14ac:dyDescent="0.25">
      <c r="A4276">
        <v>2362490</v>
      </c>
      <c r="B4276">
        <v>1</v>
      </c>
      <c r="C4276" t="s">
        <v>80</v>
      </c>
      <c r="D4276" t="s">
        <v>110</v>
      </c>
      <c r="E4276" t="s">
        <v>225</v>
      </c>
      <c r="F4276" t="s">
        <v>12431</v>
      </c>
      <c r="G4276" t="s">
        <v>244</v>
      </c>
      <c r="H4276" t="s">
        <v>151</v>
      </c>
      <c r="I4276" t="s">
        <v>136</v>
      </c>
      <c r="J4276" t="s">
        <v>137</v>
      </c>
      <c r="K4276" t="s">
        <v>245</v>
      </c>
      <c r="L4276" t="s">
        <v>12432</v>
      </c>
      <c r="M4276" t="s">
        <v>12433</v>
      </c>
      <c r="N4276">
        <v>1.7150000000000001</v>
      </c>
      <c r="O4276">
        <v>0</v>
      </c>
      <c r="P4276">
        <v>176</v>
      </c>
      <c r="Q4276">
        <v>0</v>
      </c>
      <c r="R4276">
        <v>0</v>
      </c>
      <c r="S4276">
        <v>0</v>
      </c>
      <c r="T4276">
        <v>15</v>
      </c>
      <c r="U4276">
        <v>0</v>
      </c>
      <c r="V4276">
        <v>0</v>
      </c>
      <c r="W4276">
        <v>0</v>
      </c>
      <c r="X4276">
        <v>114.6827088651868</v>
      </c>
      <c r="Y4276">
        <v>0</v>
      </c>
      <c r="Z4276">
        <v>0</v>
      </c>
      <c r="AA4276">
        <v>0</v>
      </c>
      <c r="AB4276">
        <v>24.038244217928646</v>
      </c>
      <c r="AC4276">
        <v>0</v>
      </c>
      <c r="AD4276">
        <v>0</v>
      </c>
      <c r="AE4276">
        <v>138.72095308311543</v>
      </c>
    </row>
    <row r="4277" spans="1:31" x14ac:dyDescent="0.25">
      <c r="A4277">
        <v>2362665</v>
      </c>
      <c r="B4277">
        <v>1</v>
      </c>
      <c r="C4277" t="s">
        <v>81</v>
      </c>
      <c r="D4277" t="s">
        <v>125</v>
      </c>
      <c r="E4277" t="s">
        <v>148</v>
      </c>
      <c r="F4277" t="s">
        <v>12434</v>
      </c>
      <c r="G4277" t="s">
        <v>160</v>
      </c>
      <c r="H4277" t="s">
        <v>151</v>
      </c>
      <c r="I4277" t="s">
        <v>136</v>
      </c>
      <c r="J4277" t="s">
        <v>137</v>
      </c>
      <c r="K4277" t="s">
        <v>138</v>
      </c>
      <c r="L4277" t="s">
        <v>12435</v>
      </c>
      <c r="M4277" t="s">
        <v>12436</v>
      </c>
      <c r="N4277">
        <v>1.677777777</v>
      </c>
      <c r="O4277">
        <v>0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5.421167086288889E-4</v>
      </c>
      <c r="AA4277">
        <v>0</v>
      </c>
      <c r="AB4277">
        <v>0</v>
      </c>
      <c r="AC4277">
        <v>0</v>
      </c>
      <c r="AD4277">
        <v>0</v>
      </c>
      <c r="AE4277">
        <v>5.421167086288889E-4</v>
      </c>
    </row>
    <row r="4278" spans="1:31" x14ac:dyDescent="0.25">
      <c r="A4278">
        <v>2362479</v>
      </c>
      <c r="B4278">
        <v>1</v>
      </c>
      <c r="C4278" t="s">
        <v>81</v>
      </c>
      <c r="D4278" t="s">
        <v>117</v>
      </c>
      <c r="E4278" t="s">
        <v>320</v>
      </c>
      <c r="F4278" t="s">
        <v>12437</v>
      </c>
      <c r="G4278" t="s">
        <v>168</v>
      </c>
      <c r="H4278" t="s">
        <v>135</v>
      </c>
      <c r="I4278" t="s">
        <v>136</v>
      </c>
      <c r="J4278" t="s">
        <v>137</v>
      </c>
      <c r="K4278" t="s">
        <v>138</v>
      </c>
      <c r="L4278" t="s">
        <v>12438</v>
      </c>
      <c r="M4278" t="s">
        <v>12439</v>
      </c>
      <c r="N4278">
        <v>0.38250000000000001</v>
      </c>
      <c r="O4278">
        <v>0</v>
      </c>
      <c r="P4278">
        <v>403</v>
      </c>
      <c r="Q4278">
        <v>37</v>
      </c>
      <c r="R4278">
        <v>45</v>
      </c>
      <c r="S4278">
        <v>6</v>
      </c>
      <c r="T4278">
        <v>31</v>
      </c>
      <c r="U4278">
        <v>1</v>
      </c>
      <c r="V4278">
        <v>0</v>
      </c>
      <c r="W4278">
        <v>0</v>
      </c>
      <c r="X4278">
        <v>27.54719790868171</v>
      </c>
      <c r="Y4278">
        <v>69.890401433549187</v>
      </c>
      <c r="Z4278">
        <v>29.245707630522048</v>
      </c>
      <c r="AA4278">
        <v>74.6298175687092</v>
      </c>
      <c r="AB4278">
        <v>14.586647899484587</v>
      </c>
      <c r="AC4278">
        <v>56.138643729585439</v>
      </c>
      <c r="AD4278">
        <v>0</v>
      </c>
      <c r="AE4278">
        <v>272.03841617053217</v>
      </c>
    </row>
    <row r="4279" spans="1:31" x14ac:dyDescent="0.25">
      <c r="A4279">
        <v>2362356</v>
      </c>
      <c r="B4279">
        <v>1</v>
      </c>
      <c r="C4279" t="s">
        <v>80</v>
      </c>
      <c r="D4279" t="s">
        <v>93</v>
      </c>
      <c r="E4279" t="s">
        <v>148</v>
      </c>
      <c r="F4279" t="s">
        <v>12440</v>
      </c>
      <c r="G4279" t="s">
        <v>150</v>
      </c>
      <c r="H4279" t="s">
        <v>151</v>
      </c>
      <c r="I4279" t="s">
        <v>136</v>
      </c>
      <c r="J4279" t="s">
        <v>137</v>
      </c>
      <c r="K4279" t="s">
        <v>138</v>
      </c>
      <c r="L4279" t="s">
        <v>12441</v>
      </c>
      <c r="M4279" t="s">
        <v>12442</v>
      </c>
      <c r="N4279">
        <v>5.3113888879999998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1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42.715636840075078</v>
      </c>
      <c r="AC4279">
        <v>0</v>
      </c>
      <c r="AD4279">
        <v>0</v>
      </c>
      <c r="AE4279">
        <v>42.715636840075078</v>
      </c>
    </row>
    <row r="4280" spans="1:31" x14ac:dyDescent="0.25">
      <c r="A4280">
        <v>2362379</v>
      </c>
      <c r="B4280">
        <v>1</v>
      </c>
      <c r="C4280" t="s">
        <v>81</v>
      </c>
      <c r="D4280" t="s">
        <v>116</v>
      </c>
      <c r="E4280" t="s">
        <v>148</v>
      </c>
      <c r="F4280" t="s">
        <v>12443</v>
      </c>
      <c r="G4280" t="s">
        <v>160</v>
      </c>
      <c r="H4280" t="s">
        <v>151</v>
      </c>
      <c r="I4280" t="s">
        <v>136</v>
      </c>
      <c r="J4280" t="s">
        <v>137</v>
      </c>
      <c r="K4280" t="s">
        <v>138</v>
      </c>
      <c r="L4280" t="s">
        <v>12444</v>
      </c>
      <c r="M4280" t="s">
        <v>12445</v>
      </c>
      <c r="N4280">
        <v>0.376111111</v>
      </c>
      <c r="O4280">
        <v>0</v>
      </c>
      <c r="P4280">
        <v>1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</row>
    <row r="4281" spans="1:31" x14ac:dyDescent="0.25">
      <c r="A4281">
        <v>2362519</v>
      </c>
      <c r="B4281">
        <v>1</v>
      </c>
      <c r="C4281" t="s">
        <v>80</v>
      </c>
      <c r="D4281" t="s">
        <v>100</v>
      </c>
      <c r="E4281" t="s">
        <v>148</v>
      </c>
      <c r="F4281" t="s">
        <v>12446</v>
      </c>
      <c r="G4281" t="s">
        <v>240</v>
      </c>
      <c r="H4281" t="s">
        <v>151</v>
      </c>
      <c r="I4281" t="s">
        <v>136</v>
      </c>
      <c r="J4281" t="s">
        <v>137</v>
      </c>
      <c r="K4281" t="s">
        <v>138</v>
      </c>
      <c r="L4281" t="s">
        <v>12266</v>
      </c>
      <c r="M4281" t="s">
        <v>12447</v>
      </c>
      <c r="N4281">
        <v>5.4822222219999999</v>
      </c>
      <c r="O4281">
        <v>0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48.647693270172425</v>
      </c>
      <c r="AA4281">
        <v>0</v>
      </c>
      <c r="AB4281">
        <v>0</v>
      </c>
      <c r="AC4281">
        <v>0</v>
      </c>
      <c r="AD4281">
        <v>0</v>
      </c>
      <c r="AE4281">
        <v>48.647693270172425</v>
      </c>
    </row>
    <row r="4282" spans="1:31" x14ac:dyDescent="0.25">
      <c r="A4282">
        <v>2362164</v>
      </c>
      <c r="B4282">
        <v>1</v>
      </c>
      <c r="C4282" t="s">
        <v>80</v>
      </c>
      <c r="D4282" t="s">
        <v>88</v>
      </c>
      <c r="E4282" t="s">
        <v>148</v>
      </c>
      <c r="F4282" t="s">
        <v>12448</v>
      </c>
      <c r="G4282" t="s">
        <v>240</v>
      </c>
      <c r="H4282" t="s">
        <v>151</v>
      </c>
      <c r="I4282" t="s">
        <v>136</v>
      </c>
      <c r="J4282" t="s">
        <v>137</v>
      </c>
      <c r="K4282" t="s">
        <v>138</v>
      </c>
      <c r="L4282" t="s">
        <v>12449</v>
      </c>
      <c r="M4282" t="s">
        <v>12450</v>
      </c>
      <c r="N4282">
        <v>5.6319444440000002</v>
      </c>
      <c r="O4282">
        <v>0</v>
      </c>
      <c r="P4282">
        <v>1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2.5951461869727881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2.5951461869727881</v>
      </c>
    </row>
    <row r="4283" spans="1:31" x14ac:dyDescent="0.25">
      <c r="A4283">
        <v>2362462</v>
      </c>
      <c r="B4283">
        <v>1</v>
      </c>
      <c r="C4283" t="s">
        <v>80</v>
      </c>
      <c r="D4283" t="s">
        <v>92</v>
      </c>
      <c r="E4283" t="s">
        <v>148</v>
      </c>
      <c r="F4283" t="s">
        <v>12451</v>
      </c>
      <c r="G4283" t="s">
        <v>240</v>
      </c>
      <c r="H4283" t="s">
        <v>151</v>
      </c>
      <c r="I4283" t="s">
        <v>136</v>
      </c>
      <c r="J4283" t="s">
        <v>137</v>
      </c>
      <c r="K4283" t="s">
        <v>138</v>
      </c>
      <c r="L4283" t="s">
        <v>12452</v>
      </c>
      <c r="M4283" t="s">
        <v>12453</v>
      </c>
      <c r="N4283">
        <v>3.2441666659999999</v>
      </c>
      <c r="O4283">
        <v>0</v>
      </c>
      <c r="P4283">
        <v>1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1.5454872455237429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1.5454872455237429</v>
      </c>
    </row>
    <row r="4284" spans="1:31" x14ac:dyDescent="0.25">
      <c r="A4284">
        <v>2362170</v>
      </c>
      <c r="B4284">
        <v>1</v>
      </c>
      <c r="C4284" t="s">
        <v>80</v>
      </c>
      <c r="D4284" t="s">
        <v>93</v>
      </c>
      <c r="E4284" t="s">
        <v>166</v>
      </c>
      <c r="F4284" t="s">
        <v>12454</v>
      </c>
      <c r="G4284" t="s">
        <v>168</v>
      </c>
      <c r="H4284" t="s">
        <v>135</v>
      </c>
      <c r="I4284" t="s">
        <v>136</v>
      </c>
      <c r="J4284" t="s">
        <v>137</v>
      </c>
      <c r="K4284" t="s">
        <v>138</v>
      </c>
      <c r="L4284" t="s">
        <v>12455</v>
      </c>
      <c r="M4284" t="s">
        <v>12456</v>
      </c>
      <c r="N4284">
        <v>0.75277777700000004</v>
      </c>
      <c r="O4284">
        <v>0</v>
      </c>
      <c r="P4284">
        <v>0</v>
      </c>
      <c r="Q4284">
        <v>33</v>
      </c>
      <c r="R4284">
        <v>0</v>
      </c>
      <c r="S4284">
        <v>4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212.35548345848392</v>
      </c>
      <c r="Z4284">
        <v>0</v>
      </c>
      <c r="AA4284">
        <v>6.6294631812591085</v>
      </c>
      <c r="AB4284">
        <v>0</v>
      </c>
      <c r="AC4284">
        <v>0</v>
      </c>
      <c r="AD4284">
        <v>0</v>
      </c>
      <c r="AE4284">
        <v>218.98494663974301</v>
      </c>
    </row>
    <row r="4285" spans="1:31" x14ac:dyDescent="0.25">
      <c r="A4285">
        <v>2362393</v>
      </c>
      <c r="B4285">
        <v>1</v>
      </c>
      <c r="C4285" t="s">
        <v>80</v>
      </c>
      <c r="D4285" t="s">
        <v>100</v>
      </c>
      <c r="E4285" t="s">
        <v>166</v>
      </c>
      <c r="F4285" t="s">
        <v>12457</v>
      </c>
      <c r="G4285" t="s">
        <v>489</v>
      </c>
      <c r="H4285" t="s">
        <v>135</v>
      </c>
      <c r="I4285" t="s">
        <v>136</v>
      </c>
      <c r="J4285" t="s">
        <v>137</v>
      </c>
      <c r="K4285" t="s">
        <v>138</v>
      </c>
      <c r="L4285" t="s">
        <v>12458</v>
      </c>
      <c r="M4285" t="s">
        <v>12459</v>
      </c>
      <c r="N4285">
        <v>0.91333333299999997</v>
      </c>
      <c r="O4285">
        <v>0</v>
      </c>
      <c r="P4285">
        <v>888</v>
      </c>
      <c r="Q4285">
        <v>16</v>
      </c>
      <c r="R4285">
        <v>126</v>
      </c>
      <c r="S4285">
        <v>8</v>
      </c>
      <c r="T4285">
        <v>124</v>
      </c>
      <c r="U4285">
        <v>0</v>
      </c>
      <c r="V4285">
        <v>0</v>
      </c>
      <c r="W4285">
        <v>0</v>
      </c>
      <c r="X4285">
        <v>365.55900935097856</v>
      </c>
      <c r="Y4285">
        <v>65.743759403298881</v>
      </c>
      <c r="Z4285">
        <v>213.71579536192763</v>
      </c>
      <c r="AA4285">
        <v>111.26352640433691</v>
      </c>
      <c r="AB4285">
        <v>157.03489521960157</v>
      </c>
      <c r="AC4285">
        <v>0</v>
      </c>
      <c r="AD4285">
        <v>0</v>
      </c>
      <c r="AE4285">
        <v>913.31698574014354</v>
      </c>
    </row>
    <row r="4286" spans="1:31" x14ac:dyDescent="0.25">
      <c r="A4286">
        <v>2362605</v>
      </c>
      <c r="B4286">
        <v>1</v>
      </c>
      <c r="C4286" t="s">
        <v>80</v>
      </c>
      <c r="D4286" t="s">
        <v>102</v>
      </c>
      <c r="E4286" t="s">
        <v>154</v>
      </c>
      <c r="F4286" t="s">
        <v>12460</v>
      </c>
      <c r="G4286" t="s">
        <v>219</v>
      </c>
      <c r="H4286" t="s">
        <v>151</v>
      </c>
      <c r="I4286" t="s">
        <v>136</v>
      </c>
      <c r="J4286" t="s">
        <v>137</v>
      </c>
      <c r="K4286" t="s">
        <v>138</v>
      </c>
      <c r="L4286" t="s">
        <v>12461</v>
      </c>
      <c r="M4286" t="s">
        <v>12462</v>
      </c>
      <c r="N4286">
        <v>1.559722222</v>
      </c>
      <c r="O4286">
        <v>0</v>
      </c>
      <c r="P4286">
        <v>1</v>
      </c>
      <c r="Q4286">
        <v>0</v>
      </c>
      <c r="R4286">
        <v>20</v>
      </c>
      <c r="S4286">
        <v>0</v>
      </c>
      <c r="T4286">
        <v>4</v>
      </c>
      <c r="U4286">
        <v>0</v>
      </c>
      <c r="V4286">
        <v>0</v>
      </c>
      <c r="W4286">
        <v>0</v>
      </c>
      <c r="X4286">
        <v>4.6615890816397165</v>
      </c>
      <c r="Y4286">
        <v>0</v>
      </c>
      <c r="Z4286">
        <v>96.886543341012768</v>
      </c>
      <c r="AA4286">
        <v>0</v>
      </c>
      <c r="AB4286">
        <v>8.7410182047291869</v>
      </c>
      <c r="AC4286">
        <v>0</v>
      </c>
      <c r="AD4286">
        <v>0</v>
      </c>
      <c r="AE4286">
        <v>110.28915062738167</v>
      </c>
    </row>
    <row r="4287" spans="1:31" x14ac:dyDescent="0.25">
      <c r="A4287">
        <v>2362273</v>
      </c>
      <c r="B4287">
        <v>1</v>
      </c>
      <c r="C4287" t="s">
        <v>80</v>
      </c>
      <c r="D4287" t="s">
        <v>84</v>
      </c>
      <c r="E4287" t="s">
        <v>154</v>
      </c>
      <c r="F4287" t="s">
        <v>12463</v>
      </c>
      <c r="G4287" t="s">
        <v>244</v>
      </c>
      <c r="H4287" t="s">
        <v>151</v>
      </c>
      <c r="I4287" t="s">
        <v>136</v>
      </c>
      <c r="J4287" t="s">
        <v>137</v>
      </c>
      <c r="K4287" t="s">
        <v>245</v>
      </c>
      <c r="L4287" t="s">
        <v>12464</v>
      </c>
      <c r="M4287" t="s">
        <v>12465</v>
      </c>
      <c r="N4287">
        <v>4.7066666660000003</v>
      </c>
      <c r="O4287">
        <v>0</v>
      </c>
      <c r="P4287">
        <v>36</v>
      </c>
      <c r="Q4287">
        <v>0</v>
      </c>
      <c r="R4287">
        <v>45</v>
      </c>
      <c r="S4287">
        <v>0</v>
      </c>
      <c r="T4287">
        <v>8</v>
      </c>
      <c r="U4287">
        <v>0</v>
      </c>
      <c r="V4287">
        <v>0</v>
      </c>
      <c r="W4287">
        <v>0</v>
      </c>
      <c r="X4287">
        <v>36.503108065832599</v>
      </c>
      <c r="Y4287">
        <v>0</v>
      </c>
      <c r="Z4287">
        <v>167.30766708991655</v>
      </c>
      <c r="AA4287">
        <v>0</v>
      </c>
      <c r="AB4287">
        <v>21.689326776467414</v>
      </c>
      <c r="AC4287">
        <v>0</v>
      </c>
      <c r="AD4287">
        <v>0</v>
      </c>
      <c r="AE4287">
        <v>225.50010193221658</v>
      </c>
    </row>
    <row r="4288" spans="1:31" x14ac:dyDescent="0.25">
      <c r="A4288">
        <v>2362250</v>
      </c>
      <c r="B4288">
        <v>1</v>
      </c>
      <c r="C4288" t="s">
        <v>80</v>
      </c>
      <c r="D4288" t="s">
        <v>100</v>
      </c>
      <c r="E4288" t="s">
        <v>166</v>
      </c>
      <c r="F4288" t="s">
        <v>11714</v>
      </c>
      <c r="G4288" t="s">
        <v>168</v>
      </c>
      <c r="H4288" t="s">
        <v>135</v>
      </c>
      <c r="I4288" t="s">
        <v>653</v>
      </c>
      <c r="J4288" t="s">
        <v>137</v>
      </c>
      <c r="K4288" t="s">
        <v>138</v>
      </c>
      <c r="L4288" t="s">
        <v>12466</v>
      </c>
      <c r="M4288" t="s">
        <v>12467</v>
      </c>
      <c r="N4288">
        <v>0.05</v>
      </c>
      <c r="O4288">
        <v>4</v>
      </c>
      <c r="P4288">
        <v>914</v>
      </c>
      <c r="Q4288">
        <v>26</v>
      </c>
      <c r="R4288">
        <v>369</v>
      </c>
      <c r="S4288">
        <v>14</v>
      </c>
      <c r="T4288">
        <v>187</v>
      </c>
      <c r="U4288">
        <v>2</v>
      </c>
      <c r="V4288">
        <v>0</v>
      </c>
      <c r="W4288">
        <v>0.13037970443320002</v>
      </c>
      <c r="X4288">
        <v>11.475738300169143</v>
      </c>
      <c r="Y4288">
        <v>0.73504324675599997</v>
      </c>
      <c r="Z4288">
        <v>8.9741056351772546</v>
      </c>
      <c r="AA4288">
        <v>12.780500414074753</v>
      </c>
      <c r="AB4288">
        <v>8.4530476724890029</v>
      </c>
      <c r="AC4288">
        <v>1.7735658632400004</v>
      </c>
      <c r="AD4288">
        <v>0</v>
      </c>
      <c r="AE4288">
        <v>44.322380836339356</v>
      </c>
    </row>
    <row r="4289" spans="1:31" x14ac:dyDescent="0.25">
      <c r="A4289">
        <v>2362150</v>
      </c>
      <c r="B4289">
        <v>1</v>
      </c>
      <c r="C4289" t="s">
        <v>80</v>
      </c>
      <c r="D4289" t="s">
        <v>92</v>
      </c>
      <c r="E4289" t="s">
        <v>166</v>
      </c>
      <c r="F4289" t="s">
        <v>11565</v>
      </c>
      <c r="G4289" t="s">
        <v>168</v>
      </c>
      <c r="H4289" t="s">
        <v>135</v>
      </c>
      <c r="I4289" t="s">
        <v>136</v>
      </c>
      <c r="J4289" t="s">
        <v>137</v>
      </c>
      <c r="K4289" t="s">
        <v>138</v>
      </c>
      <c r="L4289" t="s">
        <v>12468</v>
      </c>
      <c r="M4289" t="s">
        <v>12469</v>
      </c>
      <c r="N4289">
        <v>0.1225</v>
      </c>
      <c r="O4289">
        <v>0</v>
      </c>
      <c r="P4289">
        <v>92</v>
      </c>
      <c r="Q4289">
        <v>7</v>
      </c>
      <c r="R4289">
        <v>19</v>
      </c>
      <c r="S4289">
        <v>4</v>
      </c>
      <c r="T4289">
        <v>6</v>
      </c>
      <c r="U4289">
        <v>0</v>
      </c>
      <c r="V4289">
        <v>0</v>
      </c>
      <c r="W4289">
        <v>0</v>
      </c>
      <c r="X4289">
        <v>2.8318149315031746</v>
      </c>
      <c r="Y4289">
        <v>8.2150354078047503</v>
      </c>
      <c r="Z4289">
        <v>0.37316680924089596</v>
      </c>
      <c r="AA4289">
        <v>14.855145229142259</v>
      </c>
      <c r="AB4289">
        <v>0.83938811713933748</v>
      </c>
      <c r="AC4289">
        <v>0</v>
      </c>
      <c r="AD4289">
        <v>0</v>
      </c>
      <c r="AE4289">
        <v>27.114550494830418</v>
      </c>
    </row>
    <row r="4290" spans="1:31" x14ac:dyDescent="0.25">
      <c r="A4290">
        <v>2362585</v>
      </c>
      <c r="B4290">
        <v>1</v>
      </c>
      <c r="C4290" t="s">
        <v>80</v>
      </c>
      <c r="D4290" t="s">
        <v>82</v>
      </c>
      <c r="E4290" t="s">
        <v>148</v>
      </c>
      <c r="F4290" t="s">
        <v>12470</v>
      </c>
      <c r="G4290" t="s">
        <v>150</v>
      </c>
      <c r="H4290" t="s">
        <v>151</v>
      </c>
      <c r="I4290" t="s">
        <v>136</v>
      </c>
      <c r="J4290" t="s">
        <v>137</v>
      </c>
      <c r="K4290" t="s">
        <v>138</v>
      </c>
      <c r="L4290" t="s">
        <v>12471</v>
      </c>
      <c r="M4290" t="s">
        <v>12472</v>
      </c>
      <c r="N4290">
        <v>3.7858333329999998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1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7.7844877060569013</v>
      </c>
      <c r="AC4290">
        <v>0</v>
      </c>
      <c r="AD4290">
        <v>0</v>
      </c>
      <c r="AE4290">
        <v>7.7844877060569013</v>
      </c>
    </row>
    <row r="4291" spans="1:31" x14ac:dyDescent="0.25">
      <c r="A4291">
        <v>2362476</v>
      </c>
      <c r="B4291">
        <v>1</v>
      </c>
      <c r="C4291" t="s">
        <v>81</v>
      </c>
      <c r="D4291" t="s">
        <v>127</v>
      </c>
      <c r="E4291" t="s">
        <v>148</v>
      </c>
      <c r="F4291" t="s">
        <v>12473</v>
      </c>
      <c r="G4291" t="s">
        <v>150</v>
      </c>
      <c r="H4291" t="s">
        <v>151</v>
      </c>
      <c r="I4291" t="s">
        <v>136</v>
      </c>
      <c r="J4291" t="s">
        <v>137</v>
      </c>
      <c r="K4291" t="s">
        <v>138</v>
      </c>
      <c r="L4291" t="s">
        <v>12474</v>
      </c>
      <c r="M4291" t="s">
        <v>12475</v>
      </c>
      <c r="N4291">
        <v>3.628055555</v>
      </c>
      <c r="O4291">
        <v>0</v>
      </c>
      <c r="P4291">
        <v>9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11.232313698935718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11.232313698935718</v>
      </c>
    </row>
    <row r="4292" spans="1:31" x14ac:dyDescent="0.25">
      <c r="A4292">
        <v>2362167</v>
      </c>
      <c r="B4292">
        <v>1</v>
      </c>
      <c r="C4292" t="s">
        <v>80</v>
      </c>
      <c r="D4292" t="s">
        <v>100</v>
      </c>
      <c r="E4292" t="s">
        <v>166</v>
      </c>
      <c r="F4292" t="s">
        <v>2389</v>
      </c>
      <c r="G4292" t="s">
        <v>168</v>
      </c>
      <c r="H4292" t="s">
        <v>135</v>
      </c>
      <c r="I4292" t="s">
        <v>136</v>
      </c>
      <c r="J4292" t="s">
        <v>137</v>
      </c>
      <c r="K4292" t="s">
        <v>138</v>
      </c>
      <c r="L4292" t="s">
        <v>12476</v>
      </c>
      <c r="M4292" t="s">
        <v>12477</v>
      </c>
      <c r="N4292">
        <v>0.99472222200000004</v>
      </c>
      <c r="O4292">
        <v>1</v>
      </c>
      <c r="P4292">
        <v>361</v>
      </c>
      <c r="Q4292">
        <v>178</v>
      </c>
      <c r="R4292">
        <v>204</v>
      </c>
      <c r="S4292">
        <v>12</v>
      </c>
      <c r="T4292">
        <v>47</v>
      </c>
      <c r="U4292">
        <v>2</v>
      </c>
      <c r="V4292">
        <v>0</v>
      </c>
      <c r="W4292">
        <v>0.88848757123163558</v>
      </c>
      <c r="X4292">
        <v>149.63545964867387</v>
      </c>
      <c r="Y4292">
        <v>1736.8377413523863</v>
      </c>
      <c r="Z4292">
        <v>1258.3756530889925</v>
      </c>
      <c r="AA4292">
        <v>52.679617105600194</v>
      </c>
      <c r="AB4292">
        <v>61.829198261153891</v>
      </c>
      <c r="AC4292">
        <v>153.2085292447025</v>
      </c>
      <c r="AD4292">
        <v>0</v>
      </c>
      <c r="AE4292">
        <v>3413.4546862727411</v>
      </c>
    </row>
    <row r="4293" spans="1:31" x14ac:dyDescent="0.25">
      <c r="A4293">
        <v>2362190</v>
      </c>
      <c r="B4293">
        <v>1</v>
      </c>
      <c r="C4293" t="s">
        <v>80</v>
      </c>
      <c r="D4293" t="s">
        <v>83</v>
      </c>
      <c r="E4293" t="s">
        <v>132</v>
      </c>
      <c r="F4293" t="s">
        <v>10910</v>
      </c>
      <c r="G4293" t="s">
        <v>1116</v>
      </c>
      <c r="H4293" t="s">
        <v>135</v>
      </c>
      <c r="I4293" t="s">
        <v>136</v>
      </c>
      <c r="J4293" t="s">
        <v>137</v>
      </c>
      <c r="K4293" t="s">
        <v>138</v>
      </c>
      <c r="L4293" t="s">
        <v>12019</v>
      </c>
      <c r="M4293" t="s">
        <v>12478</v>
      </c>
      <c r="N4293">
        <v>1.4141666660000001</v>
      </c>
      <c r="O4293">
        <v>1</v>
      </c>
      <c r="P4293">
        <v>14</v>
      </c>
      <c r="Q4293">
        <v>0</v>
      </c>
      <c r="R4293">
        <v>1</v>
      </c>
      <c r="S4293">
        <v>19</v>
      </c>
      <c r="T4293">
        <v>32</v>
      </c>
      <c r="U4293">
        <v>7</v>
      </c>
      <c r="V4293">
        <v>1</v>
      </c>
      <c r="W4293">
        <v>0.37365139351450838</v>
      </c>
      <c r="X4293">
        <v>4.9920110616024607</v>
      </c>
      <c r="Y4293">
        <v>0</v>
      </c>
      <c r="Z4293">
        <v>15.972094738250718</v>
      </c>
      <c r="AA4293">
        <v>228.21747210976716</v>
      </c>
      <c r="AB4293">
        <v>98.691478729119154</v>
      </c>
      <c r="AC4293">
        <v>1080.0751132762052</v>
      </c>
      <c r="AD4293">
        <v>75.596839585299477</v>
      </c>
      <c r="AE4293">
        <v>1503.9186608937587</v>
      </c>
    </row>
    <row r="4294" spans="1:31" x14ac:dyDescent="0.25">
      <c r="A4294">
        <v>2362336</v>
      </c>
      <c r="B4294">
        <v>1</v>
      </c>
      <c r="C4294" t="s">
        <v>80</v>
      </c>
      <c r="D4294" t="s">
        <v>100</v>
      </c>
      <c r="E4294" t="s">
        <v>166</v>
      </c>
      <c r="F4294" t="s">
        <v>12479</v>
      </c>
      <c r="G4294" t="s">
        <v>168</v>
      </c>
      <c r="H4294" t="s">
        <v>135</v>
      </c>
      <c r="I4294" t="s">
        <v>653</v>
      </c>
      <c r="J4294" t="s">
        <v>137</v>
      </c>
      <c r="K4294" t="s">
        <v>138</v>
      </c>
      <c r="L4294" t="s">
        <v>12480</v>
      </c>
      <c r="M4294" t="s">
        <v>12481</v>
      </c>
      <c r="N4294">
        <v>4.6111111000000003E-2</v>
      </c>
      <c r="O4294">
        <v>4</v>
      </c>
      <c r="P4294">
        <v>1646</v>
      </c>
      <c r="Q4294">
        <v>4</v>
      </c>
      <c r="R4294">
        <v>101</v>
      </c>
      <c r="S4294">
        <v>9</v>
      </c>
      <c r="T4294">
        <v>75</v>
      </c>
      <c r="U4294">
        <v>0</v>
      </c>
      <c r="V4294">
        <v>0</v>
      </c>
      <c r="W4294">
        <v>6.561574069332349</v>
      </c>
      <c r="X4294">
        <v>28.111191758608211</v>
      </c>
      <c r="Y4294">
        <v>0.61920156086149114</v>
      </c>
      <c r="Z4294">
        <v>2.7523436522473728</v>
      </c>
      <c r="AA4294">
        <v>8.6059280880093194</v>
      </c>
      <c r="AB4294">
        <v>4.7252569334607353</v>
      </c>
      <c r="AC4294">
        <v>0</v>
      </c>
      <c r="AD4294">
        <v>0</v>
      </c>
      <c r="AE4294">
        <v>51.375496062519481</v>
      </c>
    </row>
    <row r="4295" spans="1:31" x14ac:dyDescent="0.25">
      <c r="A4295">
        <v>2362645</v>
      </c>
      <c r="B4295">
        <v>1</v>
      </c>
      <c r="C4295" t="s">
        <v>80</v>
      </c>
      <c r="D4295" t="s">
        <v>93</v>
      </c>
      <c r="E4295" t="s">
        <v>148</v>
      </c>
      <c r="F4295" t="s">
        <v>12482</v>
      </c>
      <c r="G4295" t="s">
        <v>160</v>
      </c>
      <c r="H4295" t="s">
        <v>151</v>
      </c>
      <c r="I4295" t="s">
        <v>136</v>
      </c>
      <c r="J4295" t="s">
        <v>137</v>
      </c>
      <c r="K4295" t="s">
        <v>138</v>
      </c>
      <c r="L4295" t="s">
        <v>12483</v>
      </c>
      <c r="M4295" t="s">
        <v>12484</v>
      </c>
      <c r="N4295">
        <v>3.5724999999999998</v>
      </c>
      <c r="O4295">
        <v>0</v>
      </c>
      <c r="P4295">
        <v>3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5.425489137359655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5.425489137359655</v>
      </c>
    </row>
    <row r="4296" spans="1:31" x14ac:dyDescent="0.25">
      <c r="A4296">
        <v>2362376</v>
      </c>
      <c r="B4296">
        <v>1</v>
      </c>
      <c r="C4296" t="s">
        <v>80</v>
      </c>
      <c r="D4296" t="s">
        <v>108</v>
      </c>
      <c r="E4296" t="s">
        <v>171</v>
      </c>
      <c r="F4296" t="s">
        <v>12485</v>
      </c>
      <c r="G4296" t="s">
        <v>244</v>
      </c>
      <c r="H4296" t="s">
        <v>135</v>
      </c>
      <c r="I4296" t="s">
        <v>136</v>
      </c>
      <c r="J4296" t="s">
        <v>137</v>
      </c>
      <c r="K4296" t="s">
        <v>245</v>
      </c>
      <c r="L4296" t="s">
        <v>12486</v>
      </c>
      <c r="M4296" t="s">
        <v>12487</v>
      </c>
      <c r="N4296">
        <v>1.813055555</v>
      </c>
      <c r="O4296">
        <v>0</v>
      </c>
      <c r="P4296">
        <v>3257</v>
      </c>
      <c r="Q4296">
        <v>2</v>
      </c>
      <c r="R4296">
        <v>724</v>
      </c>
      <c r="S4296">
        <v>24</v>
      </c>
      <c r="T4296">
        <v>521</v>
      </c>
      <c r="U4296">
        <v>0</v>
      </c>
      <c r="V4296">
        <v>0</v>
      </c>
      <c r="W4296">
        <v>0</v>
      </c>
      <c r="X4296">
        <v>1169.2689861554502</v>
      </c>
      <c r="Y4296">
        <v>140.32802037958803</v>
      </c>
      <c r="Z4296">
        <v>2610.8638225479317</v>
      </c>
      <c r="AA4296">
        <v>369.63725184297209</v>
      </c>
      <c r="AB4296">
        <v>1394.6824432356159</v>
      </c>
      <c r="AC4296">
        <v>0</v>
      </c>
      <c r="AD4296">
        <v>0</v>
      </c>
      <c r="AE4296">
        <v>5684.7805241615579</v>
      </c>
    </row>
    <row r="4297" spans="1:31" x14ac:dyDescent="0.25">
      <c r="A4297">
        <v>2362559</v>
      </c>
      <c r="B4297">
        <v>1</v>
      </c>
      <c r="C4297" t="s">
        <v>80</v>
      </c>
      <c r="D4297" t="s">
        <v>97</v>
      </c>
      <c r="E4297" t="s">
        <v>132</v>
      </c>
      <c r="F4297" t="s">
        <v>12488</v>
      </c>
      <c r="G4297" t="s">
        <v>134</v>
      </c>
      <c r="H4297" t="s">
        <v>135</v>
      </c>
      <c r="I4297" t="s">
        <v>136</v>
      </c>
      <c r="J4297" t="s">
        <v>137</v>
      </c>
      <c r="K4297" t="s">
        <v>138</v>
      </c>
      <c r="L4297" t="s">
        <v>12489</v>
      </c>
      <c r="M4297" t="s">
        <v>12490</v>
      </c>
      <c r="N4297">
        <v>0.90666666600000001</v>
      </c>
      <c r="O4297">
        <v>0</v>
      </c>
      <c r="P4297">
        <v>30</v>
      </c>
      <c r="Q4297">
        <v>0</v>
      </c>
      <c r="R4297">
        <v>0</v>
      </c>
      <c r="S4297">
        <v>0</v>
      </c>
      <c r="T4297">
        <v>1</v>
      </c>
      <c r="U4297">
        <v>0</v>
      </c>
      <c r="V4297">
        <v>0</v>
      </c>
      <c r="W4297">
        <v>0</v>
      </c>
      <c r="X4297">
        <v>12.06955791170965</v>
      </c>
      <c r="Y4297">
        <v>0</v>
      </c>
      <c r="Z4297">
        <v>0</v>
      </c>
      <c r="AA4297">
        <v>0</v>
      </c>
      <c r="AB4297">
        <v>0.19359574850874334</v>
      </c>
      <c r="AC4297">
        <v>0</v>
      </c>
      <c r="AD4297">
        <v>0</v>
      </c>
      <c r="AE4297">
        <v>12.263153660218393</v>
      </c>
    </row>
    <row r="4298" spans="1:31" x14ac:dyDescent="0.25">
      <c r="A4298">
        <v>2362582</v>
      </c>
      <c r="B4298">
        <v>1</v>
      </c>
      <c r="C4298" t="s">
        <v>80</v>
      </c>
      <c r="D4298" t="s">
        <v>101</v>
      </c>
      <c r="E4298" t="s">
        <v>225</v>
      </c>
      <c r="F4298" t="s">
        <v>12491</v>
      </c>
      <c r="G4298" t="s">
        <v>156</v>
      </c>
      <c r="H4298" t="s">
        <v>151</v>
      </c>
      <c r="I4298" t="s">
        <v>136</v>
      </c>
      <c r="J4298" t="s">
        <v>137</v>
      </c>
      <c r="K4298" t="s">
        <v>138</v>
      </c>
      <c r="L4298" t="s">
        <v>12492</v>
      </c>
      <c r="M4298" t="s">
        <v>12493</v>
      </c>
      <c r="N4298">
        <v>0.65249999999999997</v>
      </c>
      <c r="O4298">
        <v>0</v>
      </c>
      <c r="P4298">
        <v>8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1.5402632170032133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1.5402632170032133</v>
      </c>
    </row>
    <row r="4299" spans="1:31" x14ac:dyDescent="0.25">
      <c r="A4299">
        <v>2362625</v>
      </c>
      <c r="B4299">
        <v>1</v>
      </c>
      <c r="C4299" t="s">
        <v>80</v>
      </c>
      <c r="D4299" t="s">
        <v>107</v>
      </c>
      <c r="E4299" t="s">
        <v>225</v>
      </c>
      <c r="F4299" t="s">
        <v>12494</v>
      </c>
      <c r="G4299" t="s">
        <v>227</v>
      </c>
      <c r="H4299" t="s">
        <v>151</v>
      </c>
      <c r="I4299" t="s">
        <v>136</v>
      </c>
      <c r="J4299" t="s">
        <v>137</v>
      </c>
      <c r="K4299" t="s">
        <v>138</v>
      </c>
      <c r="L4299" t="s">
        <v>12495</v>
      </c>
      <c r="M4299" t="s">
        <v>12354</v>
      </c>
      <c r="N4299">
        <v>2.636666666</v>
      </c>
      <c r="O4299">
        <v>0</v>
      </c>
      <c r="P4299">
        <v>108</v>
      </c>
      <c r="Q4299">
        <v>0</v>
      </c>
      <c r="R4299">
        <v>0</v>
      </c>
      <c r="S4299">
        <v>0</v>
      </c>
      <c r="T4299">
        <v>5</v>
      </c>
      <c r="U4299">
        <v>0</v>
      </c>
      <c r="V4299">
        <v>0</v>
      </c>
      <c r="W4299">
        <v>0</v>
      </c>
      <c r="X4299">
        <v>58.514101428305892</v>
      </c>
      <c r="Y4299">
        <v>0</v>
      </c>
      <c r="Z4299">
        <v>0</v>
      </c>
      <c r="AA4299">
        <v>0</v>
      </c>
      <c r="AB4299">
        <v>7.5678006869037375</v>
      </c>
      <c r="AC4299">
        <v>0</v>
      </c>
      <c r="AD4299">
        <v>0</v>
      </c>
      <c r="AE4299">
        <v>66.08190211520963</v>
      </c>
    </row>
    <row r="4300" spans="1:31" x14ac:dyDescent="0.25">
      <c r="A4300">
        <v>2362482</v>
      </c>
      <c r="B4300">
        <v>1</v>
      </c>
      <c r="C4300" t="s">
        <v>81</v>
      </c>
      <c r="D4300" t="s">
        <v>112</v>
      </c>
      <c r="E4300" t="s">
        <v>166</v>
      </c>
      <c r="F4300" t="s">
        <v>12496</v>
      </c>
      <c r="G4300" t="s">
        <v>168</v>
      </c>
      <c r="H4300" t="s">
        <v>135</v>
      </c>
      <c r="I4300" t="s">
        <v>136</v>
      </c>
      <c r="J4300" t="s">
        <v>137</v>
      </c>
      <c r="K4300" t="s">
        <v>138</v>
      </c>
      <c r="L4300" t="s">
        <v>12497</v>
      </c>
      <c r="M4300" t="s">
        <v>12498</v>
      </c>
      <c r="N4300">
        <v>0.78666666600000001</v>
      </c>
      <c r="O4300">
        <v>1</v>
      </c>
      <c r="P4300">
        <v>5018</v>
      </c>
      <c r="Q4300">
        <v>675</v>
      </c>
      <c r="R4300">
        <v>766</v>
      </c>
      <c r="S4300">
        <v>95</v>
      </c>
      <c r="T4300">
        <v>898</v>
      </c>
      <c r="U4300">
        <v>13</v>
      </c>
      <c r="V4300">
        <v>9</v>
      </c>
      <c r="W4300">
        <v>3.0682688250761339</v>
      </c>
      <c r="X4300">
        <v>911.15302487438021</v>
      </c>
      <c r="Y4300">
        <v>1529.4990307357307</v>
      </c>
      <c r="Z4300">
        <v>637.18423413455912</v>
      </c>
      <c r="AA4300">
        <v>521.9468168588636</v>
      </c>
      <c r="AB4300">
        <v>448.62177090129768</v>
      </c>
      <c r="AC4300">
        <v>726.82470283238365</v>
      </c>
      <c r="AD4300">
        <v>601.4805117861614</v>
      </c>
      <c r="AE4300">
        <v>5379.7783609484532</v>
      </c>
    </row>
    <row r="4301" spans="1:31" x14ac:dyDescent="0.25">
      <c r="A4301">
        <v>2362233</v>
      </c>
      <c r="B4301">
        <v>1</v>
      </c>
      <c r="C4301" t="s">
        <v>80</v>
      </c>
      <c r="D4301" t="s">
        <v>82</v>
      </c>
      <c r="E4301" t="s">
        <v>225</v>
      </c>
      <c r="F4301" t="s">
        <v>5461</v>
      </c>
      <c r="G4301" t="s">
        <v>219</v>
      </c>
      <c r="H4301" t="s">
        <v>151</v>
      </c>
      <c r="I4301" t="s">
        <v>136</v>
      </c>
      <c r="J4301" t="s">
        <v>137</v>
      </c>
      <c r="K4301" t="s">
        <v>138</v>
      </c>
      <c r="L4301" t="s">
        <v>12499</v>
      </c>
      <c r="M4301" t="s">
        <v>12500</v>
      </c>
      <c r="N4301">
        <v>1.2102777769999999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15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25.985278449571247</v>
      </c>
      <c r="AC4301">
        <v>0</v>
      </c>
      <c r="AD4301">
        <v>0</v>
      </c>
      <c r="AE4301">
        <v>25.985278449571247</v>
      </c>
    </row>
    <row r="4302" spans="1:31" x14ac:dyDescent="0.25">
      <c r="A4302">
        <v>2362396</v>
      </c>
      <c r="B4302">
        <v>1</v>
      </c>
      <c r="C4302" t="s">
        <v>80</v>
      </c>
      <c r="D4302" t="s">
        <v>93</v>
      </c>
      <c r="E4302" t="s">
        <v>148</v>
      </c>
      <c r="F4302" t="s">
        <v>12501</v>
      </c>
      <c r="G4302" t="s">
        <v>160</v>
      </c>
      <c r="H4302" t="s">
        <v>151</v>
      </c>
      <c r="I4302" t="s">
        <v>136</v>
      </c>
      <c r="J4302" t="s">
        <v>137</v>
      </c>
      <c r="K4302" t="s">
        <v>138</v>
      </c>
      <c r="L4302" t="s">
        <v>12502</v>
      </c>
      <c r="M4302" t="s">
        <v>12503</v>
      </c>
      <c r="N4302">
        <v>3.9202777769999999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1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2.1874723768272777E-2</v>
      </c>
      <c r="AC4302">
        <v>0</v>
      </c>
      <c r="AD4302">
        <v>0</v>
      </c>
      <c r="AE4302">
        <v>2.1874723768272777E-2</v>
      </c>
    </row>
    <row r="4303" spans="1:31" x14ac:dyDescent="0.25">
      <c r="A4303">
        <v>2362880</v>
      </c>
      <c r="B4303">
        <v>1</v>
      </c>
      <c r="C4303" t="s">
        <v>80</v>
      </c>
      <c r="D4303" t="s">
        <v>96</v>
      </c>
      <c r="E4303" t="s">
        <v>148</v>
      </c>
      <c r="F4303" t="s">
        <v>12504</v>
      </c>
      <c r="G4303" t="s">
        <v>160</v>
      </c>
      <c r="H4303" t="s">
        <v>151</v>
      </c>
      <c r="I4303" t="s">
        <v>136</v>
      </c>
      <c r="J4303" t="s">
        <v>137</v>
      </c>
      <c r="K4303" t="s">
        <v>138</v>
      </c>
      <c r="L4303" t="s">
        <v>12505</v>
      </c>
      <c r="M4303" t="s">
        <v>12506</v>
      </c>
      <c r="N4303">
        <v>1.6927777770000001</v>
      </c>
      <c r="O4303">
        <v>0</v>
      </c>
      <c r="P4303">
        <v>1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1.1416003354208399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1.1416003354208399</v>
      </c>
    </row>
    <row r="4304" spans="1:31" x14ac:dyDescent="0.25">
      <c r="A4304">
        <v>2363089</v>
      </c>
      <c r="B4304">
        <v>1</v>
      </c>
      <c r="C4304" t="s">
        <v>81</v>
      </c>
      <c r="D4304" t="s">
        <v>119</v>
      </c>
      <c r="E4304" t="s">
        <v>166</v>
      </c>
      <c r="F4304" t="s">
        <v>6298</v>
      </c>
      <c r="G4304" t="s">
        <v>168</v>
      </c>
      <c r="H4304" t="s">
        <v>135</v>
      </c>
      <c r="I4304" t="s">
        <v>136</v>
      </c>
      <c r="J4304" t="s">
        <v>137</v>
      </c>
      <c r="K4304" t="s">
        <v>138</v>
      </c>
      <c r="L4304" t="s">
        <v>12507</v>
      </c>
      <c r="M4304" t="s">
        <v>12508</v>
      </c>
      <c r="N4304">
        <v>0.319722222</v>
      </c>
      <c r="O4304">
        <v>3</v>
      </c>
      <c r="P4304">
        <v>2732</v>
      </c>
      <c r="Q4304">
        <v>31</v>
      </c>
      <c r="R4304">
        <v>555</v>
      </c>
      <c r="S4304">
        <v>17</v>
      </c>
      <c r="T4304">
        <v>281</v>
      </c>
      <c r="U4304">
        <v>0</v>
      </c>
      <c r="V4304">
        <v>3</v>
      </c>
      <c r="W4304">
        <v>0.91151343247590955</v>
      </c>
      <c r="X4304">
        <v>158.78400055575048</v>
      </c>
      <c r="Y4304">
        <v>73.262094711104197</v>
      </c>
      <c r="Z4304">
        <v>339.30534729201673</v>
      </c>
      <c r="AA4304">
        <v>72.863473745787132</v>
      </c>
      <c r="AB4304">
        <v>66.208353190536812</v>
      </c>
      <c r="AC4304">
        <v>0</v>
      </c>
      <c r="AD4304">
        <v>39.463518901362143</v>
      </c>
      <c r="AE4304">
        <v>750.79830182903345</v>
      </c>
    </row>
    <row r="4305" spans="1:31" x14ac:dyDescent="0.25">
      <c r="A4305">
        <v>2363072</v>
      </c>
      <c r="B4305">
        <v>1</v>
      </c>
      <c r="C4305" t="s">
        <v>80</v>
      </c>
      <c r="D4305" t="s">
        <v>97</v>
      </c>
      <c r="E4305" t="s">
        <v>148</v>
      </c>
      <c r="F4305" t="s">
        <v>12509</v>
      </c>
      <c r="G4305" t="s">
        <v>1167</v>
      </c>
      <c r="H4305" t="s">
        <v>151</v>
      </c>
      <c r="I4305" t="s">
        <v>136</v>
      </c>
      <c r="J4305" t="s">
        <v>137</v>
      </c>
      <c r="K4305" t="s">
        <v>138</v>
      </c>
      <c r="L4305" t="s">
        <v>12510</v>
      </c>
      <c r="M4305" t="s">
        <v>12511</v>
      </c>
      <c r="N4305">
        <v>0.87777777700000004</v>
      </c>
      <c r="O4305">
        <v>0</v>
      </c>
      <c r="P4305">
        <v>1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0.29944268848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0.29944268848</v>
      </c>
    </row>
    <row r="4306" spans="1:31" x14ac:dyDescent="0.25">
      <c r="A4306">
        <v>2362966</v>
      </c>
      <c r="B4306">
        <v>1</v>
      </c>
      <c r="C4306" t="s">
        <v>80</v>
      </c>
      <c r="D4306" t="s">
        <v>91</v>
      </c>
      <c r="E4306" t="s">
        <v>225</v>
      </c>
      <c r="F4306" t="s">
        <v>12512</v>
      </c>
      <c r="G4306" t="s">
        <v>3821</v>
      </c>
      <c r="H4306" t="s">
        <v>151</v>
      </c>
      <c r="I4306" t="s">
        <v>136</v>
      </c>
      <c r="J4306" t="s">
        <v>137</v>
      </c>
      <c r="K4306" t="s">
        <v>138</v>
      </c>
      <c r="L4306" t="s">
        <v>12513</v>
      </c>
      <c r="M4306" t="s">
        <v>12514</v>
      </c>
      <c r="N4306">
        <v>1.217777777</v>
      </c>
      <c r="O4306">
        <v>0</v>
      </c>
      <c r="P4306">
        <v>3</v>
      </c>
      <c r="Q4306">
        <v>0</v>
      </c>
      <c r="R4306">
        <v>2</v>
      </c>
      <c r="S4306">
        <v>0</v>
      </c>
      <c r="T4306">
        <v>2</v>
      </c>
      <c r="U4306">
        <v>0</v>
      </c>
      <c r="V4306">
        <v>0</v>
      </c>
      <c r="W4306">
        <v>0</v>
      </c>
      <c r="X4306">
        <v>2.112473666256486</v>
      </c>
      <c r="Y4306">
        <v>0</v>
      </c>
      <c r="Z4306">
        <v>2.9928929379320111</v>
      </c>
      <c r="AA4306">
        <v>0</v>
      </c>
      <c r="AB4306">
        <v>6.5604528349459441</v>
      </c>
      <c r="AC4306">
        <v>0</v>
      </c>
      <c r="AD4306">
        <v>0</v>
      </c>
      <c r="AE4306">
        <v>11.665819439134442</v>
      </c>
    </row>
    <row r="4307" spans="1:31" x14ac:dyDescent="0.25">
      <c r="A4307">
        <v>2362757</v>
      </c>
      <c r="B4307">
        <v>1</v>
      </c>
      <c r="C4307" t="s">
        <v>80</v>
      </c>
      <c r="D4307" t="s">
        <v>85</v>
      </c>
      <c r="E4307" t="s">
        <v>225</v>
      </c>
      <c r="F4307" t="s">
        <v>12515</v>
      </c>
      <c r="G4307" t="s">
        <v>252</v>
      </c>
      <c r="H4307" t="s">
        <v>151</v>
      </c>
      <c r="I4307" t="s">
        <v>136</v>
      </c>
      <c r="J4307" t="s">
        <v>137</v>
      </c>
      <c r="K4307" t="s">
        <v>245</v>
      </c>
      <c r="L4307" t="s">
        <v>12516</v>
      </c>
      <c r="M4307" t="s">
        <v>12517</v>
      </c>
      <c r="N4307">
        <v>6.801111111</v>
      </c>
      <c r="O4307">
        <v>0</v>
      </c>
      <c r="P4307">
        <v>98</v>
      </c>
      <c r="Q4307">
        <v>0</v>
      </c>
      <c r="R4307">
        <v>0</v>
      </c>
      <c r="S4307">
        <v>0</v>
      </c>
      <c r="T4307">
        <v>13</v>
      </c>
      <c r="U4307">
        <v>0</v>
      </c>
      <c r="V4307">
        <v>0</v>
      </c>
      <c r="W4307">
        <v>0</v>
      </c>
      <c r="X4307">
        <v>228.62211030315385</v>
      </c>
      <c r="Y4307">
        <v>0</v>
      </c>
      <c r="Z4307">
        <v>0</v>
      </c>
      <c r="AA4307">
        <v>0</v>
      </c>
      <c r="AB4307">
        <v>90.318989360347558</v>
      </c>
      <c r="AC4307">
        <v>0</v>
      </c>
      <c r="AD4307">
        <v>0</v>
      </c>
      <c r="AE4307">
        <v>318.9410996635014</v>
      </c>
    </row>
    <row r="4308" spans="1:31" x14ac:dyDescent="0.25">
      <c r="A4308">
        <v>2363175</v>
      </c>
      <c r="B4308">
        <v>1</v>
      </c>
      <c r="C4308" t="s">
        <v>80</v>
      </c>
      <c r="D4308" t="s">
        <v>93</v>
      </c>
      <c r="E4308" t="s">
        <v>320</v>
      </c>
      <c r="F4308" t="s">
        <v>12518</v>
      </c>
      <c r="G4308" t="s">
        <v>168</v>
      </c>
      <c r="H4308" t="s">
        <v>135</v>
      </c>
      <c r="I4308" t="s">
        <v>136</v>
      </c>
      <c r="J4308" t="s">
        <v>137</v>
      </c>
      <c r="K4308" t="s">
        <v>138</v>
      </c>
      <c r="L4308" t="s">
        <v>12519</v>
      </c>
      <c r="M4308" t="s">
        <v>12520</v>
      </c>
      <c r="N4308">
        <v>0.34583333300000002</v>
      </c>
      <c r="O4308">
        <v>4</v>
      </c>
      <c r="P4308">
        <v>3520</v>
      </c>
      <c r="Q4308">
        <v>111</v>
      </c>
      <c r="R4308">
        <v>910</v>
      </c>
      <c r="S4308">
        <v>57</v>
      </c>
      <c r="T4308">
        <v>751</v>
      </c>
      <c r="U4308">
        <v>2</v>
      </c>
      <c r="V4308">
        <v>1</v>
      </c>
      <c r="W4308">
        <v>2.5278005359519997</v>
      </c>
      <c r="X4308">
        <v>323.70528777106045</v>
      </c>
      <c r="Y4308">
        <v>389.70341649969606</v>
      </c>
      <c r="Z4308">
        <v>974.07294368767384</v>
      </c>
      <c r="AA4308">
        <v>75.244312377203684</v>
      </c>
      <c r="AB4308">
        <v>255.59691954964833</v>
      </c>
      <c r="AC4308">
        <v>16.32727661937653</v>
      </c>
      <c r="AD4308">
        <v>2.1105704609732876</v>
      </c>
      <c r="AE4308">
        <v>2039.2885275015844</v>
      </c>
    </row>
    <row r="4309" spans="1:31" x14ac:dyDescent="0.25">
      <c r="A4309">
        <v>2363152</v>
      </c>
      <c r="B4309">
        <v>1</v>
      </c>
      <c r="C4309" t="s">
        <v>80</v>
      </c>
      <c r="D4309" t="s">
        <v>92</v>
      </c>
      <c r="E4309" t="s">
        <v>148</v>
      </c>
      <c r="F4309" t="s">
        <v>12521</v>
      </c>
      <c r="G4309" t="s">
        <v>160</v>
      </c>
      <c r="H4309" t="s">
        <v>151</v>
      </c>
      <c r="I4309" t="s">
        <v>136</v>
      </c>
      <c r="J4309" t="s">
        <v>137</v>
      </c>
      <c r="K4309" t="s">
        <v>138</v>
      </c>
      <c r="L4309" t="s">
        <v>12522</v>
      </c>
      <c r="M4309" t="s">
        <v>12523</v>
      </c>
      <c r="N4309">
        <v>1.910833333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1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9.2571766995875014E-3</v>
      </c>
      <c r="AC4309">
        <v>0</v>
      </c>
      <c r="AD4309">
        <v>0</v>
      </c>
      <c r="AE4309">
        <v>9.2571766995875014E-3</v>
      </c>
    </row>
    <row r="4310" spans="1:31" x14ac:dyDescent="0.25">
      <c r="A4310">
        <v>2362963</v>
      </c>
      <c r="B4310">
        <v>1</v>
      </c>
      <c r="C4310" t="s">
        <v>80</v>
      </c>
      <c r="D4310" t="s">
        <v>99</v>
      </c>
      <c r="E4310" t="s">
        <v>148</v>
      </c>
      <c r="F4310" t="s">
        <v>12524</v>
      </c>
      <c r="G4310" t="s">
        <v>240</v>
      </c>
      <c r="H4310" t="s">
        <v>151</v>
      </c>
      <c r="I4310" t="s">
        <v>136</v>
      </c>
      <c r="J4310" t="s">
        <v>137</v>
      </c>
      <c r="K4310" t="s">
        <v>138</v>
      </c>
      <c r="L4310" t="s">
        <v>12525</v>
      </c>
      <c r="M4310" t="s">
        <v>12526</v>
      </c>
      <c r="N4310">
        <v>3.4097222220000001</v>
      </c>
      <c r="O4310">
        <v>0</v>
      </c>
      <c r="P4310">
        <v>1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</row>
    <row r="4311" spans="1:31" x14ac:dyDescent="0.25">
      <c r="A4311">
        <v>2362697</v>
      </c>
      <c r="B4311">
        <v>1</v>
      </c>
      <c r="C4311" t="s">
        <v>80</v>
      </c>
      <c r="D4311" t="s">
        <v>100</v>
      </c>
      <c r="E4311" t="s">
        <v>166</v>
      </c>
      <c r="F4311" t="s">
        <v>12527</v>
      </c>
      <c r="G4311" t="s">
        <v>168</v>
      </c>
      <c r="H4311" t="s">
        <v>135</v>
      </c>
      <c r="I4311" t="s">
        <v>136</v>
      </c>
      <c r="J4311" t="s">
        <v>137</v>
      </c>
      <c r="K4311" t="s">
        <v>138</v>
      </c>
      <c r="L4311" t="s">
        <v>12528</v>
      </c>
      <c r="M4311" t="s">
        <v>12529</v>
      </c>
      <c r="N4311">
        <v>0.60166666599999996</v>
      </c>
      <c r="O4311">
        <v>1</v>
      </c>
      <c r="P4311">
        <v>431</v>
      </c>
      <c r="Q4311">
        <v>28</v>
      </c>
      <c r="R4311">
        <v>123</v>
      </c>
      <c r="S4311">
        <v>10</v>
      </c>
      <c r="T4311">
        <v>98</v>
      </c>
      <c r="U4311">
        <v>0</v>
      </c>
      <c r="V4311">
        <v>0</v>
      </c>
      <c r="W4311">
        <v>1.4659073409601602</v>
      </c>
      <c r="X4311">
        <v>75.996794441432883</v>
      </c>
      <c r="Y4311">
        <v>136.97644158361621</v>
      </c>
      <c r="Z4311">
        <v>120.88147694694693</v>
      </c>
      <c r="AA4311">
        <v>19.6874818072233</v>
      </c>
      <c r="AB4311">
        <v>34.187261427840369</v>
      </c>
      <c r="AC4311">
        <v>0</v>
      </c>
      <c r="AD4311">
        <v>0</v>
      </c>
      <c r="AE4311">
        <v>389.19536354801988</v>
      </c>
    </row>
    <row r="4312" spans="1:31" x14ac:dyDescent="0.25">
      <c r="A4312">
        <v>2362797</v>
      </c>
      <c r="B4312">
        <v>1</v>
      </c>
      <c r="C4312" t="s">
        <v>80</v>
      </c>
      <c r="D4312" t="s">
        <v>102</v>
      </c>
      <c r="E4312" t="s">
        <v>132</v>
      </c>
      <c r="F4312" t="s">
        <v>12530</v>
      </c>
      <c r="G4312" t="s">
        <v>244</v>
      </c>
      <c r="H4312" t="s">
        <v>135</v>
      </c>
      <c r="I4312" t="s">
        <v>136</v>
      </c>
      <c r="J4312" t="s">
        <v>137</v>
      </c>
      <c r="K4312" t="s">
        <v>245</v>
      </c>
      <c r="L4312" t="s">
        <v>12531</v>
      </c>
      <c r="M4312" t="s">
        <v>12532</v>
      </c>
      <c r="N4312">
        <v>6.5708333330000004</v>
      </c>
      <c r="O4312">
        <v>0</v>
      </c>
      <c r="P4312">
        <v>1059</v>
      </c>
      <c r="Q4312">
        <v>0</v>
      </c>
      <c r="R4312">
        <v>0</v>
      </c>
      <c r="S4312">
        <v>0</v>
      </c>
      <c r="T4312">
        <v>120</v>
      </c>
      <c r="U4312">
        <v>0</v>
      </c>
      <c r="V4312">
        <v>0</v>
      </c>
      <c r="W4312">
        <v>0</v>
      </c>
      <c r="X4312">
        <v>1862.4161065973808</v>
      </c>
      <c r="Y4312">
        <v>0</v>
      </c>
      <c r="Z4312">
        <v>0</v>
      </c>
      <c r="AA4312">
        <v>0</v>
      </c>
      <c r="AB4312">
        <v>1287.9248357444044</v>
      </c>
      <c r="AC4312">
        <v>0</v>
      </c>
      <c r="AD4312">
        <v>0</v>
      </c>
      <c r="AE4312">
        <v>3150.3409423417852</v>
      </c>
    </row>
    <row r="4313" spans="1:31" x14ac:dyDescent="0.25">
      <c r="A4313">
        <v>2363026</v>
      </c>
      <c r="B4313">
        <v>1</v>
      </c>
      <c r="C4313" t="s">
        <v>80</v>
      </c>
      <c r="D4313" t="s">
        <v>103</v>
      </c>
      <c r="E4313" t="s">
        <v>148</v>
      </c>
      <c r="F4313" t="s">
        <v>12533</v>
      </c>
      <c r="G4313" t="s">
        <v>160</v>
      </c>
      <c r="H4313" t="s">
        <v>151</v>
      </c>
      <c r="I4313" t="s">
        <v>136</v>
      </c>
      <c r="J4313" t="s">
        <v>137</v>
      </c>
      <c r="K4313" t="s">
        <v>138</v>
      </c>
      <c r="L4313" t="s">
        <v>12534</v>
      </c>
      <c r="M4313" t="s">
        <v>12535</v>
      </c>
      <c r="N4313">
        <v>1.2188888879999999</v>
      </c>
      <c r="O4313">
        <v>0</v>
      </c>
      <c r="P4313">
        <v>3</v>
      </c>
      <c r="Q4313">
        <v>0</v>
      </c>
      <c r="R4313">
        <v>0</v>
      </c>
      <c r="S4313">
        <v>0</v>
      </c>
      <c r="T4313">
        <v>2</v>
      </c>
      <c r="U4313">
        <v>0</v>
      </c>
      <c r="V4313">
        <v>0</v>
      </c>
      <c r="W4313">
        <v>0</v>
      </c>
      <c r="X4313">
        <v>1.1271728109230748</v>
      </c>
      <c r="Y4313">
        <v>0</v>
      </c>
      <c r="Z4313">
        <v>0</v>
      </c>
      <c r="AA4313">
        <v>0</v>
      </c>
      <c r="AB4313">
        <v>5.1221702336155239</v>
      </c>
      <c r="AC4313">
        <v>0</v>
      </c>
      <c r="AD4313">
        <v>0</v>
      </c>
      <c r="AE4313">
        <v>6.2493430445385982</v>
      </c>
    </row>
    <row r="4314" spans="1:31" x14ac:dyDescent="0.25">
      <c r="A4314">
        <v>2362840</v>
      </c>
      <c r="B4314">
        <v>1</v>
      </c>
      <c r="C4314" t="s">
        <v>80</v>
      </c>
      <c r="D4314" t="s">
        <v>88</v>
      </c>
      <c r="E4314" t="s">
        <v>154</v>
      </c>
      <c r="F4314" t="s">
        <v>12536</v>
      </c>
      <c r="G4314" t="s">
        <v>156</v>
      </c>
      <c r="H4314" t="s">
        <v>151</v>
      </c>
      <c r="I4314" t="s">
        <v>136</v>
      </c>
      <c r="J4314" t="s">
        <v>137</v>
      </c>
      <c r="K4314" t="s">
        <v>138</v>
      </c>
      <c r="L4314" t="s">
        <v>12537</v>
      </c>
      <c r="M4314" t="s">
        <v>12538</v>
      </c>
      <c r="N4314">
        <v>2.0616666659999998</v>
      </c>
      <c r="O4314">
        <v>0</v>
      </c>
      <c r="P4314">
        <v>65</v>
      </c>
      <c r="Q4314">
        <v>0</v>
      </c>
      <c r="R4314">
        <v>0</v>
      </c>
      <c r="S4314">
        <v>0</v>
      </c>
      <c r="T4314">
        <v>46</v>
      </c>
      <c r="U4314">
        <v>0</v>
      </c>
      <c r="V4314">
        <v>0</v>
      </c>
      <c r="W4314">
        <v>0</v>
      </c>
      <c r="X4314">
        <v>39.496961058911026</v>
      </c>
      <c r="Y4314">
        <v>0</v>
      </c>
      <c r="Z4314">
        <v>0</v>
      </c>
      <c r="AA4314">
        <v>0</v>
      </c>
      <c r="AB4314">
        <v>92.077705484958145</v>
      </c>
      <c r="AC4314">
        <v>0</v>
      </c>
      <c r="AD4314">
        <v>0</v>
      </c>
      <c r="AE4314">
        <v>131.57466654386917</v>
      </c>
    </row>
    <row r="4315" spans="1:31" x14ac:dyDescent="0.25">
      <c r="A4315">
        <v>2362883</v>
      </c>
      <c r="B4315">
        <v>1</v>
      </c>
      <c r="C4315" t="s">
        <v>80</v>
      </c>
      <c r="D4315" t="s">
        <v>97</v>
      </c>
      <c r="E4315" t="s">
        <v>132</v>
      </c>
      <c r="F4315" t="s">
        <v>12539</v>
      </c>
      <c r="G4315" t="s">
        <v>134</v>
      </c>
      <c r="H4315" t="s">
        <v>135</v>
      </c>
      <c r="I4315" t="s">
        <v>136</v>
      </c>
      <c r="J4315" t="s">
        <v>137</v>
      </c>
      <c r="K4315" t="s">
        <v>138</v>
      </c>
      <c r="L4315" t="s">
        <v>12540</v>
      </c>
      <c r="M4315" t="s">
        <v>12541</v>
      </c>
      <c r="N4315">
        <v>1.5097222219999999</v>
      </c>
      <c r="O4315">
        <v>0</v>
      </c>
      <c r="P4315">
        <v>162</v>
      </c>
      <c r="Q4315">
        <v>0</v>
      </c>
      <c r="R4315">
        <v>0</v>
      </c>
      <c r="S4315">
        <v>0</v>
      </c>
      <c r="T4315">
        <v>2</v>
      </c>
      <c r="U4315">
        <v>0</v>
      </c>
      <c r="V4315">
        <v>0</v>
      </c>
      <c r="W4315">
        <v>0</v>
      </c>
      <c r="X4315">
        <v>120.3426107932756</v>
      </c>
      <c r="Y4315">
        <v>0</v>
      </c>
      <c r="Z4315">
        <v>0</v>
      </c>
      <c r="AA4315">
        <v>0</v>
      </c>
      <c r="AB4315">
        <v>7.6393676659474909</v>
      </c>
      <c r="AC4315">
        <v>0</v>
      </c>
      <c r="AD4315">
        <v>0</v>
      </c>
      <c r="AE4315">
        <v>127.98197845922309</v>
      </c>
    </row>
    <row r="4316" spans="1:31" x14ac:dyDescent="0.25">
      <c r="A4316">
        <v>2363092</v>
      </c>
      <c r="B4316">
        <v>1</v>
      </c>
      <c r="C4316" t="s">
        <v>81</v>
      </c>
      <c r="D4316" t="s">
        <v>126</v>
      </c>
      <c r="E4316" t="s">
        <v>225</v>
      </c>
      <c r="F4316" t="s">
        <v>12542</v>
      </c>
      <c r="G4316" t="s">
        <v>156</v>
      </c>
      <c r="H4316" t="s">
        <v>151</v>
      </c>
      <c r="I4316" t="s">
        <v>136</v>
      </c>
      <c r="J4316" t="s">
        <v>137</v>
      </c>
      <c r="K4316" t="s">
        <v>138</v>
      </c>
      <c r="L4316" t="s">
        <v>12543</v>
      </c>
      <c r="M4316" t="s">
        <v>12544</v>
      </c>
      <c r="N4316">
        <v>0.325555555</v>
      </c>
      <c r="O4316">
        <v>0</v>
      </c>
      <c r="P4316">
        <v>255</v>
      </c>
      <c r="Q4316">
        <v>0</v>
      </c>
      <c r="R4316">
        <v>2</v>
      </c>
      <c r="S4316">
        <v>0</v>
      </c>
      <c r="T4316">
        <v>15</v>
      </c>
      <c r="U4316">
        <v>0</v>
      </c>
      <c r="V4316">
        <v>0</v>
      </c>
      <c r="W4316">
        <v>0</v>
      </c>
      <c r="X4316">
        <v>15.062506657155859</v>
      </c>
      <c r="Y4316">
        <v>0</v>
      </c>
      <c r="Z4316">
        <v>0.13318061818211663</v>
      </c>
      <c r="AA4316">
        <v>0</v>
      </c>
      <c r="AB4316">
        <v>4.2630086723485334</v>
      </c>
      <c r="AC4316">
        <v>0</v>
      </c>
      <c r="AD4316">
        <v>0</v>
      </c>
      <c r="AE4316">
        <v>19.458695947686508</v>
      </c>
    </row>
    <row r="4317" spans="1:31" x14ac:dyDescent="0.25">
      <c r="A4317">
        <v>2362923</v>
      </c>
      <c r="B4317">
        <v>1</v>
      </c>
      <c r="C4317" t="s">
        <v>80</v>
      </c>
      <c r="D4317" t="s">
        <v>92</v>
      </c>
      <c r="E4317" t="s">
        <v>225</v>
      </c>
      <c r="F4317" t="s">
        <v>12545</v>
      </c>
      <c r="G4317" t="s">
        <v>8267</v>
      </c>
      <c r="H4317" t="s">
        <v>151</v>
      </c>
      <c r="I4317" t="s">
        <v>136</v>
      </c>
      <c r="J4317" t="s">
        <v>137</v>
      </c>
      <c r="K4317" t="s">
        <v>138</v>
      </c>
      <c r="L4317" t="s">
        <v>12546</v>
      </c>
      <c r="M4317" t="s">
        <v>12547</v>
      </c>
      <c r="N4317">
        <v>1.5352777769999999</v>
      </c>
      <c r="O4317">
        <v>0</v>
      </c>
      <c r="P4317">
        <v>6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2.7341446554075155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2.7341446554075155</v>
      </c>
    </row>
    <row r="4318" spans="1:31" x14ac:dyDescent="0.25">
      <c r="A4318">
        <v>2362946</v>
      </c>
      <c r="B4318">
        <v>1</v>
      </c>
      <c r="C4318" t="s">
        <v>80</v>
      </c>
      <c r="D4318" t="s">
        <v>103</v>
      </c>
      <c r="E4318" t="s">
        <v>148</v>
      </c>
      <c r="F4318" t="s">
        <v>12548</v>
      </c>
      <c r="G4318" t="s">
        <v>150</v>
      </c>
      <c r="H4318" t="s">
        <v>151</v>
      </c>
      <c r="I4318" t="s">
        <v>136</v>
      </c>
      <c r="J4318" t="s">
        <v>137</v>
      </c>
      <c r="K4318" t="s">
        <v>138</v>
      </c>
      <c r="L4318" t="s">
        <v>12549</v>
      </c>
      <c r="M4318" t="s">
        <v>12550</v>
      </c>
      <c r="N4318">
        <v>0.93500000000000005</v>
      </c>
      <c r="O4318">
        <v>0</v>
      </c>
      <c r="P4318">
        <v>5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1.1466882998134733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1.1466882998134733</v>
      </c>
    </row>
    <row r="4319" spans="1:31" x14ac:dyDescent="0.25">
      <c r="A4319">
        <v>2362714</v>
      </c>
      <c r="B4319">
        <v>1</v>
      </c>
      <c r="C4319" t="s">
        <v>81</v>
      </c>
      <c r="D4319" t="s">
        <v>128</v>
      </c>
      <c r="E4319" t="s">
        <v>154</v>
      </c>
      <c r="F4319" t="s">
        <v>8317</v>
      </c>
      <c r="G4319" t="s">
        <v>11333</v>
      </c>
      <c r="H4319" t="s">
        <v>151</v>
      </c>
      <c r="I4319" t="s">
        <v>136</v>
      </c>
      <c r="J4319" t="s">
        <v>137</v>
      </c>
      <c r="K4319" t="s">
        <v>138</v>
      </c>
      <c r="L4319" t="s">
        <v>12551</v>
      </c>
      <c r="M4319" t="s">
        <v>12552</v>
      </c>
      <c r="N4319">
        <v>4.6305555549999999</v>
      </c>
      <c r="O4319">
        <v>0</v>
      </c>
      <c r="P4319">
        <v>185</v>
      </c>
      <c r="Q4319">
        <v>0</v>
      </c>
      <c r="R4319">
        <v>19</v>
      </c>
      <c r="S4319">
        <v>0</v>
      </c>
      <c r="T4319">
        <v>18</v>
      </c>
      <c r="U4319">
        <v>0</v>
      </c>
      <c r="V4319">
        <v>0</v>
      </c>
      <c r="W4319">
        <v>0</v>
      </c>
      <c r="X4319">
        <v>237.21540479547915</v>
      </c>
      <c r="Y4319">
        <v>0</v>
      </c>
      <c r="Z4319">
        <v>85.363941598231122</v>
      </c>
      <c r="AA4319">
        <v>0</v>
      </c>
      <c r="AB4319">
        <v>119.69166326436034</v>
      </c>
      <c r="AC4319">
        <v>0</v>
      </c>
      <c r="AD4319">
        <v>0</v>
      </c>
      <c r="AE4319">
        <v>442.27100965807057</v>
      </c>
    </row>
    <row r="4320" spans="1:31" x14ac:dyDescent="0.25">
      <c r="A4320">
        <v>2363155</v>
      </c>
      <c r="B4320">
        <v>1</v>
      </c>
      <c r="C4320" t="s">
        <v>80</v>
      </c>
      <c r="D4320" t="s">
        <v>107</v>
      </c>
      <c r="E4320" t="s">
        <v>148</v>
      </c>
      <c r="F4320" t="s">
        <v>12553</v>
      </c>
      <c r="G4320" t="s">
        <v>150</v>
      </c>
      <c r="H4320" t="s">
        <v>151</v>
      </c>
      <c r="I4320" t="s">
        <v>136</v>
      </c>
      <c r="J4320" t="s">
        <v>137</v>
      </c>
      <c r="K4320" t="s">
        <v>138</v>
      </c>
      <c r="L4320" t="s">
        <v>12554</v>
      </c>
      <c r="M4320" t="s">
        <v>12555</v>
      </c>
      <c r="N4320">
        <v>1.914722222</v>
      </c>
      <c r="O4320">
        <v>0</v>
      </c>
      <c r="P4320">
        <v>1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0.68925842066660703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0.68925842066660703</v>
      </c>
    </row>
    <row r="4321" spans="1:31" x14ac:dyDescent="0.25">
      <c r="A4321">
        <v>2362817</v>
      </c>
      <c r="B4321">
        <v>1</v>
      </c>
      <c r="C4321" t="s">
        <v>80</v>
      </c>
      <c r="D4321" t="s">
        <v>100</v>
      </c>
      <c r="E4321" t="s">
        <v>132</v>
      </c>
      <c r="F4321" t="s">
        <v>12556</v>
      </c>
      <c r="G4321" t="s">
        <v>244</v>
      </c>
      <c r="H4321" t="s">
        <v>135</v>
      </c>
      <c r="I4321" t="s">
        <v>136</v>
      </c>
      <c r="J4321" t="s">
        <v>137</v>
      </c>
      <c r="K4321" t="s">
        <v>245</v>
      </c>
      <c r="L4321" t="s">
        <v>12557</v>
      </c>
      <c r="M4321" t="s">
        <v>12558</v>
      </c>
      <c r="N4321">
        <v>6.369722222</v>
      </c>
      <c r="O4321">
        <v>0</v>
      </c>
      <c r="P4321">
        <v>163</v>
      </c>
      <c r="Q4321">
        <v>0</v>
      </c>
      <c r="R4321">
        <v>4</v>
      </c>
      <c r="S4321">
        <v>0</v>
      </c>
      <c r="T4321">
        <v>13</v>
      </c>
      <c r="U4321">
        <v>0</v>
      </c>
      <c r="V4321">
        <v>0</v>
      </c>
      <c r="W4321">
        <v>0</v>
      </c>
      <c r="X4321">
        <v>216.80893918978404</v>
      </c>
      <c r="Y4321">
        <v>0</v>
      </c>
      <c r="Z4321">
        <v>18.039733475731079</v>
      </c>
      <c r="AA4321">
        <v>0</v>
      </c>
      <c r="AB4321">
        <v>97.095503059739187</v>
      </c>
      <c r="AC4321">
        <v>0</v>
      </c>
      <c r="AD4321">
        <v>0</v>
      </c>
      <c r="AE4321">
        <v>331.9441757252543</v>
      </c>
    </row>
    <row r="4322" spans="1:31" x14ac:dyDescent="0.25">
      <c r="A4322">
        <v>2363172</v>
      </c>
      <c r="B4322">
        <v>1</v>
      </c>
      <c r="C4322" t="s">
        <v>80</v>
      </c>
      <c r="D4322" t="s">
        <v>103</v>
      </c>
      <c r="E4322" t="s">
        <v>225</v>
      </c>
      <c r="F4322" t="s">
        <v>12559</v>
      </c>
      <c r="G4322" t="s">
        <v>464</v>
      </c>
      <c r="H4322" t="s">
        <v>151</v>
      </c>
      <c r="I4322" t="s">
        <v>136</v>
      </c>
      <c r="J4322" t="s">
        <v>137</v>
      </c>
      <c r="K4322" t="s">
        <v>138</v>
      </c>
      <c r="L4322" t="s">
        <v>12560</v>
      </c>
      <c r="M4322" t="s">
        <v>12561</v>
      </c>
      <c r="N4322">
        <v>1.3505555549999999</v>
      </c>
      <c r="O4322">
        <v>0</v>
      </c>
      <c r="P4322">
        <v>19</v>
      </c>
      <c r="Q4322">
        <v>0</v>
      </c>
      <c r="R4322">
        <v>4</v>
      </c>
      <c r="S4322">
        <v>0</v>
      </c>
      <c r="T4322">
        <v>9</v>
      </c>
      <c r="U4322">
        <v>0</v>
      </c>
      <c r="V4322">
        <v>0</v>
      </c>
      <c r="W4322">
        <v>0</v>
      </c>
      <c r="X4322">
        <v>8.8211860878470159</v>
      </c>
      <c r="Y4322">
        <v>0</v>
      </c>
      <c r="Z4322">
        <v>4.4639036806939876</v>
      </c>
      <c r="AA4322">
        <v>0</v>
      </c>
      <c r="AB4322">
        <v>6.9442104206502364</v>
      </c>
      <c r="AC4322">
        <v>0</v>
      </c>
      <c r="AD4322">
        <v>0</v>
      </c>
      <c r="AE4322">
        <v>20.229300189191239</v>
      </c>
    </row>
    <row r="4323" spans="1:31" x14ac:dyDescent="0.25">
      <c r="A4323">
        <v>2362823</v>
      </c>
      <c r="B4323">
        <v>1</v>
      </c>
      <c r="C4323" t="s">
        <v>80</v>
      </c>
      <c r="D4323" t="s">
        <v>100</v>
      </c>
      <c r="E4323" t="s">
        <v>225</v>
      </c>
      <c r="F4323" t="s">
        <v>12562</v>
      </c>
      <c r="G4323" t="s">
        <v>227</v>
      </c>
      <c r="H4323" t="s">
        <v>151</v>
      </c>
      <c r="I4323" t="s">
        <v>136</v>
      </c>
      <c r="J4323" t="s">
        <v>137</v>
      </c>
      <c r="K4323" t="s">
        <v>138</v>
      </c>
      <c r="L4323" t="s">
        <v>12563</v>
      </c>
      <c r="M4323" t="s">
        <v>12564</v>
      </c>
      <c r="N4323">
        <v>1.323055555</v>
      </c>
      <c r="O4323">
        <v>0</v>
      </c>
      <c r="P4323">
        <v>162</v>
      </c>
      <c r="Q4323">
        <v>0</v>
      </c>
      <c r="R4323">
        <v>0</v>
      </c>
      <c r="S4323">
        <v>0</v>
      </c>
      <c r="T4323">
        <v>2</v>
      </c>
      <c r="U4323">
        <v>0</v>
      </c>
      <c r="V4323">
        <v>0</v>
      </c>
      <c r="W4323">
        <v>0</v>
      </c>
      <c r="X4323">
        <v>64.663376746216926</v>
      </c>
      <c r="Y4323">
        <v>0</v>
      </c>
      <c r="Z4323">
        <v>0</v>
      </c>
      <c r="AA4323">
        <v>0</v>
      </c>
      <c r="AB4323">
        <v>26.968535508336846</v>
      </c>
      <c r="AC4323">
        <v>0</v>
      </c>
      <c r="AD4323">
        <v>0</v>
      </c>
      <c r="AE4323">
        <v>91.631912254553768</v>
      </c>
    </row>
    <row r="4324" spans="1:31" x14ac:dyDescent="0.25">
      <c r="A4324">
        <v>2362943</v>
      </c>
      <c r="B4324">
        <v>1</v>
      </c>
      <c r="C4324" t="s">
        <v>81</v>
      </c>
      <c r="D4324" t="s">
        <v>120</v>
      </c>
      <c r="E4324" t="s">
        <v>148</v>
      </c>
      <c r="F4324" t="s">
        <v>12565</v>
      </c>
      <c r="G4324" t="s">
        <v>160</v>
      </c>
      <c r="H4324" t="s">
        <v>151</v>
      </c>
      <c r="I4324" t="s">
        <v>136</v>
      </c>
      <c r="J4324" t="s">
        <v>137</v>
      </c>
      <c r="K4324" t="s">
        <v>138</v>
      </c>
      <c r="L4324" t="s">
        <v>12566</v>
      </c>
      <c r="M4324" t="s">
        <v>12567</v>
      </c>
      <c r="N4324">
        <v>2.3086111109999998</v>
      </c>
      <c r="O4324">
        <v>0</v>
      </c>
      <c r="P4324">
        <v>1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1.0016617062298312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1.0016617062298312</v>
      </c>
    </row>
    <row r="4325" spans="1:31" x14ac:dyDescent="0.25">
      <c r="A4325">
        <v>2362694</v>
      </c>
      <c r="B4325">
        <v>1</v>
      </c>
      <c r="C4325" t="s">
        <v>80</v>
      </c>
      <c r="D4325" t="s">
        <v>84</v>
      </c>
      <c r="E4325" t="s">
        <v>148</v>
      </c>
      <c r="F4325" t="s">
        <v>12568</v>
      </c>
      <c r="G4325" t="s">
        <v>150</v>
      </c>
      <c r="H4325" t="s">
        <v>151</v>
      </c>
      <c r="I4325" t="s">
        <v>136</v>
      </c>
      <c r="J4325" t="s">
        <v>137</v>
      </c>
      <c r="K4325" t="s">
        <v>138</v>
      </c>
      <c r="L4325" t="s">
        <v>12569</v>
      </c>
      <c r="M4325" t="s">
        <v>12570</v>
      </c>
      <c r="N4325">
        <v>1.485833333</v>
      </c>
      <c r="O4325">
        <v>0</v>
      </c>
      <c r="P4325">
        <v>6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1.8824911645894224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1.8824911645894224</v>
      </c>
    </row>
    <row r="4326" spans="1:31" x14ac:dyDescent="0.25">
      <c r="A4326">
        <v>2362886</v>
      </c>
      <c r="B4326">
        <v>1</v>
      </c>
      <c r="C4326" t="s">
        <v>80</v>
      </c>
      <c r="D4326" t="s">
        <v>107</v>
      </c>
      <c r="E4326" t="s">
        <v>171</v>
      </c>
      <c r="F4326" t="s">
        <v>9163</v>
      </c>
      <c r="G4326" t="s">
        <v>168</v>
      </c>
      <c r="H4326" t="s">
        <v>135</v>
      </c>
      <c r="I4326" t="s">
        <v>136</v>
      </c>
      <c r="J4326" t="s">
        <v>137</v>
      </c>
      <c r="K4326" t="s">
        <v>138</v>
      </c>
      <c r="L4326" t="s">
        <v>12571</v>
      </c>
      <c r="M4326" t="s">
        <v>12572</v>
      </c>
      <c r="N4326">
        <v>1.27</v>
      </c>
      <c r="O4326">
        <v>1</v>
      </c>
      <c r="P4326">
        <v>1233</v>
      </c>
      <c r="Q4326">
        <v>15</v>
      </c>
      <c r="R4326">
        <v>32</v>
      </c>
      <c r="S4326">
        <v>4</v>
      </c>
      <c r="T4326">
        <v>33</v>
      </c>
      <c r="U4326">
        <v>0</v>
      </c>
      <c r="V4326">
        <v>3</v>
      </c>
      <c r="W4326">
        <v>1.9899369784026779</v>
      </c>
      <c r="X4326">
        <v>446.76914379217868</v>
      </c>
      <c r="Y4326">
        <v>125.80514159029502</v>
      </c>
      <c r="Z4326">
        <v>149.1966786132904</v>
      </c>
      <c r="AA4326">
        <v>30.747413108111509</v>
      </c>
      <c r="AB4326">
        <v>185.87300872474808</v>
      </c>
      <c r="AC4326">
        <v>0</v>
      </c>
      <c r="AD4326">
        <v>51.014622457386167</v>
      </c>
      <c r="AE4326">
        <v>991.39594526441238</v>
      </c>
    </row>
    <row r="4327" spans="1:31" x14ac:dyDescent="0.25">
      <c r="A4327">
        <v>2363129</v>
      </c>
      <c r="B4327">
        <v>1</v>
      </c>
      <c r="C4327" t="s">
        <v>80</v>
      </c>
      <c r="D4327" t="s">
        <v>103</v>
      </c>
      <c r="E4327" t="s">
        <v>148</v>
      </c>
      <c r="F4327" t="s">
        <v>2759</v>
      </c>
      <c r="G4327" t="s">
        <v>240</v>
      </c>
      <c r="H4327" t="s">
        <v>151</v>
      </c>
      <c r="I4327" t="s">
        <v>136</v>
      </c>
      <c r="J4327" t="s">
        <v>137</v>
      </c>
      <c r="K4327" t="s">
        <v>138</v>
      </c>
      <c r="L4327" t="s">
        <v>12573</v>
      </c>
      <c r="M4327" t="s">
        <v>12574</v>
      </c>
      <c r="N4327">
        <v>1.3991666659999999</v>
      </c>
      <c r="O4327">
        <v>0</v>
      </c>
      <c r="P4327">
        <v>1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0.49122062520941667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0.49122062520941667</v>
      </c>
    </row>
    <row r="4328" spans="1:31" x14ac:dyDescent="0.25">
      <c r="A4328">
        <v>2362737</v>
      </c>
      <c r="B4328">
        <v>1</v>
      </c>
      <c r="C4328" t="s">
        <v>81</v>
      </c>
      <c r="D4328" t="s">
        <v>123</v>
      </c>
      <c r="E4328" t="s">
        <v>171</v>
      </c>
      <c r="F4328" t="s">
        <v>12575</v>
      </c>
      <c r="G4328" t="s">
        <v>168</v>
      </c>
      <c r="H4328" t="s">
        <v>135</v>
      </c>
      <c r="I4328" t="s">
        <v>136</v>
      </c>
      <c r="J4328" t="s">
        <v>137</v>
      </c>
      <c r="K4328" t="s">
        <v>138</v>
      </c>
      <c r="L4328" t="s">
        <v>12576</v>
      </c>
      <c r="M4328" t="s">
        <v>12577</v>
      </c>
      <c r="N4328">
        <v>1.335555555</v>
      </c>
      <c r="O4328">
        <v>2</v>
      </c>
      <c r="P4328">
        <v>409</v>
      </c>
      <c r="Q4328">
        <v>95</v>
      </c>
      <c r="R4328">
        <v>42</v>
      </c>
      <c r="S4328">
        <v>7</v>
      </c>
      <c r="T4328">
        <v>71</v>
      </c>
      <c r="U4328">
        <v>1</v>
      </c>
      <c r="V4328">
        <v>1</v>
      </c>
      <c r="W4328">
        <v>0.36150032480627226</v>
      </c>
      <c r="X4328">
        <v>143.22612091324839</v>
      </c>
      <c r="Y4328">
        <v>197.25838143105565</v>
      </c>
      <c r="Z4328">
        <v>49.748911363210965</v>
      </c>
      <c r="AA4328">
        <v>17.075516172345171</v>
      </c>
      <c r="AB4328">
        <v>68.864233511067553</v>
      </c>
      <c r="AC4328">
        <v>111.39720110151896</v>
      </c>
      <c r="AD4328">
        <v>3.0298050677685389</v>
      </c>
      <c r="AE4328">
        <v>590.96166988502148</v>
      </c>
    </row>
    <row r="4329" spans="1:31" x14ac:dyDescent="0.25">
      <c r="A4329">
        <v>2362949</v>
      </c>
      <c r="B4329">
        <v>1</v>
      </c>
      <c r="C4329" t="s">
        <v>80</v>
      </c>
      <c r="D4329" t="s">
        <v>88</v>
      </c>
      <c r="E4329" t="s">
        <v>148</v>
      </c>
      <c r="F4329" t="s">
        <v>12578</v>
      </c>
      <c r="G4329" t="s">
        <v>240</v>
      </c>
      <c r="H4329" t="s">
        <v>151</v>
      </c>
      <c r="I4329" t="s">
        <v>136</v>
      </c>
      <c r="J4329" t="s">
        <v>137</v>
      </c>
      <c r="K4329" t="s">
        <v>138</v>
      </c>
      <c r="L4329" t="s">
        <v>12579</v>
      </c>
      <c r="M4329" t="s">
        <v>12580</v>
      </c>
      <c r="N4329">
        <v>3.1105555549999999</v>
      </c>
      <c r="O4329">
        <v>0</v>
      </c>
      <c r="P4329">
        <v>1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0.97332760142806229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0.97332760142806229</v>
      </c>
    </row>
    <row r="4330" spans="1:31" x14ac:dyDescent="0.25">
      <c r="A4330">
        <v>2362972</v>
      </c>
      <c r="B4330">
        <v>1</v>
      </c>
      <c r="C4330" t="s">
        <v>80</v>
      </c>
      <c r="D4330" t="s">
        <v>108</v>
      </c>
      <c r="E4330" t="s">
        <v>171</v>
      </c>
      <c r="F4330" t="s">
        <v>7282</v>
      </c>
      <c r="G4330" t="s">
        <v>168</v>
      </c>
      <c r="H4330" t="s">
        <v>135</v>
      </c>
      <c r="I4330" t="s">
        <v>136</v>
      </c>
      <c r="J4330" t="s">
        <v>137</v>
      </c>
      <c r="K4330" t="s">
        <v>138</v>
      </c>
      <c r="L4330" t="s">
        <v>12581</v>
      </c>
      <c r="M4330" t="s">
        <v>12582</v>
      </c>
      <c r="N4330">
        <v>0.56638888799999998</v>
      </c>
      <c r="O4330">
        <v>0</v>
      </c>
      <c r="P4330">
        <v>711</v>
      </c>
      <c r="Q4330">
        <v>0</v>
      </c>
      <c r="R4330">
        <v>219</v>
      </c>
      <c r="S4330">
        <v>3</v>
      </c>
      <c r="T4330">
        <v>153</v>
      </c>
      <c r="U4330">
        <v>0</v>
      </c>
      <c r="V4330">
        <v>0</v>
      </c>
      <c r="W4330">
        <v>0</v>
      </c>
      <c r="X4330">
        <v>98.849319712946283</v>
      </c>
      <c r="Y4330">
        <v>0</v>
      </c>
      <c r="Z4330">
        <v>267.54534916940543</v>
      </c>
      <c r="AA4330">
        <v>4.2178676533252917</v>
      </c>
      <c r="AB4330">
        <v>181.3480612202018</v>
      </c>
      <c r="AC4330">
        <v>0</v>
      </c>
      <c r="AD4330">
        <v>0</v>
      </c>
      <c r="AE4330">
        <v>551.96059775587878</v>
      </c>
    </row>
    <row r="4331" spans="1:31" x14ac:dyDescent="0.25">
      <c r="A4331">
        <v>2363141</v>
      </c>
      <c r="B4331">
        <v>1</v>
      </c>
      <c r="C4331" t="s">
        <v>80</v>
      </c>
      <c r="D4331" t="s">
        <v>96</v>
      </c>
      <c r="E4331" t="s">
        <v>225</v>
      </c>
      <c r="F4331" t="s">
        <v>12583</v>
      </c>
      <c r="G4331" t="s">
        <v>219</v>
      </c>
      <c r="H4331" t="s">
        <v>151</v>
      </c>
      <c r="I4331" t="s">
        <v>136</v>
      </c>
      <c r="J4331" t="s">
        <v>137</v>
      </c>
      <c r="K4331" t="s">
        <v>138</v>
      </c>
      <c r="L4331" t="s">
        <v>12584</v>
      </c>
      <c r="M4331" t="s">
        <v>12585</v>
      </c>
      <c r="N4331">
        <v>3.156111111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1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</row>
    <row r="4332" spans="1:31" x14ac:dyDescent="0.25">
      <c r="A4332">
        <v>2362849</v>
      </c>
      <c r="B4332">
        <v>1</v>
      </c>
      <c r="C4332" t="s">
        <v>80</v>
      </c>
      <c r="D4332" t="s">
        <v>111</v>
      </c>
      <c r="E4332" t="s">
        <v>225</v>
      </c>
      <c r="F4332" t="s">
        <v>12586</v>
      </c>
      <c r="G4332" t="s">
        <v>244</v>
      </c>
      <c r="H4332" t="s">
        <v>151</v>
      </c>
      <c r="I4332" t="s">
        <v>136</v>
      </c>
      <c r="J4332" t="s">
        <v>137</v>
      </c>
      <c r="K4332" t="s">
        <v>245</v>
      </c>
      <c r="L4332" t="s">
        <v>12587</v>
      </c>
      <c r="M4332" t="s">
        <v>12588</v>
      </c>
      <c r="N4332">
        <v>5.5666666659999997</v>
      </c>
      <c r="O4332">
        <v>0</v>
      </c>
      <c r="P4332">
        <v>50</v>
      </c>
      <c r="Q4332">
        <v>0</v>
      </c>
      <c r="R4332">
        <v>18</v>
      </c>
      <c r="S4332">
        <v>0</v>
      </c>
      <c r="T4332">
        <v>18</v>
      </c>
      <c r="U4332">
        <v>0</v>
      </c>
      <c r="V4332">
        <v>0</v>
      </c>
      <c r="W4332">
        <v>0</v>
      </c>
      <c r="X4332">
        <v>120.90647572556799</v>
      </c>
      <c r="Y4332">
        <v>0</v>
      </c>
      <c r="Z4332">
        <v>96.035752342473955</v>
      </c>
      <c r="AA4332">
        <v>0</v>
      </c>
      <c r="AB4332">
        <v>633.07963607524403</v>
      </c>
      <c r="AC4332">
        <v>0</v>
      </c>
      <c r="AD4332">
        <v>0</v>
      </c>
      <c r="AE4332">
        <v>850.02186414328594</v>
      </c>
    </row>
    <row r="4333" spans="1:31" x14ac:dyDescent="0.25">
      <c r="A4333">
        <v>2363158</v>
      </c>
      <c r="B4333">
        <v>1</v>
      </c>
      <c r="C4333" t="s">
        <v>80</v>
      </c>
      <c r="D4333" t="s">
        <v>104</v>
      </c>
      <c r="E4333" t="s">
        <v>225</v>
      </c>
      <c r="F4333" t="s">
        <v>12589</v>
      </c>
      <c r="G4333" t="s">
        <v>3821</v>
      </c>
      <c r="H4333" t="s">
        <v>151</v>
      </c>
      <c r="I4333" t="s">
        <v>136</v>
      </c>
      <c r="J4333" t="s">
        <v>137</v>
      </c>
      <c r="K4333" t="s">
        <v>138</v>
      </c>
      <c r="L4333" t="s">
        <v>12590</v>
      </c>
      <c r="M4333" t="s">
        <v>12591</v>
      </c>
      <c r="N4333">
        <v>0.79055555499999997</v>
      </c>
      <c r="O4333">
        <v>0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2.1622472394488335</v>
      </c>
      <c r="AA4333">
        <v>0</v>
      </c>
      <c r="AB4333">
        <v>0</v>
      </c>
      <c r="AC4333">
        <v>0</v>
      </c>
      <c r="AD4333">
        <v>0</v>
      </c>
      <c r="AE4333">
        <v>2.1622472394488335</v>
      </c>
    </row>
    <row r="4334" spans="1:31" x14ac:dyDescent="0.25">
      <c r="A4334">
        <v>2363012</v>
      </c>
      <c r="B4334">
        <v>1</v>
      </c>
      <c r="C4334" t="s">
        <v>80</v>
      </c>
      <c r="D4334" t="s">
        <v>84</v>
      </c>
      <c r="E4334" t="s">
        <v>148</v>
      </c>
      <c r="F4334" t="s">
        <v>12592</v>
      </c>
      <c r="G4334" t="s">
        <v>240</v>
      </c>
      <c r="H4334" t="s">
        <v>151</v>
      </c>
      <c r="I4334" t="s">
        <v>136</v>
      </c>
      <c r="J4334" t="s">
        <v>137</v>
      </c>
      <c r="K4334" t="s">
        <v>138</v>
      </c>
      <c r="L4334" t="s">
        <v>12593</v>
      </c>
      <c r="M4334" t="s">
        <v>12594</v>
      </c>
      <c r="N4334">
        <v>4.2350000000000003</v>
      </c>
      <c r="O4334">
        <v>0</v>
      </c>
      <c r="P4334">
        <v>9</v>
      </c>
      <c r="Q4334">
        <v>0</v>
      </c>
      <c r="R4334">
        <v>0</v>
      </c>
      <c r="S4334">
        <v>0</v>
      </c>
      <c r="T4334">
        <v>7</v>
      </c>
      <c r="U4334">
        <v>0</v>
      </c>
      <c r="V4334">
        <v>0</v>
      </c>
      <c r="W4334">
        <v>0</v>
      </c>
      <c r="X4334">
        <v>9.6605909067979159</v>
      </c>
      <c r="Y4334">
        <v>0</v>
      </c>
      <c r="Z4334">
        <v>0</v>
      </c>
      <c r="AA4334">
        <v>0</v>
      </c>
      <c r="AB4334">
        <v>27.447823285818657</v>
      </c>
      <c r="AC4334">
        <v>0</v>
      </c>
      <c r="AD4334">
        <v>0</v>
      </c>
      <c r="AE4334">
        <v>37.108414192616571</v>
      </c>
    </row>
    <row r="4335" spans="1:31" x14ac:dyDescent="0.25">
      <c r="A4335">
        <v>2362846</v>
      </c>
      <c r="B4335">
        <v>1</v>
      </c>
      <c r="C4335" t="s">
        <v>80</v>
      </c>
      <c r="D4335" t="s">
        <v>101</v>
      </c>
      <c r="E4335" t="s">
        <v>154</v>
      </c>
      <c r="F4335" t="s">
        <v>12595</v>
      </c>
      <c r="G4335" t="s">
        <v>244</v>
      </c>
      <c r="H4335" t="s">
        <v>151</v>
      </c>
      <c r="I4335" t="s">
        <v>136</v>
      </c>
      <c r="J4335" t="s">
        <v>137</v>
      </c>
      <c r="K4335" t="s">
        <v>245</v>
      </c>
      <c r="L4335" t="s">
        <v>12596</v>
      </c>
      <c r="M4335" t="s">
        <v>12597</v>
      </c>
      <c r="N4335">
        <v>1.0986111110000001</v>
      </c>
      <c r="O4335">
        <v>0</v>
      </c>
      <c r="P4335">
        <v>92</v>
      </c>
      <c r="Q4335">
        <v>0</v>
      </c>
      <c r="R4335">
        <v>0</v>
      </c>
      <c r="S4335">
        <v>0</v>
      </c>
      <c r="T4335">
        <v>9</v>
      </c>
      <c r="U4335">
        <v>0</v>
      </c>
      <c r="V4335">
        <v>0</v>
      </c>
      <c r="W4335">
        <v>0</v>
      </c>
      <c r="X4335">
        <v>35.674937192804322</v>
      </c>
      <c r="Y4335">
        <v>0</v>
      </c>
      <c r="Z4335">
        <v>0</v>
      </c>
      <c r="AA4335">
        <v>0</v>
      </c>
      <c r="AB4335">
        <v>6.006569368137642</v>
      </c>
      <c r="AC4335">
        <v>0</v>
      </c>
      <c r="AD4335">
        <v>0</v>
      </c>
      <c r="AE4335">
        <v>41.681506560941962</v>
      </c>
    </row>
    <row r="4336" spans="1:31" x14ac:dyDescent="0.25">
      <c r="A4336">
        <v>2362769</v>
      </c>
      <c r="B4336">
        <v>1</v>
      </c>
      <c r="C4336" t="s">
        <v>81</v>
      </c>
      <c r="D4336" t="s">
        <v>118</v>
      </c>
      <c r="E4336" t="s">
        <v>132</v>
      </c>
      <c r="F4336" t="s">
        <v>12598</v>
      </c>
      <c r="G4336" t="s">
        <v>244</v>
      </c>
      <c r="H4336" t="s">
        <v>135</v>
      </c>
      <c r="I4336" t="s">
        <v>136</v>
      </c>
      <c r="J4336" t="s">
        <v>137</v>
      </c>
      <c r="K4336" t="s">
        <v>245</v>
      </c>
      <c r="L4336" t="s">
        <v>12599</v>
      </c>
      <c r="M4336" t="s">
        <v>12600</v>
      </c>
      <c r="N4336">
        <v>6.2544444439999998</v>
      </c>
      <c r="O4336">
        <v>0</v>
      </c>
      <c r="P4336">
        <v>6759</v>
      </c>
      <c r="Q4336">
        <v>0</v>
      </c>
      <c r="R4336">
        <v>7</v>
      </c>
      <c r="S4336">
        <v>17</v>
      </c>
      <c r="T4336">
        <v>509</v>
      </c>
      <c r="U4336">
        <v>0</v>
      </c>
      <c r="V4336">
        <v>0</v>
      </c>
      <c r="W4336">
        <v>0</v>
      </c>
      <c r="X4336">
        <v>12796.07852004009</v>
      </c>
      <c r="Y4336">
        <v>0</v>
      </c>
      <c r="Z4336">
        <v>61.24461824528354</v>
      </c>
      <c r="AA4336">
        <v>412.82023957316528</v>
      </c>
      <c r="AB4336">
        <v>4900.7610471442076</v>
      </c>
      <c r="AC4336">
        <v>0</v>
      </c>
      <c r="AD4336">
        <v>0</v>
      </c>
      <c r="AE4336">
        <v>18170.904425002747</v>
      </c>
    </row>
    <row r="4337" spans="1:31" x14ac:dyDescent="0.25">
      <c r="A4337">
        <v>2362726</v>
      </c>
      <c r="B4337">
        <v>1</v>
      </c>
      <c r="C4337" t="s">
        <v>80</v>
      </c>
      <c r="D4337" t="s">
        <v>110</v>
      </c>
      <c r="E4337" t="s">
        <v>154</v>
      </c>
      <c r="F4337" t="s">
        <v>12601</v>
      </c>
      <c r="G4337" t="s">
        <v>292</v>
      </c>
      <c r="H4337" t="s">
        <v>151</v>
      </c>
      <c r="I4337" t="s">
        <v>136</v>
      </c>
      <c r="J4337" t="s">
        <v>3</v>
      </c>
      <c r="K4337" t="s">
        <v>138</v>
      </c>
      <c r="L4337" t="s">
        <v>12602</v>
      </c>
      <c r="M4337" t="s">
        <v>12603</v>
      </c>
      <c r="N4337">
        <v>5.0433333329999996</v>
      </c>
      <c r="O4337">
        <v>0</v>
      </c>
      <c r="P4337">
        <v>230</v>
      </c>
      <c r="Q4337">
        <v>0</v>
      </c>
      <c r="R4337">
        <v>0</v>
      </c>
      <c r="S4337">
        <v>0</v>
      </c>
      <c r="T4337">
        <v>10</v>
      </c>
      <c r="U4337">
        <v>0</v>
      </c>
      <c r="V4337">
        <v>0</v>
      </c>
      <c r="W4337">
        <v>0</v>
      </c>
      <c r="X4337">
        <v>455.51661398796131</v>
      </c>
      <c r="Y4337">
        <v>0</v>
      </c>
      <c r="Z4337">
        <v>0</v>
      </c>
      <c r="AA4337">
        <v>0</v>
      </c>
      <c r="AB4337">
        <v>49.00277113081885</v>
      </c>
      <c r="AC4337">
        <v>0</v>
      </c>
      <c r="AD4337">
        <v>0</v>
      </c>
      <c r="AE4337">
        <v>504.51938511878018</v>
      </c>
    </row>
    <row r="4338" spans="1:31" x14ac:dyDescent="0.25">
      <c r="A4338">
        <v>2362932</v>
      </c>
      <c r="B4338">
        <v>1</v>
      </c>
      <c r="C4338" t="s">
        <v>80</v>
      </c>
      <c r="D4338" t="s">
        <v>101</v>
      </c>
      <c r="E4338" t="s">
        <v>225</v>
      </c>
      <c r="F4338" t="s">
        <v>12604</v>
      </c>
      <c r="G4338" t="s">
        <v>156</v>
      </c>
      <c r="H4338" t="s">
        <v>151</v>
      </c>
      <c r="I4338" t="s">
        <v>136</v>
      </c>
      <c r="J4338" t="s">
        <v>137</v>
      </c>
      <c r="K4338" t="s">
        <v>138</v>
      </c>
      <c r="L4338" t="s">
        <v>12605</v>
      </c>
      <c r="M4338" t="s">
        <v>12606</v>
      </c>
      <c r="N4338">
        <v>0.46222222200000002</v>
      </c>
      <c r="O4338">
        <v>0</v>
      </c>
      <c r="P4338">
        <v>121</v>
      </c>
      <c r="Q4338">
        <v>0</v>
      </c>
      <c r="R4338">
        <v>0</v>
      </c>
      <c r="S4338">
        <v>0</v>
      </c>
      <c r="T4338">
        <v>2</v>
      </c>
      <c r="U4338">
        <v>0</v>
      </c>
      <c r="V4338">
        <v>0</v>
      </c>
      <c r="W4338">
        <v>0</v>
      </c>
      <c r="X4338">
        <v>18.043738908113355</v>
      </c>
      <c r="Y4338">
        <v>0</v>
      </c>
      <c r="Z4338">
        <v>0</v>
      </c>
      <c r="AA4338">
        <v>0</v>
      </c>
      <c r="AB4338">
        <v>8.8026910076589443E-2</v>
      </c>
      <c r="AC4338">
        <v>0</v>
      </c>
      <c r="AD4338">
        <v>0</v>
      </c>
      <c r="AE4338">
        <v>18.131765818189944</v>
      </c>
    </row>
    <row r="4339" spans="1:31" x14ac:dyDescent="0.25">
      <c r="A4339">
        <v>2363075</v>
      </c>
      <c r="B4339">
        <v>1</v>
      </c>
      <c r="C4339" t="s">
        <v>81</v>
      </c>
      <c r="D4339" t="s">
        <v>124</v>
      </c>
      <c r="E4339" t="s">
        <v>154</v>
      </c>
      <c r="F4339" t="s">
        <v>12607</v>
      </c>
      <c r="G4339" t="s">
        <v>299</v>
      </c>
      <c r="H4339" t="s">
        <v>151</v>
      </c>
      <c r="I4339" t="s">
        <v>136</v>
      </c>
      <c r="J4339" t="s">
        <v>137</v>
      </c>
      <c r="K4339" t="s">
        <v>138</v>
      </c>
      <c r="L4339" t="s">
        <v>12608</v>
      </c>
      <c r="M4339" t="s">
        <v>12609</v>
      </c>
      <c r="N4339">
        <v>0.83250000000000002</v>
      </c>
      <c r="O4339">
        <v>0</v>
      </c>
      <c r="P4339">
        <v>324</v>
      </c>
      <c r="Q4339">
        <v>0</v>
      </c>
      <c r="R4339">
        <v>0</v>
      </c>
      <c r="S4339">
        <v>0</v>
      </c>
      <c r="T4339">
        <v>17</v>
      </c>
      <c r="U4339">
        <v>0</v>
      </c>
      <c r="V4339">
        <v>0</v>
      </c>
      <c r="W4339">
        <v>0</v>
      </c>
      <c r="X4339">
        <v>72.888014508895935</v>
      </c>
      <c r="Y4339">
        <v>0</v>
      </c>
      <c r="Z4339">
        <v>0</v>
      </c>
      <c r="AA4339">
        <v>0</v>
      </c>
      <c r="AB4339">
        <v>14.539704505061112</v>
      </c>
      <c r="AC4339">
        <v>0</v>
      </c>
      <c r="AD4339">
        <v>0</v>
      </c>
      <c r="AE4339">
        <v>87.427719013957045</v>
      </c>
    </row>
    <row r="4340" spans="1:31" x14ac:dyDescent="0.25">
      <c r="A4340">
        <v>2363038</v>
      </c>
      <c r="B4340">
        <v>1</v>
      </c>
      <c r="C4340" t="s">
        <v>81</v>
      </c>
      <c r="D4340" t="s">
        <v>123</v>
      </c>
      <c r="E4340" t="s">
        <v>171</v>
      </c>
      <c r="F4340" t="s">
        <v>12610</v>
      </c>
      <c r="G4340" t="s">
        <v>168</v>
      </c>
      <c r="H4340" t="s">
        <v>135</v>
      </c>
      <c r="I4340" t="s">
        <v>136</v>
      </c>
      <c r="J4340" t="s">
        <v>137</v>
      </c>
      <c r="K4340" t="s">
        <v>138</v>
      </c>
      <c r="L4340" t="s">
        <v>12611</v>
      </c>
      <c r="M4340" t="s">
        <v>12612</v>
      </c>
      <c r="N4340">
        <v>1.154722222</v>
      </c>
      <c r="O4340">
        <v>0</v>
      </c>
      <c r="P4340">
        <v>1</v>
      </c>
      <c r="Q4340">
        <v>1</v>
      </c>
      <c r="R4340">
        <v>38</v>
      </c>
      <c r="S4340">
        <v>0</v>
      </c>
      <c r="T4340">
        <v>6</v>
      </c>
      <c r="U4340">
        <v>0</v>
      </c>
      <c r="V4340">
        <v>0</v>
      </c>
      <c r="W4340">
        <v>0</v>
      </c>
      <c r="X4340">
        <v>0.3126863037064217</v>
      </c>
      <c r="Y4340">
        <v>3.369500011360278</v>
      </c>
      <c r="Z4340">
        <v>101.0377907598855</v>
      </c>
      <c r="AA4340">
        <v>0</v>
      </c>
      <c r="AB4340">
        <v>15.036348307150961</v>
      </c>
      <c r="AC4340">
        <v>0</v>
      </c>
      <c r="AD4340">
        <v>0</v>
      </c>
      <c r="AE4340">
        <v>119.75632538210316</v>
      </c>
    </row>
    <row r="4341" spans="1:31" x14ac:dyDescent="0.25">
      <c r="A4341">
        <v>2363032</v>
      </c>
      <c r="B4341">
        <v>1</v>
      </c>
      <c r="C4341" t="s">
        <v>81</v>
      </c>
      <c r="D4341" t="s">
        <v>120</v>
      </c>
      <c r="E4341" t="s">
        <v>171</v>
      </c>
      <c r="F4341" t="s">
        <v>4618</v>
      </c>
      <c r="G4341" t="s">
        <v>168</v>
      </c>
      <c r="H4341" t="s">
        <v>135</v>
      </c>
      <c r="I4341" t="s">
        <v>136</v>
      </c>
      <c r="J4341" t="s">
        <v>137</v>
      </c>
      <c r="K4341" t="s">
        <v>138</v>
      </c>
      <c r="L4341" t="s">
        <v>12613</v>
      </c>
      <c r="M4341" t="s">
        <v>12614</v>
      </c>
      <c r="N4341">
        <v>0.42583333299999998</v>
      </c>
      <c r="O4341">
        <v>1</v>
      </c>
      <c r="P4341">
        <v>472</v>
      </c>
      <c r="Q4341">
        <v>31</v>
      </c>
      <c r="R4341">
        <v>42</v>
      </c>
      <c r="S4341">
        <v>7</v>
      </c>
      <c r="T4341">
        <v>36</v>
      </c>
      <c r="U4341">
        <v>1</v>
      </c>
      <c r="V4341">
        <v>0</v>
      </c>
      <c r="W4341">
        <v>0</v>
      </c>
      <c r="X4341">
        <v>42.565927039043473</v>
      </c>
      <c r="Y4341">
        <v>27.374185303047291</v>
      </c>
      <c r="Z4341">
        <v>17.492450134699791</v>
      </c>
      <c r="AA4341">
        <v>10.33217399806626</v>
      </c>
      <c r="AB4341">
        <v>8.6406471326577847</v>
      </c>
      <c r="AC4341">
        <v>18.470427851131586</v>
      </c>
      <c r="AD4341">
        <v>0</v>
      </c>
      <c r="AE4341">
        <v>124.8758114586462</v>
      </c>
    </row>
    <row r="4342" spans="1:31" x14ac:dyDescent="0.25">
      <c r="A4342">
        <v>2363081</v>
      </c>
      <c r="B4342">
        <v>1</v>
      </c>
      <c r="C4342" t="s">
        <v>80</v>
      </c>
      <c r="D4342" t="s">
        <v>93</v>
      </c>
      <c r="E4342" t="s">
        <v>148</v>
      </c>
      <c r="F4342" t="s">
        <v>12615</v>
      </c>
      <c r="G4342" t="s">
        <v>156</v>
      </c>
      <c r="H4342" t="s">
        <v>151</v>
      </c>
      <c r="I4342" t="s">
        <v>136</v>
      </c>
      <c r="J4342" t="s">
        <v>137</v>
      </c>
      <c r="K4342" t="s">
        <v>138</v>
      </c>
      <c r="L4342" t="s">
        <v>12616</v>
      </c>
      <c r="M4342" t="s">
        <v>12617</v>
      </c>
      <c r="N4342">
        <v>3.2124999999999999</v>
      </c>
      <c r="O4342">
        <v>0</v>
      </c>
      <c r="P4342">
        <v>1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0.28952421536053169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0.28952421536053169</v>
      </c>
    </row>
    <row r="4343" spans="1:31" x14ac:dyDescent="0.25">
      <c r="A4343">
        <v>2362783</v>
      </c>
      <c r="B4343">
        <v>1</v>
      </c>
      <c r="C4343" t="s">
        <v>81</v>
      </c>
      <c r="D4343" t="s">
        <v>128</v>
      </c>
      <c r="E4343" t="s">
        <v>148</v>
      </c>
      <c r="F4343" t="s">
        <v>12618</v>
      </c>
      <c r="G4343" t="s">
        <v>150</v>
      </c>
      <c r="H4343" t="s">
        <v>151</v>
      </c>
      <c r="I4343" t="s">
        <v>136</v>
      </c>
      <c r="J4343" t="s">
        <v>137</v>
      </c>
      <c r="K4343" t="s">
        <v>138</v>
      </c>
      <c r="L4343" t="s">
        <v>12619</v>
      </c>
      <c r="M4343" t="s">
        <v>12620</v>
      </c>
      <c r="N4343">
        <v>2.698611111</v>
      </c>
      <c r="O4343">
        <v>0</v>
      </c>
      <c r="P4343">
        <v>13</v>
      </c>
      <c r="Q4343">
        <v>0</v>
      </c>
      <c r="R4343">
        <v>0</v>
      </c>
      <c r="S4343">
        <v>0</v>
      </c>
      <c r="T4343">
        <v>4</v>
      </c>
      <c r="U4343">
        <v>0</v>
      </c>
      <c r="V4343">
        <v>0</v>
      </c>
      <c r="W4343">
        <v>0</v>
      </c>
      <c r="X4343">
        <v>9.1625123398524231</v>
      </c>
      <c r="Y4343">
        <v>0</v>
      </c>
      <c r="Z4343">
        <v>0</v>
      </c>
      <c r="AA4343">
        <v>0</v>
      </c>
      <c r="AB4343">
        <v>13.78414417215229</v>
      </c>
      <c r="AC4343">
        <v>0</v>
      </c>
      <c r="AD4343">
        <v>0</v>
      </c>
      <c r="AE4343">
        <v>22.946656512004715</v>
      </c>
    </row>
    <row r="4344" spans="1:31" x14ac:dyDescent="0.25">
      <c r="A4344">
        <v>2362998</v>
      </c>
      <c r="B4344">
        <v>1</v>
      </c>
      <c r="C4344" t="s">
        <v>80</v>
      </c>
      <c r="D4344" t="s">
        <v>98</v>
      </c>
      <c r="E4344" t="s">
        <v>154</v>
      </c>
      <c r="F4344" t="s">
        <v>12621</v>
      </c>
      <c r="G4344" t="s">
        <v>299</v>
      </c>
      <c r="H4344" t="s">
        <v>151</v>
      </c>
      <c r="I4344" t="s">
        <v>136</v>
      </c>
      <c r="J4344" t="s">
        <v>137</v>
      </c>
      <c r="K4344" t="s">
        <v>138</v>
      </c>
      <c r="L4344" t="s">
        <v>12622</v>
      </c>
      <c r="M4344" t="s">
        <v>12623</v>
      </c>
      <c r="N4344">
        <v>1.878055555</v>
      </c>
      <c r="O4344">
        <v>0</v>
      </c>
      <c r="P4344">
        <v>0</v>
      </c>
      <c r="Q4344">
        <v>0</v>
      </c>
      <c r="R4344">
        <v>6</v>
      </c>
      <c r="S4344">
        <v>0</v>
      </c>
      <c r="T4344">
        <v>4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127.15787414734291</v>
      </c>
      <c r="AA4344">
        <v>0</v>
      </c>
      <c r="AB4344">
        <v>76.864657008405018</v>
      </c>
      <c r="AC4344">
        <v>0</v>
      </c>
      <c r="AD4344">
        <v>0</v>
      </c>
      <c r="AE4344">
        <v>204.02253115574791</v>
      </c>
    </row>
    <row r="4345" spans="1:31" x14ac:dyDescent="0.25">
      <c r="A4345">
        <v>2362806</v>
      </c>
      <c r="B4345">
        <v>1</v>
      </c>
      <c r="C4345" t="s">
        <v>80</v>
      </c>
      <c r="D4345" t="s">
        <v>108</v>
      </c>
      <c r="E4345" t="s">
        <v>171</v>
      </c>
      <c r="F4345" t="s">
        <v>12624</v>
      </c>
      <c r="G4345" t="s">
        <v>244</v>
      </c>
      <c r="H4345" t="s">
        <v>135</v>
      </c>
      <c r="I4345" t="s">
        <v>136</v>
      </c>
      <c r="J4345" t="s">
        <v>137</v>
      </c>
      <c r="K4345" t="s">
        <v>245</v>
      </c>
      <c r="L4345" t="s">
        <v>12625</v>
      </c>
      <c r="M4345" t="s">
        <v>12626</v>
      </c>
      <c r="N4345">
        <v>7.5905555549999999</v>
      </c>
      <c r="O4345">
        <v>0</v>
      </c>
      <c r="P4345">
        <v>880</v>
      </c>
      <c r="Q4345">
        <v>0</v>
      </c>
      <c r="R4345">
        <v>107</v>
      </c>
      <c r="S4345">
        <v>9</v>
      </c>
      <c r="T4345">
        <v>98</v>
      </c>
      <c r="U4345">
        <v>0</v>
      </c>
      <c r="V4345">
        <v>0</v>
      </c>
      <c r="W4345">
        <v>0</v>
      </c>
      <c r="X4345">
        <v>1404.3572739989152</v>
      </c>
      <c r="Y4345">
        <v>0</v>
      </c>
      <c r="Z4345">
        <v>624.76096395515174</v>
      </c>
      <c r="AA4345">
        <v>588.68591579222061</v>
      </c>
      <c r="AB4345">
        <v>991.54794216519292</v>
      </c>
      <c r="AC4345">
        <v>0</v>
      </c>
      <c r="AD4345">
        <v>0</v>
      </c>
      <c r="AE4345">
        <v>3609.3520959114808</v>
      </c>
    </row>
    <row r="4346" spans="1:31" x14ac:dyDescent="0.25">
      <c r="A4346">
        <v>2363138</v>
      </c>
      <c r="B4346">
        <v>1</v>
      </c>
      <c r="C4346" t="s">
        <v>80</v>
      </c>
      <c r="D4346" t="s">
        <v>101</v>
      </c>
      <c r="E4346" t="s">
        <v>171</v>
      </c>
      <c r="F4346" t="s">
        <v>12627</v>
      </c>
      <c r="G4346" t="s">
        <v>168</v>
      </c>
      <c r="H4346" t="s">
        <v>135</v>
      </c>
      <c r="I4346" t="s">
        <v>136</v>
      </c>
      <c r="J4346" t="s">
        <v>137</v>
      </c>
      <c r="K4346" t="s">
        <v>138</v>
      </c>
      <c r="L4346" t="s">
        <v>12628</v>
      </c>
      <c r="M4346" t="s">
        <v>12629</v>
      </c>
      <c r="N4346">
        <v>2.2197222220000001</v>
      </c>
      <c r="O4346">
        <v>4</v>
      </c>
      <c r="P4346">
        <v>0</v>
      </c>
      <c r="Q4346">
        <v>3</v>
      </c>
      <c r="R4346">
        <v>0</v>
      </c>
      <c r="S4346">
        <v>7</v>
      </c>
      <c r="T4346">
        <v>0</v>
      </c>
      <c r="U4346">
        <v>0</v>
      </c>
      <c r="V4346">
        <v>0</v>
      </c>
      <c r="W4346">
        <v>11.806862145251669</v>
      </c>
      <c r="X4346">
        <v>0</v>
      </c>
      <c r="Y4346">
        <v>4.7923788408074479</v>
      </c>
      <c r="Z4346">
        <v>0</v>
      </c>
      <c r="AA4346">
        <v>73.815029961243326</v>
      </c>
      <c r="AB4346">
        <v>0</v>
      </c>
      <c r="AC4346">
        <v>0</v>
      </c>
      <c r="AD4346">
        <v>0</v>
      </c>
      <c r="AE4346">
        <v>90.414270947302441</v>
      </c>
    </row>
    <row r="4347" spans="1:31" x14ac:dyDescent="0.25">
      <c r="A4347">
        <v>2362975</v>
      </c>
      <c r="B4347">
        <v>1</v>
      </c>
      <c r="C4347" t="s">
        <v>81</v>
      </c>
      <c r="D4347" t="s">
        <v>114</v>
      </c>
      <c r="E4347" t="s">
        <v>225</v>
      </c>
      <c r="F4347" t="s">
        <v>12630</v>
      </c>
      <c r="G4347" t="s">
        <v>219</v>
      </c>
      <c r="H4347" t="s">
        <v>151</v>
      </c>
      <c r="I4347" t="s">
        <v>136</v>
      </c>
      <c r="J4347" t="s">
        <v>137</v>
      </c>
      <c r="K4347" t="s">
        <v>138</v>
      </c>
      <c r="L4347" t="s">
        <v>12631</v>
      </c>
      <c r="M4347" t="s">
        <v>12632</v>
      </c>
      <c r="N4347">
        <v>0.95277777699999999</v>
      </c>
      <c r="O4347">
        <v>0</v>
      </c>
      <c r="P4347">
        <v>4</v>
      </c>
      <c r="Q4347">
        <v>0</v>
      </c>
      <c r="R4347">
        <v>3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1.8587976499476055</v>
      </c>
      <c r="Y4347">
        <v>0</v>
      </c>
      <c r="Z4347">
        <v>0.79692303621718341</v>
      </c>
      <c r="AA4347">
        <v>0</v>
      </c>
      <c r="AB4347">
        <v>0</v>
      </c>
      <c r="AC4347">
        <v>0</v>
      </c>
      <c r="AD4347">
        <v>0</v>
      </c>
      <c r="AE4347">
        <v>2.6557206861647891</v>
      </c>
    </row>
    <row r="4348" spans="1:31" x14ac:dyDescent="0.25">
      <c r="A4348">
        <v>2362829</v>
      </c>
      <c r="B4348">
        <v>1</v>
      </c>
      <c r="C4348" t="s">
        <v>81</v>
      </c>
      <c r="D4348" t="s">
        <v>119</v>
      </c>
      <c r="E4348" t="s">
        <v>148</v>
      </c>
      <c r="F4348" t="s">
        <v>12633</v>
      </c>
      <c r="G4348" t="s">
        <v>160</v>
      </c>
      <c r="H4348" t="s">
        <v>151</v>
      </c>
      <c r="I4348" t="s">
        <v>136</v>
      </c>
      <c r="J4348" t="s">
        <v>137</v>
      </c>
      <c r="K4348" t="s">
        <v>138</v>
      </c>
      <c r="L4348" t="s">
        <v>12634</v>
      </c>
      <c r="M4348" t="s">
        <v>12635</v>
      </c>
      <c r="N4348">
        <v>2.5677777769999999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1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4.889287519369389E-2</v>
      </c>
      <c r="AC4348">
        <v>0</v>
      </c>
      <c r="AD4348">
        <v>0</v>
      </c>
      <c r="AE4348">
        <v>4.889287519369389E-2</v>
      </c>
    </row>
    <row r="4349" spans="1:31" x14ac:dyDescent="0.25">
      <c r="A4349">
        <v>2362852</v>
      </c>
      <c r="B4349">
        <v>1</v>
      </c>
      <c r="C4349" t="s">
        <v>80</v>
      </c>
      <c r="D4349" t="s">
        <v>96</v>
      </c>
      <c r="E4349" t="s">
        <v>148</v>
      </c>
      <c r="F4349" t="s">
        <v>12636</v>
      </c>
      <c r="G4349" t="s">
        <v>160</v>
      </c>
      <c r="H4349" t="s">
        <v>151</v>
      </c>
      <c r="I4349" t="s">
        <v>136</v>
      </c>
      <c r="J4349" t="s">
        <v>137</v>
      </c>
      <c r="K4349" t="s">
        <v>138</v>
      </c>
      <c r="L4349" t="s">
        <v>12637</v>
      </c>
      <c r="M4349" t="s">
        <v>12638</v>
      </c>
      <c r="N4349">
        <v>3.3369444439999998</v>
      </c>
      <c r="O4349">
        <v>0</v>
      </c>
      <c r="P4349">
        <v>1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3.871235378300919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3.871235378300919</v>
      </c>
    </row>
    <row r="4350" spans="1:31" x14ac:dyDescent="0.25">
      <c r="A4350">
        <v>2363098</v>
      </c>
      <c r="B4350">
        <v>1</v>
      </c>
      <c r="C4350" t="s">
        <v>80</v>
      </c>
      <c r="D4350" t="s">
        <v>106</v>
      </c>
      <c r="E4350" t="s">
        <v>148</v>
      </c>
      <c r="F4350" t="s">
        <v>12639</v>
      </c>
      <c r="G4350" t="s">
        <v>150</v>
      </c>
      <c r="H4350" t="s">
        <v>151</v>
      </c>
      <c r="I4350" t="s">
        <v>136</v>
      </c>
      <c r="J4350" t="s">
        <v>137</v>
      </c>
      <c r="K4350" t="s">
        <v>138</v>
      </c>
      <c r="L4350" t="s">
        <v>12640</v>
      </c>
      <c r="M4350" t="s">
        <v>12641</v>
      </c>
      <c r="N4350">
        <v>2.4188888880000001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4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4.6005875785831201</v>
      </c>
      <c r="AC4350">
        <v>0</v>
      </c>
      <c r="AD4350">
        <v>0</v>
      </c>
      <c r="AE4350">
        <v>4.6005875785831201</v>
      </c>
    </row>
    <row r="4351" spans="1:31" x14ac:dyDescent="0.25">
      <c r="A4351">
        <v>2362912</v>
      </c>
      <c r="B4351">
        <v>1</v>
      </c>
      <c r="C4351" t="s">
        <v>80</v>
      </c>
      <c r="D4351" t="s">
        <v>84</v>
      </c>
      <c r="E4351" t="s">
        <v>148</v>
      </c>
      <c r="F4351" t="s">
        <v>12642</v>
      </c>
      <c r="G4351" t="s">
        <v>160</v>
      </c>
      <c r="H4351" t="s">
        <v>151</v>
      </c>
      <c r="I4351" t="s">
        <v>136</v>
      </c>
      <c r="J4351" t="s">
        <v>137</v>
      </c>
      <c r="K4351" t="s">
        <v>138</v>
      </c>
      <c r="L4351" t="s">
        <v>12643</v>
      </c>
      <c r="M4351" t="s">
        <v>12644</v>
      </c>
      <c r="N4351">
        <v>6.363888888</v>
      </c>
      <c r="O4351">
        <v>0</v>
      </c>
      <c r="P4351">
        <v>11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23.475098439031846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23.475098439031846</v>
      </c>
    </row>
    <row r="4352" spans="1:31" x14ac:dyDescent="0.25">
      <c r="A4352">
        <v>2362723</v>
      </c>
      <c r="B4352">
        <v>1</v>
      </c>
      <c r="C4352" t="s">
        <v>80</v>
      </c>
      <c r="D4352" t="s">
        <v>92</v>
      </c>
      <c r="E4352" t="s">
        <v>132</v>
      </c>
      <c r="F4352" t="s">
        <v>12645</v>
      </c>
      <c r="G4352" t="s">
        <v>134</v>
      </c>
      <c r="H4352" t="s">
        <v>135</v>
      </c>
      <c r="I4352" t="s">
        <v>136</v>
      </c>
      <c r="J4352" t="s">
        <v>137</v>
      </c>
      <c r="K4352" t="s">
        <v>138</v>
      </c>
      <c r="L4352" t="s">
        <v>12646</v>
      </c>
      <c r="M4352" t="s">
        <v>12647</v>
      </c>
      <c r="N4352">
        <v>2.5647222219999999</v>
      </c>
      <c r="O4352">
        <v>0</v>
      </c>
      <c r="P4352">
        <v>409</v>
      </c>
      <c r="Q4352">
        <v>7</v>
      </c>
      <c r="R4352">
        <v>333</v>
      </c>
      <c r="S4352">
        <v>4</v>
      </c>
      <c r="T4352">
        <v>91</v>
      </c>
      <c r="U4352">
        <v>1</v>
      </c>
      <c r="V4352">
        <v>0</v>
      </c>
      <c r="W4352">
        <v>0</v>
      </c>
      <c r="X4352">
        <v>362.3503816959319</v>
      </c>
      <c r="Y4352">
        <v>84.084528280572243</v>
      </c>
      <c r="Z4352">
        <v>1098.7583965813399</v>
      </c>
      <c r="AA4352">
        <v>26.721253572873895</v>
      </c>
      <c r="AB4352">
        <v>310.7064540231251</v>
      </c>
      <c r="AC4352">
        <v>333.61800262100815</v>
      </c>
      <c r="AD4352">
        <v>0</v>
      </c>
      <c r="AE4352">
        <v>2216.2390167748513</v>
      </c>
    </row>
    <row r="4353" spans="1:31" x14ac:dyDescent="0.25">
      <c r="A4353">
        <v>2362700</v>
      </c>
      <c r="B4353">
        <v>1</v>
      </c>
      <c r="C4353" t="s">
        <v>80</v>
      </c>
      <c r="D4353" t="s">
        <v>82</v>
      </c>
      <c r="E4353" t="s">
        <v>320</v>
      </c>
      <c r="F4353" t="s">
        <v>12648</v>
      </c>
      <c r="G4353" t="s">
        <v>185</v>
      </c>
      <c r="H4353" t="s">
        <v>135</v>
      </c>
      <c r="I4353" t="s">
        <v>136</v>
      </c>
      <c r="J4353" t="s">
        <v>137</v>
      </c>
      <c r="K4353" t="s">
        <v>138</v>
      </c>
      <c r="L4353" t="s">
        <v>12649</v>
      </c>
      <c r="M4353" t="s">
        <v>12650</v>
      </c>
      <c r="N4353">
        <v>0.99777777700000003</v>
      </c>
      <c r="O4353">
        <v>0</v>
      </c>
      <c r="P4353">
        <v>15</v>
      </c>
      <c r="Q4353">
        <v>0</v>
      </c>
      <c r="R4353">
        <v>0</v>
      </c>
      <c r="S4353">
        <v>5</v>
      </c>
      <c r="T4353">
        <v>273</v>
      </c>
      <c r="U4353">
        <v>0</v>
      </c>
      <c r="V4353">
        <v>0</v>
      </c>
      <c r="W4353">
        <v>0</v>
      </c>
      <c r="X4353">
        <v>7.0324901352629263</v>
      </c>
      <c r="Y4353">
        <v>0</v>
      </c>
      <c r="Z4353">
        <v>0</v>
      </c>
      <c r="AA4353">
        <v>586.23887788215313</v>
      </c>
      <c r="AB4353">
        <v>325.20979058679865</v>
      </c>
      <c r="AC4353">
        <v>0</v>
      </c>
      <c r="AD4353">
        <v>0</v>
      </c>
      <c r="AE4353">
        <v>918.48115860421467</v>
      </c>
    </row>
    <row r="4354" spans="1:31" x14ac:dyDescent="0.25">
      <c r="A4354">
        <v>2362743</v>
      </c>
      <c r="B4354">
        <v>1</v>
      </c>
      <c r="C4354" t="s">
        <v>80</v>
      </c>
      <c r="D4354" t="s">
        <v>83</v>
      </c>
      <c r="E4354" t="s">
        <v>154</v>
      </c>
      <c r="F4354" t="s">
        <v>12651</v>
      </c>
      <c r="G4354" t="s">
        <v>299</v>
      </c>
      <c r="H4354" t="s">
        <v>151</v>
      </c>
      <c r="I4354" t="s">
        <v>136</v>
      </c>
      <c r="J4354" t="s">
        <v>137</v>
      </c>
      <c r="K4354" t="s">
        <v>138</v>
      </c>
      <c r="L4354" t="s">
        <v>12652</v>
      </c>
      <c r="M4354" t="s">
        <v>12653</v>
      </c>
      <c r="N4354">
        <v>1.4555555549999999</v>
      </c>
      <c r="O4354">
        <v>0</v>
      </c>
      <c r="P4354">
        <v>1</v>
      </c>
      <c r="Q4354">
        <v>0</v>
      </c>
      <c r="R4354">
        <v>0</v>
      </c>
      <c r="S4354">
        <v>0</v>
      </c>
      <c r="T4354">
        <v>10</v>
      </c>
      <c r="U4354">
        <v>0</v>
      </c>
      <c r="V4354">
        <v>3</v>
      </c>
      <c r="W4354">
        <v>0</v>
      </c>
      <c r="X4354">
        <v>1.6690887614396666</v>
      </c>
      <c r="Y4354">
        <v>0</v>
      </c>
      <c r="Z4354">
        <v>0</v>
      </c>
      <c r="AA4354">
        <v>0</v>
      </c>
      <c r="AB4354">
        <v>85.31415308731799</v>
      </c>
      <c r="AC4354">
        <v>0</v>
      </c>
      <c r="AD4354">
        <v>112.36587815227173</v>
      </c>
      <c r="AE4354">
        <v>199.34912000102941</v>
      </c>
    </row>
    <row r="4355" spans="1:31" x14ac:dyDescent="0.25">
      <c r="A4355">
        <v>2362935</v>
      </c>
      <c r="B4355">
        <v>1</v>
      </c>
      <c r="C4355" t="s">
        <v>80</v>
      </c>
      <c r="D4355" t="s">
        <v>107</v>
      </c>
      <c r="E4355" t="s">
        <v>154</v>
      </c>
      <c r="F4355" t="s">
        <v>12654</v>
      </c>
      <c r="G4355" t="s">
        <v>244</v>
      </c>
      <c r="H4355" t="s">
        <v>151</v>
      </c>
      <c r="I4355" t="s">
        <v>136</v>
      </c>
      <c r="J4355" t="s">
        <v>137</v>
      </c>
      <c r="K4355" t="s">
        <v>245</v>
      </c>
      <c r="L4355" t="s">
        <v>12655</v>
      </c>
      <c r="M4355" t="s">
        <v>12656</v>
      </c>
      <c r="N4355">
        <v>0.74250000000000005</v>
      </c>
      <c r="O4355">
        <v>0</v>
      </c>
      <c r="P4355">
        <v>18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2.5888458414842104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2.5888458414842104</v>
      </c>
    </row>
    <row r="4356" spans="1:31" x14ac:dyDescent="0.25">
      <c r="A4356">
        <v>2363035</v>
      </c>
      <c r="B4356">
        <v>1</v>
      </c>
      <c r="C4356" t="s">
        <v>80</v>
      </c>
      <c r="D4356" t="s">
        <v>92</v>
      </c>
      <c r="E4356" t="s">
        <v>148</v>
      </c>
      <c r="F4356" t="s">
        <v>12657</v>
      </c>
      <c r="G4356" t="s">
        <v>240</v>
      </c>
      <c r="H4356" t="s">
        <v>151</v>
      </c>
      <c r="I4356" t="s">
        <v>136</v>
      </c>
      <c r="J4356" t="s">
        <v>137</v>
      </c>
      <c r="K4356" t="s">
        <v>138</v>
      </c>
      <c r="L4356" t="s">
        <v>12658</v>
      </c>
      <c r="M4356" t="s">
        <v>12659</v>
      </c>
      <c r="N4356">
        <v>4.6672222220000004</v>
      </c>
      <c r="O4356">
        <v>0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</row>
    <row r="4357" spans="1:31" x14ac:dyDescent="0.25">
      <c r="A4357">
        <v>2362786</v>
      </c>
      <c r="B4357">
        <v>1</v>
      </c>
      <c r="C4357" t="s">
        <v>81</v>
      </c>
      <c r="D4357" t="s">
        <v>123</v>
      </c>
      <c r="E4357" t="s">
        <v>132</v>
      </c>
      <c r="F4357" t="s">
        <v>12660</v>
      </c>
      <c r="G4357" t="s">
        <v>168</v>
      </c>
      <c r="H4357" t="s">
        <v>135</v>
      </c>
      <c r="I4357" t="s">
        <v>136</v>
      </c>
      <c r="J4357" t="s">
        <v>137</v>
      </c>
      <c r="K4357" t="s">
        <v>138</v>
      </c>
      <c r="L4357" t="s">
        <v>12661</v>
      </c>
      <c r="M4357" t="s">
        <v>12662</v>
      </c>
      <c r="N4357">
        <v>1.0169444439999999</v>
      </c>
      <c r="O4357">
        <v>9</v>
      </c>
      <c r="P4357">
        <v>12</v>
      </c>
      <c r="Q4357">
        <v>200</v>
      </c>
      <c r="R4357">
        <v>145</v>
      </c>
      <c r="S4357">
        <v>47</v>
      </c>
      <c r="T4357">
        <v>23</v>
      </c>
      <c r="U4357">
        <v>0</v>
      </c>
      <c r="V4357">
        <v>0</v>
      </c>
      <c r="W4357">
        <v>10.687497393741767</v>
      </c>
      <c r="X4357">
        <v>14.689500047940491</v>
      </c>
      <c r="Y4357">
        <v>337.88351501301696</v>
      </c>
      <c r="Z4357">
        <v>285.04088660976959</v>
      </c>
      <c r="AA4357">
        <v>89.957825151177587</v>
      </c>
      <c r="AB4357">
        <v>53.313403718431196</v>
      </c>
      <c r="AC4357">
        <v>0</v>
      </c>
      <c r="AD4357">
        <v>0</v>
      </c>
      <c r="AE4357">
        <v>791.57262793407756</v>
      </c>
    </row>
    <row r="4358" spans="1:31" x14ac:dyDescent="0.25">
      <c r="A4358">
        <v>2362855</v>
      </c>
      <c r="B4358">
        <v>1</v>
      </c>
      <c r="C4358" t="s">
        <v>80</v>
      </c>
      <c r="D4358" t="s">
        <v>103</v>
      </c>
      <c r="E4358" t="s">
        <v>166</v>
      </c>
      <c r="F4358" t="s">
        <v>12397</v>
      </c>
      <c r="G4358" t="s">
        <v>168</v>
      </c>
      <c r="H4358" t="s">
        <v>135</v>
      </c>
      <c r="I4358" t="s">
        <v>136</v>
      </c>
      <c r="J4358" t="s">
        <v>137</v>
      </c>
      <c r="K4358" t="s">
        <v>138</v>
      </c>
      <c r="L4358" t="s">
        <v>12663</v>
      </c>
      <c r="M4358" t="s">
        <v>12664</v>
      </c>
      <c r="N4358">
        <v>0.15194444400000001</v>
      </c>
      <c r="O4358">
        <v>1</v>
      </c>
      <c r="P4358">
        <v>0</v>
      </c>
      <c r="Q4358">
        <v>1</v>
      </c>
      <c r="R4358">
        <v>10</v>
      </c>
      <c r="S4358">
        <v>6</v>
      </c>
      <c r="T4358">
        <v>4</v>
      </c>
      <c r="U4358">
        <v>5</v>
      </c>
      <c r="V4358">
        <v>1</v>
      </c>
      <c r="W4358">
        <v>0.25579852152515553</v>
      </c>
      <c r="X4358">
        <v>0</v>
      </c>
      <c r="Y4358">
        <v>89.581556200729935</v>
      </c>
      <c r="Z4358">
        <v>5.4946674607410859</v>
      </c>
      <c r="AA4358">
        <v>4.8835287490930037</v>
      </c>
      <c r="AB4358">
        <v>3.4741237124162891</v>
      </c>
      <c r="AC4358">
        <v>424.47562263217543</v>
      </c>
      <c r="AD4358">
        <v>28.395223041928517</v>
      </c>
      <c r="AE4358">
        <v>556.56052031860941</v>
      </c>
    </row>
    <row r="4359" spans="1:31" x14ac:dyDescent="0.25">
      <c r="A4359">
        <v>2362901</v>
      </c>
      <c r="B4359">
        <v>1</v>
      </c>
      <c r="C4359" t="s">
        <v>80</v>
      </c>
      <c r="D4359" t="s">
        <v>105</v>
      </c>
      <c r="E4359" t="s">
        <v>148</v>
      </c>
      <c r="F4359" t="s">
        <v>12665</v>
      </c>
      <c r="G4359" t="s">
        <v>181</v>
      </c>
      <c r="H4359" t="s">
        <v>151</v>
      </c>
      <c r="I4359" t="s">
        <v>136</v>
      </c>
      <c r="J4359" t="s">
        <v>3</v>
      </c>
      <c r="K4359" t="s">
        <v>138</v>
      </c>
      <c r="L4359" t="s">
        <v>12666</v>
      </c>
      <c r="M4359" t="s">
        <v>12667</v>
      </c>
      <c r="N4359">
        <v>4.6752777769999998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1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</row>
    <row r="4360" spans="1:31" x14ac:dyDescent="0.25">
      <c r="A4360">
        <v>2362878</v>
      </c>
      <c r="B4360">
        <v>1</v>
      </c>
      <c r="C4360" t="s">
        <v>80</v>
      </c>
      <c r="D4360" t="s">
        <v>102</v>
      </c>
      <c r="E4360" t="s">
        <v>132</v>
      </c>
      <c r="F4360" t="s">
        <v>12668</v>
      </c>
      <c r="G4360" t="s">
        <v>244</v>
      </c>
      <c r="H4360" t="s">
        <v>135</v>
      </c>
      <c r="I4360" t="s">
        <v>136</v>
      </c>
      <c r="J4360" t="s">
        <v>137</v>
      </c>
      <c r="K4360" t="s">
        <v>245</v>
      </c>
      <c r="L4360" t="s">
        <v>12669</v>
      </c>
      <c r="M4360" t="s">
        <v>12670</v>
      </c>
      <c r="N4360">
        <v>3.2891666659999999</v>
      </c>
      <c r="O4360">
        <v>0</v>
      </c>
      <c r="P4360">
        <v>1719</v>
      </c>
      <c r="Q4360">
        <v>0</v>
      </c>
      <c r="R4360">
        <v>0</v>
      </c>
      <c r="S4360">
        <v>0</v>
      </c>
      <c r="T4360">
        <v>442</v>
      </c>
      <c r="U4360">
        <v>0</v>
      </c>
      <c r="V4360">
        <v>0</v>
      </c>
      <c r="W4360">
        <v>0</v>
      </c>
      <c r="X4360">
        <v>1346.5223788034255</v>
      </c>
      <c r="Y4360">
        <v>0</v>
      </c>
      <c r="Z4360">
        <v>0</v>
      </c>
      <c r="AA4360">
        <v>0</v>
      </c>
      <c r="AB4360">
        <v>1897.9331169482643</v>
      </c>
      <c r="AC4360">
        <v>0</v>
      </c>
      <c r="AD4360">
        <v>0</v>
      </c>
      <c r="AE4360">
        <v>3244.4554957516898</v>
      </c>
    </row>
    <row r="4361" spans="1:31" x14ac:dyDescent="0.25">
      <c r="A4361">
        <v>2363024</v>
      </c>
      <c r="B4361">
        <v>1</v>
      </c>
      <c r="C4361" t="s">
        <v>80</v>
      </c>
      <c r="D4361" t="s">
        <v>83</v>
      </c>
      <c r="E4361" t="s">
        <v>175</v>
      </c>
      <c r="F4361" t="s">
        <v>391</v>
      </c>
      <c r="G4361" t="s">
        <v>181</v>
      </c>
      <c r="H4361" t="s">
        <v>151</v>
      </c>
      <c r="I4361" t="s">
        <v>136</v>
      </c>
      <c r="J4361" t="s">
        <v>137</v>
      </c>
      <c r="K4361" t="s">
        <v>138</v>
      </c>
      <c r="L4361" t="s">
        <v>12671</v>
      </c>
      <c r="M4361" t="s">
        <v>12672</v>
      </c>
      <c r="N4361">
        <v>1.028611111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10</v>
      </c>
      <c r="U4361">
        <v>0</v>
      </c>
      <c r="V4361">
        <v>1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78.323185322133426</v>
      </c>
      <c r="AC4361">
        <v>0</v>
      </c>
      <c r="AD4361">
        <v>13.923483544683005</v>
      </c>
      <c r="AE4361">
        <v>92.246668866816435</v>
      </c>
    </row>
    <row r="4362" spans="1:31" x14ac:dyDescent="0.25">
      <c r="A4362">
        <v>2363047</v>
      </c>
      <c r="B4362">
        <v>1</v>
      </c>
      <c r="C4362" t="s">
        <v>81</v>
      </c>
      <c r="D4362" t="s">
        <v>113</v>
      </c>
      <c r="E4362" t="s">
        <v>148</v>
      </c>
      <c r="F4362" t="s">
        <v>2753</v>
      </c>
      <c r="G4362" t="s">
        <v>160</v>
      </c>
      <c r="H4362" t="s">
        <v>151</v>
      </c>
      <c r="I4362" t="s">
        <v>136</v>
      </c>
      <c r="J4362" t="s">
        <v>137</v>
      </c>
      <c r="K4362" t="s">
        <v>138</v>
      </c>
      <c r="L4362" t="s">
        <v>12673</v>
      </c>
      <c r="M4362" t="s">
        <v>12674</v>
      </c>
      <c r="N4362">
        <v>1.7866666659999999</v>
      </c>
      <c r="O4362">
        <v>0</v>
      </c>
      <c r="P4362">
        <v>1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0.44536548592481995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0.44536548592481995</v>
      </c>
    </row>
    <row r="4363" spans="1:31" x14ac:dyDescent="0.25">
      <c r="A4363">
        <v>2363110</v>
      </c>
      <c r="B4363">
        <v>1</v>
      </c>
      <c r="C4363" t="s">
        <v>80</v>
      </c>
      <c r="D4363" t="s">
        <v>97</v>
      </c>
      <c r="E4363" t="s">
        <v>148</v>
      </c>
      <c r="F4363" t="s">
        <v>9423</v>
      </c>
      <c r="G4363" t="s">
        <v>240</v>
      </c>
      <c r="H4363" t="s">
        <v>151</v>
      </c>
      <c r="I4363" t="s">
        <v>136</v>
      </c>
      <c r="J4363" t="s">
        <v>137</v>
      </c>
      <c r="K4363" t="s">
        <v>138</v>
      </c>
      <c r="L4363" t="s">
        <v>12675</v>
      </c>
      <c r="M4363" t="s">
        <v>12676</v>
      </c>
      <c r="N4363">
        <v>1.1950000000000001</v>
      </c>
      <c r="O4363">
        <v>0</v>
      </c>
      <c r="P4363">
        <v>1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1.5186319765796978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1.5186319765796978</v>
      </c>
    </row>
    <row r="4364" spans="1:31" x14ac:dyDescent="0.25">
      <c r="A4364">
        <v>2363064</v>
      </c>
      <c r="B4364">
        <v>1</v>
      </c>
      <c r="C4364" t="s">
        <v>80</v>
      </c>
      <c r="D4364" t="s">
        <v>95</v>
      </c>
      <c r="E4364" t="s">
        <v>320</v>
      </c>
      <c r="F4364" t="s">
        <v>343</v>
      </c>
      <c r="G4364" t="s">
        <v>168</v>
      </c>
      <c r="H4364" t="s">
        <v>135</v>
      </c>
      <c r="I4364" t="s">
        <v>136</v>
      </c>
      <c r="J4364" t="s">
        <v>137</v>
      </c>
      <c r="K4364" t="s">
        <v>138</v>
      </c>
      <c r="L4364" t="s">
        <v>12677</v>
      </c>
      <c r="M4364" t="s">
        <v>12678</v>
      </c>
      <c r="N4364">
        <v>0.53512388799999999</v>
      </c>
      <c r="O4364">
        <v>8</v>
      </c>
      <c r="P4364">
        <v>2490</v>
      </c>
      <c r="Q4364">
        <v>0</v>
      </c>
      <c r="R4364">
        <v>53</v>
      </c>
      <c r="S4364">
        <v>15</v>
      </c>
      <c r="T4364">
        <v>203</v>
      </c>
      <c r="U4364">
        <v>2</v>
      </c>
      <c r="V4364">
        <v>0</v>
      </c>
      <c r="W4364">
        <v>1.7789694773036855</v>
      </c>
      <c r="X4364">
        <v>420.70120607668673</v>
      </c>
      <c r="Y4364">
        <v>0</v>
      </c>
      <c r="Z4364">
        <v>20.473225636087808</v>
      </c>
      <c r="AA4364">
        <v>19.543208814771003</v>
      </c>
      <c r="AB4364">
        <v>181.60255281199329</v>
      </c>
      <c r="AC4364">
        <v>96.119422629606518</v>
      </c>
      <c r="AD4364">
        <v>0</v>
      </c>
      <c r="AE4364">
        <v>740.21858544644908</v>
      </c>
    </row>
    <row r="4365" spans="1:31" x14ac:dyDescent="0.25">
      <c r="A4365">
        <v>2363147</v>
      </c>
      <c r="B4365">
        <v>1</v>
      </c>
      <c r="C4365" t="s">
        <v>80</v>
      </c>
      <c r="D4365" t="s">
        <v>107</v>
      </c>
      <c r="E4365" t="s">
        <v>148</v>
      </c>
      <c r="F4365" t="s">
        <v>12679</v>
      </c>
      <c r="G4365" t="s">
        <v>160</v>
      </c>
      <c r="H4365" t="s">
        <v>151</v>
      </c>
      <c r="I4365" t="s">
        <v>136</v>
      </c>
      <c r="J4365" t="s">
        <v>137</v>
      </c>
      <c r="K4365" t="s">
        <v>138</v>
      </c>
      <c r="L4365" t="s">
        <v>12680</v>
      </c>
      <c r="M4365" t="s">
        <v>12681</v>
      </c>
      <c r="N4365">
        <v>1.615277777</v>
      </c>
      <c r="O4365">
        <v>0</v>
      </c>
      <c r="P4365">
        <v>1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0.46473977383942339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0.46473977383942339</v>
      </c>
    </row>
    <row r="4366" spans="1:31" x14ac:dyDescent="0.25">
      <c r="A4366">
        <v>2362755</v>
      </c>
      <c r="B4366">
        <v>1</v>
      </c>
      <c r="C4366" t="s">
        <v>80</v>
      </c>
      <c r="D4366" t="s">
        <v>95</v>
      </c>
      <c r="E4366" t="s">
        <v>166</v>
      </c>
      <c r="F4366" t="s">
        <v>12682</v>
      </c>
      <c r="G4366" t="s">
        <v>244</v>
      </c>
      <c r="H4366" t="s">
        <v>135</v>
      </c>
      <c r="I4366" t="s">
        <v>136</v>
      </c>
      <c r="J4366" t="s">
        <v>137</v>
      </c>
      <c r="K4366" t="s">
        <v>245</v>
      </c>
      <c r="L4366" t="s">
        <v>12683</v>
      </c>
      <c r="M4366" t="s">
        <v>12684</v>
      </c>
      <c r="N4366">
        <v>2.2458333330000002</v>
      </c>
      <c r="O4366">
        <v>5</v>
      </c>
      <c r="P4366">
        <v>398</v>
      </c>
      <c r="Q4366">
        <v>8</v>
      </c>
      <c r="R4366">
        <v>2</v>
      </c>
      <c r="S4366">
        <v>32</v>
      </c>
      <c r="T4366">
        <v>17</v>
      </c>
      <c r="U4366">
        <v>2</v>
      </c>
      <c r="V4366">
        <v>0</v>
      </c>
      <c r="W4366">
        <v>4.5263548041310209</v>
      </c>
      <c r="X4366">
        <v>263.42747166377626</v>
      </c>
      <c r="Y4366">
        <v>203.8917088910074</v>
      </c>
      <c r="Z4366">
        <v>15.89115872891422</v>
      </c>
      <c r="AA4366">
        <v>1038.0379771229109</v>
      </c>
      <c r="AB4366">
        <v>53.193636473424448</v>
      </c>
      <c r="AC4366">
        <v>805.48470747591318</v>
      </c>
      <c r="AD4366">
        <v>0</v>
      </c>
      <c r="AE4366">
        <v>2384.4530151600775</v>
      </c>
    </row>
    <row r="4367" spans="1:31" x14ac:dyDescent="0.25">
      <c r="A4367">
        <v>2362709</v>
      </c>
      <c r="B4367">
        <v>1</v>
      </c>
      <c r="C4367" t="s">
        <v>80</v>
      </c>
      <c r="D4367" t="s">
        <v>103</v>
      </c>
      <c r="E4367" t="s">
        <v>320</v>
      </c>
      <c r="F4367" t="s">
        <v>12685</v>
      </c>
      <c r="G4367" t="s">
        <v>168</v>
      </c>
      <c r="H4367" t="s">
        <v>135</v>
      </c>
      <c r="I4367" t="s">
        <v>136</v>
      </c>
      <c r="J4367" t="s">
        <v>137</v>
      </c>
      <c r="K4367" t="s">
        <v>138</v>
      </c>
      <c r="L4367" t="s">
        <v>12686</v>
      </c>
      <c r="M4367" t="s">
        <v>12687</v>
      </c>
      <c r="N4367">
        <v>9.5666665999999997E-2</v>
      </c>
      <c r="O4367">
        <v>0</v>
      </c>
      <c r="P4367">
        <v>0</v>
      </c>
      <c r="Q4367">
        <v>8</v>
      </c>
      <c r="R4367">
        <v>1</v>
      </c>
      <c r="S4367">
        <v>7</v>
      </c>
      <c r="T4367">
        <v>30</v>
      </c>
      <c r="U4367">
        <v>11</v>
      </c>
      <c r="V4367">
        <v>3</v>
      </c>
      <c r="W4367">
        <v>0</v>
      </c>
      <c r="X4367">
        <v>0</v>
      </c>
      <c r="Y4367">
        <v>4.3126194873264936</v>
      </c>
      <c r="Z4367">
        <v>7.0476137208726669E-2</v>
      </c>
      <c r="AA4367">
        <v>12.605313797516914</v>
      </c>
      <c r="AB4367">
        <v>2.8957978206080446</v>
      </c>
      <c r="AC4367">
        <v>271.28754740037164</v>
      </c>
      <c r="AD4367">
        <v>8.0319524002781151</v>
      </c>
      <c r="AE4367">
        <v>299.20370704330992</v>
      </c>
    </row>
    <row r="4368" spans="1:31" x14ac:dyDescent="0.25">
      <c r="A4368">
        <v>2362961</v>
      </c>
      <c r="B4368">
        <v>1</v>
      </c>
      <c r="C4368" t="s">
        <v>80</v>
      </c>
      <c r="D4368" t="s">
        <v>96</v>
      </c>
      <c r="E4368" t="s">
        <v>225</v>
      </c>
      <c r="F4368" t="s">
        <v>12688</v>
      </c>
      <c r="G4368" t="s">
        <v>181</v>
      </c>
      <c r="H4368" t="s">
        <v>151</v>
      </c>
      <c r="I4368" t="s">
        <v>136</v>
      </c>
      <c r="J4368" t="s">
        <v>137</v>
      </c>
      <c r="K4368" t="s">
        <v>138</v>
      </c>
      <c r="L4368" t="s">
        <v>12689</v>
      </c>
      <c r="M4368" t="s">
        <v>12690</v>
      </c>
      <c r="N4368">
        <v>5.27</v>
      </c>
      <c r="O4368">
        <v>0</v>
      </c>
      <c r="P4368">
        <v>2</v>
      </c>
      <c r="Q4368">
        <v>0</v>
      </c>
      <c r="R4368">
        <v>2</v>
      </c>
      <c r="S4368">
        <v>0</v>
      </c>
      <c r="T4368">
        <v>1</v>
      </c>
      <c r="U4368">
        <v>0</v>
      </c>
      <c r="V4368">
        <v>0</v>
      </c>
      <c r="W4368">
        <v>0</v>
      </c>
      <c r="X4368">
        <v>3.6406895984554</v>
      </c>
      <c r="Y4368">
        <v>0</v>
      </c>
      <c r="Z4368">
        <v>6.0394308992645804</v>
      </c>
      <c r="AA4368">
        <v>0</v>
      </c>
      <c r="AB4368">
        <v>12.98226323899625</v>
      </c>
      <c r="AC4368">
        <v>0</v>
      </c>
      <c r="AD4368">
        <v>0</v>
      </c>
      <c r="AE4368">
        <v>22.66238373671623</v>
      </c>
    </row>
    <row r="4369" spans="1:31" x14ac:dyDescent="0.25">
      <c r="A4369">
        <v>2363150</v>
      </c>
      <c r="B4369">
        <v>1</v>
      </c>
      <c r="C4369" t="s">
        <v>81</v>
      </c>
      <c r="D4369" t="s">
        <v>120</v>
      </c>
      <c r="E4369" t="s">
        <v>166</v>
      </c>
      <c r="F4369" t="s">
        <v>4629</v>
      </c>
      <c r="G4369" t="s">
        <v>168</v>
      </c>
      <c r="H4369" t="s">
        <v>135</v>
      </c>
      <c r="I4369" t="s">
        <v>136</v>
      </c>
      <c r="J4369" t="s">
        <v>137</v>
      </c>
      <c r="K4369" t="s">
        <v>138</v>
      </c>
      <c r="L4369" t="s">
        <v>12691</v>
      </c>
      <c r="M4369" t="s">
        <v>12692</v>
      </c>
      <c r="N4369">
        <v>0.60861111099999998</v>
      </c>
      <c r="O4369">
        <v>1</v>
      </c>
      <c r="P4369">
        <v>1697</v>
      </c>
      <c r="Q4369">
        <v>119</v>
      </c>
      <c r="R4369">
        <v>74</v>
      </c>
      <c r="S4369">
        <v>29</v>
      </c>
      <c r="T4369">
        <v>126</v>
      </c>
      <c r="U4369">
        <v>2</v>
      </c>
      <c r="V4369">
        <v>1</v>
      </c>
      <c r="W4369">
        <v>0.90897915177555899</v>
      </c>
      <c r="X4369">
        <v>291.52161306642591</v>
      </c>
      <c r="Y4369">
        <v>420.29992699351448</v>
      </c>
      <c r="Z4369">
        <v>137.9333066113561</v>
      </c>
      <c r="AA4369">
        <v>74.189783868748322</v>
      </c>
      <c r="AB4369">
        <v>59.972636387263606</v>
      </c>
      <c r="AC4369">
        <v>23.769960285339042</v>
      </c>
      <c r="AD4369">
        <v>2.0771399382512623</v>
      </c>
      <c r="AE4369">
        <v>1010.6733463026743</v>
      </c>
    </row>
    <row r="4370" spans="1:31" x14ac:dyDescent="0.25">
      <c r="A4370">
        <v>2362775</v>
      </c>
      <c r="B4370">
        <v>1</v>
      </c>
      <c r="C4370" t="s">
        <v>80</v>
      </c>
      <c r="D4370" t="s">
        <v>89</v>
      </c>
      <c r="E4370" t="s">
        <v>154</v>
      </c>
      <c r="F4370" t="s">
        <v>11945</v>
      </c>
      <c r="G4370" t="s">
        <v>252</v>
      </c>
      <c r="H4370" t="s">
        <v>151</v>
      </c>
      <c r="I4370" t="s">
        <v>136</v>
      </c>
      <c r="J4370" t="s">
        <v>137</v>
      </c>
      <c r="K4370" t="s">
        <v>245</v>
      </c>
      <c r="L4370" t="s">
        <v>12693</v>
      </c>
      <c r="M4370" t="s">
        <v>12694</v>
      </c>
      <c r="N4370">
        <v>0.43138888800000003</v>
      </c>
      <c r="O4370">
        <v>0</v>
      </c>
      <c r="P4370">
        <v>84</v>
      </c>
      <c r="Q4370">
        <v>0</v>
      </c>
      <c r="R4370">
        <v>0</v>
      </c>
      <c r="S4370">
        <v>0</v>
      </c>
      <c r="T4370">
        <v>7</v>
      </c>
      <c r="U4370">
        <v>0</v>
      </c>
      <c r="V4370">
        <v>0</v>
      </c>
      <c r="W4370">
        <v>0</v>
      </c>
      <c r="X4370">
        <v>12.838332264476206</v>
      </c>
      <c r="Y4370">
        <v>0</v>
      </c>
      <c r="Z4370">
        <v>0</v>
      </c>
      <c r="AA4370">
        <v>0</v>
      </c>
      <c r="AB4370">
        <v>6.3869345064723113</v>
      </c>
      <c r="AC4370">
        <v>0</v>
      </c>
      <c r="AD4370">
        <v>0</v>
      </c>
      <c r="AE4370">
        <v>19.225266770948515</v>
      </c>
    </row>
    <row r="4371" spans="1:31" x14ac:dyDescent="0.25">
      <c r="A4371">
        <v>2362838</v>
      </c>
      <c r="B4371">
        <v>1</v>
      </c>
      <c r="C4371" t="s">
        <v>81</v>
      </c>
      <c r="D4371" t="s">
        <v>125</v>
      </c>
      <c r="E4371" t="s">
        <v>154</v>
      </c>
      <c r="F4371" t="s">
        <v>12695</v>
      </c>
      <c r="G4371" t="s">
        <v>219</v>
      </c>
      <c r="H4371" t="s">
        <v>151</v>
      </c>
      <c r="I4371" t="s">
        <v>136</v>
      </c>
      <c r="J4371" t="s">
        <v>137</v>
      </c>
      <c r="K4371" t="s">
        <v>138</v>
      </c>
      <c r="L4371" t="s">
        <v>12696</v>
      </c>
      <c r="M4371" t="s">
        <v>12697</v>
      </c>
      <c r="N4371">
        <v>1.821666666</v>
      </c>
      <c r="O4371">
        <v>0</v>
      </c>
      <c r="P4371">
        <v>106</v>
      </c>
      <c r="Q4371">
        <v>0</v>
      </c>
      <c r="R4371">
        <v>2</v>
      </c>
      <c r="S4371">
        <v>0</v>
      </c>
      <c r="T4371">
        <v>1</v>
      </c>
      <c r="U4371">
        <v>0</v>
      </c>
      <c r="V4371">
        <v>0</v>
      </c>
      <c r="W4371">
        <v>0</v>
      </c>
      <c r="X4371">
        <v>55.669327510843132</v>
      </c>
      <c r="Y4371">
        <v>0</v>
      </c>
      <c r="Z4371">
        <v>5.1319151714739588</v>
      </c>
      <c r="AA4371">
        <v>0</v>
      </c>
      <c r="AB4371">
        <v>0.12238515643724417</v>
      </c>
      <c r="AC4371">
        <v>0</v>
      </c>
      <c r="AD4371">
        <v>0</v>
      </c>
      <c r="AE4371">
        <v>60.923627838754335</v>
      </c>
    </row>
    <row r="4372" spans="1:31" x14ac:dyDescent="0.25">
      <c r="A4372">
        <v>2362732</v>
      </c>
      <c r="B4372">
        <v>1</v>
      </c>
      <c r="C4372" t="s">
        <v>80</v>
      </c>
      <c r="D4372" t="s">
        <v>84</v>
      </c>
      <c r="E4372" t="s">
        <v>175</v>
      </c>
      <c r="F4372" t="s">
        <v>12698</v>
      </c>
      <c r="G4372" t="s">
        <v>219</v>
      </c>
      <c r="H4372" t="s">
        <v>151</v>
      </c>
      <c r="I4372" t="s">
        <v>136</v>
      </c>
      <c r="J4372" t="s">
        <v>137</v>
      </c>
      <c r="K4372" t="s">
        <v>138</v>
      </c>
      <c r="L4372" t="s">
        <v>12699</v>
      </c>
      <c r="M4372" t="s">
        <v>12700</v>
      </c>
      <c r="N4372">
        <v>8.7266666659999999</v>
      </c>
      <c r="O4372">
        <v>0</v>
      </c>
      <c r="P4372">
        <v>35</v>
      </c>
      <c r="Q4372">
        <v>0</v>
      </c>
      <c r="R4372">
        <v>0</v>
      </c>
      <c r="S4372">
        <v>0</v>
      </c>
      <c r="T4372">
        <v>21</v>
      </c>
      <c r="U4372">
        <v>0</v>
      </c>
      <c r="V4372">
        <v>0</v>
      </c>
      <c r="W4372">
        <v>0</v>
      </c>
      <c r="X4372">
        <v>123.41262089078832</v>
      </c>
      <c r="Y4372">
        <v>0</v>
      </c>
      <c r="Z4372">
        <v>0</v>
      </c>
      <c r="AA4372">
        <v>0</v>
      </c>
      <c r="AB4372">
        <v>932.37553415343677</v>
      </c>
      <c r="AC4372">
        <v>0</v>
      </c>
      <c r="AD4372">
        <v>0</v>
      </c>
      <c r="AE4372">
        <v>1055.7881550442251</v>
      </c>
    </row>
    <row r="4373" spans="1:31" x14ac:dyDescent="0.25">
      <c r="A4373">
        <v>2363021</v>
      </c>
      <c r="B4373">
        <v>1</v>
      </c>
      <c r="C4373" t="s">
        <v>81</v>
      </c>
      <c r="D4373" t="s">
        <v>123</v>
      </c>
      <c r="E4373" t="s">
        <v>132</v>
      </c>
      <c r="F4373" t="s">
        <v>3878</v>
      </c>
      <c r="G4373" t="s">
        <v>168</v>
      </c>
      <c r="H4373" t="s">
        <v>135</v>
      </c>
      <c r="I4373" t="s">
        <v>136</v>
      </c>
      <c r="J4373" t="s">
        <v>137</v>
      </c>
      <c r="K4373" t="s">
        <v>138</v>
      </c>
      <c r="L4373" t="s">
        <v>12701</v>
      </c>
      <c r="M4373" t="s">
        <v>12702</v>
      </c>
      <c r="N4373">
        <v>3.286944444</v>
      </c>
      <c r="O4373">
        <v>9</v>
      </c>
      <c r="P4373">
        <v>12</v>
      </c>
      <c r="Q4373">
        <v>200</v>
      </c>
      <c r="R4373">
        <v>147</v>
      </c>
      <c r="S4373">
        <v>47</v>
      </c>
      <c r="T4373">
        <v>22</v>
      </c>
      <c r="U4373">
        <v>0</v>
      </c>
      <c r="V4373">
        <v>0</v>
      </c>
      <c r="W4373">
        <v>40.667860052284908</v>
      </c>
      <c r="X4373">
        <v>52.492784885607271</v>
      </c>
      <c r="Y4373">
        <v>1163.2277058556269</v>
      </c>
      <c r="Z4373">
        <v>968.07665402832106</v>
      </c>
      <c r="AA4373">
        <v>280.34071486018036</v>
      </c>
      <c r="AB4373">
        <v>159.87132245892076</v>
      </c>
      <c r="AC4373">
        <v>0</v>
      </c>
      <c r="AD4373">
        <v>0</v>
      </c>
      <c r="AE4373">
        <v>2664.677042140941</v>
      </c>
    </row>
    <row r="4374" spans="1:31" x14ac:dyDescent="0.25">
      <c r="A4374">
        <v>2363067</v>
      </c>
      <c r="B4374">
        <v>1</v>
      </c>
      <c r="C4374" t="s">
        <v>80</v>
      </c>
      <c r="D4374" t="s">
        <v>101</v>
      </c>
      <c r="E4374" t="s">
        <v>225</v>
      </c>
      <c r="F4374" t="s">
        <v>12703</v>
      </c>
      <c r="G4374" t="s">
        <v>156</v>
      </c>
      <c r="H4374" t="s">
        <v>151</v>
      </c>
      <c r="I4374" t="s">
        <v>136</v>
      </c>
      <c r="J4374" t="s">
        <v>137</v>
      </c>
      <c r="K4374" t="s">
        <v>138</v>
      </c>
      <c r="L4374" t="s">
        <v>12704</v>
      </c>
      <c r="M4374" t="s">
        <v>12705</v>
      </c>
      <c r="N4374">
        <v>1.67</v>
      </c>
      <c r="O4374">
        <v>0</v>
      </c>
      <c r="P4374">
        <v>26</v>
      </c>
      <c r="Q4374">
        <v>0</v>
      </c>
      <c r="R4374">
        <v>0</v>
      </c>
      <c r="S4374">
        <v>0</v>
      </c>
      <c r="T4374">
        <v>2</v>
      </c>
      <c r="U4374">
        <v>0</v>
      </c>
      <c r="V4374">
        <v>0</v>
      </c>
      <c r="W4374">
        <v>0</v>
      </c>
      <c r="X4374">
        <v>14.080838365101812</v>
      </c>
      <c r="Y4374">
        <v>0</v>
      </c>
      <c r="Z4374">
        <v>0</v>
      </c>
      <c r="AA4374">
        <v>0</v>
      </c>
      <c r="AB4374">
        <v>4.2489736707077457</v>
      </c>
      <c r="AC4374">
        <v>0</v>
      </c>
      <c r="AD4374">
        <v>0</v>
      </c>
      <c r="AE4374">
        <v>18.329812035809557</v>
      </c>
    </row>
    <row r="4375" spans="1:31" x14ac:dyDescent="0.25">
      <c r="A4375">
        <v>2363044</v>
      </c>
      <c r="B4375">
        <v>1</v>
      </c>
      <c r="C4375" t="s">
        <v>80</v>
      </c>
      <c r="D4375" t="s">
        <v>92</v>
      </c>
      <c r="E4375" t="s">
        <v>148</v>
      </c>
      <c r="F4375" t="s">
        <v>12706</v>
      </c>
      <c r="G4375" t="s">
        <v>240</v>
      </c>
      <c r="H4375" t="s">
        <v>151</v>
      </c>
      <c r="I4375" t="s">
        <v>136</v>
      </c>
      <c r="J4375" t="s">
        <v>137</v>
      </c>
      <c r="K4375" t="s">
        <v>138</v>
      </c>
      <c r="L4375" t="s">
        <v>12707</v>
      </c>
      <c r="M4375" t="s">
        <v>12708</v>
      </c>
      <c r="N4375">
        <v>2.4394444439999998</v>
      </c>
      <c r="O4375">
        <v>0</v>
      </c>
      <c r="P4375">
        <v>7</v>
      </c>
      <c r="Q4375">
        <v>0</v>
      </c>
      <c r="R4375">
        <v>0</v>
      </c>
      <c r="S4375">
        <v>0</v>
      </c>
      <c r="T4375">
        <v>1</v>
      </c>
      <c r="U4375">
        <v>0</v>
      </c>
      <c r="V4375">
        <v>0</v>
      </c>
      <c r="W4375">
        <v>0</v>
      </c>
      <c r="X4375">
        <v>9.1459325355933316</v>
      </c>
      <c r="Y4375">
        <v>0</v>
      </c>
      <c r="Z4375">
        <v>0</v>
      </c>
      <c r="AA4375">
        <v>0</v>
      </c>
      <c r="AB4375">
        <v>4.2882839841753437</v>
      </c>
      <c r="AC4375">
        <v>0</v>
      </c>
      <c r="AD4375">
        <v>0</v>
      </c>
      <c r="AE4375">
        <v>13.434216519768675</v>
      </c>
    </row>
    <row r="4376" spans="1:31" x14ac:dyDescent="0.25">
      <c r="A4376">
        <v>2363061</v>
      </c>
      <c r="B4376">
        <v>1</v>
      </c>
      <c r="C4376" t="s">
        <v>80</v>
      </c>
      <c r="D4376" t="s">
        <v>93</v>
      </c>
      <c r="E4376" t="s">
        <v>148</v>
      </c>
      <c r="F4376" t="s">
        <v>12709</v>
      </c>
      <c r="G4376" t="s">
        <v>160</v>
      </c>
      <c r="H4376" t="s">
        <v>151</v>
      </c>
      <c r="I4376" t="s">
        <v>136</v>
      </c>
      <c r="J4376" t="s">
        <v>137</v>
      </c>
      <c r="K4376" t="s">
        <v>138</v>
      </c>
      <c r="L4376" t="s">
        <v>12710</v>
      </c>
      <c r="M4376" t="s">
        <v>12711</v>
      </c>
      <c r="N4376">
        <v>5.6947222220000002</v>
      </c>
      <c r="O4376">
        <v>0</v>
      </c>
      <c r="P4376">
        <v>1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2.7045266457529125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2.7045266457529125</v>
      </c>
    </row>
    <row r="4377" spans="1:31" x14ac:dyDescent="0.25">
      <c r="A4377">
        <v>2362858</v>
      </c>
      <c r="B4377">
        <v>1</v>
      </c>
      <c r="C4377" t="s">
        <v>80</v>
      </c>
      <c r="D4377" t="s">
        <v>94</v>
      </c>
      <c r="E4377" t="s">
        <v>154</v>
      </c>
      <c r="F4377" t="s">
        <v>8459</v>
      </c>
      <c r="G4377" t="s">
        <v>299</v>
      </c>
      <c r="H4377" t="s">
        <v>151</v>
      </c>
      <c r="I4377" t="s">
        <v>136</v>
      </c>
      <c r="J4377" t="s">
        <v>137</v>
      </c>
      <c r="K4377" t="s">
        <v>138</v>
      </c>
      <c r="L4377" t="s">
        <v>12712</v>
      </c>
      <c r="M4377" t="s">
        <v>12713</v>
      </c>
      <c r="N4377">
        <v>1.060277777</v>
      </c>
      <c r="O4377">
        <v>0</v>
      </c>
      <c r="P4377">
        <v>0</v>
      </c>
      <c r="Q4377">
        <v>0</v>
      </c>
      <c r="R4377">
        <v>9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49.294248540538568</v>
      </c>
      <c r="AA4377">
        <v>0</v>
      </c>
      <c r="AB4377">
        <v>0</v>
      </c>
      <c r="AC4377">
        <v>0</v>
      </c>
      <c r="AD4377">
        <v>0</v>
      </c>
      <c r="AE4377">
        <v>49.294248540538568</v>
      </c>
    </row>
    <row r="4378" spans="1:31" x14ac:dyDescent="0.25">
      <c r="A4378">
        <v>2363107</v>
      </c>
      <c r="B4378">
        <v>1</v>
      </c>
      <c r="C4378" t="s">
        <v>81</v>
      </c>
      <c r="D4378" t="s">
        <v>128</v>
      </c>
      <c r="E4378" t="s">
        <v>225</v>
      </c>
      <c r="F4378" t="s">
        <v>8000</v>
      </c>
      <c r="G4378" t="s">
        <v>219</v>
      </c>
      <c r="H4378" t="s">
        <v>151</v>
      </c>
      <c r="I4378" t="s">
        <v>136</v>
      </c>
      <c r="J4378" t="s">
        <v>137</v>
      </c>
      <c r="K4378" t="s">
        <v>138</v>
      </c>
      <c r="L4378" t="s">
        <v>12714</v>
      </c>
      <c r="M4378" t="s">
        <v>12715</v>
      </c>
      <c r="N4378">
        <v>4.2977777770000003</v>
      </c>
      <c r="O4378">
        <v>0</v>
      </c>
      <c r="P4378">
        <v>18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22.262811566001513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22.262811566001513</v>
      </c>
    </row>
    <row r="4379" spans="1:31" x14ac:dyDescent="0.25">
      <c r="A4379">
        <v>2362812</v>
      </c>
      <c r="B4379">
        <v>1</v>
      </c>
      <c r="C4379" t="s">
        <v>81</v>
      </c>
      <c r="D4379" t="s">
        <v>118</v>
      </c>
      <c r="E4379" t="s">
        <v>132</v>
      </c>
      <c r="F4379" t="s">
        <v>12716</v>
      </c>
      <c r="G4379" t="s">
        <v>134</v>
      </c>
      <c r="H4379" t="s">
        <v>135</v>
      </c>
      <c r="I4379" t="s">
        <v>136</v>
      </c>
      <c r="J4379" t="s">
        <v>137</v>
      </c>
      <c r="K4379" t="s">
        <v>138</v>
      </c>
      <c r="L4379" t="s">
        <v>12717</v>
      </c>
      <c r="M4379" t="s">
        <v>12718</v>
      </c>
      <c r="N4379">
        <v>4.0877777770000003</v>
      </c>
      <c r="O4379">
        <v>0</v>
      </c>
      <c r="P4379">
        <v>367</v>
      </c>
      <c r="Q4379">
        <v>3</v>
      </c>
      <c r="R4379">
        <v>19</v>
      </c>
      <c r="S4379">
        <v>2</v>
      </c>
      <c r="T4379">
        <v>35</v>
      </c>
      <c r="U4379">
        <v>0</v>
      </c>
      <c r="V4379">
        <v>0</v>
      </c>
      <c r="W4379">
        <v>0</v>
      </c>
      <c r="X4379">
        <v>455.08568740385016</v>
      </c>
      <c r="Y4379">
        <v>53.241371581228627</v>
      </c>
      <c r="Z4379">
        <v>77.583456723310491</v>
      </c>
      <c r="AA4379">
        <v>25.331705787698066</v>
      </c>
      <c r="AB4379">
        <v>56.642032059987663</v>
      </c>
      <c r="AC4379">
        <v>0</v>
      </c>
      <c r="AD4379">
        <v>0</v>
      </c>
      <c r="AE4379">
        <v>667.88425355607501</v>
      </c>
    </row>
    <row r="4380" spans="1:31" x14ac:dyDescent="0.25">
      <c r="A4380">
        <v>2362712</v>
      </c>
      <c r="B4380">
        <v>1</v>
      </c>
      <c r="C4380" t="s">
        <v>81</v>
      </c>
      <c r="D4380" t="s">
        <v>112</v>
      </c>
      <c r="E4380" t="s">
        <v>166</v>
      </c>
      <c r="F4380" t="s">
        <v>12719</v>
      </c>
      <c r="G4380" t="s">
        <v>168</v>
      </c>
      <c r="H4380" t="s">
        <v>135</v>
      </c>
      <c r="I4380" t="s">
        <v>136</v>
      </c>
      <c r="J4380" t="s">
        <v>137</v>
      </c>
      <c r="K4380" t="s">
        <v>138</v>
      </c>
      <c r="L4380" t="s">
        <v>12720</v>
      </c>
      <c r="M4380" t="s">
        <v>12721</v>
      </c>
      <c r="N4380">
        <v>7.0555555000000006E-2</v>
      </c>
      <c r="O4380">
        <v>3</v>
      </c>
      <c r="P4380">
        <v>2359</v>
      </c>
      <c r="Q4380">
        <v>314</v>
      </c>
      <c r="R4380">
        <v>400</v>
      </c>
      <c r="S4380">
        <v>61</v>
      </c>
      <c r="T4380">
        <v>300</v>
      </c>
      <c r="U4380">
        <v>17</v>
      </c>
      <c r="V4380">
        <v>4</v>
      </c>
      <c r="W4380">
        <v>3.3008104001722223E-2</v>
      </c>
      <c r="X4380">
        <v>33.293621118775285</v>
      </c>
      <c r="Y4380">
        <v>110.18432370517942</v>
      </c>
      <c r="Z4380">
        <v>42.35985081873099</v>
      </c>
      <c r="AA4380">
        <v>28.851750932794747</v>
      </c>
      <c r="AB4380">
        <v>13.2460086427168</v>
      </c>
      <c r="AC4380">
        <v>88.780731994324157</v>
      </c>
      <c r="AD4380">
        <v>12.314234347754732</v>
      </c>
      <c r="AE4380">
        <v>329.06352966427784</v>
      </c>
    </row>
    <row r="4381" spans="1:31" x14ac:dyDescent="0.25">
      <c r="A4381">
        <v>2362772</v>
      </c>
      <c r="B4381">
        <v>1</v>
      </c>
      <c r="C4381" t="s">
        <v>80</v>
      </c>
      <c r="D4381" t="s">
        <v>97</v>
      </c>
      <c r="E4381" t="s">
        <v>154</v>
      </c>
      <c r="F4381" t="s">
        <v>12722</v>
      </c>
      <c r="G4381" t="s">
        <v>252</v>
      </c>
      <c r="H4381" t="s">
        <v>151</v>
      </c>
      <c r="I4381" t="s">
        <v>136</v>
      </c>
      <c r="J4381" t="s">
        <v>137</v>
      </c>
      <c r="K4381" t="s">
        <v>245</v>
      </c>
      <c r="L4381" t="s">
        <v>12723</v>
      </c>
      <c r="M4381" t="s">
        <v>12724</v>
      </c>
      <c r="N4381">
        <v>7.4352777769999996</v>
      </c>
      <c r="O4381">
        <v>0</v>
      </c>
      <c r="P4381">
        <v>101</v>
      </c>
      <c r="Q4381">
        <v>0</v>
      </c>
      <c r="R4381">
        <v>0</v>
      </c>
      <c r="S4381">
        <v>0</v>
      </c>
      <c r="T4381">
        <v>14</v>
      </c>
      <c r="U4381">
        <v>0</v>
      </c>
      <c r="V4381">
        <v>0</v>
      </c>
      <c r="W4381">
        <v>0</v>
      </c>
      <c r="X4381">
        <v>434.22551361640404</v>
      </c>
      <c r="Y4381">
        <v>0</v>
      </c>
      <c r="Z4381">
        <v>0</v>
      </c>
      <c r="AA4381">
        <v>0</v>
      </c>
      <c r="AB4381">
        <v>163.03813052213263</v>
      </c>
      <c r="AC4381">
        <v>0</v>
      </c>
      <c r="AD4381">
        <v>0</v>
      </c>
      <c r="AE4381">
        <v>597.26364413853662</v>
      </c>
    </row>
    <row r="4382" spans="1:31" x14ac:dyDescent="0.25">
      <c r="A4382">
        <v>2363104</v>
      </c>
      <c r="B4382">
        <v>1</v>
      </c>
      <c r="C4382" t="s">
        <v>81</v>
      </c>
      <c r="D4382" t="s">
        <v>128</v>
      </c>
      <c r="E4382" t="s">
        <v>132</v>
      </c>
      <c r="F4382" t="s">
        <v>367</v>
      </c>
      <c r="G4382" t="s">
        <v>168</v>
      </c>
      <c r="H4382" t="s">
        <v>135</v>
      </c>
      <c r="I4382" t="s">
        <v>136</v>
      </c>
      <c r="J4382" t="s">
        <v>137</v>
      </c>
      <c r="K4382" t="s">
        <v>138</v>
      </c>
      <c r="L4382" t="s">
        <v>12725</v>
      </c>
      <c r="M4382" t="s">
        <v>12726</v>
      </c>
      <c r="N4382">
        <v>1.455833333</v>
      </c>
      <c r="O4382">
        <v>0</v>
      </c>
      <c r="P4382">
        <v>15</v>
      </c>
      <c r="Q4382">
        <v>0</v>
      </c>
      <c r="R4382">
        <v>20</v>
      </c>
      <c r="S4382">
        <v>8</v>
      </c>
      <c r="T4382">
        <v>6</v>
      </c>
      <c r="U4382">
        <v>4</v>
      </c>
      <c r="V4382">
        <v>0</v>
      </c>
      <c r="W4382">
        <v>0</v>
      </c>
      <c r="X4382">
        <v>7.857120246287252</v>
      </c>
      <c r="Y4382">
        <v>0</v>
      </c>
      <c r="Z4382">
        <v>38.363242457511795</v>
      </c>
      <c r="AA4382">
        <v>384.62070501854475</v>
      </c>
      <c r="AB4382">
        <v>23.732344762529589</v>
      </c>
      <c r="AC4382">
        <v>1463.4110142390973</v>
      </c>
      <c r="AD4382">
        <v>0</v>
      </c>
      <c r="AE4382">
        <v>1917.9844267239707</v>
      </c>
    </row>
    <row r="4383" spans="1:31" x14ac:dyDescent="0.25">
      <c r="A4383">
        <v>2362915</v>
      </c>
      <c r="B4383">
        <v>1</v>
      </c>
      <c r="C4383" t="s">
        <v>80</v>
      </c>
      <c r="D4383" t="s">
        <v>89</v>
      </c>
      <c r="E4383" t="s">
        <v>166</v>
      </c>
      <c r="F4383" t="s">
        <v>1225</v>
      </c>
      <c r="G4383" t="s">
        <v>244</v>
      </c>
      <c r="H4383" t="s">
        <v>135</v>
      </c>
      <c r="I4383" t="s">
        <v>136</v>
      </c>
      <c r="J4383" t="s">
        <v>137</v>
      </c>
      <c r="K4383" t="s">
        <v>245</v>
      </c>
      <c r="L4383" t="s">
        <v>12727</v>
      </c>
      <c r="M4383" t="s">
        <v>12728</v>
      </c>
      <c r="N4383">
        <v>9.5372222220000005</v>
      </c>
      <c r="O4383">
        <v>1</v>
      </c>
      <c r="P4383">
        <v>288</v>
      </c>
      <c r="Q4383">
        <v>1</v>
      </c>
      <c r="R4383">
        <v>57</v>
      </c>
      <c r="S4383">
        <v>2</v>
      </c>
      <c r="T4383">
        <v>170</v>
      </c>
      <c r="U4383">
        <v>0</v>
      </c>
      <c r="V4383">
        <v>0</v>
      </c>
      <c r="W4383">
        <v>98.389416805995324</v>
      </c>
      <c r="X4383">
        <v>1452.5697951609498</v>
      </c>
      <c r="Y4383">
        <v>109.49205235829552</v>
      </c>
      <c r="Z4383">
        <v>293.48385118845181</v>
      </c>
      <c r="AA4383">
        <v>59.055284834430452</v>
      </c>
      <c r="AB4383">
        <v>1889.6842264611184</v>
      </c>
      <c r="AC4383">
        <v>0</v>
      </c>
      <c r="AD4383">
        <v>0</v>
      </c>
      <c r="AE4383">
        <v>3902.6746268092411</v>
      </c>
    </row>
    <row r="4384" spans="1:31" x14ac:dyDescent="0.25">
      <c r="A4384">
        <v>2362964</v>
      </c>
      <c r="B4384">
        <v>1</v>
      </c>
      <c r="C4384" t="s">
        <v>80</v>
      </c>
      <c r="D4384" t="s">
        <v>89</v>
      </c>
      <c r="E4384" t="s">
        <v>154</v>
      </c>
      <c r="F4384" t="s">
        <v>10118</v>
      </c>
      <c r="G4384" t="s">
        <v>252</v>
      </c>
      <c r="H4384" t="s">
        <v>151</v>
      </c>
      <c r="I4384" t="s">
        <v>136</v>
      </c>
      <c r="J4384" t="s">
        <v>137</v>
      </c>
      <c r="K4384" t="s">
        <v>245</v>
      </c>
      <c r="L4384" t="s">
        <v>12729</v>
      </c>
      <c r="M4384" t="s">
        <v>12730</v>
      </c>
      <c r="N4384">
        <v>0.79638888799999996</v>
      </c>
      <c r="O4384">
        <v>0</v>
      </c>
      <c r="P4384">
        <v>311</v>
      </c>
      <c r="Q4384">
        <v>0</v>
      </c>
      <c r="R4384">
        <v>0</v>
      </c>
      <c r="S4384">
        <v>0</v>
      </c>
      <c r="T4384">
        <v>107</v>
      </c>
      <c r="U4384">
        <v>0</v>
      </c>
      <c r="V4384">
        <v>0</v>
      </c>
      <c r="W4384">
        <v>0</v>
      </c>
      <c r="X4384">
        <v>97.490852603178098</v>
      </c>
      <c r="Y4384">
        <v>0</v>
      </c>
      <c r="Z4384">
        <v>0</v>
      </c>
      <c r="AA4384">
        <v>0</v>
      </c>
      <c r="AB4384">
        <v>115.94672554037244</v>
      </c>
      <c r="AC4384">
        <v>0</v>
      </c>
      <c r="AD4384">
        <v>0</v>
      </c>
      <c r="AE4384">
        <v>213.43757814355052</v>
      </c>
    </row>
    <row r="4385" spans="1:31" x14ac:dyDescent="0.25">
      <c r="A4385">
        <v>2362941</v>
      </c>
      <c r="B4385">
        <v>1</v>
      </c>
      <c r="C4385" t="s">
        <v>80</v>
      </c>
      <c r="D4385" t="s">
        <v>106</v>
      </c>
      <c r="E4385" t="s">
        <v>171</v>
      </c>
      <c r="F4385" t="s">
        <v>12731</v>
      </c>
      <c r="G4385" t="s">
        <v>134</v>
      </c>
      <c r="H4385" t="s">
        <v>135</v>
      </c>
      <c r="I4385" t="s">
        <v>136</v>
      </c>
      <c r="J4385" t="s">
        <v>137</v>
      </c>
      <c r="K4385" t="s">
        <v>138</v>
      </c>
      <c r="L4385" t="s">
        <v>12732</v>
      </c>
      <c r="M4385" t="s">
        <v>12733</v>
      </c>
      <c r="N4385">
        <v>1.4752777770000001</v>
      </c>
      <c r="O4385">
        <v>0</v>
      </c>
      <c r="P4385">
        <v>0</v>
      </c>
      <c r="Q4385">
        <v>10</v>
      </c>
      <c r="R4385">
        <v>0</v>
      </c>
      <c r="S4385">
        <v>7</v>
      </c>
      <c r="T4385">
        <v>1</v>
      </c>
      <c r="U4385">
        <v>0</v>
      </c>
      <c r="V4385">
        <v>0</v>
      </c>
      <c r="W4385">
        <v>0</v>
      </c>
      <c r="X4385">
        <v>0</v>
      </c>
      <c r="Y4385">
        <v>80.584889587020172</v>
      </c>
      <c r="Z4385">
        <v>0</v>
      </c>
      <c r="AA4385">
        <v>56.29116540263756</v>
      </c>
      <c r="AB4385">
        <v>1.1737621790782313</v>
      </c>
      <c r="AC4385">
        <v>0</v>
      </c>
      <c r="AD4385">
        <v>0</v>
      </c>
      <c r="AE4385">
        <v>138.04981716873598</v>
      </c>
    </row>
    <row r="4386" spans="1:31" x14ac:dyDescent="0.25">
      <c r="A4386">
        <v>2363170</v>
      </c>
      <c r="B4386">
        <v>1</v>
      </c>
      <c r="C4386" t="s">
        <v>80</v>
      </c>
      <c r="D4386" t="s">
        <v>84</v>
      </c>
      <c r="E4386" t="s">
        <v>148</v>
      </c>
      <c r="F4386" t="s">
        <v>12734</v>
      </c>
      <c r="G4386" t="s">
        <v>150</v>
      </c>
      <c r="H4386" t="s">
        <v>151</v>
      </c>
      <c r="I4386" t="s">
        <v>136</v>
      </c>
      <c r="J4386" t="s">
        <v>137</v>
      </c>
      <c r="K4386" t="s">
        <v>138</v>
      </c>
      <c r="L4386" t="s">
        <v>12735</v>
      </c>
      <c r="M4386" t="s">
        <v>12736</v>
      </c>
      <c r="N4386">
        <v>1.2777777770000001</v>
      </c>
      <c r="O4386">
        <v>0</v>
      </c>
      <c r="P4386">
        <v>1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0.5567937955994956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0.5567937955994956</v>
      </c>
    </row>
    <row r="4387" spans="1:31" x14ac:dyDescent="0.25">
      <c r="A4387">
        <v>2362978</v>
      </c>
      <c r="B4387">
        <v>1</v>
      </c>
      <c r="C4387" t="s">
        <v>80</v>
      </c>
      <c r="D4387" t="s">
        <v>104</v>
      </c>
      <c r="E4387" t="s">
        <v>154</v>
      </c>
      <c r="F4387" t="s">
        <v>3255</v>
      </c>
      <c r="G4387" t="s">
        <v>299</v>
      </c>
      <c r="H4387" t="s">
        <v>151</v>
      </c>
      <c r="I4387" t="s">
        <v>136</v>
      </c>
      <c r="J4387" t="s">
        <v>137</v>
      </c>
      <c r="K4387" t="s">
        <v>138</v>
      </c>
      <c r="L4387" t="s">
        <v>12737</v>
      </c>
      <c r="M4387" t="s">
        <v>12738</v>
      </c>
      <c r="N4387">
        <v>0.85666666599999997</v>
      </c>
      <c r="O4387">
        <v>0</v>
      </c>
      <c r="P4387">
        <v>4</v>
      </c>
      <c r="Q4387">
        <v>0</v>
      </c>
      <c r="R4387">
        <v>12</v>
      </c>
      <c r="S4387">
        <v>0</v>
      </c>
      <c r="T4387">
        <v>18</v>
      </c>
      <c r="U4387">
        <v>0</v>
      </c>
      <c r="V4387">
        <v>0</v>
      </c>
      <c r="W4387">
        <v>0</v>
      </c>
      <c r="X4387">
        <v>4.3723345715467756</v>
      </c>
      <c r="Y4387">
        <v>0</v>
      </c>
      <c r="Z4387">
        <v>14.441151918950252</v>
      </c>
      <c r="AA4387">
        <v>0</v>
      </c>
      <c r="AB4387">
        <v>27.574519581941789</v>
      </c>
      <c r="AC4387">
        <v>0</v>
      </c>
      <c r="AD4387">
        <v>0</v>
      </c>
      <c r="AE4387">
        <v>46.388006072438813</v>
      </c>
    </row>
    <row r="4388" spans="1:31" x14ac:dyDescent="0.25">
      <c r="A4388">
        <v>2362792</v>
      </c>
      <c r="B4388">
        <v>1</v>
      </c>
      <c r="C4388" t="s">
        <v>80</v>
      </c>
      <c r="D4388" t="s">
        <v>108</v>
      </c>
      <c r="E4388" t="s">
        <v>171</v>
      </c>
      <c r="F4388" t="s">
        <v>12739</v>
      </c>
      <c r="G4388" t="s">
        <v>244</v>
      </c>
      <c r="H4388" t="s">
        <v>135</v>
      </c>
      <c r="I4388" t="s">
        <v>136</v>
      </c>
      <c r="J4388" t="s">
        <v>137</v>
      </c>
      <c r="K4388" t="s">
        <v>245</v>
      </c>
      <c r="L4388" t="s">
        <v>12740</v>
      </c>
      <c r="M4388" t="s">
        <v>12741</v>
      </c>
      <c r="N4388">
        <v>7.7191666659999996</v>
      </c>
      <c r="O4388">
        <v>0</v>
      </c>
      <c r="P4388">
        <v>467</v>
      </c>
      <c r="Q4388">
        <v>0</v>
      </c>
      <c r="R4388">
        <v>54</v>
      </c>
      <c r="S4388">
        <v>1</v>
      </c>
      <c r="T4388">
        <v>59</v>
      </c>
      <c r="U4388">
        <v>0</v>
      </c>
      <c r="V4388">
        <v>0</v>
      </c>
      <c r="W4388">
        <v>0</v>
      </c>
      <c r="X4388">
        <v>694.88770808187326</v>
      </c>
      <c r="Y4388">
        <v>0</v>
      </c>
      <c r="Z4388">
        <v>289.82125131669841</v>
      </c>
      <c r="AA4388">
        <v>18.388777759044512</v>
      </c>
      <c r="AB4388">
        <v>283.37200175163616</v>
      </c>
      <c r="AC4388">
        <v>0</v>
      </c>
      <c r="AD4388">
        <v>0</v>
      </c>
      <c r="AE4388">
        <v>1286.4697389092523</v>
      </c>
    </row>
    <row r="4389" spans="1:31" x14ac:dyDescent="0.25">
      <c r="A4389">
        <v>2362692</v>
      </c>
      <c r="B4389">
        <v>1</v>
      </c>
      <c r="C4389" t="s">
        <v>80</v>
      </c>
      <c r="D4389" t="s">
        <v>83</v>
      </c>
      <c r="E4389" t="s">
        <v>320</v>
      </c>
      <c r="F4389" t="s">
        <v>11968</v>
      </c>
      <c r="G4389" t="s">
        <v>168</v>
      </c>
      <c r="H4389" t="s">
        <v>135</v>
      </c>
      <c r="I4389" t="s">
        <v>136</v>
      </c>
      <c r="J4389" t="s">
        <v>137</v>
      </c>
      <c r="K4389" t="s">
        <v>138</v>
      </c>
      <c r="L4389" t="s">
        <v>12742</v>
      </c>
      <c r="M4389" t="s">
        <v>12743</v>
      </c>
      <c r="N4389">
        <v>0.13266749999999999</v>
      </c>
      <c r="O4389">
        <v>28</v>
      </c>
      <c r="P4389">
        <v>3695</v>
      </c>
      <c r="Q4389">
        <v>30</v>
      </c>
      <c r="R4389">
        <v>674</v>
      </c>
      <c r="S4389">
        <v>103</v>
      </c>
      <c r="T4389">
        <v>1436</v>
      </c>
      <c r="U4389">
        <v>23</v>
      </c>
      <c r="V4389">
        <v>147</v>
      </c>
      <c r="W4389">
        <v>2.0323837232226953</v>
      </c>
      <c r="X4389">
        <v>133.28014238905158</v>
      </c>
      <c r="Y4389">
        <v>23.741777284768283</v>
      </c>
      <c r="Z4389">
        <v>103.77220272910652</v>
      </c>
      <c r="AA4389">
        <v>78.838238360796467</v>
      </c>
      <c r="AB4389">
        <v>198.79126819978117</v>
      </c>
      <c r="AC4389">
        <v>97.151778179730186</v>
      </c>
      <c r="AD4389">
        <v>243.25065932595959</v>
      </c>
      <c r="AE4389">
        <v>880.85845019241651</v>
      </c>
    </row>
    <row r="4390" spans="1:31" x14ac:dyDescent="0.25">
      <c r="A4390">
        <v>2362735</v>
      </c>
      <c r="B4390">
        <v>1</v>
      </c>
      <c r="C4390" t="s">
        <v>81</v>
      </c>
      <c r="D4390" t="s">
        <v>122</v>
      </c>
      <c r="E4390" t="s">
        <v>166</v>
      </c>
      <c r="F4390" t="s">
        <v>4417</v>
      </c>
      <c r="G4390" t="s">
        <v>328</v>
      </c>
      <c r="H4390" t="s">
        <v>135</v>
      </c>
      <c r="I4390" t="s">
        <v>653</v>
      </c>
      <c r="J4390" t="s">
        <v>137</v>
      </c>
      <c r="K4390" t="s">
        <v>245</v>
      </c>
      <c r="L4390" t="s">
        <v>12744</v>
      </c>
      <c r="M4390" t="s">
        <v>12745</v>
      </c>
      <c r="N4390">
        <v>2.2499999999999999E-2</v>
      </c>
      <c r="O4390">
        <v>0</v>
      </c>
      <c r="P4390">
        <v>8672</v>
      </c>
      <c r="Q4390">
        <v>0</v>
      </c>
      <c r="R4390">
        <v>34</v>
      </c>
      <c r="S4390">
        <v>0</v>
      </c>
      <c r="T4390">
        <v>455</v>
      </c>
      <c r="U4390">
        <v>0</v>
      </c>
      <c r="V4390">
        <v>0</v>
      </c>
      <c r="W4390">
        <v>0</v>
      </c>
      <c r="X4390">
        <v>37.914683661679604</v>
      </c>
      <c r="Y4390">
        <v>0</v>
      </c>
      <c r="Z4390">
        <v>0.61420764449780996</v>
      </c>
      <c r="AA4390">
        <v>0</v>
      </c>
      <c r="AB4390">
        <v>11.12257271030556</v>
      </c>
      <c r="AC4390">
        <v>0</v>
      </c>
      <c r="AD4390">
        <v>0</v>
      </c>
      <c r="AE4390">
        <v>49.651464016482976</v>
      </c>
    </row>
    <row r="4391" spans="1:31" x14ac:dyDescent="0.25">
      <c r="A4391">
        <v>2362835</v>
      </c>
      <c r="B4391">
        <v>1</v>
      </c>
      <c r="C4391" t="s">
        <v>80</v>
      </c>
      <c r="D4391" t="s">
        <v>104</v>
      </c>
      <c r="E4391" t="s">
        <v>175</v>
      </c>
      <c r="F4391" t="s">
        <v>12746</v>
      </c>
      <c r="G4391" t="s">
        <v>227</v>
      </c>
      <c r="H4391" t="s">
        <v>151</v>
      </c>
      <c r="I4391" t="s">
        <v>136</v>
      </c>
      <c r="J4391" t="s">
        <v>137</v>
      </c>
      <c r="K4391" t="s">
        <v>138</v>
      </c>
      <c r="L4391" t="s">
        <v>12747</v>
      </c>
      <c r="M4391" t="s">
        <v>12748</v>
      </c>
      <c r="N4391">
        <v>0.97055555500000001</v>
      </c>
      <c r="O4391">
        <v>0</v>
      </c>
      <c r="P4391">
        <v>28</v>
      </c>
      <c r="Q4391">
        <v>0</v>
      </c>
      <c r="R4391">
        <v>0</v>
      </c>
      <c r="S4391">
        <v>0</v>
      </c>
      <c r="T4391">
        <v>14</v>
      </c>
      <c r="U4391">
        <v>0</v>
      </c>
      <c r="V4391">
        <v>0</v>
      </c>
      <c r="W4391">
        <v>0</v>
      </c>
      <c r="X4391">
        <v>6.0269209069516334</v>
      </c>
      <c r="Y4391">
        <v>0</v>
      </c>
      <c r="Z4391">
        <v>0</v>
      </c>
      <c r="AA4391">
        <v>0</v>
      </c>
      <c r="AB4391">
        <v>21.941237533815681</v>
      </c>
      <c r="AC4391">
        <v>0</v>
      </c>
      <c r="AD4391">
        <v>0</v>
      </c>
      <c r="AE4391">
        <v>27.968158440767315</v>
      </c>
    </row>
    <row r="4392" spans="1:31" x14ac:dyDescent="0.25">
      <c r="A4392">
        <v>2362784</v>
      </c>
      <c r="B4392">
        <v>1</v>
      </c>
      <c r="C4392" t="s">
        <v>80</v>
      </c>
      <c r="D4392" t="s">
        <v>84</v>
      </c>
      <c r="E4392" t="s">
        <v>132</v>
      </c>
      <c r="F4392" t="s">
        <v>12749</v>
      </c>
      <c r="G4392" t="s">
        <v>2141</v>
      </c>
      <c r="H4392" t="s">
        <v>135</v>
      </c>
      <c r="I4392" t="s">
        <v>136</v>
      </c>
      <c r="J4392" t="s">
        <v>137</v>
      </c>
      <c r="K4392" t="s">
        <v>138</v>
      </c>
      <c r="L4392" t="s">
        <v>12750</v>
      </c>
      <c r="M4392" t="s">
        <v>12751</v>
      </c>
      <c r="N4392">
        <v>1.680555555</v>
      </c>
      <c r="O4392">
        <v>1</v>
      </c>
      <c r="P4392">
        <v>860</v>
      </c>
      <c r="Q4392">
        <v>2</v>
      </c>
      <c r="R4392">
        <v>41</v>
      </c>
      <c r="S4392">
        <v>3</v>
      </c>
      <c r="T4392">
        <v>101</v>
      </c>
      <c r="U4392">
        <v>0</v>
      </c>
      <c r="V4392">
        <v>0</v>
      </c>
      <c r="W4392">
        <v>0.50513682945031946</v>
      </c>
      <c r="X4392">
        <v>327.54326054281762</v>
      </c>
      <c r="Y4392">
        <v>1.4286620527173</v>
      </c>
      <c r="Z4392">
        <v>54.761173301456736</v>
      </c>
      <c r="AA4392">
        <v>11.416999556547502</v>
      </c>
      <c r="AB4392">
        <v>245.19020104140751</v>
      </c>
      <c r="AC4392">
        <v>0</v>
      </c>
      <c r="AD4392">
        <v>0</v>
      </c>
      <c r="AE4392">
        <v>640.84543332439694</v>
      </c>
    </row>
    <row r="4393" spans="1:31" x14ac:dyDescent="0.25">
      <c r="A4393">
        <v>2363116</v>
      </c>
      <c r="B4393">
        <v>1</v>
      </c>
      <c r="C4393" t="s">
        <v>81</v>
      </c>
      <c r="D4393" t="s">
        <v>114</v>
      </c>
      <c r="E4393" t="s">
        <v>132</v>
      </c>
      <c r="F4393" t="s">
        <v>12752</v>
      </c>
      <c r="G4393" t="s">
        <v>134</v>
      </c>
      <c r="H4393" t="s">
        <v>135</v>
      </c>
      <c r="I4393" t="s">
        <v>136</v>
      </c>
      <c r="J4393" t="s">
        <v>137</v>
      </c>
      <c r="K4393" t="s">
        <v>138</v>
      </c>
      <c r="L4393" t="s">
        <v>12753</v>
      </c>
      <c r="M4393" t="s">
        <v>12754</v>
      </c>
      <c r="N4393">
        <v>0.72361111099999997</v>
      </c>
      <c r="O4393">
        <v>0</v>
      </c>
      <c r="P4393">
        <v>117</v>
      </c>
      <c r="Q4393">
        <v>0</v>
      </c>
      <c r="R4393">
        <v>0</v>
      </c>
      <c r="S4393">
        <v>0</v>
      </c>
      <c r="T4393">
        <v>10</v>
      </c>
      <c r="U4393">
        <v>0</v>
      </c>
      <c r="V4393">
        <v>0</v>
      </c>
      <c r="W4393">
        <v>0</v>
      </c>
      <c r="X4393">
        <v>12.109478547302842</v>
      </c>
      <c r="Y4393">
        <v>0</v>
      </c>
      <c r="Z4393">
        <v>0</v>
      </c>
      <c r="AA4393">
        <v>0</v>
      </c>
      <c r="AB4393">
        <v>5.6921513210174242</v>
      </c>
      <c r="AC4393">
        <v>0</v>
      </c>
      <c r="AD4393">
        <v>0</v>
      </c>
      <c r="AE4393">
        <v>17.801629868320266</v>
      </c>
    </row>
    <row r="4394" spans="1:31" x14ac:dyDescent="0.25">
      <c r="A4394">
        <v>2362947</v>
      </c>
      <c r="B4394">
        <v>1</v>
      </c>
      <c r="C4394" t="s">
        <v>80</v>
      </c>
      <c r="D4394" t="s">
        <v>108</v>
      </c>
      <c r="E4394" t="s">
        <v>171</v>
      </c>
      <c r="F4394" t="s">
        <v>1025</v>
      </c>
      <c r="G4394" t="s">
        <v>168</v>
      </c>
      <c r="H4394" t="s">
        <v>135</v>
      </c>
      <c r="I4394" t="s">
        <v>136</v>
      </c>
      <c r="J4394" t="s">
        <v>137</v>
      </c>
      <c r="K4394" t="s">
        <v>138</v>
      </c>
      <c r="L4394" t="s">
        <v>12755</v>
      </c>
      <c r="M4394" t="s">
        <v>12756</v>
      </c>
      <c r="N4394">
        <v>0.36805555499999998</v>
      </c>
      <c r="O4394">
        <v>0</v>
      </c>
      <c r="P4394">
        <v>631</v>
      </c>
      <c r="Q4394">
        <v>0</v>
      </c>
      <c r="R4394">
        <v>402</v>
      </c>
      <c r="S4394">
        <v>5</v>
      </c>
      <c r="T4394">
        <v>216</v>
      </c>
      <c r="U4394">
        <v>1</v>
      </c>
      <c r="V4394">
        <v>0</v>
      </c>
      <c r="W4394">
        <v>0</v>
      </c>
      <c r="X4394">
        <v>68.440610654312181</v>
      </c>
      <c r="Y4394">
        <v>0</v>
      </c>
      <c r="Z4394">
        <v>415.50587181727548</v>
      </c>
      <c r="AA4394">
        <v>10.964459172430313</v>
      </c>
      <c r="AB4394">
        <v>196.90308360231242</v>
      </c>
      <c r="AC4394">
        <v>53.805150438497506</v>
      </c>
      <c r="AD4394">
        <v>0</v>
      </c>
      <c r="AE4394">
        <v>745.61917568482795</v>
      </c>
    </row>
    <row r="4395" spans="1:31" x14ac:dyDescent="0.25">
      <c r="A4395">
        <v>2363070</v>
      </c>
      <c r="B4395">
        <v>1</v>
      </c>
      <c r="C4395" t="s">
        <v>80</v>
      </c>
      <c r="D4395" t="s">
        <v>107</v>
      </c>
      <c r="E4395" t="s">
        <v>171</v>
      </c>
      <c r="F4395" t="s">
        <v>12757</v>
      </c>
      <c r="G4395" t="s">
        <v>168</v>
      </c>
      <c r="H4395" t="s">
        <v>135</v>
      </c>
      <c r="I4395" t="s">
        <v>136</v>
      </c>
      <c r="J4395" t="s">
        <v>137</v>
      </c>
      <c r="K4395" t="s">
        <v>138</v>
      </c>
      <c r="L4395" t="s">
        <v>12758</v>
      </c>
      <c r="M4395" t="s">
        <v>12759</v>
      </c>
      <c r="N4395">
        <v>0.15694444399999999</v>
      </c>
      <c r="O4395">
        <v>15</v>
      </c>
      <c r="P4395">
        <v>8826</v>
      </c>
      <c r="Q4395">
        <v>25</v>
      </c>
      <c r="R4395">
        <v>61</v>
      </c>
      <c r="S4395">
        <v>32</v>
      </c>
      <c r="T4395">
        <v>587</v>
      </c>
      <c r="U4395">
        <v>0</v>
      </c>
      <c r="V4395">
        <v>11</v>
      </c>
      <c r="W4395">
        <v>65.446629293043699</v>
      </c>
      <c r="X4395">
        <v>492.50725649748978</v>
      </c>
      <c r="Y4395">
        <v>4.0605517539723035</v>
      </c>
      <c r="Z4395">
        <v>15.687064821852903</v>
      </c>
      <c r="AA4395">
        <v>52.480566863783437</v>
      </c>
      <c r="AB4395">
        <v>179.93766543931602</v>
      </c>
      <c r="AC4395">
        <v>0</v>
      </c>
      <c r="AD4395">
        <v>13.275421804378167</v>
      </c>
      <c r="AE4395">
        <v>823.39515647383632</v>
      </c>
    </row>
    <row r="4396" spans="1:31" x14ac:dyDescent="0.25">
      <c r="A4396">
        <v>2363093</v>
      </c>
      <c r="B4396">
        <v>1</v>
      </c>
      <c r="C4396" t="s">
        <v>81</v>
      </c>
      <c r="D4396" t="s">
        <v>118</v>
      </c>
      <c r="E4396" t="s">
        <v>132</v>
      </c>
      <c r="F4396" t="s">
        <v>3068</v>
      </c>
      <c r="G4396" t="s">
        <v>134</v>
      </c>
      <c r="H4396" t="s">
        <v>135</v>
      </c>
      <c r="I4396" t="s">
        <v>136</v>
      </c>
      <c r="J4396" t="s">
        <v>137</v>
      </c>
      <c r="K4396" t="s">
        <v>138</v>
      </c>
      <c r="L4396" t="s">
        <v>12760</v>
      </c>
      <c r="M4396" t="s">
        <v>12761</v>
      </c>
      <c r="N4396">
        <v>4.5747222220000001</v>
      </c>
      <c r="O4396">
        <v>0</v>
      </c>
      <c r="P4396">
        <v>0</v>
      </c>
      <c r="Q4396">
        <v>2</v>
      </c>
      <c r="R4396">
        <v>4</v>
      </c>
      <c r="S4396">
        <v>2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36.76273910728127</v>
      </c>
      <c r="Z4396">
        <v>284.42845196395609</v>
      </c>
      <c r="AA4396">
        <v>1453.6366927717056</v>
      </c>
      <c r="AB4396">
        <v>0</v>
      </c>
      <c r="AC4396">
        <v>0</v>
      </c>
      <c r="AD4396">
        <v>0</v>
      </c>
      <c r="AE4396">
        <v>1774.827883842943</v>
      </c>
    </row>
    <row r="4397" spans="1:31" x14ac:dyDescent="0.25">
      <c r="A4397">
        <v>2362861</v>
      </c>
      <c r="B4397">
        <v>1</v>
      </c>
      <c r="C4397" t="s">
        <v>80</v>
      </c>
      <c r="D4397" t="s">
        <v>84</v>
      </c>
      <c r="E4397" t="s">
        <v>225</v>
      </c>
      <c r="F4397" t="s">
        <v>12762</v>
      </c>
      <c r="G4397" t="s">
        <v>288</v>
      </c>
      <c r="H4397" t="s">
        <v>151</v>
      </c>
      <c r="I4397" t="s">
        <v>136</v>
      </c>
      <c r="J4397" t="s">
        <v>137</v>
      </c>
      <c r="K4397" t="s">
        <v>138</v>
      </c>
      <c r="L4397" t="s">
        <v>12763</v>
      </c>
      <c r="M4397" t="s">
        <v>12764</v>
      </c>
      <c r="N4397">
        <v>5.9955555550000001</v>
      </c>
      <c r="O4397">
        <v>0</v>
      </c>
      <c r="P4397">
        <v>42</v>
      </c>
      <c r="Q4397">
        <v>0</v>
      </c>
      <c r="R4397">
        <v>0</v>
      </c>
      <c r="S4397">
        <v>0</v>
      </c>
      <c r="T4397">
        <v>6</v>
      </c>
      <c r="U4397">
        <v>0</v>
      </c>
      <c r="V4397">
        <v>0</v>
      </c>
      <c r="W4397">
        <v>0</v>
      </c>
      <c r="X4397">
        <v>96.731034482970173</v>
      </c>
      <c r="Y4397">
        <v>0</v>
      </c>
      <c r="Z4397">
        <v>0</v>
      </c>
      <c r="AA4397">
        <v>0</v>
      </c>
      <c r="AB4397">
        <v>58.509328725538047</v>
      </c>
      <c r="AC4397">
        <v>0</v>
      </c>
      <c r="AD4397">
        <v>0</v>
      </c>
      <c r="AE4397">
        <v>155.24036320850823</v>
      </c>
    </row>
    <row r="4398" spans="1:31" x14ac:dyDescent="0.25">
      <c r="A4398">
        <v>2362801</v>
      </c>
      <c r="B4398">
        <v>1</v>
      </c>
      <c r="C4398" t="s">
        <v>81</v>
      </c>
      <c r="D4398" t="s">
        <v>116</v>
      </c>
      <c r="E4398" t="s">
        <v>171</v>
      </c>
      <c r="F4398" t="s">
        <v>2289</v>
      </c>
      <c r="G4398" t="s">
        <v>252</v>
      </c>
      <c r="H4398" t="s">
        <v>135</v>
      </c>
      <c r="I4398" t="s">
        <v>136</v>
      </c>
      <c r="J4398" t="s">
        <v>137</v>
      </c>
      <c r="K4398" t="s">
        <v>245</v>
      </c>
      <c r="L4398" t="s">
        <v>12765</v>
      </c>
      <c r="M4398" t="s">
        <v>12766</v>
      </c>
      <c r="N4398">
        <v>8.0150000000000006</v>
      </c>
      <c r="O4398">
        <v>2</v>
      </c>
      <c r="P4398">
        <v>400</v>
      </c>
      <c r="Q4398">
        <v>6</v>
      </c>
      <c r="R4398">
        <v>0</v>
      </c>
      <c r="S4398">
        <v>2</v>
      </c>
      <c r="T4398">
        <v>16</v>
      </c>
      <c r="U4398">
        <v>0</v>
      </c>
      <c r="V4398">
        <v>0</v>
      </c>
      <c r="W4398">
        <v>9.285385178192751</v>
      </c>
      <c r="X4398">
        <v>438.17625207836539</v>
      </c>
      <c r="Y4398">
        <v>1221.4381922898581</v>
      </c>
      <c r="Z4398">
        <v>0</v>
      </c>
      <c r="AA4398">
        <v>36.781838323900068</v>
      </c>
      <c r="AB4398">
        <v>128.61300573675561</v>
      </c>
      <c r="AC4398">
        <v>0</v>
      </c>
      <c r="AD4398">
        <v>0</v>
      </c>
      <c r="AE4398">
        <v>1834.2946736070719</v>
      </c>
    </row>
    <row r="4399" spans="1:31" x14ac:dyDescent="0.25">
      <c r="A4399">
        <v>2363053</v>
      </c>
      <c r="B4399">
        <v>1</v>
      </c>
      <c r="C4399" t="s">
        <v>81</v>
      </c>
      <c r="D4399" t="s">
        <v>127</v>
      </c>
      <c r="E4399" t="s">
        <v>171</v>
      </c>
      <c r="F4399" t="s">
        <v>12767</v>
      </c>
      <c r="G4399" t="s">
        <v>168</v>
      </c>
      <c r="H4399" t="s">
        <v>135</v>
      </c>
      <c r="I4399" t="s">
        <v>653</v>
      </c>
      <c r="J4399" t="s">
        <v>137</v>
      </c>
      <c r="K4399" t="s">
        <v>138</v>
      </c>
      <c r="L4399" t="s">
        <v>12768</v>
      </c>
      <c r="M4399" t="s">
        <v>12769</v>
      </c>
      <c r="N4399">
        <v>2.2222222E-2</v>
      </c>
      <c r="O4399">
        <v>16</v>
      </c>
      <c r="P4399">
        <v>2719</v>
      </c>
      <c r="Q4399">
        <v>605</v>
      </c>
      <c r="R4399">
        <v>325</v>
      </c>
      <c r="S4399">
        <v>69</v>
      </c>
      <c r="T4399">
        <v>284</v>
      </c>
      <c r="U4399">
        <v>6</v>
      </c>
      <c r="V4399">
        <v>0</v>
      </c>
      <c r="W4399">
        <v>0.25226757023044449</v>
      </c>
      <c r="X4399">
        <v>14.411401132366604</v>
      </c>
      <c r="Y4399">
        <v>45.695252037360888</v>
      </c>
      <c r="Z4399">
        <v>14.297311122189958</v>
      </c>
      <c r="AA4399">
        <v>18.051864875054598</v>
      </c>
      <c r="AB4399">
        <v>5.4069030936600138</v>
      </c>
      <c r="AC4399">
        <v>11.629851683485246</v>
      </c>
      <c r="AD4399">
        <v>0</v>
      </c>
      <c r="AE4399">
        <v>109.74485151434774</v>
      </c>
    </row>
    <row r="4400" spans="1:31" x14ac:dyDescent="0.25">
      <c r="A4400">
        <v>2362715</v>
      </c>
      <c r="B4400">
        <v>1</v>
      </c>
      <c r="C4400" t="s">
        <v>81</v>
      </c>
      <c r="D4400" t="s">
        <v>118</v>
      </c>
      <c r="E4400" t="s">
        <v>132</v>
      </c>
      <c r="F4400" t="s">
        <v>12770</v>
      </c>
      <c r="G4400" t="s">
        <v>168</v>
      </c>
      <c r="H4400" t="s">
        <v>135</v>
      </c>
      <c r="I4400" t="s">
        <v>136</v>
      </c>
      <c r="J4400" t="s">
        <v>137</v>
      </c>
      <c r="K4400" t="s">
        <v>138</v>
      </c>
      <c r="L4400" t="s">
        <v>12771</v>
      </c>
      <c r="M4400" t="s">
        <v>12772</v>
      </c>
      <c r="N4400">
        <v>0.72750000000000004</v>
      </c>
      <c r="O4400">
        <v>0</v>
      </c>
      <c r="P4400">
        <v>1081</v>
      </c>
      <c r="Q4400">
        <v>0</v>
      </c>
      <c r="R4400">
        <v>2</v>
      </c>
      <c r="S4400">
        <v>0</v>
      </c>
      <c r="T4400">
        <v>67</v>
      </c>
      <c r="U4400">
        <v>0</v>
      </c>
      <c r="V4400">
        <v>0</v>
      </c>
      <c r="W4400">
        <v>0</v>
      </c>
      <c r="X4400">
        <v>170.69370895758775</v>
      </c>
      <c r="Y4400">
        <v>0</v>
      </c>
      <c r="Z4400">
        <v>3.4784218093784394</v>
      </c>
      <c r="AA4400">
        <v>0</v>
      </c>
      <c r="AB4400">
        <v>19.795742351636878</v>
      </c>
      <c r="AC4400">
        <v>0</v>
      </c>
      <c r="AD4400">
        <v>0</v>
      </c>
      <c r="AE4400">
        <v>193.96787311860305</v>
      </c>
    </row>
    <row r="4401" spans="1:31" x14ac:dyDescent="0.25">
      <c r="A4401">
        <v>2362907</v>
      </c>
      <c r="B4401">
        <v>1</v>
      </c>
      <c r="C4401" t="s">
        <v>80</v>
      </c>
      <c r="D4401" t="s">
        <v>102</v>
      </c>
      <c r="E4401" t="s">
        <v>166</v>
      </c>
      <c r="F4401" t="s">
        <v>12773</v>
      </c>
      <c r="G4401" t="s">
        <v>168</v>
      </c>
      <c r="H4401" t="s">
        <v>135</v>
      </c>
      <c r="I4401" t="s">
        <v>136</v>
      </c>
      <c r="J4401" t="s">
        <v>137</v>
      </c>
      <c r="K4401" t="s">
        <v>138</v>
      </c>
      <c r="L4401" t="s">
        <v>12774</v>
      </c>
      <c r="M4401" t="s">
        <v>12775</v>
      </c>
      <c r="N4401">
        <v>0.43138888800000003</v>
      </c>
      <c r="O4401">
        <v>1</v>
      </c>
      <c r="P4401">
        <v>1696</v>
      </c>
      <c r="Q4401">
        <v>44</v>
      </c>
      <c r="R4401">
        <v>138</v>
      </c>
      <c r="S4401">
        <v>23</v>
      </c>
      <c r="T4401">
        <v>150</v>
      </c>
      <c r="U4401">
        <v>4</v>
      </c>
      <c r="V4401">
        <v>0</v>
      </c>
      <c r="W4401">
        <v>0.41319375593694219</v>
      </c>
      <c r="X4401">
        <v>153.28125344215883</v>
      </c>
      <c r="Y4401">
        <v>125.074191063017</v>
      </c>
      <c r="Z4401">
        <v>199.5479234147798</v>
      </c>
      <c r="AA4401">
        <v>167.97944273843609</v>
      </c>
      <c r="AB4401">
        <v>78.612977388759376</v>
      </c>
      <c r="AC4401">
        <v>2387.5822079865898</v>
      </c>
      <c r="AD4401">
        <v>0</v>
      </c>
      <c r="AE4401">
        <v>3112.4911897896777</v>
      </c>
    </row>
    <row r="4402" spans="1:31" x14ac:dyDescent="0.25">
      <c r="A4402">
        <v>2362701</v>
      </c>
      <c r="B4402">
        <v>1</v>
      </c>
      <c r="C4402" t="s">
        <v>80</v>
      </c>
      <c r="D4402" t="s">
        <v>84</v>
      </c>
      <c r="E4402" t="s">
        <v>148</v>
      </c>
      <c r="F4402" t="s">
        <v>12776</v>
      </c>
      <c r="G4402" t="s">
        <v>160</v>
      </c>
      <c r="H4402" t="s">
        <v>151</v>
      </c>
      <c r="I4402" t="s">
        <v>136</v>
      </c>
      <c r="J4402" t="s">
        <v>137</v>
      </c>
      <c r="K4402" t="s">
        <v>138</v>
      </c>
      <c r="L4402" t="s">
        <v>12777</v>
      </c>
      <c r="M4402" t="s">
        <v>12778</v>
      </c>
      <c r="N4402">
        <v>5.4705555549999998</v>
      </c>
      <c r="O4402">
        <v>0</v>
      </c>
      <c r="P4402">
        <v>1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4.6562995280695558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4.6562995280695558</v>
      </c>
    </row>
    <row r="4403" spans="1:31" x14ac:dyDescent="0.25">
      <c r="A4403">
        <v>2363173</v>
      </c>
      <c r="B4403">
        <v>1</v>
      </c>
      <c r="C4403" t="s">
        <v>81</v>
      </c>
      <c r="D4403" t="s">
        <v>128</v>
      </c>
      <c r="E4403" t="s">
        <v>166</v>
      </c>
      <c r="F4403" t="s">
        <v>1184</v>
      </c>
      <c r="G4403" t="s">
        <v>168</v>
      </c>
      <c r="H4403" t="s">
        <v>135</v>
      </c>
      <c r="I4403" t="s">
        <v>136</v>
      </c>
      <c r="J4403" t="s">
        <v>137</v>
      </c>
      <c r="K4403" t="s">
        <v>138</v>
      </c>
      <c r="L4403" t="s">
        <v>12779</v>
      </c>
      <c r="M4403" t="s">
        <v>12780</v>
      </c>
      <c r="N4403">
        <v>0.20138888799999999</v>
      </c>
      <c r="O4403">
        <v>0</v>
      </c>
      <c r="P4403">
        <v>964</v>
      </c>
      <c r="Q4403">
        <v>1</v>
      </c>
      <c r="R4403">
        <v>9</v>
      </c>
      <c r="S4403">
        <v>15</v>
      </c>
      <c r="T4403">
        <v>127</v>
      </c>
      <c r="U4403">
        <v>0</v>
      </c>
      <c r="V4403">
        <v>0</v>
      </c>
      <c r="W4403">
        <v>0</v>
      </c>
      <c r="X4403">
        <v>31.155103542392588</v>
      </c>
      <c r="Y4403">
        <v>2.4052426356629519</v>
      </c>
      <c r="Z4403">
        <v>4.0480739014716329</v>
      </c>
      <c r="AA4403">
        <v>18.415240154932917</v>
      </c>
      <c r="AB4403">
        <v>7.2010092632175748</v>
      </c>
      <c r="AC4403">
        <v>0</v>
      </c>
      <c r="AD4403">
        <v>0</v>
      </c>
      <c r="AE4403">
        <v>63.224669497677667</v>
      </c>
    </row>
    <row r="4404" spans="1:31" x14ac:dyDescent="0.25">
      <c r="A4404">
        <v>2362824</v>
      </c>
      <c r="B4404">
        <v>1</v>
      </c>
      <c r="C4404" t="s">
        <v>81</v>
      </c>
      <c r="D4404" t="s">
        <v>118</v>
      </c>
      <c r="E4404" t="s">
        <v>148</v>
      </c>
      <c r="F4404" t="s">
        <v>12781</v>
      </c>
      <c r="G4404" t="s">
        <v>181</v>
      </c>
      <c r="H4404" t="s">
        <v>151</v>
      </c>
      <c r="I4404" t="s">
        <v>136</v>
      </c>
      <c r="J4404" t="s">
        <v>3</v>
      </c>
      <c r="K4404" t="s">
        <v>138</v>
      </c>
      <c r="L4404" t="s">
        <v>12782</v>
      </c>
      <c r="M4404" t="s">
        <v>12783</v>
      </c>
      <c r="N4404">
        <v>1.9372222219999999</v>
      </c>
      <c r="O4404">
        <v>0</v>
      </c>
      <c r="P4404">
        <v>2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0.71310010388908751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0.71310010388908751</v>
      </c>
    </row>
    <row r="4405" spans="1:31" x14ac:dyDescent="0.25">
      <c r="A4405">
        <v>2362944</v>
      </c>
      <c r="B4405">
        <v>1</v>
      </c>
      <c r="C4405" t="s">
        <v>80</v>
      </c>
      <c r="D4405" t="s">
        <v>92</v>
      </c>
      <c r="E4405" t="s">
        <v>148</v>
      </c>
      <c r="F4405" t="s">
        <v>12784</v>
      </c>
      <c r="G4405" t="s">
        <v>160</v>
      </c>
      <c r="H4405" t="s">
        <v>151</v>
      </c>
      <c r="I4405" t="s">
        <v>136</v>
      </c>
      <c r="J4405" t="s">
        <v>137</v>
      </c>
      <c r="K4405" t="s">
        <v>138</v>
      </c>
      <c r="L4405" t="s">
        <v>12785</v>
      </c>
      <c r="M4405" t="s">
        <v>12786</v>
      </c>
      <c r="N4405">
        <v>2.653888888</v>
      </c>
      <c r="O4405">
        <v>0</v>
      </c>
      <c r="P4405">
        <v>1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0.85426473787015289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0.85426473787015289</v>
      </c>
    </row>
    <row r="4406" spans="1:31" x14ac:dyDescent="0.25">
      <c r="A4406">
        <v>2363136</v>
      </c>
      <c r="B4406">
        <v>1</v>
      </c>
      <c r="C4406" t="s">
        <v>81</v>
      </c>
      <c r="D4406" t="s">
        <v>112</v>
      </c>
      <c r="E4406" t="s">
        <v>154</v>
      </c>
      <c r="F4406" t="s">
        <v>2505</v>
      </c>
      <c r="G4406" t="s">
        <v>299</v>
      </c>
      <c r="H4406" t="s">
        <v>151</v>
      </c>
      <c r="I4406" t="s">
        <v>136</v>
      </c>
      <c r="J4406" t="s">
        <v>137</v>
      </c>
      <c r="K4406" t="s">
        <v>138</v>
      </c>
      <c r="L4406" t="s">
        <v>12787</v>
      </c>
      <c r="M4406" t="s">
        <v>12788</v>
      </c>
      <c r="N4406">
        <v>1.706111111</v>
      </c>
      <c r="O4406">
        <v>0</v>
      </c>
      <c r="P4406">
        <v>41</v>
      </c>
      <c r="Q4406">
        <v>0</v>
      </c>
      <c r="R4406">
        <v>1</v>
      </c>
      <c r="S4406">
        <v>0</v>
      </c>
      <c r="T4406">
        <v>1</v>
      </c>
      <c r="U4406">
        <v>0</v>
      </c>
      <c r="V4406">
        <v>0</v>
      </c>
      <c r="W4406">
        <v>0</v>
      </c>
      <c r="X4406">
        <v>23.857177840607289</v>
      </c>
      <c r="Y4406">
        <v>0</v>
      </c>
      <c r="Z4406">
        <v>0.27316020733427837</v>
      </c>
      <c r="AA4406">
        <v>0</v>
      </c>
      <c r="AB4406">
        <v>0.72994066667322455</v>
      </c>
      <c r="AC4406">
        <v>0</v>
      </c>
      <c r="AD4406">
        <v>0</v>
      </c>
      <c r="AE4406">
        <v>24.860278714614793</v>
      </c>
    </row>
    <row r="4407" spans="1:31" x14ac:dyDescent="0.25">
      <c r="A4407">
        <v>2363030</v>
      </c>
      <c r="B4407">
        <v>1</v>
      </c>
      <c r="C4407" t="s">
        <v>81</v>
      </c>
      <c r="D4407" t="s">
        <v>115</v>
      </c>
      <c r="E4407" t="s">
        <v>225</v>
      </c>
      <c r="F4407" t="s">
        <v>12789</v>
      </c>
      <c r="G4407" t="s">
        <v>181</v>
      </c>
      <c r="H4407" t="s">
        <v>151</v>
      </c>
      <c r="I4407" t="s">
        <v>136</v>
      </c>
      <c r="J4407" t="s">
        <v>3</v>
      </c>
      <c r="K4407" t="s">
        <v>138</v>
      </c>
      <c r="L4407" t="s">
        <v>12790</v>
      </c>
      <c r="M4407" t="s">
        <v>12791</v>
      </c>
      <c r="N4407">
        <v>0.889444444</v>
      </c>
      <c r="O4407">
        <v>0</v>
      </c>
      <c r="P4407">
        <v>5</v>
      </c>
      <c r="Q4407">
        <v>0</v>
      </c>
      <c r="R4407">
        <v>1</v>
      </c>
      <c r="S4407">
        <v>0</v>
      </c>
      <c r="T4407">
        <v>1</v>
      </c>
      <c r="U4407">
        <v>0</v>
      </c>
      <c r="V4407">
        <v>0</v>
      </c>
      <c r="W4407">
        <v>0</v>
      </c>
      <c r="X4407">
        <v>1.1219829949561708</v>
      </c>
      <c r="Y4407">
        <v>0</v>
      </c>
      <c r="Z4407">
        <v>7.0741090168944458E-4</v>
      </c>
      <c r="AA4407">
        <v>0</v>
      </c>
      <c r="AB4407">
        <v>1.887354307120978</v>
      </c>
      <c r="AC4407">
        <v>0</v>
      </c>
      <c r="AD4407">
        <v>0</v>
      </c>
      <c r="AE4407">
        <v>3.0100447129788384</v>
      </c>
    </row>
    <row r="4408" spans="1:31" x14ac:dyDescent="0.25">
      <c r="A4408">
        <v>2362887</v>
      </c>
      <c r="B4408">
        <v>1</v>
      </c>
      <c r="C4408" t="s">
        <v>80</v>
      </c>
      <c r="D4408" t="s">
        <v>82</v>
      </c>
      <c r="E4408" t="s">
        <v>225</v>
      </c>
      <c r="F4408" t="s">
        <v>12792</v>
      </c>
      <c r="G4408" t="s">
        <v>219</v>
      </c>
      <c r="H4408" t="s">
        <v>151</v>
      </c>
      <c r="I4408" t="s">
        <v>136</v>
      </c>
      <c r="J4408" t="s">
        <v>137</v>
      </c>
      <c r="K4408" t="s">
        <v>138</v>
      </c>
      <c r="L4408" t="s">
        <v>12793</v>
      </c>
      <c r="M4408" t="s">
        <v>12794</v>
      </c>
      <c r="N4408">
        <v>1.311666666</v>
      </c>
      <c r="O4408">
        <v>0</v>
      </c>
      <c r="P4408">
        <v>75</v>
      </c>
      <c r="Q4408">
        <v>0</v>
      </c>
      <c r="R4408">
        <v>0</v>
      </c>
      <c r="S4408">
        <v>0</v>
      </c>
      <c r="T4408">
        <v>22</v>
      </c>
      <c r="U4408">
        <v>0</v>
      </c>
      <c r="V4408">
        <v>0</v>
      </c>
      <c r="W4408">
        <v>0</v>
      </c>
      <c r="X4408">
        <v>38.255547693344127</v>
      </c>
      <c r="Y4408">
        <v>0</v>
      </c>
      <c r="Z4408">
        <v>0</v>
      </c>
      <c r="AA4408">
        <v>0</v>
      </c>
      <c r="AB4408">
        <v>34.183444550834338</v>
      </c>
      <c r="AC4408">
        <v>0</v>
      </c>
      <c r="AD4408">
        <v>0</v>
      </c>
      <c r="AE4408">
        <v>72.438992244178465</v>
      </c>
    </row>
    <row r="4409" spans="1:31" x14ac:dyDescent="0.25">
      <c r="A4409">
        <v>2362738</v>
      </c>
      <c r="B4409">
        <v>1</v>
      </c>
      <c r="C4409" t="s">
        <v>81</v>
      </c>
      <c r="D4409" t="s">
        <v>123</v>
      </c>
      <c r="E4409" t="s">
        <v>166</v>
      </c>
      <c r="F4409" t="s">
        <v>12795</v>
      </c>
      <c r="G4409" t="s">
        <v>168</v>
      </c>
      <c r="H4409" t="s">
        <v>135</v>
      </c>
      <c r="I4409" t="s">
        <v>136</v>
      </c>
      <c r="J4409" t="s">
        <v>137</v>
      </c>
      <c r="K4409" t="s">
        <v>138</v>
      </c>
      <c r="L4409" t="s">
        <v>12796</v>
      </c>
      <c r="M4409" t="s">
        <v>12797</v>
      </c>
      <c r="N4409">
        <v>0.70722222199999996</v>
      </c>
      <c r="O4409">
        <v>6</v>
      </c>
      <c r="P4409">
        <v>0</v>
      </c>
      <c r="Q4409">
        <v>170</v>
      </c>
      <c r="R4409">
        <v>1</v>
      </c>
      <c r="S4409">
        <v>40</v>
      </c>
      <c r="T4409">
        <v>0</v>
      </c>
      <c r="U4409">
        <v>0</v>
      </c>
      <c r="V4409">
        <v>0</v>
      </c>
      <c r="W4409">
        <v>4.4254534319507854</v>
      </c>
      <c r="X4409">
        <v>0</v>
      </c>
      <c r="Y4409">
        <v>176.35303700647071</v>
      </c>
      <c r="Z4409">
        <v>0</v>
      </c>
      <c r="AA4409">
        <v>51.429297679003646</v>
      </c>
      <c r="AB4409">
        <v>0</v>
      </c>
      <c r="AC4409">
        <v>0</v>
      </c>
      <c r="AD4409">
        <v>0</v>
      </c>
      <c r="AE4409">
        <v>232.20778811742514</v>
      </c>
    </row>
    <row r="4410" spans="1:31" x14ac:dyDescent="0.25">
      <c r="A4410">
        <v>2362904</v>
      </c>
      <c r="B4410">
        <v>1</v>
      </c>
      <c r="C4410" t="s">
        <v>81</v>
      </c>
      <c r="D4410" t="s">
        <v>123</v>
      </c>
      <c r="E4410" t="s">
        <v>148</v>
      </c>
      <c r="F4410" t="s">
        <v>12798</v>
      </c>
      <c r="G4410" t="s">
        <v>160</v>
      </c>
      <c r="H4410" t="s">
        <v>151</v>
      </c>
      <c r="I4410" t="s">
        <v>136</v>
      </c>
      <c r="J4410" t="s">
        <v>137</v>
      </c>
      <c r="K4410" t="s">
        <v>138</v>
      </c>
      <c r="L4410" t="s">
        <v>12799</v>
      </c>
      <c r="M4410" t="s">
        <v>12800</v>
      </c>
      <c r="N4410">
        <v>0.74777777700000003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1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5.8973348633760005E-2</v>
      </c>
      <c r="AC4410">
        <v>0</v>
      </c>
      <c r="AD4410">
        <v>0</v>
      </c>
      <c r="AE4410">
        <v>5.8973348633760005E-2</v>
      </c>
    </row>
    <row r="4411" spans="1:31" x14ac:dyDescent="0.25">
      <c r="A4411">
        <v>2363090</v>
      </c>
      <c r="B4411">
        <v>1</v>
      </c>
      <c r="C4411" t="s">
        <v>81</v>
      </c>
      <c r="D4411" t="s">
        <v>127</v>
      </c>
      <c r="E4411" t="s">
        <v>148</v>
      </c>
      <c r="F4411" t="s">
        <v>12801</v>
      </c>
      <c r="G4411" t="s">
        <v>150</v>
      </c>
      <c r="H4411" t="s">
        <v>151</v>
      </c>
      <c r="I4411" t="s">
        <v>136</v>
      </c>
      <c r="J4411" t="s">
        <v>137</v>
      </c>
      <c r="K4411" t="s">
        <v>138</v>
      </c>
      <c r="L4411" t="s">
        <v>12802</v>
      </c>
      <c r="M4411" t="s">
        <v>12803</v>
      </c>
      <c r="N4411">
        <v>1.3438888879999999</v>
      </c>
      <c r="O4411">
        <v>0</v>
      </c>
      <c r="P4411">
        <v>19</v>
      </c>
      <c r="Q4411">
        <v>0</v>
      </c>
      <c r="R4411">
        <v>0</v>
      </c>
      <c r="S4411">
        <v>0</v>
      </c>
      <c r="T4411">
        <v>5</v>
      </c>
      <c r="U4411">
        <v>0</v>
      </c>
      <c r="V4411">
        <v>0</v>
      </c>
      <c r="W4411">
        <v>0</v>
      </c>
      <c r="X4411">
        <v>8.8223909819176232</v>
      </c>
      <c r="Y4411">
        <v>0</v>
      </c>
      <c r="Z4411">
        <v>0</v>
      </c>
      <c r="AA4411">
        <v>0</v>
      </c>
      <c r="AB4411">
        <v>4.9023189598957604</v>
      </c>
      <c r="AC4411">
        <v>0</v>
      </c>
      <c r="AD4411">
        <v>0</v>
      </c>
      <c r="AE4411">
        <v>13.724709941813384</v>
      </c>
    </row>
    <row r="4412" spans="1:31" x14ac:dyDescent="0.25">
      <c r="A4412">
        <v>2362967</v>
      </c>
      <c r="B4412">
        <v>1</v>
      </c>
      <c r="C4412" t="s">
        <v>80</v>
      </c>
      <c r="D4412" t="s">
        <v>87</v>
      </c>
      <c r="E4412" t="s">
        <v>154</v>
      </c>
      <c r="F4412" t="s">
        <v>12804</v>
      </c>
      <c r="G4412" t="s">
        <v>177</v>
      </c>
      <c r="H4412" t="s">
        <v>151</v>
      </c>
      <c r="I4412" t="s">
        <v>136</v>
      </c>
      <c r="J4412" t="s">
        <v>137</v>
      </c>
      <c r="K4412" t="s">
        <v>138</v>
      </c>
      <c r="L4412" t="s">
        <v>12805</v>
      </c>
      <c r="M4412" t="s">
        <v>12806</v>
      </c>
      <c r="N4412">
        <v>4.0266666659999997</v>
      </c>
      <c r="O4412">
        <v>0</v>
      </c>
      <c r="P4412">
        <v>606</v>
      </c>
      <c r="Q4412">
        <v>0</v>
      </c>
      <c r="R4412">
        <v>0</v>
      </c>
      <c r="S4412">
        <v>0</v>
      </c>
      <c r="T4412">
        <v>6</v>
      </c>
      <c r="U4412">
        <v>0</v>
      </c>
      <c r="V4412">
        <v>0</v>
      </c>
      <c r="W4412">
        <v>0</v>
      </c>
      <c r="X4412">
        <v>802.65825986542268</v>
      </c>
      <c r="Y4412">
        <v>0</v>
      </c>
      <c r="Z4412">
        <v>0</v>
      </c>
      <c r="AA4412">
        <v>0</v>
      </c>
      <c r="AB4412">
        <v>47.963273856200793</v>
      </c>
      <c r="AC4412">
        <v>0</v>
      </c>
      <c r="AD4412">
        <v>0</v>
      </c>
      <c r="AE4412">
        <v>850.62153372162345</v>
      </c>
    </row>
    <row r="4413" spans="1:31" x14ac:dyDescent="0.25">
      <c r="A4413">
        <v>2362718</v>
      </c>
      <c r="B4413">
        <v>1</v>
      </c>
      <c r="C4413" t="s">
        <v>81</v>
      </c>
      <c r="D4413" t="s">
        <v>121</v>
      </c>
      <c r="E4413" t="s">
        <v>225</v>
      </c>
      <c r="F4413" t="s">
        <v>12807</v>
      </c>
      <c r="G4413" t="s">
        <v>219</v>
      </c>
      <c r="H4413" t="s">
        <v>151</v>
      </c>
      <c r="I4413" t="s">
        <v>136</v>
      </c>
      <c r="J4413" t="s">
        <v>137</v>
      </c>
      <c r="K4413" t="s">
        <v>138</v>
      </c>
      <c r="L4413" t="s">
        <v>12808</v>
      </c>
      <c r="M4413" t="s">
        <v>12809</v>
      </c>
      <c r="N4413">
        <v>1.838055555</v>
      </c>
      <c r="O4413">
        <v>0</v>
      </c>
      <c r="P4413">
        <v>1</v>
      </c>
      <c r="Q4413">
        <v>0</v>
      </c>
      <c r="R4413">
        <v>21</v>
      </c>
      <c r="S4413">
        <v>0</v>
      </c>
      <c r="T4413">
        <v>2</v>
      </c>
      <c r="U4413">
        <v>0</v>
      </c>
      <c r="V4413">
        <v>0</v>
      </c>
      <c r="W4413">
        <v>0</v>
      </c>
      <c r="X4413">
        <v>0.90407383627841331</v>
      </c>
      <c r="Y4413">
        <v>0</v>
      </c>
      <c r="Z4413">
        <v>37.285903952009186</v>
      </c>
      <c r="AA4413">
        <v>0</v>
      </c>
      <c r="AB4413">
        <v>4.9470325946730052</v>
      </c>
      <c r="AC4413">
        <v>0</v>
      </c>
      <c r="AD4413">
        <v>0</v>
      </c>
      <c r="AE4413">
        <v>43.137010382960604</v>
      </c>
    </row>
    <row r="4414" spans="1:31" x14ac:dyDescent="0.25">
      <c r="A4414">
        <v>2362804</v>
      </c>
      <c r="B4414">
        <v>1</v>
      </c>
      <c r="C4414" t="s">
        <v>80</v>
      </c>
      <c r="D4414" t="s">
        <v>89</v>
      </c>
      <c r="E4414" t="s">
        <v>132</v>
      </c>
      <c r="F4414" t="s">
        <v>12810</v>
      </c>
      <c r="G4414" t="s">
        <v>328</v>
      </c>
      <c r="H4414" t="s">
        <v>135</v>
      </c>
      <c r="I4414" t="s">
        <v>653</v>
      </c>
      <c r="J4414" t="s">
        <v>137</v>
      </c>
      <c r="K4414" t="s">
        <v>138</v>
      </c>
      <c r="L4414" t="s">
        <v>12811</v>
      </c>
      <c r="M4414" t="s">
        <v>12812</v>
      </c>
      <c r="N4414">
        <v>2.2499999999999999E-2</v>
      </c>
      <c r="O4414">
        <v>0</v>
      </c>
      <c r="P4414">
        <v>611</v>
      </c>
      <c r="Q4414">
        <v>1</v>
      </c>
      <c r="R4414">
        <v>2</v>
      </c>
      <c r="S4414">
        <v>3</v>
      </c>
      <c r="T4414">
        <v>155</v>
      </c>
      <c r="U4414">
        <v>0</v>
      </c>
      <c r="V4414">
        <v>2</v>
      </c>
      <c r="W4414">
        <v>0</v>
      </c>
      <c r="X4414">
        <v>7.0070151274558903</v>
      </c>
      <c r="Y4414">
        <v>2.166303994155E-2</v>
      </c>
      <c r="Z4414">
        <v>3.4599857251027495E-2</v>
      </c>
      <c r="AA4414">
        <v>0.17240553107853746</v>
      </c>
      <c r="AB4414">
        <v>5.2689147220341894</v>
      </c>
      <c r="AC4414">
        <v>0</v>
      </c>
      <c r="AD4414">
        <v>2.7563537047528124</v>
      </c>
      <c r="AE4414">
        <v>15.260951982514005</v>
      </c>
    </row>
    <row r="4415" spans="1:31" x14ac:dyDescent="0.25">
      <c r="A4415">
        <v>2362864</v>
      </c>
      <c r="B4415">
        <v>1</v>
      </c>
      <c r="C4415" t="s">
        <v>80</v>
      </c>
      <c r="D4415" t="s">
        <v>90</v>
      </c>
      <c r="E4415" t="s">
        <v>225</v>
      </c>
      <c r="F4415" t="s">
        <v>12813</v>
      </c>
      <c r="G4415" t="s">
        <v>8267</v>
      </c>
      <c r="H4415" t="s">
        <v>151</v>
      </c>
      <c r="I4415" t="s">
        <v>136</v>
      </c>
      <c r="J4415" t="s">
        <v>137</v>
      </c>
      <c r="K4415" t="s">
        <v>138</v>
      </c>
      <c r="L4415" t="s">
        <v>12814</v>
      </c>
      <c r="M4415" t="s">
        <v>12815</v>
      </c>
      <c r="N4415">
        <v>2.9469444440000001</v>
      </c>
      <c r="O4415">
        <v>0</v>
      </c>
      <c r="P4415">
        <v>69</v>
      </c>
      <c r="Q4415">
        <v>0</v>
      </c>
      <c r="R4415">
        <v>0</v>
      </c>
      <c r="S4415">
        <v>0</v>
      </c>
      <c r="T4415">
        <v>3</v>
      </c>
      <c r="U4415">
        <v>0</v>
      </c>
      <c r="V4415">
        <v>0</v>
      </c>
      <c r="W4415">
        <v>0</v>
      </c>
      <c r="X4415">
        <v>58.721299507963572</v>
      </c>
      <c r="Y4415">
        <v>0</v>
      </c>
      <c r="Z4415">
        <v>0</v>
      </c>
      <c r="AA4415">
        <v>0</v>
      </c>
      <c r="AB4415">
        <v>11.253630392741851</v>
      </c>
      <c r="AC4415">
        <v>0</v>
      </c>
      <c r="AD4415">
        <v>0</v>
      </c>
      <c r="AE4415">
        <v>69.974929900705419</v>
      </c>
    </row>
    <row r="4416" spans="1:31" x14ac:dyDescent="0.25">
      <c r="A4416">
        <v>2362758</v>
      </c>
      <c r="B4416">
        <v>1</v>
      </c>
      <c r="C4416" t="s">
        <v>81</v>
      </c>
      <c r="D4416" t="s">
        <v>113</v>
      </c>
      <c r="E4416" t="s">
        <v>154</v>
      </c>
      <c r="F4416" t="s">
        <v>12816</v>
      </c>
      <c r="G4416" t="s">
        <v>299</v>
      </c>
      <c r="H4416" t="s">
        <v>151</v>
      </c>
      <c r="I4416" t="s">
        <v>136</v>
      </c>
      <c r="J4416" t="s">
        <v>137</v>
      </c>
      <c r="K4416" t="s">
        <v>138</v>
      </c>
      <c r="L4416" t="s">
        <v>12817</v>
      </c>
      <c r="M4416" t="s">
        <v>12818</v>
      </c>
      <c r="N4416">
        <v>2.25</v>
      </c>
      <c r="O4416">
        <v>0</v>
      </c>
      <c r="P4416">
        <v>0</v>
      </c>
      <c r="Q4416">
        <v>0</v>
      </c>
      <c r="R4416">
        <v>11</v>
      </c>
      <c r="S4416">
        <v>0</v>
      </c>
      <c r="T4416">
        <v>1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104.86774532677974</v>
      </c>
      <c r="AA4416">
        <v>0</v>
      </c>
      <c r="AB4416">
        <v>3.804781094716875</v>
      </c>
      <c r="AC4416">
        <v>0</v>
      </c>
      <c r="AD4416">
        <v>0</v>
      </c>
      <c r="AE4416">
        <v>108.67252642149661</v>
      </c>
    </row>
    <row r="4417" spans="1:31" x14ac:dyDescent="0.25">
      <c r="A4417">
        <v>2362841</v>
      </c>
      <c r="B4417">
        <v>1</v>
      </c>
      <c r="C4417" t="s">
        <v>80</v>
      </c>
      <c r="D4417" t="s">
        <v>107</v>
      </c>
      <c r="E4417" t="s">
        <v>154</v>
      </c>
      <c r="F4417" t="s">
        <v>12819</v>
      </c>
      <c r="G4417" t="s">
        <v>244</v>
      </c>
      <c r="H4417" t="s">
        <v>151</v>
      </c>
      <c r="I4417" t="s">
        <v>136</v>
      </c>
      <c r="J4417" t="s">
        <v>137</v>
      </c>
      <c r="K4417" t="s">
        <v>245</v>
      </c>
      <c r="L4417" t="s">
        <v>12820</v>
      </c>
      <c r="M4417" t="s">
        <v>12821</v>
      </c>
      <c r="N4417">
        <v>1.5877777769999999</v>
      </c>
      <c r="O4417">
        <v>0</v>
      </c>
      <c r="P4417">
        <v>73</v>
      </c>
      <c r="Q4417">
        <v>0</v>
      </c>
      <c r="R4417">
        <v>0</v>
      </c>
      <c r="S4417">
        <v>0</v>
      </c>
      <c r="T4417">
        <v>1</v>
      </c>
      <c r="U4417">
        <v>0</v>
      </c>
      <c r="V4417">
        <v>0</v>
      </c>
      <c r="W4417">
        <v>0</v>
      </c>
      <c r="X4417">
        <v>34.44367845785856</v>
      </c>
      <c r="Y4417">
        <v>0</v>
      </c>
      <c r="Z4417">
        <v>0</v>
      </c>
      <c r="AA4417">
        <v>0</v>
      </c>
      <c r="AB4417">
        <v>4.0229920619269439</v>
      </c>
      <c r="AC4417">
        <v>0</v>
      </c>
      <c r="AD4417">
        <v>0</v>
      </c>
      <c r="AE4417">
        <v>38.466670519785502</v>
      </c>
    </row>
    <row r="4418" spans="1:31" x14ac:dyDescent="0.25">
      <c r="A4418">
        <v>2362698</v>
      </c>
      <c r="B4418">
        <v>1</v>
      </c>
      <c r="C4418" t="s">
        <v>81</v>
      </c>
      <c r="D4418" t="s">
        <v>113</v>
      </c>
      <c r="E4418" t="s">
        <v>225</v>
      </c>
      <c r="F4418" t="s">
        <v>12822</v>
      </c>
      <c r="G4418" t="s">
        <v>219</v>
      </c>
      <c r="H4418" t="s">
        <v>151</v>
      </c>
      <c r="I4418" t="s">
        <v>136</v>
      </c>
      <c r="J4418" t="s">
        <v>137</v>
      </c>
      <c r="K4418" t="s">
        <v>138</v>
      </c>
      <c r="L4418" t="s">
        <v>12823</v>
      </c>
      <c r="M4418" t="s">
        <v>12824</v>
      </c>
      <c r="N4418">
        <v>1.6016666660000001</v>
      </c>
      <c r="O4418">
        <v>0</v>
      </c>
      <c r="P4418">
        <v>20</v>
      </c>
      <c r="Q4418">
        <v>0</v>
      </c>
      <c r="R4418">
        <v>1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4.1549289822896158</v>
      </c>
      <c r="Y4418">
        <v>0</v>
      </c>
      <c r="Z4418">
        <v>0.60524851721310169</v>
      </c>
      <c r="AA4418">
        <v>0</v>
      </c>
      <c r="AB4418">
        <v>0</v>
      </c>
      <c r="AC4418">
        <v>0</v>
      </c>
      <c r="AD4418">
        <v>0</v>
      </c>
      <c r="AE4418">
        <v>4.7601774995027171</v>
      </c>
    </row>
    <row r="4419" spans="1:31" x14ac:dyDescent="0.25">
      <c r="A4419">
        <v>2362721</v>
      </c>
      <c r="B4419">
        <v>1</v>
      </c>
      <c r="C4419" t="s">
        <v>80</v>
      </c>
      <c r="D4419" t="s">
        <v>108</v>
      </c>
      <c r="E4419" t="s">
        <v>148</v>
      </c>
      <c r="F4419" t="s">
        <v>12825</v>
      </c>
      <c r="G4419" t="s">
        <v>160</v>
      </c>
      <c r="H4419" t="s">
        <v>151</v>
      </c>
      <c r="I4419" t="s">
        <v>136</v>
      </c>
      <c r="J4419" t="s">
        <v>137</v>
      </c>
      <c r="K4419" t="s">
        <v>138</v>
      </c>
      <c r="L4419" t="s">
        <v>12826</v>
      </c>
      <c r="M4419" t="s">
        <v>12827</v>
      </c>
      <c r="N4419">
        <v>2.2819444440000001</v>
      </c>
      <c r="O4419">
        <v>0</v>
      </c>
      <c r="P4419">
        <v>2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1.1196643185051554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1.1196643185051554</v>
      </c>
    </row>
    <row r="4420" spans="1:31" x14ac:dyDescent="0.25">
      <c r="A4420">
        <v>2362847</v>
      </c>
      <c r="B4420">
        <v>1</v>
      </c>
      <c r="C4420" t="s">
        <v>81</v>
      </c>
      <c r="D4420" t="s">
        <v>118</v>
      </c>
      <c r="E4420" t="s">
        <v>132</v>
      </c>
      <c r="F4420" t="s">
        <v>12828</v>
      </c>
      <c r="G4420" t="s">
        <v>134</v>
      </c>
      <c r="H4420" t="s">
        <v>135</v>
      </c>
      <c r="I4420" t="s">
        <v>136</v>
      </c>
      <c r="J4420" t="s">
        <v>137</v>
      </c>
      <c r="K4420" t="s">
        <v>138</v>
      </c>
      <c r="L4420" t="s">
        <v>12829</v>
      </c>
      <c r="M4420" t="s">
        <v>12830</v>
      </c>
      <c r="N4420">
        <v>7.0677777769999999</v>
      </c>
      <c r="O4420">
        <v>0</v>
      </c>
      <c r="P4420">
        <v>33</v>
      </c>
      <c r="Q4420">
        <v>0</v>
      </c>
      <c r="R4420">
        <v>4</v>
      </c>
      <c r="S4420">
        <v>0</v>
      </c>
      <c r="T4420">
        <v>12</v>
      </c>
      <c r="U4420">
        <v>0</v>
      </c>
      <c r="V4420">
        <v>0</v>
      </c>
      <c r="W4420">
        <v>0</v>
      </c>
      <c r="X4420">
        <v>91.351667602908094</v>
      </c>
      <c r="Y4420">
        <v>0</v>
      </c>
      <c r="Z4420">
        <v>17.995481244415387</v>
      </c>
      <c r="AA4420">
        <v>0</v>
      </c>
      <c r="AB4420">
        <v>1463.1253238045913</v>
      </c>
      <c r="AC4420">
        <v>0</v>
      </c>
      <c r="AD4420">
        <v>0</v>
      </c>
      <c r="AE4420">
        <v>1572.4724726519148</v>
      </c>
    </row>
    <row r="4421" spans="1:31" x14ac:dyDescent="0.25">
      <c r="A4421">
        <v>2363076</v>
      </c>
      <c r="B4421">
        <v>1</v>
      </c>
      <c r="C4421" t="s">
        <v>81</v>
      </c>
      <c r="D4421" t="s">
        <v>127</v>
      </c>
      <c r="E4421" t="s">
        <v>171</v>
      </c>
      <c r="F4421" t="s">
        <v>6241</v>
      </c>
      <c r="G4421" t="s">
        <v>816</v>
      </c>
      <c r="H4421" t="s">
        <v>135</v>
      </c>
      <c r="I4421" t="s">
        <v>136</v>
      </c>
      <c r="J4421" t="s">
        <v>137</v>
      </c>
      <c r="K4421" t="s">
        <v>138</v>
      </c>
      <c r="L4421" t="s">
        <v>12831</v>
      </c>
      <c r="M4421" t="s">
        <v>12832</v>
      </c>
      <c r="N4421">
        <v>9.1577777769999997</v>
      </c>
      <c r="O4421">
        <v>3</v>
      </c>
      <c r="P4421">
        <v>4</v>
      </c>
      <c r="Q4421">
        <v>42</v>
      </c>
      <c r="R4421">
        <v>19</v>
      </c>
      <c r="S4421">
        <v>2</v>
      </c>
      <c r="T4421">
        <v>2</v>
      </c>
      <c r="U4421">
        <v>0</v>
      </c>
      <c r="V4421">
        <v>0</v>
      </c>
      <c r="W4421">
        <v>17.195759423010138</v>
      </c>
      <c r="X4421">
        <v>16.176756679353922</v>
      </c>
      <c r="Y4421">
        <v>947.29555047039753</v>
      </c>
      <c r="Z4421">
        <v>1292.7667837784295</v>
      </c>
      <c r="AA4421">
        <v>45.43050694534648</v>
      </c>
      <c r="AB4421">
        <v>14.06465988238989</v>
      </c>
      <c r="AC4421">
        <v>0</v>
      </c>
      <c r="AD4421">
        <v>0</v>
      </c>
      <c r="AE4421">
        <v>2332.9300171789278</v>
      </c>
    </row>
    <row r="4422" spans="1:31" x14ac:dyDescent="0.25">
      <c r="A4422">
        <v>2362990</v>
      </c>
      <c r="B4422">
        <v>1</v>
      </c>
      <c r="C4422" t="s">
        <v>80</v>
      </c>
      <c r="D4422" t="s">
        <v>106</v>
      </c>
      <c r="E4422" t="s">
        <v>148</v>
      </c>
      <c r="F4422" t="s">
        <v>12833</v>
      </c>
      <c r="G4422" t="s">
        <v>160</v>
      </c>
      <c r="H4422" t="s">
        <v>151</v>
      </c>
      <c r="I4422" t="s">
        <v>136</v>
      </c>
      <c r="J4422" t="s">
        <v>137</v>
      </c>
      <c r="K4422" t="s">
        <v>138</v>
      </c>
      <c r="L4422" t="s">
        <v>12834</v>
      </c>
      <c r="M4422" t="s">
        <v>12835</v>
      </c>
      <c r="N4422">
        <v>1.964444444</v>
      </c>
      <c r="O4422">
        <v>0</v>
      </c>
      <c r="P4422">
        <v>1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0.44392393378421502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0.44392393378421502</v>
      </c>
    </row>
    <row r="4423" spans="1:31" x14ac:dyDescent="0.25">
      <c r="A4423">
        <v>2362976</v>
      </c>
      <c r="B4423">
        <v>1</v>
      </c>
      <c r="C4423" t="s">
        <v>80</v>
      </c>
      <c r="D4423" t="s">
        <v>99</v>
      </c>
      <c r="E4423" t="s">
        <v>166</v>
      </c>
      <c r="F4423" t="s">
        <v>5472</v>
      </c>
      <c r="G4423" t="s">
        <v>1229</v>
      </c>
      <c r="H4423" t="s">
        <v>135</v>
      </c>
      <c r="I4423" t="s">
        <v>136</v>
      </c>
      <c r="J4423" t="s">
        <v>137</v>
      </c>
      <c r="K4423" t="s">
        <v>138</v>
      </c>
      <c r="L4423" t="s">
        <v>12836</v>
      </c>
      <c r="M4423" t="s">
        <v>12837</v>
      </c>
      <c r="N4423">
        <v>0.175277777</v>
      </c>
      <c r="O4423">
        <v>4</v>
      </c>
      <c r="P4423">
        <v>902</v>
      </c>
      <c r="Q4423">
        <v>13</v>
      </c>
      <c r="R4423">
        <v>119</v>
      </c>
      <c r="S4423">
        <v>20</v>
      </c>
      <c r="T4423">
        <v>67</v>
      </c>
      <c r="U4423">
        <v>0</v>
      </c>
      <c r="V4423">
        <v>4</v>
      </c>
      <c r="W4423">
        <v>1.8006504678784203</v>
      </c>
      <c r="X4423">
        <v>35.827307214589567</v>
      </c>
      <c r="Y4423">
        <v>14.695297893333649</v>
      </c>
      <c r="Z4423">
        <v>12.366963997078296</v>
      </c>
      <c r="AA4423">
        <v>11.963314751826825</v>
      </c>
      <c r="AB4423">
        <v>9.6130661619381392</v>
      </c>
      <c r="AC4423">
        <v>0</v>
      </c>
      <c r="AD4423">
        <v>99.006607602249332</v>
      </c>
      <c r="AE4423">
        <v>185.27320808889425</v>
      </c>
    </row>
    <row r="4424" spans="1:31" x14ac:dyDescent="0.25">
      <c r="A4424">
        <v>2362993</v>
      </c>
      <c r="B4424">
        <v>1</v>
      </c>
      <c r="C4424" t="s">
        <v>80</v>
      </c>
      <c r="D4424" t="s">
        <v>96</v>
      </c>
      <c r="E4424" t="s">
        <v>166</v>
      </c>
      <c r="F4424" t="s">
        <v>12838</v>
      </c>
      <c r="G4424" t="s">
        <v>181</v>
      </c>
      <c r="H4424" t="s">
        <v>135</v>
      </c>
      <c r="I4424" t="s">
        <v>136</v>
      </c>
      <c r="J4424" t="s">
        <v>3</v>
      </c>
      <c r="K4424" t="s">
        <v>138</v>
      </c>
      <c r="L4424" t="s">
        <v>12839</v>
      </c>
      <c r="M4424" t="s">
        <v>12840</v>
      </c>
      <c r="N4424">
        <v>0.29333333299999997</v>
      </c>
      <c r="O4424">
        <v>5</v>
      </c>
      <c r="P4424">
        <v>10940</v>
      </c>
      <c r="Q4424">
        <v>5</v>
      </c>
      <c r="R4424">
        <v>31</v>
      </c>
      <c r="S4424">
        <v>39</v>
      </c>
      <c r="T4424">
        <v>1529</v>
      </c>
      <c r="U4424">
        <v>0</v>
      </c>
      <c r="V4424">
        <v>1</v>
      </c>
      <c r="W4424">
        <v>16.456079950816004</v>
      </c>
      <c r="X4424">
        <v>1747.2753233090325</v>
      </c>
      <c r="Y4424">
        <v>7.9446323716768816</v>
      </c>
      <c r="Z4424">
        <v>8.4190397560626131</v>
      </c>
      <c r="AA4424">
        <v>823.09007023275603</v>
      </c>
      <c r="AB4424">
        <v>1754.6689025623468</v>
      </c>
      <c r="AC4424">
        <v>0</v>
      </c>
      <c r="AD4424">
        <v>6.4608200712932806</v>
      </c>
      <c r="AE4424">
        <v>4364.314868253985</v>
      </c>
    </row>
    <row r="4425" spans="1:31" x14ac:dyDescent="0.25">
      <c r="A4425">
        <v>2362707</v>
      </c>
      <c r="B4425">
        <v>1</v>
      </c>
      <c r="C4425" t="s">
        <v>80</v>
      </c>
      <c r="D4425" t="s">
        <v>105</v>
      </c>
      <c r="E4425" t="s">
        <v>132</v>
      </c>
      <c r="F4425" t="s">
        <v>12841</v>
      </c>
      <c r="G4425" t="s">
        <v>2879</v>
      </c>
      <c r="H4425" t="s">
        <v>135</v>
      </c>
      <c r="I4425" t="s">
        <v>136</v>
      </c>
      <c r="J4425" t="s">
        <v>137</v>
      </c>
      <c r="K4425" t="s">
        <v>138</v>
      </c>
      <c r="L4425" t="s">
        <v>12842</v>
      </c>
      <c r="M4425" t="s">
        <v>12843</v>
      </c>
      <c r="N4425">
        <v>9.7500000000000003E-2</v>
      </c>
      <c r="O4425">
        <v>0</v>
      </c>
      <c r="P4425">
        <v>490</v>
      </c>
      <c r="Q4425">
        <v>0</v>
      </c>
      <c r="R4425">
        <v>0</v>
      </c>
      <c r="S4425">
        <v>0</v>
      </c>
      <c r="T4425">
        <v>9</v>
      </c>
      <c r="U4425">
        <v>0</v>
      </c>
      <c r="V4425">
        <v>0</v>
      </c>
      <c r="W4425">
        <v>0</v>
      </c>
      <c r="X4425">
        <v>12.19637944157793</v>
      </c>
      <c r="Y4425">
        <v>0</v>
      </c>
      <c r="Z4425">
        <v>0</v>
      </c>
      <c r="AA4425">
        <v>0</v>
      </c>
      <c r="AB4425">
        <v>0.8569056993685501</v>
      </c>
      <c r="AC4425">
        <v>0</v>
      </c>
      <c r="AD4425">
        <v>0</v>
      </c>
      <c r="AE4425">
        <v>13.05328514094648</v>
      </c>
    </row>
    <row r="4426" spans="1:31" x14ac:dyDescent="0.25">
      <c r="A4426">
        <v>2362893</v>
      </c>
      <c r="B4426">
        <v>1</v>
      </c>
      <c r="C4426" t="s">
        <v>81</v>
      </c>
      <c r="D4426" t="s">
        <v>117</v>
      </c>
      <c r="E4426" t="s">
        <v>148</v>
      </c>
      <c r="F4426" t="s">
        <v>12844</v>
      </c>
      <c r="G4426" t="s">
        <v>160</v>
      </c>
      <c r="H4426" t="s">
        <v>151</v>
      </c>
      <c r="I4426" t="s">
        <v>136</v>
      </c>
      <c r="J4426" t="s">
        <v>137</v>
      </c>
      <c r="K4426" t="s">
        <v>138</v>
      </c>
      <c r="L4426" t="s">
        <v>12845</v>
      </c>
      <c r="M4426" t="s">
        <v>12846</v>
      </c>
      <c r="N4426">
        <v>1.574166666</v>
      </c>
      <c r="O4426">
        <v>0</v>
      </c>
      <c r="P4426">
        <v>1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0.26801781282964721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0.26801781282964721</v>
      </c>
    </row>
    <row r="4427" spans="1:31" x14ac:dyDescent="0.25">
      <c r="A4427">
        <v>2362750</v>
      </c>
      <c r="B4427">
        <v>1</v>
      </c>
      <c r="C4427" t="s">
        <v>80</v>
      </c>
      <c r="D4427" t="s">
        <v>86</v>
      </c>
      <c r="E4427" t="s">
        <v>132</v>
      </c>
      <c r="F4427" t="s">
        <v>12847</v>
      </c>
      <c r="G4427" t="s">
        <v>489</v>
      </c>
      <c r="H4427" t="s">
        <v>135</v>
      </c>
      <c r="I4427" t="s">
        <v>136</v>
      </c>
      <c r="J4427" t="s">
        <v>137</v>
      </c>
      <c r="K4427" t="s">
        <v>138</v>
      </c>
      <c r="L4427" t="s">
        <v>12848</v>
      </c>
      <c r="M4427" t="s">
        <v>12849</v>
      </c>
      <c r="N4427">
        <v>5.4722222000000001E-2</v>
      </c>
      <c r="O4427">
        <v>0</v>
      </c>
      <c r="P4427">
        <v>821</v>
      </c>
      <c r="Q4427">
        <v>0</v>
      </c>
      <c r="R4427">
        <v>2</v>
      </c>
      <c r="S4427">
        <v>0</v>
      </c>
      <c r="T4427">
        <v>70</v>
      </c>
      <c r="U4427">
        <v>0</v>
      </c>
      <c r="V4427">
        <v>0</v>
      </c>
      <c r="W4427">
        <v>0</v>
      </c>
      <c r="X4427">
        <v>19.705592833250655</v>
      </c>
      <c r="Y4427">
        <v>0</v>
      </c>
      <c r="Z4427">
        <v>1.3201960276152499E-2</v>
      </c>
      <c r="AA4427">
        <v>0</v>
      </c>
      <c r="AB4427">
        <v>18.01117904956331</v>
      </c>
      <c r="AC4427">
        <v>0</v>
      </c>
      <c r="AD4427">
        <v>0</v>
      </c>
      <c r="AE4427">
        <v>37.729973843090121</v>
      </c>
    </row>
    <row r="4428" spans="1:31" x14ac:dyDescent="0.25">
      <c r="A4428">
        <v>2362724</v>
      </c>
      <c r="B4428">
        <v>1</v>
      </c>
      <c r="C4428" t="s">
        <v>80</v>
      </c>
      <c r="D4428" t="s">
        <v>102</v>
      </c>
      <c r="E4428" t="s">
        <v>166</v>
      </c>
      <c r="F4428" t="s">
        <v>12773</v>
      </c>
      <c r="G4428" t="s">
        <v>168</v>
      </c>
      <c r="H4428" t="s">
        <v>135</v>
      </c>
      <c r="I4428" t="s">
        <v>136</v>
      </c>
      <c r="J4428" t="s">
        <v>137</v>
      </c>
      <c r="K4428" t="s">
        <v>138</v>
      </c>
      <c r="L4428" t="s">
        <v>12850</v>
      </c>
      <c r="M4428" t="s">
        <v>12851</v>
      </c>
      <c r="N4428">
        <v>0.56138888799999997</v>
      </c>
      <c r="O4428">
        <v>1</v>
      </c>
      <c r="P4428">
        <v>1696</v>
      </c>
      <c r="Q4428">
        <v>44</v>
      </c>
      <c r="R4428">
        <v>138</v>
      </c>
      <c r="S4428">
        <v>23</v>
      </c>
      <c r="T4428">
        <v>150</v>
      </c>
      <c r="U4428">
        <v>4</v>
      </c>
      <c r="V4428">
        <v>0</v>
      </c>
      <c r="W4428">
        <v>0.36138862026731111</v>
      </c>
      <c r="X4428">
        <v>153.01738736083615</v>
      </c>
      <c r="Y4428">
        <v>132.5373789422313</v>
      </c>
      <c r="Z4428">
        <v>230.64961244607866</v>
      </c>
      <c r="AA4428">
        <v>132.57685044613237</v>
      </c>
      <c r="AB4428">
        <v>52.582010452126219</v>
      </c>
      <c r="AC4428">
        <v>1891.7166318818411</v>
      </c>
      <c r="AD4428">
        <v>0</v>
      </c>
      <c r="AE4428">
        <v>2593.4412601495133</v>
      </c>
    </row>
    <row r="4429" spans="1:31" x14ac:dyDescent="0.25">
      <c r="A4429">
        <v>2362744</v>
      </c>
      <c r="B4429">
        <v>1</v>
      </c>
      <c r="C4429" t="s">
        <v>80</v>
      </c>
      <c r="D4429" t="s">
        <v>103</v>
      </c>
      <c r="E4429" t="s">
        <v>166</v>
      </c>
      <c r="F4429" t="s">
        <v>12397</v>
      </c>
      <c r="G4429" t="s">
        <v>168</v>
      </c>
      <c r="H4429" t="s">
        <v>135</v>
      </c>
      <c r="I4429" t="s">
        <v>136</v>
      </c>
      <c r="J4429" t="s">
        <v>137</v>
      </c>
      <c r="K4429" t="s">
        <v>138</v>
      </c>
      <c r="L4429" t="s">
        <v>12852</v>
      </c>
      <c r="M4429" t="s">
        <v>12853</v>
      </c>
      <c r="N4429">
        <v>0.1875</v>
      </c>
      <c r="O4429">
        <v>1</v>
      </c>
      <c r="P4429">
        <v>0</v>
      </c>
      <c r="Q4429">
        <v>1</v>
      </c>
      <c r="R4429">
        <v>10</v>
      </c>
      <c r="S4429">
        <v>6</v>
      </c>
      <c r="T4429">
        <v>4</v>
      </c>
      <c r="U4429">
        <v>5</v>
      </c>
      <c r="V4429">
        <v>1</v>
      </c>
      <c r="W4429">
        <v>0.25494080906666672</v>
      </c>
      <c r="X4429">
        <v>0</v>
      </c>
      <c r="Y4429">
        <v>100.1794501148282</v>
      </c>
      <c r="Z4429">
        <v>6.4055639126573141</v>
      </c>
      <c r="AA4429">
        <v>4.7684097136450827</v>
      </c>
      <c r="AB4429">
        <v>3.2160690750350831</v>
      </c>
      <c r="AC4429">
        <v>438.02403301952381</v>
      </c>
      <c r="AD4429">
        <v>28.117070500220624</v>
      </c>
      <c r="AE4429">
        <v>580.96553714497679</v>
      </c>
    </row>
    <row r="4430" spans="1:31" x14ac:dyDescent="0.25">
      <c r="A4430">
        <v>2363036</v>
      </c>
      <c r="B4430">
        <v>1</v>
      </c>
      <c r="C4430" t="s">
        <v>80</v>
      </c>
      <c r="D4430" t="s">
        <v>82</v>
      </c>
      <c r="E4430" t="s">
        <v>132</v>
      </c>
      <c r="F4430" t="s">
        <v>12854</v>
      </c>
      <c r="G4430" t="s">
        <v>244</v>
      </c>
      <c r="H4430" t="s">
        <v>135</v>
      </c>
      <c r="I4430" t="s">
        <v>136</v>
      </c>
      <c r="J4430" t="s">
        <v>137</v>
      </c>
      <c r="K4430" t="s">
        <v>245</v>
      </c>
      <c r="L4430" t="s">
        <v>12855</v>
      </c>
      <c r="M4430" t="s">
        <v>12856</v>
      </c>
      <c r="N4430">
        <v>2.8141666660000002</v>
      </c>
      <c r="O4430">
        <v>0</v>
      </c>
      <c r="P4430">
        <v>1519</v>
      </c>
      <c r="Q4430">
        <v>0</v>
      </c>
      <c r="R4430">
        <v>0</v>
      </c>
      <c r="S4430">
        <v>0</v>
      </c>
      <c r="T4430">
        <v>284</v>
      </c>
      <c r="U4430">
        <v>0</v>
      </c>
      <c r="V4430">
        <v>0</v>
      </c>
      <c r="W4430">
        <v>0</v>
      </c>
      <c r="X4430">
        <v>1493.3478457652761</v>
      </c>
      <c r="Y4430">
        <v>0</v>
      </c>
      <c r="Z4430">
        <v>0</v>
      </c>
      <c r="AA4430">
        <v>0</v>
      </c>
      <c r="AB4430">
        <v>826.51930207315979</v>
      </c>
      <c r="AC4430">
        <v>0</v>
      </c>
      <c r="AD4430">
        <v>0</v>
      </c>
      <c r="AE4430">
        <v>2319.8671478384358</v>
      </c>
    </row>
    <row r="4431" spans="1:31" x14ac:dyDescent="0.25">
      <c r="A4431">
        <v>2362936</v>
      </c>
      <c r="B4431">
        <v>1</v>
      </c>
      <c r="C4431" t="s">
        <v>80</v>
      </c>
      <c r="D4431" t="s">
        <v>98</v>
      </c>
      <c r="E4431" t="s">
        <v>171</v>
      </c>
      <c r="F4431" t="s">
        <v>12857</v>
      </c>
      <c r="G4431" t="s">
        <v>328</v>
      </c>
      <c r="H4431" t="s">
        <v>135</v>
      </c>
      <c r="I4431" t="s">
        <v>136</v>
      </c>
      <c r="J4431" t="s">
        <v>137</v>
      </c>
      <c r="K4431" t="s">
        <v>138</v>
      </c>
      <c r="L4431" t="s">
        <v>12858</v>
      </c>
      <c r="M4431" t="s">
        <v>12859</v>
      </c>
      <c r="N4431">
        <v>0.33611111100000002</v>
      </c>
      <c r="O4431">
        <v>0</v>
      </c>
      <c r="P4431">
        <v>823</v>
      </c>
      <c r="Q4431">
        <v>1</v>
      </c>
      <c r="R4431">
        <v>335</v>
      </c>
      <c r="S4431">
        <v>2</v>
      </c>
      <c r="T4431">
        <v>209</v>
      </c>
      <c r="U4431">
        <v>0</v>
      </c>
      <c r="V4431">
        <v>0</v>
      </c>
      <c r="W4431">
        <v>0</v>
      </c>
      <c r="X4431">
        <v>134.53950816603475</v>
      </c>
      <c r="Y4431">
        <v>0.98031051440513894</v>
      </c>
      <c r="Z4431">
        <v>260.9692270869449</v>
      </c>
      <c r="AA4431">
        <v>2.2718128268203501</v>
      </c>
      <c r="AB4431">
        <v>136.11238251674814</v>
      </c>
      <c r="AC4431">
        <v>0</v>
      </c>
      <c r="AD4431">
        <v>0</v>
      </c>
      <c r="AE4431">
        <v>534.87324111095336</v>
      </c>
    </row>
    <row r="4432" spans="1:31" x14ac:dyDescent="0.25">
      <c r="A4432">
        <v>2363079</v>
      </c>
      <c r="B4432">
        <v>1</v>
      </c>
      <c r="C4432" t="s">
        <v>80</v>
      </c>
      <c r="D4432" t="s">
        <v>93</v>
      </c>
      <c r="E4432" t="s">
        <v>148</v>
      </c>
      <c r="F4432" t="s">
        <v>12860</v>
      </c>
      <c r="G4432" t="s">
        <v>156</v>
      </c>
      <c r="H4432" t="s">
        <v>151</v>
      </c>
      <c r="I4432" t="s">
        <v>136</v>
      </c>
      <c r="J4432" t="s">
        <v>137</v>
      </c>
      <c r="K4432" t="s">
        <v>138</v>
      </c>
      <c r="L4432" t="s">
        <v>12861</v>
      </c>
      <c r="M4432" t="s">
        <v>12862</v>
      </c>
      <c r="N4432">
        <v>5.5083333330000004</v>
      </c>
      <c r="O4432">
        <v>0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1.4076703311861432</v>
      </c>
      <c r="AA4432">
        <v>0</v>
      </c>
      <c r="AB4432">
        <v>0</v>
      </c>
      <c r="AC4432">
        <v>0</v>
      </c>
      <c r="AD4432">
        <v>0</v>
      </c>
      <c r="AE4432">
        <v>1.4076703311861432</v>
      </c>
    </row>
    <row r="4433" spans="1:31" x14ac:dyDescent="0.25">
      <c r="A4433">
        <v>2362687</v>
      </c>
      <c r="B4433">
        <v>1</v>
      </c>
      <c r="C4433" t="s">
        <v>81</v>
      </c>
      <c r="D4433" t="s">
        <v>113</v>
      </c>
      <c r="E4433" t="s">
        <v>148</v>
      </c>
      <c r="F4433" t="s">
        <v>12863</v>
      </c>
      <c r="G4433" t="s">
        <v>160</v>
      </c>
      <c r="H4433" t="s">
        <v>151</v>
      </c>
      <c r="I4433" t="s">
        <v>136</v>
      </c>
      <c r="J4433" t="s">
        <v>137</v>
      </c>
      <c r="K4433" t="s">
        <v>138</v>
      </c>
      <c r="L4433" t="s">
        <v>12864</v>
      </c>
      <c r="M4433" t="s">
        <v>12865</v>
      </c>
      <c r="N4433">
        <v>1.779722222</v>
      </c>
      <c r="O4433">
        <v>0</v>
      </c>
      <c r="P4433">
        <v>1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0.35421260720786252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0.35421260720786252</v>
      </c>
    </row>
    <row r="4434" spans="1:31" x14ac:dyDescent="0.25">
      <c r="A4434">
        <v>2363119</v>
      </c>
      <c r="B4434">
        <v>1</v>
      </c>
      <c r="C4434" t="s">
        <v>80</v>
      </c>
      <c r="D4434" t="s">
        <v>89</v>
      </c>
      <c r="E4434" t="s">
        <v>166</v>
      </c>
      <c r="F4434" t="s">
        <v>12866</v>
      </c>
      <c r="G4434" t="s">
        <v>328</v>
      </c>
      <c r="H4434" t="s">
        <v>135</v>
      </c>
      <c r="I4434" t="s">
        <v>653</v>
      </c>
      <c r="J4434" t="s">
        <v>137</v>
      </c>
      <c r="K4434" t="s">
        <v>138</v>
      </c>
      <c r="L4434" t="s">
        <v>12867</v>
      </c>
      <c r="M4434" t="s">
        <v>12868</v>
      </c>
      <c r="N4434">
        <v>0.01</v>
      </c>
      <c r="O4434">
        <v>5</v>
      </c>
      <c r="P4434">
        <v>10624</v>
      </c>
      <c r="Q4434">
        <v>3</v>
      </c>
      <c r="R4434">
        <v>142</v>
      </c>
      <c r="S4434">
        <v>16</v>
      </c>
      <c r="T4434">
        <v>1137</v>
      </c>
      <c r="U4434">
        <v>5</v>
      </c>
      <c r="V4434">
        <v>3</v>
      </c>
      <c r="W4434">
        <v>1.6253220733991998</v>
      </c>
      <c r="X4434">
        <v>52.009251340733364</v>
      </c>
      <c r="Y4434">
        <v>0.1583137277485</v>
      </c>
      <c r="Z4434">
        <v>1.0892948537639597</v>
      </c>
      <c r="AA4434">
        <v>3.5348290173913606</v>
      </c>
      <c r="AB4434">
        <v>22.988801605152773</v>
      </c>
      <c r="AC4434">
        <v>2.1426030894814501</v>
      </c>
      <c r="AD4434">
        <v>1.1135392935289001</v>
      </c>
      <c r="AE4434">
        <v>84.661955001199502</v>
      </c>
    </row>
    <row r="4435" spans="1:31" x14ac:dyDescent="0.25">
      <c r="A4435">
        <v>2363042</v>
      </c>
      <c r="B4435">
        <v>1</v>
      </c>
      <c r="C4435" t="s">
        <v>80</v>
      </c>
      <c r="D4435" t="s">
        <v>88</v>
      </c>
      <c r="E4435" t="s">
        <v>148</v>
      </c>
      <c r="F4435" t="s">
        <v>12869</v>
      </c>
      <c r="G4435" t="s">
        <v>160</v>
      </c>
      <c r="H4435" t="s">
        <v>151</v>
      </c>
      <c r="I4435" t="s">
        <v>136</v>
      </c>
      <c r="J4435" t="s">
        <v>137</v>
      </c>
      <c r="K4435" t="s">
        <v>138</v>
      </c>
      <c r="L4435" t="s">
        <v>12870</v>
      </c>
      <c r="M4435" t="s">
        <v>12871</v>
      </c>
      <c r="N4435">
        <v>1.429166666</v>
      </c>
      <c r="O4435">
        <v>0</v>
      </c>
      <c r="P4435">
        <v>1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0.63575581748428744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0.63575581748428744</v>
      </c>
    </row>
    <row r="4436" spans="1:31" x14ac:dyDescent="0.25">
      <c r="A4436">
        <v>2362996</v>
      </c>
      <c r="B4436">
        <v>1</v>
      </c>
      <c r="C4436" t="s">
        <v>80</v>
      </c>
      <c r="D4436" t="s">
        <v>96</v>
      </c>
      <c r="E4436" t="s">
        <v>132</v>
      </c>
      <c r="F4436" t="s">
        <v>12872</v>
      </c>
      <c r="G4436" t="s">
        <v>181</v>
      </c>
      <c r="H4436" t="s">
        <v>135</v>
      </c>
      <c r="I4436" t="s">
        <v>136</v>
      </c>
      <c r="J4436" t="s">
        <v>3</v>
      </c>
      <c r="K4436" t="s">
        <v>138</v>
      </c>
      <c r="L4436" t="s">
        <v>12840</v>
      </c>
      <c r="M4436" t="s">
        <v>12873</v>
      </c>
      <c r="N4436">
        <v>1.5169444439999999</v>
      </c>
      <c r="O4436">
        <v>0</v>
      </c>
      <c r="P4436">
        <v>124</v>
      </c>
      <c r="Q4436">
        <v>0</v>
      </c>
      <c r="R4436">
        <v>0</v>
      </c>
      <c r="S4436">
        <v>1</v>
      </c>
      <c r="T4436">
        <v>31</v>
      </c>
      <c r="U4436">
        <v>0</v>
      </c>
      <c r="V4436">
        <v>0</v>
      </c>
      <c r="W4436">
        <v>0</v>
      </c>
      <c r="X4436">
        <v>86.033263404972487</v>
      </c>
      <c r="Y4436">
        <v>0</v>
      </c>
      <c r="Z4436">
        <v>0</v>
      </c>
      <c r="AA4436">
        <v>197.64591211295976</v>
      </c>
      <c r="AB4436">
        <v>110.89667489177256</v>
      </c>
      <c r="AC4436">
        <v>0</v>
      </c>
      <c r="AD4436">
        <v>0</v>
      </c>
      <c r="AE4436">
        <v>394.5758504097048</v>
      </c>
    </row>
    <row r="4437" spans="1:31" x14ac:dyDescent="0.25">
      <c r="A4437">
        <v>2362956</v>
      </c>
      <c r="B4437">
        <v>1</v>
      </c>
      <c r="C4437" t="s">
        <v>81</v>
      </c>
      <c r="D4437" t="s">
        <v>120</v>
      </c>
      <c r="E4437" t="s">
        <v>166</v>
      </c>
      <c r="F4437" t="s">
        <v>710</v>
      </c>
      <c r="G4437" t="s">
        <v>168</v>
      </c>
      <c r="H4437" t="s">
        <v>135</v>
      </c>
      <c r="I4437" t="s">
        <v>136</v>
      </c>
      <c r="J4437" t="s">
        <v>137</v>
      </c>
      <c r="K4437" t="s">
        <v>138</v>
      </c>
      <c r="L4437" t="s">
        <v>12874</v>
      </c>
      <c r="M4437" t="s">
        <v>12875</v>
      </c>
      <c r="N4437">
        <v>0.35361111099999998</v>
      </c>
      <c r="O4437">
        <v>0</v>
      </c>
      <c r="P4437">
        <v>523</v>
      </c>
      <c r="Q4437">
        <v>6</v>
      </c>
      <c r="R4437">
        <v>8</v>
      </c>
      <c r="S4437">
        <v>1</v>
      </c>
      <c r="T4437">
        <v>60</v>
      </c>
      <c r="U4437">
        <v>0</v>
      </c>
      <c r="V4437">
        <v>1</v>
      </c>
      <c r="W4437">
        <v>0</v>
      </c>
      <c r="X4437">
        <v>63.43803221280853</v>
      </c>
      <c r="Y4437">
        <v>32.890199864015798</v>
      </c>
      <c r="Z4437">
        <v>10.154021317386576</v>
      </c>
      <c r="AA4437">
        <v>0.8753987447568472</v>
      </c>
      <c r="AB4437">
        <v>28.606077500465634</v>
      </c>
      <c r="AC4437">
        <v>0</v>
      </c>
      <c r="AD4437">
        <v>2.8032309958883541</v>
      </c>
      <c r="AE4437">
        <v>138.76696063532174</v>
      </c>
    </row>
    <row r="4438" spans="1:31" x14ac:dyDescent="0.25">
      <c r="A4438">
        <v>2362913</v>
      </c>
      <c r="B4438">
        <v>1</v>
      </c>
      <c r="C4438" t="s">
        <v>80</v>
      </c>
      <c r="D4438" t="s">
        <v>100</v>
      </c>
      <c r="E4438" t="s">
        <v>225</v>
      </c>
      <c r="F4438" t="s">
        <v>12876</v>
      </c>
      <c r="G4438" t="s">
        <v>156</v>
      </c>
      <c r="H4438" t="s">
        <v>151</v>
      </c>
      <c r="I4438" t="s">
        <v>136</v>
      </c>
      <c r="J4438" t="s">
        <v>137</v>
      </c>
      <c r="K4438" t="s">
        <v>138</v>
      </c>
      <c r="L4438" t="s">
        <v>12877</v>
      </c>
      <c r="M4438" t="s">
        <v>12878</v>
      </c>
      <c r="N4438">
        <v>0.98666666599999997</v>
      </c>
      <c r="O4438">
        <v>0</v>
      </c>
      <c r="P4438">
        <v>131</v>
      </c>
      <c r="Q4438">
        <v>0</v>
      </c>
      <c r="R4438">
        <v>0</v>
      </c>
      <c r="S4438">
        <v>0</v>
      </c>
      <c r="T4438">
        <v>8</v>
      </c>
      <c r="U4438">
        <v>0</v>
      </c>
      <c r="V4438">
        <v>0</v>
      </c>
      <c r="W4438">
        <v>0</v>
      </c>
      <c r="X4438">
        <v>38.929334265492919</v>
      </c>
      <c r="Y4438">
        <v>0</v>
      </c>
      <c r="Z4438">
        <v>0</v>
      </c>
      <c r="AA4438">
        <v>0</v>
      </c>
      <c r="AB4438">
        <v>16.978810717187333</v>
      </c>
      <c r="AC4438">
        <v>0</v>
      </c>
      <c r="AD4438">
        <v>0</v>
      </c>
      <c r="AE4438">
        <v>55.908144982680255</v>
      </c>
    </row>
    <row r="4439" spans="1:31" x14ac:dyDescent="0.25">
      <c r="A4439">
        <v>2362704</v>
      </c>
      <c r="B4439">
        <v>1</v>
      </c>
      <c r="C4439" t="s">
        <v>81</v>
      </c>
      <c r="D4439" t="s">
        <v>112</v>
      </c>
      <c r="E4439" t="s">
        <v>166</v>
      </c>
      <c r="F4439" t="s">
        <v>12879</v>
      </c>
      <c r="G4439" t="s">
        <v>168</v>
      </c>
      <c r="H4439" t="s">
        <v>135</v>
      </c>
      <c r="I4439" t="s">
        <v>136</v>
      </c>
      <c r="J4439" t="s">
        <v>137</v>
      </c>
      <c r="K4439" t="s">
        <v>138</v>
      </c>
      <c r="L4439" t="s">
        <v>12880</v>
      </c>
      <c r="M4439" t="s">
        <v>12881</v>
      </c>
      <c r="N4439">
        <v>0.53666666600000001</v>
      </c>
      <c r="O4439">
        <v>0</v>
      </c>
      <c r="P4439">
        <v>9381</v>
      </c>
      <c r="Q4439">
        <v>0</v>
      </c>
      <c r="R4439">
        <v>334</v>
      </c>
      <c r="S4439">
        <v>0</v>
      </c>
      <c r="T4439">
        <v>804</v>
      </c>
      <c r="U4439">
        <v>2</v>
      </c>
      <c r="V4439">
        <v>1</v>
      </c>
      <c r="W4439">
        <v>0</v>
      </c>
      <c r="X4439">
        <v>896.21551108274366</v>
      </c>
      <c r="Y4439">
        <v>0</v>
      </c>
      <c r="Z4439">
        <v>27.827760920874098</v>
      </c>
      <c r="AA4439">
        <v>0</v>
      </c>
      <c r="AB4439">
        <v>246.5745360669944</v>
      </c>
      <c r="AC4439">
        <v>10.292780679298374</v>
      </c>
      <c r="AD4439">
        <v>0.62863255321122669</v>
      </c>
      <c r="AE4439">
        <v>1181.5392213031218</v>
      </c>
    </row>
    <row r="4440" spans="1:31" x14ac:dyDescent="0.25">
      <c r="A4440">
        <v>2362870</v>
      </c>
      <c r="B4440">
        <v>1</v>
      </c>
      <c r="C4440" t="s">
        <v>80</v>
      </c>
      <c r="D4440" t="s">
        <v>108</v>
      </c>
      <c r="E4440" t="s">
        <v>148</v>
      </c>
      <c r="F4440" t="s">
        <v>12882</v>
      </c>
      <c r="G4440" t="s">
        <v>160</v>
      </c>
      <c r="H4440" t="s">
        <v>151</v>
      </c>
      <c r="I4440" t="s">
        <v>136</v>
      </c>
      <c r="J4440" t="s">
        <v>137</v>
      </c>
      <c r="K4440" t="s">
        <v>138</v>
      </c>
      <c r="L4440" t="s">
        <v>12883</v>
      </c>
      <c r="M4440" t="s">
        <v>12884</v>
      </c>
      <c r="N4440">
        <v>0.46333333300000001</v>
      </c>
      <c r="O4440">
        <v>0</v>
      </c>
      <c r="P4440">
        <v>1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0.15223530359849999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0.15223530359849999</v>
      </c>
    </row>
    <row r="4441" spans="1:31" x14ac:dyDescent="0.25">
      <c r="A4441">
        <v>2362727</v>
      </c>
      <c r="B4441">
        <v>1</v>
      </c>
      <c r="C4441" t="s">
        <v>81</v>
      </c>
      <c r="D4441" t="s">
        <v>114</v>
      </c>
      <c r="E4441" t="s">
        <v>132</v>
      </c>
      <c r="F4441" t="s">
        <v>12885</v>
      </c>
      <c r="G4441" t="s">
        <v>134</v>
      </c>
      <c r="H4441" t="s">
        <v>135</v>
      </c>
      <c r="I4441" t="s">
        <v>136</v>
      </c>
      <c r="J4441" t="s">
        <v>137</v>
      </c>
      <c r="K4441" t="s">
        <v>138</v>
      </c>
      <c r="L4441" t="s">
        <v>12886</v>
      </c>
      <c r="M4441" t="s">
        <v>12887</v>
      </c>
      <c r="N4441">
        <v>1.7175</v>
      </c>
      <c r="O4441">
        <v>0</v>
      </c>
      <c r="P4441">
        <v>39</v>
      </c>
      <c r="Q4441">
        <v>0</v>
      </c>
      <c r="R4441">
        <v>0</v>
      </c>
      <c r="S4441">
        <v>0</v>
      </c>
      <c r="T4441">
        <v>1</v>
      </c>
      <c r="U4441">
        <v>0</v>
      </c>
      <c r="V4441">
        <v>0</v>
      </c>
      <c r="W4441">
        <v>0</v>
      </c>
      <c r="X4441">
        <v>10.868007351523909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10.868007351523909</v>
      </c>
    </row>
    <row r="4442" spans="1:31" x14ac:dyDescent="0.25">
      <c r="A4442">
        <v>2362747</v>
      </c>
      <c r="B4442">
        <v>1</v>
      </c>
      <c r="C4442" t="s">
        <v>80</v>
      </c>
      <c r="D4442" t="s">
        <v>107</v>
      </c>
      <c r="E4442" t="s">
        <v>225</v>
      </c>
      <c r="F4442" t="s">
        <v>12888</v>
      </c>
      <c r="G4442" t="s">
        <v>156</v>
      </c>
      <c r="H4442" t="s">
        <v>151</v>
      </c>
      <c r="I4442" t="s">
        <v>136</v>
      </c>
      <c r="J4442" t="s">
        <v>137</v>
      </c>
      <c r="K4442" t="s">
        <v>138</v>
      </c>
      <c r="L4442" t="s">
        <v>12889</v>
      </c>
      <c r="M4442" t="s">
        <v>12890</v>
      </c>
      <c r="N4442">
        <v>0.95972222200000001</v>
      </c>
      <c r="O4442">
        <v>0</v>
      </c>
      <c r="P4442">
        <v>62</v>
      </c>
      <c r="Q4442">
        <v>0</v>
      </c>
      <c r="R4442">
        <v>0</v>
      </c>
      <c r="S4442">
        <v>0</v>
      </c>
      <c r="T4442">
        <v>15</v>
      </c>
      <c r="U4442">
        <v>0</v>
      </c>
      <c r="V4442">
        <v>0</v>
      </c>
      <c r="W4442">
        <v>0</v>
      </c>
      <c r="X4442">
        <v>20.047582393833096</v>
      </c>
      <c r="Y4442">
        <v>0</v>
      </c>
      <c r="Z4442">
        <v>0</v>
      </c>
      <c r="AA4442">
        <v>0</v>
      </c>
      <c r="AB4442">
        <v>44.400064490927242</v>
      </c>
      <c r="AC4442">
        <v>0</v>
      </c>
      <c r="AD4442">
        <v>0</v>
      </c>
      <c r="AE4442">
        <v>64.447646884760331</v>
      </c>
    </row>
    <row r="4443" spans="1:31" x14ac:dyDescent="0.25">
      <c r="A4443">
        <v>2362790</v>
      </c>
      <c r="B4443">
        <v>1</v>
      </c>
      <c r="C4443" t="s">
        <v>81</v>
      </c>
      <c r="D4443" t="s">
        <v>122</v>
      </c>
      <c r="E4443" t="s">
        <v>166</v>
      </c>
      <c r="F4443" t="s">
        <v>12891</v>
      </c>
      <c r="G4443" t="s">
        <v>168</v>
      </c>
      <c r="H4443" t="s">
        <v>135</v>
      </c>
      <c r="I4443" t="s">
        <v>136</v>
      </c>
      <c r="J4443" t="s">
        <v>137</v>
      </c>
      <c r="K4443" t="s">
        <v>138</v>
      </c>
      <c r="L4443" t="s">
        <v>12892</v>
      </c>
      <c r="M4443" t="s">
        <v>12893</v>
      </c>
      <c r="N4443">
        <v>0.16430444399999999</v>
      </c>
      <c r="O4443">
        <v>2</v>
      </c>
      <c r="P4443">
        <v>701</v>
      </c>
      <c r="Q4443">
        <v>226</v>
      </c>
      <c r="R4443">
        <v>24</v>
      </c>
      <c r="S4443">
        <v>24</v>
      </c>
      <c r="T4443">
        <v>94</v>
      </c>
      <c r="U4443">
        <v>0</v>
      </c>
      <c r="V4443">
        <v>1</v>
      </c>
      <c r="W4443">
        <v>9.2535744256266678E-2</v>
      </c>
      <c r="X4443">
        <v>20.602792767417625</v>
      </c>
      <c r="Y4443">
        <v>162.92139529798388</v>
      </c>
      <c r="Z4443">
        <v>6.1544100738248328</v>
      </c>
      <c r="AA4443">
        <v>13.736920988448095</v>
      </c>
      <c r="AB4443">
        <v>7.6333018960155421</v>
      </c>
      <c r="AC4443">
        <v>0</v>
      </c>
      <c r="AD4443">
        <v>0.42812744116874663</v>
      </c>
      <c r="AE4443">
        <v>211.56948420911502</v>
      </c>
    </row>
    <row r="4444" spans="1:31" x14ac:dyDescent="0.25">
      <c r="A4444">
        <v>2363125</v>
      </c>
      <c r="B4444">
        <v>1</v>
      </c>
      <c r="C4444" t="s">
        <v>80</v>
      </c>
      <c r="D4444" t="s">
        <v>102</v>
      </c>
      <c r="E4444" t="s">
        <v>166</v>
      </c>
      <c r="F4444" t="s">
        <v>12894</v>
      </c>
      <c r="G4444" t="s">
        <v>168</v>
      </c>
      <c r="H4444" t="s">
        <v>135</v>
      </c>
      <c r="I4444" t="s">
        <v>136</v>
      </c>
      <c r="J4444" t="s">
        <v>137</v>
      </c>
      <c r="K4444" t="s">
        <v>138</v>
      </c>
      <c r="L4444" t="s">
        <v>12895</v>
      </c>
      <c r="M4444" t="s">
        <v>12896</v>
      </c>
      <c r="N4444">
        <v>0.32416666599999999</v>
      </c>
      <c r="O4444">
        <v>0</v>
      </c>
      <c r="P4444">
        <v>660</v>
      </c>
      <c r="Q4444">
        <v>41</v>
      </c>
      <c r="R4444">
        <v>122</v>
      </c>
      <c r="S4444">
        <v>15</v>
      </c>
      <c r="T4444">
        <v>76</v>
      </c>
      <c r="U4444">
        <v>0</v>
      </c>
      <c r="V4444">
        <v>0</v>
      </c>
      <c r="W4444">
        <v>0</v>
      </c>
      <c r="X4444">
        <v>61.14606417107921</v>
      </c>
      <c r="Y4444">
        <v>92.634851231578637</v>
      </c>
      <c r="Z4444">
        <v>140.5578721025955</v>
      </c>
      <c r="AA4444">
        <v>35.583359987735292</v>
      </c>
      <c r="AB4444">
        <v>28.714503236172572</v>
      </c>
      <c r="AC4444">
        <v>0</v>
      </c>
      <c r="AD4444">
        <v>0</v>
      </c>
      <c r="AE4444">
        <v>358.6366507291612</v>
      </c>
    </row>
    <row r="4445" spans="1:31" x14ac:dyDescent="0.25">
      <c r="A4445">
        <v>2363082</v>
      </c>
      <c r="B4445">
        <v>1</v>
      </c>
      <c r="C4445" t="s">
        <v>80</v>
      </c>
      <c r="D4445" t="s">
        <v>84</v>
      </c>
      <c r="E4445" t="s">
        <v>148</v>
      </c>
      <c r="F4445" t="s">
        <v>12897</v>
      </c>
      <c r="G4445" t="s">
        <v>160</v>
      </c>
      <c r="H4445" t="s">
        <v>151</v>
      </c>
      <c r="I4445" t="s">
        <v>136</v>
      </c>
      <c r="J4445" t="s">
        <v>137</v>
      </c>
      <c r="K4445" t="s">
        <v>138</v>
      </c>
      <c r="L4445" t="s">
        <v>12898</v>
      </c>
      <c r="M4445" t="s">
        <v>12899</v>
      </c>
      <c r="N4445">
        <v>2</v>
      </c>
      <c r="O4445">
        <v>0</v>
      </c>
      <c r="P4445">
        <v>0</v>
      </c>
      <c r="Q4445">
        <v>0</v>
      </c>
      <c r="R4445">
        <v>2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0.61639440505249787</v>
      </c>
      <c r="AA4445">
        <v>0</v>
      </c>
      <c r="AB4445">
        <v>0</v>
      </c>
      <c r="AC4445">
        <v>0</v>
      </c>
      <c r="AD4445">
        <v>0</v>
      </c>
      <c r="AE4445">
        <v>0.61639440505249787</v>
      </c>
    </row>
    <row r="4446" spans="1:31" x14ac:dyDescent="0.25">
      <c r="A4446">
        <v>2363045</v>
      </c>
      <c r="B4446">
        <v>1</v>
      </c>
      <c r="C4446" t="s">
        <v>81</v>
      </c>
      <c r="D4446" t="s">
        <v>127</v>
      </c>
      <c r="E4446" t="s">
        <v>320</v>
      </c>
      <c r="F4446" t="s">
        <v>6076</v>
      </c>
      <c r="G4446" t="s">
        <v>168</v>
      </c>
      <c r="H4446" t="s">
        <v>135</v>
      </c>
      <c r="I4446" t="s">
        <v>136</v>
      </c>
      <c r="J4446" t="s">
        <v>137</v>
      </c>
      <c r="K4446" t="s">
        <v>138</v>
      </c>
      <c r="L4446" t="s">
        <v>12900</v>
      </c>
      <c r="M4446" t="s">
        <v>12901</v>
      </c>
      <c r="N4446">
        <v>0.33887666599999999</v>
      </c>
      <c r="O4446">
        <v>7</v>
      </c>
      <c r="P4446">
        <v>144</v>
      </c>
      <c r="Q4446">
        <v>194</v>
      </c>
      <c r="R4446">
        <v>208</v>
      </c>
      <c r="S4446">
        <v>12</v>
      </c>
      <c r="T4446">
        <v>28</v>
      </c>
      <c r="U4446">
        <v>0</v>
      </c>
      <c r="V4446">
        <v>0</v>
      </c>
      <c r="W4446">
        <v>1.7239963862729564</v>
      </c>
      <c r="X4446">
        <v>14.903097235107953</v>
      </c>
      <c r="Y4446">
        <v>201.85506266770969</v>
      </c>
      <c r="Z4446">
        <v>196.42805559754788</v>
      </c>
      <c r="AA4446">
        <v>18.223494928365234</v>
      </c>
      <c r="AB4446">
        <v>10.614328124826729</v>
      </c>
      <c r="AC4446">
        <v>0</v>
      </c>
      <c r="AD4446">
        <v>0</v>
      </c>
      <c r="AE4446">
        <v>443.74803493983046</v>
      </c>
    </row>
    <row r="4447" spans="1:31" x14ac:dyDescent="0.25">
      <c r="A4447">
        <v>2362690</v>
      </c>
      <c r="B4447">
        <v>1</v>
      </c>
      <c r="C4447" t="s">
        <v>80</v>
      </c>
      <c r="D4447" t="s">
        <v>106</v>
      </c>
      <c r="E4447" t="s">
        <v>154</v>
      </c>
      <c r="F4447" t="s">
        <v>12902</v>
      </c>
      <c r="G4447" t="s">
        <v>299</v>
      </c>
      <c r="H4447" t="s">
        <v>151</v>
      </c>
      <c r="I4447" t="s">
        <v>136</v>
      </c>
      <c r="J4447" t="s">
        <v>137</v>
      </c>
      <c r="K4447" t="s">
        <v>138</v>
      </c>
      <c r="L4447" t="s">
        <v>12903</v>
      </c>
      <c r="M4447" t="s">
        <v>12904</v>
      </c>
      <c r="N4447">
        <v>0.42555555499999997</v>
      </c>
      <c r="O4447">
        <v>0</v>
      </c>
      <c r="P4447">
        <v>145</v>
      </c>
      <c r="Q4447">
        <v>0</v>
      </c>
      <c r="R4447">
        <v>2</v>
      </c>
      <c r="S4447">
        <v>0</v>
      </c>
      <c r="T4447">
        <v>12</v>
      </c>
      <c r="U4447">
        <v>0</v>
      </c>
      <c r="V4447">
        <v>0</v>
      </c>
      <c r="W4447">
        <v>0</v>
      </c>
      <c r="X4447">
        <v>12.567427472814241</v>
      </c>
      <c r="Y4447">
        <v>0</v>
      </c>
      <c r="Z4447">
        <v>0.52687042208935697</v>
      </c>
      <c r="AA4447">
        <v>0</v>
      </c>
      <c r="AB4447">
        <v>5.2748988156328407</v>
      </c>
      <c r="AC4447">
        <v>0</v>
      </c>
      <c r="AD4447">
        <v>0</v>
      </c>
      <c r="AE4447">
        <v>18.369196710536439</v>
      </c>
    </row>
    <row r="4448" spans="1:31" x14ac:dyDescent="0.25">
      <c r="A4448">
        <v>2362899</v>
      </c>
      <c r="B4448">
        <v>1</v>
      </c>
      <c r="C4448" t="s">
        <v>81</v>
      </c>
      <c r="D4448" t="s">
        <v>120</v>
      </c>
      <c r="E4448" t="s">
        <v>166</v>
      </c>
      <c r="F4448" t="s">
        <v>710</v>
      </c>
      <c r="G4448" t="s">
        <v>168</v>
      </c>
      <c r="H4448" t="s">
        <v>135</v>
      </c>
      <c r="I4448" t="s">
        <v>136</v>
      </c>
      <c r="J4448" t="s">
        <v>137</v>
      </c>
      <c r="K4448" t="s">
        <v>138</v>
      </c>
      <c r="L4448" t="s">
        <v>12905</v>
      </c>
      <c r="M4448" t="s">
        <v>12906</v>
      </c>
      <c r="N4448">
        <v>0.31944444399999999</v>
      </c>
      <c r="O4448">
        <v>0</v>
      </c>
      <c r="P4448">
        <v>523</v>
      </c>
      <c r="Q4448">
        <v>6</v>
      </c>
      <c r="R4448">
        <v>8</v>
      </c>
      <c r="S4448">
        <v>1</v>
      </c>
      <c r="T4448">
        <v>60</v>
      </c>
      <c r="U4448">
        <v>0</v>
      </c>
      <c r="V4448">
        <v>1</v>
      </c>
      <c r="W4448">
        <v>0</v>
      </c>
      <c r="X4448">
        <v>55.175781356997014</v>
      </c>
      <c r="Y4448">
        <v>29.10259849337978</v>
      </c>
      <c r="Z4448">
        <v>9.2496660887484321</v>
      </c>
      <c r="AA4448">
        <v>0.75367502852629165</v>
      </c>
      <c r="AB4448">
        <v>24.711985215235337</v>
      </c>
      <c r="AC4448">
        <v>0</v>
      </c>
      <c r="AD4448">
        <v>2.422645649804875</v>
      </c>
      <c r="AE4448">
        <v>121.41635183269173</v>
      </c>
    </row>
    <row r="4449" spans="1:31" x14ac:dyDescent="0.25">
      <c r="A4449">
        <v>2363091</v>
      </c>
      <c r="B4449">
        <v>1</v>
      </c>
      <c r="C4449" t="s">
        <v>80</v>
      </c>
      <c r="D4449" t="s">
        <v>99</v>
      </c>
      <c r="E4449" t="s">
        <v>132</v>
      </c>
      <c r="F4449" t="s">
        <v>12907</v>
      </c>
      <c r="G4449" t="s">
        <v>328</v>
      </c>
      <c r="H4449" t="s">
        <v>135</v>
      </c>
      <c r="I4449" t="s">
        <v>136</v>
      </c>
      <c r="J4449" t="s">
        <v>137</v>
      </c>
      <c r="K4449" t="s">
        <v>138</v>
      </c>
      <c r="L4449" t="s">
        <v>12908</v>
      </c>
      <c r="M4449" t="s">
        <v>12909</v>
      </c>
      <c r="N4449">
        <v>0.104166666</v>
      </c>
      <c r="O4449">
        <v>3</v>
      </c>
      <c r="P4449">
        <v>338</v>
      </c>
      <c r="Q4449">
        <v>0</v>
      </c>
      <c r="R4449">
        <v>0</v>
      </c>
      <c r="S4449">
        <v>0</v>
      </c>
      <c r="T4449">
        <v>11</v>
      </c>
      <c r="U4449">
        <v>0</v>
      </c>
      <c r="V4449">
        <v>0</v>
      </c>
      <c r="W4449">
        <v>6.95484291138823</v>
      </c>
      <c r="X4449">
        <v>12.407744861722493</v>
      </c>
      <c r="Y4449">
        <v>0</v>
      </c>
      <c r="Z4449">
        <v>0</v>
      </c>
      <c r="AA4449">
        <v>0</v>
      </c>
      <c r="AB4449">
        <v>2.9529497927635417</v>
      </c>
      <c r="AC4449">
        <v>0</v>
      </c>
      <c r="AD4449">
        <v>0</v>
      </c>
      <c r="AE4449">
        <v>22.315537565874266</v>
      </c>
    </row>
    <row r="4450" spans="1:31" x14ac:dyDescent="0.25">
      <c r="A4450">
        <v>2363168</v>
      </c>
      <c r="B4450">
        <v>1</v>
      </c>
      <c r="C4450" t="s">
        <v>81</v>
      </c>
      <c r="D4450" t="s">
        <v>119</v>
      </c>
      <c r="E4450" t="s">
        <v>132</v>
      </c>
      <c r="F4450" t="s">
        <v>12910</v>
      </c>
      <c r="G4450" t="s">
        <v>168</v>
      </c>
      <c r="H4450" t="s">
        <v>135</v>
      </c>
      <c r="I4450" t="s">
        <v>136</v>
      </c>
      <c r="J4450" t="s">
        <v>137</v>
      </c>
      <c r="K4450" t="s">
        <v>138</v>
      </c>
      <c r="L4450" t="s">
        <v>12911</v>
      </c>
      <c r="M4450" t="s">
        <v>12912</v>
      </c>
      <c r="N4450">
        <v>0.51055555500000005</v>
      </c>
      <c r="O4450">
        <v>0</v>
      </c>
      <c r="P4450">
        <v>0</v>
      </c>
      <c r="Q4450">
        <v>0</v>
      </c>
      <c r="R4450">
        <v>0</v>
      </c>
      <c r="S4450">
        <v>2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23.776895216637534</v>
      </c>
      <c r="AB4450">
        <v>0</v>
      </c>
      <c r="AC4450">
        <v>0</v>
      </c>
      <c r="AD4450">
        <v>0</v>
      </c>
      <c r="AE4450">
        <v>23.776895216637534</v>
      </c>
    </row>
    <row r="4451" spans="1:31" x14ac:dyDescent="0.25">
      <c r="A4451">
        <v>2362859</v>
      </c>
      <c r="B4451">
        <v>1</v>
      </c>
      <c r="C4451" t="s">
        <v>81</v>
      </c>
      <c r="D4451" t="s">
        <v>128</v>
      </c>
      <c r="E4451" t="s">
        <v>132</v>
      </c>
      <c r="F4451" t="s">
        <v>12913</v>
      </c>
      <c r="G4451" t="s">
        <v>142</v>
      </c>
      <c r="H4451" t="s">
        <v>135</v>
      </c>
      <c r="I4451" t="s">
        <v>136</v>
      </c>
      <c r="J4451" t="s">
        <v>137</v>
      </c>
      <c r="K4451" t="s">
        <v>138</v>
      </c>
      <c r="L4451" t="s">
        <v>12914</v>
      </c>
      <c r="M4451" t="s">
        <v>12915</v>
      </c>
      <c r="N4451">
        <v>2.6924999999999999</v>
      </c>
      <c r="O4451">
        <v>0</v>
      </c>
      <c r="P4451">
        <v>0</v>
      </c>
      <c r="Q4451">
        <v>10</v>
      </c>
      <c r="R4451">
        <v>0</v>
      </c>
      <c r="S4451">
        <v>2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13.076467500822428</v>
      </c>
      <c r="Z4451">
        <v>0</v>
      </c>
      <c r="AA4451">
        <v>6.7572542066945909</v>
      </c>
      <c r="AB4451">
        <v>0</v>
      </c>
      <c r="AC4451">
        <v>0</v>
      </c>
      <c r="AD4451">
        <v>0</v>
      </c>
      <c r="AE4451">
        <v>19.833721707517018</v>
      </c>
    </row>
    <row r="4452" spans="1:31" x14ac:dyDescent="0.25">
      <c r="A4452">
        <v>2363128</v>
      </c>
      <c r="B4452">
        <v>1</v>
      </c>
      <c r="C4452" t="s">
        <v>80</v>
      </c>
      <c r="D4452" t="s">
        <v>93</v>
      </c>
      <c r="E4452" t="s">
        <v>225</v>
      </c>
      <c r="F4452" t="s">
        <v>3519</v>
      </c>
      <c r="G4452" t="s">
        <v>219</v>
      </c>
      <c r="H4452" t="s">
        <v>151</v>
      </c>
      <c r="I4452" t="s">
        <v>136</v>
      </c>
      <c r="J4452" t="s">
        <v>137</v>
      </c>
      <c r="K4452" t="s">
        <v>138</v>
      </c>
      <c r="L4452" t="s">
        <v>12916</v>
      </c>
      <c r="M4452" t="s">
        <v>12917</v>
      </c>
      <c r="N4452">
        <v>1.27</v>
      </c>
      <c r="O4452">
        <v>0</v>
      </c>
      <c r="P4452">
        <v>1</v>
      </c>
      <c r="Q4452">
        <v>0</v>
      </c>
      <c r="R4452">
        <v>9</v>
      </c>
      <c r="S4452">
        <v>0</v>
      </c>
      <c r="T4452">
        <v>4</v>
      </c>
      <c r="U4452">
        <v>0</v>
      </c>
      <c r="V4452">
        <v>0</v>
      </c>
      <c r="W4452">
        <v>0</v>
      </c>
      <c r="X4452">
        <v>0.23058148977974002</v>
      </c>
      <c r="Y4452">
        <v>0</v>
      </c>
      <c r="Z4452">
        <v>50.934088144357268</v>
      </c>
      <c r="AA4452">
        <v>0</v>
      </c>
      <c r="AB4452">
        <v>8.2834193474120532</v>
      </c>
      <c r="AC4452">
        <v>0</v>
      </c>
      <c r="AD4452">
        <v>0</v>
      </c>
      <c r="AE4452">
        <v>59.448088981549063</v>
      </c>
    </row>
    <row r="4453" spans="1:31" x14ac:dyDescent="0.25">
      <c r="A4453">
        <v>2362842</v>
      </c>
      <c r="B4453">
        <v>1</v>
      </c>
      <c r="C4453" t="s">
        <v>81</v>
      </c>
      <c r="D4453" t="s">
        <v>119</v>
      </c>
      <c r="E4453" t="s">
        <v>171</v>
      </c>
      <c r="F4453" t="s">
        <v>6497</v>
      </c>
      <c r="G4453" t="s">
        <v>244</v>
      </c>
      <c r="H4453" t="s">
        <v>135</v>
      </c>
      <c r="I4453" t="s">
        <v>136</v>
      </c>
      <c r="J4453" t="s">
        <v>137</v>
      </c>
      <c r="K4453" t="s">
        <v>245</v>
      </c>
      <c r="L4453" t="s">
        <v>12918</v>
      </c>
      <c r="M4453" t="s">
        <v>12919</v>
      </c>
      <c r="N4453">
        <v>1.2708333329999999</v>
      </c>
      <c r="O4453">
        <v>0</v>
      </c>
      <c r="P4453">
        <v>987</v>
      </c>
      <c r="Q4453">
        <v>66</v>
      </c>
      <c r="R4453">
        <v>61</v>
      </c>
      <c r="S4453">
        <v>4</v>
      </c>
      <c r="T4453">
        <v>69</v>
      </c>
      <c r="U4453">
        <v>0</v>
      </c>
      <c r="V4453">
        <v>2</v>
      </c>
      <c r="W4453">
        <v>0</v>
      </c>
      <c r="X4453">
        <v>259.83416168582499</v>
      </c>
      <c r="Y4453">
        <v>501.76344701393214</v>
      </c>
      <c r="Z4453">
        <v>262.86151347788876</v>
      </c>
      <c r="AA4453">
        <v>12.891545961067846</v>
      </c>
      <c r="AB4453">
        <v>49.568225094800468</v>
      </c>
      <c r="AC4453">
        <v>0</v>
      </c>
      <c r="AD4453">
        <v>467.78269091290264</v>
      </c>
      <c r="AE4453">
        <v>1554.7015841464167</v>
      </c>
    </row>
    <row r="4454" spans="1:31" x14ac:dyDescent="0.25">
      <c r="A4454">
        <v>2362965</v>
      </c>
      <c r="B4454">
        <v>1</v>
      </c>
      <c r="C4454" t="s">
        <v>81</v>
      </c>
      <c r="D4454" t="s">
        <v>119</v>
      </c>
      <c r="E4454" t="s">
        <v>166</v>
      </c>
      <c r="F4454" t="s">
        <v>2019</v>
      </c>
      <c r="G4454" t="s">
        <v>168</v>
      </c>
      <c r="H4454" t="s">
        <v>135</v>
      </c>
      <c r="I4454" t="s">
        <v>136</v>
      </c>
      <c r="J4454" t="s">
        <v>137</v>
      </c>
      <c r="K4454" t="s">
        <v>138</v>
      </c>
      <c r="L4454" t="s">
        <v>12920</v>
      </c>
      <c r="M4454" t="s">
        <v>12921</v>
      </c>
      <c r="N4454">
        <v>0.14138888799999999</v>
      </c>
      <c r="O4454">
        <v>0</v>
      </c>
      <c r="P4454">
        <v>1008</v>
      </c>
      <c r="Q4454">
        <v>18</v>
      </c>
      <c r="R4454">
        <v>241</v>
      </c>
      <c r="S4454">
        <v>3</v>
      </c>
      <c r="T4454">
        <v>64</v>
      </c>
      <c r="U4454">
        <v>0</v>
      </c>
      <c r="V4454">
        <v>0</v>
      </c>
      <c r="W4454">
        <v>0</v>
      </c>
      <c r="X4454">
        <v>39.592092007095431</v>
      </c>
      <c r="Y4454">
        <v>17.815983227590632</v>
      </c>
      <c r="Z4454">
        <v>130.1520130603752</v>
      </c>
      <c r="AA4454">
        <v>1.0567482692455417</v>
      </c>
      <c r="AB4454">
        <v>7.3218647003127071</v>
      </c>
      <c r="AC4454">
        <v>0</v>
      </c>
      <c r="AD4454">
        <v>0</v>
      </c>
      <c r="AE4454">
        <v>195.93870126461951</v>
      </c>
    </row>
    <row r="4455" spans="1:31" x14ac:dyDescent="0.25">
      <c r="A4455">
        <v>2362773</v>
      </c>
      <c r="B4455">
        <v>1</v>
      </c>
      <c r="C4455" t="s">
        <v>80</v>
      </c>
      <c r="D4455" t="s">
        <v>88</v>
      </c>
      <c r="E4455" t="s">
        <v>148</v>
      </c>
      <c r="F4455" t="s">
        <v>12922</v>
      </c>
      <c r="G4455" t="s">
        <v>150</v>
      </c>
      <c r="H4455" t="s">
        <v>151</v>
      </c>
      <c r="I4455" t="s">
        <v>136</v>
      </c>
      <c r="J4455" t="s">
        <v>137</v>
      </c>
      <c r="K4455" t="s">
        <v>138</v>
      </c>
      <c r="L4455" t="s">
        <v>12923</v>
      </c>
      <c r="M4455" t="s">
        <v>12924</v>
      </c>
      <c r="N4455">
        <v>3.9722222220000001</v>
      </c>
      <c r="O4455">
        <v>0</v>
      </c>
      <c r="P4455">
        <v>5</v>
      </c>
      <c r="Q4455">
        <v>0</v>
      </c>
      <c r="R4455">
        <v>0</v>
      </c>
      <c r="S4455">
        <v>0</v>
      </c>
      <c r="T4455">
        <v>14</v>
      </c>
      <c r="U4455">
        <v>0</v>
      </c>
      <c r="V4455">
        <v>0</v>
      </c>
      <c r="W4455">
        <v>0</v>
      </c>
      <c r="X4455">
        <v>8.9237509799115493</v>
      </c>
      <c r="Y4455">
        <v>0</v>
      </c>
      <c r="Z4455">
        <v>0</v>
      </c>
      <c r="AA4455">
        <v>0</v>
      </c>
      <c r="AB4455">
        <v>191.45543504593104</v>
      </c>
      <c r="AC4455">
        <v>0</v>
      </c>
      <c r="AD4455">
        <v>0</v>
      </c>
      <c r="AE4455">
        <v>200.37918602584259</v>
      </c>
    </row>
    <row r="4456" spans="1:31" x14ac:dyDescent="0.25">
      <c r="A4456">
        <v>2363171</v>
      </c>
      <c r="B4456">
        <v>1</v>
      </c>
      <c r="C4456" t="s">
        <v>81</v>
      </c>
      <c r="D4456" t="s">
        <v>118</v>
      </c>
      <c r="E4456" t="s">
        <v>148</v>
      </c>
      <c r="F4456" t="s">
        <v>12925</v>
      </c>
      <c r="G4456" t="s">
        <v>240</v>
      </c>
      <c r="H4456" t="s">
        <v>151</v>
      </c>
      <c r="I4456" t="s">
        <v>136</v>
      </c>
      <c r="J4456" t="s">
        <v>137</v>
      </c>
      <c r="K4456" t="s">
        <v>138</v>
      </c>
      <c r="L4456" t="s">
        <v>12926</v>
      </c>
      <c r="M4456" t="s">
        <v>12927</v>
      </c>
      <c r="N4456">
        <v>1.253333333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1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5.4437856481844446E-2</v>
      </c>
      <c r="AC4456">
        <v>0</v>
      </c>
      <c r="AD4456">
        <v>0</v>
      </c>
      <c r="AE4456">
        <v>5.4437856481844446E-2</v>
      </c>
    </row>
    <row r="4457" spans="1:31" x14ac:dyDescent="0.25">
      <c r="A4457">
        <v>2363085</v>
      </c>
      <c r="B4457">
        <v>1</v>
      </c>
      <c r="C4457" t="s">
        <v>80</v>
      </c>
      <c r="D4457" t="s">
        <v>84</v>
      </c>
      <c r="E4457" t="s">
        <v>148</v>
      </c>
      <c r="F4457" t="s">
        <v>12928</v>
      </c>
      <c r="G4457" t="s">
        <v>150</v>
      </c>
      <c r="H4457" t="s">
        <v>151</v>
      </c>
      <c r="I4457" t="s">
        <v>136</v>
      </c>
      <c r="J4457" t="s">
        <v>137</v>
      </c>
      <c r="K4457" t="s">
        <v>138</v>
      </c>
      <c r="L4457" t="s">
        <v>12929</v>
      </c>
      <c r="M4457" t="s">
        <v>12930</v>
      </c>
      <c r="N4457">
        <v>5.0505555549999999</v>
      </c>
      <c r="O4457">
        <v>0</v>
      </c>
      <c r="P4457">
        <v>9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14.970124424315548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14.970124424315548</v>
      </c>
    </row>
    <row r="4458" spans="1:31" x14ac:dyDescent="0.25">
      <c r="A4458">
        <v>2362836</v>
      </c>
      <c r="B4458">
        <v>1</v>
      </c>
      <c r="C4458" t="s">
        <v>81</v>
      </c>
      <c r="D4458" t="s">
        <v>114</v>
      </c>
      <c r="E4458" t="s">
        <v>225</v>
      </c>
      <c r="F4458" t="s">
        <v>12931</v>
      </c>
      <c r="G4458" t="s">
        <v>219</v>
      </c>
      <c r="H4458" t="s">
        <v>151</v>
      </c>
      <c r="I4458" t="s">
        <v>136</v>
      </c>
      <c r="J4458" t="s">
        <v>137</v>
      </c>
      <c r="K4458" t="s">
        <v>138</v>
      </c>
      <c r="L4458" t="s">
        <v>12932</v>
      </c>
      <c r="M4458" t="s">
        <v>12933</v>
      </c>
      <c r="N4458">
        <v>0.762222222</v>
      </c>
      <c r="O4458">
        <v>0</v>
      </c>
      <c r="P4458">
        <v>42</v>
      </c>
      <c r="Q4458">
        <v>0</v>
      </c>
      <c r="R4458">
        <v>0</v>
      </c>
      <c r="S4458">
        <v>0</v>
      </c>
      <c r="T4458">
        <v>2</v>
      </c>
      <c r="U4458">
        <v>0</v>
      </c>
      <c r="V4458">
        <v>0</v>
      </c>
      <c r="W4458">
        <v>0</v>
      </c>
      <c r="X4458">
        <v>5.0584295832356307</v>
      </c>
      <c r="Y4458">
        <v>0</v>
      </c>
      <c r="Z4458">
        <v>0</v>
      </c>
      <c r="AA4458">
        <v>0</v>
      </c>
      <c r="AB4458">
        <v>1.8816126413323897</v>
      </c>
      <c r="AC4458">
        <v>0</v>
      </c>
      <c r="AD4458">
        <v>0</v>
      </c>
      <c r="AE4458">
        <v>6.9400422245680202</v>
      </c>
    </row>
    <row r="4459" spans="1:31" x14ac:dyDescent="0.25">
      <c r="A4459">
        <v>2362856</v>
      </c>
      <c r="B4459">
        <v>1</v>
      </c>
      <c r="C4459" t="s">
        <v>81</v>
      </c>
      <c r="D4459" t="s">
        <v>122</v>
      </c>
      <c r="E4459" t="s">
        <v>148</v>
      </c>
      <c r="F4459" t="s">
        <v>12934</v>
      </c>
      <c r="G4459" t="s">
        <v>240</v>
      </c>
      <c r="H4459" t="s">
        <v>151</v>
      </c>
      <c r="I4459" t="s">
        <v>136</v>
      </c>
      <c r="J4459" t="s">
        <v>137</v>
      </c>
      <c r="K4459" t="s">
        <v>138</v>
      </c>
      <c r="L4459" t="s">
        <v>12935</v>
      </c>
      <c r="M4459" t="s">
        <v>12936</v>
      </c>
      <c r="N4459">
        <v>2.7680555550000001</v>
      </c>
      <c r="O4459">
        <v>0</v>
      </c>
      <c r="P4459">
        <v>9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7.2312158836531051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7.2312158836531051</v>
      </c>
    </row>
    <row r="4460" spans="1:31" x14ac:dyDescent="0.25">
      <c r="A4460">
        <v>2362925</v>
      </c>
      <c r="B4460">
        <v>1</v>
      </c>
      <c r="C4460" t="s">
        <v>81</v>
      </c>
      <c r="D4460" t="s">
        <v>120</v>
      </c>
      <c r="E4460" t="s">
        <v>171</v>
      </c>
      <c r="F4460" t="s">
        <v>6722</v>
      </c>
      <c r="G4460" t="s">
        <v>168</v>
      </c>
      <c r="H4460" t="s">
        <v>135</v>
      </c>
      <c r="I4460" t="s">
        <v>136</v>
      </c>
      <c r="J4460" t="s">
        <v>137</v>
      </c>
      <c r="K4460" t="s">
        <v>138</v>
      </c>
      <c r="L4460" t="s">
        <v>12937</v>
      </c>
      <c r="M4460" t="s">
        <v>12938</v>
      </c>
      <c r="N4460">
        <v>0.90944444400000002</v>
      </c>
      <c r="O4460">
        <v>0</v>
      </c>
      <c r="P4460">
        <v>11</v>
      </c>
      <c r="Q4460">
        <v>8</v>
      </c>
      <c r="R4460">
        <v>27</v>
      </c>
      <c r="S4460">
        <v>1</v>
      </c>
      <c r="T4460">
        <v>0</v>
      </c>
      <c r="U4460">
        <v>0</v>
      </c>
      <c r="V4460">
        <v>0</v>
      </c>
      <c r="W4460">
        <v>0</v>
      </c>
      <c r="X4460">
        <v>3.0176422625564081</v>
      </c>
      <c r="Y4460">
        <v>18.527484242396607</v>
      </c>
      <c r="Z4460">
        <v>117.31985634510436</v>
      </c>
      <c r="AA4460">
        <v>2.1563684230667497</v>
      </c>
      <c r="AB4460">
        <v>0</v>
      </c>
      <c r="AC4460">
        <v>0</v>
      </c>
      <c r="AD4460">
        <v>0</v>
      </c>
      <c r="AE4460">
        <v>141.02135127312411</v>
      </c>
    </row>
    <row r="4461" spans="1:31" x14ac:dyDescent="0.25">
      <c r="A4461">
        <v>2362902</v>
      </c>
      <c r="B4461">
        <v>1</v>
      </c>
      <c r="C4461" t="s">
        <v>80</v>
      </c>
      <c r="D4461" t="s">
        <v>104</v>
      </c>
      <c r="E4461" t="s">
        <v>225</v>
      </c>
      <c r="F4461" t="s">
        <v>12939</v>
      </c>
      <c r="G4461" t="s">
        <v>219</v>
      </c>
      <c r="H4461" t="s">
        <v>151</v>
      </c>
      <c r="I4461" t="s">
        <v>136</v>
      </c>
      <c r="J4461" t="s">
        <v>137</v>
      </c>
      <c r="K4461" t="s">
        <v>138</v>
      </c>
      <c r="L4461" t="s">
        <v>12940</v>
      </c>
      <c r="M4461" t="s">
        <v>12941</v>
      </c>
      <c r="N4461">
        <v>1.150833333</v>
      </c>
      <c r="O4461">
        <v>0</v>
      </c>
      <c r="P4461">
        <v>32</v>
      </c>
      <c r="Q4461">
        <v>0</v>
      </c>
      <c r="R4461">
        <v>1</v>
      </c>
      <c r="S4461">
        <v>0</v>
      </c>
      <c r="T4461">
        <v>4</v>
      </c>
      <c r="U4461">
        <v>0</v>
      </c>
      <c r="V4461">
        <v>0</v>
      </c>
      <c r="W4461">
        <v>0</v>
      </c>
      <c r="X4461">
        <v>6.5348626883353669</v>
      </c>
      <c r="Y4461">
        <v>0</v>
      </c>
      <c r="Z4461">
        <v>0</v>
      </c>
      <c r="AA4461">
        <v>0</v>
      </c>
      <c r="AB4461">
        <v>0.62336982202478342</v>
      </c>
      <c r="AC4461">
        <v>0</v>
      </c>
      <c r="AD4461">
        <v>0</v>
      </c>
      <c r="AE4461">
        <v>7.1582325103601505</v>
      </c>
    </row>
    <row r="4462" spans="1:31" x14ac:dyDescent="0.25">
      <c r="A4462">
        <v>2363048</v>
      </c>
      <c r="B4462">
        <v>1</v>
      </c>
      <c r="C4462" t="s">
        <v>81</v>
      </c>
      <c r="D4462" t="s">
        <v>123</v>
      </c>
      <c r="E4462" t="s">
        <v>148</v>
      </c>
      <c r="F4462" t="s">
        <v>12942</v>
      </c>
      <c r="G4462" t="s">
        <v>160</v>
      </c>
      <c r="H4462" t="s">
        <v>151</v>
      </c>
      <c r="I4462" t="s">
        <v>136</v>
      </c>
      <c r="J4462" t="s">
        <v>137</v>
      </c>
      <c r="K4462" t="s">
        <v>138</v>
      </c>
      <c r="L4462" t="s">
        <v>12943</v>
      </c>
      <c r="M4462" t="s">
        <v>12944</v>
      </c>
      <c r="N4462">
        <v>6.073611111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1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0.41991811755146669</v>
      </c>
      <c r="AC4462">
        <v>0</v>
      </c>
      <c r="AD4462">
        <v>0</v>
      </c>
      <c r="AE4462">
        <v>0.41991811755146669</v>
      </c>
    </row>
    <row r="4463" spans="1:31" x14ac:dyDescent="0.25">
      <c r="A4463">
        <v>2363065</v>
      </c>
      <c r="B4463">
        <v>1</v>
      </c>
      <c r="C4463" t="s">
        <v>81</v>
      </c>
      <c r="D4463" t="s">
        <v>118</v>
      </c>
      <c r="E4463" t="s">
        <v>225</v>
      </c>
      <c r="F4463" t="s">
        <v>12945</v>
      </c>
      <c r="G4463" t="s">
        <v>219</v>
      </c>
      <c r="H4463" t="s">
        <v>151</v>
      </c>
      <c r="I4463" t="s">
        <v>136</v>
      </c>
      <c r="J4463" t="s">
        <v>137</v>
      </c>
      <c r="K4463" t="s">
        <v>138</v>
      </c>
      <c r="L4463" t="s">
        <v>12946</v>
      </c>
      <c r="M4463" t="s">
        <v>12947</v>
      </c>
      <c r="N4463">
        <v>2.1124999999999998</v>
      </c>
      <c r="O4463">
        <v>0</v>
      </c>
      <c r="P4463">
        <v>13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4.407464124939497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4.407464124939497</v>
      </c>
    </row>
    <row r="4464" spans="1:31" x14ac:dyDescent="0.25">
      <c r="A4464">
        <v>2363002</v>
      </c>
      <c r="B4464">
        <v>1</v>
      </c>
      <c r="C4464" t="s">
        <v>80</v>
      </c>
      <c r="D4464" t="s">
        <v>83</v>
      </c>
      <c r="E4464" t="s">
        <v>148</v>
      </c>
      <c r="F4464" t="s">
        <v>12948</v>
      </c>
      <c r="G4464" t="s">
        <v>150</v>
      </c>
      <c r="H4464" t="s">
        <v>151</v>
      </c>
      <c r="I4464" t="s">
        <v>136</v>
      </c>
      <c r="J4464" t="s">
        <v>137</v>
      </c>
      <c r="K4464" t="s">
        <v>138</v>
      </c>
      <c r="L4464" t="s">
        <v>12949</v>
      </c>
      <c r="M4464" t="s">
        <v>12950</v>
      </c>
      <c r="N4464">
        <v>1.9016666659999999</v>
      </c>
      <c r="O4464">
        <v>0</v>
      </c>
      <c r="P4464">
        <v>23</v>
      </c>
      <c r="Q4464">
        <v>0</v>
      </c>
      <c r="R4464">
        <v>0</v>
      </c>
      <c r="S4464">
        <v>0</v>
      </c>
      <c r="T4464">
        <v>1</v>
      </c>
      <c r="U4464">
        <v>0</v>
      </c>
      <c r="V4464">
        <v>0</v>
      </c>
      <c r="W4464">
        <v>0</v>
      </c>
      <c r="X4464">
        <v>14.283887298707056</v>
      </c>
      <c r="Y4464">
        <v>0</v>
      </c>
      <c r="Z4464">
        <v>0</v>
      </c>
      <c r="AA4464">
        <v>0</v>
      </c>
      <c r="AB4464">
        <v>4.8350701873632769</v>
      </c>
      <c r="AC4464">
        <v>0</v>
      </c>
      <c r="AD4464">
        <v>0</v>
      </c>
      <c r="AE4464">
        <v>19.118957486070332</v>
      </c>
    </row>
    <row r="4465" spans="1:31" x14ac:dyDescent="0.25">
      <c r="A4465">
        <v>2363111</v>
      </c>
      <c r="B4465">
        <v>1</v>
      </c>
      <c r="C4465" t="s">
        <v>80</v>
      </c>
      <c r="D4465" t="s">
        <v>108</v>
      </c>
      <c r="E4465" t="s">
        <v>132</v>
      </c>
      <c r="F4465" t="s">
        <v>12951</v>
      </c>
      <c r="G4465" t="s">
        <v>134</v>
      </c>
      <c r="H4465" t="s">
        <v>135</v>
      </c>
      <c r="I4465" t="s">
        <v>136</v>
      </c>
      <c r="J4465" t="s">
        <v>137</v>
      </c>
      <c r="K4465" t="s">
        <v>138</v>
      </c>
      <c r="L4465" t="s">
        <v>12952</v>
      </c>
      <c r="M4465" t="s">
        <v>12953</v>
      </c>
      <c r="N4465">
        <v>0.966388888</v>
      </c>
      <c r="O4465">
        <v>0</v>
      </c>
      <c r="P4465">
        <v>16</v>
      </c>
      <c r="Q4465">
        <v>0</v>
      </c>
      <c r="R4465">
        <v>2</v>
      </c>
      <c r="S4465">
        <v>0</v>
      </c>
      <c r="T4465">
        <v>4</v>
      </c>
      <c r="U4465">
        <v>0</v>
      </c>
      <c r="V4465">
        <v>0</v>
      </c>
      <c r="W4465">
        <v>0</v>
      </c>
      <c r="X4465">
        <v>4.4962624773103288</v>
      </c>
      <c r="Y4465">
        <v>0</v>
      </c>
      <c r="Z4465">
        <v>0.99798127455343333</v>
      </c>
      <c r="AA4465">
        <v>0</v>
      </c>
      <c r="AB4465">
        <v>0.51606226705949498</v>
      </c>
      <c r="AC4465">
        <v>0</v>
      </c>
      <c r="AD4465">
        <v>0</v>
      </c>
      <c r="AE4465">
        <v>6.0103060189232576</v>
      </c>
    </row>
    <row r="4466" spans="1:31" x14ac:dyDescent="0.25">
      <c r="A4466">
        <v>2363148</v>
      </c>
      <c r="B4466">
        <v>1</v>
      </c>
      <c r="C4466" t="s">
        <v>81</v>
      </c>
      <c r="D4466" t="s">
        <v>128</v>
      </c>
      <c r="E4466" t="s">
        <v>148</v>
      </c>
      <c r="F4466" t="s">
        <v>12954</v>
      </c>
      <c r="G4466" t="s">
        <v>181</v>
      </c>
      <c r="H4466" t="s">
        <v>151</v>
      </c>
      <c r="I4466" t="s">
        <v>136</v>
      </c>
      <c r="J4466" t="s">
        <v>3</v>
      </c>
      <c r="K4466" t="s">
        <v>138</v>
      </c>
      <c r="L4466" t="s">
        <v>12955</v>
      </c>
      <c r="M4466" t="s">
        <v>12956</v>
      </c>
      <c r="N4466">
        <v>5.0469444440000002</v>
      </c>
      <c r="O4466">
        <v>0</v>
      </c>
      <c r="P4466">
        <v>1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1.0819704855956933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1.0819704855956933</v>
      </c>
    </row>
    <row r="4467" spans="1:31" x14ac:dyDescent="0.25">
      <c r="A4467">
        <v>2362716</v>
      </c>
      <c r="B4467">
        <v>1</v>
      </c>
      <c r="C4467" t="s">
        <v>81</v>
      </c>
      <c r="D4467" t="s">
        <v>128</v>
      </c>
      <c r="E4467" t="s">
        <v>166</v>
      </c>
      <c r="F4467" t="s">
        <v>167</v>
      </c>
      <c r="G4467" t="s">
        <v>168</v>
      </c>
      <c r="H4467" t="s">
        <v>135</v>
      </c>
      <c r="I4467" t="s">
        <v>136</v>
      </c>
      <c r="J4467" t="s">
        <v>137</v>
      </c>
      <c r="K4467" t="s">
        <v>138</v>
      </c>
      <c r="L4467" t="s">
        <v>12957</v>
      </c>
      <c r="M4467" t="s">
        <v>12958</v>
      </c>
      <c r="N4467">
        <v>0.34555555500000001</v>
      </c>
      <c r="O4467">
        <v>10</v>
      </c>
      <c r="P4467">
        <v>1553</v>
      </c>
      <c r="Q4467">
        <v>66</v>
      </c>
      <c r="R4467">
        <v>101</v>
      </c>
      <c r="S4467">
        <v>15</v>
      </c>
      <c r="T4467">
        <v>131</v>
      </c>
      <c r="U4467">
        <v>3</v>
      </c>
      <c r="V4467">
        <v>1</v>
      </c>
      <c r="W4467">
        <v>1.2685870725348223</v>
      </c>
      <c r="X4467">
        <v>83.875146865381183</v>
      </c>
      <c r="Y4467">
        <v>49.653444701986103</v>
      </c>
      <c r="Z4467">
        <v>37.576271936509919</v>
      </c>
      <c r="AA4467">
        <v>75.792370218141727</v>
      </c>
      <c r="AB4467">
        <v>19.832022392966639</v>
      </c>
      <c r="AC4467">
        <v>1.0742922549142</v>
      </c>
      <c r="AD4467">
        <v>29.108118148329968</v>
      </c>
      <c r="AE4467">
        <v>298.18025359076461</v>
      </c>
    </row>
    <row r="4468" spans="1:31" x14ac:dyDescent="0.25">
      <c r="A4468">
        <v>2362710</v>
      </c>
      <c r="B4468">
        <v>1</v>
      </c>
      <c r="C4468" t="s">
        <v>80</v>
      </c>
      <c r="D4468" t="s">
        <v>106</v>
      </c>
      <c r="E4468" t="s">
        <v>132</v>
      </c>
      <c r="F4468" t="s">
        <v>12959</v>
      </c>
      <c r="G4468" t="s">
        <v>2141</v>
      </c>
      <c r="H4468" t="s">
        <v>135</v>
      </c>
      <c r="I4468" t="s">
        <v>136</v>
      </c>
      <c r="J4468" t="s">
        <v>137</v>
      </c>
      <c r="K4468" t="s">
        <v>138</v>
      </c>
      <c r="L4468" t="s">
        <v>12960</v>
      </c>
      <c r="M4468" t="s">
        <v>12961</v>
      </c>
      <c r="N4468">
        <v>0.716388888</v>
      </c>
      <c r="O4468">
        <v>0</v>
      </c>
      <c r="P4468">
        <v>2069</v>
      </c>
      <c r="Q4468">
        <v>0</v>
      </c>
      <c r="R4468">
        <v>0</v>
      </c>
      <c r="S4468">
        <v>0</v>
      </c>
      <c r="T4468">
        <v>962</v>
      </c>
      <c r="U4468">
        <v>0</v>
      </c>
      <c r="V4468">
        <v>1</v>
      </c>
      <c r="W4468">
        <v>0</v>
      </c>
      <c r="X4468">
        <v>305.64742095528635</v>
      </c>
      <c r="Y4468">
        <v>0</v>
      </c>
      <c r="Z4468">
        <v>0</v>
      </c>
      <c r="AA4468">
        <v>0</v>
      </c>
      <c r="AB4468">
        <v>533.57688846742599</v>
      </c>
      <c r="AC4468">
        <v>0</v>
      </c>
      <c r="AD4468">
        <v>58.731116615501342</v>
      </c>
      <c r="AE4468">
        <v>897.95542603821377</v>
      </c>
    </row>
    <row r="4469" spans="1:31" x14ac:dyDescent="0.25">
      <c r="A4469">
        <v>2363008</v>
      </c>
      <c r="B4469">
        <v>1</v>
      </c>
      <c r="C4469" t="s">
        <v>81</v>
      </c>
      <c r="D4469" t="s">
        <v>112</v>
      </c>
      <c r="E4469" t="s">
        <v>166</v>
      </c>
      <c r="F4469" t="s">
        <v>9028</v>
      </c>
      <c r="G4469" t="s">
        <v>168</v>
      </c>
      <c r="H4469" t="s">
        <v>135</v>
      </c>
      <c r="I4469" t="s">
        <v>136</v>
      </c>
      <c r="J4469" t="s">
        <v>137</v>
      </c>
      <c r="K4469" t="s">
        <v>138</v>
      </c>
      <c r="L4469" t="s">
        <v>12962</v>
      </c>
      <c r="M4469" t="s">
        <v>12963</v>
      </c>
      <c r="N4469">
        <v>2.0847222219999999</v>
      </c>
      <c r="O4469">
        <v>0</v>
      </c>
      <c r="P4469">
        <v>220</v>
      </c>
      <c r="Q4469">
        <v>141</v>
      </c>
      <c r="R4469">
        <v>245</v>
      </c>
      <c r="S4469">
        <v>29</v>
      </c>
      <c r="T4469">
        <v>28</v>
      </c>
      <c r="U4469">
        <v>7</v>
      </c>
      <c r="V4469">
        <v>0</v>
      </c>
      <c r="W4469">
        <v>0</v>
      </c>
      <c r="X4469">
        <v>109.15885815284588</v>
      </c>
      <c r="Y4469">
        <v>822.59548099815527</v>
      </c>
      <c r="Z4469">
        <v>593.25309650560735</v>
      </c>
      <c r="AA4469">
        <v>256.55289365780141</v>
      </c>
      <c r="AB4469">
        <v>94.133194202539599</v>
      </c>
      <c r="AC4469">
        <v>1159.2618823492614</v>
      </c>
      <c r="AD4469">
        <v>0</v>
      </c>
      <c r="AE4469">
        <v>3034.9554058662111</v>
      </c>
    </row>
    <row r="4470" spans="1:31" x14ac:dyDescent="0.25">
      <c r="A4470">
        <v>2362962</v>
      </c>
      <c r="B4470">
        <v>1</v>
      </c>
      <c r="C4470" t="s">
        <v>80</v>
      </c>
      <c r="D4470" t="s">
        <v>94</v>
      </c>
      <c r="E4470" t="s">
        <v>148</v>
      </c>
      <c r="F4470" t="s">
        <v>12964</v>
      </c>
      <c r="G4470" t="s">
        <v>240</v>
      </c>
      <c r="H4470" t="s">
        <v>151</v>
      </c>
      <c r="I4470" t="s">
        <v>136</v>
      </c>
      <c r="J4470" t="s">
        <v>137</v>
      </c>
      <c r="K4470" t="s">
        <v>138</v>
      </c>
      <c r="L4470" t="s">
        <v>12965</v>
      </c>
      <c r="M4470" t="s">
        <v>12966</v>
      </c>
      <c r="N4470">
        <v>3.0355555550000002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1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0.18725206354584001</v>
      </c>
      <c r="AC4470">
        <v>0</v>
      </c>
      <c r="AD4470">
        <v>0</v>
      </c>
      <c r="AE4470">
        <v>0.18725206354584001</v>
      </c>
    </row>
    <row r="4471" spans="1:31" x14ac:dyDescent="0.25">
      <c r="A4471">
        <v>2362939</v>
      </c>
      <c r="B4471">
        <v>1</v>
      </c>
      <c r="C4471" t="s">
        <v>80</v>
      </c>
      <c r="D4471" t="s">
        <v>84</v>
      </c>
      <c r="E4471" t="s">
        <v>171</v>
      </c>
      <c r="F4471" t="s">
        <v>680</v>
      </c>
      <c r="G4471" t="s">
        <v>168</v>
      </c>
      <c r="H4471" t="s">
        <v>135</v>
      </c>
      <c r="I4471" t="s">
        <v>136</v>
      </c>
      <c r="J4471" t="s">
        <v>137</v>
      </c>
      <c r="K4471" t="s">
        <v>138</v>
      </c>
      <c r="L4471" t="s">
        <v>12967</v>
      </c>
      <c r="M4471" t="s">
        <v>12968</v>
      </c>
      <c r="N4471">
        <v>0.13500000000000001</v>
      </c>
      <c r="O4471">
        <v>6</v>
      </c>
      <c r="P4471">
        <v>1369</v>
      </c>
      <c r="Q4471">
        <v>13</v>
      </c>
      <c r="R4471">
        <v>281</v>
      </c>
      <c r="S4471">
        <v>30</v>
      </c>
      <c r="T4471">
        <v>245</v>
      </c>
      <c r="U4471">
        <v>1</v>
      </c>
      <c r="V4471">
        <v>0</v>
      </c>
      <c r="W4471">
        <v>0.61786505442366013</v>
      </c>
      <c r="X4471">
        <v>69.321722286785715</v>
      </c>
      <c r="Y4471">
        <v>4.9578012870051609</v>
      </c>
      <c r="Z4471">
        <v>25.838981016703112</v>
      </c>
      <c r="AA4471">
        <v>46.277962981214763</v>
      </c>
      <c r="AB4471">
        <v>61.698132458914529</v>
      </c>
      <c r="AC4471">
        <v>2.538225192978361</v>
      </c>
      <c r="AD4471">
        <v>0</v>
      </c>
      <c r="AE4471">
        <v>211.2506902780253</v>
      </c>
    </row>
    <row r="4472" spans="1:31" x14ac:dyDescent="0.25">
      <c r="A4472">
        <v>2362696</v>
      </c>
      <c r="B4472">
        <v>1</v>
      </c>
      <c r="C4472" t="s">
        <v>81</v>
      </c>
      <c r="D4472" t="s">
        <v>112</v>
      </c>
      <c r="E4472" t="s">
        <v>166</v>
      </c>
      <c r="F4472" t="s">
        <v>12969</v>
      </c>
      <c r="G4472" t="s">
        <v>168</v>
      </c>
      <c r="H4472" t="s">
        <v>135</v>
      </c>
      <c r="I4472" t="s">
        <v>136</v>
      </c>
      <c r="J4472" t="s">
        <v>137</v>
      </c>
      <c r="K4472" t="s">
        <v>138</v>
      </c>
      <c r="L4472" t="s">
        <v>12970</v>
      </c>
      <c r="M4472" t="s">
        <v>12971</v>
      </c>
      <c r="N4472">
        <v>0.19388888800000001</v>
      </c>
      <c r="O4472">
        <v>0</v>
      </c>
      <c r="P4472">
        <v>886</v>
      </c>
      <c r="Q4472">
        <v>2</v>
      </c>
      <c r="R4472">
        <v>73</v>
      </c>
      <c r="S4472">
        <v>7</v>
      </c>
      <c r="T4472">
        <v>31</v>
      </c>
      <c r="U4472">
        <v>0</v>
      </c>
      <c r="V4472">
        <v>0</v>
      </c>
      <c r="W4472">
        <v>0</v>
      </c>
      <c r="X4472">
        <v>20.762495249118164</v>
      </c>
      <c r="Y4472">
        <v>1.3331777343637388</v>
      </c>
      <c r="Z4472">
        <v>6.6554260698285965</v>
      </c>
      <c r="AA4472">
        <v>2.6652702417665117</v>
      </c>
      <c r="AB4472">
        <v>2.5388213071535382</v>
      </c>
      <c r="AC4472">
        <v>0</v>
      </c>
      <c r="AD4472">
        <v>0</v>
      </c>
      <c r="AE4472">
        <v>33.955190602230552</v>
      </c>
    </row>
    <row r="4473" spans="1:31" x14ac:dyDescent="0.25">
      <c r="A4473">
        <v>2362839</v>
      </c>
      <c r="B4473">
        <v>1</v>
      </c>
      <c r="C4473" t="s">
        <v>80</v>
      </c>
      <c r="D4473" t="s">
        <v>93</v>
      </c>
      <c r="E4473" t="s">
        <v>154</v>
      </c>
      <c r="F4473" t="s">
        <v>12972</v>
      </c>
      <c r="G4473" t="s">
        <v>299</v>
      </c>
      <c r="H4473" t="s">
        <v>151</v>
      </c>
      <c r="I4473" t="s">
        <v>136</v>
      </c>
      <c r="J4473" t="s">
        <v>137</v>
      </c>
      <c r="K4473" t="s">
        <v>138</v>
      </c>
      <c r="L4473" t="s">
        <v>12973</v>
      </c>
      <c r="M4473" t="s">
        <v>12974</v>
      </c>
      <c r="N4473">
        <v>5.1019444439999999</v>
      </c>
      <c r="O4473">
        <v>0</v>
      </c>
      <c r="P4473">
        <v>3</v>
      </c>
      <c r="Q4473">
        <v>0</v>
      </c>
      <c r="R4473">
        <v>2</v>
      </c>
      <c r="S4473">
        <v>0</v>
      </c>
      <c r="T4473">
        <v>2</v>
      </c>
      <c r="U4473">
        <v>0</v>
      </c>
      <c r="V4473">
        <v>0</v>
      </c>
      <c r="W4473">
        <v>0</v>
      </c>
      <c r="X4473">
        <v>3.5076281381136205</v>
      </c>
      <c r="Y4473">
        <v>0</v>
      </c>
      <c r="Z4473">
        <v>282.04734815756291</v>
      </c>
      <c r="AA4473">
        <v>0</v>
      </c>
      <c r="AB4473">
        <v>197.10964766048431</v>
      </c>
      <c r="AC4473">
        <v>0</v>
      </c>
      <c r="AD4473">
        <v>0</v>
      </c>
      <c r="AE4473">
        <v>482.66462395616082</v>
      </c>
    </row>
    <row r="4474" spans="1:31" x14ac:dyDescent="0.25">
      <c r="A4474">
        <v>2363088</v>
      </c>
      <c r="B4474">
        <v>1</v>
      </c>
      <c r="C4474" t="s">
        <v>81</v>
      </c>
      <c r="D4474" t="s">
        <v>123</v>
      </c>
      <c r="E4474" t="s">
        <v>154</v>
      </c>
      <c r="F4474" t="s">
        <v>12975</v>
      </c>
      <c r="G4474" t="s">
        <v>299</v>
      </c>
      <c r="H4474" t="s">
        <v>151</v>
      </c>
      <c r="I4474" t="s">
        <v>136</v>
      </c>
      <c r="J4474" t="s">
        <v>137</v>
      </c>
      <c r="K4474" t="s">
        <v>138</v>
      </c>
      <c r="L4474" t="s">
        <v>12976</v>
      </c>
      <c r="M4474" t="s">
        <v>12977</v>
      </c>
      <c r="N4474">
        <v>1.115277777</v>
      </c>
      <c r="O4474">
        <v>0</v>
      </c>
      <c r="P4474">
        <v>0</v>
      </c>
      <c r="Q4474">
        <v>0</v>
      </c>
      <c r="R4474">
        <v>8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21.004987891937432</v>
      </c>
      <c r="AA4474">
        <v>0</v>
      </c>
      <c r="AB4474">
        <v>0</v>
      </c>
      <c r="AC4474">
        <v>0</v>
      </c>
      <c r="AD4474">
        <v>0</v>
      </c>
      <c r="AE4474">
        <v>21.004987891937432</v>
      </c>
    </row>
    <row r="4475" spans="1:31" x14ac:dyDescent="0.25">
      <c r="A4475">
        <v>2363025</v>
      </c>
      <c r="B4475">
        <v>1</v>
      </c>
      <c r="C4475" t="s">
        <v>81</v>
      </c>
      <c r="D4475" t="s">
        <v>122</v>
      </c>
      <c r="E4475" t="s">
        <v>166</v>
      </c>
      <c r="F4475" t="s">
        <v>12978</v>
      </c>
      <c r="G4475" t="s">
        <v>328</v>
      </c>
      <c r="H4475" t="s">
        <v>135</v>
      </c>
      <c r="I4475" t="s">
        <v>653</v>
      </c>
      <c r="J4475" t="s">
        <v>137</v>
      </c>
      <c r="K4475" t="s">
        <v>245</v>
      </c>
      <c r="L4475" t="s">
        <v>12979</v>
      </c>
      <c r="M4475" t="s">
        <v>12980</v>
      </c>
      <c r="N4475">
        <v>2.8055554999999999E-2</v>
      </c>
      <c r="O4475">
        <v>0</v>
      </c>
      <c r="P4475">
        <v>8672</v>
      </c>
      <c r="Q4475">
        <v>0</v>
      </c>
      <c r="R4475">
        <v>34</v>
      </c>
      <c r="S4475">
        <v>0</v>
      </c>
      <c r="T4475">
        <v>455</v>
      </c>
      <c r="U4475">
        <v>0</v>
      </c>
      <c r="V4475">
        <v>0</v>
      </c>
      <c r="W4475">
        <v>0</v>
      </c>
      <c r="X4475">
        <v>58.978625946408279</v>
      </c>
      <c r="Y4475">
        <v>0</v>
      </c>
      <c r="Z4475">
        <v>0.80592820470771287</v>
      </c>
      <c r="AA4475">
        <v>0</v>
      </c>
      <c r="AB4475">
        <v>19.473745074078685</v>
      </c>
      <c r="AC4475">
        <v>0</v>
      </c>
      <c r="AD4475">
        <v>0</v>
      </c>
      <c r="AE4475">
        <v>79.258299225194676</v>
      </c>
    </row>
    <row r="4476" spans="1:31" x14ac:dyDescent="0.25">
      <c r="A4476">
        <v>2362733</v>
      </c>
      <c r="B4476">
        <v>1</v>
      </c>
      <c r="C4476" t="s">
        <v>80</v>
      </c>
      <c r="D4476" t="s">
        <v>83</v>
      </c>
      <c r="E4476" t="s">
        <v>175</v>
      </c>
      <c r="F4476" t="s">
        <v>12981</v>
      </c>
      <c r="G4476" t="s">
        <v>901</v>
      </c>
      <c r="H4476" t="s">
        <v>151</v>
      </c>
      <c r="I4476" t="s">
        <v>136</v>
      </c>
      <c r="J4476" t="s">
        <v>137</v>
      </c>
      <c r="K4476" t="s">
        <v>138</v>
      </c>
      <c r="L4476" t="s">
        <v>12982</v>
      </c>
      <c r="M4476" t="s">
        <v>12983</v>
      </c>
      <c r="N4476">
        <v>0.80666666600000003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1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0.10667663974695443</v>
      </c>
      <c r="AC4476">
        <v>0</v>
      </c>
      <c r="AD4476">
        <v>0</v>
      </c>
      <c r="AE4476">
        <v>0.10667663974695443</v>
      </c>
    </row>
    <row r="4477" spans="1:31" x14ac:dyDescent="0.25">
      <c r="A4477">
        <v>2362974</v>
      </c>
      <c r="B4477">
        <v>1</v>
      </c>
      <c r="C4477" t="s">
        <v>80</v>
      </c>
      <c r="D4477" t="s">
        <v>83</v>
      </c>
      <c r="E4477" t="s">
        <v>148</v>
      </c>
      <c r="F4477" t="s">
        <v>1002</v>
      </c>
      <c r="G4477" t="s">
        <v>150</v>
      </c>
      <c r="H4477" t="s">
        <v>151</v>
      </c>
      <c r="I4477" t="s">
        <v>136</v>
      </c>
      <c r="J4477" t="s">
        <v>137</v>
      </c>
      <c r="K4477" t="s">
        <v>138</v>
      </c>
      <c r="L4477" t="s">
        <v>12984</v>
      </c>
      <c r="M4477" t="s">
        <v>12985</v>
      </c>
      <c r="N4477">
        <v>1.2719444440000001</v>
      </c>
      <c r="O4477">
        <v>0</v>
      </c>
      <c r="P4477">
        <v>2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2.7828875019154169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2.7828875019154169</v>
      </c>
    </row>
    <row r="4478" spans="1:31" x14ac:dyDescent="0.25">
      <c r="A4478">
        <v>2363137</v>
      </c>
      <c r="B4478">
        <v>1</v>
      </c>
      <c r="C4478" t="s">
        <v>80</v>
      </c>
      <c r="D4478" t="s">
        <v>97</v>
      </c>
      <c r="E4478" t="s">
        <v>148</v>
      </c>
      <c r="F4478" t="s">
        <v>6960</v>
      </c>
      <c r="G4478" t="s">
        <v>160</v>
      </c>
      <c r="H4478" t="s">
        <v>151</v>
      </c>
      <c r="I4478" t="s">
        <v>136</v>
      </c>
      <c r="J4478" t="s">
        <v>137</v>
      </c>
      <c r="K4478" t="s">
        <v>138</v>
      </c>
      <c r="L4478" t="s">
        <v>12986</v>
      </c>
      <c r="M4478" t="s">
        <v>12987</v>
      </c>
      <c r="N4478">
        <v>1.2994444439999999</v>
      </c>
      <c r="O4478">
        <v>0</v>
      </c>
      <c r="P4478">
        <v>6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2.0476074585103889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2.0476074585103889</v>
      </c>
    </row>
    <row r="4479" spans="1:31" x14ac:dyDescent="0.25">
      <c r="A4479">
        <v>2362719</v>
      </c>
      <c r="B4479">
        <v>1</v>
      </c>
      <c r="C4479" t="s">
        <v>81</v>
      </c>
      <c r="D4479" t="s">
        <v>116</v>
      </c>
      <c r="E4479" t="s">
        <v>166</v>
      </c>
      <c r="F4479" t="s">
        <v>9836</v>
      </c>
      <c r="G4479" t="s">
        <v>168</v>
      </c>
      <c r="H4479" t="s">
        <v>135</v>
      </c>
      <c r="I4479" t="s">
        <v>136</v>
      </c>
      <c r="J4479" t="s">
        <v>137</v>
      </c>
      <c r="K4479" t="s">
        <v>138</v>
      </c>
      <c r="L4479" t="s">
        <v>12988</v>
      </c>
      <c r="M4479" t="s">
        <v>12989</v>
      </c>
      <c r="N4479">
        <v>0.56944444400000005</v>
      </c>
      <c r="O4479">
        <v>2</v>
      </c>
      <c r="P4479">
        <v>430</v>
      </c>
      <c r="Q4479">
        <v>19</v>
      </c>
      <c r="R4479">
        <v>23</v>
      </c>
      <c r="S4479">
        <v>18</v>
      </c>
      <c r="T4479">
        <v>28</v>
      </c>
      <c r="U4479">
        <v>0</v>
      </c>
      <c r="V4479">
        <v>0</v>
      </c>
      <c r="W4479">
        <v>0.18241409461232225</v>
      </c>
      <c r="X4479">
        <v>37.750809258634781</v>
      </c>
      <c r="Y4479">
        <v>74.039465266574354</v>
      </c>
      <c r="Z4479">
        <v>8.9806617485290179</v>
      </c>
      <c r="AA4479">
        <v>75.26968740323143</v>
      </c>
      <c r="AB4479">
        <v>2.4252652119836942</v>
      </c>
      <c r="AC4479">
        <v>0</v>
      </c>
      <c r="AD4479">
        <v>0</v>
      </c>
      <c r="AE4479">
        <v>198.6483029835656</v>
      </c>
    </row>
    <row r="4480" spans="1:31" x14ac:dyDescent="0.25">
      <c r="A4480">
        <v>2363051</v>
      </c>
      <c r="B4480">
        <v>1</v>
      </c>
      <c r="C4480" t="s">
        <v>81</v>
      </c>
      <c r="D4480" t="s">
        <v>118</v>
      </c>
      <c r="E4480" t="s">
        <v>154</v>
      </c>
      <c r="F4480" t="s">
        <v>12990</v>
      </c>
      <c r="G4480" t="s">
        <v>299</v>
      </c>
      <c r="H4480" t="s">
        <v>151</v>
      </c>
      <c r="I4480" t="s">
        <v>136</v>
      </c>
      <c r="J4480" t="s">
        <v>137</v>
      </c>
      <c r="K4480" t="s">
        <v>138</v>
      </c>
      <c r="L4480" t="s">
        <v>12991</v>
      </c>
      <c r="M4480" t="s">
        <v>12992</v>
      </c>
      <c r="N4480">
        <v>0.454444444</v>
      </c>
      <c r="O4480">
        <v>0</v>
      </c>
      <c r="P4480">
        <v>350</v>
      </c>
      <c r="Q4480">
        <v>0</v>
      </c>
      <c r="R4480">
        <v>1</v>
      </c>
      <c r="S4480">
        <v>0</v>
      </c>
      <c r="T4480">
        <v>15</v>
      </c>
      <c r="U4480">
        <v>0</v>
      </c>
      <c r="V4480">
        <v>0</v>
      </c>
      <c r="W4480">
        <v>0</v>
      </c>
      <c r="X4480">
        <v>47.470747149932706</v>
      </c>
      <c r="Y4480">
        <v>0</v>
      </c>
      <c r="Z4480">
        <v>0.65981009003418234</v>
      </c>
      <c r="AA4480">
        <v>0</v>
      </c>
      <c r="AB4480">
        <v>10.723867196529373</v>
      </c>
      <c r="AC4480">
        <v>0</v>
      </c>
      <c r="AD4480">
        <v>0</v>
      </c>
      <c r="AE4480">
        <v>58.854424436496259</v>
      </c>
    </row>
    <row r="4481" spans="1:31" x14ac:dyDescent="0.25">
      <c r="A4481">
        <v>2362968</v>
      </c>
      <c r="B4481">
        <v>1</v>
      </c>
      <c r="C4481" t="s">
        <v>80</v>
      </c>
      <c r="D4481" t="s">
        <v>97</v>
      </c>
      <c r="E4481" t="s">
        <v>148</v>
      </c>
      <c r="F4481" t="s">
        <v>12993</v>
      </c>
      <c r="G4481" t="s">
        <v>160</v>
      </c>
      <c r="H4481" t="s">
        <v>151</v>
      </c>
      <c r="I4481" t="s">
        <v>136</v>
      </c>
      <c r="J4481" t="s">
        <v>137</v>
      </c>
      <c r="K4481" t="s">
        <v>138</v>
      </c>
      <c r="L4481" t="s">
        <v>12994</v>
      </c>
      <c r="M4481" t="s">
        <v>12995</v>
      </c>
      <c r="N4481">
        <v>1.085555555</v>
      </c>
      <c r="O4481">
        <v>0</v>
      </c>
      <c r="P4481">
        <v>1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1.4984557461050203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1.4984557461050203</v>
      </c>
    </row>
    <row r="4482" spans="1:31" x14ac:dyDescent="0.25">
      <c r="A4482">
        <v>2362805</v>
      </c>
      <c r="B4482">
        <v>1</v>
      </c>
      <c r="C4482" t="s">
        <v>81</v>
      </c>
      <c r="D4482" t="s">
        <v>112</v>
      </c>
      <c r="E4482" t="s">
        <v>148</v>
      </c>
      <c r="F4482" t="s">
        <v>12996</v>
      </c>
      <c r="G4482" t="s">
        <v>160</v>
      </c>
      <c r="H4482" t="s">
        <v>151</v>
      </c>
      <c r="I4482" t="s">
        <v>136</v>
      </c>
      <c r="J4482" t="s">
        <v>137</v>
      </c>
      <c r="K4482" t="s">
        <v>138</v>
      </c>
      <c r="L4482" t="s">
        <v>12997</v>
      </c>
      <c r="M4482" t="s">
        <v>12998</v>
      </c>
      <c r="N4482">
        <v>1.7113888880000001</v>
      </c>
      <c r="O4482">
        <v>0</v>
      </c>
      <c r="P4482">
        <v>2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0.43168451924018059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0.43168451924018059</v>
      </c>
    </row>
    <row r="4483" spans="1:31" x14ac:dyDescent="0.25">
      <c r="A4483">
        <v>2362759</v>
      </c>
      <c r="B4483">
        <v>1</v>
      </c>
      <c r="C4483" t="s">
        <v>80</v>
      </c>
      <c r="D4483" t="s">
        <v>107</v>
      </c>
      <c r="E4483" t="s">
        <v>171</v>
      </c>
      <c r="F4483" t="s">
        <v>12999</v>
      </c>
      <c r="G4483" t="s">
        <v>244</v>
      </c>
      <c r="H4483" t="s">
        <v>135</v>
      </c>
      <c r="I4483" t="s">
        <v>136</v>
      </c>
      <c r="J4483" t="s">
        <v>137</v>
      </c>
      <c r="K4483" t="s">
        <v>245</v>
      </c>
      <c r="L4483" t="s">
        <v>13000</v>
      </c>
      <c r="M4483" t="s">
        <v>13001</v>
      </c>
      <c r="N4483">
        <v>0.75194444400000005</v>
      </c>
      <c r="O4483">
        <v>0</v>
      </c>
      <c r="P4483">
        <v>31</v>
      </c>
      <c r="Q4483">
        <v>0</v>
      </c>
      <c r="R4483">
        <v>0</v>
      </c>
      <c r="S4483">
        <v>0</v>
      </c>
      <c r="T4483">
        <v>26</v>
      </c>
      <c r="U4483">
        <v>0</v>
      </c>
      <c r="V4483">
        <v>0</v>
      </c>
      <c r="W4483">
        <v>0</v>
      </c>
      <c r="X4483">
        <v>6.8058034609724194</v>
      </c>
      <c r="Y4483">
        <v>0</v>
      </c>
      <c r="Z4483">
        <v>0</v>
      </c>
      <c r="AA4483">
        <v>0</v>
      </c>
      <c r="AB4483">
        <v>18.268319355999687</v>
      </c>
      <c r="AC4483">
        <v>0</v>
      </c>
      <c r="AD4483">
        <v>0</v>
      </c>
      <c r="AE4483">
        <v>25.074122816972107</v>
      </c>
    </row>
    <row r="4484" spans="1:31" x14ac:dyDescent="0.25">
      <c r="A4484">
        <v>2363057</v>
      </c>
      <c r="B4484">
        <v>1</v>
      </c>
      <c r="C4484" t="s">
        <v>80</v>
      </c>
      <c r="D4484" t="s">
        <v>94</v>
      </c>
      <c r="E4484" t="s">
        <v>148</v>
      </c>
      <c r="F4484" t="s">
        <v>13002</v>
      </c>
      <c r="G4484" t="s">
        <v>240</v>
      </c>
      <c r="H4484" t="s">
        <v>151</v>
      </c>
      <c r="I4484" t="s">
        <v>136</v>
      </c>
      <c r="J4484" t="s">
        <v>137</v>
      </c>
      <c r="K4484" t="s">
        <v>138</v>
      </c>
      <c r="L4484" t="s">
        <v>13003</v>
      </c>
      <c r="M4484" t="s">
        <v>13004</v>
      </c>
      <c r="N4484">
        <v>1.544166666</v>
      </c>
      <c r="O4484">
        <v>0</v>
      </c>
      <c r="P4484">
        <v>4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1.5831276637828502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1.5831276637828502</v>
      </c>
    </row>
    <row r="4485" spans="1:31" x14ac:dyDescent="0.25">
      <c r="A4485">
        <v>2362848</v>
      </c>
      <c r="B4485">
        <v>1</v>
      </c>
      <c r="C4485" t="s">
        <v>80</v>
      </c>
      <c r="D4485" t="s">
        <v>101</v>
      </c>
      <c r="E4485" t="s">
        <v>225</v>
      </c>
      <c r="F4485" t="s">
        <v>8373</v>
      </c>
      <c r="G4485" t="s">
        <v>156</v>
      </c>
      <c r="H4485" t="s">
        <v>151</v>
      </c>
      <c r="I4485" t="s">
        <v>136</v>
      </c>
      <c r="J4485" t="s">
        <v>137</v>
      </c>
      <c r="K4485" t="s">
        <v>138</v>
      </c>
      <c r="L4485" t="s">
        <v>13005</v>
      </c>
      <c r="M4485" t="s">
        <v>13006</v>
      </c>
      <c r="N4485">
        <v>0.34055555500000001</v>
      </c>
      <c r="O4485">
        <v>0</v>
      </c>
      <c r="P4485">
        <v>24</v>
      </c>
      <c r="Q4485">
        <v>0</v>
      </c>
      <c r="R4485">
        <v>0</v>
      </c>
      <c r="S4485">
        <v>0</v>
      </c>
      <c r="T4485">
        <v>5</v>
      </c>
      <c r="U4485">
        <v>0</v>
      </c>
      <c r="V4485">
        <v>0</v>
      </c>
      <c r="W4485">
        <v>0</v>
      </c>
      <c r="X4485">
        <v>8.1715592508390902</v>
      </c>
      <c r="Y4485">
        <v>0</v>
      </c>
      <c r="Z4485">
        <v>0</v>
      </c>
      <c r="AA4485">
        <v>0</v>
      </c>
      <c r="AB4485">
        <v>2.5570725866916835</v>
      </c>
      <c r="AC4485">
        <v>0</v>
      </c>
      <c r="AD4485">
        <v>0</v>
      </c>
      <c r="AE4485">
        <v>10.728631837530774</v>
      </c>
    </row>
    <row r="4486" spans="1:31" x14ac:dyDescent="0.25">
      <c r="A4486">
        <v>2362699</v>
      </c>
      <c r="B4486">
        <v>1</v>
      </c>
      <c r="C4486" t="s">
        <v>81</v>
      </c>
      <c r="D4486" t="s">
        <v>117</v>
      </c>
      <c r="E4486" t="s">
        <v>320</v>
      </c>
      <c r="F4486" t="s">
        <v>2872</v>
      </c>
      <c r="G4486" t="s">
        <v>168</v>
      </c>
      <c r="H4486" t="s">
        <v>135</v>
      </c>
      <c r="I4486" t="s">
        <v>136</v>
      </c>
      <c r="J4486" t="s">
        <v>137</v>
      </c>
      <c r="K4486" t="s">
        <v>138</v>
      </c>
      <c r="L4486" t="s">
        <v>13007</v>
      </c>
      <c r="M4486" t="s">
        <v>13008</v>
      </c>
      <c r="N4486">
        <v>9.2499999999999999E-2</v>
      </c>
      <c r="O4486">
        <v>0</v>
      </c>
      <c r="P4486">
        <v>8808</v>
      </c>
      <c r="Q4486">
        <v>15</v>
      </c>
      <c r="R4486">
        <v>675</v>
      </c>
      <c r="S4486">
        <v>67</v>
      </c>
      <c r="T4486">
        <v>984</v>
      </c>
      <c r="U4486">
        <v>3</v>
      </c>
      <c r="V4486">
        <v>2</v>
      </c>
      <c r="W4486">
        <v>0</v>
      </c>
      <c r="X4486">
        <v>105.77040220813625</v>
      </c>
      <c r="Y4486">
        <v>3.6695963876752598</v>
      </c>
      <c r="Z4486">
        <v>40.669721007952447</v>
      </c>
      <c r="AA4486">
        <v>22.356761606068641</v>
      </c>
      <c r="AB4486">
        <v>32.013287535547498</v>
      </c>
      <c r="AC4486">
        <v>21.053267921769301</v>
      </c>
      <c r="AD4486">
        <v>11.49116873341185</v>
      </c>
      <c r="AE4486">
        <v>237.02420540056124</v>
      </c>
    </row>
    <row r="4487" spans="1:31" x14ac:dyDescent="0.25">
      <c r="A4487">
        <v>2363134</v>
      </c>
      <c r="B4487">
        <v>1</v>
      </c>
      <c r="C4487" t="s">
        <v>81</v>
      </c>
      <c r="D4487" t="s">
        <v>113</v>
      </c>
      <c r="E4487" t="s">
        <v>154</v>
      </c>
      <c r="F4487" t="s">
        <v>13009</v>
      </c>
      <c r="G4487" t="s">
        <v>299</v>
      </c>
      <c r="H4487" t="s">
        <v>151</v>
      </c>
      <c r="I4487" t="s">
        <v>136</v>
      </c>
      <c r="J4487" t="s">
        <v>137</v>
      </c>
      <c r="K4487" t="s">
        <v>138</v>
      </c>
      <c r="L4487" t="s">
        <v>13010</v>
      </c>
      <c r="M4487" t="s">
        <v>13011</v>
      </c>
      <c r="N4487">
        <v>3.5105555549999998</v>
      </c>
      <c r="O4487">
        <v>0</v>
      </c>
      <c r="P4487">
        <v>46</v>
      </c>
      <c r="Q4487">
        <v>0</v>
      </c>
      <c r="R4487">
        <v>4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28.259913749737102</v>
      </c>
      <c r="Y4487">
        <v>0</v>
      </c>
      <c r="Z4487">
        <v>8.1873917169317725</v>
      </c>
      <c r="AA4487">
        <v>0</v>
      </c>
      <c r="AB4487">
        <v>0</v>
      </c>
      <c r="AC4487">
        <v>0</v>
      </c>
      <c r="AD4487">
        <v>0</v>
      </c>
      <c r="AE4487">
        <v>36.447305466668872</v>
      </c>
    </row>
    <row r="4488" spans="1:31" x14ac:dyDescent="0.25">
      <c r="A4488">
        <v>2362885</v>
      </c>
      <c r="B4488">
        <v>1</v>
      </c>
      <c r="C4488" t="s">
        <v>80</v>
      </c>
      <c r="D4488" t="s">
        <v>93</v>
      </c>
      <c r="E4488" t="s">
        <v>148</v>
      </c>
      <c r="F4488" t="s">
        <v>13012</v>
      </c>
      <c r="G4488" t="s">
        <v>240</v>
      </c>
      <c r="H4488" t="s">
        <v>151</v>
      </c>
      <c r="I4488" t="s">
        <v>136</v>
      </c>
      <c r="J4488" t="s">
        <v>137</v>
      </c>
      <c r="K4488" t="s">
        <v>138</v>
      </c>
      <c r="L4488" t="s">
        <v>13013</v>
      </c>
      <c r="M4488" t="s">
        <v>13014</v>
      </c>
      <c r="N4488">
        <v>6.2197222219999997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13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79.088404888605496</v>
      </c>
      <c r="AC4488">
        <v>0</v>
      </c>
      <c r="AD4488">
        <v>0</v>
      </c>
      <c r="AE4488">
        <v>79.088404888605496</v>
      </c>
    </row>
    <row r="4489" spans="1:31" x14ac:dyDescent="0.25">
      <c r="A4489">
        <v>2362991</v>
      </c>
      <c r="B4489">
        <v>1</v>
      </c>
      <c r="C4489" t="s">
        <v>81</v>
      </c>
      <c r="D4489" t="s">
        <v>127</v>
      </c>
      <c r="E4489" t="s">
        <v>171</v>
      </c>
      <c r="F4489" t="s">
        <v>6241</v>
      </c>
      <c r="G4489" t="s">
        <v>168</v>
      </c>
      <c r="H4489" t="s">
        <v>135</v>
      </c>
      <c r="I4489" t="s">
        <v>136</v>
      </c>
      <c r="J4489" t="s">
        <v>137</v>
      </c>
      <c r="K4489" t="s">
        <v>138</v>
      </c>
      <c r="L4489" t="s">
        <v>13015</v>
      </c>
      <c r="M4489" t="s">
        <v>13016</v>
      </c>
      <c r="N4489">
        <v>1.5508333329999999</v>
      </c>
      <c r="O4489">
        <v>3</v>
      </c>
      <c r="P4489">
        <v>4</v>
      </c>
      <c r="Q4489">
        <v>42</v>
      </c>
      <c r="R4489">
        <v>19</v>
      </c>
      <c r="S4489">
        <v>2</v>
      </c>
      <c r="T4489">
        <v>2</v>
      </c>
      <c r="U4489">
        <v>0</v>
      </c>
      <c r="V4489">
        <v>0</v>
      </c>
      <c r="W4489">
        <v>2.9586903303488001</v>
      </c>
      <c r="X4489">
        <v>2.9629732252740539</v>
      </c>
      <c r="Y4489">
        <v>179.68481685398746</v>
      </c>
      <c r="Z4489">
        <v>231.60128672776872</v>
      </c>
      <c r="AA4489">
        <v>11.349119696386294</v>
      </c>
      <c r="AB4489">
        <v>4.1090133256700412</v>
      </c>
      <c r="AC4489">
        <v>0</v>
      </c>
      <c r="AD4489">
        <v>0</v>
      </c>
      <c r="AE4489">
        <v>432.66590015943541</v>
      </c>
    </row>
    <row r="4490" spans="1:31" x14ac:dyDescent="0.25">
      <c r="A4490">
        <v>2362742</v>
      </c>
      <c r="B4490">
        <v>1</v>
      </c>
      <c r="C4490" t="s">
        <v>80</v>
      </c>
      <c r="D4490" t="s">
        <v>94</v>
      </c>
      <c r="E4490" t="s">
        <v>225</v>
      </c>
      <c r="F4490" t="s">
        <v>13017</v>
      </c>
      <c r="G4490" t="s">
        <v>10275</v>
      </c>
      <c r="H4490" t="s">
        <v>151</v>
      </c>
      <c r="I4490" t="s">
        <v>136</v>
      </c>
      <c r="J4490" t="s">
        <v>137</v>
      </c>
      <c r="K4490" t="s">
        <v>138</v>
      </c>
      <c r="L4490" t="s">
        <v>13018</v>
      </c>
      <c r="M4490" t="s">
        <v>13019</v>
      </c>
      <c r="N4490">
        <v>3.6461111110000002</v>
      </c>
      <c r="O4490">
        <v>0</v>
      </c>
      <c r="P4490">
        <v>16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11.571833275966547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11.571833275966547</v>
      </c>
    </row>
    <row r="4491" spans="1:31" x14ac:dyDescent="0.25">
      <c r="A4491">
        <v>2362785</v>
      </c>
      <c r="B4491">
        <v>1</v>
      </c>
      <c r="C4491" t="s">
        <v>81</v>
      </c>
      <c r="D4491" t="s">
        <v>118</v>
      </c>
      <c r="E4491" t="s">
        <v>148</v>
      </c>
      <c r="F4491" t="s">
        <v>13020</v>
      </c>
      <c r="G4491" t="s">
        <v>181</v>
      </c>
      <c r="H4491" t="s">
        <v>151</v>
      </c>
      <c r="I4491" t="s">
        <v>136</v>
      </c>
      <c r="J4491" t="s">
        <v>3</v>
      </c>
      <c r="K4491" t="s">
        <v>138</v>
      </c>
      <c r="L4491" t="s">
        <v>13021</v>
      </c>
      <c r="M4491" t="s">
        <v>13022</v>
      </c>
      <c r="N4491">
        <v>3.1608333329999998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1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2.7554844237241323</v>
      </c>
      <c r="AC4491">
        <v>0</v>
      </c>
      <c r="AD4491">
        <v>0</v>
      </c>
      <c r="AE4491">
        <v>2.7554844237241323</v>
      </c>
    </row>
    <row r="4492" spans="1:31" x14ac:dyDescent="0.25">
      <c r="A4492">
        <v>2362808</v>
      </c>
      <c r="B4492">
        <v>1</v>
      </c>
      <c r="C4492" t="s">
        <v>80</v>
      </c>
      <c r="D4492" t="s">
        <v>92</v>
      </c>
      <c r="E4492" t="s">
        <v>225</v>
      </c>
      <c r="F4492" t="s">
        <v>13023</v>
      </c>
      <c r="G4492" t="s">
        <v>1730</v>
      </c>
      <c r="H4492" t="s">
        <v>151</v>
      </c>
      <c r="I4492" t="s">
        <v>136</v>
      </c>
      <c r="J4492" t="s">
        <v>137</v>
      </c>
      <c r="K4492" t="s">
        <v>138</v>
      </c>
      <c r="L4492" t="s">
        <v>13024</v>
      </c>
      <c r="M4492" t="s">
        <v>13025</v>
      </c>
      <c r="N4492">
        <v>1.2044444439999999</v>
      </c>
      <c r="O4492">
        <v>0</v>
      </c>
      <c r="P4492">
        <v>11</v>
      </c>
      <c r="Q4492">
        <v>0</v>
      </c>
      <c r="R4492">
        <v>0</v>
      </c>
      <c r="S4492">
        <v>0</v>
      </c>
      <c r="T4492">
        <v>2</v>
      </c>
      <c r="U4492">
        <v>0</v>
      </c>
      <c r="V4492">
        <v>1</v>
      </c>
      <c r="W4492">
        <v>0</v>
      </c>
      <c r="X4492">
        <v>3.0545203961949001</v>
      </c>
      <c r="Y4492">
        <v>0</v>
      </c>
      <c r="Z4492">
        <v>0</v>
      </c>
      <c r="AA4492">
        <v>0</v>
      </c>
      <c r="AB4492">
        <v>0.45358762578650563</v>
      </c>
      <c r="AC4492">
        <v>0</v>
      </c>
      <c r="AD4492">
        <v>0.62781156823919892</v>
      </c>
      <c r="AE4492">
        <v>4.1359195902206043</v>
      </c>
    </row>
    <row r="4493" spans="1:31" x14ac:dyDescent="0.25">
      <c r="A4493">
        <v>2363140</v>
      </c>
      <c r="B4493">
        <v>1</v>
      </c>
      <c r="C4493" t="s">
        <v>80</v>
      </c>
      <c r="D4493" t="s">
        <v>104</v>
      </c>
      <c r="E4493" t="s">
        <v>148</v>
      </c>
      <c r="F4493" t="s">
        <v>6875</v>
      </c>
      <c r="G4493" t="s">
        <v>160</v>
      </c>
      <c r="H4493" t="s">
        <v>151</v>
      </c>
      <c r="I4493" t="s">
        <v>136</v>
      </c>
      <c r="J4493" t="s">
        <v>137</v>
      </c>
      <c r="K4493" t="s">
        <v>138</v>
      </c>
      <c r="L4493" t="s">
        <v>13026</v>
      </c>
      <c r="M4493" t="s">
        <v>13027</v>
      </c>
      <c r="N4493">
        <v>1.0652777769999999</v>
      </c>
      <c r="O4493">
        <v>0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0.35599504707806673</v>
      </c>
      <c r="AA4493">
        <v>0</v>
      </c>
      <c r="AB4493">
        <v>0</v>
      </c>
      <c r="AC4493">
        <v>0</v>
      </c>
      <c r="AD4493">
        <v>0</v>
      </c>
      <c r="AE4493">
        <v>0.35599504707806673</v>
      </c>
    </row>
    <row r="4494" spans="1:31" x14ac:dyDescent="0.25">
      <c r="A4494">
        <v>2362971</v>
      </c>
      <c r="B4494">
        <v>1</v>
      </c>
      <c r="C4494" t="s">
        <v>81</v>
      </c>
      <c r="D4494" t="s">
        <v>112</v>
      </c>
      <c r="E4494" t="s">
        <v>154</v>
      </c>
      <c r="F4494" t="s">
        <v>13028</v>
      </c>
      <c r="G4494" t="s">
        <v>299</v>
      </c>
      <c r="H4494" t="s">
        <v>151</v>
      </c>
      <c r="I4494" t="s">
        <v>136</v>
      </c>
      <c r="J4494" t="s">
        <v>137</v>
      </c>
      <c r="K4494" t="s">
        <v>138</v>
      </c>
      <c r="L4494" t="s">
        <v>13029</v>
      </c>
      <c r="M4494" t="s">
        <v>13030</v>
      </c>
      <c r="N4494">
        <v>4.3491666660000003</v>
      </c>
      <c r="O4494">
        <v>0</v>
      </c>
      <c r="P4494">
        <v>0</v>
      </c>
      <c r="Q4494">
        <v>0</v>
      </c>
      <c r="R4494">
        <v>2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78.601800464417963</v>
      </c>
      <c r="AA4494">
        <v>0</v>
      </c>
      <c r="AB4494">
        <v>0</v>
      </c>
      <c r="AC4494">
        <v>0</v>
      </c>
      <c r="AD4494">
        <v>0</v>
      </c>
      <c r="AE4494">
        <v>78.601800464417963</v>
      </c>
    </row>
    <row r="4495" spans="1:31" x14ac:dyDescent="0.25">
      <c r="A4495">
        <v>2362948</v>
      </c>
      <c r="B4495">
        <v>1</v>
      </c>
      <c r="C4495" t="s">
        <v>81</v>
      </c>
      <c r="D4495" t="s">
        <v>112</v>
      </c>
      <c r="E4495" t="s">
        <v>225</v>
      </c>
      <c r="F4495" t="s">
        <v>13031</v>
      </c>
      <c r="G4495" t="s">
        <v>464</v>
      </c>
      <c r="H4495" t="s">
        <v>151</v>
      </c>
      <c r="I4495" t="s">
        <v>136</v>
      </c>
      <c r="J4495" t="s">
        <v>137</v>
      </c>
      <c r="K4495" t="s">
        <v>138</v>
      </c>
      <c r="L4495" t="s">
        <v>13032</v>
      </c>
      <c r="M4495" t="s">
        <v>13033</v>
      </c>
      <c r="N4495">
        <v>1.001944444</v>
      </c>
      <c r="O4495">
        <v>0</v>
      </c>
      <c r="P4495">
        <v>100</v>
      </c>
      <c r="Q4495">
        <v>0</v>
      </c>
      <c r="R4495">
        <v>1</v>
      </c>
      <c r="S4495">
        <v>0</v>
      </c>
      <c r="T4495">
        <v>4</v>
      </c>
      <c r="U4495">
        <v>0</v>
      </c>
      <c r="V4495">
        <v>0</v>
      </c>
      <c r="W4495">
        <v>0</v>
      </c>
      <c r="X4495">
        <v>29.467969430097444</v>
      </c>
      <c r="Y4495">
        <v>0</v>
      </c>
      <c r="Z4495">
        <v>5.5990037211771121E-2</v>
      </c>
      <c r="AA4495">
        <v>0</v>
      </c>
      <c r="AB4495">
        <v>4.8548147906715666</v>
      </c>
      <c r="AC4495">
        <v>0</v>
      </c>
      <c r="AD4495">
        <v>0</v>
      </c>
      <c r="AE4495">
        <v>34.37877425798078</v>
      </c>
    </row>
    <row r="4496" spans="1:31" x14ac:dyDescent="0.25">
      <c r="A4496">
        <v>2363157</v>
      </c>
      <c r="B4496">
        <v>1</v>
      </c>
      <c r="C4496" t="s">
        <v>81</v>
      </c>
      <c r="D4496" t="s">
        <v>113</v>
      </c>
      <c r="E4496" t="s">
        <v>148</v>
      </c>
      <c r="F4496" t="s">
        <v>13034</v>
      </c>
      <c r="G4496" t="s">
        <v>160</v>
      </c>
      <c r="H4496" t="s">
        <v>151</v>
      </c>
      <c r="I4496" t="s">
        <v>136</v>
      </c>
      <c r="J4496" t="s">
        <v>137</v>
      </c>
      <c r="K4496" t="s">
        <v>138</v>
      </c>
      <c r="L4496" t="s">
        <v>13035</v>
      </c>
      <c r="M4496" t="s">
        <v>13036</v>
      </c>
      <c r="N4496">
        <v>2.3977777769999999</v>
      </c>
      <c r="O4496">
        <v>0</v>
      </c>
      <c r="P4496">
        <v>1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1.2540327234701021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1.2540327234701021</v>
      </c>
    </row>
    <row r="4497" spans="1:31" x14ac:dyDescent="0.25">
      <c r="A4497">
        <v>2362762</v>
      </c>
      <c r="B4497">
        <v>1</v>
      </c>
      <c r="C4497" t="s">
        <v>81</v>
      </c>
      <c r="D4497" t="s">
        <v>112</v>
      </c>
      <c r="E4497" t="s">
        <v>166</v>
      </c>
      <c r="F4497" t="s">
        <v>13037</v>
      </c>
      <c r="G4497" t="s">
        <v>244</v>
      </c>
      <c r="H4497" t="s">
        <v>135</v>
      </c>
      <c r="I4497" t="s">
        <v>136</v>
      </c>
      <c r="J4497" t="s">
        <v>137</v>
      </c>
      <c r="K4497" t="s">
        <v>245</v>
      </c>
      <c r="L4497" t="s">
        <v>13038</v>
      </c>
      <c r="M4497" t="s">
        <v>13039</v>
      </c>
      <c r="N4497">
        <v>4.1286111109999997</v>
      </c>
      <c r="O4497">
        <v>0</v>
      </c>
      <c r="P4497">
        <v>0</v>
      </c>
      <c r="Q4497">
        <v>23</v>
      </c>
      <c r="R4497">
        <v>18</v>
      </c>
      <c r="S4497">
        <v>6</v>
      </c>
      <c r="T4497">
        <v>1</v>
      </c>
      <c r="U4497">
        <v>0</v>
      </c>
      <c r="V4497">
        <v>0</v>
      </c>
      <c r="W4497">
        <v>0</v>
      </c>
      <c r="X4497">
        <v>0</v>
      </c>
      <c r="Y4497">
        <v>1553.317820673542</v>
      </c>
      <c r="Z4497">
        <v>1315.6053569528908</v>
      </c>
      <c r="AA4497">
        <v>223.7745150526336</v>
      </c>
      <c r="AB4497">
        <v>10.312239164296832</v>
      </c>
      <c r="AC4497">
        <v>0</v>
      </c>
      <c r="AD4497">
        <v>0</v>
      </c>
      <c r="AE4497">
        <v>3103.0099318433631</v>
      </c>
    </row>
    <row r="4498" spans="1:31" x14ac:dyDescent="0.25">
      <c r="A4498">
        <v>2362725</v>
      </c>
      <c r="B4498">
        <v>1</v>
      </c>
      <c r="C4498" t="s">
        <v>81</v>
      </c>
      <c r="D4498" t="s">
        <v>122</v>
      </c>
      <c r="E4498" t="s">
        <v>166</v>
      </c>
      <c r="F4498" t="s">
        <v>13040</v>
      </c>
      <c r="G4498" t="s">
        <v>168</v>
      </c>
      <c r="H4498" t="s">
        <v>135</v>
      </c>
      <c r="I4498" t="s">
        <v>136</v>
      </c>
      <c r="J4498" t="s">
        <v>137</v>
      </c>
      <c r="K4498" t="s">
        <v>138</v>
      </c>
      <c r="L4498" t="s">
        <v>13041</v>
      </c>
      <c r="M4498" t="s">
        <v>13042</v>
      </c>
      <c r="N4498">
        <v>0.14277777699999999</v>
      </c>
      <c r="O4498">
        <v>26</v>
      </c>
      <c r="P4498">
        <v>1849</v>
      </c>
      <c r="Q4498">
        <v>295</v>
      </c>
      <c r="R4498">
        <v>60</v>
      </c>
      <c r="S4498">
        <v>57</v>
      </c>
      <c r="T4498">
        <v>188</v>
      </c>
      <c r="U4498">
        <v>8</v>
      </c>
      <c r="V4498">
        <v>3</v>
      </c>
      <c r="W4498">
        <v>0.86239248250251654</v>
      </c>
      <c r="X4498">
        <v>38.263309809372899</v>
      </c>
      <c r="Y4498">
        <v>132.82276111682557</v>
      </c>
      <c r="Z4498">
        <v>8.2178846493510989</v>
      </c>
      <c r="AA4498">
        <v>19.233936563930115</v>
      </c>
      <c r="AB4498">
        <v>17.299054177561953</v>
      </c>
      <c r="AC4498">
        <v>37.570551762805003</v>
      </c>
      <c r="AD4498">
        <v>12.77520377876804</v>
      </c>
      <c r="AE4498">
        <v>267.04509434111719</v>
      </c>
    </row>
    <row r="4499" spans="1:31" x14ac:dyDescent="0.25">
      <c r="A4499">
        <v>2369336</v>
      </c>
      <c r="B4499">
        <v>1</v>
      </c>
      <c r="C4499" t="s">
        <v>80</v>
      </c>
      <c r="D4499" t="s">
        <v>94</v>
      </c>
      <c r="E4499" t="s">
        <v>132</v>
      </c>
      <c r="F4499" t="s">
        <v>13043</v>
      </c>
      <c r="G4499" t="s">
        <v>134</v>
      </c>
      <c r="H4499" t="s">
        <v>135</v>
      </c>
      <c r="I4499" t="s">
        <v>136</v>
      </c>
      <c r="J4499" t="s">
        <v>137</v>
      </c>
      <c r="K4499" t="s">
        <v>138</v>
      </c>
      <c r="L4499" t="s">
        <v>13044</v>
      </c>
      <c r="M4499" t="s">
        <v>13045</v>
      </c>
      <c r="N4499">
        <v>3.0208333330000001</v>
      </c>
      <c r="O4499">
        <v>0</v>
      </c>
      <c r="P4499">
        <v>0</v>
      </c>
      <c r="Q4499">
        <v>13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382.00696547318836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382.00696547318836</v>
      </c>
    </row>
    <row r="4500" spans="1:31" x14ac:dyDescent="0.25">
      <c r="A4500">
        <v>2368732</v>
      </c>
      <c r="B4500">
        <v>1</v>
      </c>
      <c r="C4500" t="s">
        <v>80</v>
      </c>
      <c r="D4500" t="s">
        <v>83</v>
      </c>
      <c r="E4500" t="s">
        <v>175</v>
      </c>
      <c r="F4500" t="s">
        <v>13046</v>
      </c>
      <c r="G4500" t="s">
        <v>177</v>
      </c>
      <c r="H4500" t="s">
        <v>151</v>
      </c>
      <c r="I4500" t="s">
        <v>136</v>
      </c>
      <c r="J4500" t="s">
        <v>137</v>
      </c>
      <c r="K4500" t="s">
        <v>138</v>
      </c>
      <c r="L4500" t="s">
        <v>13047</v>
      </c>
      <c r="M4500" t="s">
        <v>13048</v>
      </c>
      <c r="N4500">
        <v>7.1749999999999998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1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2.286536751951838</v>
      </c>
      <c r="AC4500">
        <v>0</v>
      </c>
      <c r="AD4500">
        <v>0</v>
      </c>
      <c r="AE4500">
        <v>2.286536751951838</v>
      </c>
    </row>
    <row r="4501" spans="1:31" x14ac:dyDescent="0.25">
      <c r="A4501">
        <v>2369230</v>
      </c>
      <c r="B4501">
        <v>1</v>
      </c>
      <c r="C4501" t="s">
        <v>80</v>
      </c>
      <c r="D4501" t="s">
        <v>97</v>
      </c>
      <c r="E4501" t="s">
        <v>132</v>
      </c>
      <c r="F4501" t="s">
        <v>13049</v>
      </c>
      <c r="G4501" t="s">
        <v>816</v>
      </c>
      <c r="H4501" t="s">
        <v>135</v>
      </c>
      <c r="I4501" t="s">
        <v>136</v>
      </c>
      <c r="J4501" t="s">
        <v>137</v>
      </c>
      <c r="K4501" t="s">
        <v>138</v>
      </c>
      <c r="L4501" t="s">
        <v>13050</v>
      </c>
      <c r="M4501" t="s">
        <v>1784</v>
      </c>
      <c r="N4501">
        <v>2.872777777</v>
      </c>
      <c r="O4501">
        <v>0</v>
      </c>
      <c r="P4501">
        <v>326</v>
      </c>
      <c r="Q4501">
        <v>0</v>
      </c>
      <c r="R4501">
        <v>0</v>
      </c>
      <c r="S4501">
        <v>0</v>
      </c>
      <c r="T4501">
        <v>40</v>
      </c>
      <c r="U4501">
        <v>0</v>
      </c>
      <c r="V4501">
        <v>0</v>
      </c>
      <c r="W4501">
        <v>0</v>
      </c>
      <c r="X4501">
        <v>337.45420617183089</v>
      </c>
      <c r="Y4501">
        <v>0</v>
      </c>
      <c r="Z4501">
        <v>0</v>
      </c>
      <c r="AA4501">
        <v>0</v>
      </c>
      <c r="AB4501">
        <v>356.3989686926393</v>
      </c>
      <c r="AC4501">
        <v>0</v>
      </c>
      <c r="AD4501">
        <v>0</v>
      </c>
      <c r="AE4501">
        <v>693.85317486447025</v>
      </c>
    </row>
    <row r="4502" spans="1:31" x14ac:dyDescent="0.25">
      <c r="A4502">
        <v>2368981</v>
      </c>
      <c r="B4502">
        <v>1</v>
      </c>
      <c r="C4502" t="s">
        <v>80</v>
      </c>
      <c r="D4502" t="s">
        <v>107</v>
      </c>
      <c r="E4502" t="s">
        <v>132</v>
      </c>
      <c r="F4502" t="s">
        <v>13051</v>
      </c>
      <c r="G4502" t="s">
        <v>244</v>
      </c>
      <c r="H4502" t="s">
        <v>135</v>
      </c>
      <c r="I4502" t="s">
        <v>136</v>
      </c>
      <c r="J4502" t="s">
        <v>137</v>
      </c>
      <c r="K4502" t="s">
        <v>245</v>
      </c>
      <c r="L4502" t="s">
        <v>13052</v>
      </c>
      <c r="M4502" t="s">
        <v>13053</v>
      </c>
      <c r="N4502">
        <v>2.8036111109999999</v>
      </c>
      <c r="O4502">
        <v>0</v>
      </c>
      <c r="P4502">
        <v>2382</v>
      </c>
      <c r="Q4502">
        <v>0</v>
      </c>
      <c r="R4502">
        <v>3</v>
      </c>
      <c r="S4502">
        <v>2</v>
      </c>
      <c r="T4502">
        <v>145</v>
      </c>
      <c r="U4502">
        <v>0</v>
      </c>
      <c r="V4502">
        <v>1</v>
      </c>
      <c r="W4502">
        <v>0</v>
      </c>
      <c r="X4502">
        <v>2134.1648691316182</v>
      </c>
      <c r="Y4502">
        <v>0</v>
      </c>
      <c r="Z4502">
        <v>6.1832753746233422</v>
      </c>
      <c r="AA4502">
        <v>263.36507367727864</v>
      </c>
      <c r="AB4502">
        <v>756.98369694444989</v>
      </c>
      <c r="AC4502">
        <v>0</v>
      </c>
      <c r="AD4502">
        <v>11.669851659154228</v>
      </c>
      <c r="AE4502">
        <v>3172.3667667871246</v>
      </c>
    </row>
    <row r="4503" spans="1:31" x14ac:dyDescent="0.25">
      <c r="A4503">
        <v>2369187</v>
      </c>
      <c r="B4503">
        <v>1</v>
      </c>
      <c r="C4503" t="s">
        <v>80</v>
      </c>
      <c r="D4503" t="s">
        <v>105</v>
      </c>
      <c r="E4503" t="s">
        <v>148</v>
      </c>
      <c r="F4503" t="s">
        <v>13054</v>
      </c>
      <c r="G4503" t="s">
        <v>240</v>
      </c>
      <c r="H4503" t="s">
        <v>151</v>
      </c>
      <c r="I4503" t="s">
        <v>136</v>
      </c>
      <c r="J4503" t="s">
        <v>137</v>
      </c>
      <c r="K4503" t="s">
        <v>138</v>
      </c>
      <c r="L4503" t="s">
        <v>13055</v>
      </c>
      <c r="M4503" t="s">
        <v>13056</v>
      </c>
      <c r="N4503">
        <v>1.0361111110000001</v>
      </c>
      <c r="O4503">
        <v>0</v>
      </c>
      <c r="P4503">
        <v>7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3.98640353452803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3.98640353452803</v>
      </c>
    </row>
    <row r="4504" spans="1:31" x14ac:dyDescent="0.25">
      <c r="A4504">
        <v>2368901</v>
      </c>
      <c r="B4504">
        <v>1</v>
      </c>
      <c r="C4504" t="s">
        <v>81</v>
      </c>
      <c r="D4504" t="s">
        <v>123</v>
      </c>
      <c r="E4504" t="s">
        <v>132</v>
      </c>
      <c r="F4504" t="s">
        <v>13057</v>
      </c>
      <c r="G4504" t="s">
        <v>244</v>
      </c>
      <c r="H4504" t="s">
        <v>135</v>
      </c>
      <c r="I4504" t="s">
        <v>136</v>
      </c>
      <c r="J4504" t="s">
        <v>137</v>
      </c>
      <c r="K4504" t="s">
        <v>245</v>
      </c>
      <c r="L4504" t="s">
        <v>13058</v>
      </c>
      <c r="M4504" t="s">
        <v>13059</v>
      </c>
      <c r="N4504">
        <v>2.071111111</v>
      </c>
      <c r="O4504">
        <v>0</v>
      </c>
      <c r="P4504">
        <v>5</v>
      </c>
      <c r="Q4504">
        <v>1</v>
      </c>
      <c r="R4504">
        <v>134</v>
      </c>
      <c r="S4504">
        <v>0</v>
      </c>
      <c r="T4504">
        <v>14</v>
      </c>
      <c r="U4504">
        <v>0</v>
      </c>
      <c r="V4504">
        <v>0</v>
      </c>
      <c r="W4504">
        <v>0</v>
      </c>
      <c r="X4504">
        <v>4.2851310426623366</v>
      </c>
      <c r="Y4504">
        <v>42.141611957581333</v>
      </c>
      <c r="Z4504">
        <v>685.03937940970513</v>
      </c>
      <c r="AA4504">
        <v>0</v>
      </c>
      <c r="AB4504">
        <v>46.277490621451093</v>
      </c>
      <c r="AC4504">
        <v>0</v>
      </c>
      <c r="AD4504">
        <v>0</v>
      </c>
      <c r="AE4504">
        <v>777.74361303139983</v>
      </c>
    </row>
    <row r="4505" spans="1:31" x14ac:dyDescent="0.25">
      <c r="A4505">
        <v>2369047</v>
      </c>
      <c r="B4505">
        <v>1</v>
      </c>
      <c r="C4505" t="s">
        <v>80</v>
      </c>
      <c r="D4505" t="s">
        <v>83</v>
      </c>
      <c r="E4505" t="s">
        <v>132</v>
      </c>
      <c r="F4505" t="s">
        <v>13060</v>
      </c>
      <c r="G4505" t="s">
        <v>168</v>
      </c>
      <c r="H4505" t="s">
        <v>135</v>
      </c>
      <c r="I4505" t="s">
        <v>136</v>
      </c>
      <c r="J4505" t="s">
        <v>137</v>
      </c>
      <c r="K4505" t="s">
        <v>138</v>
      </c>
      <c r="L4505" t="s">
        <v>13061</v>
      </c>
      <c r="M4505" t="s">
        <v>13062</v>
      </c>
      <c r="N4505">
        <v>2.7377777769999998</v>
      </c>
      <c r="O4505">
        <v>0</v>
      </c>
      <c r="P4505">
        <v>358</v>
      </c>
      <c r="Q4505">
        <v>0</v>
      </c>
      <c r="R4505">
        <v>0</v>
      </c>
      <c r="S4505">
        <v>12</v>
      </c>
      <c r="T4505">
        <v>75</v>
      </c>
      <c r="U4505">
        <v>9</v>
      </c>
      <c r="V4505">
        <v>12</v>
      </c>
      <c r="W4505">
        <v>0</v>
      </c>
      <c r="X4505">
        <v>542.18085635409659</v>
      </c>
      <c r="Y4505">
        <v>0</v>
      </c>
      <c r="Z4505">
        <v>0</v>
      </c>
      <c r="AA4505">
        <v>2202.4320165254967</v>
      </c>
      <c r="AB4505">
        <v>1133.3116818118754</v>
      </c>
      <c r="AC4505">
        <v>7460.989032385939</v>
      </c>
      <c r="AD4505">
        <v>316.38359900732701</v>
      </c>
      <c r="AE4505">
        <v>11655.297186084736</v>
      </c>
    </row>
    <row r="4506" spans="1:31" x14ac:dyDescent="0.25">
      <c r="A4506">
        <v>2369588</v>
      </c>
      <c r="B4506">
        <v>1</v>
      </c>
      <c r="C4506" t="s">
        <v>81</v>
      </c>
      <c r="D4506" t="s">
        <v>120</v>
      </c>
      <c r="E4506" t="s">
        <v>154</v>
      </c>
      <c r="F4506" t="s">
        <v>13063</v>
      </c>
      <c r="G4506" t="s">
        <v>299</v>
      </c>
      <c r="H4506" t="s">
        <v>151</v>
      </c>
      <c r="I4506" t="s">
        <v>136</v>
      </c>
      <c r="J4506" t="s">
        <v>137</v>
      </c>
      <c r="K4506" t="s">
        <v>138</v>
      </c>
      <c r="L4506" t="s">
        <v>13064</v>
      </c>
      <c r="M4506" t="s">
        <v>13065</v>
      </c>
      <c r="N4506">
        <v>0.99555555500000004</v>
      </c>
      <c r="O4506">
        <v>0</v>
      </c>
      <c r="P4506">
        <v>0</v>
      </c>
      <c r="Q4506">
        <v>0</v>
      </c>
      <c r="R4506">
        <v>5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48.153565473499661</v>
      </c>
      <c r="AA4506">
        <v>0</v>
      </c>
      <c r="AB4506">
        <v>0</v>
      </c>
      <c r="AC4506">
        <v>0</v>
      </c>
      <c r="AD4506">
        <v>0</v>
      </c>
      <c r="AE4506">
        <v>48.153565473499661</v>
      </c>
    </row>
    <row r="4507" spans="1:31" x14ac:dyDescent="0.25">
      <c r="A4507">
        <v>2369502</v>
      </c>
      <c r="B4507">
        <v>1</v>
      </c>
      <c r="C4507" t="s">
        <v>81</v>
      </c>
      <c r="D4507" t="s">
        <v>120</v>
      </c>
      <c r="E4507" t="s">
        <v>171</v>
      </c>
      <c r="F4507" t="s">
        <v>13066</v>
      </c>
      <c r="G4507" t="s">
        <v>168</v>
      </c>
      <c r="H4507" t="s">
        <v>135</v>
      </c>
      <c r="I4507" t="s">
        <v>136</v>
      </c>
      <c r="J4507" t="s">
        <v>137</v>
      </c>
      <c r="K4507" t="s">
        <v>138</v>
      </c>
      <c r="L4507" t="s">
        <v>13067</v>
      </c>
      <c r="M4507" t="s">
        <v>13068</v>
      </c>
      <c r="N4507">
        <v>1.1669444440000001</v>
      </c>
      <c r="O4507">
        <v>6</v>
      </c>
      <c r="P4507">
        <v>2</v>
      </c>
      <c r="Q4507">
        <v>119</v>
      </c>
      <c r="R4507">
        <v>2</v>
      </c>
      <c r="S4507">
        <v>6</v>
      </c>
      <c r="T4507">
        <v>0</v>
      </c>
      <c r="U4507">
        <v>0</v>
      </c>
      <c r="V4507">
        <v>0</v>
      </c>
      <c r="W4507">
        <v>7.6142437151084792</v>
      </c>
      <c r="X4507">
        <v>2.0979910299195379</v>
      </c>
      <c r="Y4507">
        <v>818.33990255516039</v>
      </c>
      <c r="Z4507">
        <v>0.26651958281087501</v>
      </c>
      <c r="AA4507">
        <v>10.03242246269785</v>
      </c>
      <c r="AB4507">
        <v>0</v>
      </c>
      <c r="AC4507">
        <v>0</v>
      </c>
      <c r="AD4507">
        <v>0</v>
      </c>
      <c r="AE4507">
        <v>838.35107934569714</v>
      </c>
    </row>
    <row r="4508" spans="1:31" x14ac:dyDescent="0.25">
      <c r="A4508">
        <v>2369147</v>
      </c>
      <c r="B4508">
        <v>1</v>
      </c>
      <c r="C4508" t="s">
        <v>81</v>
      </c>
      <c r="D4508" t="s">
        <v>123</v>
      </c>
      <c r="E4508" t="s">
        <v>166</v>
      </c>
      <c r="F4508" t="s">
        <v>13069</v>
      </c>
      <c r="G4508" t="s">
        <v>168</v>
      </c>
      <c r="H4508" t="s">
        <v>135</v>
      </c>
      <c r="I4508" t="s">
        <v>136</v>
      </c>
      <c r="J4508" t="s">
        <v>137</v>
      </c>
      <c r="K4508" t="s">
        <v>138</v>
      </c>
      <c r="L4508" t="s">
        <v>13070</v>
      </c>
      <c r="M4508" t="s">
        <v>13071</v>
      </c>
      <c r="N4508">
        <v>0.78</v>
      </c>
      <c r="O4508">
        <v>0</v>
      </c>
      <c r="P4508">
        <v>2278</v>
      </c>
      <c r="Q4508">
        <v>3</v>
      </c>
      <c r="R4508">
        <v>11</v>
      </c>
      <c r="S4508">
        <v>22</v>
      </c>
      <c r="T4508">
        <v>184</v>
      </c>
      <c r="U4508">
        <v>3</v>
      </c>
      <c r="V4508">
        <v>0</v>
      </c>
      <c r="W4508">
        <v>0</v>
      </c>
      <c r="X4508">
        <v>631.71034955857897</v>
      </c>
      <c r="Y4508">
        <v>2.4619856140118257</v>
      </c>
      <c r="Z4508">
        <v>3.6914758431772947</v>
      </c>
      <c r="AA4508">
        <v>121.57686537218939</v>
      </c>
      <c r="AB4508">
        <v>298.74286216148835</v>
      </c>
      <c r="AC4508">
        <v>1143.4727201951607</v>
      </c>
      <c r="AD4508">
        <v>0</v>
      </c>
      <c r="AE4508">
        <v>2201.6562587446065</v>
      </c>
    </row>
    <row r="4509" spans="1:31" x14ac:dyDescent="0.25">
      <c r="A4509">
        <v>2369396</v>
      </c>
      <c r="B4509">
        <v>1</v>
      </c>
      <c r="C4509" t="s">
        <v>81</v>
      </c>
      <c r="D4509" t="s">
        <v>115</v>
      </c>
      <c r="E4509" t="s">
        <v>171</v>
      </c>
      <c r="F4509" t="s">
        <v>9355</v>
      </c>
      <c r="G4509" t="s">
        <v>168</v>
      </c>
      <c r="H4509" t="s">
        <v>135</v>
      </c>
      <c r="I4509" t="s">
        <v>136</v>
      </c>
      <c r="J4509" t="s">
        <v>137</v>
      </c>
      <c r="K4509" t="s">
        <v>138</v>
      </c>
      <c r="L4509" t="s">
        <v>13072</v>
      </c>
      <c r="M4509" t="s">
        <v>13073</v>
      </c>
      <c r="N4509">
        <v>0.64277777700000005</v>
      </c>
      <c r="O4509">
        <v>0</v>
      </c>
      <c r="P4509">
        <v>859</v>
      </c>
      <c r="Q4509">
        <v>0</v>
      </c>
      <c r="R4509">
        <v>9</v>
      </c>
      <c r="S4509">
        <v>4</v>
      </c>
      <c r="T4509">
        <v>70</v>
      </c>
      <c r="U4509">
        <v>0</v>
      </c>
      <c r="V4509">
        <v>0</v>
      </c>
      <c r="W4509">
        <v>0</v>
      </c>
      <c r="X4509">
        <v>69.691113052244049</v>
      </c>
      <c r="Y4509">
        <v>0</v>
      </c>
      <c r="Z4509">
        <v>0.55666238788923339</v>
      </c>
      <c r="AA4509">
        <v>4.2764217446706239</v>
      </c>
      <c r="AB4509">
        <v>15.836904584945986</v>
      </c>
      <c r="AC4509">
        <v>0</v>
      </c>
      <c r="AD4509">
        <v>0</v>
      </c>
      <c r="AE4509">
        <v>90.361101769749894</v>
      </c>
    </row>
    <row r="4510" spans="1:31" x14ac:dyDescent="0.25">
      <c r="A4510">
        <v>2369064</v>
      </c>
      <c r="B4510">
        <v>1</v>
      </c>
      <c r="C4510" t="s">
        <v>80</v>
      </c>
      <c r="D4510" t="s">
        <v>87</v>
      </c>
      <c r="E4510" t="s">
        <v>148</v>
      </c>
      <c r="F4510" t="s">
        <v>13074</v>
      </c>
      <c r="G4510" t="s">
        <v>150</v>
      </c>
      <c r="H4510" t="s">
        <v>151</v>
      </c>
      <c r="I4510" t="s">
        <v>136</v>
      </c>
      <c r="J4510" t="s">
        <v>137</v>
      </c>
      <c r="K4510" t="s">
        <v>138</v>
      </c>
      <c r="L4510" t="s">
        <v>13075</v>
      </c>
      <c r="M4510" t="s">
        <v>13076</v>
      </c>
      <c r="N4510">
        <v>1.0961111109999999</v>
      </c>
      <c r="O4510">
        <v>0</v>
      </c>
      <c r="P4510">
        <v>12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4.0587472267090208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4.0587472267090208</v>
      </c>
    </row>
    <row r="4511" spans="1:31" x14ac:dyDescent="0.25">
      <c r="A4511">
        <v>2368815</v>
      </c>
      <c r="B4511">
        <v>1</v>
      </c>
      <c r="C4511" t="s">
        <v>80</v>
      </c>
      <c r="D4511" t="s">
        <v>100</v>
      </c>
      <c r="E4511" t="s">
        <v>148</v>
      </c>
      <c r="F4511" t="s">
        <v>13077</v>
      </c>
      <c r="G4511" t="s">
        <v>160</v>
      </c>
      <c r="H4511" t="s">
        <v>151</v>
      </c>
      <c r="I4511" t="s">
        <v>136</v>
      </c>
      <c r="J4511" t="s">
        <v>137</v>
      </c>
      <c r="K4511" t="s">
        <v>138</v>
      </c>
      <c r="L4511" t="s">
        <v>13078</v>
      </c>
      <c r="M4511" t="s">
        <v>13079</v>
      </c>
      <c r="N4511">
        <v>1.125555555</v>
      </c>
      <c r="O4511">
        <v>0</v>
      </c>
      <c r="P4511">
        <v>1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2.7145905519944443E-3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2.7145905519944443E-3</v>
      </c>
    </row>
    <row r="4512" spans="1:31" x14ac:dyDescent="0.25">
      <c r="A4512">
        <v>2369001</v>
      </c>
      <c r="B4512">
        <v>1</v>
      </c>
      <c r="C4512" t="s">
        <v>80</v>
      </c>
      <c r="D4512" t="s">
        <v>97</v>
      </c>
      <c r="E4512" t="s">
        <v>166</v>
      </c>
      <c r="F4512" t="s">
        <v>13080</v>
      </c>
      <c r="G4512" t="s">
        <v>168</v>
      </c>
      <c r="H4512" t="s">
        <v>135</v>
      </c>
      <c r="I4512" t="s">
        <v>136</v>
      </c>
      <c r="J4512" t="s">
        <v>137</v>
      </c>
      <c r="K4512" t="s">
        <v>138</v>
      </c>
      <c r="L4512" t="s">
        <v>13081</v>
      </c>
      <c r="M4512" t="s">
        <v>13082</v>
      </c>
      <c r="N4512">
        <v>1.1825000000000001</v>
      </c>
      <c r="O4512">
        <v>1</v>
      </c>
      <c r="P4512">
        <v>4205</v>
      </c>
      <c r="Q4512">
        <v>7</v>
      </c>
      <c r="R4512">
        <v>147</v>
      </c>
      <c r="S4512">
        <v>11</v>
      </c>
      <c r="T4512">
        <v>458</v>
      </c>
      <c r="U4512">
        <v>2</v>
      </c>
      <c r="V4512">
        <v>0</v>
      </c>
      <c r="W4512">
        <v>0.38067123975597505</v>
      </c>
      <c r="X4512">
        <v>1708.178696395426</v>
      </c>
      <c r="Y4512">
        <v>3.1688193029113703</v>
      </c>
      <c r="Z4512">
        <v>100.50877298635869</v>
      </c>
      <c r="AA4512">
        <v>102.5786524393621</v>
      </c>
      <c r="AB4512">
        <v>841.17684206249191</v>
      </c>
      <c r="AC4512">
        <v>224.87370849243104</v>
      </c>
      <c r="AD4512">
        <v>0</v>
      </c>
      <c r="AE4512">
        <v>2980.8661629187368</v>
      </c>
    </row>
    <row r="4513" spans="1:31" x14ac:dyDescent="0.25">
      <c r="A4513">
        <v>2369356</v>
      </c>
      <c r="B4513">
        <v>1</v>
      </c>
      <c r="C4513" t="s">
        <v>81</v>
      </c>
      <c r="D4513" t="s">
        <v>128</v>
      </c>
      <c r="E4513" t="s">
        <v>148</v>
      </c>
      <c r="F4513" t="s">
        <v>13083</v>
      </c>
      <c r="G4513" t="s">
        <v>181</v>
      </c>
      <c r="H4513" t="s">
        <v>151</v>
      </c>
      <c r="I4513" t="s">
        <v>136</v>
      </c>
      <c r="J4513" t="s">
        <v>3</v>
      </c>
      <c r="K4513" t="s">
        <v>138</v>
      </c>
      <c r="L4513" t="s">
        <v>13084</v>
      </c>
      <c r="M4513" t="s">
        <v>13085</v>
      </c>
      <c r="N4513">
        <v>6.6783333330000003</v>
      </c>
      <c r="O4513">
        <v>0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</row>
    <row r="4514" spans="1:31" x14ac:dyDescent="0.25">
      <c r="A4514">
        <v>2368709</v>
      </c>
      <c r="B4514">
        <v>1</v>
      </c>
      <c r="C4514" t="s">
        <v>80</v>
      </c>
      <c r="D4514" t="s">
        <v>105</v>
      </c>
      <c r="E4514" t="s">
        <v>166</v>
      </c>
      <c r="F4514" t="s">
        <v>13086</v>
      </c>
      <c r="G4514" t="s">
        <v>328</v>
      </c>
      <c r="H4514" t="s">
        <v>135</v>
      </c>
      <c r="I4514" t="s">
        <v>136</v>
      </c>
      <c r="J4514" t="s">
        <v>137</v>
      </c>
      <c r="K4514" t="s">
        <v>245</v>
      </c>
      <c r="L4514" t="s">
        <v>13087</v>
      </c>
      <c r="M4514" t="s">
        <v>13088</v>
      </c>
      <c r="N4514">
        <v>0.14638888799999999</v>
      </c>
      <c r="O4514">
        <v>1</v>
      </c>
      <c r="P4514">
        <v>1633</v>
      </c>
      <c r="Q4514">
        <v>7</v>
      </c>
      <c r="R4514">
        <v>101</v>
      </c>
      <c r="S4514">
        <v>40</v>
      </c>
      <c r="T4514">
        <v>168</v>
      </c>
      <c r="U4514">
        <v>7</v>
      </c>
      <c r="V4514">
        <v>0</v>
      </c>
      <c r="W4514">
        <v>0.11038963288674751</v>
      </c>
      <c r="X4514">
        <v>74.663778834501301</v>
      </c>
      <c r="Y4514">
        <v>7.5723805386061791</v>
      </c>
      <c r="Z4514">
        <v>6.4424448186632217</v>
      </c>
      <c r="AA4514">
        <v>232.49884505652531</v>
      </c>
      <c r="AB4514">
        <v>23.281299343304113</v>
      </c>
      <c r="AC4514">
        <v>222.75048253463927</v>
      </c>
      <c r="AD4514">
        <v>0</v>
      </c>
      <c r="AE4514">
        <v>567.31962075912611</v>
      </c>
    </row>
    <row r="4515" spans="1:31" x14ac:dyDescent="0.25">
      <c r="A4515">
        <v>2369250</v>
      </c>
      <c r="B4515">
        <v>1</v>
      </c>
      <c r="C4515" t="s">
        <v>81</v>
      </c>
      <c r="D4515" t="s">
        <v>112</v>
      </c>
      <c r="E4515" t="s">
        <v>166</v>
      </c>
      <c r="F4515" t="s">
        <v>13089</v>
      </c>
      <c r="G4515" t="s">
        <v>168</v>
      </c>
      <c r="H4515" t="s">
        <v>135</v>
      </c>
      <c r="I4515" t="s">
        <v>136</v>
      </c>
      <c r="J4515" t="s">
        <v>137</v>
      </c>
      <c r="K4515" t="s">
        <v>138</v>
      </c>
      <c r="L4515" t="s">
        <v>13090</v>
      </c>
      <c r="M4515" t="s">
        <v>13091</v>
      </c>
      <c r="N4515">
        <v>2.3994444439999998</v>
      </c>
      <c r="O4515">
        <v>0</v>
      </c>
      <c r="P4515">
        <v>430</v>
      </c>
      <c r="Q4515">
        <v>7</v>
      </c>
      <c r="R4515">
        <v>15</v>
      </c>
      <c r="S4515">
        <v>1</v>
      </c>
      <c r="T4515">
        <v>29</v>
      </c>
      <c r="U4515">
        <v>0</v>
      </c>
      <c r="V4515">
        <v>0</v>
      </c>
      <c r="W4515">
        <v>0</v>
      </c>
      <c r="X4515">
        <v>294.27007055578002</v>
      </c>
      <c r="Y4515">
        <v>43.963426848009341</v>
      </c>
      <c r="Z4515">
        <v>104.49352535198378</v>
      </c>
      <c r="AA4515">
        <v>18.869077183417502</v>
      </c>
      <c r="AB4515">
        <v>72.802716057944636</v>
      </c>
      <c r="AC4515">
        <v>0</v>
      </c>
      <c r="AD4515">
        <v>0</v>
      </c>
      <c r="AE4515">
        <v>534.39881599713533</v>
      </c>
    </row>
    <row r="4516" spans="1:31" x14ac:dyDescent="0.25">
      <c r="A4516">
        <v>2368715</v>
      </c>
      <c r="B4516">
        <v>1</v>
      </c>
      <c r="C4516" t="s">
        <v>80</v>
      </c>
      <c r="D4516" t="s">
        <v>100</v>
      </c>
      <c r="E4516" t="s">
        <v>225</v>
      </c>
      <c r="F4516" t="s">
        <v>13092</v>
      </c>
      <c r="G4516" t="s">
        <v>219</v>
      </c>
      <c r="H4516" t="s">
        <v>151</v>
      </c>
      <c r="I4516" t="s">
        <v>136</v>
      </c>
      <c r="J4516" t="s">
        <v>137</v>
      </c>
      <c r="K4516" t="s">
        <v>138</v>
      </c>
      <c r="L4516" t="s">
        <v>13093</v>
      </c>
      <c r="M4516" t="s">
        <v>13094</v>
      </c>
      <c r="N4516">
        <v>0.82972222200000001</v>
      </c>
      <c r="O4516">
        <v>0</v>
      </c>
      <c r="P4516">
        <v>74</v>
      </c>
      <c r="Q4516">
        <v>0</v>
      </c>
      <c r="R4516">
        <v>0</v>
      </c>
      <c r="S4516">
        <v>0</v>
      </c>
      <c r="T4516">
        <v>3</v>
      </c>
      <c r="U4516">
        <v>0</v>
      </c>
      <c r="V4516">
        <v>0</v>
      </c>
      <c r="W4516">
        <v>0</v>
      </c>
      <c r="X4516">
        <v>21.856661804172926</v>
      </c>
      <c r="Y4516">
        <v>0</v>
      </c>
      <c r="Z4516">
        <v>0</v>
      </c>
      <c r="AA4516">
        <v>0</v>
      </c>
      <c r="AB4516">
        <v>7.7890847596018338</v>
      </c>
      <c r="AC4516">
        <v>0</v>
      </c>
      <c r="AD4516">
        <v>0</v>
      </c>
      <c r="AE4516">
        <v>29.645746563774761</v>
      </c>
    </row>
    <row r="4517" spans="1:31" x14ac:dyDescent="0.25">
      <c r="A4517">
        <v>2369007</v>
      </c>
      <c r="B4517">
        <v>1</v>
      </c>
      <c r="C4517" t="s">
        <v>80</v>
      </c>
      <c r="D4517" t="s">
        <v>82</v>
      </c>
      <c r="E4517" t="s">
        <v>148</v>
      </c>
      <c r="F4517" t="s">
        <v>13095</v>
      </c>
      <c r="G4517" t="s">
        <v>160</v>
      </c>
      <c r="H4517" t="s">
        <v>151</v>
      </c>
      <c r="I4517" t="s">
        <v>136</v>
      </c>
      <c r="J4517" t="s">
        <v>137</v>
      </c>
      <c r="K4517" t="s">
        <v>138</v>
      </c>
      <c r="L4517" t="s">
        <v>13096</v>
      </c>
      <c r="M4517" t="s">
        <v>13097</v>
      </c>
      <c r="N4517">
        <v>2.3458333329999999</v>
      </c>
      <c r="O4517">
        <v>0</v>
      </c>
      <c r="P4517">
        <v>3</v>
      </c>
      <c r="Q4517">
        <v>0</v>
      </c>
      <c r="R4517">
        <v>0</v>
      </c>
      <c r="S4517">
        <v>0</v>
      </c>
      <c r="T4517">
        <v>1</v>
      </c>
      <c r="U4517">
        <v>0</v>
      </c>
      <c r="V4517">
        <v>0</v>
      </c>
      <c r="W4517">
        <v>0</v>
      </c>
      <c r="X4517">
        <v>2.163201881058729</v>
      </c>
      <c r="Y4517">
        <v>0</v>
      </c>
      <c r="Z4517">
        <v>0</v>
      </c>
      <c r="AA4517">
        <v>0</v>
      </c>
      <c r="AB4517">
        <v>2.5799982506200001E-2</v>
      </c>
      <c r="AC4517">
        <v>0</v>
      </c>
      <c r="AD4517">
        <v>0</v>
      </c>
      <c r="AE4517">
        <v>2.1890018635649291</v>
      </c>
    </row>
    <row r="4518" spans="1:31" x14ac:dyDescent="0.25">
      <c r="A4518">
        <v>2369548</v>
      </c>
      <c r="B4518">
        <v>1</v>
      </c>
      <c r="C4518" t="s">
        <v>80</v>
      </c>
      <c r="D4518" t="s">
        <v>100</v>
      </c>
      <c r="E4518" t="s">
        <v>225</v>
      </c>
      <c r="F4518" t="s">
        <v>10708</v>
      </c>
      <c r="G4518" t="s">
        <v>219</v>
      </c>
      <c r="H4518" t="s">
        <v>151</v>
      </c>
      <c r="I4518" t="s">
        <v>136</v>
      </c>
      <c r="J4518" t="s">
        <v>137</v>
      </c>
      <c r="K4518" t="s">
        <v>138</v>
      </c>
      <c r="L4518" t="s">
        <v>13098</v>
      </c>
      <c r="M4518" t="s">
        <v>13099</v>
      </c>
      <c r="N4518">
        <v>1.2825</v>
      </c>
      <c r="O4518">
        <v>0</v>
      </c>
      <c r="P4518">
        <v>26</v>
      </c>
      <c r="Q4518">
        <v>0</v>
      </c>
      <c r="R4518">
        <v>22</v>
      </c>
      <c r="S4518">
        <v>0</v>
      </c>
      <c r="T4518">
        <v>11</v>
      </c>
      <c r="U4518">
        <v>0</v>
      </c>
      <c r="V4518">
        <v>0</v>
      </c>
      <c r="W4518">
        <v>0</v>
      </c>
      <c r="X4518">
        <v>18.598594183983192</v>
      </c>
      <c r="Y4518">
        <v>0</v>
      </c>
      <c r="Z4518">
        <v>113.16147368639631</v>
      </c>
      <c r="AA4518">
        <v>0</v>
      </c>
      <c r="AB4518">
        <v>7.5368102625760027</v>
      </c>
      <c r="AC4518">
        <v>0</v>
      </c>
      <c r="AD4518">
        <v>0</v>
      </c>
      <c r="AE4518">
        <v>139.2968781329555</v>
      </c>
    </row>
    <row r="4519" spans="1:31" x14ac:dyDescent="0.25">
      <c r="A4519">
        <v>2369270</v>
      </c>
      <c r="B4519">
        <v>1</v>
      </c>
      <c r="C4519" t="s">
        <v>81</v>
      </c>
      <c r="D4519" t="s">
        <v>120</v>
      </c>
      <c r="E4519" t="s">
        <v>148</v>
      </c>
      <c r="F4519" t="s">
        <v>13100</v>
      </c>
      <c r="G4519" t="s">
        <v>160</v>
      </c>
      <c r="H4519" t="s">
        <v>151</v>
      </c>
      <c r="I4519" t="s">
        <v>136</v>
      </c>
      <c r="J4519" t="s">
        <v>137</v>
      </c>
      <c r="K4519" t="s">
        <v>138</v>
      </c>
      <c r="L4519" t="s">
        <v>13101</v>
      </c>
      <c r="M4519" t="s">
        <v>13102</v>
      </c>
      <c r="N4519">
        <v>0.569722222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1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0.80497668535523581</v>
      </c>
      <c r="AC4519">
        <v>0</v>
      </c>
      <c r="AD4519">
        <v>0</v>
      </c>
      <c r="AE4519">
        <v>0.80497668535523581</v>
      </c>
    </row>
    <row r="4520" spans="1:31" x14ac:dyDescent="0.25">
      <c r="A4520">
        <v>2368772</v>
      </c>
      <c r="B4520">
        <v>1</v>
      </c>
      <c r="C4520" t="s">
        <v>80</v>
      </c>
      <c r="D4520" t="s">
        <v>85</v>
      </c>
      <c r="E4520" t="s">
        <v>154</v>
      </c>
      <c r="F4520" t="s">
        <v>13103</v>
      </c>
      <c r="G4520" t="s">
        <v>252</v>
      </c>
      <c r="H4520" t="s">
        <v>151</v>
      </c>
      <c r="I4520" t="s">
        <v>136</v>
      </c>
      <c r="J4520" t="s">
        <v>137</v>
      </c>
      <c r="K4520" t="s">
        <v>245</v>
      </c>
      <c r="L4520" t="s">
        <v>13104</v>
      </c>
      <c r="M4520" t="s">
        <v>13105</v>
      </c>
      <c r="N4520">
        <v>1.3763888879999999</v>
      </c>
      <c r="O4520">
        <v>0</v>
      </c>
      <c r="P4520">
        <v>678</v>
      </c>
      <c r="Q4520">
        <v>0</v>
      </c>
      <c r="R4520">
        <v>0</v>
      </c>
      <c r="S4520">
        <v>0</v>
      </c>
      <c r="T4520">
        <v>47</v>
      </c>
      <c r="U4520">
        <v>0</v>
      </c>
      <c r="V4520">
        <v>0</v>
      </c>
      <c r="W4520">
        <v>0</v>
      </c>
      <c r="X4520">
        <v>317.94372510076539</v>
      </c>
      <c r="Y4520">
        <v>0</v>
      </c>
      <c r="Z4520">
        <v>0</v>
      </c>
      <c r="AA4520">
        <v>0</v>
      </c>
      <c r="AB4520">
        <v>51.388785839477322</v>
      </c>
      <c r="AC4520">
        <v>0</v>
      </c>
      <c r="AD4520">
        <v>0</v>
      </c>
      <c r="AE4520">
        <v>369.33251094024274</v>
      </c>
    </row>
    <row r="4521" spans="1:31" x14ac:dyDescent="0.25">
      <c r="A4521">
        <v>2369104</v>
      </c>
      <c r="B4521">
        <v>1</v>
      </c>
      <c r="C4521" t="s">
        <v>80</v>
      </c>
      <c r="D4521" t="s">
        <v>99</v>
      </c>
      <c r="E4521" t="s">
        <v>166</v>
      </c>
      <c r="F4521" t="s">
        <v>13106</v>
      </c>
      <c r="G4521" t="s">
        <v>244</v>
      </c>
      <c r="H4521" t="s">
        <v>135</v>
      </c>
      <c r="I4521" t="s">
        <v>136</v>
      </c>
      <c r="J4521" t="s">
        <v>137</v>
      </c>
      <c r="K4521" t="s">
        <v>245</v>
      </c>
      <c r="L4521" t="s">
        <v>13107</v>
      </c>
      <c r="M4521" t="s">
        <v>13108</v>
      </c>
      <c r="N4521">
        <v>0.99444444399999998</v>
      </c>
      <c r="O4521">
        <v>4</v>
      </c>
      <c r="P4521">
        <v>905</v>
      </c>
      <c r="Q4521">
        <v>13</v>
      </c>
      <c r="R4521">
        <v>122</v>
      </c>
      <c r="S4521">
        <v>20</v>
      </c>
      <c r="T4521">
        <v>71</v>
      </c>
      <c r="U4521">
        <v>0</v>
      </c>
      <c r="V4521">
        <v>4</v>
      </c>
      <c r="W4521">
        <v>10.252311630668224</v>
      </c>
      <c r="X4521">
        <v>198.97554770361157</v>
      </c>
      <c r="Y4521">
        <v>83.019038311622481</v>
      </c>
      <c r="Z4521">
        <v>76.409199960000919</v>
      </c>
      <c r="AA4521">
        <v>66.367359647838981</v>
      </c>
      <c r="AB4521">
        <v>59.003003494329818</v>
      </c>
      <c r="AC4521">
        <v>0</v>
      </c>
      <c r="AD4521">
        <v>535.73233521314785</v>
      </c>
      <c r="AE4521">
        <v>1029.7587959612199</v>
      </c>
    </row>
    <row r="4522" spans="1:31" x14ac:dyDescent="0.25">
      <c r="A4522">
        <v>2369127</v>
      </c>
      <c r="B4522">
        <v>1</v>
      </c>
      <c r="C4522" t="s">
        <v>81</v>
      </c>
      <c r="D4522" t="s">
        <v>123</v>
      </c>
      <c r="E4522" t="s">
        <v>171</v>
      </c>
      <c r="F4522" t="s">
        <v>13109</v>
      </c>
      <c r="G4522" t="s">
        <v>168</v>
      </c>
      <c r="H4522" t="s">
        <v>135</v>
      </c>
      <c r="I4522" t="s">
        <v>136</v>
      </c>
      <c r="J4522" t="s">
        <v>137</v>
      </c>
      <c r="K4522" t="s">
        <v>138</v>
      </c>
      <c r="L4522" t="s">
        <v>13110</v>
      </c>
      <c r="M4522" t="s">
        <v>13111</v>
      </c>
      <c r="N4522">
        <v>0.53222222200000002</v>
      </c>
      <c r="O4522">
        <v>0</v>
      </c>
      <c r="P4522">
        <v>2278</v>
      </c>
      <c r="Q4522">
        <v>3</v>
      </c>
      <c r="R4522">
        <v>11</v>
      </c>
      <c r="S4522">
        <v>22</v>
      </c>
      <c r="T4522">
        <v>184</v>
      </c>
      <c r="U4522">
        <v>3</v>
      </c>
      <c r="V4522">
        <v>0</v>
      </c>
      <c r="W4522">
        <v>0</v>
      </c>
      <c r="X4522">
        <v>429.6464031386804</v>
      </c>
      <c r="Y4522">
        <v>1.6769402629352081</v>
      </c>
      <c r="Z4522">
        <v>2.5197491108517656</v>
      </c>
      <c r="AA4522">
        <v>82.597949142411167</v>
      </c>
      <c r="AB4522">
        <v>202.94143826845257</v>
      </c>
      <c r="AC4522">
        <v>766.33302208598923</v>
      </c>
      <c r="AD4522">
        <v>0</v>
      </c>
      <c r="AE4522">
        <v>1485.7155020093203</v>
      </c>
    </row>
    <row r="4523" spans="1:31" x14ac:dyDescent="0.25">
      <c r="A4523">
        <v>2369505</v>
      </c>
      <c r="B4523">
        <v>1</v>
      </c>
      <c r="C4523" t="s">
        <v>81</v>
      </c>
      <c r="D4523" t="s">
        <v>118</v>
      </c>
      <c r="E4523" t="s">
        <v>225</v>
      </c>
      <c r="F4523" t="s">
        <v>13112</v>
      </c>
      <c r="G4523" t="s">
        <v>219</v>
      </c>
      <c r="H4523" t="s">
        <v>151</v>
      </c>
      <c r="I4523" t="s">
        <v>136</v>
      </c>
      <c r="J4523" t="s">
        <v>137</v>
      </c>
      <c r="K4523" t="s">
        <v>138</v>
      </c>
      <c r="L4523" t="s">
        <v>13113</v>
      </c>
      <c r="M4523" t="s">
        <v>13114</v>
      </c>
      <c r="N4523">
        <v>2.8797222219999998</v>
      </c>
      <c r="O4523">
        <v>0</v>
      </c>
      <c r="P4523">
        <v>4</v>
      </c>
      <c r="Q4523">
        <v>0</v>
      </c>
      <c r="R4523">
        <v>0</v>
      </c>
      <c r="S4523">
        <v>0</v>
      </c>
      <c r="T4523">
        <v>3</v>
      </c>
      <c r="U4523">
        <v>0</v>
      </c>
      <c r="V4523">
        <v>0</v>
      </c>
      <c r="W4523">
        <v>0</v>
      </c>
      <c r="X4523">
        <v>0.57330915264535443</v>
      </c>
      <c r="Y4523">
        <v>0</v>
      </c>
      <c r="Z4523">
        <v>0</v>
      </c>
      <c r="AA4523">
        <v>0</v>
      </c>
      <c r="AB4523">
        <v>0.43450633874276445</v>
      </c>
      <c r="AC4523">
        <v>0</v>
      </c>
      <c r="AD4523">
        <v>0</v>
      </c>
      <c r="AE4523">
        <v>1.007815491388119</v>
      </c>
    </row>
    <row r="4524" spans="1:31" x14ac:dyDescent="0.25">
      <c r="A4524">
        <v>2368964</v>
      </c>
      <c r="B4524">
        <v>1</v>
      </c>
      <c r="C4524" t="s">
        <v>80</v>
      </c>
      <c r="D4524" t="s">
        <v>103</v>
      </c>
      <c r="E4524" t="s">
        <v>154</v>
      </c>
      <c r="F4524" t="s">
        <v>13115</v>
      </c>
      <c r="G4524" t="s">
        <v>219</v>
      </c>
      <c r="H4524" t="s">
        <v>151</v>
      </c>
      <c r="I4524" t="s">
        <v>136</v>
      </c>
      <c r="J4524" t="s">
        <v>137</v>
      </c>
      <c r="K4524" t="s">
        <v>138</v>
      </c>
      <c r="L4524" t="s">
        <v>13116</v>
      </c>
      <c r="M4524" t="s">
        <v>13117</v>
      </c>
      <c r="N4524">
        <v>0.52611111099999996</v>
      </c>
      <c r="O4524">
        <v>0</v>
      </c>
      <c r="P4524">
        <v>0</v>
      </c>
      <c r="Q4524">
        <v>0</v>
      </c>
      <c r="R4524">
        <v>7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23.302238850367708</v>
      </c>
      <c r="AA4524">
        <v>0</v>
      </c>
      <c r="AB4524">
        <v>0</v>
      </c>
      <c r="AC4524">
        <v>0</v>
      </c>
      <c r="AD4524">
        <v>0</v>
      </c>
      <c r="AE4524">
        <v>23.302238850367708</v>
      </c>
    </row>
    <row r="4525" spans="1:31" x14ac:dyDescent="0.25">
      <c r="A4525">
        <v>2369296</v>
      </c>
      <c r="B4525">
        <v>1</v>
      </c>
      <c r="C4525" t="s">
        <v>81</v>
      </c>
      <c r="D4525" t="s">
        <v>120</v>
      </c>
      <c r="E4525" t="s">
        <v>148</v>
      </c>
      <c r="F4525" t="s">
        <v>13118</v>
      </c>
      <c r="G4525" t="s">
        <v>160</v>
      </c>
      <c r="H4525" t="s">
        <v>151</v>
      </c>
      <c r="I4525" t="s">
        <v>136</v>
      </c>
      <c r="J4525" t="s">
        <v>137</v>
      </c>
      <c r="K4525" t="s">
        <v>138</v>
      </c>
      <c r="L4525" t="s">
        <v>13119</v>
      </c>
      <c r="M4525" t="s">
        <v>13120</v>
      </c>
      <c r="N4525">
        <v>1.260555555</v>
      </c>
      <c r="O4525">
        <v>0</v>
      </c>
      <c r="P4525">
        <v>1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0.24425225730639999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0.24425225730639999</v>
      </c>
    </row>
    <row r="4526" spans="1:31" x14ac:dyDescent="0.25">
      <c r="A4526">
        <v>2369439</v>
      </c>
      <c r="B4526">
        <v>1</v>
      </c>
      <c r="C4526" t="s">
        <v>80</v>
      </c>
      <c r="D4526" t="s">
        <v>106</v>
      </c>
      <c r="E4526" t="s">
        <v>132</v>
      </c>
      <c r="F4526" t="s">
        <v>13121</v>
      </c>
      <c r="G4526" t="s">
        <v>134</v>
      </c>
      <c r="H4526" t="s">
        <v>135</v>
      </c>
      <c r="I4526" t="s">
        <v>136</v>
      </c>
      <c r="J4526" t="s">
        <v>137</v>
      </c>
      <c r="K4526" t="s">
        <v>138</v>
      </c>
      <c r="L4526" t="s">
        <v>13122</v>
      </c>
      <c r="M4526" t="s">
        <v>13123</v>
      </c>
      <c r="N4526">
        <v>1.767222222</v>
      </c>
      <c r="O4526">
        <v>0</v>
      </c>
      <c r="P4526">
        <v>77</v>
      </c>
      <c r="Q4526">
        <v>0</v>
      </c>
      <c r="R4526">
        <v>6</v>
      </c>
      <c r="S4526">
        <v>0</v>
      </c>
      <c r="T4526">
        <v>13</v>
      </c>
      <c r="U4526">
        <v>0</v>
      </c>
      <c r="V4526">
        <v>0</v>
      </c>
      <c r="W4526">
        <v>0</v>
      </c>
      <c r="X4526">
        <v>71.040643812502196</v>
      </c>
      <c r="Y4526">
        <v>0</v>
      </c>
      <c r="Z4526">
        <v>13.448351374172702</v>
      </c>
      <c r="AA4526">
        <v>0</v>
      </c>
      <c r="AB4526">
        <v>25.40228230419477</v>
      </c>
      <c r="AC4526">
        <v>0</v>
      </c>
      <c r="AD4526">
        <v>0</v>
      </c>
      <c r="AE4526">
        <v>109.89127749086967</v>
      </c>
    </row>
    <row r="4527" spans="1:31" x14ac:dyDescent="0.25">
      <c r="A4527">
        <v>2369605</v>
      </c>
      <c r="B4527">
        <v>1</v>
      </c>
      <c r="C4527" t="s">
        <v>80</v>
      </c>
      <c r="D4527" t="s">
        <v>96</v>
      </c>
      <c r="E4527" t="s">
        <v>148</v>
      </c>
      <c r="F4527" t="s">
        <v>13124</v>
      </c>
      <c r="G4527" t="s">
        <v>160</v>
      </c>
      <c r="H4527" t="s">
        <v>151</v>
      </c>
      <c r="I4527" t="s">
        <v>136</v>
      </c>
      <c r="J4527" t="s">
        <v>137</v>
      </c>
      <c r="K4527" t="s">
        <v>138</v>
      </c>
      <c r="L4527" t="s">
        <v>13125</v>
      </c>
      <c r="M4527" t="s">
        <v>13126</v>
      </c>
      <c r="N4527">
        <v>1.1627777770000001</v>
      </c>
      <c r="O4527">
        <v>0</v>
      </c>
      <c r="P4527">
        <v>2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0.64528089398093758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0.64528089398093758</v>
      </c>
    </row>
    <row r="4528" spans="1:31" x14ac:dyDescent="0.25">
      <c r="A4528">
        <v>2369462</v>
      </c>
      <c r="B4528">
        <v>1</v>
      </c>
      <c r="C4528" t="s">
        <v>81</v>
      </c>
      <c r="D4528" t="s">
        <v>118</v>
      </c>
      <c r="E4528" t="s">
        <v>132</v>
      </c>
      <c r="F4528" t="s">
        <v>13127</v>
      </c>
      <c r="G4528" t="s">
        <v>134</v>
      </c>
      <c r="H4528" t="s">
        <v>135</v>
      </c>
      <c r="I4528" t="s">
        <v>136</v>
      </c>
      <c r="J4528" t="s">
        <v>137</v>
      </c>
      <c r="K4528" t="s">
        <v>138</v>
      </c>
      <c r="L4528" t="s">
        <v>13128</v>
      </c>
      <c r="M4528" t="s">
        <v>13129</v>
      </c>
      <c r="N4528">
        <v>3.3794444440000002</v>
      </c>
      <c r="O4528">
        <v>0</v>
      </c>
      <c r="P4528">
        <v>108</v>
      </c>
      <c r="Q4528">
        <v>9</v>
      </c>
      <c r="R4528">
        <v>0</v>
      </c>
      <c r="S4528">
        <v>0</v>
      </c>
      <c r="T4528">
        <v>11</v>
      </c>
      <c r="U4528">
        <v>0</v>
      </c>
      <c r="V4528">
        <v>0</v>
      </c>
      <c r="W4528">
        <v>0</v>
      </c>
      <c r="X4528">
        <v>50.415898692165513</v>
      </c>
      <c r="Y4528">
        <v>105.42990846953741</v>
      </c>
      <c r="Z4528">
        <v>0</v>
      </c>
      <c r="AA4528">
        <v>0</v>
      </c>
      <c r="AB4528">
        <v>20.797804629328766</v>
      </c>
      <c r="AC4528">
        <v>0</v>
      </c>
      <c r="AD4528">
        <v>0</v>
      </c>
      <c r="AE4528">
        <v>176.64361179103167</v>
      </c>
    </row>
    <row r="4529" spans="1:31" x14ac:dyDescent="0.25">
      <c r="A4529">
        <v>2368798</v>
      </c>
      <c r="B4529">
        <v>1</v>
      </c>
      <c r="C4529" t="s">
        <v>80</v>
      </c>
      <c r="D4529" t="s">
        <v>103</v>
      </c>
      <c r="E4529" t="s">
        <v>225</v>
      </c>
      <c r="F4529" t="s">
        <v>13130</v>
      </c>
      <c r="G4529" t="s">
        <v>252</v>
      </c>
      <c r="H4529" t="s">
        <v>151</v>
      </c>
      <c r="I4529" t="s">
        <v>136</v>
      </c>
      <c r="J4529" t="s">
        <v>137</v>
      </c>
      <c r="K4529" t="s">
        <v>245</v>
      </c>
      <c r="L4529" t="s">
        <v>13131</v>
      </c>
      <c r="M4529" t="s">
        <v>13132</v>
      </c>
      <c r="N4529">
        <v>7.619444444</v>
      </c>
      <c r="O4529">
        <v>0</v>
      </c>
      <c r="P4529">
        <v>82</v>
      </c>
      <c r="Q4529">
        <v>0</v>
      </c>
      <c r="R4529">
        <v>0</v>
      </c>
      <c r="S4529">
        <v>0</v>
      </c>
      <c r="T4529">
        <v>9</v>
      </c>
      <c r="U4529">
        <v>0</v>
      </c>
      <c r="V4529">
        <v>0</v>
      </c>
      <c r="W4529">
        <v>0</v>
      </c>
      <c r="X4529">
        <v>212.53452763208946</v>
      </c>
      <c r="Y4529">
        <v>0</v>
      </c>
      <c r="Z4529">
        <v>0</v>
      </c>
      <c r="AA4529">
        <v>0</v>
      </c>
      <c r="AB4529">
        <v>121.80728778410707</v>
      </c>
      <c r="AC4529">
        <v>0</v>
      </c>
      <c r="AD4529">
        <v>0</v>
      </c>
      <c r="AE4529">
        <v>334.34181541619654</v>
      </c>
    </row>
    <row r="4530" spans="1:31" x14ac:dyDescent="0.25">
      <c r="A4530">
        <v>2369339</v>
      </c>
      <c r="B4530">
        <v>1</v>
      </c>
      <c r="C4530" t="s">
        <v>81</v>
      </c>
      <c r="D4530" t="s">
        <v>118</v>
      </c>
      <c r="E4530" t="s">
        <v>154</v>
      </c>
      <c r="F4530" t="s">
        <v>13133</v>
      </c>
      <c r="G4530" t="s">
        <v>299</v>
      </c>
      <c r="H4530" t="s">
        <v>151</v>
      </c>
      <c r="I4530" t="s">
        <v>136</v>
      </c>
      <c r="J4530" t="s">
        <v>137</v>
      </c>
      <c r="K4530" t="s">
        <v>138</v>
      </c>
      <c r="L4530" t="s">
        <v>13134</v>
      </c>
      <c r="M4530" t="s">
        <v>13135</v>
      </c>
      <c r="N4530">
        <v>6.9511111110000003</v>
      </c>
      <c r="O4530">
        <v>0</v>
      </c>
      <c r="P4530">
        <v>0</v>
      </c>
      <c r="Q4530">
        <v>0</v>
      </c>
      <c r="R4530">
        <v>3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370.24907898551464</v>
      </c>
      <c r="AA4530">
        <v>0</v>
      </c>
      <c r="AB4530">
        <v>0</v>
      </c>
      <c r="AC4530">
        <v>0</v>
      </c>
      <c r="AD4530">
        <v>0</v>
      </c>
      <c r="AE4530">
        <v>370.24907898551464</v>
      </c>
    </row>
    <row r="4531" spans="1:31" x14ac:dyDescent="0.25">
      <c r="A4531">
        <v>2368778</v>
      </c>
      <c r="B4531">
        <v>1</v>
      </c>
      <c r="C4531" t="s">
        <v>80</v>
      </c>
      <c r="D4531" t="s">
        <v>102</v>
      </c>
      <c r="E4531" t="s">
        <v>171</v>
      </c>
      <c r="F4531" t="s">
        <v>13136</v>
      </c>
      <c r="G4531" t="s">
        <v>244</v>
      </c>
      <c r="H4531" t="s">
        <v>135</v>
      </c>
      <c r="I4531" t="s">
        <v>136</v>
      </c>
      <c r="J4531" t="s">
        <v>137</v>
      </c>
      <c r="K4531" t="s">
        <v>245</v>
      </c>
      <c r="L4531" t="s">
        <v>13137</v>
      </c>
      <c r="M4531" t="s">
        <v>13138</v>
      </c>
      <c r="N4531">
        <v>6.4133333329999997</v>
      </c>
      <c r="O4531">
        <v>0</v>
      </c>
      <c r="P4531">
        <v>29</v>
      </c>
      <c r="Q4531">
        <v>47</v>
      </c>
      <c r="R4531">
        <v>372</v>
      </c>
      <c r="S4531">
        <v>5</v>
      </c>
      <c r="T4531">
        <v>79</v>
      </c>
      <c r="U4531">
        <v>1</v>
      </c>
      <c r="V4531">
        <v>0</v>
      </c>
      <c r="W4531">
        <v>0</v>
      </c>
      <c r="X4531">
        <v>217.19167475380257</v>
      </c>
      <c r="Y4531">
        <v>1100.7670756849964</v>
      </c>
      <c r="Z4531">
        <v>6863.6310878475979</v>
      </c>
      <c r="AA4531">
        <v>96.519749166145843</v>
      </c>
      <c r="AB4531">
        <v>1273.5308158425428</v>
      </c>
      <c r="AC4531">
        <v>1608.5580644087445</v>
      </c>
      <c r="AD4531">
        <v>0</v>
      </c>
      <c r="AE4531">
        <v>11160.198467703831</v>
      </c>
    </row>
    <row r="4532" spans="1:31" x14ac:dyDescent="0.25">
      <c r="A4532">
        <v>2369170</v>
      </c>
      <c r="B4532">
        <v>1</v>
      </c>
      <c r="C4532" t="s">
        <v>80</v>
      </c>
      <c r="D4532" t="s">
        <v>92</v>
      </c>
      <c r="E4532" t="s">
        <v>148</v>
      </c>
      <c r="F4532" t="s">
        <v>13139</v>
      </c>
      <c r="G4532" t="s">
        <v>181</v>
      </c>
      <c r="H4532" t="s">
        <v>151</v>
      </c>
      <c r="I4532" t="s">
        <v>136</v>
      </c>
      <c r="J4532" t="s">
        <v>137</v>
      </c>
      <c r="K4532" t="s">
        <v>138</v>
      </c>
      <c r="L4532" t="s">
        <v>13140</v>
      </c>
      <c r="M4532" t="s">
        <v>13141</v>
      </c>
      <c r="N4532">
        <v>0.401388888</v>
      </c>
      <c r="O4532">
        <v>0</v>
      </c>
      <c r="P4532">
        <v>1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</row>
    <row r="4533" spans="1:31" x14ac:dyDescent="0.25">
      <c r="A4533">
        <v>2368729</v>
      </c>
      <c r="B4533">
        <v>1</v>
      </c>
      <c r="C4533" t="s">
        <v>80</v>
      </c>
      <c r="D4533" t="s">
        <v>110</v>
      </c>
      <c r="E4533" t="s">
        <v>148</v>
      </c>
      <c r="F4533" t="s">
        <v>13142</v>
      </c>
      <c r="G4533" t="s">
        <v>160</v>
      </c>
      <c r="H4533" t="s">
        <v>151</v>
      </c>
      <c r="I4533" t="s">
        <v>136</v>
      </c>
      <c r="J4533" t="s">
        <v>137</v>
      </c>
      <c r="K4533" t="s">
        <v>138</v>
      </c>
      <c r="L4533" t="s">
        <v>13143</v>
      </c>
      <c r="M4533" t="s">
        <v>13144</v>
      </c>
      <c r="N4533">
        <v>2.7383333329999999</v>
      </c>
      <c r="O4533">
        <v>0</v>
      </c>
      <c r="P4533">
        <v>3</v>
      </c>
      <c r="Q4533">
        <v>0</v>
      </c>
      <c r="R4533">
        <v>0</v>
      </c>
      <c r="S4533">
        <v>0</v>
      </c>
      <c r="T4533">
        <v>1</v>
      </c>
      <c r="U4533">
        <v>0</v>
      </c>
      <c r="V4533">
        <v>0</v>
      </c>
      <c r="W4533">
        <v>0</v>
      </c>
      <c r="X4533">
        <v>2.6065559823644135</v>
      </c>
      <c r="Y4533">
        <v>0</v>
      </c>
      <c r="Z4533">
        <v>0</v>
      </c>
      <c r="AA4533">
        <v>0</v>
      </c>
      <c r="AB4533">
        <v>0.24095983889743278</v>
      </c>
      <c r="AC4533">
        <v>0</v>
      </c>
      <c r="AD4533">
        <v>0</v>
      </c>
      <c r="AE4533">
        <v>2.8475158212618465</v>
      </c>
    </row>
    <row r="4534" spans="1:31" x14ac:dyDescent="0.25">
      <c r="A4534">
        <v>2368792</v>
      </c>
      <c r="B4534">
        <v>1</v>
      </c>
      <c r="C4534" t="s">
        <v>81</v>
      </c>
      <c r="D4534" t="s">
        <v>116</v>
      </c>
      <c r="E4534" t="s">
        <v>132</v>
      </c>
      <c r="F4534" t="s">
        <v>13145</v>
      </c>
      <c r="G4534" t="s">
        <v>244</v>
      </c>
      <c r="H4534" t="s">
        <v>135</v>
      </c>
      <c r="I4534" t="s">
        <v>136</v>
      </c>
      <c r="J4534" t="s">
        <v>137</v>
      </c>
      <c r="K4534" t="s">
        <v>245</v>
      </c>
      <c r="L4534" t="s">
        <v>13146</v>
      </c>
      <c r="M4534" t="s">
        <v>13147</v>
      </c>
      <c r="N4534">
        <v>2.3563888880000001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2.6162224185616036</v>
      </c>
      <c r="AD4534">
        <v>0</v>
      </c>
      <c r="AE4534">
        <v>2.6162224185616036</v>
      </c>
    </row>
    <row r="4535" spans="1:31" x14ac:dyDescent="0.25">
      <c r="A4535">
        <v>2369419</v>
      </c>
      <c r="B4535">
        <v>1</v>
      </c>
      <c r="C4535" t="s">
        <v>81</v>
      </c>
      <c r="D4535" t="s">
        <v>121</v>
      </c>
      <c r="E4535" t="s">
        <v>154</v>
      </c>
      <c r="F4535" t="s">
        <v>13148</v>
      </c>
      <c r="G4535" t="s">
        <v>299</v>
      </c>
      <c r="H4535" t="s">
        <v>151</v>
      </c>
      <c r="I4535" t="s">
        <v>136</v>
      </c>
      <c r="J4535" t="s">
        <v>137</v>
      </c>
      <c r="K4535" t="s">
        <v>138</v>
      </c>
      <c r="L4535" t="s">
        <v>13149</v>
      </c>
      <c r="M4535" t="s">
        <v>13150</v>
      </c>
      <c r="N4535">
        <v>2.3644444440000001</v>
      </c>
      <c r="O4535">
        <v>0</v>
      </c>
      <c r="P4535">
        <v>43</v>
      </c>
      <c r="Q4535">
        <v>0</v>
      </c>
      <c r="R4535">
        <v>1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17.499537321903961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17.499537321903961</v>
      </c>
    </row>
    <row r="4536" spans="1:31" x14ac:dyDescent="0.25">
      <c r="A4536">
        <v>2369084</v>
      </c>
      <c r="B4536">
        <v>1</v>
      </c>
      <c r="C4536" t="s">
        <v>80</v>
      </c>
      <c r="D4536" t="s">
        <v>96</v>
      </c>
      <c r="E4536" t="s">
        <v>148</v>
      </c>
      <c r="F4536" t="s">
        <v>13151</v>
      </c>
      <c r="G4536" t="s">
        <v>150</v>
      </c>
      <c r="H4536" t="s">
        <v>151</v>
      </c>
      <c r="I4536" t="s">
        <v>136</v>
      </c>
      <c r="J4536" t="s">
        <v>137</v>
      </c>
      <c r="K4536" t="s">
        <v>138</v>
      </c>
      <c r="L4536" t="s">
        <v>13152</v>
      </c>
      <c r="M4536" t="s">
        <v>13153</v>
      </c>
      <c r="N4536">
        <v>3.8247222220000001</v>
      </c>
      <c r="O4536">
        <v>0</v>
      </c>
      <c r="P4536">
        <v>1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1.19066080627329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1.19066080627329</v>
      </c>
    </row>
    <row r="4537" spans="1:31" x14ac:dyDescent="0.25">
      <c r="A4537">
        <v>2368835</v>
      </c>
      <c r="B4537">
        <v>1</v>
      </c>
      <c r="C4537" t="s">
        <v>80</v>
      </c>
      <c r="D4537" t="s">
        <v>84</v>
      </c>
      <c r="E4537" t="s">
        <v>148</v>
      </c>
      <c r="F4537" t="s">
        <v>13154</v>
      </c>
      <c r="G4537" t="s">
        <v>181</v>
      </c>
      <c r="H4537" t="s">
        <v>151</v>
      </c>
      <c r="I4537" t="s">
        <v>136</v>
      </c>
      <c r="J4537" t="s">
        <v>3</v>
      </c>
      <c r="K4537" t="s">
        <v>138</v>
      </c>
      <c r="L4537" t="s">
        <v>13155</v>
      </c>
      <c r="M4537" t="s">
        <v>13156</v>
      </c>
      <c r="N4537">
        <v>1.6497222220000001</v>
      </c>
      <c r="O4537">
        <v>0</v>
      </c>
      <c r="P4537">
        <v>5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3.1173996804259496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3.1173996804259496</v>
      </c>
    </row>
    <row r="4538" spans="1:31" x14ac:dyDescent="0.25">
      <c r="A4538">
        <v>2369305</v>
      </c>
      <c r="B4538">
        <v>1</v>
      </c>
      <c r="C4538" t="s">
        <v>80</v>
      </c>
      <c r="D4538" t="s">
        <v>94</v>
      </c>
      <c r="E4538" t="s">
        <v>166</v>
      </c>
      <c r="F4538" t="s">
        <v>13157</v>
      </c>
      <c r="G4538" t="s">
        <v>168</v>
      </c>
      <c r="H4538" t="s">
        <v>135</v>
      </c>
      <c r="I4538" t="s">
        <v>136</v>
      </c>
      <c r="J4538" t="s">
        <v>137</v>
      </c>
      <c r="K4538" t="s">
        <v>138</v>
      </c>
      <c r="L4538" t="s">
        <v>13158</v>
      </c>
      <c r="M4538" t="s">
        <v>13159</v>
      </c>
      <c r="N4538">
        <v>2.849444444</v>
      </c>
      <c r="O4538">
        <v>0</v>
      </c>
      <c r="P4538">
        <v>772</v>
      </c>
      <c r="Q4538">
        <v>0</v>
      </c>
      <c r="R4538">
        <v>56</v>
      </c>
      <c r="S4538">
        <v>2</v>
      </c>
      <c r="T4538">
        <v>147</v>
      </c>
      <c r="U4538">
        <v>1</v>
      </c>
      <c r="V4538">
        <v>2</v>
      </c>
      <c r="W4538">
        <v>0</v>
      </c>
      <c r="X4538">
        <v>516.21398407191805</v>
      </c>
      <c r="Y4538">
        <v>0</v>
      </c>
      <c r="Z4538">
        <v>191.51202754846091</v>
      </c>
      <c r="AA4538">
        <v>9.9412638611429429</v>
      </c>
      <c r="AB4538">
        <v>316.2112879802396</v>
      </c>
      <c r="AC4538">
        <v>5.2175868260640117</v>
      </c>
      <c r="AD4538">
        <v>11.726509737530767</v>
      </c>
      <c r="AE4538">
        <v>1050.8226600253563</v>
      </c>
    </row>
    <row r="4539" spans="1:31" x14ac:dyDescent="0.25">
      <c r="A4539">
        <v>2368973</v>
      </c>
      <c r="B4539">
        <v>1</v>
      </c>
      <c r="C4539" t="s">
        <v>80</v>
      </c>
      <c r="D4539" t="s">
        <v>95</v>
      </c>
      <c r="E4539" t="s">
        <v>132</v>
      </c>
      <c r="F4539" t="s">
        <v>9309</v>
      </c>
      <c r="G4539" t="s">
        <v>168</v>
      </c>
      <c r="H4539" t="s">
        <v>135</v>
      </c>
      <c r="I4539" t="s">
        <v>136</v>
      </c>
      <c r="J4539" t="s">
        <v>137</v>
      </c>
      <c r="K4539" t="s">
        <v>138</v>
      </c>
      <c r="L4539" t="s">
        <v>13160</v>
      </c>
      <c r="M4539" t="s">
        <v>13161</v>
      </c>
      <c r="N4539">
        <v>1.3177777770000001</v>
      </c>
      <c r="O4539">
        <v>0</v>
      </c>
      <c r="P4539">
        <v>0</v>
      </c>
      <c r="Q4539">
        <v>0</v>
      </c>
      <c r="R4539">
        <v>0</v>
      </c>
      <c r="S4539">
        <v>44</v>
      </c>
      <c r="T4539">
        <v>0</v>
      </c>
      <c r="U4539">
        <v>2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443.23749792355125</v>
      </c>
      <c r="AB4539">
        <v>0</v>
      </c>
      <c r="AC4539">
        <v>434.13815079897256</v>
      </c>
      <c r="AD4539">
        <v>0</v>
      </c>
      <c r="AE4539">
        <v>877.37564872252381</v>
      </c>
    </row>
    <row r="4540" spans="1:31" x14ac:dyDescent="0.25">
      <c r="A4540">
        <v>2368904</v>
      </c>
      <c r="B4540">
        <v>1</v>
      </c>
      <c r="C4540" t="s">
        <v>80</v>
      </c>
      <c r="D4540" t="s">
        <v>93</v>
      </c>
      <c r="E4540" t="s">
        <v>166</v>
      </c>
      <c r="F4540" t="s">
        <v>13162</v>
      </c>
      <c r="G4540" t="s">
        <v>244</v>
      </c>
      <c r="H4540" t="s">
        <v>135</v>
      </c>
      <c r="I4540" t="s">
        <v>136</v>
      </c>
      <c r="J4540" t="s">
        <v>137</v>
      </c>
      <c r="K4540" t="s">
        <v>245</v>
      </c>
      <c r="L4540" t="s">
        <v>13163</v>
      </c>
      <c r="M4540" t="s">
        <v>13164</v>
      </c>
      <c r="N4540">
        <v>6.3927777770000001</v>
      </c>
      <c r="O4540">
        <v>0</v>
      </c>
      <c r="P4540">
        <v>184</v>
      </c>
      <c r="Q4540">
        <v>0</v>
      </c>
      <c r="R4540">
        <v>97</v>
      </c>
      <c r="S4540">
        <v>1</v>
      </c>
      <c r="T4540">
        <v>50</v>
      </c>
      <c r="U4540">
        <v>0</v>
      </c>
      <c r="V4540">
        <v>0</v>
      </c>
      <c r="W4540">
        <v>0</v>
      </c>
      <c r="X4540">
        <v>583.1701924529159</v>
      </c>
      <c r="Y4540">
        <v>0</v>
      </c>
      <c r="Z4540">
        <v>1853.4769713558439</v>
      </c>
      <c r="AA4540">
        <v>15.221709443990013</v>
      </c>
      <c r="AB4540">
        <v>784.78961859173319</v>
      </c>
      <c r="AC4540">
        <v>0</v>
      </c>
      <c r="AD4540">
        <v>0</v>
      </c>
      <c r="AE4540">
        <v>3236.6584918444833</v>
      </c>
    </row>
    <row r="4541" spans="1:31" x14ac:dyDescent="0.25">
      <c r="A4541">
        <v>2368927</v>
      </c>
      <c r="B4541">
        <v>1</v>
      </c>
      <c r="C4541" t="s">
        <v>80</v>
      </c>
      <c r="D4541" t="s">
        <v>87</v>
      </c>
      <c r="E4541" t="s">
        <v>148</v>
      </c>
      <c r="F4541" t="s">
        <v>13165</v>
      </c>
      <c r="G4541" t="s">
        <v>150</v>
      </c>
      <c r="H4541" t="s">
        <v>151</v>
      </c>
      <c r="I4541" t="s">
        <v>136</v>
      </c>
      <c r="J4541" t="s">
        <v>137</v>
      </c>
      <c r="K4541" t="s">
        <v>138</v>
      </c>
      <c r="L4541" t="s">
        <v>13166</v>
      </c>
      <c r="M4541" t="s">
        <v>13167</v>
      </c>
      <c r="N4541">
        <v>1.4813888879999999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1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126.95964449662644</v>
      </c>
      <c r="AE4541">
        <v>126.95964449662644</v>
      </c>
    </row>
    <row r="4542" spans="1:31" x14ac:dyDescent="0.25">
      <c r="A4542">
        <v>2369259</v>
      </c>
      <c r="B4542">
        <v>1</v>
      </c>
      <c r="C4542" t="s">
        <v>81</v>
      </c>
      <c r="D4542" t="s">
        <v>121</v>
      </c>
      <c r="E4542" t="s">
        <v>132</v>
      </c>
      <c r="F4542" t="s">
        <v>13168</v>
      </c>
      <c r="G4542" t="s">
        <v>328</v>
      </c>
      <c r="H4542" t="s">
        <v>135</v>
      </c>
      <c r="I4542" t="s">
        <v>653</v>
      </c>
      <c r="J4542" t="s">
        <v>137</v>
      </c>
      <c r="K4542" t="s">
        <v>245</v>
      </c>
      <c r="L4542" t="s">
        <v>13169</v>
      </c>
      <c r="M4542" t="s">
        <v>13170</v>
      </c>
      <c r="N4542">
        <v>9.4444439999999998E-3</v>
      </c>
      <c r="O4542">
        <v>0</v>
      </c>
      <c r="P4542">
        <v>34</v>
      </c>
      <c r="Q4542">
        <v>0</v>
      </c>
      <c r="R4542">
        <v>2</v>
      </c>
      <c r="S4542">
        <v>0</v>
      </c>
      <c r="T4542">
        <v>1</v>
      </c>
      <c r="U4542">
        <v>0</v>
      </c>
      <c r="V4542">
        <v>0</v>
      </c>
      <c r="W4542">
        <v>0</v>
      </c>
      <c r="X4542">
        <v>3.8253148470644448E-2</v>
      </c>
      <c r="Y4542">
        <v>0</v>
      </c>
      <c r="Z4542">
        <v>1.5077088627666667E-3</v>
      </c>
      <c r="AA4542">
        <v>0</v>
      </c>
      <c r="AB4542">
        <v>3.0022300424000002E-4</v>
      </c>
      <c r="AC4542">
        <v>0</v>
      </c>
      <c r="AD4542">
        <v>0</v>
      </c>
      <c r="AE4542">
        <v>4.0061080337651114E-2</v>
      </c>
    </row>
    <row r="4543" spans="1:31" x14ac:dyDescent="0.25">
      <c r="A4543">
        <v>2369119</v>
      </c>
      <c r="B4543">
        <v>1</v>
      </c>
      <c r="C4543" t="s">
        <v>80</v>
      </c>
      <c r="D4543" t="s">
        <v>103</v>
      </c>
      <c r="E4543" t="s">
        <v>148</v>
      </c>
      <c r="F4543" t="s">
        <v>13171</v>
      </c>
      <c r="G4543" t="s">
        <v>160</v>
      </c>
      <c r="H4543" t="s">
        <v>151</v>
      </c>
      <c r="I4543" t="s">
        <v>136</v>
      </c>
      <c r="J4543" t="s">
        <v>137</v>
      </c>
      <c r="K4543" t="s">
        <v>138</v>
      </c>
      <c r="L4543" t="s">
        <v>13172</v>
      </c>
      <c r="M4543" t="s">
        <v>13173</v>
      </c>
      <c r="N4543">
        <v>2.2766666660000001</v>
      </c>
      <c r="O4543">
        <v>0</v>
      </c>
      <c r="P4543">
        <v>2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2.8640232684716538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2.8640232684716538</v>
      </c>
    </row>
    <row r="4544" spans="1:31" x14ac:dyDescent="0.25">
      <c r="A4544">
        <v>2376398</v>
      </c>
      <c r="B4544">
        <v>1</v>
      </c>
      <c r="C4544" t="s">
        <v>81</v>
      </c>
      <c r="D4544" t="s">
        <v>120</v>
      </c>
      <c r="E4544" t="s">
        <v>166</v>
      </c>
      <c r="F4544" t="s">
        <v>514</v>
      </c>
      <c r="G4544" t="s">
        <v>168</v>
      </c>
      <c r="H4544" t="s">
        <v>135</v>
      </c>
      <c r="I4544" t="s">
        <v>136</v>
      </c>
      <c r="J4544" t="s">
        <v>137</v>
      </c>
      <c r="K4544" t="s">
        <v>138</v>
      </c>
      <c r="L4544" t="s">
        <v>13174</v>
      </c>
      <c r="M4544" t="s">
        <v>13175</v>
      </c>
      <c r="N4544">
        <v>0.33333333300000001</v>
      </c>
      <c r="O4544">
        <v>10</v>
      </c>
      <c r="P4544">
        <v>1146</v>
      </c>
      <c r="Q4544">
        <v>433</v>
      </c>
      <c r="R4544">
        <v>140</v>
      </c>
      <c r="S4544">
        <v>41</v>
      </c>
      <c r="T4544">
        <v>140</v>
      </c>
      <c r="U4544">
        <v>4</v>
      </c>
      <c r="V4544">
        <v>2</v>
      </c>
      <c r="W4544">
        <v>2.3538146274905505</v>
      </c>
      <c r="X4544">
        <v>122.14930211495796</v>
      </c>
      <c r="Y4544">
        <v>1099.3422987946376</v>
      </c>
      <c r="Z4544">
        <v>251.18363484382246</v>
      </c>
      <c r="AA4544">
        <v>105.82318379857583</v>
      </c>
      <c r="AB4544">
        <v>54.956266182958387</v>
      </c>
      <c r="AC4544">
        <v>183.62363515857271</v>
      </c>
      <c r="AD4544">
        <v>120.940633100084</v>
      </c>
      <c r="AE4544">
        <v>1940.3727686210998</v>
      </c>
    </row>
    <row r="4545" spans="1:31" x14ac:dyDescent="0.25">
      <c r="A4545">
        <v>2369491</v>
      </c>
      <c r="B4545">
        <v>1</v>
      </c>
      <c r="C4545" t="s">
        <v>81</v>
      </c>
      <c r="D4545" t="s">
        <v>121</v>
      </c>
      <c r="E4545" t="s">
        <v>132</v>
      </c>
      <c r="F4545" t="s">
        <v>1173</v>
      </c>
      <c r="G4545" t="s">
        <v>134</v>
      </c>
      <c r="H4545" t="s">
        <v>135</v>
      </c>
      <c r="I4545" t="s">
        <v>136</v>
      </c>
      <c r="J4545" t="s">
        <v>137</v>
      </c>
      <c r="K4545" t="s">
        <v>138</v>
      </c>
      <c r="L4545" t="s">
        <v>13176</v>
      </c>
      <c r="M4545" t="s">
        <v>13177</v>
      </c>
      <c r="N4545">
        <v>2.7555555549999999</v>
      </c>
      <c r="O4545">
        <v>0</v>
      </c>
      <c r="P4545">
        <v>198</v>
      </c>
      <c r="Q4545">
        <v>2</v>
      </c>
      <c r="R4545">
        <v>30</v>
      </c>
      <c r="S4545">
        <v>6</v>
      </c>
      <c r="T4545">
        <v>9</v>
      </c>
      <c r="U4545">
        <v>0</v>
      </c>
      <c r="V4545">
        <v>0</v>
      </c>
      <c r="W4545">
        <v>0</v>
      </c>
      <c r="X4545">
        <v>105.91921120222412</v>
      </c>
      <c r="Y4545">
        <v>9.4356879061980106</v>
      </c>
      <c r="Z4545">
        <v>132.65403090830861</v>
      </c>
      <c r="AA4545">
        <v>130.46172558027996</v>
      </c>
      <c r="AB4545">
        <v>30.251229237492637</v>
      </c>
      <c r="AC4545">
        <v>0</v>
      </c>
      <c r="AD4545">
        <v>0</v>
      </c>
      <c r="AE4545">
        <v>408.72188483450333</v>
      </c>
    </row>
    <row r="4546" spans="1:31" x14ac:dyDescent="0.25">
      <c r="A4546">
        <v>2369405</v>
      </c>
      <c r="B4546">
        <v>1</v>
      </c>
      <c r="C4546" t="s">
        <v>80</v>
      </c>
      <c r="D4546" t="s">
        <v>111</v>
      </c>
      <c r="E4546" t="s">
        <v>148</v>
      </c>
      <c r="F4546" t="s">
        <v>13178</v>
      </c>
      <c r="G4546" t="s">
        <v>150</v>
      </c>
      <c r="H4546" t="s">
        <v>151</v>
      </c>
      <c r="I4546" t="s">
        <v>136</v>
      </c>
      <c r="J4546" t="s">
        <v>137</v>
      </c>
      <c r="K4546" t="s">
        <v>138</v>
      </c>
      <c r="L4546" t="s">
        <v>13179</v>
      </c>
      <c r="M4546" t="s">
        <v>1954</v>
      </c>
      <c r="N4546">
        <v>0.74166666599999997</v>
      </c>
      <c r="O4546">
        <v>0</v>
      </c>
      <c r="P4546">
        <v>23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5.8453684947132087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5.8453684947132087</v>
      </c>
    </row>
    <row r="4547" spans="1:31" x14ac:dyDescent="0.25">
      <c r="A4547">
        <v>2369345</v>
      </c>
      <c r="B4547">
        <v>1</v>
      </c>
      <c r="C4547" t="s">
        <v>81</v>
      </c>
      <c r="D4547" t="s">
        <v>112</v>
      </c>
      <c r="E4547" t="s">
        <v>132</v>
      </c>
      <c r="F4547" t="s">
        <v>13180</v>
      </c>
      <c r="G4547" t="s">
        <v>168</v>
      </c>
      <c r="H4547" t="s">
        <v>135</v>
      </c>
      <c r="I4547" t="s">
        <v>136</v>
      </c>
      <c r="J4547" t="s">
        <v>137</v>
      </c>
      <c r="K4547" t="s">
        <v>138</v>
      </c>
      <c r="L4547" t="s">
        <v>13181</v>
      </c>
      <c r="M4547" t="s">
        <v>13182</v>
      </c>
      <c r="N4547">
        <v>3.196111111</v>
      </c>
      <c r="O4547">
        <v>0</v>
      </c>
      <c r="P4547">
        <v>137</v>
      </c>
      <c r="Q4547">
        <v>70</v>
      </c>
      <c r="R4547">
        <v>27</v>
      </c>
      <c r="S4547">
        <v>5</v>
      </c>
      <c r="T4547">
        <v>20</v>
      </c>
      <c r="U4547">
        <v>1</v>
      </c>
      <c r="V4547">
        <v>0</v>
      </c>
      <c r="W4547">
        <v>0</v>
      </c>
      <c r="X4547">
        <v>95.018799827000549</v>
      </c>
      <c r="Y4547">
        <v>596.46234790145888</v>
      </c>
      <c r="Z4547">
        <v>175.67299414965711</v>
      </c>
      <c r="AA4547">
        <v>27.416516462167749</v>
      </c>
      <c r="AB4547">
        <v>35.082207863254325</v>
      </c>
      <c r="AC4547">
        <v>339.36637023182942</v>
      </c>
      <c r="AD4547">
        <v>0</v>
      </c>
      <c r="AE4547">
        <v>1269.0192364353682</v>
      </c>
    </row>
    <row r="4548" spans="1:31" x14ac:dyDescent="0.25">
      <c r="A4548">
        <v>2369013</v>
      </c>
      <c r="B4548">
        <v>1</v>
      </c>
      <c r="C4548" t="s">
        <v>80</v>
      </c>
      <c r="D4548" t="s">
        <v>90</v>
      </c>
      <c r="E4548" t="s">
        <v>175</v>
      </c>
      <c r="F4548" t="s">
        <v>1723</v>
      </c>
      <c r="G4548" t="s">
        <v>219</v>
      </c>
      <c r="H4548" t="s">
        <v>151</v>
      </c>
      <c r="I4548" t="s">
        <v>136</v>
      </c>
      <c r="J4548" t="s">
        <v>137</v>
      </c>
      <c r="K4548" t="s">
        <v>138</v>
      </c>
      <c r="L4548" t="s">
        <v>13183</v>
      </c>
      <c r="M4548" t="s">
        <v>13184</v>
      </c>
      <c r="N4548">
        <v>2.1355555549999998</v>
      </c>
      <c r="O4548">
        <v>0</v>
      </c>
      <c r="P4548">
        <v>77</v>
      </c>
      <c r="Q4548">
        <v>0</v>
      </c>
      <c r="R4548">
        <v>0</v>
      </c>
      <c r="S4548">
        <v>0</v>
      </c>
      <c r="T4548">
        <v>11</v>
      </c>
      <c r="U4548">
        <v>0</v>
      </c>
      <c r="V4548">
        <v>0</v>
      </c>
      <c r="W4548">
        <v>0</v>
      </c>
      <c r="X4548">
        <v>46.939724374238502</v>
      </c>
      <c r="Y4548">
        <v>0</v>
      </c>
      <c r="Z4548">
        <v>0</v>
      </c>
      <c r="AA4548">
        <v>0</v>
      </c>
      <c r="AB4548">
        <v>49.227447103160003</v>
      </c>
      <c r="AC4548">
        <v>0</v>
      </c>
      <c r="AD4548">
        <v>0</v>
      </c>
      <c r="AE4548">
        <v>96.167171477398512</v>
      </c>
    </row>
    <row r="4549" spans="1:31" x14ac:dyDescent="0.25">
      <c r="A4549">
        <v>2369050</v>
      </c>
      <c r="B4549">
        <v>1</v>
      </c>
      <c r="C4549" t="s">
        <v>80</v>
      </c>
      <c r="D4549" t="s">
        <v>84</v>
      </c>
      <c r="E4549" t="s">
        <v>320</v>
      </c>
      <c r="F4549" t="s">
        <v>13185</v>
      </c>
      <c r="G4549" t="s">
        <v>185</v>
      </c>
      <c r="H4549" t="s">
        <v>135</v>
      </c>
      <c r="I4549" t="s">
        <v>136</v>
      </c>
      <c r="J4549" t="s">
        <v>137</v>
      </c>
      <c r="K4549" t="s">
        <v>138</v>
      </c>
      <c r="L4549" t="s">
        <v>13186</v>
      </c>
      <c r="M4549" t="s">
        <v>13187</v>
      </c>
      <c r="N4549">
        <v>2.1236111110000002</v>
      </c>
      <c r="O4549">
        <v>0</v>
      </c>
      <c r="P4549">
        <v>8022</v>
      </c>
      <c r="Q4549">
        <v>0</v>
      </c>
      <c r="R4549">
        <v>0</v>
      </c>
      <c r="S4549">
        <v>4</v>
      </c>
      <c r="T4549">
        <v>530</v>
      </c>
      <c r="U4549">
        <v>0</v>
      </c>
      <c r="V4549">
        <v>1</v>
      </c>
      <c r="W4549">
        <v>0</v>
      </c>
      <c r="X4549">
        <v>5830.6822891137308</v>
      </c>
      <c r="Y4549">
        <v>0</v>
      </c>
      <c r="Z4549">
        <v>0</v>
      </c>
      <c r="AA4549">
        <v>180.88302065282474</v>
      </c>
      <c r="AB4549">
        <v>1892.0080391249567</v>
      </c>
      <c r="AC4549">
        <v>0</v>
      </c>
      <c r="AD4549">
        <v>25.500874688365158</v>
      </c>
      <c r="AE4549">
        <v>7929.0742235798771</v>
      </c>
    </row>
    <row r="4550" spans="1:31" x14ac:dyDescent="0.25">
      <c r="A4550">
        <v>2368718</v>
      </c>
      <c r="B4550">
        <v>1</v>
      </c>
      <c r="C4550" t="s">
        <v>80</v>
      </c>
      <c r="D4550" t="s">
        <v>108</v>
      </c>
      <c r="E4550" t="s">
        <v>154</v>
      </c>
      <c r="F4550" t="s">
        <v>13188</v>
      </c>
      <c r="G4550" t="s">
        <v>2040</v>
      </c>
      <c r="H4550" t="s">
        <v>151</v>
      </c>
      <c r="I4550" t="s">
        <v>136</v>
      </c>
      <c r="J4550" t="s">
        <v>137</v>
      </c>
      <c r="K4550" t="s">
        <v>138</v>
      </c>
      <c r="L4550" t="s">
        <v>13189</v>
      </c>
      <c r="M4550" t="s">
        <v>13190</v>
      </c>
      <c r="N4550">
        <v>0.34333333300000002</v>
      </c>
      <c r="O4550">
        <v>0</v>
      </c>
      <c r="P4550">
        <v>34</v>
      </c>
      <c r="Q4550">
        <v>0</v>
      </c>
      <c r="R4550">
        <v>4</v>
      </c>
      <c r="S4550">
        <v>0</v>
      </c>
      <c r="T4550">
        <v>6</v>
      </c>
      <c r="U4550">
        <v>0</v>
      </c>
      <c r="V4550">
        <v>0</v>
      </c>
      <c r="W4550">
        <v>0</v>
      </c>
      <c r="X4550">
        <v>3.73816850023253</v>
      </c>
      <c r="Y4550">
        <v>0</v>
      </c>
      <c r="Z4550">
        <v>5.7654609164594701</v>
      </c>
      <c r="AA4550">
        <v>0</v>
      </c>
      <c r="AB4550">
        <v>1.1618972714195999</v>
      </c>
      <c r="AC4550">
        <v>0</v>
      </c>
      <c r="AD4550">
        <v>0</v>
      </c>
      <c r="AE4550">
        <v>10.6655266881116</v>
      </c>
    </row>
    <row r="4551" spans="1:31" x14ac:dyDescent="0.25">
      <c r="A4551">
        <v>2368804</v>
      </c>
      <c r="B4551">
        <v>1</v>
      </c>
      <c r="C4551" t="s">
        <v>80</v>
      </c>
      <c r="D4551" t="s">
        <v>106</v>
      </c>
      <c r="E4551" t="s">
        <v>166</v>
      </c>
      <c r="F4551" t="s">
        <v>13191</v>
      </c>
      <c r="G4551" t="s">
        <v>244</v>
      </c>
      <c r="H4551" t="s">
        <v>135</v>
      </c>
      <c r="I4551" t="s">
        <v>136</v>
      </c>
      <c r="J4551" t="s">
        <v>137</v>
      </c>
      <c r="K4551" t="s">
        <v>245</v>
      </c>
      <c r="L4551" t="s">
        <v>13192</v>
      </c>
      <c r="M4551" t="s">
        <v>13193</v>
      </c>
      <c r="N4551">
        <v>8.0905555549999999</v>
      </c>
      <c r="O4551">
        <v>0</v>
      </c>
      <c r="P4551">
        <v>607</v>
      </c>
      <c r="Q4551">
        <v>25</v>
      </c>
      <c r="R4551">
        <v>185</v>
      </c>
      <c r="S4551">
        <v>10</v>
      </c>
      <c r="T4551">
        <v>136</v>
      </c>
      <c r="U4551">
        <v>0</v>
      </c>
      <c r="V4551">
        <v>0</v>
      </c>
      <c r="W4551">
        <v>0</v>
      </c>
      <c r="X4551">
        <v>1676.1071760178966</v>
      </c>
      <c r="Y4551">
        <v>2929.0972931795504</v>
      </c>
      <c r="Z4551">
        <v>3610.5914891674338</v>
      </c>
      <c r="AA4551">
        <v>431.87277967012301</v>
      </c>
      <c r="AB4551">
        <v>2936.3757367554886</v>
      </c>
      <c r="AC4551">
        <v>0</v>
      </c>
      <c r="AD4551">
        <v>0</v>
      </c>
      <c r="AE4551">
        <v>11584.044474790491</v>
      </c>
    </row>
    <row r="4552" spans="1:31" x14ac:dyDescent="0.25">
      <c r="A4552">
        <v>2368864</v>
      </c>
      <c r="B4552">
        <v>1</v>
      </c>
      <c r="C4552" t="s">
        <v>81</v>
      </c>
      <c r="D4552" t="s">
        <v>122</v>
      </c>
      <c r="E4552" t="s">
        <v>148</v>
      </c>
      <c r="F4552" t="s">
        <v>13194</v>
      </c>
      <c r="G4552" t="s">
        <v>160</v>
      </c>
      <c r="H4552" t="s">
        <v>151</v>
      </c>
      <c r="I4552" t="s">
        <v>136</v>
      </c>
      <c r="J4552" t="s">
        <v>137</v>
      </c>
      <c r="K4552" t="s">
        <v>138</v>
      </c>
      <c r="L4552" t="s">
        <v>13195</v>
      </c>
      <c r="M4552" t="s">
        <v>13196</v>
      </c>
      <c r="N4552">
        <v>1.555555555</v>
      </c>
      <c r="O4552">
        <v>0</v>
      </c>
      <c r="P4552">
        <v>4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1.6256135723148613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1.6256135723148613</v>
      </c>
    </row>
    <row r="4553" spans="1:31" x14ac:dyDescent="0.25">
      <c r="A4553">
        <v>2369445</v>
      </c>
      <c r="B4553">
        <v>1</v>
      </c>
      <c r="C4553" t="s">
        <v>80</v>
      </c>
      <c r="D4553" t="s">
        <v>93</v>
      </c>
      <c r="E4553" t="s">
        <v>148</v>
      </c>
      <c r="F4553" t="s">
        <v>13197</v>
      </c>
      <c r="G4553" t="s">
        <v>160</v>
      </c>
      <c r="H4553" t="s">
        <v>151</v>
      </c>
      <c r="I4553" t="s">
        <v>136</v>
      </c>
      <c r="J4553" t="s">
        <v>137</v>
      </c>
      <c r="K4553" t="s">
        <v>138</v>
      </c>
      <c r="L4553" t="s">
        <v>13198</v>
      </c>
      <c r="M4553" t="s">
        <v>13199</v>
      </c>
      <c r="N4553">
        <v>4.2452777770000001</v>
      </c>
      <c r="O4553">
        <v>0</v>
      </c>
      <c r="P4553">
        <v>1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0.47292689213703559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0.47292689213703559</v>
      </c>
    </row>
    <row r="4554" spans="1:31" x14ac:dyDescent="0.25">
      <c r="A4554">
        <v>2369451</v>
      </c>
      <c r="B4554">
        <v>1</v>
      </c>
      <c r="C4554" t="s">
        <v>81</v>
      </c>
      <c r="D4554" t="s">
        <v>119</v>
      </c>
      <c r="E4554" t="s">
        <v>225</v>
      </c>
      <c r="F4554" t="s">
        <v>13200</v>
      </c>
      <c r="G4554" t="s">
        <v>219</v>
      </c>
      <c r="H4554" t="s">
        <v>151</v>
      </c>
      <c r="I4554" t="s">
        <v>136</v>
      </c>
      <c r="J4554" t="s">
        <v>137</v>
      </c>
      <c r="K4554" t="s">
        <v>138</v>
      </c>
      <c r="L4554" t="s">
        <v>13201</v>
      </c>
      <c r="M4554" t="s">
        <v>13202</v>
      </c>
      <c r="N4554">
        <v>2.741666666</v>
      </c>
      <c r="O4554">
        <v>0</v>
      </c>
      <c r="P4554">
        <v>7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4.0996120420495332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4.0996120420495332</v>
      </c>
    </row>
    <row r="4555" spans="1:31" x14ac:dyDescent="0.25">
      <c r="A4555">
        <v>2368764</v>
      </c>
      <c r="B4555">
        <v>1</v>
      </c>
      <c r="C4555" t="s">
        <v>81</v>
      </c>
      <c r="D4555" t="s">
        <v>112</v>
      </c>
      <c r="E4555" t="s">
        <v>171</v>
      </c>
      <c r="F4555" t="s">
        <v>13203</v>
      </c>
      <c r="G4555" t="s">
        <v>168</v>
      </c>
      <c r="H4555" t="s">
        <v>135</v>
      </c>
      <c r="I4555" t="s">
        <v>136</v>
      </c>
      <c r="J4555" t="s">
        <v>137</v>
      </c>
      <c r="K4555" t="s">
        <v>138</v>
      </c>
      <c r="L4555" t="s">
        <v>13204</v>
      </c>
      <c r="M4555" t="s">
        <v>13205</v>
      </c>
      <c r="N4555">
        <v>1.061111111</v>
      </c>
      <c r="O4555">
        <v>0</v>
      </c>
      <c r="P4555">
        <v>75</v>
      </c>
      <c r="Q4555">
        <v>195</v>
      </c>
      <c r="R4555">
        <v>24</v>
      </c>
      <c r="S4555">
        <v>12</v>
      </c>
      <c r="T4555">
        <v>6</v>
      </c>
      <c r="U4555">
        <v>1</v>
      </c>
      <c r="V4555">
        <v>0</v>
      </c>
      <c r="W4555">
        <v>0</v>
      </c>
      <c r="X4555">
        <v>17.152511995383822</v>
      </c>
      <c r="Y4555">
        <v>435.86722882516847</v>
      </c>
      <c r="Z4555">
        <v>49.25816254871652</v>
      </c>
      <c r="AA4555">
        <v>56.658438611428323</v>
      </c>
      <c r="AB4555">
        <v>9.0783467875143113</v>
      </c>
      <c r="AC4555">
        <v>153.55888270267272</v>
      </c>
      <c r="AD4555">
        <v>0</v>
      </c>
      <c r="AE4555">
        <v>721.57357147088408</v>
      </c>
    </row>
    <row r="4556" spans="1:31" x14ac:dyDescent="0.25">
      <c r="A4556">
        <v>2369153</v>
      </c>
      <c r="B4556">
        <v>1</v>
      </c>
      <c r="C4556" t="s">
        <v>80</v>
      </c>
      <c r="D4556" t="s">
        <v>102</v>
      </c>
      <c r="E4556" t="s">
        <v>166</v>
      </c>
      <c r="F4556" t="s">
        <v>13206</v>
      </c>
      <c r="G4556" t="s">
        <v>244</v>
      </c>
      <c r="H4556" t="s">
        <v>135</v>
      </c>
      <c r="I4556" t="s">
        <v>136</v>
      </c>
      <c r="J4556" t="s">
        <v>137</v>
      </c>
      <c r="K4556" t="s">
        <v>245</v>
      </c>
      <c r="L4556" t="s">
        <v>13207</v>
      </c>
      <c r="M4556" t="s">
        <v>13208</v>
      </c>
      <c r="N4556">
        <v>0.88416666600000005</v>
      </c>
      <c r="O4556">
        <v>1</v>
      </c>
      <c r="P4556">
        <v>1748</v>
      </c>
      <c r="Q4556">
        <v>10</v>
      </c>
      <c r="R4556">
        <v>494</v>
      </c>
      <c r="S4556">
        <v>16</v>
      </c>
      <c r="T4556">
        <v>300</v>
      </c>
      <c r="U4556">
        <v>9</v>
      </c>
      <c r="V4556">
        <v>1</v>
      </c>
      <c r="W4556">
        <v>0.91973780883352507</v>
      </c>
      <c r="X4556">
        <v>383.5338803042938</v>
      </c>
      <c r="Y4556">
        <v>70.118951741368491</v>
      </c>
      <c r="Z4556">
        <v>825.13543214642061</v>
      </c>
      <c r="AA4556">
        <v>204.24525291272261</v>
      </c>
      <c r="AB4556">
        <v>481.2741452491324</v>
      </c>
      <c r="AC4556">
        <v>1896.2830912378595</v>
      </c>
      <c r="AD4556">
        <v>0.31721762683535842</v>
      </c>
      <c r="AE4556">
        <v>3861.8277090274664</v>
      </c>
    </row>
    <row r="4557" spans="1:31" x14ac:dyDescent="0.25">
      <c r="A4557">
        <v>2369056</v>
      </c>
      <c r="B4557">
        <v>1</v>
      </c>
      <c r="C4557" t="s">
        <v>80</v>
      </c>
      <c r="D4557" t="s">
        <v>84</v>
      </c>
      <c r="E4557" t="s">
        <v>166</v>
      </c>
      <c r="F4557" t="s">
        <v>13209</v>
      </c>
      <c r="G4557" t="s">
        <v>168</v>
      </c>
      <c r="H4557" t="s">
        <v>135</v>
      </c>
      <c r="I4557" t="s">
        <v>136</v>
      </c>
      <c r="J4557" t="s">
        <v>137</v>
      </c>
      <c r="K4557" t="s">
        <v>138</v>
      </c>
      <c r="L4557" t="s">
        <v>13210</v>
      </c>
      <c r="M4557" t="s">
        <v>13211</v>
      </c>
      <c r="N4557">
        <v>1.9908333330000001</v>
      </c>
      <c r="O4557">
        <v>0</v>
      </c>
      <c r="P4557">
        <v>10211</v>
      </c>
      <c r="Q4557">
        <v>0</v>
      </c>
      <c r="R4557">
        <v>0</v>
      </c>
      <c r="S4557">
        <v>2</v>
      </c>
      <c r="T4557">
        <v>825</v>
      </c>
      <c r="U4557">
        <v>0</v>
      </c>
      <c r="V4557">
        <v>2</v>
      </c>
      <c r="W4557">
        <v>0</v>
      </c>
      <c r="X4557">
        <v>7402.4272382437421</v>
      </c>
      <c r="Y4557">
        <v>0</v>
      </c>
      <c r="Z4557">
        <v>0</v>
      </c>
      <c r="AA4557">
        <v>168.99227722730316</v>
      </c>
      <c r="AB4557">
        <v>3307.8384391633813</v>
      </c>
      <c r="AC4557">
        <v>0</v>
      </c>
      <c r="AD4557">
        <v>100.50274790242989</v>
      </c>
      <c r="AE4557">
        <v>10979.760702536856</v>
      </c>
    </row>
    <row r="4558" spans="1:31" x14ac:dyDescent="0.25">
      <c r="A4558">
        <v>2369597</v>
      </c>
      <c r="B4558">
        <v>1</v>
      </c>
      <c r="C4558" t="s">
        <v>80</v>
      </c>
      <c r="D4558" t="s">
        <v>98</v>
      </c>
      <c r="E4558" t="s">
        <v>166</v>
      </c>
      <c r="F4558" t="s">
        <v>13212</v>
      </c>
      <c r="G4558" t="s">
        <v>168</v>
      </c>
      <c r="H4558" t="s">
        <v>135</v>
      </c>
      <c r="I4558" t="s">
        <v>136</v>
      </c>
      <c r="J4558" t="s">
        <v>137</v>
      </c>
      <c r="K4558" t="s">
        <v>138</v>
      </c>
      <c r="L4558" t="s">
        <v>13213</v>
      </c>
      <c r="M4558" t="s">
        <v>13214</v>
      </c>
      <c r="N4558">
        <v>6.3333333000000006E-2</v>
      </c>
      <c r="O4558">
        <v>1</v>
      </c>
      <c r="P4558">
        <v>255</v>
      </c>
      <c r="Q4558">
        <v>2</v>
      </c>
      <c r="R4558">
        <v>13</v>
      </c>
      <c r="S4558">
        <v>10</v>
      </c>
      <c r="T4558">
        <v>61</v>
      </c>
      <c r="U4558">
        <v>2</v>
      </c>
      <c r="V4558">
        <v>0</v>
      </c>
      <c r="W4558">
        <v>0.17721175390064337</v>
      </c>
      <c r="X4558">
        <v>5.9154249306252371</v>
      </c>
      <c r="Y4558">
        <v>0.16059623634021003</v>
      </c>
      <c r="Z4558">
        <v>1.7107102636076601</v>
      </c>
      <c r="AA4558">
        <v>3.4192300260985169</v>
      </c>
      <c r="AB4558">
        <v>2.9783138754610938</v>
      </c>
      <c r="AC4558">
        <v>4.5004742326698413</v>
      </c>
      <c r="AD4558">
        <v>0</v>
      </c>
      <c r="AE4558">
        <v>18.861961318703202</v>
      </c>
    </row>
    <row r="4559" spans="1:31" x14ac:dyDescent="0.25">
      <c r="A4559">
        <v>2369365</v>
      </c>
      <c r="B4559">
        <v>1</v>
      </c>
      <c r="C4559" t="s">
        <v>80</v>
      </c>
      <c r="D4559" t="s">
        <v>82</v>
      </c>
      <c r="E4559" t="s">
        <v>225</v>
      </c>
      <c r="F4559" t="s">
        <v>13215</v>
      </c>
      <c r="G4559" t="s">
        <v>227</v>
      </c>
      <c r="H4559" t="s">
        <v>151</v>
      </c>
      <c r="I4559" t="s">
        <v>136</v>
      </c>
      <c r="J4559" t="s">
        <v>137</v>
      </c>
      <c r="K4559" t="s">
        <v>138</v>
      </c>
      <c r="L4559" t="s">
        <v>13216</v>
      </c>
      <c r="M4559" t="s">
        <v>13217</v>
      </c>
      <c r="N4559">
        <v>7.9744444440000004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2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58.334618427401452</v>
      </c>
      <c r="AC4559">
        <v>0</v>
      </c>
      <c r="AD4559">
        <v>0</v>
      </c>
      <c r="AE4559">
        <v>58.334618427401452</v>
      </c>
    </row>
    <row r="4560" spans="1:31" x14ac:dyDescent="0.25">
      <c r="A4560">
        <v>2368867</v>
      </c>
      <c r="B4560">
        <v>1</v>
      </c>
      <c r="C4560" t="s">
        <v>81</v>
      </c>
      <c r="D4560" t="s">
        <v>122</v>
      </c>
      <c r="E4560" t="s">
        <v>148</v>
      </c>
      <c r="F4560" t="s">
        <v>13218</v>
      </c>
      <c r="G4560" t="s">
        <v>150</v>
      </c>
      <c r="H4560" t="s">
        <v>151</v>
      </c>
      <c r="I4560" t="s">
        <v>136</v>
      </c>
      <c r="J4560" t="s">
        <v>137</v>
      </c>
      <c r="K4560" t="s">
        <v>138</v>
      </c>
      <c r="L4560" t="s">
        <v>13219</v>
      </c>
      <c r="M4560" t="s">
        <v>13220</v>
      </c>
      <c r="N4560">
        <v>0.62749999999999995</v>
      </c>
      <c r="O4560">
        <v>0</v>
      </c>
      <c r="P4560">
        <v>5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1.1033573124758125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1.1033573124758125</v>
      </c>
    </row>
    <row r="4561" spans="1:31" x14ac:dyDescent="0.25">
      <c r="A4561">
        <v>2368987</v>
      </c>
      <c r="B4561">
        <v>1</v>
      </c>
      <c r="C4561" t="s">
        <v>80</v>
      </c>
      <c r="D4561" t="s">
        <v>84</v>
      </c>
      <c r="E4561" t="s">
        <v>148</v>
      </c>
      <c r="F4561" t="s">
        <v>13221</v>
      </c>
      <c r="G4561" t="s">
        <v>160</v>
      </c>
      <c r="H4561" t="s">
        <v>151</v>
      </c>
      <c r="I4561" t="s">
        <v>136</v>
      </c>
      <c r="J4561" t="s">
        <v>137</v>
      </c>
      <c r="K4561" t="s">
        <v>138</v>
      </c>
      <c r="L4561" t="s">
        <v>13222</v>
      </c>
      <c r="M4561" t="s">
        <v>13223</v>
      </c>
      <c r="N4561">
        <v>1.7761111110000001</v>
      </c>
      <c r="O4561">
        <v>0</v>
      </c>
      <c r="P4561">
        <v>5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1.0854407095664609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1.0854407095664609</v>
      </c>
    </row>
    <row r="4562" spans="1:31" x14ac:dyDescent="0.25">
      <c r="A4562">
        <v>2369534</v>
      </c>
      <c r="B4562">
        <v>1</v>
      </c>
      <c r="C4562" t="s">
        <v>80</v>
      </c>
      <c r="D4562" t="s">
        <v>96</v>
      </c>
      <c r="E4562" t="s">
        <v>148</v>
      </c>
      <c r="F4562" t="s">
        <v>13224</v>
      </c>
      <c r="G4562" t="s">
        <v>160</v>
      </c>
      <c r="H4562" t="s">
        <v>151</v>
      </c>
      <c r="I4562" t="s">
        <v>136</v>
      </c>
      <c r="J4562" t="s">
        <v>137</v>
      </c>
      <c r="K4562" t="s">
        <v>138</v>
      </c>
      <c r="L4562" t="s">
        <v>13225</v>
      </c>
      <c r="M4562" t="s">
        <v>13226</v>
      </c>
      <c r="N4562">
        <v>2.8536111110000002</v>
      </c>
      <c r="O4562">
        <v>0</v>
      </c>
      <c r="P4562">
        <v>1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1.070101837668368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1.070101837668368</v>
      </c>
    </row>
    <row r="4563" spans="1:31" x14ac:dyDescent="0.25">
      <c r="A4563">
        <v>2368824</v>
      </c>
      <c r="B4563">
        <v>1</v>
      </c>
      <c r="C4563" t="s">
        <v>80</v>
      </c>
      <c r="D4563" t="s">
        <v>83</v>
      </c>
      <c r="E4563" t="s">
        <v>225</v>
      </c>
      <c r="F4563" t="s">
        <v>13227</v>
      </c>
      <c r="G4563" t="s">
        <v>244</v>
      </c>
      <c r="H4563" t="s">
        <v>151</v>
      </c>
      <c r="I4563" t="s">
        <v>136</v>
      </c>
      <c r="J4563" t="s">
        <v>137</v>
      </c>
      <c r="K4563" t="s">
        <v>245</v>
      </c>
      <c r="L4563" t="s">
        <v>13228</v>
      </c>
      <c r="M4563" t="s">
        <v>13229</v>
      </c>
      <c r="N4563">
        <v>1.041666666</v>
      </c>
      <c r="O4563">
        <v>0</v>
      </c>
      <c r="P4563">
        <v>30</v>
      </c>
      <c r="Q4563">
        <v>0</v>
      </c>
      <c r="R4563">
        <v>10</v>
      </c>
      <c r="S4563">
        <v>0</v>
      </c>
      <c r="T4563">
        <v>3</v>
      </c>
      <c r="U4563">
        <v>0</v>
      </c>
      <c r="V4563">
        <v>0</v>
      </c>
      <c r="W4563">
        <v>0</v>
      </c>
      <c r="X4563">
        <v>5.5951504059720163</v>
      </c>
      <c r="Y4563">
        <v>0</v>
      </c>
      <c r="Z4563">
        <v>1.7193507518809816</v>
      </c>
      <c r="AA4563">
        <v>0</v>
      </c>
      <c r="AB4563">
        <v>2.9080112961469351</v>
      </c>
      <c r="AC4563">
        <v>0</v>
      </c>
      <c r="AD4563">
        <v>0</v>
      </c>
      <c r="AE4563">
        <v>10.222512453999933</v>
      </c>
    </row>
    <row r="4564" spans="1:31" x14ac:dyDescent="0.25">
      <c r="A4564">
        <v>2369514</v>
      </c>
      <c r="B4564">
        <v>1</v>
      </c>
      <c r="C4564" t="s">
        <v>81</v>
      </c>
      <c r="D4564" t="s">
        <v>112</v>
      </c>
      <c r="E4564" t="s">
        <v>166</v>
      </c>
      <c r="F4564" t="s">
        <v>13230</v>
      </c>
      <c r="G4564" t="s">
        <v>168</v>
      </c>
      <c r="H4564" t="s">
        <v>135</v>
      </c>
      <c r="I4564" t="s">
        <v>136</v>
      </c>
      <c r="J4564" t="s">
        <v>137</v>
      </c>
      <c r="K4564" t="s">
        <v>138</v>
      </c>
      <c r="L4564" t="s">
        <v>13231</v>
      </c>
      <c r="M4564" t="s">
        <v>13232</v>
      </c>
      <c r="N4564">
        <v>1.157777777</v>
      </c>
      <c r="O4564">
        <v>0</v>
      </c>
      <c r="P4564">
        <v>2300</v>
      </c>
      <c r="Q4564">
        <v>269</v>
      </c>
      <c r="R4564">
        <v>251</v>
      </c>
      <c r="S4564">
        <v>33</v>
      </c>
      <c r="T4564">
        <v>283</v>
      </c>
      <c r="U4564">
        <v>4</v>
      </c>
      <c r="V4564">
        <v>2</v>
      </c>
      <c r="W4564">
        <v>0</v>
      </c>
      <c r="X4564">
        <v>579.74204384698419</v>
      </c>
      <c r="Y4564">
        <v>1104.7518469968802</v>
      </c>
      <c r="Z4564">
        <v>323.3196540670437</v>
      </c>
      <c r="AA4564">
        <v>60.967114316059728</v>
      </c>
      <c r="AB4564">
        <v>132.2151436094143</v>
      </c>
      <c r="AC4564">
        <v>85.072641402832573</v>
      </c>
      <c r="AD4564">
        <v>96.767994713610051</v>
      </c>
      <c r="AE4564">
        <v>2382.8364389528251</v>
      </c>
    </row>
    <row r="4565" spans="1:31" x14ac:dyDescent="0.25">
      <c r="A4565">
        <v>2369073</v>
      </c>
      <c r="B4565">
        <v>1</v>
      </c>
      <c r="C4565" t="s">
        <v>81</v>
      </c>
      <c r="D4565" t="s">
        <v>121</v>
      </c>
      <c r="E4565" t="s">
        <v>132</v>
      </c>
      <c r="F4565" t="s">
        <v>13233</v>
      </c>
      <c r="G4565" t="s">
        <v>244</v>
      </c>
      <c r="H4565" t="s">
        <v>135</v>
      </c>
      <c r="I4565" t="s">
        <v>136</v>
      </c>
      <c r="J4565" t="s">
        <v>137</v>
      </c>
      <c r="K4565" t="s">
        <v>245</v>
      </c>
      <c r="L4565" t="s">
        <v>13234</v>
      </c>
      <c r="M4565" t="s">
        <v>13235</v>
      </c>
      <c r="N4565">
        <v>0.42972222199999999</v>
      </c>
      <c r="O4565">
        <v>0</v>
      </c>
      <c r="P4565">
        <v>64</v>
      </c>
      <c r="Q4565">
        <v>0</v>
      </c>
      <c r="R4565">
        <v>4</v>
      </c>
      <c r="S4565">
        <v>0</v>
      </c>
      <c r="T4565">
        <v>1</v>
      </c>
      <c r="U4565">
        <v>0</v>
      </c>
      <c r="V4565">
        <v>0</v>
      </c>
      <c r="W4565">
        <v>0</v>
      </c>
      <c r="X4565">
        <v>3.7784823092182669</v>
      </c>
      <c r="Y4565">
        <v>0</v>
      </c>
      <c r="Z4565">
        <v>6.3456428187335323</v>
      </c>
      <c r="AA4565">
        <v>0</v>
      </c>
      <c r="AB4565">
        <v>0.70391262377421804</v>
      </c>
      <c r="AC4565">
        <v>0</v>
      </c>
      <c r="AD4565">
        <v>0</v>
      </c>
      <c r="AE4565">
        <v>10.828037751726018</v>
      </c>
    </row>
    <row r="4566" spans="1:31" x14ac:dyDescent="0.25">
      <c r="A4566">
        <v>2369136</v>
      </c>
      <c r="B4566">
        <v>1</v>
      </c>
      <c r="C4566" t="s">
        <v>80</v>
      </c>
      <c r="D4566" t="s">
        <v>94</v>
      </c>
      <c r="E4566" t="s">
        <v>225</v>
      </c>
      <c r="F4566" t="s">
        <v>13236</v>
      </c>
      <c r="G4566" t="s">
        <v>227</v>
      </c>
      <c r="H4566" t="s">
        <v>151</v>
      </c>
      <c r="I4566" t="s">
        <v>136</v>
      </c>
      <c r="J4566" t="s">
        <v>137</v>
      </c>
      <c r="K4566" t="s">
        <v>138</v>
      </c>
      <c r="L4566" t="s">
        <v>13237</v>
      </c>
      <c r="M4566" t="s">
        <v>13238</v>
      </c>
      <c r="N4566">
        <v>2.4597222219999999</v>
      </c>
      <c r="O4566">
        <v>0</v>
      </c>
      <c r="P4566">
        <v>29</v>
      </c>
      <c r="Q4566">
        <v>0</v>
      </c>
      <c r="R4566">
        <v>0</v>
      </c>
      <c r="S4566">
        <v>0</v>
      </c>
      <c r="T4566">
        <v>1</v>
      </c>
      <c r="U4566">
        <v>0</v>
      </c>
      <c r="V4566">
        <v>0</v>
      </c>
      <c r="W4566">
        <v>0</v>
      </c>
      <c r="X4566">
        <v>18.091126647324636</v>
      </c>
      <c r="Y4566">
        <v>0</v>
      </c>
      <c r="Z4566">
        <v>0</v>
      </c>
      <c r="AA4566">
        <v>0</v>
      </c>
      <c r="AB4566">
        <v>0.23855072983884443</v>
      </c>
      <c r="AC4566">
        <v>0</v>
      </c>
      <c r="AD4566">
        <v>0</v>
      </c>
      <c r="AE4566">
        <v>18.329677377163481</v>
      </c>
    </row>
    <row r="4567" spans="1:31" x14ac:dyDescent="0.25">
      <c r="A4567">
        <v>2368781</v>
      </c>
      <c r="B4567">
        <v>1</v>
      </c>
      <c r="C4567" t="s">
        <v>80</v>
      </c>
      <c r="D4567" t="s">
        <v>93</v>
      </c>
      <c r="E4567" t="s">
        <v>154</v>
      </c>
      <c r="F4567" t="s">
        <v>855</v>
      </c>
      <c r="G4567" t="s">
        <v>252</v>
      </c>
      <c r="H4567" t="s">
        <v>151</v>
      </c>
      <c r="I4567" t="s">
        <v>136</v>
      </c>
      <c r="J4567" t="s">
        <v>137</v>
      </c>
      <c r="K4567" t="s">
        <v>245</v>
      </c>
      <c r="L4567" t="s">
        <v>13239</v>
      </c>
      <c r="M4567" t="s">
        <v>13240</v>
      </c>
      <c r="N4567">
        <v>6.7166666660000001</v>
      </c>
      <c r="O4567">
        <v>0</v>
      </c>
      <c r="P4567">
        <v>15</v>
      </c>
      <c r="Q4567">
        <v>0</v>
      </c>
      <c r="R4567">
        <v>9</v>
      </c>
      <c r="S4567">
        <v>0</v>
      </c>
      <c r="T4567">
        <v>3</v>
      </c>
      <c r="U4567">
        <v>0</v>
      </c>
      <c r="V4567">
        <v>0</v>
      </c>
      <c r="W4567">
        <v>0</v>
      </c>
      <c r="X4567">
        <v>24.478382674237036</v>
      </c>
      <c r="Y4567">
        <v>0</v>
      </c>
      <c r="Z4567">
        <v>96.948945157091245</v>
      </c>
      <c r="AA4567">
        <v>0</v>
      </c>
      <c r="AB4567">
        <v>7.4868354922010667</v>
      </c>
      <c r="AC4567">
        <v>0</v>
      </c>
      <c r="AD4567">
        <v>0</v>
      </c>
      <c r="AE4567">
        <v>128.91416332352935</v>
      </c>
    </row>
    <row r="4568" spans="1:31" x14ac:dyDescent="0.25">
      <c r="A4568">
        <v>2368887</v>
      </c>
      <c r="B4568">
        <v>1</v>
      </c>
      <c r="C4568" t="s">
        <v>81</v>
      </c>
      <c r="D4568" t="s">
        <v>112</v>
      </c>
      <c r="E4568" t="s">
        <v>225</v>
      </c>
      <c r="F4568" t="s">
        <v>13241</v>
      </c>
      <c r="G4568" t="s">
        <v>227</v>
      </c>
      <c r="H4568" t="s">
        <v>151</v>
      </c>
      <c r="I4568" t="s">
        <v>136</v>
      </c>
      <c r="J4568" t="s">
        <v>137</v>
      </c>
      <c r="K4568" t="s">
        <v>138</v>
      </c>
      <c r="L4568" t="s">
        <v>13242</v>
      </c>
      <c r="M4568" t="s">
        <v>13243</v>
      </c>
      <c r="N4568">
        <v>1.7336111110000001</v>
      </c>
      <c r="O4568">
        <v>0</v>
      </c>
      <c r="P4568">
        <v>28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2.9837643297944441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2.9837643297944441</v>
      </c>
    </row>
    <row r="4569" spans="1:31" x14ac:dyDescent="0.25">
      <c r="A4569">
        <v>2369571</v>
      </c>
      <c r="B4569">
        <v>1</v>
      </c>
      <c r="C4569" t="s">
        <v>80</v>
      </c>
      <c r="D4569" t="s">
        <v>108</v>
      </c>
      <c r="E4569" t="s">
        <v>225</v>
      </c>
      <c r="F4569" t="s">
        <v>13244</v>
      </c>
      <c r="G4569" t="s">
        <v>219</v>
      </c>
      <c r="H4569" t="s">
        <v>151</v>
      </c>
      <c r="I4569" t="s">
        <v>136</v>
      </c>
      <c r="J4569" t="s">
        <v>137</v>
      </c>
      <c r="K4569" t="s">
        <v>138</v>
      </c>
      <c r="L4569" t="s">
        <v>13245</v>
      </c>
      <c r="M4569" t="s">
        <v>13246</v>
      </c>
      <c r="N4569">
        <v>1.854166666</v>
      </c>
      <c r="O4569">
        <v>0</v>
      </c>
      <c r="P4569">
        <v>2</v>
      </c>
      <c r="Q4569">
        <v>0</v>
      </c>
      <c r="R4569">
        <v>0</v>
      </c>
      <c r="S4569">
        <v>0</v>
      </c>
      <c r="T4569">
        <v>1</v>
      </c>
      <c r="U4569">
        <v>0</v>
      </c>
      <c r="V4569">
        <v>0</v>
      </c>
      <c r="W4569">
        <v>0</v>
      </c>
      <c r="X4569">
        <v>0.53375331154631689</v>
      </c>
      <c r="Y4569">
        <v>0</v>
      </c>
      <c r="Z4569">
        <v>0</v>
      </c>
      <c r="AA4569">
        <v>0</v>
      </c>
      <c r="AB4569">
        <v>2.852711694330222</v>
      </c>
      <c r="AC4569">
        <v>0</v>
      </c>
      <c r="AD4569">
        <v>0</v>
      </c>
      <c r="AE4569">
        <v>3.3864650058765386</v>
      </c>
    </row>
    <row r="4570" spans="1:31" x14ac:dyDescent="0.25">
      <c r="A4570">
        <v>2369179</v>
      </c>
      <c r="B4570">
        <v>1</v>
      </c>
      <c r="C4570" t="s">
        <v>81</v>
      </c>
      <c r="D4570" t="s">
        <v>112</v>
      </c>
      <c r="E4570" t="s">
        <v>166</v>
      </c>
      <c r="F4570" t="s">
        <v>13247</v>
      </c>
      <c r="G4570" t="s">
        <v>168</v>
      </c>
      <c r="H4570" t="s">
        <v>135</v>
      </c>
      <c r="I4570" t="s">
        <v>136</v>
      </c>
      <c r="J4570" t="s">
        <v>137</v>
      </c>
      <c r="K4570" t="s">
        <v>138</v>
      </c>
      <c r="L4570" t="s">
        <v>13248</v>
      </c>
      <c r="M4570" t="s">
        <v>13249</v>
      </c>
      <c r="N4570">
        <v>0.116111111</v>
      </c>
      <c r="O4570">
        <v>1</v>
      </c>
      <c r="P4570">
        <v>98</v>
      </c>
      <c r="Q4570">
        <v>4</v>
      </c>
      <c r="R4570">
        <v>15</v>
      </c>
      <c r="S4570">
        <v>3</v>
      </c>
      <c r="T4570">
        <v>5</v>
      </c>
      <c r="U4570">
        <v>0</v>
      </c>
      <c r="V4570">
        <v>0</v>
      </c>
      <c r="W4570">
        <v>0.2532645560215589</v>
      </c>
      <c r="X4570">
        <v>2.8405857221620399</v>
      </c>
      <c r="Y4570">
        <v>1.6319217385631111</v>
      </c>
      <c r="Z4570">
        <v>2.030791995121902</v>
      </c>
      <c r="AA4570">
        <v>3.8597954558988117</v>
      </c>
      <c r="AB4570">
        <v>2.4540400404611544</v>
      </c>
      <c r="AC4570">
        <v>0</v>
      </c>
      <c r="AD4570">
        <v>0</v>
      </c>
      <c r="AE4570">
        <v>13.070399508228579</v>
      </c>
    </row>
    <row r="4571" spans="1:31" x14ac:dyDescent="0.25">
      <c r="A4571">
        <v>2368784</v>
      </c>
      <c r="B4571">
        <v>1</v>
      </c>
      <c r="C4571" t="s">
        <v>80</v>
      </c>
      <c r="D4571" t="s">
        <v>84</v>
      </c>
      <c r="E4571" t="s">
        <v>132</v>
      </c>
      <c r="F4571" t="s">
        <v>13250</v>
      </c>
      <c r="G4571" t="s">
        <v>252</v>
      </c>
      <c r="H4571" t="s">
        <v>135</v>
      </c>
      <c r="I4571" t="s">
        <v>136</v>
      </c>
      <c r="J4571" t="s">
        <v>137</v>
      </c>
      <c r="K4571" t="s">
        <v>245</v>
      </c>
      <c r="L4571" t="s">
        <v>13251</v>
      </c>
      <c r="M4571" t="s">
        <v>13252</v>
      </c>
      <c r="N4571">
        <v>8.1841666659999994</v>
      </c>
      <c r="O4571">
        <v>0</v>
      </c>
      <c r="P4571">
        <v>194</v>
      </c>
      <c r="Q4571">
        <v>0</v>
      </c>
      <c r="R4571">
        <v>0</v>
      </c>
      <c r="S4571">
        <v>0</v>
      </c>
      <c r="T4571">
        <v>15</v>
      </c>
      <c r="U4571">
        <v>0</v>
      </c>
      <c r="V4571">
        <v>0</v>
      </c>
      <c r="W4571">
        <v>0</v>
      </c>
      <c r="X4571">
        <v>674.41901318857094</v>
      </c>
      <c r="Y4571">
        <v>0</v>
      </c>
      <c r="Z4571">
        <v>0</v>
      </c>
      <c r="AA4571">
        <v>0</v>
      </c>
      <c r="AB4571">
        <v>595.1461227060488</v>
      </c>
      <c r="AC4571">
        <v>0</v>
      </c>
      <c r="AD4571">
        <v>0</v>
      </c>
      <c r="AE4571">
        <v>1269.5651358946197</v>
      </c>
    </row>
    <row r="4572" spans="1:31" x14ac:dyDescent="0.25">
      <c r="A4572">
        <v>2369448</v>
      </c>
      <c r="B4572">
        <v>1</v>
      </c>
      <c r="C4572" t="s">
        <v>80</v>
      </c>
      <c r="D4572" t="s">
        <v>108</v>
      </c>
      <c r="E4572" t="s">
        <v>148</v>
      </c>
      <c r="F4572" t="s">
        <v>13253</v>
      </c>
      <c r="G4572" t="s">
        <v>160</v>
      </c>
      <c r="H4572" t="s">
        <v>151</v>
      </c>
      <c r="I4572" t="s">
        <v>136</v>
      </c>
      <c r="J4572" t="s">
        <v>137</v>
      </c>
      <c r="K4572" t="s">
        <v>138</v>
      </c>
      <c r="L4572" t="s">
        <v>13254</v>
      </c>
      <c r="M4572" t="s">
        <v>13255</v>
      </c>
      <c r="N4572">
        <v>1.0491666660000001</v>
      </c>
      <c r="O4572">
        <v>0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0.25194014733609582</v>
      </c>
      <c r="AA4572">
        <v>0</v>
      </c>
      <c r="AB4572">
        <v>0</v>
      </c>
      <c r="AC4572">
        <v>0</v>
      </c>
      <c r="AD4572">
        <v>0</v>
      </c>
      <c r="AE4572">
        <v>0.25194014733609582</v>
      </c>
    </row>
    <row r="4573" spans="1:31" x14ac:dyDescent="0.25">
      <c r="A4573">
        <v>2369611</v>
      </c>
      <c r="B4573">
        <v>1</v>
      </c>
      <c r="C4573" t="s">
        <v>80</v>
      </c>
      <c r="D4573" t="s">
        <v>90</v>
      </c>
      <c r="E4573" t="s">
        <v>154</v>
      </c>
      <c r="F4573" t="s">
        <v>13256</v>
      </c>
      <c r="G4573" t="s">
        <v>299</v>
      </c>
      <c r="H4573" t="s">
        <v>151</v>
      </c>
      <c r="I4573" t="s">
        <v>136</v>
      </c>
      <c r="J4573" t="s">
        <v>137</v>
      </c>
      <c r="K4573" t="s">
        <v>138</v>
      </c>
      <c r="L4573" t="s">
        <v>13257</v>
      </c>
      <c r="M4573" t="s">
        <v>13258</v>
      </c>
      <c r="N4573">
        <v>1.1869444440000001</v>
      </c>
      <c r="O4573">
        <v>0</v>
      </c>
      <c r="P4573">
        <v>367</v>
      </c>
      <c r="Q4573">
        <v>0</v>
      </c>
      <c r="R4573">
        <v>0</v>
      </c>
      <c r="S4573">
        <v>0</v>
      </c>
      <c r="T4573">
        <v>6</v>
      </c>
      <c r="U4573">
        <v>0</v>
      </c>
      <c r="V4573">
        <v>0</v>
      </c>
      <c r="W4573">
        <v>0</v>
      </c>
      <c r="X4573">
        <v>124.55457284854734</v>
      </c>
      <c r="Y4573">
        <v>0</v>
      </c>
      <c r="Z4573">
        <v>0</v>
      </c>
      <c r="AA4573">
        <v>0</v>
      </c>
      <c r="AB4573">
        <v>6.315224755241462</v>
      </c>
      <c r="AC4573">
        <v>0</v>
      </c>
      <c r="AD4573">
        <v>0</v>
      </c>
      <c r="AE4573">
        <v>130.86979760378881</v>
      </c>
    </row>
    <row r="4574" spans="1:31" x14ac:dyDescent="0.25">
      <c r="A4574">
        <v>2369285</v>
      </c>
      <c r="B4574">
        <v>1</v>
      </c>
      <c r="C4574" t="s">
        <v>80</v>
      </c>
      <c r="D4574" t="s">
        <v>82</v>
      </c>
      <c r="E4574" t="s">
        <v>148</v>
      </c>
      <c r="F4574" t="s">
        <v>13259</v>
      </c>
      <c r="G4574" t="s">
        <v>160</v>
      </c>
      <c r="H4574" t="s">
        <v>151</v>
      </c>
      <c r="I4574" t="s">
        <v>136</v>
      </c>
      <c r="J4574" t="s">
        <v>137</v>
      </c>
      <c r="K4574" t="s">
        <v>138</v>
      </c>
      <c r="L4574" t="s">
        <v>13260</v>
      </c>
      <c r="M4574" t="s">
        <v>13261</v>
      </c>
      <c r="N4574">
        <v>1.246111111</v>
      </c>
      <c r="O4574">
        <v>0</v>
      </c>
      <c r="P4574">
        <v>1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0.84496344090942666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0.84496344090942666</v>
      </c>
    </row>
    <row r="4575" spans="1:31" x14ac:dyDescent="0.25">
      <c r="A4575">
        <v>2369262</v>
      </c>
      <c r="B4575">
        <v>1</v>
      </c>
      <c r="C4575" t="s">
        <v>80</v>
      </c>
      <c r="D4575" t="s">
        <v>85</v>
      </c>
      <c r="E4575" t="s">
        <v>175</v>
      </c>
      <c r="F4575" t="s">
        <v>13262</v>
      </c>
      <c r="G4575" t="s">
        <v>1229</v>
      </c>
      <c r="H4575" t="s">
        <v>151</v>
      </c>
      <c r="I4575" t="s">
        <v>136</v>
      </c>
      <c r="J4575" t="s">
        <v>137</v>
      </c>
      <c r="K4575" t="s">
        <v>138</v>
      </c>
      <c r="L4575" t="s">
        <v>13263</v>
      </c>
      <c r="M4575" t="s">
        <v>13264</v>
      </c>
      <c r="N4575">
        <v>0.97444444399999997</v>
      </c>
      <c r="O4575">
        <v>0</v>
      </c>
      <c r="P4575">
        <v>65</v>
      </c>
      <c r="Q4575">
        <v>0</v>
      </c>
      <c r="R4575">
        <v>0</v>
      </c>
      <c r="S4575">
        <v>0</v>
      </c>
      <c r="T4575">
        <v>22</v>
      </c>
      <c r="U4575">
        <v>0</v>
      </c>
      <c r="V4575">
        <v>0</v>
      </c>
      <c r="W4575">
        <v>0</v>
      </c>
      <c r="X4575">
        <v>28.94892315442176</v>
      </c>
      <c r="Y4575">
        <v>0</v>
      </c>
      <c r="Z4575">
        <v>0</v>
      </c>
      <c r="AA4575">
        <v>0</v>
      </c>
      <c r="AB4575">
        <v>84.772469485367651</v>
      </c>
      <c r="AC4575">
        <v>0</v>
      </c>
      <c r="AD4575">
        <v>0</v>
      </c>
      <c r="AE4575">
        <v>113.72139263978941</v>
      </c>
    </row>
    <row r="4576" spans="1:31" x14ac:dyDescent="0.25">
      <c r="A4576">
        <v>2369239</v>
      </c>
      <c r="B4576">
        <v>1</v>
      </c>
      <c r="C4576" t="s">
        <v>80</v>
      </c>
      <c r="D4576" t="s">
        <v>82</v>
      </c>
      <c r="E4576" t="s">
        <v>175</v>
      </c>
      <c r="F4576" t="s">
        <v>13265</v>
      </c>
      <c r="G4576" t="s">
        <v>219</v>
      </c>
      <c r="H4576" t="s">
        <v>151</v>
      </c>
      <c r="I4576" t="s">
        <v>136</v>
      </c>
      <c r="J4576" t="s">
        <v>137</v>
      </c>
      <c r="K4576" t="s">
        <v>138</v>
      </c>
      <c r="L4576" t="s">
        <v>13266</v>
      </c>
      <c r="M4576" t="s">
        <v>13267</v>
      </c>
      <c r="N4576">
        <v>1.5349999999999999</v>
      </c>
      <c r="O4576">
        <v>0</v>
      </c>
      <c r="P4576">
        <v>1</v>
      </c>
      <c r="Q4576">
        <v>0</v>
      </c>
      <c r="R4576">
        <v>0</v>
      </c>
      <c r="S4576">
        <v>0</v>
      </c>
      <c r="T4576">
        <v>25</v>
      </c>
      <c r="U4576">
        <v>0</v>
      </c>
      <c r="V4576">
        <v>0</v>
      </c>
      <c r="W4576">
        <v>0</v>
      </c>
      <c r="X4576">
        <v>5.2666853404380001E-2</v>
      </c>
      <c r="Y4576">
        <v>0</v>
      </c>
      <c r="Z4576">
        <v>0</v>
      </c>
      <c r="AA4576">
        <v>0</v>
      </c>
      <c r="AB4576">
        <v>101.19064830111579</v>
      </c>
      <c r="AC4576">
        <v>0</v>
      </c>
      <c r="AD4576">
        <v>0</v>
      </c>
      <c r="AE4576">
        <v>101.24331515452016</v>
      </c>
    </row>
    <row r="4577" spans="1:31" x14ac:dyDescent="0.25">
      <c r="A4577">
        <v>2369216</v>
      </c>
      <c r="B4577">
        <v>1</v>
      </c>
      <c r="C4577" t="s">
        <v>81</v>
      </c>
      <c r="D4577" t="s">
        <v>124</v>
      </c>
      <c r="E4577" t="s">
        <v>166</v>
      </c>
      <c r="F4577" t="s">
        <v>13268</v>
      </c>
      <c r="G4577" t="s">
        <v>168</v>
      </c>
      <c r="H4577" t="s">
        <v>135</v>
      </c>
      <c r="I4577" t="s">
        <v>136</v>
      </c>
      <c r="J4577" t="s">
        <v>137</v>
      </c>
      <c r="K4577" t="s">
        <v>138</v>
      </c>
      <c r="L4577" t="s">
        <v>13269</v>
      </c>
      <c r="M4577" t="s">
        <v>13270</v>
      </c>
      <c r="N4577">
        <v>0.57972222200000001</v>
      </c>
      <c r="O4577">
        <v>1</v>
      </c>
      <c r="P4577">
        <v>4112</v>
      </c>
      <c r="Q4577">
        <v>4</v>
      </c>
      <c r="R4577">
        <v>82</v>
      </c>
      <c r="S4577">
        <v>7</v>
      </c>
      <c r="T4577">
        <v>766</v>
      </c>
      <c r="U4577">
        <v>3</v>
      </c>
      <c r="V4577">
        <v>1</v>
      </c>
      <c r="W4577">
        <v>0.7998415975864267</v>
      </c>
      <c r="X4577">
        <v>629.34749756584449</v>
      </c>
      <c r="Y4577">
        <v>39.79969291335059</v>
      </c>
      <c r="Z4577">
        <v>66.833649410832763</v>
      </c>
      <c r="AA4577">
        <v>8.1834574926335257</v>
      </c>
      <c r="AB4577">
        <v>419.54392100381801</v>
      </c>
      <c r="AC4577">
        <v>246.5831088577097</v>
      </c>
      <c r="AD4577">
        <v>1.1698679652458792</v>
      </c>
      <c r="AE4577">
        <v>1412.2610368070214</v>
      </c>
    </row>
    <row r="4578" spans="1:31" x14ac:dyDescent="0.25">
      <c r="A4578">
        <v>2369093</v>
      </c>
      <c r="B4578">
        <v>1</v>
      </c>
      <c r="C4578" t="s">
        <v>80</v>
      </c>
      <c r="D4578" t="s">
        <v>96</v>
      </c>
      <c r="E4578" t="s">
        <v>148</v>
      </c>
      <c r="F4578" t="s">
        <v>13271</v>
      </c>
      <c r="G4578" t="s">
        <v>160</v>
      </c>
      <c r="H4578" t="s">
        <v>151</v>
      </c>
      <c r="I4578" t="s">
        <v>136</v>
      </c>
      <c r="J4578" t="s">
        <v>137</v>
      </c>
      <c r="K4578" t="s">
        <v>138</v>
      </c>
      <c r="L4578" t="s">
        <v>13272</v>
      </c>
      <c r="M4578" t="s">
        <v>13273</v>
      </c>
      <c r="N4578">
        <v>5.2827777769999997</v>
      </c>
      <c r="O4578">
        <v>0</v>
      </c>
      <c r="P4578">
        <v>1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3.2480743673609305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3.2480743673609305</v>
      </c>
    </row>
    <row r="4579" spans="1:31" x14ac:dyDescent="0.25">
      <c r="A4579">
        <v>2368801</v>
      </c>
      <c r="B4579">
        <v>1</v>
      </c>
      <c r="C4579" t="s">
        <v>80</v>
      </c>
      <c r="D4579" t="s">
        <v>85</v>
      </c>
      <c r="E4579" t="s">
        <v>225</v>
      </c>
      <c r="F4579" t="s">
        <v>13274</v>
      </c>
      <c r="G4579" t="s">
        <v>502</v>
      </c>
      <c r="H4579" t="s">
        <v>151</v>
      </c>
      <c r="I4579" t="s">
        <v>136</v>
      </c>
      <c r="J4579" t="s">
        <v>137</v>
      </c>
      <c r="K4579" t="s">
        <v>138</v>
      </c>
      <c r="L4579" t="s">
        <v>13275</v>
      </c>
      <c r="M4579" t="s">
        <v>13276</v>
      </c>
      <c r="N4579">
        <v>0.325833333</v>
      </c>
      <c r="O4579">
        <v>0</v>
      </c>
      <c r="P4579">
        <v>110</v>
      </c>
      <c r="Q4579">
        <v>0</v>
      </c>
      <c r="R4579">
        <v>0</v>
      </c>
      <c r="S4579">
        <v>0</v>
      </c>
      <c r="T4579">
        <v>10</v>
      </c>
      <c r="U4579">
        <v>0</v>
      </c>
      <c r="V4579">
        <v>0</v>
      </c>
      <c r="W4579">
        <v>0</v>
      </c>
      <c r="X4579">
        <v>10.433090513170487</v>
      </c>
      <c r="Y4579">
        <v>0</v>
      </c>
      <c r="Z4579">
        <v>0</v>
      </c>
      <c r="AA4579">
        <v>0</v>
      </c>
      <c r="AB4579">
        <v>1.2811237009985998</v>
      </c>
      <c r="AC4579">
        <v>0</v>
      </c>
      <c r="AD4579">
        <v>0</v>
      </c>
      <c r="AE4579">
        <v>11.714214214169088</v>
      </c>
    </row>
    <row r="4580" spans="1:31" x14ac:dyDescent="0.25">
      <c r="A4580">
        <v>2369348</v>
      </c>
      <c r="B4580">
        <v>1</v>
      </c>
      <c r="C4580" t="s">
        <v>81</v>
      </c>
      <c r="D4580" t="s">
        <v>113</v>
      </c>
      <c r="E4580" t="s">
        <v>225</v>
      </c>
      <c r="F4580" t="s">
        <v>13277</v>
      </c>
      <c r="G4580" t="s">
        <v>219</v>
      </c>
      <c r="H4580" t="s">
        <v>151</v>
      </c>
      <c r="I4580" t="s">
        <v>136</v>
      </c>
      <c r="J4580" t="s">
        <v>137</v>
      </c>
      <c r="K4580" t="s">
        <v>138</v>
      </c>
      <c r="L4580" t="s">
        <v>13278</v>
      </c>
      <c r="M4580" t="s">
        <v>13279</v>
      </c>
      <c r="N4580">
        <v>1.278611111</v>
      </c>
      <c r="O4580">
        <v>0</v>
      </c>
      <c r="P4580">
        <v>5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2.6458392740550374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2.6458392740550374</v>
      </c>
    </row>
    <row r="4581" spans="1:31" x14ac:dyDescent="0.25">
      <c r="A4581">
        <v>2369202</v>
      </c>
      <c r="B4581">
        <v>1</v>
      </c>
      <c r="C4581" t="s">
        <v>80</v>
      </c>
      <c r="D4581" t="s">
        <v>96</v>
      </c>
      <c r="E4581" t="s">
        <v>148</v>
      </c>
      <c r="F4581" t="s">
        <v>13280</v>
      </c>
      <c r="G4581" t="s">
        <v>240</v>
      </c>
      <c r="H4581" t="s">
        <v>151</v>
      </c>
      <c r="I4581" t="s">
        <v>136</v>
      </c>
      <c r="J4581" t="s">
        <v>137</v>
      </c>
      <c r="K4581" t="s">
        <v>138</v>
      </c>
      <c r="L4581" t="s">
        <v>13281</v>
      </c>
      <c r="M4581" t="s">
        <v>13282</v>
      </c>
      <c r="N4581">
        <v>5.1336111109999996</v>
      </c>
      <c r="O4581">
        <v>0</v>
      </c>
      <c r="P4581">
        <v>1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3.0010723182509587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3.0010723182509587</v>
      </c>
    </row>
    <row r="4582" spans="1:31" x14ac:dyDescent="0.25">
      <c r="A4582">
        <v>2369156</v>
      </c>
      <c r="B4582">
        <v>1</v>
      </c>
      <c r="C4582" t="s">
        <v>80</v>
      </c>
      <c r="D4582" t="s">
        <v>104</v>
      </c>
      <c r="E4582" t="s">
        <v>154</v>
      </c>
      <c r="F4582" t="s">
        <v>2002</v>
      </c>
      <c r="G4582" t="s">
        <v>299</v>
      </c>
      <c r="H4582" t="s">
        <v>151</v>
      </c>
      <c r="I4582" t="s">
        <v>136</v>
      </c>
      <c r="J4582" t="s">
        <v>137</v>
      </c>
      <c r="K4582" t="s">
        <v>138</v>
      </c>
      <c r="L4582" t="s">
        <v>13283</v>
      </c>
      <c r="M4582" t="s">
        <v>13284</v>
      </c>
      <c r="N4582">
        <v>2.2236111109999999</v>
      </c>
      <c r="O4582">
        <v>0</v>
      </c>
      <c r="P4582">
        <v>4</v>
      </c>
      <c r="Q4582">
        <v>0</v>
      </c>
      <c r="R4582">
        <v>18</v>
      </c>
      <c r="S4582">
        <v>0</v>
      </c>
      <c r="T4582">
        <v>1</v>
      </c>
      <c r="U4582">
        <v>0</v>
      </c>
      <c r="V4582">
        <v>0</v>
      </c>
      <c r="W4582">
        <v>0</v>
      </c>
      <c r="X4582">
        <v>0.10100892231094442</v>
      </c>
      <c r="Y4582">
        <v>0</v>
      </c>
      <c r="Z4582">
        <v>25.487729580489795</v>
      </c>
      <c r="AA4582">
        <v>0</v>
      </c>
      <c r="AB4582">
        <v>5.9156769151909998</v>
      </c>
      <c r="AC4582">
        <v>0</v>
      </c>
      <c r="AD4582">
        <v>0</v>
      </c>
      <c r="AE4582">
        <v>31.504415417991741</v>
      </c>
    </row>
    <row r="4583" spans="1:31" x14ac:dyDescent="0.25">
      <c r="A4583">
        <v>2368907</v>
      </c>
      <c r="B4583">
        <v>1</v>
      </c>
      <c r="C4583" t="s">
        <v>81</v>
      </c>
      <c r="D4583" t="s">
        <v>128</v>
      </c>
      <c r="E4583" t="s">
        <v>148</v>
      </c>
      <c r="F4583" t="s">
        <v>13285</v>
      </c>
      <c r="G4583" t="s">
        <v>150</v>
      </c>
      <c r="H4583" t="s">
        <v>151</v>
      </c>
      <c r="I4583" t="s">
        <v>136</v>
      </c>
      <c r="J4583" t="s">
        <v>137</v>
      </c>
      <c r="K4583" t="s">
        <v>138</v>
      </c>
      <c r="L4583" t="s">
        <v>13286</v>
      </c>
      <c r="M4583" t="s">
        <v>13287</v>
      </c>
      <c r="N4583">
        <v>3.9938888879999999</v>
      </c>
      <c r="O4583">
        <v>0</v>
      </c>
      <c r="P4583">
        <v>28</v>
      </c>
      <c r="Q4583">
        <v>0</v>
      </c>
      <c r="R4583">
        <v>0</v>
      </c>
      <c r="S4583">
        <v>0</v>
      </c>
      <c r="T4583">
        <v>2</v>
      </c>
      <c r="U4583">
        <v>0</v>
      </c>
      <c r="V4583">
        <v>0</v>
      </c>
      <c r="W4583">
        <v>0</v>
      </c>
      <c r="X4583">
        <v>27.822091100896333</v>
      </c>
      <c r="Y4583">
        <v>0</v>
      </c>
      <c r="Z4583">
        <v>0</v>
      </c>
      <c r="AA4583">
        <v>0</v>
      </c>
      <c r="AB4583">
        <v>10.256731070166024</v>
      </c>
      <c r="AC4583">
        <v>0</v>
      </c>
      <c r="AD4583">
        <v>0</v>
      </c>
      <c r="AE4583">
        <v>38.078822171062356</v>
      </c>
    </row>
    <row r="4584" spans="1:31" x14ac:dyDescent="0.25">
      <c r="A4584">
        <v>2369302</v>
      </c>
      <c r="B4584">
        <v>1</v>
      </c>
      <c r="C4584" t="s">
        <v>80</v>
      </c>
      <c r="D4584" t="s">
        <v>98</v>
      </c>
      <c r="E4584" t="s">
        <v>148</v>
      </c>
      <c r="F4584" t="s">
        <v>13288</v>
      </c>
      <c r="G4584" t="s">
        <v>160</v>
      </c>
      <c r="H4584" t="s">
        <v>151</v>
      </c>
      <c r="I4584" t="s">
        <v>136</v>
      </c>
      <c r="J4584" t="s">
        <v>137</v>
      </c>
      <c r="K4584" t="s">
        <v>138</v>
      </c>
      <c r="L4584" t="s">
        <v>13289</v>
      </c>
      <c r="M4584" t="s">
        <v>13290</v>
      </c>
      <c r="N4584">
        <v>0.99833333300000004</v>
      </c>
      <c r="O4584">
        <v>0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</row>
    <row r="4585" spans="1:31" x14ac:dyDescent="0.25">
      <c r="A4585">
        <v>2369033</v>
      </c>
      <c r="B4585">
        <v>1</v>
      </c>
      <c r="C4585" t="s">
        <v>81</v>
      </c>
      <c r="D4585" t="s">
        <v>116</v>
      </c>
      <c r="E4585" t="s">
        <v>132</v>
      </c>
      <c r="F4585" t="s">
        <v>467</v>
      </c>
      <c r="G4585" t="s">
        <v>244</v>
      </c>
      <c r="H4585" t="s">
        <v>135</v>
      </c>
      <c r="I4585" t="s">
        <v>136</v>
      </c>
      <c r="J4585" t="s">
        <v>137</v>
      </c>
      <c r="K4585" t="s">
        <v>245</v>
      </c>
      <c r="L4585" t="s">
        <v>13291</v>
      </c>
      <c r="M4585" t="s">
        <v>13292</v>
      </c>
      <c r="N4585">
        <v>1.32</v>
      </c>
      <c r="O4585">
        <v>0</v>
      </c>
      <c r="P4585">
        <v>228</v>
      </c>
      <c r="Q4585">
        <v>0</v>
      </c>
      <c r="R4585">
        <v>10</v>
      </c>
      <c r="S4585">
        <v>0</v>
      </c>
      <c r="T4585">
        <v>8</v>
      </c>
      <c r="U4585">
        <v>0</v>
      </c>
      <c r="V4585">
        <v>0</v>
      </c>
      <c r="W4585">
        <v>0</v>
      </c>
      <c r="X4585">
        <v>60.27100286157782</v>
      </c>
      <c r="Y4585">
        <v>0</v>
      </c>
      <c r="Z4585">
        <v>20.851606699957959</v>
      </c>
      <c r="AA4585">
        <v>0</v>
      </c>
      <c r="AB4585">
        <v>8.2919611040668784</v>
      </c>
      <c r="AC4585">
        <v>0</v>
      </c>
      <c r="AD4585">
        <v>0</v>
      </c>
      <c r="AE4585">
        <v>89.414570665602668</v>
      </c>
    </row>
    <row r="4586" spans="1:31" x14ac:dyDescent="0.25">
      <c r="A4586">
        <v>2369176</v>
      </c>
      <c r="B4586">
        <v>1</v>
      </c>
      <c r="C4586" t="s">
        <v>80</v>
      </c>
      <c r="D4586" t="s">
        <v>99</v>
      </c>
      <c r="E4586" t="s">
        <v>166</v>
      </c>
      <c r="F4586" t="s">
        <v>13293</v>
      </c>
      <c r="G4586" t="s">
        <v>244</v>
      </c>
      <c r="H4586" t="s">
        <v>135</v>
      </c>
      <c r="I4586" t="s">
        <v>136</v>
      </c>
      <c r="J4586" t="s">
        <v>137</v>
      </c>
      <c r="K4586" t="s">
        <v>245</v>
      </c>
      <c r="L4586" t="s">
        <v>13294</v>
      </c>
      <c r="M4586" t="s">
        <v>13295</v>
      </c>
      <c r="N4586">
        <v>0.68638888799999997</v>
      </c>
      <c r="O4586">
        <v>4</v>
      </c>
      <c r="P4586">
        <v>902</v>
      </c>
      <c r="Q4586">
        <v>1</v>
      </c>
      <c r="R4586">
        <v>39</v>
      </c>
      <c r="S4586">
        <v>2</v>
      </c>
      <c r="T4586">
        <v>89</v>
      </c>
      <c r="U4586">
        <v>0</v>
      </c>
      <c r="V4586">
        <v>1</v>
      </c>
      <c r="W4586">
        <v>31.744843372807409</v>
      </c>
      <c r="X4586">
        <v>190.73855662981435</v>
      </c>
      <c r="Y4586">
        <v>0.22473775798635054</v>
      </c>
      <c r="Z4586">
        <v>9.5797866980287445</v>
      </c>
      <c r="AA4586">
        <v>3.3581923121862776</v>
      </c>
      <c r="AB4586">
        <v>99.118749106039473</v>
      </c>
      <c r="AC4586">
        <v>0</v>
      </c>
      <c r="AD4586">
        <v>4.2297698941436233</v>
      </c>
      <c r="AE4586">
        <v>338.99463577100619</v>
      </c>
    </row>
    <row r="4587" spans="1:31" x14ac:dyDescent="0.25">
      <c r="A4587">
        <v>2368890</v>
      </c>
      <c r="B4587">
        <v>1</v>
      </c>
      <c r="C4587" t="s">
        <v>80</v>
      </c>
      <c r="D4587" t="s">
        <v>103</v>
      </c>
      <c r="E4587" t="s">
        <v>166</v>
      </c>
      <c r="F4587" t="s">
        <v>12397</v>
      </c>
      <c r="G4587" t="s">
        <v>168</v>
      </c>
      <c r="H4587" t="s">
        <v>135</v>
      </c>
      <c r="I4587" t="s">
        <v>136</v>
      </c>
      <c r="J4587" t="s">
        <v>137</v>
      </c>
      <c r="K4587" t="s">
        <v>138</v>
      </c>
      <c r="L4587" t="s">
        <v>5408</v>
      </c>
      <c r="M4587" t="s">
        <v>13296</v>
      </c>
      <c r="N4587">
        <v>0.36916666599999998</v>
      </c>
      <c r="O4587">
        <v>1</v>
      </c>
      <c r="P4587">
        <v>0</v>
      </c>
      <c r="Q4587">
        <v>1</v>
      </c>
      <c r="R4587">
        <v>10</v>
      </c>
      <c r="S4587">
        <v>6</v>
      </c>
      <c r="T4587">
        <v>4</v>
      </c>
      <c r="U4587">
        <v>5</v>
      </c>
      <c r="V4587">
        <v>1</v>
      </c>
      <c r="W4587">
        <v>0.62757837574986663</v>
      </c>
      <c r="X4587">
        <v>0</v>
      </c>
      <c r="Y4587">
        <v>212.76320657254581</v>
      </c>
      <c r="Z4587">
        <v>13.092415372218303</v>
      </c>
      <c r="AA4587">
        <v>11.315903401289129</v>
      </c>
      <c r="AB4587">
        <v>8.0252021874553687</v>
      </c>
      <c r="AC4587">
        <v>980.25759265592319</v>
      </c>
      <c r="AD4587">
        <v>65.01374470463233</v>
      </c>
      <c r="AE4587">
        <v>1291.095643269814</v>
      </c>
    </row>
    <row r="4588" spans="1:31" x14ac:dyDescent="0.25">
      <c r="A4588">
        <v>2369368</v>
      </c>
      <c r="B4588">
        <v>1</v>
      </c>
      <c r="C4588" t="s">
        <v>81</v>
      </c>
      <c r="D4588" t="s">
        <v>112</v>
      </c>
      <c r="E4588" t="s">
        <v>132</v>
      </c>
      <c r="F4588" t="s">
        <v>13297</v>
      </c>
      <c r="G4588" t="s">
        <v>134</v>
      </c>
      <c r="H4588" t="s">
        <v>135</v>
      </c>
      <c r="I4588" t="s">
        <v>136</v>
      </c>
      <c r="J4588" t="s">
        <v>137</v>
      </c>
      <c r="K4588" t="s">
        <v>138</v>
      </c>
      <c r="L4588" t="s">
        <v>13298</v>
      </c>
      <c r="M4588" t="s">
        <v>13299</v>
      </c>
      <c r="N4588">
        <v>2.2366666660000001</v>
      </c>
      <c r="O4588">
        <v>0</v>
      </c>
      <c r="P4588">
        <v>44</v>
      </c>
      <c r="Q4588">
        <v>0</v>
      </c>
      <c r="R4588">
        <v>0</v>
      </c>
      <c r="S4588">
        <v>0</v>
      </c>
      <c r="T4588">
        <v>4</v>
      </c>
      <c r="U4588">
        <v>0</v>
      </c>
      <c r="V4588">
        <v>0</v>
      </c>
      <c r="W4588">
        <v>0</v>
      </c>
      <c r="X4588">
        <v>22.686172372701346</v>
      </c>
      <c r="Y4588">
        <v>0</v>
      </c>
      <c r="Z4588">
        <v>0</v>
      </c>
      <c r="AA4588">
        <v>0</v>
      </c>
      <c r="AB4588">
        <v>9.8553650210566204</v>
      </c>
      <c r="AC4588">
        <v>0</v>
      </c>
      <c r="AD4588">
        <v>0</v>
      </c>
      <c r="AE4588">
        <v>32.541537393757963</v>
      </c>
    </row>
    <row r="4589" spans="1:31" x14ac:dyDescent="0.25">
      <c r="A4589">
        <v>2368821</v>
      </c>
      <c r="B4589">
        <v>1</v>
      </c>
      <c r="C4589" t="s">
        <v>80</v>
      </c>
      <c r="D4589" t="s">
        <v>94</v>
      </c>
      <c r="E4589" t="s">
        <v>166</v>
      </c>
      <c r="F4589" t="s">
        <v>13300</v>
      </c>
      <c r="G4589" t="s">
        <v>244</v>
      </c>
      <c r="H4589" t="s">
        <v>135</v>
      </c>
      <c r="I4589" t="s">
        <v>136</v>
      </c>
      <c r="J4589" t="s">
        <v>137</v>
      </c>
      <c r="K4589" t="s">
        <v>245</v>
      </c>
      <c r="L4589" t="s">
        <v>13301</v>
      </c>
      <c r="M4589" t="s">
        <v>13302</v>
      </c>
      <c r="N4589">
        <v>2.7825000000000002</v>
      </c>
      <c r="O4589">
        <v>1</v>
      </c>
      <c r="P4589">
        <v>242</v>
      </c>
      <c r="Q4589">
        <v>14</v>
      </c>
      <c r="R4589">
        <v>42</v>
      </c>
      <c r="S4589">
        <v>13</v>
      </c>
      <c r="T4589">
        <v>89</v>
      </c>
      <c r="U4589">
        <v>8</v>
      </c>
      <c r="V4589">
        <v>0</v>
      </c>
      <c r="W4589">
        <v>3.9126269186661249</v>
      </c>
      <c r="X4589">
        <v>110.6150434142489</v>
      </c>
      <c r="Y4589">
        <v>98.953419139834864</v>
      </c>
      <c r="Z4589">
        <v>288.55283507163699</v>
      </c>
      <c r="AA4589">
        <v>168.96211934619109</v>
      </c>
      <c r="AB4589">
        <v>142.32066282008066</v>
      </c>
      <c r="AC4589">
        <v>1649.3424001374533</v>
      </c>
      <c r="AD4589">
        <v>0</v>
      </c>
      <c r="AE4589">
        <v>2462.6591068481121</v>
      </c>
    </row>
    <row r="4590" spans="1:31" x14ac:dyDescent="0.25">
      <c r="A4590">
        <v>2369488</v>
      </c>
      <c r="B4590">
        <v>1</v>
      </c>
      <c r="C4590" t="s">
        <v>81</v>
      </c>
      <c r="D4590" t="s">
        <v>127</v>
      </c>
      <c r="E4590" t="s">
        <v>148</v>
      </c>
      <c r="F4590" t="s">
        <v>13303</v>
      </c>
      <c r="G4590" t="s">
        <v>160</v>
      </c>
      <c r="H4590" t="s">
        <v>151</v>
      </c>
      <c r="I4590" t="s">
        <v>136</v>
      </c>
      <c r="J4590" t="s">
        <v>137</v>
      </c>
      <c r="K4590" t="s">
        <v>138</v>
      </c>
      <c r="L4590" t="s">
        <v>13304</v>
      </c>
      <c r="M4590" t="s">
        <v>13305</v>
      </c>
      <c r="N4590">
        <v>0.77777777699999995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1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1.5124158193862778</v>
      </c>
      <c r="AC4590">
        <v>0</v>
      </c>
      <c r="AD4590">
        <v>0</v>
      </c>
      <c r="AE4590">
        <v>1.5124158193862778</v>
      </c>
    </row>
    <row r="4591" spans="1:31" x14ac:dyDescent="0.25">
      <c r="A4591">
        <v>2369511</v>
      </c>
      <c r="B4591">
        <v>1</v>
      </c>
      <c r="C4591" t="s">
        <v>81</v>
      </c>
      <c r="D4591" t="s">
        <v>112</v>
      </c>
      <c r="E4591" t="s">
        <v>132</v>
      </c>
      <c r="F4591" t="s">
        <v>9480</v>
      </c>
      <c r="G4591" t="s">
        <v>168</v>
      </c>
      <c r="H4591" t="s">
        <v>135</v>
      </c>
      <c r="I4591" t="s">
        <v>136</v>
      </c>
      <c r="J4591" t="s">
        <v>137</v>
      </c>
      <c r="K4591" t="s">
        <v>138</v>
      </c>
      <c r="L4591" t="s">
        <v>13306</v>
      </c>
      <c r="M4591" t="s">
        <v>13307</v>
      </c>
      <c r="N4591">
        <v>0.54055555499999997</v>
      </c>
      <c r="O4591">
        <v>0</v>
      </c>
      <c r="P4591">
        <v>1918</v>
      </c>
      <c r="Q4591">
        <v>39</v>
      </c>
      <c r="R4591">
        <v>399</v>
      </c>
      <c r="S4591">
        <v>15</v>
      </c>
      <c r="T4591">
        <v>270</v>
      </c>
      <c r="U4591">
        <v>4</v>
      </c>
      <c r="V4591">
        <v>1</v>
      </c>
      <c r="W4591">
        <v>0</v>
      </c>
      <c r="X4591">
        <v>249.49813685864939</v>
      </c>
      <c r="Y4591">
        <v>81.972002885522826</v>
      </c>
      <c r="Z4591">
        <v>198.99969501888572</v>
      </c>
      <c r="AA4591">
        <v>58.045048233340793</v>
      </c>
      <c r="AB4591">
        <v>79.669692701327364</v>
      </c>
      <c r="AC4591">
        <v>86.488295477639554</v>
      </c>
      <c r="AD4591">
        <v>3.9543989508767106</v>
      </c>
      <c r="AE4591">
        <v>758.62727012624237</v>
      </c>
    </row>
    <row r="4592" spans="1:31" x14ac:dyDescent="0.25">
      <c r="A4592">
        <v>2369388</v>
      </c>
      <c r="B4592">
        <v>1</v>
      </c>
      <c r="C4592" t="s">
        <v>81</v>
      </c>
      <c r="D4592" t="s">
        <v>124</v>
      </c>
      <c r="E4592" t="s">
        <v>148</v>
      </c>
      <c r="F4592" t="s">
        <v>13308</v>
      </c>
      <c r="G4592" t="s">
        <v>160</v>
      </c>
      <c r="H4592" t="s">
        <v>151</v>
      </c>
      <c r="I4592" t="s">
        <v>136</v>
      </c>
      <c r="J4592" t="s">
        <v>137</v>
      </c>
      <c r="K4592" t="s">
        <v>138</v>
      </c>
      <c r="L4592" t="s">
        <v>13309</v>
      </c>
      <c r="M4592" t="s">
        <v>13310</v>
      </c>
      <c r="N4592">
        <v>1.625</v>
      </c>
      <c r="O4592">
        <v>0</v>
      </c>
      <c r="P4592">
        <v>1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0.42365047926502003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0.42365047926502003</v>
      </c>
    </row>
    <row r="4593" spans="1:31" x14ac:dyDescent="0.25">
      <c r="A4593">
        <v>2369076</v>
      </c>
      <c r="B4593">
        <v>1</v>
      </c>
      <c r="C4593" t="s">
        <v>80</v>
      </c>
      <c r="D4593" t="s">
        <v>90</v>
      </c>
      <c r="E4593" t="s">
        <v>225</v>
      </c>
      <c r="F4593" t="s">
        <v>13311</v>
      </c>
      <c r="G4593" t="s">
        <v>219</v>
      </c>
      <c r="H4593" t="s">
        <v>151</v>
      </c>
      <c r="I4593" t="s">
        <v>136</v>
      </c>
      <c r="J4593" t="s">
        <v>137</v>
      </c>
      <c r="K4593" t="s">
        <v>138</v>
      </c>
      <c r="L4593" t="s">
        <v>13312</v>
      </c>
      <c r="M4593" t="s">
        <v>13313</v>
      </c>
      <c r="N4593">
        <v>4.2544444439999998</v>
      </c>
      <c r="O4593">
        <v>0</v>
      </c>
      <c r="P4593">
        <v>182</v>
      </c>
      <c r="Q4593">
        <v>0</v>
      </c>
      <c r="R4593">
        <v>0</v>
      </c>
      <c r="S4593">
        <v>0</v>
      </c>
      <c r="T4593">
        <v>47</v>
      </c>
      <c r="U4593">
        <v>0</v>
      </c>
      <c r="V4593">
        <v>1</v>
      </c>
      <c r="W4593">
        <v>0</v>
      </c>
      <c r="X4593">
        <v>254.06611519796758</v>
      </c>
      <c r="Y4593">
        <v>0</v>
      </c>
      <c r="Z4593">
        <v>0</v>
      </c>
      <c r="AA4593">
        <v>0</v>
      </c>
      <c r="AB4593">
        <v>306.098146332211</v>
      </c>
      <c r="AC4593">
        <v>0</v>
      </c>
      <c r="AD4593">
        <v>336.46847379468034</v>
      </c>
      <c r="AE4593">
        <v>896.63273532485891</v>
      </c>
    </row>
    <row r="4594" spans="1:31" x14ac:dyDescent="0.25">
      <c r="A4594">
        <v>2368741</v>
      </c>
      <c r="B4594">
        <v>1</v>
      </c>
      <c r="C4594" t="s">
        <v>81</v>
      </c>
      <c r="D4594" t="s">
        <v>118</v>
      </c>
      <c r="E4594" t="s">
        <v>132</v>
      </c>
      <c r="F4594" t="s">
        <v>13314</v>
      </c>
      <c r="G4594" t="s">
        <v>134</v>
      </c>
      <c r="H4594" t="s">
        <v>135</v>
      </c>
      <c r="I4594" t="s">
        <v>136</v>
      </c>
      <c r="J4594" t="s">
        <v>137</v>
      </c>
      <c r="K4594" t="s">
        <v>138</v>
      </c>
      <c r="L4594" t="s">
        <v>13315</v>
      </c>
      <c r="M4594" t="s">
        <v>13316</v>
      </c>
      <c r="N4594">
        <v>2.4672222220000002</v>
      </c>
      <c r="O4594">
        <v>0</v>
      </c>
      <c r="P4594">
        <v>96</v>
      </c>
      <c r="Q4594">
        <v>0</v>
      </c>
      <c r="R4594">
        <v>6</v>
      </c>
      <c r="S4594">
        <v>0</v>
      </c>
      <c r="T4594">
        <v>7</v>
      </c>
      <c r="U4594">
        <v>0</v>
      </c>
      <c r="V4594">
        <v>0</v>
      </c>
      <c r="W4594">
        <v>0</v>
      </c>
      <c r="X4594">
        <v>42.306809487125413</v>
      </c>
      <c r="Y4594">
        <v>0</v>
      </c>
      <c r="Z4594">
        <v>36.674184338455397</v>
      </c>
      <c r="AA4594">
        <v>0</v>
      </c>
      <c r="AB4594">
        <v>14.560997761578369</v>
      </c>
      <c r="AC4594">
        <v>0</v>
      </c>
      <c r="AD4594">
        <v>0</v>
      </c>
      <c r="AE4594">
        <v>93.541991587159174</v>
      </c>
    </row>
    <row r="4595" spans="1:31" x14ac:dyDescent="0.25">
      <c r="A4595">
        <v>2368990</v>
      </c>
      <c r="B4595">
        <v>1</v>
      </c>
      <c r="C4595" t="s">
        <v>80</v>
      </c>
      <c r="D4595" t="s">
        <v>90</v>
      </c>
      <c r="E4595" t="s">
        <v>148</v>
      </c>
      <c r="F4595" t="s">
        <v>13317</v>
      </c>
      <c r="G4595" t="s">
        <v>160</v>
      </c>
      <c r="H4595" t="s">
        <v>151</v>
      </c>
      <c r="I4595" t="s">
        <v>136</v>
      </c>
      <c r="J4595" t="s">
        <v>137</v>
      </c>
      <c r="K4595" t="s">
        <v>138</v>
      </c>
      <c r="L4595" t="s">
        <v>13318</v>
      </c>
      <c r="M4595" t="s">
        <v>13319</v>
      </c>
      <c r="N4595">
        <v>1.4424999999999999</v>
      </c>
      <c r="O4595">
        <v>0</v>
      </c>
      <c r="P4595">
        <v>2</v>
      </c>
      <c r="Q4595">
        <v>0</v>
      </c>
      <c r="R4595">
        <v>0</v>
      </c>
      <c r="S4595">
        <v>0</v>
      </c>
      <c r="T4595">
        <v>1</v>
      </c>
      <c r="U4595">
        <v>0</v>
      </c>
      <c r="V4595">
        <v>0</v>
      </c>
      <c r="W4595">
        <v>0</v>
      </c>
      <c r="X4595">
        <v>0.87909066173575701</v>
      </c>
      <c r="Y4595">
        <v>0</v>
      </c>
      <c r="Z4595">
        <v>0</v>
      </c>
      <c r="AA4595">
        <v>0</v>
      </c>
      <c r="AB4595">
        <v>0.5367923905085934</v>
      </c>
      <c r="AC4595">
        <v>0</v>
      </c>
      <c r="AD4595">
        <v>0</v>
      </c>
      <c r="AE4595">
        <v>1.4158830522443504</v>
      </c>
    </row>
    <row r="4596" spans="1:31" x14ac:dyDescent="0.25">
      <c r="A4596">
        <v>2368827</v>
      </c>
      <c r="B4596">
        <v>1</v>
      </c>
      <c r="C4596" t="s">
        <v>80</v>
      </c>
      <c r="D4596" t="s">
        <v>106</v>
      </c>
      <c r="E4596" t="s">
        <v>148</v>
      </c>
      <c r="F4596" t="s">
        <v>13320</v>
      </c>
      <c r="G4596" t="s">
        <v>160</v>
      </c>
      <c r="H4596" t="s">
        <v>151</v>
      </c>
      <c r="I4596" t="s">
        <v>136</v>
      </c>
      <c r="J4596" t="s">
        <v>137</v>
      </c>
      <c r="K4596" t="s">
        <v>138</v>
      </c>
      <c r="L4596" t="s">
        <v>13321</v>
      </c>
      <c r="M4596" t="s">
        <v>13322</v>
      </c>
      <c r="N4596">
        <v>1.866944444</v>
      </c>
      <c r="O4596">
        <v>0</v>
      </c>
      <c r="P4596">
        <v>1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0.51258253934529174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0.51258253934529174</v>
      </c>
    </row>
    <row r="4597" spans="1:31" x14ac:dyDescent="0.25">
      <c r="A4597">
        <v>2369468</v>
      </c>
      <c r="B4597">
        <v>1</v>
      </c>
      <c r="C4597" t="s">
        <v>81</v>
      </c>
      <c r="D4597" t="s">
        <v>123</v>
      </c>
      <c r="E4597" t="s">
        <v>225</v>
      </c>
      <c r="F4597" t="s">
        <v>13323</v>
      </c>
      <c r="G4597" t="s">
        <v>744</v>
      </c>
      <c r="H4597" t="s">
        <v>151</v>
      </c>
      <c r="I4597" t="s">
        <v>136</v>
      </c>
      <c r="J4597" t="s">
        <v>137</v>
      </c>
      <c r="K4597" t="s">
        <v>138</v>
      </c>
      <c r="L4597" t="s">
        <v>13324</v>
      </c>
      <c r="M4597" t="s">
        <v>13325</v>
      </c>
      <c r="N4597">
        <v>2.8005555549999999</v>
      </c>
      <c r="O4597">
        <v>0</v>
      </c>
      <c r="P4597">
        <v>0</v>
      </c>
      <c r="Q4597">
        <v>0</v>
      </c>
      <c r="R4597">
        <v>5</v>
      </c>
      <c r="S4597">
        <v>0</v>
      </c>
      <c r="T4597">
        <v>1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12.161702212574115</v>
      </c>
      <c r="AA4597">
        <v>0</v>
      </c>
      <c r="AB4597">
        <v>1.80566645106672</v>
      </c>
      <c r="AC4597">
        <v>0</v>
      </c>
      <c r="AD4597">
        <v>0</v>
      </c>
      <c r="AE4597">
        <v>13.967368663640835</v>
      </c>
    </row>
    <row r="4598" spans="1:31" x14ac:dyDescent="0.25">
      <c r="A4598">
        <v>2369382</v>
      </c>
      <c r="B4598">
        <v>1</v>
      </c>
      <c r="C4598" t="s">
        <v>81</v>
      </c>
      <c r="D4598" t="s">
        <v>113</v>
      </c>
      <c r="E4598" t="s">
        <v>225</v>
      </c>
      <c r="F4598" t="s">
        <v>13326</v>
      </c>
      <c r="G4598" t="s">
        <v>219</v>
      </c>
      <c r="H4598" t="s">
        <v>151</v>
      </c>
      <c r="I4598" t="s">
        <v>136</v>
      </c>
      <c r="J4598" t="s">
        <v>137</v>
      </c>
      <c r="K4598" t="s">
        <v>138</v>
      </c>
      <c r="L4598" t="s">
        <v>13327</v>
      </c>
      <c r="M4598" t="s">
        <v>13328</v>
      </c>
      <c r="N4598">
        <v>1.7691666660000001</v>
      </c>
      <c r="O4598">
        <v>0</v>
      </c>
      <c r="P4598">
        <v>76</v>
      </c>
      <c r="Q4598">
        <v>0</v>
      </c>
      <c r="R4598">
        <v>1</v>
      </c>
      <c r="S4598">
        <v>0</v>
      </c>
      <c r="T4598">
        <v>1</v>
      </c>
      <c r="U4598">
        <v>0</v>
      </c>
      <c r="V4598">
        <v>0</v>
      </c>
      <c r="W4598">
        <v>0</v>
      </c>
      <c r="X4598">
        <v>20.340151500984181</v>
      </c>
      <c r="Y4598">
        <v>0</v>
      </c>
      <c r="Z4598">
        <v>0.11073635206985001</v>
      </c>
      <c r="AA4598">
        <v>0</v>
      </c>
      <c r="AB4598">
        <v>0</v>
      </c>
      <c r="AC4598">
        <v>0</v>
      </c>
      <c r="AD4598">
        <v>0</v>
      </c>
      <c r="AE4598">
        <v>20.450887853054031</v>
      </c>
    </row>
    <row r="4599" spans="1:31" x14ac:dyDescent="0.25">
      <c r="A4599">
        <v>2369574</v>
      </c>
      <c r="B4599">
        <v>1</v>
      </c>
      <c r="C4599" t="s">
        <v>80</v>
      </c>
      <c r="D4599" t="s">
        <v>90</v>
      </c>
      <c r="E4599" t="s">
        <v>148</v>
      </c>
      <c r="F4599" t="s">
        <v>13329</v>
      </c>
      <c r="G4599" t="s">
        <v>160</v>
      </c>
      <c r="H4599" t="s">
        <v>151</v>
      </c>
      <c r="I4599" t="s">
        <v>136</v>
      </c>
      <c r="J4599" t="s">
        <v>137</v>
      </c>
      <c r="K4599" t="s">
        <v>138</v>
      </c>
      <c r="L4599" t="s">
        <v>13330</v>
      </c>
      <c r="M4599" t="s">
        <v>13331</v>
      </c>
      <c r="N4599">
        <v>1.643333333</v>
      </c>
      <c r="O4599">
        <v>0</v>
      </c>
      <c r="P4599">
        <v>2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1.3562004521588005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1.3562004521588005</v>
      </c>
    </row>
    <row r="4600" spans="1:31" x14ac:dyDescent="0.25">
      <c r="A4600">
        <v>2368884</v>
      </c>
      <c r="B4600">
        <v>1</v>
      </c>
      <c r="C4600" t="s">
        <v>80</v>
      </c>
      <c r="D4600" t="s">
        <v>99</v>
      </c>
      <c r="E4600" t="s">
        <v>166</v>
      </c>
      <c r="F4600" t="s">
        <v>13332</v>
      </c>
      <c r="G4600" t="s">
        <v>168</v>
      </c>
      <c r="H4600" t="s">
        <v>135</v>
      </c>
      <c r="I4600" t="s">
        <v>136</v>
      </c>
      <c r="J4600" t="s">
        <v>137</v>
      </c>
      <c r="K4600" t="s">
        <v>138</v>
      </c>
      <c r="L4600" t="s">
        <v>13333</v>
      </c>
      <c r="M4600" t="s">
        <v>13334</v>
      </c>
      <c r="N4600">
        <v>0.19277777700000001</v>
      </c>
      <c r="O4600">
        <v>0</v>
      </c>
      <c r="P4600">
        <v>0</v>
      </c>
      <c r="Q4600">
        <v>0</v>
      </c>
      <c r="R4600">
        <v>0</v>
      </c>
      <c r="S4600">
        <v>1</v>
      </c>
      <c r="T4600">
        <v>0</v>
      </c>
      <c r="U4600">
        <v>3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0.33542133563251997</v>
      </c>
      <c r="AB4600">
        <v>0</v>
      </c>
      <c r="AC4600">
        <v>6.6977116357630733</v>
      </c>
      <c r="AD4600">
        <v>0</v>
      </c>
      <c r="AE4600">
        <v>7.0331329713955935</v>
      </c>
    </row>
    <row r="4601" spans="1:31" x14ac:dyDescent="0.25">
      <c r="A4601">
        <v>2369425</v>
      </c>
      <c r="B4601">
        <v>1</v>
      </c>
      <c r="C4601" t="s">
        <v>81</v>
      </c>
      <c r="D4601" t="s">
        <v>117</v>
      </c>
      <c r="E4601" t="s">
        <v>171</v>
      </c>
      <c r="F4601" t="s">
        <v>13335</v>
      </c>
      <c r="G4601" t="s">
        <v>168</v>
      </c>
      <c r="H4601" t="s">
        <v>135</v>
      </c>
      <c r="I4601" t="s">
        <v>653</v>
      </c>
      <c r="J4601" t="s">
        <v>137</v>
      </c>
      <c r="K4601" t="s">
        <v>138</v>
      </c>
      <c r="L4601" t="s">
        <v>13336</v>
      </c>
      <c r="M4601" t="s">
        <v>13337</v>
      </c>
      <c r="N4601">
        <v>0.01</v>
      </c>
      <c r="O4601">
        <v>0</v>
      </c>
      <c r="P4601">
        <v>824</v>
      </c>
      <c r="Q4601">
        <v>15</v>
      </c>
      <c r="R4601">
        <v>73</v>
      </c>
      <c r="S4601">
        <v>5</v>
      </c>
      <c r="T4601">
        <v>41</v>
      </c>
      <c r="U4601">
        <v>0</v>
      </c>
      <c r="V4601">
        <v>0</v>
      </c>
      <c r="W4601">
        <v>0</v>
      </c>
      <c r="X4601">
        <v>1.200019565481341</v>
      </c>
      <c r="Y4601">
        <v>0.22748695500162003</v>
      </c>
      <c r="Z4601">
        <v>0.17391669314688002</v>
      </c>
      <c r="AA4601">
        <v>8.0989664461050007E-2</v>
      </c>
      <c r="AB4601">
        <v>0.43454294157474999</v>
      </c>
      <c r="AC4601">
        <v>0</v>
      </c>
      <c r="AD4601">
        <v>0</v>
      </c>
      <c r="AE4601">
        <v>2.1169558196656411</v>
      </c>
    </row>
    <row r="4602" spans="1:31" x14ac:dyDescent="0.25">
      <c r="A4602">
        <v>2369543</v>
      </c>
      <c r="B4602">
        <v>1</v>
      </c>
      <c r="C4602" t="s">
        <v>81</v>
      </c>
      <c r="D4602" t="s">
        <v>120</v>
      </c>
      <c r="E4602" t="s">
        <v>148</v>
      </c>
      <c r="F4602" t="s">
        <v>13338</v>
      </c>
      <c r="G4602" t="s">
        <v>160</v>
      </c>
      <c r="H4602" t="s">
        <v>151</v>
      </c>
      <c r="I4602" t="s">
        <v>136</v>
      </c>
      <c r="J4602" t="s">
        <v>137</v>
      </c>
      <c r="K4602" t="s">
        <v>138</v>
      </c>
      <c r="L4602" t="s">
        <v>13339</v>
      </c>
      <c r="M4602" t="s">
        <v>13340</v>
      </c>
      <c r="N4602">
        <v>1.595</v>
      </c>
      <c r="O4602">
        <v>0</v>
      </c>
      <c r="P4602">
        <v>1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0.23115366801026499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0.23115366801026499</v>
      </c>
    </row>
    <row r="4603" spans="1:31" x14ac:dyDescent="0.25">
      <c r="A4603">
        <v>2368856</v>
      </c>
      <c r="B4603">
        <v>1</v>
      </c>
      <c r="C4603" t="s">
        <v>80</v>
      </c>
      <c r="D4603" t="s">
        <v>87</v>
      </c>
      <c r="E4603" t="s">
        <v>225</v>
      </c>
      <c r="F4603" t="s">
        <v>13341</v>
      </c>
      <c r="G4603" t="s">
        <v>219</v>
      </c>
      <c r="H4603" t="s">
        <v>151</v>
      </c>
      <c r="I4603" t="s">
        <v>136</v>
      </c>
      <c r="J4603" t="s">
        <v>137</v>
      </c>
      <c r="K4603" t="s">
        <v>138</v>
      </c>
      <c r="L4603" t="s">
        <v>13342</v>
      </c>
      <c r="M4603" t="s">
        <v>13343</v>
      </c>
      <c r="N4603">
        <v>0.883611111</v>
      </c>
      <c r="O4603">
        <v>0</v>
      </c>
      <c r="P4603">
        <v>152</v>
      </c>
      <c r="Q4603">
        <v>0</v>
      </c>
      <c r="R4603">
        <v>0</v>
      </c>
      <c r="S4603">
        <v>0</v>
      </c>
      <c r="T4603">
        <v>10</v>
      </c>
      <c r="U4603">
        <v>0</v>
      </c>
      <c r="V4603">
        <v>0</v>
      </c>
      <c r="W4603">
        <v>0</v>
      </c>
      <c r="X4603">
        <v>41.797404135458656</v>
      </c>
      <c r="Y4603">
        <v>0</v>
      </c>
      <c r="Z4603">
        <v>0</v>
      </c>
      <c r="AA4603">
        <v>0</v>
      </c>
      <c r="AB4603">
        <v>8.9076177218389727</v>
      </c>
      <c r="AC4603">
        <v>0</v>
      </c>
      <c r="AD4603">
        <v>0</v>
      </c>
      <c r="AE4603">
        <v>50.705021857297631</v>
      </c>
    </row>
    <row r="4604" spans="1:31" x14ac:dyDescent="0.25">
      <c r="A4604">
        <v>2369019</v>
      </c>
      <c r="B4604">
        <v>1</v>
      </c>
      <c r="C4604" t="s">
        <v>80</v>
      </c>
      <c r="D4604" t="s">
        <v>83</v>
      </c>
      <c r="E4604" t="s">
        <v>320</v>
      </c>
      <c r="F4604" t="s">
        <v>11162</v>
      </c>
      <c r="G4604" t="s">
        <v>168</v>
      </c>
      <c r="H4604" t="s">
        <v>135</v>
      </c>
      <c r="I4604" t="s">
        <v>136</v>
      </c>
      <c r="J4604" t="s">
        <v>137</v>
      </c>
      <c r="K4604" t="s">
        <v>138</v>
      </c>
      <c r="L4604" t="s">
        <v>13344</v>
      </c>
      <c r="M4604" t="s">
        <v>13345</v>
      </c>
      <c r="N4604">
        <v>0.90777777699999995</v>
      </c>
      <c r="O4604">
        <v>61</v>
      </c>
      <c r="P4604">
        <v>5615</v>
      </c>
      <c r="Q4604">
        <v>0</v>
      </c>
      <c r="R4604">
        <v>1</v>
      </c>
      <c r="S4604">
        <v>4</v>
      </c>
      <c r="T4604">
        <v>362</v>
      </c>
      <c r="U4604">
        <v>0</v>
      </c>
      <c r="V4604">
        <v>0</v>
      </c>
      <c r="W4604">
        <v>21.125346919993472</v>
      </c>
      <c r="X4604">
        <v>1659.0471817755231</v>
      </c>
      <c r="Y4604">
        <v>0</v>
      </c>
      <c r="Z4604">
        <v>0</v>
      </c>
      <c r="AA4604">
        <v>74.45663420021954</v>
      </c>
      <c r="AB4604">
        <v>388.43249852647023</v>
      </c>
      <c r="AC4604">
        <v>0</v>
      </c>
      <c r="AD4604">
        <v>0</v>
      </c>
      <c r="AE4604">
        <v>2143.0616614222063</v>
      </c>
    </row>
    <row r="4605" spans="1:31" x14ac:dyDescent="0.25">
      <c r="A4605">
        <v>2369205</v>
      </c>
      <c r="B4605">
        <v>1</v>
      </c>
      <c r="C4605" t="s">
        <v>81</v>
      </c>
      <c r="D4605" t="s">
        <v>115</v>
      </c>
      <c r="E4605" t="s">
        <v>132</v>
      </c>
      <c r="F4605" t="s">
        <v>13346</v>
      </c>
      <c r="G4605" t="s">
        <v>142</v>
      </c>
      <c r="H4605" t="s">
        <v>135</v>
      </c>
      <c r="I4605" t="s">
        <v>136</v>
      </c>
      <c r="J4605" t="s">
        <v>137</v>
      </c>
      <c r="K4605" t="s">
        <v>138</v>
      </c>
      <c r="L4605" t="s">
        <v>13347</v>
      </c>
      <c r="M4605" t="s">
        <v>13348</v>
      </c>
      <c r="N4605">
        <v>1.3977777769999999</v>
      </c>
      <c r="O4605">
        <v>0</v>
      </c>
      <c r="P4605">
        <v>72</v>
      </c>
      <c r="Q4605">
        <v>0</v>
      </c>
      <c r="R4605">
        <v>4</v>
      </c>
      <c r="S4605">
        <v>1</v>
      </c>
      <c r="T4605">
        <v>5</v>
      </c>
      <c r="U4605">
        <v>0</v>
      </c>
      <c r="V4605">
        <v>0</v>
      </c>
      <c r="W4605">
        <v>0</v>
      </c>
      <c r="X4605">
        <v>30.969504100790598</v>
      </c>
      <c r="Y4605">
        <v>0</v>
      </c>
      <c r="Z4605">
        <v>31.681256867158222</v>
      </c>
      <c r="AA4605">
        <v>3.4031656562818191</v>
      </c>
      <c r="AB4605">
        <v>14.601944019195411</v>
      </c>
      <c r="AC4605">
        <v>0</v>
      </c>
      <c r="AD4605">
        <v>0</v>
      </c>
      <c r="AE4605">
        <v>80.655870643426056</v>
      </c>
    </row>
    <row r="4606" spans="1:31" x14ac:dyDescent="0.25">
      <c r="A4606">
        <v>2368956</v>
      </c>
      <c r="B4606">
        <v>1</v>
      </c>
      <c r="C4606" t="s">
        <v>80</v>
      </c>
      <c r="D4606" t="s">
        <v>84</v>
      </c>
      <c r="E4606" t="s">
        <v>154</v>
      </c>
      <c r="F4606" t="s">
        <v>13349</v>
      </c>
      <c r="G4606" t="s">
        <v>156</v>
      </c>
      <c r="H4606" t="s">
        <v>151</v>
      </c>
      <c r="I4606" t="s">
        <v>136</v>
      </c>
      <c r="J4606" t="s">
        <v>137</v>
      </c>
      <c r="K4606" t="s">
        <v>138</v>
      </c>
      <c r="L4606" t="s">
        <v>13350</v>
      </c>
      <c r="M4606" t="s">
        <v>13351</v>
      </c>
      <c r="N4606">
        <v>0.27611111100000002</v>
      </c>
      <c r="O4606">
        <v>0</v>
      </c>
      <c r="P4606">
        <v>438</v>
      </c>
      <c r="Q4606">
        <v>0</v>
      </c>
      <c r="R4606">
        <v>0</v>
      </c>
      <c r="S4606">
        <v>0</v>
      </c>
      <c r="T4606">
        <v>15</v>
      </c>
      <c r="U4606">
        <v>0</v>
      </c>
      <c r="V4606">
        <v>0</v>
      </c>
      <c r="W4606">
        <v>0</v>
      </c>
      <c r="X4606">
        <v>36.956140285540904</v>
      </c>
      <c r="Y4606">
        <v>0</v>
      </c>
      <c r="Z4606">
        <v>0</v>
      </c>
      <c r="AA4606">
        <v>0</v>
      </c>
      <c r="AB4606">
        <v>8.4968132274888788</v>
      </c>
      <c r="AC4606">
        <v>0</v>
      </c>
      <c r="AD4606">
        <v>0</v>
      </c>
      <c r="AE4606">
        <v>45.452953513029783</v>
      </c>
    </row>
    <row r="4607" spans="1:31" x14ac:dyDescent="0.25">
      <c r="A4607">
        <v>2369311</v>
      </c>
      <c r="B4607">
        <v>1</v>
      </c>
      <c r="C4607" t="s">
        <v>80</v>
      </c>
      <c r="D4607" t="s">
        <v>110</v>
      </c>
      <c r="E4607" t="s">
        <v>148</v>
      </c>
      <c r="F4607" t="s">
        <v>13352</v>
      </c>
      <c r="G4607" t="s">
        <v>181</v>
      </c>
      <c r="H4607" t="s">
        <v>151</v>
      </c>
      <c r="I4607" t="s">
        <v>136</v>
      </c>
      <c r="J4607" t="s">
        <v>3</v>
      </c>
      <c r="K4607" t="s">
        <v>138</v>
      </c>
      <c r="L4607" t="s">
        <v>13353</v>
      </c>
      <c r="M4607" t="s">
        <v>13354</v>
      </c>
      <c r="N4607">
        <v>1.49</v>
      </c>
      <c r="O4607">
        <v>0</v>
      </c>
      <c r="P4607">
        <v>22</v>
      </c>
      <c r="Q4607">
        <v>0</v>
      </c>
      <c r="R4607">
        <v>0</v>
      </c>
      <c r="S4607">
        <v>0</v>
      </c>
      <c r="T4607">
        <v>5</v>
      </c>
      <c r="U4607">
        <v>0</v>
      </c>
      <c r="V4607">
        <v>0</v>
      </c>
      <c r="W4607">
        <v>0</v>
      </c>
      <c r="X4607">
        <v>16.209859153819085</v>
      </c>
      <c r="Y4607">
        <v>0</v>
      </c>
      <c r="Z4607">
        <v>0</v>
      </c>
      <c r="AA4607">
        <v>0</v>
      </c>
      <c r="AB4607">
        <v>5.8333812333911377</v>
      </c>
      <c r="AC4607">
        <v>0</v>
      </c>
      <c r="AD4607">
        <v>0</v>
      </c>
      <c r="AE4607">
        <v>22.043240387210222</v>
      </c>
    </row>
    <row r="4608" spans="1:31" x14ac:dyDescent="0.25">
      <c r="A4608">
        <v>2368710</v>
      </c>
      <c r="B4608">
        <v>1</v>
      </c>
      <c r="C4608" t="s">
        <v>80</v>
      </c>
      <c r="D4608" t="s">
        <v>97</v>
      </c>
      <c r="E4608" t="s">
        <v>154</v>
      </c>
      <c r="F4608" t="s">
        <v>13355</v>
      </c>
      <c r="G4608" t="s">
        <v>901</v>
      </c>
      <c r="H4608" t="s">
        <v>151</v>
      </c>
      <c r="I4608" t="s">
        <v>136</v>
      </c>
      <c r="J4608" t="s">
        <v>137</v>
      </c>
      <c r="K4608" t="s">
        <v>138</v>
      </c>
      <c r="L4608" t="s">
        <v>13356</v>
      </c>
      <c r="M4608" t="s">
        <v>13357</v>
      </c>
      <c r="N4608">
        <v>3.312777777</v>
      </c>
      <c r="O4608">
        <v>0</v>
      </c>
      <c r="P4608">
        <v>35</v>
      </c>
      <c r="Q4608">
        <v>0</v>
      </c>
      <c r="R4608">
        <v>18</v>
      </c>
      <c r="S4608">
        <v>0</v>
      </c>
      <c r="T4608">
        <v>10</v>
      </c>
      <c r="U4608">
        <v>0</v>
      </c>
      <c r="V4608">
        <v>0</v>
      </c>
      <c r="W4608">
        <v>0</v>
      </c>
      <c r="X4608">
        <v>61.380274096933327</v>
      </c>
      <c r="Y4608">
        <v>0</v>
      </c>
      <c r="Z4608">
        <v>59.648081587681752</v>
      </c>
      <c r="AA4608">
        <v>0</v>
      </c>
      <c r="AB4608">
        <v>19.787549223392144</v>
      </c>
      <c r="AC4608">
        <v>0</v>
      </c>
      <c r="AD4608">
        <v>0</v>
      </c>
      <c r="AE4608">
        <v>140.81590490800721</v>
      </c>
    </row>
    <row r="4609" spans="1:31" x14ac:dyDescent="0.25">
      <c r="A4609">
        <v>2368810</v>
      </c>
      <c r="B4609">
        <v>1</v>
      </c>
      <c r="C4609" t="s">
        <v>80</v>
      </c>
      <c r="D4609" t="s">
        <v>94</v>
      </c>
      <c r="E4609" t="s">
        <v>166</v>
      </c>
      <c r="F4609" t="s">
        <v>13358</v>
      </c>
      <c r="G4609" t="s">
        <v>244</v>
      </c>
      <c r="H4609" t="s">
        <v>135</v>
      </c>
      <c r="I4609" t="s">
        <v>136</v>
      </c>
      <c r="J4609" t="s">
        <v>137</v>
      </c>
      <c r="K4609" t="s">
        <v>245</v>
      </c>
      <c r="L4609" t="s">
        <v>13359</v>
      </c>
      <c r="M4609" t="s">
        <v>13360</v>
      </c>
      <c r="N4609">
        <v>5.7125000000000004</v>
      </c>
      <c r="O4609">
        <v>0</v>
      </c>
      <c r="P4609">
        <v>796</v>
      </c>
      <c r="Q4609">
        <v>0</v>
      </c>
      <c r="R4609">
        <v>56</v>
      </c>
      <c r="S4609">
        <v>2</v>
      </c>
      <c r="T4609">
        <v>151</v>
      </c>
      <c r="U4609">
        <v>1</v>
      </c>
      <c r="V4609">
        <v>2</v>
      </c>
      <c r="W4609">
        <v>0</v>
      </c>
      <c r="X4609">
        <v>1055.1968745539684</v>
      </c>
      <c r="Y4609">
        <v>0</v>
      </c>
      <c r="Z4609">
        <v>388.81332530910822</v>
      </c>
      <c r="AA4609">
        <v>21.920612316661238</v>
      </c>
      <c r="AB4609">
        <v>722.56588243264082</v>
      </c>
      <c r="AC4609">
        <v>12.820488090022149</v>
      </c>
      <c r="AD4609">
        <v>29.160841763433279</v>
      </c>
      <c r="AE4609">
        <v>2230.4780244658341</v>
      </c>
    </row>
    <row r="4610" spans="1:31" x14ac:dyDescent="0.25">
      <c r="A4610">
        <v>2368793</v>
      </c>
      <c r="B4610">
        <v>1</v>
      </c>
      <c r="C4610" t="s">
        <v>80</v>
      </c>
      <c r="D4610" t="s">
        <v>88</v>
      </c>
      <c r="E4610" t="s">
        <v>132</v>
      </c>
      <c r="F4610" t="s">
        <v>9875</v>
      </c>
      <c r="G4610" t="s">
        <v>1077</v>
      </c>
      <c r="H4610" t="s">
        <v>135</v>
      </c>
      <c r="I4610" t="s">
        <v>136</v>
      </c>
      <c r="J4610" t="s">
        <v>137</v>
      </c>
      <c r="K4610" t="s">
        <v>138</v>
      </c>
      <c r="L4610" t="s">
        <v>13361</v>
      </c>
      <c r="M4610" t="s">
        <v>13362</v>
      </c>
      <c r="N4610">
        <v>2.6466666659999998</v>
      </c>
      <c r="O4610">
        <v>0</v>
      </c>
      <c r="P4610">
        <v>0</v>
      </c>
      <c r="Q4610">
        <v>0</v>
      </c>
      <c r="R4610">
        <v>0</v>
      </c>
      <c r="S4610">
        <v>1</v>
      </c>
      <c r="T4610">
        <v>2</v>
      </c>
      <c r="U4610">
        <v>2</v>
      </c>
      <c r="V4610">
        <v>1</v>
      </c>
      <c r="W4610">
        <v>0</v>
      </c>
      <c r="X4610">
        <v>0</v>
      </c>
      <c r="Y4610">
        <v>0</v>
      </c>
      <c r="Z4610">
        <v>0</v>
      </c>
      <c r="AA4610">
        <v>5.9954365474872642</v>
      </c>
      <c r="AB4610">
        <v>6.6797838300913224</v>
      </c>
      <c r="AC4610">
        <v>1256.0406330789338</v>
      </c>
      <c r="AD4610">
        <v>49.35379173362027</v>
      </c>
      <c r="AE4610">
        <v>1318.0696451901326</v>
      </c>
    </row>
    <row r="4611" spans="1:31" x14ac:dyDescent="0.25">
      <c r="A4611">
        <v>2369391</v>
      </c>
      <c r="B4611">
        <v>1</v>
      </c>
      <c r="C4611" t="s">
        <v>81</v>
      </c>
      <c r="D4611" t="s">
        <v>123</v>
      </c>
      <c r="E4611" t="s">
        <v>225</v>
      </c>
      <c r="F4611" t="s">
        <v>13363</v>
      </c>
      <c r="G4611" t="s">
        <v>464</v>
      </c>
      <c r="H4611" t="s">
        <v>151</v>
      </c>
      <c r="I4611" t="s">
        <v>136</v>
      </c>
      <c r="J4611" t="s">
        <v>137</v>
      </c>
      <c r="K4611" t="s">
        <v>138</v>
      </c>
      <c r="L4611" t="s">
        <v>13364</v>
      </c>
      <c r="M4611" t="s">
        <v>13365</v>
      </c>
      <c r="N4611">
        <v>0.65166666600000001</v>
      </c>
      <c r="O4611">
        <v>0</v>
      </c>
      <c r="P4611">
        <v>69</v>
      </c>
      <c r="Q4611">
        <v>0</v>
      </c>
      <c r="R4611">
        <v>1</v>
      </c>
      <c r="S4611">
        <v>0</v>
      </c>
      <c r="T4611">
        <v>6</v>
      </c>
      <c r="U4611">
        <v>0</v>
      </c>
      <c r="V4611">
        <v>0</v>
      </c>
      <c r="W4611">
        <v>0</v>
      </c>
      <c r="X4611">
        <v>11.662451138497763</v>
      </c>
      <c r="Y4611">
        <v>0</v>
      </c>
      <c r="Z4611">
        <v>1.0747068468000002E-2</v>
      </c>
      <c r="AA4611">
        <v>0</v>
      </c>
      <c r="AB4611">
        <v>3.6714246853410342</v>
      </c>
      <c r="AC4611">
        <v>0</v>
      </c>
      <c r="AD4611">
        <v>0</v>
      </c>
      <c r="AE4611">
        <v>15.344622892306797</v>
      </c>
    </row>
    <row r="4612" spans="1:31" x14ac:dyDescent="0.25">
      <c r="A4612">
        <v>2369434</v>
      </c>
      <c r="B4612">
        <v>1</v>
      </c>
      <c r="C4612" t="s">
        <v>81</v>
      </c>
      <c r="D4612" t="s">
        <v>117</v>
      </c>
      <c r="E4612" t="s">
        <v>132</v>
      </c>
      <c r="F4612" t="s">
        <v>13366</v>
      </c>
      <c r="G4612" t="s">
        <v>134</v>
      </c>
      <c r="H4612" t="s">
        <v>135</v>
      </c>
      <c r="I4612" t="s">
        <v>136</v>
      </c>
      <c r="J4612" t="s">
        <v>137</v>
      </c>
      <c r="K4612" t="s">
        <v>138</v>
      </c>
      <c r="L4612" t="s">
        <v>13367</v>
      </c>
      <c r="M4612" t="s">
        <v>13368</v>
      </c>
      <c r="N4612">
        <v>2.1347222220000002</v>
      </c>
      <c r="O4612">
        <v>0</v>
      </c>
      <c r="P4612">
        <v>525</v>
      </c>
      <c r="Q4612">
        <v>8</v>
      </c>
      <c r="R4612">
        <v>27</v>
      </c>
      <c r="S4612">
        <v>5</v>
      </c>
      <c r="T4612">
        <v>20</v>
      </c>
      <c r="U4612">
        <v>0</v>
      </c>
      <c r="V4612">
        <v>0</v>
      </c>
      <c r="W4612">
        <v>0</v>
      </c>
      <c r="X4612">
        <v>176.40121076121895</v>
      </c>
      <c r="Y4612">
        <v>22.94290963327856</v>
      </c>
      <c r="Z4612">
        <v>34.591965544913243</v>
      </c>
      <c r="AA4612">
        <v>16.5515392070944</v>
      </c>
      <c r="AB4612">
        <v>67.003476252486152</v>
      </c>
      <c r="AC4612">
        <v>0</v>
      </c>
      <c r="AD4612">
        <v>0</v>
      </c>
      <c r="AE4612">
        <v>317.4911013989913</v>
      </c>
    </row>
    <row r="4613" spans="1:31" x14ac:dyDescent="0.25">
      <c r="A4613">
        <v>2369557</v>
      </c>
      <c r="B4613">
        <v>1</v>
      </c>
      <c r="C4613" t="s">
        <v>80</v>
      </c>
      <c r="D4613" t="s">
        <v>100</v>
      </c>
      <c r="E4613" t="s">
        <v>225</v>
      </c>
      <c r="F4613" t="s">
        <v>13369</v>
      </c>
      <c r="G4613" t="s">
        <v>464</v>
      </c>
      <c r="H4613" t="s">
        <v>151</v>
      </c>
      <c r="I4613" t="s">
        <v>136</v>
      </c>
      <c r="J4613" t="s">
        <v>137</v>
      </c>
      <c r="K4613" t="s">
        <v>138</v>
      </c>
      <c r="L4613" t="s">
        <v>13370</v>
      </c>
      <c r="M4613" t="s">
        <v>13371</v>
      </c>
      <c r="N4613">
        <v>0.944722222</v>
      </c>
      <c r="O4613">
        <v>0</v>
      </c>
      <c r="P4613">
        <v>62</v>
      </c>
      <c r="Q4613">
        <v>0</v>
      </c>
      <c r="R4613">
        <v>0</v>
      </c>
      <c r="S4613">
        <v>0</v>
      </c>
      <c r="T4613">
        <v>8</v>
      </c>
      <c r="U4613">
        <v>0</v>
      </c>
      <c r="V4613">
        <v>0</v>
      </c>
      <c r="W4613">
        <v>0</v>
      </c>
      <c r="X4613">
        <v>16.826119975365479</v>
      </c>
      <c r="Y4613">
        <v>0</v>
      </c>
      <c r="Z4613">
        <v>0</v>
      </c>
      <c r="AA4613">
        <v>0</v>
      </c>
      <c r="AB4613">
        <v>12.927016064955678</v>
      </c>
      <c r="AC4613">
        <v>0</v>
      </c>
      <c r="AD4613">
        <v>0</v>
      </c>
      <c r="AE4613">
        <v>29.753136040321159</v>
      </c>
    </row>
    <row r="4614" spans="1:31" x14ac:dyDescent="0.25">
      <c r="A4614">
        <v>2368893</v>
      </c>
      <c r="B4614">
        <v>1</v>
      </c>
      <c r="C4614" t="s">
        <v>80</v>
      </c>
      <c r="D4614" t="s">
        <v>105</v>
      </c>
      <c r="E4614" t="s">
        <v>148</v>
      </c>
      <c r="F4614" t="s">
        <v>13054</v>
      </c>
      <c r="G4614" t="s">
        <v>240</v>
      </c>
      <c r="H4614" t="s">
        <v>151</v>
      </c>
      <c r="I4614" t="s">
        <v>136</v>
      </c>
      <c r="J4614" t="s">
        <v>137</v>
      </c>
      <c r="K4614" t="s">
        <v>138</v>
      </c>
      <c r="L4614" t="s">
        <v>13372</v>
      </c>
      <c r="M4614" t="s">
        <v>13373</v>
      </c>
      <c r="N4614">
        <v>0.92777777699999997</v>
      </c>
      <c r="O4614">
        <v>0</v>
      </c>
      <c r="P4614">
        <v>7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3.3260222410695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3.3260222410695</v>
      </c>
    </row>
    <row r="4615" spans="1:31" x14ac:dyDescent="0.25">
      <c r="A4615">
        <v>2369583</v>
      </c>
      <c r="B4615">
        <v>1</v>
      </c>
      <c r="C4615" t="s">
        <v>81</v>
      </c>
      <c r="D4615" t="s">
        <v>114</v>
      </c>
      <c r="E4615" t="s">
        <v>154</v>
      </c>
      <c r="F4615" t="s">
        <v>13374</v>
      </c>
      <c r="G4615" t="s">
        <v>299</v>
      </c>
      <c r="H4615" t="s">
        <v>151</v>
      </c>
      <c r="I4615" t="s">
        <v>136</v>
      </c>
      <c r="J4615" t="s">
        <v>137</v>
      </c>
      <c r="K4615" t="s">
        <v>138</v>
      </c>
      <c r="L4615" t="s">
        <v>13375</v>
      </c>
      <c r="M4615" t="s">
        <v>13376</v>
      </c>
      <c r="N4615">
        <v>3.5752777770000002</v>
      </c>
      <c r="O4615">
        <v>0</v>
      </c>
      <c r="P4615">
        <v>31</v>
      </c>
      <c r="Q4615">
        <v>0</v>
      </c>
      <c r="R4615">
        <v>0</v>
      </c>
      <c r="S4615">
        <v>0</v>
      </c>
      <c r="T4615">
        <v>2</v>
      </c>
      <c r="U4615">
        <v>0</v>
      </c>
      <c r="V4615">
        <v>0</v>
      </c>
      <c r="W4615">
        <v>0</v>
      </c>
      <c r="X4615">
        <v>10.031737547993197</v>
      </c>
      <c r="Y4615">
        <v>0</v>
      </c>
      <c r="Z4615">
        <v>0</v>
      </c>
      <c r="AA4615">
        <v>0</v>
      </c>
      <c r="AB4615">
        <v>9.4632445177032487</v>
      </c>
      <c r="AC4615">
        <v>0</v>
      </c>
      <c r="AD4615">
        <v>0</v>
      </c>
      <c r="AE4615">
        <v>19.494982065696448</v>
      </c>
    </row>
    <row r="4616" spans="1:31" x14ac:dyDescent="0.25">
      <c r="A4616">
        <v>2368724</v>
      </c>
      <c r="B4616">
        <v>1</v>
      </c>
      <c r="C4616" t="s">
        <v>81</v>
      </c>
      <c r="D4616" t="s">
        <v>113</v>
      </c>
      <c r="E4616" t="s">
        <v>225</v>
      </c>
      <c r="F4616" t="s">
        <v>13377</v>
      </c>
      <c r="G4616" t="s">
        <v>219</v>
      </c>
      <c r="H4616" t="s">
        <v>151</v>
      </c>
      <c r="I4616" t="s">
        <v>136</v>
      </c>
      <c r="J4616" t="s">
        <v>137</v>
      </c>
      <c r="K4616" t="s">
        <v>138</v>
      </c>
      <c r="L4616" t="s">
        <v>13378</v>
      </c>
      <c r="M4616" t="s">
        <v>13379</v>
      </c>
      <c r="N4616">
        <v>1.216388888</v>
      </c>
      <c r="O4616">
        <v>0</v>
      </c>
      <c r="P4616">
        <v>8</v>
      </c>
      <c r="Q4616">
        <v>0</v>
      </c>
      <c r="R4616">
        <v>15</v>
      </c>
      <c r="S4616">
        <v>0</v>
      </c>
      <c r="T4616">
        <v>1</v>
      </c>
      <c r="U4616">
        <v>0</v>
      </c>
      <c r="V4616">
        <v>0</v>
      </c>
      <c r="W4616">
        <v>0</v>
      </c>
      <c r="X4616">
        <v>2.2540060060569531</v>
      </c>
      <c r="Y4616">
        <v>0</v>
      </c>
      <c r="Z4616">
        <v>21.982537786719178</v>
      </c>
      <c r="AA4616">
        <v>0</v>
      </c>
      <c r="AB4616">
        <v>2.6528621348454058</v>
      </c>
      <c r="AC4616">
        <v>0</v>
      </c>
      <c r="AD4616">
        <v>0</v>
      </c>
      <c r="AE4616">
        <v>26.889405927621539</v>
      </c>
    </row>
    <row r="4617" spans="1:31" x14ac:dyDescent="0.25">
      <c r="A4617">
        <v>2369122</v>
      </c>
      <c r="B4617">
        <v>1</v>
      </c>
      <c r="C4617" t="s">
        <v>81</v>
      </c>
      <c r="D4617" t="s">
        <v>128</v>
      </c>
      <c r="E4617" t="s">
        <v>148</v>
      </c>
      <c r="F4617" t="s">
        <v>13380</v>
      </c>
      <c r="G4617" t="s">
        <v>240</v>
      </c>
      <c r="H4617" t="s">
        <v>151</v>
      </c>
      <c r="I4617" t="s">
        <v>136</v>
      </c>
      <c r="J4617" t="s">
        <v>137</v>
      </c>
      <c r="K4617" t="s">
        <v>138</v>
      </c>
      <c r="L4617" t="s">
        <v>13381</v>
      </c>
      <c r="M4617" t="s">
        <v>13382</v>
      </c>
      <c r="N4617">
        <v>3.673888888</v>
      </c>
      <c r="O4617">
        <v>0</v>
      </c>
      <c r="P4617">
        <v>5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7.4335500696009129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7.4335500696009129</v>
      </c>
    </row>
    <row r="4618" spans="1:31" x14ac:dyDescent="0.25">
      <c r="A4618">
        <v>2369334</v>
      </c>
      <c r="B4618">
        <v>1</v>
      </c>
      <c r="C4618" t="s">
        <v>80</v>
      </c>
      <c r="D4618" t="s">
        <v>93</v>
      </c>
      <c r="E4618" t="s">
        <v>166</v>
      </c>
      <c r="F4618" t="s">
        <v>13383</v>
      </c>
      <c r="G4618" t="s">
        <v>168</v>
      </c>
      <c r="H4618" t="s">
        <v>135</v>
      </c>
      <c r="I4618" t="s">
        <v>136</v>
      </c>
      <c r="J4618" t="s">
        <v>137</v>
      </c>
      <c r="K4618" t="s">
        <v>138</v>
      </c>
      <c r="L4618" t="s">
        <v>13384</v>
      </c>
      <c r="M4618" t="s">
        <v>13385</v>
      </c>
      <c r="N4618">
        <v>0.59416666600000001</v>
      </c>
      <c r="O4618">
        <v>0</v>
      </c>
      <c r="P4618">
        <v>1538</v>
      </c>
      <c r="Q4618">
        <v>0</v>
      </c>
      <c r="R4618">
        <v>89</v>
      </c>
      <c r="S4618">
        <v>1</v>
      </c>
      <c r="T4618">
        <v>359</v>
      </c>
      <c r="U4618">
        <v>0</v>
      </c>
      <c r="V4618">
        <v>1</v>
      </c>
      <c r="W4618">
        <v>0</v>
      </c>
      <c r="X4618">
        <v>251.70963061631298</v>
      </c>
      <c r="Y4618">
        <v>0</v>
      </c>
      <c r="Z4618">
        <v>105.3193957698488</v>
      </c>
      <c r="AA4618">
        <v>0</v>
      </c>
      <c r="AB4618">
        <v>289.06820982163202</v>
      </c>
      <c r="AC4618">
        <v>0</v>
      </c>
      <c r="AD4618">
        <v>19.277041877776693</v>
      </c>
      <c r="AE4618">
        <v>665.3742780855705</v>
      </c>
    </row>
    <row r="4619" spans="1:31" x14ac:dyDescent="0.25">
      <c r="A4619">
        <v>2368730</v>
      </c>
      <c r="B4619">
        <v>1</v>
      </c>
      <c r="C4619" t="s">
        <v>80</v>
      </c>
      <c r="D4619" t="s">
        <v>101</v>
      </c>
      <c r="E4619" t="s">
        <v>166</v>
      </c>
      <c r="F4619" t="s">
        <v>520</v>
      </c>
      <c r="G4619" t="s">
        <v>168</v>
      </c>
      <c r="H4619" t="s">
        <v>135</v>
      </c>
      <c r="I4619" t="s">
        <v>136</v>
      </c>
      <c r="J4619" t="s">
        <v>137</v>
      </c>
      <c r="K4619" t="s">
        <v>138</v>
      </c>
      <c r="L4619" t="s">
        <v>13386</v>
      </c>
      <c r="M4619" t="s">
        <v>13387</v>
      </c>
      <c r="N4619">
        <v>1.0694444439999999</v>
      </c>
      <c r="O4619">
        <v>4</v>
      </c>
      <c r="P4619">
        <v>0</v>
      </c>
      <c r="Q4619">
        <v>2</v>
      </c>
      <c r="R4619">
        <v>0</v>
      </c>
      <c r="S4619">
        <v>15</v>
      </c>
      <c r="T4619">
        <v>0</v>
      </c>
      <c r="U4619">
        <v>0</v>
      </c>
      <c r="V4619">
        <v>0</v>
      </c>
      <c r="W4619">
        <v>11.024093716241902</v>
      </c>
      <c r="X4619">
        <v>0</v>
      </c>
      <c r="Y4619">
        <v>15.72844896631028</v>
      </c>
      <c r="Z4619">
        <v>0</v>
      </c>
      <c r="AA4619">
        <v>374.75995564488142</v>
      </c>
      <c r="AB4619">
        <v>0</v>
      </c>
      <c r="AC4619">
        <v>0</v>
      </c>
      <c r="AD4619">
        <v>0</v>
      </c>
      <c r="AE4619">
        <v>401.5124983274336</v>
      </c>
    </row>
    <row r="4620" spans="1:31" x14ac:dyDescent="0.25">
      <c r="A4620">
        <v>2369036</v>
      </c>
      <c r="B4620">
        <v>1</v>
      </c>
      <c r="C4620" t="s">
        <v>80</v>
      </c>
      <c r="D4620" t="s">
        <v>101</v>
      </c>
      <c r="E4620" t="s">
        <v>132</v>
      </c>
      <c r="F4620" t="s">
        <v>10948</v>
      </c>
      <c r="G4620" t="s">
        <v>134</v>
      </c>
      <c r="H4620" t="s">
        <v>135</v>
      </c>
      <c r="I4620" t="s">
        <v>136</v>
      </c>
      <c r="J4620" t="s">
        <v>137</v>
      </c>
      <c r="K4620" t="s">
        <v>138</v>
      </c>
      <c r="L4620" t="s">
        <v>13388</v>
      </c>
      <c r="M4620" t="s">
        <v>13389</v>
      </c>
      <c r="N4620">
        <v>1.321388888</v>
      </c>
      <c r="O4620">
        <v>0</v>
      </c>
      <c r="P4620">
        <v>166</v>
      </c>
      <c r="Q4620">
        <v>0</v>
      </c>
      <c r="R4620">
        <v>0</v>
      </c>
      <c r="S4620">
        <v>0</v>
      </c>
      <c r="T4620">
        <v>14</v>
      </c>
      <c r="U4620">
        <v>0</v>
      </c>
      <c r="V4620">
        <v>0</v>
      </c>
      <c r="W4620">
        <v>0</v>
      </c>
      <c r="X4620">
        <v>64.625569908776569</v>
      </c>
      <c r="Y4620">
        <v>0</v>
      </c>
      <c r="Z4620">
        <v>0</v>
      </c>
      <c r="AA4620">
        <v>0</v>
      </c>
      <c r="AB4620">
        <v>119.37997749523741</v>
      </c>
      <c r="AC4620">
        <v>0</v>
      </c>
      <c r="AD4620">
        <v>0</v>
      </c>
      <c r="AE4620">
        <v>184.00554740401398</v>
      </c>
    </row>
    <row r="4621" spans="1:31" x14ac:dyDescent="0.25">
      <c r="A4621">
        <v>2368787</v>
      </c>
      <c r="B4621">
        <v>1</v>
      </c>
      <c r="C4621" t="s">
        <v>80</v>
      </c>
      <c r="D4621" t="s">
        <v>100</v>
      </c>
      <c r="E4621" t="s">
        <v>148</v>
      </c>
      <c r="F4621" t="s">
        <v>13390</v>
      </c>
      <c r="G4621" t="s">
        <v>150</v>
      </c>
      <c r="H4621" t="s">
        <v>151</v>
      </c>
      <c r="I4621" t="s">
        <v>136</v>
      </c>
      <c r="J4621" t="s">
        <v>137</v>
      </c>
      <c r="K4621" t="s">
        <v>138</v>
      </c>
      <c r="L4621" t="s">
        <v>13391</v>
      </c>
      <c r="M4621" t="s">
        <v>13392</v>
      </c>
      <c r="N4621">
        <v>3.190555555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1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5.2732896390864266</v>
      </c>
      <c r="AC4621">
        <v>0</v>
      </c>
      <c r="AD4621">
        <v>0</v>
      </c>
      <c r="AE4621">
        <v>5.2732896390864266</v>
      </c>
    </row>
    <row r="4622" spans="1:31" x14ac:dyDescent="0.25">
      <c r="A4622">
        <v>2369228</v>
      </c>
      <c r="B4622">
        <v>1</v>
      </c>
      <c r="C4622" t="s">
        <v>80</v>
      </c>
      <c r="D4622" t="s">
        <v>102</v>
      </c>
      <c r="E4622" t="s">
        <v>132</v>
      </c>
      <c r="F4622" t="s">
        <v>5776</v>
      </c>
      <c r="G4622" t="s">
        <v>134</v>
      </c>
      <c r="H4622" t="s">
        <v>135</v>
      </c>
      <c r="I4622" t="s">
        <v>136</v>
      </c>
      <c r="J4622" t="s">
        <v>137</v>
      </c>
      <c r="K4622" t="s">
        <v>138</v>
      </c>
      <c r="L4622" t="s">
        <v>13393</v>
      </c>
      <c r="M4622" t="s">
        <v>13394</v>
      </c>
      <c r="N4622">
        <v>2.2338888880000001</v>
      </c>
      <c r="O4622">
        <v>1</v>
      </c>
      <c r="P4622">
        <v>804</v>
      </c>
      <c r="Q4622">
        <v>1</v>
      </c>
      <c r="R4622">
        <v>12</v>
      </c>
      <c r="S4622">
        <v>2</v>
      </c>
      <c r="T4622">
        <v>58</v>
      </c>
      <c r="U4622">
        <v>0</v>
      </c>
      <c r="V4622">
        <v>0</v>
      </c>
      <c r="W4622">
        <v>2.2884633797686766</v>
      </c>
      <c r="X4622">
        <v>283.47125013784944</v>
      </c>
      <c r="Y4622">
        <v>3.1514689644908582</v>
      </c>
      <c r="Z4622">
        <v>38.46403441292189</v>
      </c>
      <c r="AA4622">
        <v>10.573578012924388</v>
      </c>
      <c r="AB4622">
        <v>99.500714720149162</v>
      </c>
      <c r="AC4622">
        <v>0</v>
      </c>
      <c r="AD4622">
        <v>0</v>
      </c>
      <c r="AE4622">
        <v>437.44950962810441</v>
      </c>
    </row>
    <row r="4623" spans="1:31" x14ac:dyDescent="0.25">
      <c r="A4623">
        <v>2369354</v>
      </c>
      <c r="B4623">
        <v>1</v>
      </c>
      <c r="C4623" t="s">
        <v>81</v>
      </c>
      <c r="D4623" t="s">
        <v>112</v>
      </c>
      <c r="E4623" t="s">
        <v>166</v>
      </c>
      <c r="F4623" t="s">
        <v>1979</v>
      </c>
      <c r="G4623" t="s">
        <v>168</v>
      </c>
      <c r="H4623" t="s">
        <v>135</v>
      </c>
      <c r="I4623" t="s">
        <v>136</v>
      </c>
      <c r="J4623" t="s">
        <v>137</v>
      </c>
      <c r="K4623" t="s">
        <v>138</v>
      </c>
      <c r="L4623" t="s">
        <v>13395</v>
      </c>
      <c r="M4623" t="s">
        <v>13396</v>
      </c>
      <c r="N4623">
        <v>0.85305555499999997</v>
      </c>
      <c r="O4623">
        <v>0</v>
      </c>
      <c r="P4623">
        <v>15</v>
      </c>
      <c r="Q4623">
        <v>0</v>
      </c>
      <c r="R4623">
        <v>7</v>
      </c>
      <c r="S4623">
        <v>1</v>
      </c>
      <c r="T4623">
        <v>0</v>
      </c>
      <c r="U4623">
        <v>0</v>
      </c>
      <c r="V4623">
        <v>0</v>
      </c>
      <c r="W4623">
        <v>0</v>
      </c>
      <c r="X4623">
        <v>3.6560730514217603</v>
      </c>
      <c r="Y4623">
        <v>0</v>
      </c>
      <c r="Z4623">
        <v>12.529984702462533</v>
      </c>
      <c r="AA4623">
        <v>1.7152793373959172</v>
      </c>
      <c r="AB4623">
        <v>0</v>
      </c>
      <c r="AC4623">
        <v>0</v>
      </c>
      <c r="AD4623">
        <v>0</v>
      </c>
      <c r="AE4623">
        <v>17.901337091280208</v>
      </c>
    </row>
    <row r="4624" spans="1:31" x14ac:dyDescent="0.25">
      <c r="A4624">
        <v>2368807</v>
      </c>
      <c r="B4624">
        <v>1</v>
      </c>
      <c r="C4624" t="s">
        <v>81</v>
      </c>
      <c r="D4624" t="s">
        <v>114</v>
      </c>
      <c r="E4624" t="s">
        <v>171</v>
      </c>
      <c r="F4624" t="s">
        <v>6662</v>
      </c>
      <c r="G4624" t="s">
        <v>244</v>
      </c>
      <c r="H4624" t="s">
        <v>135</v>
      </c>
      <c r="I4624" t="s">
        <v>136</v>
      </c>
      <c r="J4624" t="s">
        <v>137</v>
      </c>
      <c r="K4624" t="s">
        <v>245</v>
      </c>
      <c r="L4624" t="s">
        <v>13397</v>
      </c>
      <c r="M4624" t="s">
        <v>13398</v>
      </c>
      <c r="N4624">
        <v>4.846666666</v>
      </c>
      <c r="O4624">
        <v>0</v>
      </c>
      <c r="P4624">
        <v>1117</v>
      </c>
      <c r="Q4624">
        <v>2</v>
      </c>
      <c r="R4624">
        <v>77</v>
      </c>
      <c r="S4624">
        <v>7</v>
      </c>
      <c r="T4624">
        <v>165</v>
      </c>
      <c r="U4624">
        <v>0</v>
      </c>
      <c r="V4624">
        <v>0</v>
      </c>
      <c r="W4624">
        <v>0</v>
      </c>
      <c r="X4624">
        <v>767.66075078129222</v>
      </c>
      <c r="Y4624">
        <v>9.3801452403042802</v>
      </c>
      <c r="Z4624">
        <v>235.83782258346108</v>
      </c>
      <c r="AA4624">
        <v>72.925704310014694</v>
      </c>
      <c r="AB4624">
        <v>466.4984405091455</v>
      </c>
      <c r="AC4624">
        <v>0</v>
      </c>
      <c r="AD4624">
        <v>0</v>
      </c>
      <c r="AE4624">
        <v>1552.3028634242178</v>
      </c>
    </row>
    <row r="4625" spans="1:31" x14ac:dyDescent="0.25">
      <c r="A4625">
        <v>2369162</v>
      </c>
      <c r="B4625">
        <v>1</v>
      </c>
      <c r="C4625" t="s">
        <v>80</v>
      </c>
      <c r="D4625" t="s">
        <v>103</v>
      </c>
      <c r="E4625" t="s">
        <v>171</v>
      </c>
      <c r="F4625" t="s">
        <v>5632</v>
      </c>
      <c r="G4625" t="s">
        <v>168</v>
      </c>
      <c r="H4625" t="s">
        <v>135</v>
      </c>
      <c r="I4625" t="s">
        <v>136</v>
      </c>
      <c r="J4625" t="s">
        <v>137</v>
      </c>
      <c r="K4625" t="s">
        <v>138</v>
      </c>
      <c r="L4625" t="s">
        <v>13399</v>
      </c>
      <c r="M4625" t="s">
        <v>13400</v>
      </c>
      <c r="N4625">
        <v>0.53083333300000002</v>
      </c>
      <c r="O4625">
        <v>0</v>
      </c>
      <c r="P4625">
        <v>540</v>
      </c>
      <c r="Q4625">
        <v>20</v>
      </c>
      <c r="R4625">
        <v>2</v>
      </c>
      <c r="S4625">
        <v>3</v>
      </c>
      <c r="T4625">
        <v>63</v>
      </c>
      <c r="U4625">
        <v>1</v>
      </c>
      <c r="V4625">
        <v>1</v>
      </c>
      <c r="W4625">
        <v>0</v>
      </c>
      <c r="X4625">
        <v>102.46972168862149</v>
      </c>
      <c r="Y4625">
        <v>145.427615967245</v>
      </c>
      <c r="Z4625">
        <v>0.40028056881069846</v>
      </c>
      <c r="AA4625">
        <v>71.397385456354201</v>
      </c>
      <c r="AB4625">
        <v>34.134313313573813</v>
      </c>
      <c r="AC4625">
        <v>81.512870393658119</v>
      </c>
      <c r="AD4625">
        <v>47.802779386519589</v>
      </c>
      <c r="AE4625">
        <v>483.14496677478286</v>
      </c>
    </row>
    <row r="4626" spans="1:31" x14ac:dyDescent="0.25">
      <c r="A4626">
        <v>2368999</v>
      </c>
      <c r="B4626">
        <v>1</v>
      </c>
      <c r="C4626" t="s">
        <v>80</v>
      </c>
      <c r="D4626" t="s">
        <v>83</v>
      </c>
      <c r="E4626" t="s">
        <v>225</v>
      </c>
      <c r="F4626" t="s">
        <v>1343</v>
      </c>
      <c r="G4626" t="s">
        <v>219</v>
      </c>
      <c r="H4626" t="s">
        <v>151</v>
      </c>
      <c r="I4626" t="s">
        <v>136</v>
      </c>
      <c r="J4626" t="s">
        <v>137</v>
      </c>
      <c r="K4626" t="s">
        <v>138</v>
      </c>
      <c r="L4626" t="s">
        <v>13401</v>
      </c>
      <c r="M4626" t="s">
        <v>13402</v>
      </c>
      <c r="N4626">
        <v>2.1988888879999999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4</v>
      </c>
      <c r="U4626">
        <v>0</v>
      </c>
      <c r="V4626">
        <v>1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6.1679073588964215</v>
      </c>
      <c r="AC4626">
        <v>0</v>
      </c>
      <c r="AD4626">
        <v>43.767977595942639</v>
      </c>
      <c r="AE4626">
        <v>49.935884954839061</v>
      </c>
    </row>
    <row r="4627" spans="1:31" x14ac:dyDescent="0.25">
      <c r="A4627">
        <v>2368830</v>
      </c>
      <c r="B4627">
        <v>1</v>
      </c>
      <c r="C4627" t="s">
        <v>80</v>
      </c>
      <c r="D4627" t="s">
        <v>85</v>
      </c>
      <c r="E4627" t="s">
        <v>225</v>
      </c>
      <c r="F4627" t="s">
        <v>13403</v>
      </c>
      <c r="G4627" t="s">
        <v>244</v>
      </c>
      <c r="H4627" t="s">
        <v>151</v>
      </c>
      <c r="I4627" t="s">
        <v>136</v>
      </c>
      <c r="J4627" t="s">
        <v>137</v>
      </c>
      <c r="K4627" t="s">
        <v>245</v>
      </c>
      <c r="L4627" t="s">
        <v>13404</v>
      </c>
      <c r="M4627" t="s">
        <v>13405</v>
      </c>
      <c r="N4627">
        <v>0.51055555500000005</v>
      </c>
      <c r="O4627">
        <v>0</v>
      </c>
      <c r="P4627">
        <v>143</v>
      </c>
      <c r="Q4627">
        <v>0</v>
      </c>
      <c r="R4627">
        <v>0</v>
      </c>
      <c r="S4627">
        <v>0</v>
      </c>
      <c r="T4627">
        <v>4</v>
      </c>
      <c r="U4627">
        <v>0</v>
      </c>
      <c r="V4627">
        <v>0</v>
      </c>
      <c r="W4627">
        <v>0</v>
      </c>
      <c r="X4627">
        <v>24.738938997436026</v>
      </c>
      <c r="Y4627">
        <v>0</v>
      </c>
      <c r="Z4627">
        <v>0</v>
      </c>
      <c r="AA4627">
        <v>0</v>
      </c>
      <c r="AB4627">
        <v>2.4061947982989169</v>
      </c>
      <c r="AC4627">
        <v>0</v>
      </c>
      <c r="AD4627">
        <v>0</v>
      </c>
      <c r="AE4627">
        <v>27.145133795734942</v>
      </c>
    </row>
    <row r="4628" spans="1:31" x14ac:dyDescent="0.25">
      <c r="A4628">
        <v>2369494</v>
      </c>
      <c r="B4628">
        <v>1</v>
      </c>
      <c r="C4628" t="s">
        <v>80</v>
      </c>
      <c r="D4628" t="s">
        <v>102</v>
      </c>
      <c r="E4628" t="s">
        <v>132</v>
      </c>
      <c r="F4628" t="s">
        <v>13406</v>
      </c>
      <c r="G4628" t="s">
        <v>134</v>
      </c>
      <c r="H4628" t="s">
        <v>135</v>
      </c>
      <c r="I4628" t="s">
        <v>136</v>
      </c>
      <c r="J4628" t="s">
        <v>137</v>
      </c>
      <c r="K4628" t="s">
        <v>138</v>
      </c>
      <c r="L4628" t="s">
        <v>13407</v>
      </c>
      <c r="M4628" t="s">
        <v>13408</v>
      </c>
      <c r="N4628">
        <v>0.88888888799999999</v>
      </c>
      <c r="O4628">
        <v>0</v>
      </c>
      <c r="P4628">
        <v>51</v>
      </c>
      <c r="Q4628">
        <v>0</v>
      </c>
      <c r="R4628">
        <v>0</v>
      </c>
      <c r="S4628">
        <v>0</v>
      </c>
      <c r="T4628">
        <v>5</v>
      </c>
      <c r="U4628">
        <v>0</v>
      </c>
      <c r="V4628">
        <v>0</v>
      </c>
      <c r="W4628">
        <v>0</v>
      </c>
      <c r="X4628">
        <v>9.2104350433657469</v>
      </c>
      <c r="Y4628">
        <v>0</v>
      </c>
      <c r="Z4628">
        <v>0</v>
      </c>
      <c r="AA4628">
        <v>0</v>
      </c>
      <c r="AB4628">
        <v>4.5292223890952892</v>
      </c>
      <c r="AC4628">
        <v>0</v>
      </c>
      <c r="AD4628">
        <v>0</v>
      </c>
      <c r="AE4628">
        <v>13.739657432461037</v>
      </c>
    </row>
    <row r="4629" spans="1:31" x14ac:dyDescent="0.25">
      <c r="A4629">
        <v>2368853</v>
      </c>
      <c r="B4629">
        <v>1</v>
      </c>
      <c r="C4629" t="s">
        <v>80</v>
      </c>
      <c r="D4629" t="s">
        <v>93</v>
      </c>
      <c r="E4629" t="s">
        <v>166</v>
      </c>
      <c r="F4629" t="s">
        <v>3146</v>
      </c>
      <c r="G4629" t="s">
        <v>244</v>
      </c>
      <c r="H4629" t="s">
        <v>135</v>
      </c>
      <c r="I4629" t="s">
        <v>136</v>
      </c>
      <c r="J4629" t="s">
        <v>137</v>
      </c>
      <c r="K4629" t="s">
        <v>245</v>
      </c>
      <c r="L4629" t="s">
        <v>13409</v>
      </c>
      <c r="M4629" t="s">
        <v>13410</v>
      </c>
      <c r="N4629">
        <v>7.5433333329999996</v>
      </c>
      <c r="O4629">
        <v>0</v>
      </c>
      <c r="P4629">
        <v>423</v>
      </c>
      <c r="Q4629">
        <v>47</v>
      </c>
      <c r="R4629">
        <v>345</v>
      </c>
      <c r="S4629">
        <v>14</v>
      </c>
      <c r="T4629">
        <v>237</v>
      </c>
      <c r="U4629">
        <v>0</v>
      </c>
      <c r="V4629">
        <v>1</v>
      </c>
      <c r="W4629">
        <v>0</v>
      </c>
      <c r="X4629">
        <v>1077.3096463532906</v>
      </c>
      <c r="Y4629">
        <v>1731.1211127020863</v>
      </c>
      <c r="Z4629">
        <v>7700.399050553634</v>
      </c>
      <c r="AA4629">
        <v>994.75947679287651</v>
      </c>
      <c r="AB4629">
        <v>4461.6363268992754</v>
      </c>
      <c r="AC4629">
        <v>0</v>
      </c>
      <c r="AD4629">
        <v>1320.6574472011825</v>
      </c>
      <c r="AE4629">
        <v>17285.883060502347</v>
      </c>
    </row>
    <row r="4630" spans="1:31" x14ac:dyDescent="0.25">
      <c r="A4630">
        <v>2369517</v>
      </c>
      <c r="B4630">
        <v>1</v>
      </c>
      <c r="C4630" t="s">
        <v>80</v>
      </c>
      <c r="D4630" t="s">
        <v>99</v>
      </c>
      <c r="E4630" t="s">
        <v>132</v>
      </c>
      <c r="F4630" t="s">
        <v>13411</v>
      </c>
      <c r="G4630" t="s">
        <v>134</v>
      </c>
      <c r="H4630" t="s">
        <v>135</v>
      </c>
      <c r="I4630" t="s">
        <v>136</v>
      </c>
      <c r="J4630" t="s">
        <v>137</v>
      </c>
      <c r="K4630" t="s">
        <v>138</v>
      </c>
      <c r="L4630" t="s">
        <v>13412</v>
      </c>
      <c r="M4630" t="s">
        <v>13413</v>
      </c>
      <c r="N4630">
        <v>3.332777777</v>
      </c>
      <c r="O4630">
        <v>2</v>
      </c>
      <c r="P4630">
        <v>277</v>
      </c>
      <c r="Q4630">
        <v>0</v>
      </c>
      <c r="R4630">
        <v>32</v>
      </c>
      <c r="S4630">
        <v>1</v>
      </c>
      <c r="T4630">
        <v>34</v>
      </c>
      <c r="U4630">
        <v>0</v>
      </c>
      <c r="V4630">
        <v>0</v>
      </c>
      <c r="W4630">
        <v>50.191210174595355</v>
      </c>
      <c r="X4630">
        <v>236.62776754870762</v>
      </c>
      <c r="Y4630">
        <v>0</v>
      </c>
      <c r="Z4630">
        <v>29.508128364078157</v>
      </c>
      <c r="AA4630">
        <v>5.7601685362286661</v>
      </c>
      <c r="AB4630">
        <v>124.73499185719008</v>
      </c>
      <c r="AC4630">
        <v>0</v>
      </c>
      <c r="AD4630">
        <v>0</v>
      </c>
      <c r="AE4630">
        <v>446.8222664807999</v>
      </c>
    </row>
    <row r="4631" spans="1:31" x14ac:dyDescent="0.25">
      <c r="A4631">
        <v>2369308</v>
      </c>
      <c r="B4631">
        <v>1</v>
      </c>
      <c r="C4631" t="s">
        <v>80</v>
      </c>
      <c r="D4631" t="s">
        <v>102</v>
      </c>
      <c r="E4631" t="s">
        <v>166</v>
      </c>
      <c r="F4631" t="s">
        <v>12301</v>
      </c>
      <c r="G4631" t="s">
        <v>489</v>
      </c>
      <c r="H4631" t="s">
        <v>135</v>
      </c>
      <c r="I4631" t="s">
        <v>136</v>
      </c>
      <c r="J4631" t="s">
        <v>137</v>
      </c>
      <c r="K4631" t="s">
        <v>138</v>
      </c>
      <c r="L4631" t="s">
        <v>13414</v>
      </c>
      <c r="M4631" t="s">
        <v>13415</v>
      </c>
      <c r="N4631">
        <v>1.027222222</v>
      </c>
      <c r="O4631">
        <v>1</v>
      </c>
      <c r="P4631">
        <v>1035</v>
      </c>
      <c r="Q4631">
        <v>2</v>
      </c>
      <c r="R4631">
        <v>16</v>
      </c>
      <c r="S4631">
        <v>5</v>
      </c>
      <c r="T4631">
        <v>75</v>
      </c>
      <c r="U4631">
        <v>0</v>
      </c>
      <c r="V4631">
        <v>0</v>
      </c>
      <c r="W4631">
        <v>1.0509836838603666</v>
      </c>
      <c r="X4631">
        <v>182.55239208253431</v>
      </c>
      <c r="Y4631">
        <v>3.5277578073632001</v>
      </c>
      <c r="Z4631">
        <v>27.308299584040945</v>
      </c>
      <c r="AA4631">
        <v>11.690529402247154</v>
      </c>
      <c r="AB4631">
        <v>65.457296999364786</v>
      </c>
      <c r="AC4631">
        <v>0</v>
      </c>
      <c r="AD4631">
        <v>0</v>
      </c>
      <c r="AE4631">
        <v>291.58725955941077</v>
      </c>
    </row>
    <row r="4632" spans="1:31" x14ac:dyDescent="0.25">
      <c r="A4632">
        <v>2369563</v>
      </c>
      <c r="B4632">
        <v>1</v>
      </c>
      <c r="C4632" t="s">
        <v>80</v>
      </c>
      <c r="D4632" t="s">
        <v>110</v>
      </c>
      <c r="E4632" t="s">
        <v>148</v>
      </c>
      <c r="F4632" t="s">
        <v>1056</v>
      </c>
      <c r="G4632" t="s">
        <v>150</v>
      </c>
      <c r="H4632" t="s">
        <v>151</v>
      </c>
      <c r="I4632" t="s">
        <v>136</v>
      </c>
      <c r="J4632" t="s">
        <v>137</v>
      </c>
      <c r="K4632" t="s">
        <v>138</v>
      </c>
      <c r="L4632" t="s">
        <v>13416</v>
      </c>
      <c r="M4632" t="s">
        <v>13417</v>
      </c>
      <c r="N4632">
        <v>3.5261111110000001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1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40.549068658107217</v>
      </c>
      <c r="AC4632">
        <v>0</v>
      </c>
      <c r="AD4632">
        <v>0</v>
      </c>
      <c r="AE4632">
        <v>40.549068658107217</v>
      </c>
    </row>
    <row r="4633" spans="1:31" x14ac:dyDescent="0.25">
      <c r="A4633">
        <v>2369168</v>
      </c>
      <c r="B4633">
        <v>1</v>
      </c>
      <c r="C4633" t="s">
        <v>81</v>
      </c>
      <c r="D4633" t="s">
        <v>120</v>
      </c>
      <c r="E4633" t="s">
        <v>171</v>
      </c>
      <c r="F4633" t="s">
        <v>13418</v>
      </c>
      <c r="G4633" t="s">
        <v>168</v>
      </c>
      <c r="H4633" t="s">
        <v>135</v>
      </c>
      <c r="I4633" t="s">
        <v>136</v>
      </c>
      <c r="J4633" t="s">
        <v>137</v>
      </c>
      <c r="K4633" t="s">
        <v>138</v>
      </c>
      <c r="L4633" t="s">
        <v>13419</v>
      </c>
      <c r="M4633" t="s">
        <v>13420</v>
      </c>
      <c r="N4633">
        <v>1.798611111</v>
      </c>
      <c r="O4633">
        <v>0</v>
      </c>
      <c r="P4633">
        <v>0</v>
      </c>
      <c r="Q4633">
        <v>55</v>
      </c>
      <c r="R4633">
        <v>33</v>
      </c>
      <c r="S4633">
        <v>3</v>
      </c>
      <c r="T4633">
        <v>2</v>
      </c>
      <c r="U4633">
        <v>1</v>
      </c>
      <c r="V4633">
        <v>0</v>
      </c>
      <c r="W4633">
        <v>0</v>
      </c>
      <c r="X4633">
        <v>0</v>
      </c>
      <c r="Y4633">
        <v>1001.1645520810347</v>
      </c>
      <c r="Z4633">
        <v>410.87557838573213</v>
      </c>
      <c r="AA4633">
        <v>29.171830691246875</v>
      </c>
      <c r="AB4633">
        <v>13.483032927801752</v>
      </c>
      <c r="AC4633">
        <v>656.39372295974454</v>
      </c>
      <c r="AD4633">
        <v>0</v>
      </c>
      <c r="AE4633">
        <v>2111.0887170455599</v>
      </c>
    </row>
    <row r="4634" spans="1:31" x14ac:dyDescent="0.25">
      <c r="A4634">
        <v>2368707</v>
      </c>
      <c r="B4634">
        <v>1</v>
      </c>
      <c r="C4634" t="s">
        <v>80</v>
      </c>
      <c r="D4634" t="s">
        <v>97</v>
      </c>
      <c r="E4634" t="s">
        <v>320</v>
      </c>
      <c r="F4634" t="s">
        <v>13421</v>
      </c>
      <c r="G4634" t="s">
        <v>168</v>
      </c>
      <c r="H4634" t="s">
        <v>135</v>
      </c>
      <c r="I4634" t="s">
        <v>136</v>
      </c>
      <c r="J4634" t="s">
        <v>137</v>
      </c>
      <c r="K4634" t="s">
        <v>138</v>
      </c>
      <c r="L4634" t="s">
        <v>13422</v>
      </c>
      <c r="M4634" t="s">
        <v>13423</v>
      </c>
      <c r="N4634">
        <v>0.97166666599999996</v>
      </c>
      <c r="O4634">
        <v>0</v>
      </c>
      <c r="P4634">
        <v>0</v>
      </c>
      <c r="Q4634">
        <v>0</v>
      </c>
      <c r="R4634">
        <v>0</v>
      </c>
      <c r="S4634">
        <v>10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197.98128858118744</v>
      </c>
      <c r="AB4634">
        <v>0</v>
      </c>
      <c r="AC4634">
        <v>0</v>
      </c>
      <c r="AD4634">
        <v>0</v>
      </c>
      <c r="AE4634">
        <v>197.98128858118744</v>
      </c>
    </row>
    <row r="4635" spans="1:31" x14ac:dyDescent="0.25">
      <c r="A4635">
        <v>2368767</v>
      </c>
      <c r="B4635">
        <v>1</v>
      </c>
      <c r="C4635" t="s">
        <v>81</v>
      </c>
      <c r="D4635" t="s">
        <v>112</v>
      </c>
      <c r="E4635" t="s">
        <v>166</v>
      </c>
      <c r="F4635" t="s">
        <v>13424</v>
      </c>
      <c r="G4635" t="s">
        <v>328</v>
      </c>
      <c r="H4635" t="s">
        <v>135</v>
      </c>
      <c r="I4635" t="s">
        <v>136</v>
      </c>
      <c r="J4635" t="s">
        <v>137</v>
      </c>
      <c r="K4635" t="s">
        <v>245</v>
      </c>
      <c r="L4635" t="s">
        <v>13425</v>
      </c>
      <c r="M4635" t="s">
        <v>13426</v>
      </c>
      <c r="N4635">
        <v>0.14388888799999999</v>
      </c>
      <c r="O4635">
        <v>2</v>
      </c>
      <c r="P4635">
        <v>241</v>
      </c>
      <c r="Q4635">
        <v>204</v>
      </c>
      <c r="R4635">
        <v>97</v>
      </c>
      <c r="S4635">
        <v>12</v>
      </c>
      <c r="T4635">
        <v>17</v>
      </c>
      <c r="U4635">
        <v>1</v>
      </c>
      <c r="V4635">
        <v>0</v>
      </c>
      <c r="W4635">
        <v>0.36865149092079008</v>
      </c>
      <c r="X4635">
        <v>5.7432918110789739</v>
      </c>
      <c r="Y4635">
        <v>166.02556108271165</v>
      </c>
      <c r="Z4635">
        <v>63.02540301842199</v>
      </c>
      <c r="AA4635">
        <v>3.5564650995349703</v>
      </c>
      <c r="AB4635">
        <v>4.9172224875272645</v>
      </c>
      <c r="AC4635">
        <v>4.1286879627188844</v>
      </c>
      <c r="AD4635">
        <v>0</v>
      </c>
      <c r="AE4635">
        <v>247.7652829529145</v>
      </c>
    </row>
    <row r="4636" spans="1:31" x14ac:dyDescent="0.25">
      <c r="A4636">
        <v>2369208</v>
      </c>
      <c r="B4636">
        <v>1</v>
      </c>
      <c r="C4636" t="s">
        <v>81</v>
      </c>
      <c r="D4636" t="s">
        <v>121</v>
      </c>
      <c r="E4636" t="s">
        <v>132</v>
      </c>
      <c r="F4636" t="s">
        <v>13427</v>
      </c>
      <c r="G4636" t="s">
        <v>328</v>
      </c>
      <c r="H4636" t="s">
        <v>135</v>
      </c>
      <c r="I4636" t="s">
        <v>653</v>
      </c>
      <c r="J4636" t="s">
        <v>137</v>
      </c>
      <c r="K4636" t="s">
        <v>245</v>
      </c>
      <c r="L4636" t="s">
        <v>13428</v>
      </c>
      <c r="M4636" t="s">
        <v>13429</v>
      </c>
      <c r="N4636">
        <v>8.3333330000000001E-3</v>
      </c>
      <c r="O4636">
        <v>0</v>
      </c>
      <c r="P4636">
        <v>49</v>
      </c>
      <c r="Q4636">
        <v>0</v>
      </c>
      <c r="R4636">
        <v>1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6.2306385601549989E-2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6.2306385601549989E-2</v>
      </c>
    </row>
    <row r="4637" spans="1:31" x14ac:dyDescent="0.25">
      <c r="A4637">
        <v>2368953</v>
      </c>
      <c r="B4637">
        <v>1</v>
      </c>
      <c r="C4637" t="s">
        <v>80</v>
      </c>
      <c r="D4637" t="s">
        <v>97</v>
      </c>
      <c r="E4637" t="s">
        <v>132</v>
      </c>
      <c r="F4637" t="s">
        <v>13430</v>
      </c>
      <c r="G4637" t="s">
        <v>244</v>
      </c>
      <c r="H4637" t="s">
        <v>135</v>
      </c>
      <c r="I4637" t="s">
        <v>136</v>
      </c>
      <c r="J4637" t="s">
        <v>137</v>
      </c>
      <c r="K4637" t="s">
        <v>245</v>
      </c>
      <c r="L4637" t="s">
        <v>13431</v>
      </c>
      <c r="M4637" t="s">
        <v>13432</v>
      </c>
      <c r="N4637">
        <v>3.8152777769999999</v>
      </c>
      <c r="O4637">
        <v>0</v>
      </c>
      <c r="P4637">
        <v>105</v>
      </c>
      <c r="Q4637">
        <v>0</v>
      </c>
      <c r="R4637">
        <v>1</v>
      </c>
      <c r="S4637">
        <v>0</v>
      </c>
      <c r="T4637">
        <v>20</v>
      </c>
      <c r="U4637">
        <v>0</v>
      </c>
      <c r="V4637">
        <v>0</v>
      </c>
      <c r="W4637">
        <v>0</v>
      </c>
      <c r="X4637">
        <v>170.39697368007219</v>
      </c>
      <c r="Y4637">
        <v>0</v>
      </c>
      <c r="Z4637">
        <v>7.8672074772629204</v>
      </c>
      <c r="AA4637">
        <v>0</v>
      </c>
      <c r="AB4637">
        <v>66.56137097389805</v>
      </c>
      <c r="AC4637">
        <v>0</v>
      </c>
      <c r="AD4637">
        <v>0</v>
      </c>
      <c r="AE4637">
        <v>244.82555213123317</v>
      </c>
    </row>
    <row r="4638" spans="1:31" x14ac:dyDescent="0.25">
      <c r="A4638">
        <v>2369600</v>
      </c>
      <c r="B4638">
        <v>1</v>
      </c>
      <c r="C4638" t="s">
        <v>81</v>
      </c>
      <c r="D4638" t="s">
        <v>127</v>
      </c>
      <c r="E4638" t="s">
        <v>154</v>
      </c>
      <c r="F4638" t="s">
        <v>13433</v>
      </c>
      <c r="G4638" t="s">
        <v>156</v>
      </c>
      <c r="H4638" t="s">
        <v>151</v>
      </c>
      <c r="I4638" t="s">
        <v>136</v>
      </c>
      <c r="J4638" t="s">
        <v>137</v>
      </c>
      <c r="K4638" t="s">
        <v>138</v>
      </c>
      <c r="L4638" t="s">
        <v>13434</v>
      </c>
      <c r="M4638" t="s">
        <v>13435</v>
      </c>
      <c r="N4638">
        <v>0.896666666</v>
      </c>
      <c r="O4638">
        <v>0</v>
      </c>
      <c r="P4638">
        <v>146</v>
      </c>
      <c r="Q4638">
        <v>0</v>
      </c>
      <c r="R4638">
        <v>1</v>
      </c>
      <c r="S4638">
        <v>0</v>
      </c>
      <c r="T4638">
        <v>23</v>
      </c>
      <c r="U4638">
        <v>0</v>
      </c>
      <c r="V4638">
        <v>0</v>
      </c>
      <c r="W4638">
        <v>0</v>
      </c>
      <c r="X4638">
        <v>39.390755085040553</v>
      </c>
      <c r="Y4638">
        <v>0</v>
      </c>
      <c r="Z4638">
        <v>2.8853477894910045</v>
      </c>
      <c r="AA4638">
        <v>0</v>
      </c>
      <c r="AB4638">
        <v>13.525712090249018</v>
      </c>
      <c r="AC4638">
        <v>0</v>
      </c>
      <c r="AD4638">
        <v>0</v>
      </c>
      <c r="AE4638">
        <v>55.801814964780576</v>
      </c>
    </row>
    <row r="4639" spans="1:31" x14ac:dyDescent="0.25">
      <c r="A4639">
        <v>2368913</v>
      </c>
      <c r="B4639">
        <v>1</v>
      </c>
      <c r="C4639" t="s">
        <v>80</v>
      </c>
      <c r="D4639" t="s">
        <v>95</v>
      </c>
      <c r="E4639" t="s">
        <v>132</v>
      </c>
      <c r="F4639" t="s">
        <v>13436</v>
      </c>
      <c r="G4639" t="s">
        <v>1834</v>
      </c>
      <c r="H4639" t="s">
        <v>135</v>
      </c>
      <c r="I4639" t="s">
        <v>136</v>
      </c>
      <c r="J4639" t="s">
        <v>137</v>
      </c>
      <c r="K4639" t="s">
        <v>138</v>
      </c>
      <c r="L4639" t="s">
        <v>13437</v>
      </c>
      <c r="M4639" t="s">
        <v>13438</v>
      </c>
      <c r="N4639">
        <v>3.051666666</v>
      </c>
      <c r="O4639">
        <v>0</v>
      </c>
      <c r="P4639">
        <v>404</v>
      </c>
      <c r="Q4639">
        <v>0</v>
      </c>
      <c r="R4639">
        <v>0</v>
      </c>
      <c r="S4639">
        <v>0</v>
      </c>
      <c r="T4639">
        <v>48</v>
      </c>
      <c r="U4639">
        <v>0</v>
      </c>
      <c r="V4639">
        <v>0</v>
      </c>
      <c r="W4639">
        <v>0</v>
      </c>
      <c r="X4639">
        <v>377.84647417272549</v>
      </c>
      <c r="Y4639">
        <v>0</v>
      </c>
      <c r="Z4639">
        <v>0</v>
      </c>
      <c r="AA4639">
        <v>0</v>
      </c>
      <c r="AB4639">
        <v>188.89841936137981</v>
      </c>
      <c r="AC4639">
        <v>0</v>
      </c>
      <c r="AD4639">
        <v>0</v>
      </c>
      <c r="AE4639">
        <v>566.74489353410536</v>
      </c>
    </row>
    <row r="4640" spans="1:31" x14ac:dyDescent="0.25">
      <c r="A4640">
        <v>2368704</v>
      </c>
      <c r="B4640">
        <v>1</v>
      </c>
      <c r="C4640" t="s">
        <v>80</v>
      </c>
      <c r="D4640" t="s">
        <v>97</v>
      </c>
      <c r="E4640" t="s">
        <v>166</v>
      </c>
      <c r="F4640" t="s">
        <v>1470</v>
      </c>
      <c r="G4640" t="s">
        <v>168</v>
      </c>
      <c r="H4640" t="s">
        <v>135</v>
      </c>
      <c r="I4640" t="s">
        <v>136</v>
      </c>
      <c r="J4640" t="s">
        <v>137</v>
      </c>
      <c r="K4640" t="s">
        <v>138</v>
      </c>
      <c r="L4640" t="s">
        <v>13439</v>
      </c>
      <c r="M4640" t="s">
        <v>13440</v>
      </c>
      <c r="N4640">
        <v>0.94888888800000004</v>
      </c>
      <c r="O4640">
        <v>21</v>
      </c>
      <c r="P4640">
        <v>110</v>
      </c>
      <c r="Q4640">
        <v>4</v>
      </c>
      <c r="R4640">
        <v>34</v>
      </c>
      <c r="S4640">
        <v>4</v>
      </c>
      <c r="T4640">
        <v>18</v>
      </c>
      <c r="U4640">
        <v>0</v>
      </c>
      <c r="V4640">
        <v>0</v>
      </c>
      <c r="W4640">
        <v>72.176666900231837</v>
      </c>
      <c r="X4640">
        <v>185.81432801326929</v>
      </c>
      <c r="Y4640">
        <v>4.7680379881945676</v>
      </c>
      <c r="Z4640">
        <v>20.40568800030745</v>
      </c>
      <c r="AA4640">
        <v>15.517204099797844</v>
      </c>
      <c r="AB4640">
        <v>13.347684463410442</v>
      </c>
      <c r="AC4640">
        <v>0</v>
      </c>
      <c r="AD4640">
        <v>0</v>
      </c>
      <c r="AE4640">
        <v>312.02960946521142</v>
      </c>
    </row>
    <row r="4641" spans="1:31" x14ac:dyDescent="0.25">
      <c r="A4641">
        <v>2369268</v>
      </c>
      <c r="B4641">
        <v>1</v>
      </c>
      <c r="C4641" t="s">
        <v>81</v>
      </c>
      <c r="D4641" t="s">
        <v>123</v>
      </c>
      <c r="E4641" t="s">
        <v>154</v>
      </c>
      <c r="F4641" t="s">
        <v>13441</v>
      </c>
      <c r="G4641" t="s">
        <v>1306</v>
      </c>
      <c r="H4641" t="s">
        <v>151</v>
      </c>
      <c r="I4641" t="s">
        <v>136</v>
      </c>
      <c r="J4641" t="s">
        <v>137</v>
      </c>
      <c r="K4641" t="s">
        <v>138</v>
      </c>
      <c r="L4641" t="s">
        <v>13442</v>
      </c>
      <c r="M4641" t="s">
        <v>13443</v>
      </c>
      <c r="N4641">
        <v>1.4855555549999999</v>
      </c>
      <c r="O4641">
        <v>0</v>
      </c>
      <c r="P4641">
        <v>475</v>
      </c>
      <c r="Q4641">
        <v>0</v>
      </c>
      <c r="R4641">
        <v>0</v>
      </c>
      <c r="S4641">
        <v>0</v>
      </c>
      <c r="T4641">
        <v>16</v>
      </c>
      <c r="U4641">
        <v>0</v>
      </c>
      <c r="V4641">
        <v>0</v>
      </c>
      <c r="W4641">
        <v>0</v>
      </c>
      <c r="X4641">
        <v>240.77677378002872</v>
      </c>
      <c r="Y4641">
        <v>0</v>
      </c>
      <c r="Z4641">
        <v>0</v>
      </c>
      <c r="AA4641">
        <v>0</v>
      </c>
      <c r="AB4641">
        <v>19.011565548656062</v>
      </c>
      <c r="AC4641">
        <v>0</v>
      </c>
      <c r="AD4641">
        <v>0</v>
      </c>
      <c r="AE4641">
        <v>259.7883393286848</v>
      </c>
    </row>
    <row r="4642" spans="1:31" x14ac:dyDescent="0.25">
      <c r="A4642">
        <v>2368727</v>
      </c>
      <c r="B4642">
        <v>1</v>
      </c>
      <c r="C4642" t="s">
        <v>81</v>
      </c>
      <c r="D4642" t="s">
        <v>113</v>
      </c>
      <c r="E4642" t="s">
        <v>154</v>
      </c>
      <c r="F4642" t="s">
        <v>13444</v>
      </c>
      <c r="G4642" t="s">
        <v>299</v>
      </c>
      <c r="H4642" t="s">
        <v>151</v>
      </c>
      <c r="I4642" t="s">
        <v>136</v>
      </c>
      <c r="J4642" t="s">
        <v>137</v>
      </c>
      <c r="K4642" t="s">
        <v>138</v>
      </c>
      <c r="L4642" t="s">
        <v>13445</v>
      </c>
      <c r="M4642" t="s">
        <v>13446</v>
      </c>
      <c r="N4642">
        <v>0.92027777700000002</v>
      </c>
      <c r="O4642">
        <v>0</v>
      </c>
      <c r="P4642">
        <v>94</v>
      </c>
      <c r="Q4642">
        <v>0</v>
      </c>
      <c r="R4642">
        <v>2</v>
      </c>
      <c r="S4642">
        <v>0</v>
      </c>
      <c r="T4642">
        <v>12</v>
      </c>
      <c r="U4642">
        <v>0</v>
      </c>
      <c r="V4642">
        <v>0</v>
      </c>
      <c r="W4642">
        <v>0</v>
      </c>
      <c r="X4642">
        <v>24.086141907029869</v>
      </c>
      <c r="Y4642">
        <v>0</v>
      </c>
      <c r="Z4642">
        <v>0.7768647494846832</v>
      </c>
      <c r="AA4642">
        <v>0</v>
      </c>
      <c r="AB4642">
        <v>12.241538347406848</v>
      </c>
      <c r="AC4642">
        <v>0</v>
      </c>
      <c r="AD4642">
        <v>0</v>
      </c>
      <c r="AE4642">
        <v>37.104545003921402</v>
      </c>
    </row>
    <row r="4643" spans="1:31" x14ac:dyDescent="0.25">
      <c r="A4643">
        <v>2369411</v>
      </c>
      <c r="B4643">
        <v>1</v>
      </c>
      <c r="C4643" t="s">
        <v>81</v>
      </c>
      <c r="D4643" t="s">
        <v>120</v>
      </c>
      <c r="E4643" t="s">
        <v>166</v>
      </c>
      <c r="F4643" t="s">
        <v>6624</v>
      </c>
      <c r="G4643" t="s">
        <v>168</v>
      </c>
      <c r="H4643" t="s">
        <v>135</v>
      </c>
      <c r="I4643" t="s">
        <v>136</v>
      </c>
      <c r="J4643" t="s">
        <v>137</v>
      </c>
      <c r="K4643" t="s">
        <v>138</v>
      </c>
      <c r="L4643" t="s">
        <v>13447</v>
      </c>
      <c r="M4643" t="s">
        <v>13448</v>
      </c>
      <c r="N4643">
        <v>0.76638888800000005</v>
      </c>
      <c r="O4643">
        <v>1</v>
      </c>
      <c r="P4643">
        <v>1698</v>
      </c>
      <c r="Q4643">
        <v>119</v>
      </c>
      <c r="R4643">
        <v>74</v>
      </c>
      <c r="S4643">
        <v>29</v>
      </c>
      <c r="T4643">
        <v>126</v>
      </c>
      <c r="U4643">
        <v>2</v>
      </c>
      <c r="V4643">
        <v>1</v>
      </c>
      <c r="W4643">
        <v>1.0572496010211418</v>
      </c>
      <c r="X4643">
        <v>336.71068253545752</v>
      </c>
      <c r="Y4643">
        <v>569.11367691041835</v>
      </c>
      <c r="Z4643">
        <v>173.83827483444929</v>
      </c>
      <c r="AA4643">
        <v>101.8964011613898</v>
      </c>
      <c r="AB4643">
        <v>91.130676582199001</v>
      </c>
      <c r="AC4643">
        <v>33.264771765404348</v>
      </c>
      <c r="AD4643">
        <v>3.9300874594752839</v>
      </c>
      <c r="AE4643">
        <v>1310.9418208498146</v>
      </c>
    </row>
    <row r="4644" spans="1:31" x14ac:dyDescent="0.25">
      <c r="A4644">
        <v>2369437</v>
      </c>
      <c r="B4644">
        <v>1</v>
      </c>
      <c r="C4644" t="s">
        <v>81</v>
      </c>
      <c r="D4644" t="s">
        <v>112</v>
      </c>
      <c r="E4644" t="s">
        <v>166</v>
      </c>
      <c r="F4644" t="s">
        <v>5134</v>
      </c>
      <c r="G4644" t="s">
        <v>168</v>
      </c>
      <c r="H4644" t="s">
        <v>135</v>
      </c>
      <c r="I4644" t="s">
        <v>136</v>
      </c>
      <c r="J4644" t="s">
        <v>137</v>
      </c>
      <c r="K4644" t="s">
        <v>138</v>
      </c>
      <c r="L4644" t="s">
        <v>13449</v>
      </c>
      <c r="M4644" t="s">
        <v>13450</v>
      </c>
      <c r="N4644">
        <v>1.5830555550000001</v>
      </c>
      <c r="O4644">
        <v>3</v>
      </c>
      <c r="P4644">
        <v>947</v>
      </c>
      <c r="Q4644">
        <v>105</v>
      </c>
      <c r="R4644">
        <v>324</v>
      </c>
      <c r="S4644">
        <v>14</v>
      </c>
      <c r="T4644">
        <v>112</v>
      </c>
      <c r="U4644">
        <v>1</v>
      </c>
      <c r="V4644">
        <v>0</v>
      </c>
      <c r="W4644">
        <v>1.2484562317857002</v>
      </c>
      <c r="X4644">
        <v>290.59648588076681</v>
      </c>
      <c r="Y4644">
        <v>490.96824917864058</v>
      </c>
      <c r="Z4644">
        <v>461.84074522130823</v>
      </c>
      <c r="AA4644">
        <v>129.77629213246814</v>
      </c>
      <c r="AB4644">
        <v>160.57223339123144</v>
      </c>
      <c r="AC4644">
        <v>3.8579937406293778</v>
      </c>
      <c r="AD4644">
        <v>0</v>
      </c>
      <c r="AE4644">
        <v>1538.8604557768303</v>
      </c>
    </row>
    <row r="4645" spans="1:31" x14ac:dyDescent="0.25">
      <c r="A4645">
        <v>2368790</v>
      </c>
      <c r="B4645">
        <v>1</v>
      </c>
      <c r="C4645" t="s">
        <v>80</v>
      </c>
      <c r="D4645" t="s">
        <v>100</v>
      </c>
      <c r="E4645" t="s">
        <v>148</v>
      </c>
      <c r="F4645" t="s">
        <v>13451</v>
      </c>
      <c r="G4645" t="s">
        <v>240</v>
      </c>
      <c r="H4645" t="s">
        <v>151</v>
      </c>
      <c r="I4645" t="s">
        <v>136</v>
      </c>
      <c r="J4645" t="s">
        <v>137</v>
      </c>
      <c r="K4645" t="s">
        <v>138</v>
      </c>
      <c r="L4645" t="s">
        <v>13452</v>
      </c>
      <c r="M4645" t="s">
        <v>13453</v>
      </c>
      <c r="N4645">
        <v>4.0650000000000004</v>
      </c>
      <c r="O4645">
        <v>0</v>
      </c>
      <c r="P4645">
        <v>3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9.1546417094133528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9.1546417094133528</v>
      </c>
    </row>
    <row r="4646" spans="1:31" x14ac:dyDescent="0.25">
      <c r="A4646">
        <v>2369182</v>
      </c>
      <c r="B4646">
        <v>1</v>
      </c>
      <c r="C4646" t="s">
        <v>80</v>
      </c>
      <c r="D4646" t="s">
        <v>83</v>
      </c>
      <c r="E4646" t="s">
        <v>132</v>
      </c>
      <c r="F4646" t="s">
        <v>13454</v>
      </c>
      <c r="G4646" t="s">
        <v>168</v>
      </c>
      <c r="H4646" t="s">
        <v>135</v>
      </c>
      <c r="I4646" t="s">
        <v>136</v>
      </c>
      <c r="J4646" t="s">
        <v>137</v>
      </c>
      <c r="K4646" t="s">
        <v>138</v>
      </c>
      <c r="L4646" t="s">
        <v>13455</v>
      </c>
      <c r="M4646" t="s">
        <v>13456</v>
      </c>
      <c r="N4646">
        <v>0.86083333299999998</v>
      </c>
      <c r="O4646">
        <v>0</v>
      </c>
      <c r="P4646">
        <v>160</v>
      </c>
      <c r="Q4646">
        <v>0</v>
      </c>
      <c r="R4646">
        <v>0</v>
      </c>
      <c r="S4646">
        <v>8</v>
      </c>
      <c r="T4646">
        <v>50</v>
      </c>
      <c r="U4646">
        <v>8</v>
      </c>
      <c r="V4646">
        <v>9</v>
      </c>
      <c r="W4646">
        <v>0</v>
      </c>
      <c r="X4646">
        <v>46.331033584832518</v>
      </c>
      <c r="Y4646">
        <v>0</v>
      </c>
      <c r="Z4646">
        <v>0</v>
      </c>
      <c r="AA4646">
        <v>548.11246025644414</v>
      </c>
      <c r="AB4646">
        <v>315.96577894548477</v>
      </c>
      <c r="AC4646">
        <v>2105.09419562015</v>
      </c>
      <c r="AD4646">
        <v>84.118215349746777</v>
      </c>
      <c r="AE4646">
        <v>3099.6216837566581</v>
      </c>
    </row>
    <row r="4647" spans="1:31" x14ac:dyDescent="0.25">
      <c r="A4647">
        <v>2369417</v>
      </c>
      <c r="B4647">
        <v>1</v>
      </c>
      <c r="C4647" t="s">
        <v>81</v>
      </c>
      <c r="D4647" t="s">
        <v>123</v>
      </c>
      <c r="E4647" t="s">
        <v>166</v>
      </c>
      <c r="F4647" t="s">
        <v>13457</v>
      </c>
      <c r="G4647" t="s">
        <v>168</v>
      </c>
      <c r="H4647" t="s">
        <v>135</v>
      </c>
      <c r="I4647" t="s">
        <v>136</v>
      </c>
      <c r="J4647" t="s">
        <v>137</v>
      </c>
      <c r="K4647" t="s">
        <v>138</v>
      </c>
      <c r="L4647" t="s">
        <v>13458</v>
      </c>
      <c r="M4647" t="s">
        <v>13459</v>
      </c>
      <c r="N4647">
        <v>1.683611111</v>
      </c>
      <c r="O4647">
        <v>0</v>
      </c>
      <c r="P4647">
        <v>2440</v>
      </c>
      <c r="Q4647">
        <v>0</v>
      </c>
      <c r="R4647">
        <v>2</v>
      </c>
      <c r="S4647">
        <v>1</v>
      </c>
      <c r="T4647">
        <v>394</v>
      </c>
      <c r="U4647">
        <v>0</v>
      </c>
      <c r="V4647">
        <v>20</v>
      </c>
      <c r="W4647">
        <v>0</v>
      </c>
      <c r="X4647">
        <v>1332.2515033266186</v>
      </c>
      <c r="Y4647">
        <v>0</v>
      </c>
      <c r="Z4647">
        <v>3.3302082310919068</v>
      </c>
      <c r="AA4647">
        <v>30.265069778617612</v>
      </c>
      <c r="AB4647">
        <v>656.83952463722665</v>
      </c>
      <c r="AC4647">
        <v>0</v>
      </c>
      <c r="AD4647">
        <v>835.91580746317118</v>
      </c>
      <c r="AE4647">
        <v>2858.6021134367256</v>
      </c>
    </row>
    <row r="4648" spans="1:31" x14ac:dyDescent="0.25">
      <c r="A4648">
        <v>2369474</v>
      </c>
      <c r="B4648">
        <v>1</v>
      </c>
      <c r="C4648" t="s">
        <v>80</v>
      </c>
      <c r="D4648" t="s">
        <v>97</v>
      </c>
      <c r="E4648" t="s">
        <v>154</v>
      </c>
      <c r="F4648" t="s">
        <v>13460</v>
      </c>
      <c r="G4648" t="s">
        <v>156</v>
      </c>
      <c r="H4648" t="s">
        <v>151</v>
      </c>
      <c r="I4648" t="s">
        <v>136</v>
      </c>
      <c r="J4648" t="s">
        <v>137</v>
      </c>
      <c r="K4648" t="s">
        <v>138</v>
      </c>
      <c r="L4648" t="s">
        <v>13461</v>
      </c>
      <c r="M4648" t="s">
        <v>13462</v>
      </c>
      <c r="N4648">
        <v>0.65555555499999996</v>
      </c>
      <c r="O4648">
        <v>0</v>
      </c>
      <c r="P4648">
        <v>12</v>
      </c>
      <c r="Q4648">
        <v>0</v>
      </c>
      <c r="R4648">
        <v>19</v>
      </c>
      <c r="S4648">
        <v>0</v>
      </c>
      <c r="T4648">
        <v>160</v>
      </c>
      <c r="U4648">
        <v>0</v>
      </c>
      <c r="V4648">
        <v>0</v>
      </c>
      <c r="W4648">
        <v>0</v>
      </c>
      <c r="X4648">
        <v>4.2840128710563112</v>
      </c>
      <c r="Y4648">
        <v>0</v>
      </c>
      <c r="Z4648">
        <v>4.4888658256448997</v>
      </c>
      <c r="AA4648">
        <v>0</v>
      </c>
      <c r="AB4648">
        <v>46.948111506135525</v>
      </c>
      <c r="AC4648">
        <v>0</v>
      </c>
      <c r="AD4648">
        <v>0</v>
      </c>
      <c r="AE4648">
        <v>55.720990202836738</v>
      </c>
    </row>
    <row r="4649" spans="1:31" x14ac:dyDescent="0.25">
      <c r="A4649">
        <v>2368933</v>
      </c>
      <c r="B4649">
        <v>1</v>
      </c>
      <c r="C4649" t="s">
        <v>80</v>
      </c>
      <c r="D4649" t="s">
        <v>82</v>
      </c>
      <c r="E4649" t="s">
        <v>148</v>
      </c>
      <c r="F4649" t="s">
        <v>13463</v>
      </c>
      <c r="G4649" t="s">
        <v>150</v>
      </c>
      <c r="H4649" t="s">
        <v>151</v>
      </c>
      <c r="I4649" t="s">
        <v>136</v>
      </c>
      <c r="J4649" t="s">
        <v>137</v>
      </c>
      <c r="K4649" t="s">
        <v>138</v>
      </c>
      <c r="L4649" t="s">
        <v>13464</v>
      </c>
      <c r="M4649" t="s">
        <v>13465</v>
      </c>
      <c r="N4649">
        <v>1.550277777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1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9.4856242842673488</v>
      </c>
      <c r="AC4649">
        <v>0</v>
      </c>
      <c r="AD4649">
        <v>0</v>
      </c>
      <c r="AE4649">
        <v>9.4856242842673488</v>
      </c>
    </row>
    <row r="4650" spans="1:31" x14ac:dyDescent="0.25">
      <c r="A4650">
        <v>2369211</v>
      </c>
      <c r="B4650">
        <v>1</v>
      </c>
      <c r="C4650" t="s">
        <v>81</v>
      </c>
      <c r="D4650" t="s">
        <v>128</v>
      </c>
      <c r="E4650" t="s">
        <v>148</v>
      </c>
      <c r="F4650" t="s">
        <v>13466</v>
      </c>
      <c r="G4650" t="s">
        <v>150</v>
      </c>
      <c r="H4650" t="s">
        <v>151</v>
      </c>
      <c r="I4650" t="s">
        <v>136</v>
      </c>
      <c r="J4650" t="s">
        <v>137</v>
      </c>
      <c r="K4650" t="s">
        <v>138</v>
      </c>
      <c r="L4650" t="s">
        <v>13467</v>
      </c>
      <c r="M4650" t="s">
        <v>13468</v>
      </c>
      <c r="N4650">
        <v>4.2022222219999996</v>
      </c>
      <c r="O4650">
        <v>0</v>
      </c>
      <c r="P4650">
        <v>1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6.9819570990947794E-2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6.9819570990947794E-2</v>
      </c>
    </row>
    <row r="4651" spans="1:31" x14ac:dyDescent="0.25">
      <c r="A4651">
        <v>2369257</v>
      </c>
      <c r="B4651">
        <v>1</v>
      </c>
      <c r="C4651" t="s">
        <v>80</v>
      </c>
      <c r="D4651" t="s">
        <v>90</v>
      </c>
      <c r="E4651" t="s">
        <v>148</v>
      </c>
      <c r="F4651" t="s">
        <v>13469</v>
      </c>
      <c r="G4651" t="s">
        <v>240</v>
      </c>
      <c r="H4651" t="s">
        <v>151</v>
      </c>
      <c r="I4651" t="s">
        <v>136</v>
      </c>
      <c r="J4651" t="s">
        <v>137</v>
      </c>
      <c r="K4651" t="s">
        <v>138</v>
      </c>
      <c r="L4651" t="s">
        <v>13470</v>
      </c>
      <c r="M4651" t="s">
        <v>13471</v>
      </c>
      <c r="N4651">
        <v>2.3533333330000001</v>
      </c>
      <c r="O4651">
        <v>0</v>
      </c>
      <c r="P4651">
        <v>1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0.58741596192084677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0.58741596192084677</v>
      </c>
    </row>
    <row r="4652" spans="1:31" x14ac:dyDescent="0.25">
      <c r="A4652">
        <v>2369048</v>
      </c>
      <c r="B4652">
        <v>1</v>
      </c>
      <c r="C4652" t="s">
        <v>81</v>
      </c>
      <c r="D4652" t="s">
        <v>117</v>
      </c>
      <c r="E4652" t="s">
        <v>166</v>
      </c>
      <c r="F4652" t="s">
        <v>2554</v>
      </c>
      <c r="G4652" t="s">
        <v>168</v>
      </c>
      <c r="H4652" t="s">
        <v>135</v>
      </c>
      <c r="I4652" t="s">
        <v>136</v>
      </c>
      <c r="J4652" t="s">
        <v>137</v>
      </c>
      <c r="K4652" t="s">
        <v>138</v>
      </c>
      <c r="L4652" t="s">
        <v>13472</v>
      </c>
      <c r="M4652" t="s">
        <v>13473</v>
      </c>
      <c r="N4652">
        <v>6.8333332999999996E-2</v>
      </c>
      <c r="O4652">
        <v>2</v>
      </c>
      <c r="P4652">
        <v>242</v>
      </c>
      <c r="Q4652">
        <v>31</v>
      </c>
      <c r="R4652">
        <v>52</v>
      </c>
      <c r="S4652">
        <v>5</v>
      </c>
      <c r="T4652">
        <v>7</v>
      </c>
      <c r="U4652">
        <v>2</v>
      </c>
      <c r="V4652">
        <v>0</v>
      </c>
      <c r="W4652">
        <v>1.3948270402740002E-2</v>
      </c>
      <c r="X4652">
        <v>3.0294800611118249</v>
      </c>
      <c r="Y4652">
        <v>18.435299646044363</v>
      </c>
      <c r="Z4652">
        <v>3.7399191347135967</v>
      </c>
      <c r="AA4652">
        <v>2.9830522789527851</v>
      </c>
      <c r="AB4652">
        <v>0.42291001626994157</v>
      </c>
      <c r="AC4652">
        <v>9.305276597017583</v>
      </c>
      <c r="AD4652">
        <v>0</v>
      </c>
      <c r="AE4652">
        <v>37.929886004512838</v>
      </c>
    </row>
    <row r="4653" spans="1:31" x14ac:dyDescent="0.25">
      <c r="A4653">
        <v>2369612</v>
      </c>
      <c r="B4653">
        <v>1</v>
      </c>
      <c r="C4653" t="s">
        <v>81</v>
      </c>
      <c r="D4653" t="s">
        <v>123</v>
      </c>
      <c r="E4653" t="s">
        <v>132</v>
      </c>
      <c r="F4653" t="s">
        <v>13474</v>
      </c>
      <c r="G4653" t="s">
        <v>1579</v>
      </c>
      <c r="H4653" t="s">
        <v>135</v>
      </c>
      <c r="I4653" t="s">
        <v>136</v>
      </c>
      <c r="J4653" t="s">
        <v>137</v>
      </c>
      <c r="K4653" t="s">
        <v>138</v>
      </c>
      <c r="L4653" t="s">
        <v>13475</v>
      </c>
      <c r="M4653" t="s">
        <v>13476</v>
      </c>
      <c r="N4653">
        <v>1.8352777769999999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2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260.5327533308303</v>
      </c>
      <c r="AD4653">
        <v>0</v>
      </c>
      <c r="AE4653">
        <v>260.5327533308303</v>
      </c>
    </row>
    <row r="4654" spans="1:31" x14ac:dyDescent="0.25">
      <c r="A4654">
        <v>2369443</v>
      </c>
      <c r="B4654">
        <v>1</v>
      </c>
      <c r="C4654" t="s">
        <v>80</v>
      </c>
      <c r="D4654" t="s">
        <v>104</v>
      </c>
      <c r="E4654" t="s">
        <v>166</v>
      </c>
      <c r="F4654" t="s">
        <v>5579</v>
      </c>
      <c r="G4654" t="s">
        <v>244</v>
      </c>
      <c r="H4654" t="s">
        <v>135</v>
      </c>
      <c r="I4654" t="s">
        <v>136</v>
      </c>
      <c r="J4654" t="s">
        <v>137</v>
      </c>
      <c r="K4654" t="s">
        <v>245</v>
      </c>
      <c r="L4654" t="s">
        <v>13477</v>
      </c>
      <c r="M4654" t="s">
        <v>13478</v>
      </c>
      <c r="N4654">
        <v>0.59222222199999996</v>
      </c>
      <c r="O4654">
        <v>0</v>
      </c>
      <c r="P4654">
        <v>0</v>
      </c>
      <c r="Q4654">
        <v>0</v>
      </c>
      <c r="R4654">
        <v>0</v>
      </c>
      <c r="S4654">
        <v>1</v>
      </c>
      <c r="T4654">
        <v>0</v>
      </c>
      <c r="U4654">
        <v>1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0.7684009114090351</v>
      </c>
      <c r="AB4654">
        <v>0</v>
      </c>
      <c r="AC4654">
        <v>41.156036691187111</v>
      </c>
      <c r="AD4654">
        <v>0</v>
      </c>
      <c r="AE4654">
        <v>41.924437602596143</v>
      </c>
    </row>
    <row r="4655" spans="1:31" x14ac:dyDescent="0.25">
      <c r="A4655">
        <v>2369128</v>
      </c>
      <c r="B4655">
        <v>1</v>
      </c>
      <c r="C4655" t="s">
        <v>81</v>
      </c>
      <c r="D4655" t="s">
        <v>123</v>
      </c>
      <c r="E4655" t="s">
        <v>132</v>
      </c>
      <c r="F4655" t="s">
        <v>13479</v>
      </c>
      <c r="G4655" t="s">
        <v>168</v>
      </c>
      <c r="H4655" t="s">
        <v>135</v>
      </c>
      <c r="I4655" t="s">
        <v>136</v>
      </c>
      <c r="J4655" t="s">
        <v>137</v>
      </c>
      <c r="K4655" t="s">
        <v>138</v>
      </c>
      <c r="L4655" t="s">
        <v>13480</v>
      </c>
      <c r="M4655" t="s">
        <v>13111</v>
      </c>
      <c r="N4655">
        <v>0.53055555499999996</v>
      </c>
      <c r="O4655">
        <v>0</v>
      </c>
      <c r="P4655">
        <v>5</v>
      </c>
      <c r="Q4655">
        <v>0</v>
      </c>
      <c r="R4655">
        <v>0</v>
      </c>
      <c r="S4655">
        <v>0</v>
      </c>
      <c r="T4655">
        <v>622</v>
      </c>
      <c r="U4655">
        <v>1</v>
      </c>
      <c r="V4655">
        <v>11</v>
      </c>
      <c r="W4655">
        <v>0</v>
      </c>
      <c r="X4655">
        <v>2.1783039949697249</v>
      </c>
      <c r="Y4655">
        <v>0</v>
      </c>
      <c r="Z4655">
        <v>0</v>
      </c>
      <c r="AA4655">
        <v>0</v>
      </c>
      <c r="AB4655">
        <v>282.78028709645338</v>
      </c>
      <c r="AC4655">
        <v>37.215317266781099</v>
      </c>
      <c r="AD4655">
        <v>166.04232925152183</v>
      </c>
      <c r="AE4655">
        <v>488.21623760972602</v>
      </c>
    </row>
    <row r="4656" spans="1:31" x14ac:dyDescent="0.25">
      <c r="A4656">
        <v>2369320</v>
      </c>
      <c r="B4656">
        <v>1</v>
      </c>
      <c r="C4656" t="s">
        <v>80</v>
      </c>
      <c r="D4656" t="s">
        <v>106</v>
      </c>
      <c r="E4656" t="s">
        <v>171</v>
      </c>
      <c r="F4656" t="s">
        <v>13481</v>
      </c>
      <c r="G4656" t="s">
        <v>168</v>
      </c>
      <c r="H4656" t="s">
        <v>135</v>
      </c>
      <c r="I4656" t="s">
        <v>136</v>
      </c>
      <c r="J4656" t="s">
        <v>137</v>
      </c>
      <c r="K4656" t="s">
        <v>138</v>
      </c>
      <c r="L4656" t="s">
        <v>13482</v>
      </c>
      <c r="M4656" t="s">
        <v>13483</v>
      </c>
      <c r="N4656">
        <v>0.46055555500000001</v>
      </c>
      <c r="O4656">
        <v>1</v>
      </c>
      <c r="P4656">
        <v>792</v>
      </c>
      <c r="Q4656">
        <v>1</v>
      </c>
      <c r="R4656">
        <v>90</v>
      </c>
      <c r="S4656">
        <v>5</v>
      </c>
      <c r="T4656">
        <v>126</v>
      </c>
      <c r="U4656">
        <v>0</v>
      </c>
      <c r="V4656">
        <v>1</v>
      </c>
      <c r="W4656">
        <v>0.15443256344471668</v>
      </c>
      <c r="X4656">
        <v>74.142992842149781</v>
      </c>
      <c r="Y4656">
        <v>0.55941126340465663</v>
      </c>
      <c r="Z4656">
        <v>32.93762847057868</v>
      </c>
      <c r="AA4656">
        <v>6.9490887636155012</v>
      </c>
      <c r="AB4656">
        <v>40.993473869667262</v>
      </c>
      <c r="AC4656">
        <v>0</v>
      </c>
      <c r="AD4656">
        <v>79.267499327556649</v>
      </c>
      <c r="AE4656">
        <v>235.00452710041725</v>
      </c>
    </row>
    <row r="4657" spans="1:31" x14ac:dyDescent="0.25">
      <c r="A4657">
        <v>2369197</v>
      </c>
      <c r="B4657">
        <v>1</v>
      </c>
      <c r="C4657" t="s">
        <v>81</v>
      </c>
      <c r="D4657" t="s">
        <v>112</v>
      </c>
      <c r="E4657" t="s">
        <v>166</v>
      </c>
      <c r="F4657" t="s">
        <v>13247</v>
      </c>
      <c r="G4657" t="s">
        <v>168</v>
      </c>
      <c r="H4657" t="s">
        <v>135</v>
      </c>
      <c r="I4657" t="s">
        <v>653</v>
      </c>
      <c r="J4657" t="s">
        <v>137</v>
      </c>
      <c r="K4657" t="s">
        <v>138</v>
      </c>
      <c r="L4657" t="s">
        <v>13484</v>
      </c>
      <c r="M4657" t="s">
        <v>13485</v>
      </c>
      <c r="N4657">
        <v>1.0555554999999999E-2</v>
      </c>
      <c r="O4657">
        <v>1</v>
      </c>
      <c r="P4657">
        <v>98</v>
      </c>
      <c r="Q4657">
        <v>4</v>
      </c>
      <c r="R4657">
        <v>15</v>
      </c>
      <c r="S4657">
        <v>3</v>
      </c>
      <c r="T4657">
        <v>5</v>
      </c>
      <c r="U4657">
        <v>0</v>
      </c>
      <c r="V4657">
        <v>0</v>
      </c>
      <c r="W4657">
        <v>2.3024050547414448E-2</v>
      </c>
      <c r="X4657">
        <v>0.25823506565109444</v>
      </c>
      <c r="Y4657">
        <v>0.14835652168755556</v>
      </c>
      <c r="Z4657">
        <v>0.18461745410199112</v>
      </c>
      <c r="AA4657">
        <v>0.35089049599080108</v>
      </c>
      <c r="AB4657">
        <v>0.22309454913283225</v>
      </c>
      <c r="AC4657">
        <v>0</v>
      </c>
      <c r="AD4657">
        <v>0</v>
      </c>
      <c r="AE4657">
        <v>1.1882181371116889</v>
      </c>
    </row>
    <row r="4658" spans="1:31" x14ac:dyDescent="0.25">
      <c r="A4658">
        <v>2369463</v>
      </c>
      <c r="B4658">
        <v>1</v>
      </c>
      <c r="C4658" t="s">
        <v>81</v>
      </c>
      <c r="D4658" t="s">
        <v>124</v>
      </c>
      <c r="E4658" t="s">
        <v>225</v>
      </c>
      <c r="F4658" t="s">
        <v>13486</v>
      </c>
      <c r="G4658" t="s">
        <v>219</v>
      </c>
      <c r="H4658" t="s">
        <v>151</v>
      </c>
      <c r="I4658" t="s">
        <v>136</v>
      </c>
      <c r="J4658" t="s">
        <v>137</v>
      </c>
      <c r="K4658" t="s">
        <v>138</v>
      </c>
      <c r="L4658" t="s">
        <v>13487</v>
      </c>
      <c r="M4658" t="s">
        <v>13488</v>
      </c>
      <c r="N4658">
        <v>1.2211111109999999</v>
      </c>
      <c r="O4658">
        <v>0</v>
      </c>
      <c r="P4658">
        <v>1</v>
      </c>
      <c r="Q4658">
        <v>0</v>
      </c>
      <c r="R4658">
        <v>4</v>
      </c>
      <c r="S4658">
        <v>0</v>
      </c>
      <c r="T4658">
        <v>1</v>
      </c>
      <c r="U4658">
        <v>0</v>
      </c>
      <c r="V4658">
        <v>0</v>
      </c>
      <c r="W4658">
        <v>0</v>
      </c>
      <c r="X4658">
        <v>0.30047439122250003</v>
      </c>
      <c r="Y4658">
        <v>0</v>
      </c>
      <c r="Z4658">
        <v>0.99735250651687779</v>
      </c>
      <c r="AA4658">
        <v>0</v>
      </c>
      <c r="AB4658">
        <v>2.3970108584964023</v>
      </c>
      <c r="AC4658">
        <v>0</v>
      </c>
      <c r="AD4658">
        <v>0</v>
      </c>
      <c r="AE4658">
        <v>3.6948377562357804</v>
      </c>
    </row>
    <row r="4659" spans="1:31" x14ac:dyDescent="0.25">
      <c r="A4659">
        <v>2369606</v>
      </c>
      <c r="B4659">
        <v>1</v>
      </c>
      <c r="C4659" t="s">
        <v>81</v>
      </c>
      <c r="D4659" t="s">
        <v>112</v>
      </c>
      <c r="E4659" t="s">
        <v>132</v>
      </c>
      <c r="F4659" t="s">
        <v>13489</v>
      </c>
      <c r="G4659" t="s">
        <v>134</v>
      </c>
      <c r="H4659" t="s">
        <v>135</v>
      </c>
      <c r="I4659" t="s">
        <v>136</v>
      </c>
      <c r="J4659" t="s">
        <v>137</v>
      </c>
      <c r="K4659" t="s">
        <v>138</v>
      </c>
      <c r="L4659" t="s">
        <v>13490</v>
      </c>
      <c r="M4659" t="s">
        <v>13491</v>
      </c>
      <c r="N4659">
        <v>1.1305555549999999</v>
      </c>
      <c r="O4659">
        <v>0</v>
      </c>
      <c r="P4659">
        <v>430</v>
      </c>
      <c r="Q4659">
        <v>0</v>
      </c>
      <c r="R4659">
        <v>75</v>
      </c>
      <c r="S4659">
        <v>0</v>
      </c>
      <c r="T4659">
        <v>65</v>
      </c>
      <c r="U4659">
        <v>0</v>
      </c>
      <c r="V4659">
        <v>0</v>
      </c>
      <c r="W4659">
        <v>0</v>
      </c>
      <c r="X4659">
        <v>115.49290158413748</v>
      </c>
      <c r="Y4659">
        <v>0</v>
      </c>
      <c r="Z4659">
        <v>43.483248363100941</v>
      </c>
      <c r="AA4659">
        <v>0</v>
      </c>
      <c r="AB4659">
        <v>33.083370777948282</v>
      </c>
      <c r="AC4659">
        <v>0</v>
      </c>
      <c r="AD4659">
        <v>0</v>
      </c>
      <c r="AE4659">
        <v>192.0595207251867</v>
      </c>
    </row>
    <row r="4660" spans="1:31" x14ac:dyDescent="0.25">
      <c r="A4660">
        <v>2369363</v>
      </c>
      <c r="B4660">
        <v>1</v>
      </c>
      <c r="C4660" t="s">
        <v>81</v>
      </c>
      <c r="D4660" t="s">
        <v>113</v>
      </c>
      <c r="E4660" t="s">
        <v>225</v>
      </c>
      <c r="F4660" t="s">
        <v>13492</v>
      </c>
      <c r="G4660" t="s">
        <v>219</v>
      </c>
      <c r="H4660" t="s">
        <v>151</v>
      </c>
      <c r="I4660" t="s">
        <v>136</v>
      </c>
      <c r="J4660" t="s">
        <v>137</v>
      </c>
      <c r="K4660" t="s">
        <v>138</v>
      </c>
      <c r="L4660" t="s">
        <v>13493</v>
      </c>
      <c r="M4660" t="s">
        <v>13494</v>
      </c>
      <c r="N4660">
        <v>2.2480555550000001</v>
      </c>
      <c r="O4660">
        <v>0</v>
      </c>
      <c r="P4660">
        <v>110</v>
      </c>
      <c r="Q4660">
        <v>0</v>
      </c>
      <c r="R4660">
        <v>0</v>
      </c>
      <c r="S4660">
        <v>0</v>
      </c>
      <c r="T4660">
        <v>14</v>
      </c>
      <c r="U4660">
        <v>0</v>
      </c>
      <c r="V4660">
        <v>0</v>
      </c>
      <c r="W4660">
        <v>0</v>
      </c>
      <c r="X4660">
        <v>52.623681890030085</v>
      </c>
      <c r="Y4660">
        <v>0</v>
      </c>
      <c r="Z4660">
        <v>0</v>
      </c>
      <c r="AA4660">
        <v>0</v>
      </c>
      <c r="AB4660">
        <v>32.25533768708226</v>
      </c>
      <c r="AC4660">
        <v>0</v>
      </c>
      <c r="AD4660">
        <v>0</v>
      </c>
      <c r="AE4660">
        <v>84.879019577112345</v>
      </c>
    </row>
    <row r="4661" spans="1:31" x14ac:dyDescent="0.25">
      <c r="A4661">
        <v>2369383</v>
      </c>
      <c r="B4661">
        <v>1</v>
      </c>
      <c r="C4661" t="s">
        <v>80</v>
      </c>
      <c r="D4661" t="s">
        <v>90</v>
      </c>
      <c r="E4661" t="s">
        <v>148</v>
      </c>
      <c r="F4661" t="s">
        <v>13495</v>
      </c>
      <c r="G4661" t="s">
        <v>150</v>
      </c>
      <c r="H4661" t="s">
        <v>151</v>
      </c>
      <c r="I4661" t="s">
        <v>136</v>
      </c>
      <c r="J4661" t="s">
        <v>137</v>
      </c>
      <c r="K4661" t="s">
        <v>138</v>
      </c>
      <c r="L4661" t="s">
        <v>13496</v>
      </c>
      <c r="M4661" t="s">
        <v>13497</v>
      </c>
      <c r="N4661">
        <v>1.6425000000000001</v>
      </c>
      <c r="O4661">
        <v>0</v>
      </c>
      <c r="P4661">
        <v>9</v>
      </c>
      <c r="Q4661">
        <v>0</v>
      </c>
      <c r="R4661">
        <v>0</v>
      </c>
      <c r="S4661">
        <v>0</v>
      </c>
      <c r="T4661">
        <v>1</v>
      </c>
      <c r="U4661">
        <v>0</v>
      </c>
      <c r="V4661">
        <v>0</v>
      </c>
      <c r="W4661">
        <v>0</v>
      </c>
      <c r="X4661">
        <v>5.9166781730295614</v>
      </c>
      <c r="Y4661">
        <v>0</v>
      </c>
      <c r="Z4661">
        <v>0</v>
      </c>
      <c r="AA4661">
        <v>0</v>
      </c>
      <c r="AB4661">
        <v>3.5279001857122498</v>
      </c>
      <c r="AC4661">
        <v>0</v>
      </c>
      <c r="AD4661">
        <v>0</v>
      </c>
      <c r="AE4661">
        <v>9.4445783587418113</v>
      </c>
    </row>
    <row r="4662" spans="1:31" x14ac:dyDescent="0.25">
      <c r="A4662">
        <v>2369134</v>
      </c>
      <c r="B4662">
        <v>1</v>
      </c>
      <c r="C4662" t="s">
        <v>80</v>
      </c>
      <c r="D4662" t="s">
        <v>100</v>
      </c>
      <c r="E4662" t="s">
        <v>148</v>
      </c>
      <c r="F4662" t="s">
        <v>13498</v>
      </c>
      <c r="G4662" t="s">
        <v>160</v>
      </c>
      <c r="H4662" t="s">
        <v>151</v>
      </c>
      <c r="I4662" t="s">
        <v>136</v>
      </c>
      <c r="J4662" t="s">
        <v>137</v>
      </c>
      <c r="K4662" t="s">
        <v>138</v>
      </c>
      <c r="L4662" t="s">
        <v>13499</v>
      </c>
      <c r="M4662" t="s">
        <v>13500</v>
      </c>
      <c r="N4662">
        <v>1.7083333329999999</v>
      </c>
      <c r="O4662">
        <v>0</v>
      </c>
      <c r="P4662">
        <v>1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0.53862811196057492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0.53862811196057492</v>
      </c>
    </row>
    <row r="4663" spans="1:31" x14ac:dyDescent="0.25">
      <c r="A4663">
        <v>2369526</v>
      </c>
      <c r="B4663">
        <v>1</v>
      </c>
      <c r="C4663" t="s">
        <v>80</v>
      </c>
      <c r="D4663" t="s">
        <v>90</v>
      </c>
      <c r="E4663" t="s">
        <v>148</v>
      </c>
      <c r="F4663" t="s">
        <v>13501</v>
      </c>
      <c r="G4663" t="s">
        <v>160</v>
      </c>
      <c r="H4663" t="s">
        <v>151</v>
      </c>
      <c r="I4663" t="s">
        <v>136</v>
      </c>
      <c r="J4663" t="s">
        <v>137</v>
      </c>
      <c r="K4663" t="s">
        <v>138</v>
      </c>
      <c r="L4663" t="s">
        <v>13502</v>
      </c>
      <c r="M4663" t="s">
        <v>13503</v>
      </c>
      <c r="N4663">
        <v>7.198611111</v>
      </c>
      <c r="O4663">
        <v>0</v>
      </c>
      <c r="P4663">
        <v>9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23.219644405261391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23.219644405261391</v>
      </c>
    </row>
    <row r="4664" spans="1:31" x14ac:dyDescent="0.25">
      <c r="A4664">
        <v>2369420</v>
      </c>
      <c r="B4664">
        <v>1</v>
      </c>
      <c r="C4664" t="s">
        <v>81</v>
      </c>
      <c r="D4664" t="s">
        <v>125</v>
      </c>
      <c r="E4664" t="s">
        <v>166</v>
      </c>
      <c r="F4664" t="s">
        <v>13504</v>
      </c>
      <c r="G4664" t="s">
        <v>168</v>
      </c>
      <c r="H4664" t="s">
        <v>135</v>
      </c>
      <c r="I4664" t="s">
        <v>136</v>
      </c>
      <c r="J4664" t="s">
        <v>137</v>
      </c>
      <c r="K4664" t="s">
        <v>138</v>
      </c>
      <c r="L4664" t="s">
        <v>13505</v>
      </c>
      <c r="M4664" t="s">
        <v>13506</v>
      </c>
      <c r="N4664">
        <v>0.25805555499999999</v>
      </c>
      <c r="O4664">
        <v>0</v>
      </c>
      <c r="P4664">
        <v>51</v>
      </c>
      <c r="Q4664">
        <v>42</v>
      </c>
      <c r="R4664">
        <v>205</v>
      </c>
      <c r="S4664">
        <v>5</v>
      </c>
      <c r="T4664">
        <v>8</v>
      </c>
      <c r="U4664">
        <v>1</v>
      </c>
      <c r="V4664">
        <v>0</v>
      </c>
      <c r="W4664">
        <v>0</v>
      </c>
      <c r="X4664">
        <v>2.8788095281665962</v>
      </c>
      <c r="Y4664">
        <v>85.703684201837078</v>
      </c>
      <c r="Z4664">
        <v>194.92027119591322</v>
      </c>
      <c r="AA4664">
        <v>1.4702422501309138</v>
      </c>
      <c r="AB4664">
        <v>6.3316244386473342</v>
      </c>
      <c r="AC4664">
        <v>6.8233192656694603</v>
      </c>
      <c r="AD4664">
        <v>0</v>
      </c>
      <c r="AE4664">
        <v>298.12795088036461</v>
      </c>
    </row>
    <row r="4665" spans="1:31" x14ac:dyDescent="0.25">
      <c r="A4665">
        <v>2368779</v>
      </c>
      <c r="B4665">
        <v>1</v>
      </c>
      <c r="C4665" t="s">
        <v>81</v>
      </c>
      <c r="D4665" t="s">
        <v>113</v>
      </c>
      <c r="E4665" t="s">
        <v>154</v>
      </c>
      <c r="F4665" t="s">
        <v>13507</v>
      </c>
      <c r="G4665" t="s">
        <v>252</v>
      </c>
      <c r="H4665" t="s">
        <v>151</v>
      </c>
      <c r="I4665" t="s">
        <v>136</v>
      </c>
      <c r="J4665" t="s">
        <v>137</v>
      </c>
      <c r="K4665" t="s">
        <v>245</v>
      </c>
      <c r="L4665" t="s">
        <v>13508</v>
      </c>
      <c r="M4665" t="s">
        <v>13509</v>
      </c>
      <c r="N4665">
        <v>5.0888888879999996</v>
      </c>
      <c r="O4665">
        <v>0</v>
      </c>
      <c r="P4665">
        <v>225</v>
      </c>
      <c r="Q4665">
        <v>0</v>
      </c>
      <c r="R4665">
        <v>3</v>
      </c>
      <c r="S4665">
        <v>0</v>
      </c>
      <c r="T4665">
        <v>16</v>
      </c>
      <c r="U4665">
        <v>0</v>
      </c>
      <c r="V4665">
        <v>0</v>
      </c>
      <c r="W4665">
        <v>0</v>
      </c>
      <c r="X4665">
        <v>275.9933039581951</v>
      </c>
      <c r="Y4665">
        <v>0</v>
      </c>
      <c r="Z4665">
        <v>8.0227718559200714</v>
      </c>
      <c r="AA4665">
        <v>0</v>
      </c>
      <c r="AB4665">
        <v>39.418110051627337</v>
      </c>
      <c r="AC4665">
        <v>0</v>
      </c>
      <c r="AD4665">
        <v>0</v>
      </c>
      <c r="AE4665">
        <v>323.43418586574251</v>
      </c>
    </row>
    <row r="4666" spans="1:31" x14ac:dyDescent="0.25">
      <c r="A4666">
        <v>2369569</v>
      </c>
      <c r="B4666">
        <v>1</v>
      </c>
      <c r="C4666" t="s">
        <v>81</v>
      </c>
      <c r="D4666" t="s">
        <v>123</v>
      </c>
      <c r="E4666" t="s">
        <v>148</v>
      </c>
      <c r="F4666" t="s">
        <v>13510</v>
      </c>
      <c r="G4666" t="s">
        <v>160</v>
      </c>
      <c r="H4666" t="s">
        <v>151</v>
      </c>
      <c r="I4666" t="s">
        <v>136</v>
      </c>
      <c r="J4666" t="s">
        <v>137</v>
      </c>
      <c r="K4666" t="s">
        <v>138</v>
      </c>
      <c r="L4666" t="s">
        <v>13511</v>
      </c>
      <c r="M4666" t="s">
        <v>13512</v>
      </c>
      <c r="N4666">
        <v>0.86805555499999998</v>
      </c>
      <c r="O4666">
        <v>0</v>
      </c>
      <c r="P4666">
        <v>7</v>
      </c>
      <c r="Q4666">
        <v>0</v>
      </c>
      <c r="R4666">
        <v>0</v>
      </c>
      <c r="S4666">
        <v>0</v>
      </c>
      <c r="T4666">
        <v>1</v>
      </c>
      <c r="U4666">
        <v>0</v>
      </c>
      <c r="V4666">
        <v>0</v>
      </c>
      <c r="W4666">
        <v>0</v>
      </c>
      <c r="X4666">
        <v>1.9662550637796121</v>
      </c>
      <c r="Y4666">
        <v>0</v>
      </c>
      <c r="Z4666">
        <v>0</v>
      </c>
      <c r="AA4666">
        <v>0</v>
      </c>
      <c r="AB4666">
        <v>1.4338016246699306</v>
      </c>
      <c r="AC4666">
        <v>0</v>
      </c>
      <c r="AD4666">
        <v>0</v>
      </c>
      <c r="AE4666">
        <v>3.4000566884495429</v>
      </c>
    </row>
    <row r="4667" spans="1:31" x14ac:dyDescent="0.25">
      <c r="A4667">
        <v>2368836</v>
      </c>
      <c r="B4667">
        <v>1</v>
      </c>
      <c r="C4667" t="s">
        <v>80</v>
      </c>
      <c r="D4667" t="s">
        <v>82</v>
      </c>
      <c r="E4667" t="s">
        <v>225</v>
      </c>
      <c r="F4667" t="s">
        <v>13513</v>
      </c>
      <c r="G4667" t="s">
        <v>244</v>
      </c>
      <c r="H4667" t="s">
        <v>151</v>
      </c>
      <c r="I4667" t="s">
        <v>136</v>
      </c>
      <c r="J4667" t="s">
        <v>137</v>
      </c>
      <c r="K4667" t="s">
        <v>245</v>
      </c>
      <c r="L4667" t="s">
        <v>13514</v>
      </c>
      <c r="M4667" t="s">
        <v>13515</v>
      </c>
      <c r="N4667">
        <v>1.450555555</v>
      </c>
      <c r="O4667">
        <v>0</v>
      </c>
      <c r="P4667">
        <v>136</v>
      </c>
      <c r="Q4667">
        <v>0</v>
      </c>
      <c r="R4667">
        <v>0</v>
      </c>
      <c r="S4667">
        <v>0</v>
      </c>
      <c r="T4667">
        <v>15</v>
      </c>
      <c r="U4667">
        <v>0</v>
      </c>
      <c r="V4667">
        <v>0</v>
      </c>
      <c r="W4667">
        <v>0</v>
      </c>
      <c r="X4667">
        <v>52.816895166803008</v>
      </c>
      <c r="Y4667">
        <v>0</v>
      </c>
      <c r="Z4667">
        <v>0</v>
      </c>
      <c r="AA4667">
        <v>0</v>
      </c>
      <c r="AB4667">
        <v>29.064167161975433</v>
      </c>
      <c r="AC4667">
        <v>0</v>
      </c>
      <c r="AD4667">
        <v>0</v>
      </c>
      <c r="AE4667">
        <v>81.881062328778441</v>
      </c>
    </row>
    <row r="4668" spans="1:31" x14ac:dyDescent="0.25">
      <c r="A4668">
        <v>2369426</v>
      </c>
      <c r="B4668">
        <v>1</v>
      </c>
      <c r="C4668" t="s">
        <v>80</v>
      </c>
      <c r="D4668" t="s">
        <v>110</v>
      </c>
      <c r="E4668" t="s">
        <v>175</v>
      </c>
      <c r="F4668" t="s">
        <v>986</v>
      </c>
      <c r="G4668" t="s">
        <v>219</v>
      </c>
      <c r="H4668" t="s">
        <v>151</v>
      </c>
      <c r="I4668" t="s">
        <v>136</v>
      </c>
      <c r="J4668" t="s">
        <v>137</v>
      </c>
      <c r="K4668" t="s">
        <v>138</v>
      </c>
      <c r="L4668" t="s">
        <v>13516</v>
      </c>
      <c r="M4668" t="s">
        <v>13517</v>
      </c>
      <c r="N4668">
        <v>2.0972222220000001</v>
      </c>
      <c r="O4668">
        <v>0</v>
      </c>
      <c r="P4668">
        <v>31</v>
      </c>
      <c r="Q4668">
        <v>0</v>
      </c>
      <c r="R4668">
        <v>0</v>
      </c>
      <c r="S4668">
        <v>0</v>
      </c>
      <c r="T4668">
        <v>1</v>
      </c>
      <c r="U4668">
        <v>0</v>
      </c>
      <c r="V4668">
        <v>0</v>
      </c>
      <c r="W4668">
        <v>0</v>
      </c>
      <c r="X4668">
        <v>48.071868790734591</v>
      </c>
      <c r="Y4668">
        <v>0</v>
      </c>
      <c r="Z4668">
        <v>0</v>
      </c>
      <c r="AA4668">
        <v>0</v>
      </c>
      <c r="AB4668">
        <v>5.1354546013802249</v>
      </c>
      <c r="AC4668">
        <v>0</v>
      </c>
      <c r="AD4668">
        <v>0</v>
      </c>
      <c r="AE4668">
        <v>53.207323392114816</v>
      </c>
    </row>
    <row r="4669" spans="1:31" x14ac:dyDescent="0.25">
      <c r="A4669">
        <v>2368736</v>
      </c>
      <c r="B4669">
        <v>1</v>
      </c>
      <c r="C4669" t="s">
        <v>80</v>
      </c>
      <c r="D4669" t="s">
        <v>97</v>
      </c>
      <c r="E4669" t="s">
        <v>132</v>
      </c>
      <c r="F4669" t="s">
        <v>13518</v>
      </c>
      <c r="G4669" t="s">
        <v>168</v>
      </c>
      <c r="H4669" t="s">
        <v>135</v>
      </c>
      <c r="I4669" t="s">
        <v>136</v>
      </c>
      <c r="J4669" t="s">
        <v>137</v>
      </c>
      <c r="K4669" t="s">
        <v>138</v>
      </c>
      <c r="L4669" t="s">
        <v>13519</v>
      </c>
      <c r="M4669" t="s">
        <v>13520</v>
      </c>
      <c r="N4669">
        <v>1.5141666659999999</v>
      </c>
      <c r="O4669">
        <v>0</v>
      </c>
      <c r="P4669">
        <v>463</v>
      </c>
      <c r="Q4669">
        <v>2</v>
      </c>
      <c r="R4669">
        <v>88</v>
      </c>
      <c r="S4669">
        <v>13</v>
      </c>
      <c r="T4669">
        <v>358</v>
      </c>
      <c r="U4669">
        <v>6</v>
      </c>
      <c r="V4669">
        <v>1</v>
      </c>
      <c r="W4669">
        <v>0</v>
      </c>
      <c r="X4669">
        <v>218.62383615038559</v>
      </c>
      <c r="Y4669">
        <v>35.41398111905724</v>
      </c>
      <c r="Z4669">
        <v>80.27453668688365</v>
      </c>
      <c r="AA4669">
        <v>83.203788907145679</v>
      </c>
      <c r="AB4669">
        <v>555.90578776703649</v>
      </c>
      <c r="AC4669">
        <v>442.21260366781632</v>
      </c>
      <c r="AD4669">
        <v>57.771000454891038</v>
      </c>
      <c r="AE4669">
        <v>1473.405534753216</v>
      </c>
    </row>
    <row r="4670" spans="1:31" x14ac:dyDescent="0.25">
      <c r="A4670">
        <v>2369277</v>
      </c>
      <c r="B4670">
        <v>1</v>
      </c>
      <c r="C4670" t="s">
        <v>81</v>
      </c>
      <c r="D4670" t="s">
        <v>117</v>
      </c>
      <c r="E4670" t="s">
        <v>225</v>
      </c>
      <c r="F4670" t="s">
        <v>13521</v>
      </c>
      <c r="G4670" t="s">
        <v>219</v>
      </c>
      <c r="H4670" t="s">
        <v>151</v>
      </c>
      <c r="I4670" t="s">
        <v>136</v>
      </c>
      <c r="J4670" t="s">
        <v>137</v>
      </c>
      <c r="K4670" t="s">
        <v>138</v>
      </c>
      <c r="L4670" t="s">
        <v>13522</v>
      </c>
      <c r="M4670" t="s">
        <v>13523</v>
      </c>
      <c r="N4670">
        <v>2.6277777769999999</v>
      </c>
      <c r="O4670">
        <v>0</v>
      </c>
      <c r="P4670">
        <v>63</v>
      </c>
      <c r="Q4670">
        <v>0</v>
      </c>
      <c r="R4670">
        <v>0</v>
      </c>
      <c r="S4670">
        <v>0</v>
      </c>
      <c r="T4670">
        <v>3</v>
      </c>
      <c r="U4670">
        <v>0</v>
      </c>
      <c r="V4670">
        <v>0</v>
      </c>
      <c r="W4670">
        <v>0</v>
      </c>
      <c r="X4670">
        <v>31.687100970891084</v>
      </c>
      <c r="Y4670">
        <v>0</v>
      </c>
      <c r="Z4670">
        <v>0</v>
      </c>
      <c r="AA4670">
        <v>0</v>
      </c>
      <c r="AB4670">
        <v>6.6824813183203773</v>
      </c>
      <c r="AC4670">
        <v>0</v>
      </c>
      <c r="AD4670">
        <v>0</v>
      </c>
      <c r="AE4670">
        <v>38.369582289211465</v>
      </c>
    </row>
    <row r="4671" spans="1:31" x14ac:dyDescent="0.25">
      <c r="A4671">
        <v>2369214</v>
      </c>
      <c r="B4671">
        <v>1</v>
      </c>
      <c r="C4671" t="s">
        <v>81</v>
      </c>
      <c r="D4671" t="s">
        <v>128</v>
      </c>
      <c r="E4671" t="s">
        <v>132</v>
      </c>
      <c r="F4671" t="s">
        <v>13524</v>
      </c>
      <c r="G4671" t="s">
        <v>134</v>
      </c>
      <c r="H4671" t="s">
        <v>135</v>
      </c>
      <c r="I4671" t="s">
        <v>136</v>
      </c>
      <c r="J4671" t="s">
        <v>137</v>
      </c>
      <c r="K4671" t="s">
        <v>138</v>
      </c>
      <c r="L4671" t="s">
        <v>13525</v>
      </c>
      <c r="M4671" t="s">
        <v>13526</v>
      </c>
      <c r="N4671">
        <v>3.4527777770000001</v>
      </c>
      <c r="O4671">
        <v>0</v>
      </c>
      <c r="P4671">
        <v>77</v>
      </c>
      <c r="Q4671">
        <v>0</v>
      </c>
      <c r="R4671">
        <v>2</v>
      </c>
      <c r="S4671">
        <v>0</v>
      </c>
      <c r="T4671">
        <v>7</v>
      </c>
      <c r="U4671">
        <v>0</v>
      </c>
      <c r="V4671">
        <v>0</v>
      </c>
      <c r="W4671">
        <v>0</v>
      </c>
      <c r="X4671">
        <v>44.627596293648111</v>
      </c>
      <c r="Y4671">
        <v>0</v>
      </c>
      <c r="Z4671">
        <v>1.4401591927070401</v>
      </c>
      <c r="AA4671">
        <v>0</v>
      </c>
      <c r="AB4671">
        <v>19.452007318111807</v>
      </c>
      <c r="AC4671">
        <v>0</v>
      </c>
      <c r="AD4671">
        <v>0</v>
      </c>
      <c r="AE4671">
        <v>65.519762804466964</v>
      </c>
    </row>
    <row r="4672" spans="1:31" x14ac:dyDescent="0.25">
      <c r="A4672">
        <v>2369237</v>
      </c>
      <c r="B4672">
        <v>1</v>
      </c>
      <c r="C4672" t="s">
        <v>80</v>
      </c>
      <c r="D4672" t="s">
        <v>101</v>
      </c>
      <c r="E4672" t="s">
        <v>225</v>
      </c>
      <c r="F4672" t="s">
        <v>13527</v>
      </c>
      <c r="G4672" t="s">
        <v>156</v>
      </c>
      <c r="H4672" t="s">
        <v>151</v>
      </c>
      <c r="I4672" t="s">
        <v>136</v>
      </c>
      <c r="J4672" t="s">
        <v>137</v>
      </c>
      <c r="K4672" t="s">
        <v>138</v>
      </c>
      <c r="L4672" t="s">
        <v>13528</v>
      </c>
      <c r="M4672" t="s">
        <v>13529</v>
      </c>
      <c r="N4672">
        <v>0.97305555499999996</v>
      </c>
      <c r="O4672">
        <v>0</v>
      </c>
      <c r="P4672">
        <v>2</v>
      </c>
      <c r="Q4672">
        <v>0</v>
      </c>
      <c r="R4672">
        <v>0</v>
      </c>
      <c r="S4672">
        <v>0</v>
      </c>
      <c r="T4672">
        <v>5</v>
      </c>
      <c r="U4672">
        <v>0</v>
      </c>
      <c r="V4672">
        <v>0</v>
      </c>
      <c r="W4672">
        <v>0</v>
      </c>
      <c r="X4672">
        <v>0.46939221647537777</v>
      </c>
      <c r="Y4672">
        <v>0</v>
      </c>
      <c r="Z4672">
        <v>0</v>
      </c>
      <c r="AA4672">
        <v>0</v>
      </c>
      <c r="AB4672">
        <v>12.883418278322498</v>
      </c>
      <c r="AC4672">
        <v>0</v>
      </c>
      <c r="AD4672">
        <v>0</v>
      </c>
      <c r="AE4672">
        <v>13.352810494797875</v>
      </c>
    </row>
    <row r="4673" spans="1:31" x14ac:dyDescent="0.25">
      <c r="A4673">
        <v>2369586</v>
      </c>
      <c r="B4673">
        <v>1</v>
      </c>
      <c r="C4673" t="s">
        <v>80</v>
      </c>
      <c r="D4673" t="s">
        <v>90</v>
      </c>
      <c r="E4673" t="s">
        <v>148</v>
      </c>
      <c r="F4673" t="s">
        <v>13530</v>
      </c>
      <c r="G4673" t="s">
        <v>160</v>
      </c>
      <c r="H4673" t="s">
        <v>151</v>
      </c>
      <c r="I4673" t="s">
        <v>136</v>
      </c>
      <c r="J4673" t="s">
        <v>137</v>
      </c>
      <c r="K4673" t="s">
        <v>138</v>
      </c>
      <c r="L4673" t="s">
        <v>13531</v>
      </c>
      <c r="M4673" t="s">
        <v>13532</v>
      </c>
      <c r="N4673">
        <v>3.5952777770000002</v>
      </c>
      <c r="O4673">
        <v>0</v>
      </c>
      <c r="P4673">
        <v>1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1.8665579105289161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1.8665579105289161</v>
      </c>
    </row>
    <row r="4674" spans="1:31" x14ac:dyDescent="0.25">
      <c r="A4674">
        <v>2369091</v>
      </c>
      <c r="B4674">
        <v>1</v>
      </c>
      <c r="C4674" t="s">
        <v>80</v>
      </c>
      <c r="D4674" t="s">
        <v>83</v>
      </c>
      <c r="E4674" t="s">
        <v>320</v>
      </c>
      <c r="F4674" t="s">
        <v>1762</v>
      </c>
      <c r="G4674" t="s">
        <v>168</v>
      </c>
      <c r="H4674" t="s">
        <v>135</v>
      </c>
      <c r="I4674" t="s">
        <v>136</v>
      </c>
      <c r="J4674" t="s">
        <v>137</v>
      </c>
      <c r="K4674" t="s">
        <v>138</v>
      </c>
      <c r="L4674" t="s">
        <v>13533</v>
      </c>
      <c r="M4674" t="s">
        <v>13534</v>
      </c>
      <c r="N4674">
        <v>1.737222222</v>
      </c>
      <c r="O4674">
        <v>0</v>
      </c>
      <c r="P4674">
        <v>1640</v>
      </c>
      <c r="Q4674">
        <v>0</v>
      </c>
      <c r="R4674">
        <v>0</v>
      </c>
      <c r="S4674">
        <v>0</v>
      </c>
      <c r="T4674">
        <v>20</v>
      </c>
      <c r="U4674">
        <v>0</v>
      </c>
      <c r="V4674">
        <v>0</v>
      </c>
      <c r="W4674">
        <v>0</v>
      </c>
      <c r="X4674">
        <v>910.05253924134934</v>
      </c>
      <c r="Y4674">
        <v>0</v>
      </c>
      <c r="Z4674">
        <v>0</v>
      </c>
      <c r="AA4674">
        <v>0</v>
      </c>
      <c r="AB4674">
        <v>123.25875407693719</v>
      </c>
      <c r="AC4674">
        <v>0</v>
      </c>
      <c r="AD4674">
        <v>0</v>
      </c>
      <c r="AE4674">
        <v>1033.3112933182865</v>
      </c>
    </row>
    <row r="4675" spans="1:31" x14ac:dyDescent="0.25">
      <c r="A4675">
        <v>2369300</v>
      </c>
      <c r="B4675">
        <v>1</v>
      </c>
      <c r="C4675" t="s">
        <v>80</v>
      </c>
      <c r="D4675" t="s">
        <v>104</v>
      </c>
      <c r="E4675" t="s">
        <v>320</v>
      </c>
      <c r="F4675" t="s">
        <v>13535</v>
      </c>
      <c r="G4675" t="s">
        <v>168</v>
      </c>
      <c r="H4675" t="s">
        <v>135</v>
      </c>
      <c r="I4675" t="s">
        <v>136</v>
      </c>
      <c r="J4675" t="s">
        <v>137</v>
      </c>
      <c r="K4675" t="s">
        <v>138</v>
      </c>
      <c r="L4675" t="s">
        <v>13536</v>
      </c>
      <c r="M4675" t="s">
        <v>13537</v>
      </c>
      <c r="N4675">
        <v>0.41916666600000002</v>
      </c>
      <c r="O4675">
        <v>1</v>
      </c>
      <c r="P4675">
        <v>468</v>
      </c>
      <c r="Q4675">
        <v>23</v>
      </c>
      <c r="R4675">
        <v>28</v>
      </c>
      <c r="S4675">
        <v>29</v>
      </c>
      <c r="T4675">
        <v>72</v>
      </c>
      <c r="U4675">
        <v>5</v>
      </c>
      <c r="V4675">
        <v>0</v>
      </c>
      <c r="W4675">
        <v>1.086903353993701</v>
      </c>
      <c r="X4675">
        <v>52.703516291944958</v>
      </c>
      <c r="Y4675">
        <v>24.811177011711074</v>
      </c>
      <c r="Z4675">
        <v>8.0416477797801296</v>
      </c>
      <c r="AA4675">
        <v>247.99646181457854</v>
      </c>
      <c r="AB4675">
        <v>37.456179699378232</v>
      </c>
      <c r="AC4675">
        <v>125.93980046805052</v>
      </c>
      <c r="AD4675">
        <v>0</v>
      </c>
      <c r="AE4675">
        <v>498.03568641943718</v>
      </c>
    </row>
    <row r="4676" spans="1:31" x14ac:dyDescent="0.25">
      <c r="A4676">
        <v>2369360</v>
      </c>
      <c r="B4676">
        <v>1</v>
      </c>
      <c r="C4676" t="s">
        <v>81</v>
      </c>
      <c r="D4676" t="s">
        <v>126</v>
      </c>
      <c r="E4676" t="s">
        <v>132</v>
      </c>
      <c r="F4676" t="s">
        <v>13538</v>
      </c>
      <c r="G4676" t="s">
        <v>168</v>
      </c>
      <c r="H4676" t="s">
        <v>135</v>
      </c>
      <c r="I4676" t="s">
        <v>136</v>
      </c>
      <c r="J4676" t="s">
        <v>137</v>
      </c>
      <c r="K4676" t="s">
        <v>138</v>
      </c>
      <c r="L4676" t="s">
        <v>13539</v>
      </c>
      <c r="M4676" t="s">
        <v>13540</v>
      </c>
      <c r="N4676">
        <v>0.75111111100000005</v>
      </c>
      <c r="O4676">
        <v>0</v>
      </c>
      <c r="P4676">
        <v>468</v>
      </c>
      <c r="Q4676">
        <v>3</v>
      </c>
      <c r="R4676">
        <v>101</v>
      </c>
      <c r="S4676">
        <v>1</v>
      </c>
      <c r="T4676">
        <v>24</v>
      </c>
      <c r="U4676">
        <v>0</v>
      </c>
      <c r="V4676">
        <v>0</v>
      </c>
      <c r="W4676">
        <v>0</v>
      </c>
      <c r="X4676">
        <v>62.654286916653255</v>
      </c>
      <c r="Y4676">
        <v>27.576147604777194</v>
      </c>
      <c r="Z4676">
        <v>102.00575823733851</v>
      </c>
      <c r="AA4676">
        <v>1.6191940538191945</v>
      </c>
      <c r="AB4676">
        <v>41.913031587316702</v>
      </c>
      <c r="AC4676">
        <v>0</v>
      </c>
      <c r="AD4676">
        <v>0</v>
      </c>
      <c r="AE4676">
        <v>235.76841839990487</v>
      </c>
    </row>
    <row r="4677" spans="1:31" x14ac:dyDescent="0.25">
      <c r="A4677">
        <v>2369108</v>
      </c>
      <c r="B4677">
        <v>1</v>
      </c>
      <c r="C4677" t="s">
        <v>80</v>
      </c>
      <c r="D4677" t="s">
        <v>110</v>
      </c>
      <c r="E4677" t="s">
        <v>148</v>
      </c>
      <c r="F4677" t="s">
        <v>13541</v>
      </c>
      <c r="G4677" t="s">
        <v>181</v>
      </c>
      <c r="H4677" t="s">
        <v>151</v>
      </c>
      <c r="I4677" t="s">
        <v>136</v>
      </c>
      <c r="J4677" t="s">
        <v>3</v>
      </c>
      <c r="K4677" t="s">
        <v>138</v>
      </c>
      <c r="L4677" t="s">
        <v>13542</v>
      </c>
      <c r="M4677" t="s">
        <v>13543</v>
      </c>
      <c r="N4677">
        <v>4.5075000000000003</v>
      </c>
      <c r="O4677">
        <v>0</v>
      </c>
      <c r="P4677">
        <v>16</v>
      </c>
      <c r="Q4677">
        <v>0</v>
      </c>
      <c r="R4677">
        <v>0</v>
      </c>
      <c r="S4677">
        <v>0</v>
      </c>
      <c r="T4677">
        <v>1</v>
      </c>
      <c r="U4677">
        <v>0</v>
      </c>
      <c r="V4677">
        <v>0</v>
      </c>
      <c r="W4677">
        <v>0</v>
      </c>
      <c r="X4677">
        <v>29.643638573717599</v>
      </c>
      <c r="Y4677">
        <v>0</v>
      </c>
      <c r="Z4677">
        <v>0</v>
      </c>
      <c r="AA4677">
        <v>0</v>
      </c>
      <c r="AB4677">
        <v>11.608519541813791</v>
      </c>
      <c r="AC4677">
        <v>0</v>
      </c>
      <c r="AD4677">
        <v>0</v>
      </c>
      <c r="AE4677">
        <v>41.252158115531387</v>
      </c>
    </row>
    <row r="4678" spans="1:31" x14ac:dyDescent="0.25">
      <c r="A4678">
        <v>2368759</v>
      </c>
      <c r="B4678">
        <v>1</v>
      </c>
      <c r="C4678" t="s">
        <v>80</v>
      </c>
      <c r="D4678" t="s">
        <v>103</v>
      </c>
      <c r="E4678" t="s">
        <v>132</v>
      </c>
      <c r="F4678" t="s">
        <v>1747</v>
      </c>
      <c r="G4678" t="s">
        <v>168</v>
      </c>
      <c r="H4678" t="s">
        <v>135</v>
      </c>
      <c r="I4678" t="s">
        <v>136</v>
      </c>
      <c r="J4678" t="s">
        <v>137</v>
      </c>
      <c r="K4678" t="s">
        <v>138</v>
      </c>
      <c r="L4678" t="s">
        <v>13544</v>
      </c>
      <c r="M4678" t="s">
        <v>13545</v>
      </c>
      <c r="N4678">
        <v>0.59027777699999995</v>
      </c>
      <c r="O4678">
        <v>0</v>
      </c>
      <c r="P4678">
        <v>1439</v>
      </c>
      <c r="Q4678">
        <v>0</v>
      </c>
      <c r="R4678">
        <v>2</v>
      </c>
      <c r="S4678">
        <v>0</v>
      </c>
      <c r="T4678">
        <v>165</v>
      </c>
      <c r="U4678">
        <v>0</v>
      </c>
      <c r="V4678">
        <v>0</v>
      </c>
      <c r="W4678">
        <v>0</v>
      </c>
      <c r="X4678">
        <v>259.24674527579327</v>
      </c>
      <c r="Y4678">
        <v>0</v>
      </c>
      <c r="Z4678">
        <v>0.17700216056756615</v>
      </c>
      <c r="AA4678">
        <v>0</v>
      </c>
      <c r="AB4678">
        <v>152.15686488644027</v>
      </c>
      <c r="AC4678">
        <v>0</v>
      </c>
      <c r="AD4678">
        <v>0</v>
      </c>
      <c r="AE4678">
        <v>411.58061232280113</v>
      </c>
    </row>
    <row r="4679" spans="1:31" x14ac:dyDescent="0.25">
      <c r="A4679">
        <v>2369400</v>
      </c>
      <c r="B4679">
        <v>1</v>
      </c>
      <c r="C4679" t="s">
        <v>81</v>
      </c>
      <c r="D4679" t="s">
        <v>121</v>
      </c>
      <c r="E4679" t="s">
        <v>171</v>
      </c>
      <c r="F4679" t="s">
        <v>13546</v>
      </c>
      <c r="G4679" t="s">
        <v>168</v>
      </c>
      <c r="H4679" t="s">
        <v>135</v>
      </c>
      <c r="I4679" t="s">
        <v>653</v>
      </c>
      <c r="J4679" t="s">
        <v>137</v>
      </c>
      <c r="K4679" t="s">
        <v>138</v>
      </c>
      <c r="L4679" t="s">
        <v>13547</v>
      </c>
      <c r="M4679" t="s">
        <v>13548</v>
      </c>
      <c r="N4679">
        <v>0.01</v>
      </c>
      <c r="O4679">
        <v>0</v>
      </c>
      <c r="P4679">
        <v>982</v>
      </c>
      <c r="Q4679">
        <v>7</v>
      </c>
      <c r="R4679">
        <v>30</v>
      </c>
      <c r="S4679">
        <v>8</v>
      </c>
      <c r="T4679">
        <v>49</v>
      </c>
      <c r="U4679">
        <v>0</v>
      </c>
      <c r="V4679">
        <v>0</v>
      </c>
      <c r="W4679">
        <v>0</v>
      </c>
      <c r="X4679">
        <v>1.4770632440882407</v>
      </c>
      <c r="Y4679">
        <v>0.12996175727060999</v>
      </c>
      <c r="Z4679">
        <v>0.22850445409596001</v>
      </c>
      <c r="AA4679">
        <v>0.31622423415211998</v>
      </c>
      <c r="AB4679">
        <v>0.59167473632457979</v>
      </c>
      <c r="AC4679">
        <v>0</v>
      </c>
      <c r="AD4679">
        <v>0</v>
      </c>
      <c r="AE4679">
        <v>2.7434284259315107</v>
      </c>
    </row>
    <row r="4680" spans="1:31" x14ac:dyDescent="0.25">
      <c r="A4680">
        <v>2368859</v>
      </c>
      <c r="B4680">
        <v>1</v>
      </c>
      <c r="C4680" t="s">
        <v>81</v>
      </c>
      <c r="D4680" t="s">
        <v>112</v>
      </c>
      <c r="E4680" t="s">
        <v>148</v>
      </c>
      <c r="F4680" t="s">
        <v>13549</v>
      </c>
      <c r="G4680" t="s">
        <v>160</v>
      </c>
      <c r="H4680" t="s">
        <v>151</v>
      </c>
      <c r="I4680" t="s">
        <v>136</v>
      </c>
      <c r="J4680" t="s">
        <v>137</v>
      </c>
      <c r="K4680" t="s">
        <v>138</v>
      </c>
      <c r="L4680" t="s">
        <v>13550</v>
      </c>
      <c r="M4680" t="s">
        <v>13551</v>
      </c>
      <c r="N4680">
        <v>1.1477777769999999</v>
      </c>
      <c r="O4680">
        <v>0</v>
      </c>
      <c r="P4680">
        <v>7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0.67079981195932459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0.67079981195932459</v>
      </c>
    </row>
    <row r="4681" spans="1:31" x14ac:dyDescent="0.25">
      <c r="A4681">
        <v>2368962</v>
      </c>
      <c r="B4681">
        <v>1</v>
      </c>
      <c r="C4681" t="s">
        <v>80</v>
      </c>
      <c r="D4681" t="s">
        <v>99</v>
      </c>
      <c r="E4681" t="s">
        <v>148</v>
      </c>
      <c r="F4681" t="s">
        <v>13552</v>
      </c>
      <c r="G4681" t="s">
        <v>160</v>
      </c>
      <c r="H4681" t="s">
        <v>151</v>
      </c>
      <c r="I4681" t="s">
        <v>136</v>
      </c>
      <c r="J4681" t="s">
        <v>137</v>
      </c>
      <c r="K4681" t="s">
        <v>138</v>
      </c>
      <c r="L4681" t="s">
        <v>13553</v>
      </c>
      <c r="M4681" t="s">
        <v>13554</v>
      </c>
      <c r="N4681">
        <v>1.7975000000000001</v>
      </c>
      <c r="O4681">
        <v>0</v>
      </c>
      <c r="P4681">
        <v>1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0.25242821055752224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0.25242821055752224</v>
      </c>
    </row>
    <row r="4682" spans="1:31" x14ac:dyDescent="0.25">
      <c r="A4682">
        <v>2369317</v>
      </c>
      <c r="B4682">
        <v>1</v>
      </c>
      <c r="C4682" t="s">
        <v>81</v>
      </c>
      <c r="D4682" t="s">
        <v>115</v>
      </c>
      <c r="E4682" t="s">
        <v>132</v>
      </c>
      <c r="F4682" t="s">
        <v>13555</v>
      </c>
      <c r="G4682" t="s">
        <v>134</v>
      </c>
      <c r="H4682" t="s">
        <v>135</v>
      </c>
      <c r="I4682" t="s">
        <v>136</v>
      </c>
      <c r="J4682" t="s">
        <v>137</v>
      </c>
      <c r="K4682" t="s">
        <v>138</v>
      </c>
      <c r="L4682" t="s">
        <v>13556</v>
      </c>
      <c r="M4682" t="s">
        <v>13557</v>
      </c>
      <c r="N4682">
        <v>0.62888888799999998</v>
      </c>
      <c r="O4682">
        <v>0</v>
      </c>
      <c r="P4682">
        <v>307</v>
      </c>
      <c r="Q4682">
        <v>0</v>
      </c>
      <c r="R4682">
        <v>37</v>
      </c>
      <c r="S4682">
        <v>1</v>
      </c>
      <c r="T4682">
        <v>28</v>
      </c>
      <c r="U4682">
        <v>0</v>
      </c>
      <c r="V4682">
        <v>0</v>
      </c>
      <c r="W4682">
        <v>0</v>
      </c>
      <c r="X4682">
        <v>25.528789282700707</v>
      </c>
      <c r="Y4682">
        <v>0</v>
      </c>
      <c r="Z4682">
        <v>18.322728225749721</v>
      </c>
      <c r="AA4682">
        <v>0</v>
      </c>
      <c r="AB4682">
        <v>6.0370856981203449</v>
      </c>
      <c r="AC4682">
        <v>0</v>
      </c>
      <c r="AD4682">
        <v>0</v>
      </c>
      <c r="AE4682">
        <v>49.888603206570771</v>
      </c>
    </row>
    <row r="4683" spans="1:31" x14ac:dyDescent="0.25">
      <c r="A4683">
        <v>2369337</v>
      </c>
      <c r="B4683">
        <v>1</v>
      </c>
      <c r="C4683" t="s">
        <v>81</v>
      </c>
      <c r="D4683" t="s">
        <v>128</v>
      </c>
      <c r="E4683" t="s">
        <v>132</v>
      </c>
      <c r="F4683" t="s">
        <v>13558</v>
      </c>
      <c r="G4683" t="s">
        <v>168</v>
      </c>
      <c r="H4683" t="s">
        <v>135</v>
      </c>
      <c r="I4683" t="s">
        <v>136</v>
      </c>
      <c r="J4683" t="s">
        <v>137</v>
      </c>
      <c r="K4683" t="s">
        <v>138</v>
      </c>
      <c r="L4683" t="s">
        <v>13559</v>
      </c>
      <c r="M4683" t="s">
        <v>13560</v>
      </c>
      <c r="N4683">
        <v>0.43888888799999998</v>
      </c>
      <c r="O4683">
        <v>0</v>
      </c>
      <c r="P4683">
        <v>727</v>
      </c>
      <c r="Q4683">
        <v>0</v>
      </c>
      <c r="R4683">
        <v>0</v>
      </c>
      <c r="S4683">
        <v>0</v>
      </c>
      <c r="T4683">
        <v>6</v>
      </c>
      <c r="U4683">
        <v>0</v>
      </c>
      <c r="V4683">
        <v>0</v>
      </c>
      <c r="W4683">
        <v>0</v>
      </c>
      <c r="X4683">
        <v>92.954873979532877</v>
      </c>
      <c r="Y4683">
        <v>0</v>
      </c>
      <c r="Z4683">
        <v>0</v>
      </c>
      <c r="AA4683">
        <v>0</v>
      </c>
      <c r="AB4683">
        <v>14.775065221392611</v>
      </c>
      <c r="AC4683">
        <v>0</v>
      </c>
      <c r="AD4683">
        <v>0</v>
      </c>
      <c r="AE4683">
        <v>107.72993920092549</v>
      </c>
    </row>
    <row r="4684" spans="1:31" x14ac:dyDescent="0.25">
      <c r="A4684">
        <v>2369509</v>
      </c>
      <c r="B4684">
        <v>1</v>
      </c>
      <c r="C4684" t="s">
        <v>80</v>
      </c>
      <c r="D4684" t="s">
        <v>110</v>
      </c>
      <c r="E4684" t="s">
        <v>148</v>
      </c>
      <c r="F4684" t="s">
        <v>13561</v>
      </c>
      <c r="G4684" t="s">
        <v>160</v>
      </c>
      <c r="H4684" t="s">
        <v>151</v>
      </c>
      <c r="I4684" t="s">
        <v>136</v>
      </c>
      <c r="J4684" t="s">
        <v>137</v>
      </c>
      <c r="K4684" t="s">
        <v>138</v>
      </c>
      <c r="L4684" t="s">
        <v>13562</v>
      </c>
      <c r="M4684" t="s">
        <v>13563</v>
      </c>
      <c r="N4684">
        <v>1.235833333</v>
      </c>
      <c r="O4684">
        <v>0</v>
      </c>
      <c r="P4684">
        <v>3</v>
      </c>
      <c r="Q4684">
        <v>0</v>
      </c>
      <c r="R4684">
        <v>0</v>
      </c>
      <c r="S4684">
        <v>0</v>
      </c>
      <c r="T4684">
        <v>1</v>
      </c>
      <c r="U4684">
        <v>0</v>
      </c>
      <c r="V4684">
        <v>0</v>
      </c>
      <c r="W4684">
        <v>0</v>
      </c>
      <c r="X4684">
        <v>1.5105628360369154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1.5105628360369154</v>
      </c>
    </row>
    <row r="4685" spans="1:31" x14ac:dyDescent="0.25">
      <c r="A4685">
        <v>2369486</v>
      </c>
      <c r="B4685">
        <v>1</v>
      </c>
      <c r="C4685" t="s">
        <v>80</v>
      </c>
      <c r="D4685" t="s">
        <v>102</v>
      </c>
      <c r="E4685" t="s">
        <v>148</v>
      </c>
      <c r="F4685" t="s">
        <v>13564</v>
      </c>
      <c r="G4685" t="s">
        <v>150</v>
      </c>
      <c r="H4685" t="s">
        <v>151</v>
      </c>
      <c r="I4685" t="s">
        <v>136</v>
      </c>
      <c r="J4685" t="s">
        <v>137</v>
      </c>
      <c r="K4685" t="s">
        <v>138</v>
      </c>
      <c r="L4685" t="s">
        <v>13565</v>
      </c>
      <c r="M4685" t="s">
        <v>13566</v>
      </c>
      <c r="N4685">
        <v>4.9836111110000001</v>
      </c>
      <c r="O4685">
        <v>0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17.904641527348065</v>
      </c>
      <c r="AA4685">
        <v>0</v>
      </c>
      <c r="AB4685">
        <v>0</v>
      </c>
      <c r="AC4685">
        <v>0</v>
      </c>
      <c r="AD4685">
        <v>0</v>
      </c>
      <c r="AE4685">
        <v>17.904641527348065</v>
      </c>
    </row>
    <row r="4686" spans="1:31" x14ac:dyDescent="0.25">
      <c r="A4686">
        <v>2369217</v>
      </c>
      <c r="B4686">
        <v>1</v>
      </c>
      <c r="C4686" t="s">
        <v>80</v>
      </c>
      <c r="D4686" t="s">
        <v>100</v>
      </c>
      <c r="E4686" t="s">
        <v>148</v>
      </c>
      <c r="F4686" t="s">
        <v>13567</v>
      </c>
      <c r="G4686" t="s">
        <v>156</v>
      </c>
      <c r="H4686" t="s">
        <v>151</v>
      </c>
      <c r="I4686" t="s">
        <v>136</v>
      </c>
      <c r="J4686" t="s">
        <v>137</v>
      </c>
      <c r="K4686" t="s">
        <v>138</v>
      </c>
      <c r="L4686" t="s">
        <v>13568</v>
      </c>
      <c r="M4686" t="s">
        <v>13569</v>
      </c>
      <c r="N4686">
        <v>3.0233333330000001</v>
      </c>
      <c r="O4686">
        <v>0</v>
      </c>
      <c r="P4686">
        <v>2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0.90744402132576896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0.90744402132576896</v>
      </c>
    </row>
    <row r="4687" spans="1:31" x14ac:dyDescent="0.25">
      <c r="A4687">
        <v>2369466</v>
      </c>
      <c r="B4687">
        <v>1</v>
      </c>
      <c r="C4687" t="s">
        <v>80</v>
      </c>
      <c r="D4687" t="s">
        <v>90</v>
      </c>
      <c r="E4687" t="s">
        <v>148</v>
      </c>
      <c r="F4687" t="s">
        <v>13570</v>
      </c>
      <c r="G4687" t="s">
        <v>156</v>
      </c>
      <c r="H4687" t="s">
        <v>151</v>
      </c>
      <c r="I4687" t="s">
        <v>136</v>
      </c>
      <c r="J4687" t="s">
        <v>137</v>
      </c>
      <c r="K4687" t="s">
        <v>138</v>
      </c>
      <c r="L4687" t="s">
        <v>13571</v>
      </c>
      <c r="M4687" t="s">
        <v>13572</v>
      </c>
      <c r="N4687">
        <v>0.45750000000000002</v>
      </c>
      <c r="O4687">
        <v>0</v>
      </c>
      <c r="P4687">
        <v>6</v>
      </c>
      <c r="Q4687">
        <v>0</v>
      </c>
      <c r="R4687">
        <v>0</v>
      </c>
      <c r="S4687">
        <v>0</v>
      </c>
      <c r="T4687">
        <v>2</v>
      </c>
      <c r="U4687">
        <v>0</v>
      </c>
      <c r="V4687">
        <v>0</v>
      </c>
      <c r="W4687">
        <v>0</v>
      </c>
      <c r="X4687">
        <v>0.55240705945966517</v>
      </c>
      <c r="Y4687">
        <v>0</v>
      </c>
      <c r="Z4687">
        <v>0</v>
      </c>
      <c r="AA4687">
        <v>0</v>
      </c>
      <c r="AB4687">
        <v>0.15148233987432003</v>
      </c>
      <c r="AC4687">
        <v>0</v>
      </c>
      <c r="AD4687">
        <v>0</v>
      </c>
      <c r="AE4687">
        <v>0.7038893993339852</v>
      </c>
    </row>
    <row r="4688" spans="1:31" x14ac:dyDescent="0.25">
      <c r="A4688">
        <v>2369025</v>
      </c>
      <c r="B4688">
        <v>1</v>
      </c>
      <c r="C4688" t="s">
        <v>80</v>
      </c>
      <c r="D4688" t="s">
        <v>100</v>
      </c>
      <c r="E4688" t="s">
        <v>171</v>
      </c>
      <c r="F4688" t="s">
        <v>13573</v>
      </c>
      <c r="G4688" t="s">
        <v>168</v>
      </c>
      <c r="H4688" t="s">
        <v>135</v>
      </c>
      <c r="I4688" t="s">
        <v>136</v>
      </c>
      <c r="J4688" t="s">
        <v>137</v>
      </c>
      <c r="K4688" t="s">
        <v>138</v>
      </c>
      <c r="L4688" t="s">
        <v>13574</v>
      </c>
      <c r="M4688" t="s">
        <v>13575</v>
      </c>
      <c r="N4688">
        <v>1.663333333</v>
      </c>
      <c r="O4688">
        <v>0</v>
      </c>
      <c r="P4688">
        <v>18</v>
      </c>
      <c r="Q4688">
        <v>1</v>
      </c>
      <c r="R4688">
        <v>12</v>
      </c>
      <c r="S4688">
        <v>6</v>
      </c>
      <c r="T4688">
        <v>40</v>
      </c>
      <c r="U4688">
        <v>5</v>
      </c>
      <c r="V4688">
        <v>12</v>
      </c>
      <c r="W4688">
        <v>0</v>
      </c>
      <c r="X4688">
        <v>10.53916413934085</v>
      </c>
      <c r="Y4688">
        <v>1.7173493617583073</v>
      </c>
      <c r="Z4688">
        <v>45.658778864762844</v>
      </c>
      <c r="AA4688">
        <v>56.698903529064275</v>
      </c>
      <c r="AB4688">
        <v>148.31054048034625</v>
      </c>
      <c r="AC4688">
        <v>142.71460384336675</v>
      </c>
      <c r="AD4688">
        <v>724.06664782808969</v>
      </c>
      <c r="AE4688">
        <v>1129.7059880467291</v>
      </c>
    </row>
    <row r="4689" spans="1:31" x14ac:dyDescent="0.25">
      <c r="A4689">
        <v>2369380</v>
      </c>
      <c r="B4689">
        <v>1</v>
      </c>
      <c r="C4689" t="s">
        <v>81</v>
      </c>
      <c r="D4689" t="s">
        <v>119</v>
      </c>
      <c r="E4689" t="s">
        <v>166</v>
      </c>
      <c r="F4689" t="s">
        <v>1955</v>
      </c>
      <c r="G4689" t="s">
        <v>168</v>
      </c>
      <c r="H4689" t="s">
        <v>135</v>
      </c>
      <c r="I4689" t="s">
        <v>136</v>
      </c>
      <c r="J4689" t="s">
        <v>137</v>
      </c>
      <c r="K4689" t="s">
        <v>138</v>
      </c>
      <c r="L4689" t="s">
        <v>13576</v>
      </c>
      <c r="M4689" t="s">
        <v>13577</v>
      </c>
      <c r="N4689">
        <v>0.21222222199999999</v>
      </c>
      <c r="O4689">
        <v>4</v>
      </c>
      <c r="P4689">
        <v>2478</v>
      </c>
      <c r="Q4689">
        <v>272</v>
      </c>
      <c r="R4689">
        <v>442</v>
      </c>
      <c r="S4689">
        <v>15</v>
      </c>
      <c r="T4689">
        <v>165</v>
      </c>
      <c r="U4689">
        <v>0</v>
      </c>
      <c r="V4689">
        <v>1</v>
      </c>
      <c r="W4689">
        <v>0.15051131774130669</v>
      </c>
      <c r="X4689">
        <v>81.835148071128216</v>
      </c>
      <c r="Y4689">
        <v>440.03407745976619</v>
      </c>
      <c r="Z4689">
        <v>354.38483665917107</v>
      </c>
      <c r="AA4689">
        <v>14.159253103513242</v>
      </c>
      <c r="AB4689">
        <v>43.356493243195089</v>
      </c>
      <c r="AC4689">
        <v>0</v>
      </c>
      <c r="AD4689">
        <v>34.080512696551537</v>
      </c>
      <c r="AE4689">
        <v>968.00083255106676</v>
      </c>
    </row>
    <row r="4690" spans="1:31" x14ac:dyDescent="0.25">
      <c r="A4690">
        <v>2369131</v>
      </c>
      <c r="B4690">
        <v>1</v>
      </c>
      <c r="C4690" t="s">
        <v>81</v>
      </c>
      <c r="D4690" t="s">
        <v>122</v>
      </c>
      <c r="E4690" t="s">
        <v>166</v>
      </c>
      <c r="F4690" t="s">
        <v>4382</v>
      </c>
      <c r="G4690" t="s">
        <v>168</v>
      </c>
      <c r="H4690" t="s">
        <v>135</v>
      </c>
      <c r="I4690" t="s">
        <v>136</v>
      </c>
      <c r="J4690" t="s">
        <v>137</v>
      </c>
      <c r="K4690" t="s">
        <v>138</v>
      </c>
      <c r="L4690" t="s">
        <v>13578</v>
      </c>
      <c r="M4690" t="s">
        <v>13579</v>
      </c>
      <c r="N4690">
        <v>9.6388888000000006E-2</v>
      </c>
      <c r="O4690">
        <v>6</v>
      </c>
      <c r="P4690">
        <v>4020</v>
      </c>
      <c r="Q4690">
        <v>92</v>
      </c>
      <c r="R4690">
        <v>151</v>
      </c>
      <c r="S4690">
        <v>51</v>
      </c>
      <c r="T4690">
        <v>386</v>
      </c>
      <c r="U4690">
        <v>5</v>
      </c>
      <c r="V4690">
        <v>1</v>
      </c>
      <c r="W4690">
        <v>0.20977356541072259</v>
      </c>
      <c r="X4690">
        <v>71.598267117577663</v>
      </c>
      <c r="Y4690">
        <v>45.152276263831752</v>
      </c>
      <c r="Z4690">
        <v>21.191676489505365</v>
      </c>
      <c r="AA4690">
        <v>153.3773107417326</v>
      </c>
      <c r="AB4690">
        <v>33.794168250240809</v>
      </c>
      <c r="AC4690">
        <v>54.894146550017709</v>
      </c>
      <c r="AD4690">
        <v>16.929814734268863</v>
      </c>
      <c r="AE4690">
        <v>397.1474337125855</v>
      </c>
    </row>
    <row r="4691" spans="1:31" x14ac:dyDescent="0.25">
      <c r="A4691">
        <v>2368882</v>
      </c>
      <c r="B4691">
        <v>1</v>
      </c>
      <c r="C4691" t="s">
        <v>80</v>
      </c>
      <c r="D4691" t="s">
        <v>108</v>
      </c>
      <c r="E4691" t="s">
        <v>166</v>
      </c>
      <c r="F4691" t="s">
        <v>13580</v>
      </c>
      <c r="G4691" t="s">
        <v>168</v>
      </c>
      <c r="H4691" t="s">
        <v>135</v>
      </c>
      <c r="I4691" t="s">
        <v>136</v>
      </c>
      <c r="J4691" t="s">
        <v>137</v>
      </c>
      <c r="K4691" t="s">
        <v>138</v>
      </c>
      <c r="L4691" t="s">
        <v>13581</v>
      </c>
      <c r="M4691" t="s">
        <v>13582</v>
      </c>
      <c r="N4691">
        <v>0.23111111100000001</v>
      </c>
      <c r="O4691">
        <v>0</v>
      </c>
      <c r="P4691">
        <v>1887</v>
      </c>
      <c r="Q4691">
        <v>3</v>
      </c>
      <c r="R4691">
        <v>879</v>
      </c>
      <c r="S4691">
        <v>13</v>
      </c>
      <c r="T4691">
        <v>490</v>
      </c>
      <c r="U4691">
        <v>2</v>
      </c>
      <c r="V4691">
        <v>0</v>
      </c>
      <c r="W4691">
        <v>0</v>
      </c>
      <c r="X4691">
        <v>121.55820618961215</v>
      </c>
      <c r="Y4691">
        <v>6.3087833376947025</v>
      </c>
      <c r="Z4691">
        <v>605.55023354274965</v>
      </c>
      <c r="AA4691">
        <v>20.128462004730565</v>
      </c>
      <c r="AB4691">
        <v>239.40794712916966</v>
      </c>
      <c r="AC4691">
        <v>66.297839357529185</v>
      </c>
      <c r="AD4691">
        <v>0</v>
      </c>
      <c r="AE4691">
        <v>1059.2514715614859</v>
      </c>
    </row>
    <row r="4692" spans="1:31" x14ac:dyDescent="0.25">
      <c r="A4692">
        <v>2369280</v>
      </c>
      <c r="B4692">
        <v>1</v>
      </c>
      <c r="C4692" t="s">
        <v>81</v>
      </c>
      <c r="D4692" t="s">
        <v>112</v>
      </c>
      <c r="E4692" t="s">
        <v>132</v>
      </c>
      <c r="F4692" t="s">
        <v>13583</v>
      </c>
      <c r="G4692" t="s">
        <v>168</v>
      </c>
      <c r="H4692" t="s">
        <v>135</v>
      </c>
      <c r="I4692" t="s">
        <v>136</v>
      </c>
      <c r="J4692" t="s">
        <v>137</v>
      </c>
      <c r="K4692" t="s">
        <v>138</v>
      </c>
      <c r="L4692" t="s">
        <v>13584</v>
      </c>
      <c r="M4692" t="s">
        <v>13585</v>
      </c>
      <c r="N4692">
        <v>0.83694444400000001</v>
      </c>
      <c r="O4692">
        <v>0</v>
      </c>
      <c r="P4692">
        <v>40</v>
      </c>
      <c r="Q4692">
        <v>9</v>
      </c>
      <c r="R4692">
        <v>53</v>
      </c>
      <c r="S4692">
        <v>9</v>
      </c>
      <c r="T4692">
        <v>10</v>
      </c>
      <c r="U4692">
        <v>0</v>
      </c>
      <c r="V4692">
        <v>1</v>
      </c>
      <c r="W4692">
        <v>0</v>
      </c>
      <c r="X4692">
        <v>16.019186916047214</v>
      </c>
      <c r="Y4692">
        <v>9.9763468322306554</v>
      </c>
      <c r="Z4692">
        <v>20.28319565013928</v>
      </c>
      <c r="AA4692">
        <v>183.20846081530431</v>
      </c>
      <c r="AB4692">
        <v>3.5791689893289007</v>
      </c>
      <c r="AC4692">
        <v>0</v>
      </c>
      <c r="AD4692">
        <v>1.0728892737763918</v>
      </c>
      <c r="AE4692">
        <v>234.13924847682676</v>
      </c>
    </row>
    <row r="4693" spans="1:31" x14ac:dyDescent="0.25">
      <c r="A4693">
        <v>2368733</v>
      </c>
      <c r="B4693">
        <v>1</v>
      </c>
      <c r="C4693" t="s">
        <v>81</v>
      </c>
      <c r="D4693" t="s">
        <v>118</v>
      </c>
      <c r="E4693" t="s">
        <v>171</v>
      </c>
      <c r="F4693" t="s">
        <v>13586</v>
      </c>
      <c r="G4693" t="s">
        <v>168</v>
      </c>
      <c r="H4693" t="s">
        <v>135</v>
      </c>
      <c r="I4693" t="s">
        <v>136</v>
      </c>
      <c r="J4693" t="s">
        <v>137</v>
      </c>
      <c r="K4693" t="s">
        <v>138</v>
      </c>
      <c r="L4693" t="s">
        <v>13587</v>
      </c>
      <c r="M4693" t="s">
        <v>13588</v>
      </c>
      <c r="N4693">
        <v>0.97361111099999997</v>
      </c>
      <c r="O4693">
        <v>0</v>
      </c>
      <c r="P4693">
        <v>758</v>
      </c>
      <c r="Q4693">
        <v>7</v>
      </c>
      <c r="R4693">
        <v>26</v>
      </c>
      <c r="S4693">
        <v>4</v>
      </c>
      <c r="T4693">
        <v>27</v>
      </c>
      <c r="U4693">
        <v>0</v>
      </c>
      <c r="V4693">
        <v>0</v>
      </c>
      <c r="W4693">
        <v>0</v>
      </c>
      <c r="X4693">
        <v>94.703063890634894</v>
      </c>
      <c r="Y4693">
        <v>39.459730809004157</v>
      </c>
      <c r="Z4693">
        <v>54.404189867560319</v>
      </c>
      <c r="AA4693">
        <v>5.6236808785027215</v>
      </c>
      <c r="AB4693">
        <v>14.510805647726208</v>
      </c>
      <c r="AC4693">
        <v>0</v>
      </c>
      <c r="AD4693">
        <v>0</v>
      </c>
      <c r="AE4693">
        <v>208.7014710934283</v>
      </c>
    </row>
    <row r="4694" spans="1:31" x14ac:dyDescent="0.25">
      <c r="A4694">
        <v>2368739</v>
      </c>
      <c r="B4694">
        <v>1</v>
      </c>
      <c r="C4694" t="s">
        <v>81</v>
      </c>
      <c r="D4694" t="s">
        <v>123</v>
      </c>
      <c r="E4694" t="s">
        <v>225</v>
      </c>
      <c r="F4694" t="s">
        <v>13589</v>
      </c>
      <c r="G4694" t="s">
        <v>219</v>
      </c>
      <c r="H4694" t="s">
        <v>151</v>
      </c>
      <c r="I4694" t="s">
        <v>136</v>
      </c>
      <c r="J4694" t="s">
        <v>137</v>
      </c>
      <c r="K4694" t="s">
        <v>138</v>
      </c>
      <c r="L4694" t="s">
        <v>13590</v>
      </c>
      <c r="M4694" t="s">
        <v>13591</v>
      </c>
      <c r="N4694">
        <v>1.7280555550000001</v>
      </c>
      <c r="O4694">
        <v>0</v>
      </c>
      <c r="P4694">
        <v>22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8.7020913342569326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8.7020913342569326</v>
      </c>
    </row>
    <row r="4695" spans="1:31" x14ac:dyDescent="0.25">
      <c r="A4695">
        <v>2369423</v>
      </c>
      <c r="B4695">
        <v>1</v>
      </c>
      <c r="C4695" t="s">
        <v>81</v>
      </c>
      <c r="D4695" t="s">
        <v>118</v>
      </c>
      <c r="E4695" t="s">
        <v>171</v>
      </c>
      <c r="F4695" t="s">
        <v>13592</v>
      </c>
      <c r="G4695" t="s">
        <v>168</v>
      </c>
      <c r="H4695" t="s">
        <v>135</v>
      </c>
      <c r="I4695" t="s">
        <v>136</v>
      </c>
      <c r="J4695" t="s">
        <v>137</v>
      </c>
      <c r="K4695" t="s">
        <v>138</v>
      </c>
      <c r="L4695" t="s">
        <v>13593</v>
      </c>
      <c r="M4695" t="s">
        <v>13594</v>
      </c>
      <c r="N4695">
        <v>2.3063888879999999</v>
      </c>
      <c r="O4695">
        <v>1</v>
      </c>
      <c r="P4695">
        <v>457</v>
      </c>
      <c r="Q4695">
        <v>48</v>
      </c>
      <c r="R4695">
        <v>64</v>
      </c>
      <c r="S4695">
        <v>23</v>
      </c>
      <c r="T4695">
        <v>51</v>
      </c>
      <c r="U4695">
        <v>0</v>
      </c>
      <c r="V4695">
        <v>0</v>
      </c>
      <c r="W4695">
        <v>2.2601705885301375</v>
      </c>
      <c r="X4695">
        <v>403.77676790632972</v>
      </c>
      <c r="Y4695">
        <v>645.46381599373774</v>
      </c>
      <c r="Z4695">
        <v>460.71129271452298</v>
      </c>
      <c r="AA4695">
        <v>474.52312832938958</v>
      </c>
      <c r="AB4695">
        <v>94.54864707315906</v>
      </c>
      <c r="AC4695">
        <v>0</v>
      </c>
      <c r="AD4695">
        <v>0</v>
      </c>
      <c r="AE4695">
        <v>2081.2838226056692</v>
      </c>
    </row>
    <row r="4696" spans="1:31" x14ac:dyDescent="0.25">
      <c r="A4696">
        <v>2369523</v>
      </c>
      <c r="B4696">
        <v>1</v>
      </c>
      <c r="C4696" t="s">
        <v>81</v>
      </c>
      <c r="D4696" t="s">
        <v>128</v>
      </c>
      <c r="E4696" t="s">
        <v>171</v>
      </c>
      <c r="F4696" t="s">
        <v>1882</v>
      </c>
      <c r="G4696" t="s">
        <v>168</v>
      </c>
      <c r="H4696" t="s">
        <v>135</v>
      </c>
      <c r="I4696" t="s">
        <v>136</v>
      </c>
      <c r="J4696" t="s">
        <v>137</v>
      </c>
      <c r="K4696" t="s">
        <v>138</v>
      </c>
      <c r="L4696" t="s">
        <v>13595</v>
      </c>
      <c r="M4696" t="s">
        <v>13596</v>
      </c>
      <c r="N4696">
        <v>0.89749999999999996</v>
      </c>
      <c r="O4696">
        <v>7</v>
      </c>
      <c r="P4696">
        <v>1331</v>
      </c>
      <c r="Q4696">
        <v>25</v>
      </c>
      <c r="R4696">
        <v>19</v>
      </c>
      <c r="S4696">
        <v>22</v>
      </c>
      <c r="T4696">
        <v>112</v>
      </c>
      <c r="U4696">
        <v>1</v>
      </c>
      <c r="V4696">
        <v>0</v>
      </c>
      <c r="W4696">
        <v>3.3964281293615395</v>
      </c>
      <c r="X4696">
        <v>189.44570067581452</v>
      </c>
      <c r="Y4696">
        <v>198.09057343321143</v>
      </c>
      <c r="Z4696">
        <v>21.13126826968865</v>
      </c>
      <c r="AA4696">
        <v>106.8190772433768</v>
      </c>
      <c r="AB4696">
        <v>58.111456204556575</v>
      </c>
      <c r="AC4696">
        <v>81.402023843292397</v>
      </c>
      <c r="AD4696">
        <v>0</v>
      </c>
      <c r="AE4696">
        <v>658.39652779930202</v>
      </c>
    </row>
    <row r="4697" spans="1:31" x14ac:dyDescent="0.25">
      <c r="A4697">
        <v>2368982</v>
      </c>
      <c r="B4697">
        <v>1</v>
      </c>
      <c r="C4697" t="s">
        <v>81</v>
      </c>
      <c r="D4697" t="s">
        <v>128</v>
      </c>
      <c r="E4697" t="s">
        <v>171</v>
      </c>
      <c r="F4697" t="s">
        <v>10045</v>
      </c>
      <c r="G4697" t="s">
        <v>168</v>
      </c>
      <c r="H4697" t="s">
        <v>135</v>
      </c>
      <c r="I4697" t="s">
        <v>136</v>
      </c>
      <c r="J4697" t="s">
        <v>137</v>
      </c>
      <c r="K4697" t="s">
        <v>138</v>
      </c>
      <c r="L4697" t="s">
        <v>13597</v>
      </c>
      <c r="M4697" t="s">
        <v>13598</v>
      </c>
      <c r="N4697">
        <v>1.2675000000000001</v>
      </c>
      <c r="O4697">
        <v>1</v>
      </c>
      <c r="P4697">
        <v>586</v>
      </c>
      <c r="Q4697">
        <v>4</v>
      </c>
      <c r="R4697">
        <v>3</v>
      </c>
      <c r="S4697">
        <v>9</v>
      </c>
      <c r="T4697">
        <v>49</v>
      </c>
      <c r="U4697">
        <v>0</v>
      </c>
      <c r="V4697">
        <v>0</v>
      </c>
      <c r="W4697">
        <v>0.31084426850800007</v>
      </c>
      <c r="X4697">
        <v>97.695657668584445</v>
      </c>
      <c r="Y4697">
        <v>49.120943412360781</v>
      </c>
      <c r="Z4697">
        <v>0.85459089245167763</v>
      </c>
      <c r="AA4697">
        <v>113.06944559720367</v>
      </c>
      <c r="AB4697">
        <v>50.613303409163024</v>
      </c>
      <c r="AC4697">
        <v>0</v>
      </c>
      <c r="AD4697">
        <v>0</v>
      </c>
      <c r="AE4697">
        <v>311.66478524827164</v>
      </c>
    </row>
    <row r="4698" spans="1:31" x14ac:dyDescent="0.25">
      <c r="A4698">
        <v>2369472</v>
      </c>
      <c r="B4698">
        <v>1</v>
      </c>
      <c r="C4698" t="s">
        <v>81</v>
      </c>
      <c r="D4698" t="s">
        <v>118</v>
      </c>
      <c r="E4698" t="s">
        <v>132</v>
      </c>
      <c r="F4698" t="s">
        <v>13599</v>
      </c>
      <c r="G4698" t="s">
        <v>134</v>
      </c>
      <c r="H4698" t="s">
        <v>135</v>
      </c>
      <c r="I4698" t="s">
        <v>136</v>
      </c>
      <c r="J4698" t="s">
        <v>137</v>
      </c>
      <c r="K4698" t="s">
        <v>138</v>
      </c>
      <c r="L4698" t="s">
        <v>13600</v>
      </c>
      <c r="M4698" t="s">
        <v>13601</v>
      </c>
      <c r="N4698">
        <v>3.403611111</v>
      </c>
      <c r="O4698">
        <v>0</v>
      </c>
      <c r="P4698">
        <v>0</v>
      </c>
      <c r="Q4698">
        <v>7</v>
      </c>
      <c r="R4698">
        <v>0</v>
      </c>
      <c r="S4698">
        <v>2</v>
      </c>
      <c r="T4698">
        <v>0</v>
      </c>
      <c r="U4698">
        <v>3</v>
      </c>
      <c r="V4698">
        <v>0</v>
      </c>
      <c r="W4698">
        <v>0</v>
      </c>
      <c r="X4698">
        <v>0</v>
      </c>
      <c r="Y4698">
        <v>58.814682304809438</v>
      </c>
      <c r="Z4698">
        <v>0</v>
      </c>
      <c r="AA4698">
        <v>138.98369083131291</v>
      </c>
      <c r="AB4698">
        <v>0</v>
      </c>
      <c r="AC4698">
        <v>531.58664995261461</v>
      </c>
      <c r="AD4698">
        <v>0</v>
      </c>
      <c r="AE4698">
        <v>729.38502308873694</v>
      </c>
    </row>
    <row r="4699" spans="1:31" x14ac:dyDescent="0.25">
      <c r="A4699">
        <v>2369140</v>
      </c>
      <c r="B4699">
        <v>1</v>
      </c>
      <c r="C4699" t="s">
        <v>81</v>
      </c>
      <c r="D4699" t="s">
        <v>128</v>
      </c>
      <c r="E4699" t="s">
        <v>166</v>
      </c>
      <c r="F4699" t="s">
        <v>1414</v>
      </c>
      <c r="G4699" t="s">
        <v>168</v>
      </c>
      <c r="H4699" t="s">
        <v>135</v>
      </c>
      <c r="I4699" t="s">
        <v>136</v>
      </c>
      <c r="J4699" t="s">
        <v>137</v>
      </c>
      <c r="K4699" t="s">
        <v>138</v>
      </c>
      <c r="L4699" t="s">
        <v>13602</v>
      </c>
      <c r="M4699" t="s">
        <v>13603</v>
      </c>
      <c r="N4699">
        <v>0.68361111100000005</v>
      </c>
      <c r="O4699">
        <v>0</v>
      </c>
      <c r="P4699">
        <v>0</v>
      </c>
      <c r="Q4699">
        <v>0</v>
      </c>
      <c r="R4699">
        <v>0</v>
      </c>
      <c r="S4699">
        <v>29</v>
      </c>
      <c r="T4699">
        <v>0</v>
      </c>
      <c r="U4699">
        <v>36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203.73385190989137</v>
      </c>
      <c r="AB4699">
        <v>0</v>
      </c>
      <c r="AC4699">
        <v>2218.2573844962908</v>
      </c>
      <c r="AD4699">
        <v>0</v>
      </c>
      <c r="AE4699">
        <v>2421.991236406182</v>
      </c>
    </row>
    <row r="4700" spans="1:31" x14ac:dyDescent="0.25">
      <c r="A4700">
        <v>2368808</v>
      </c>
      <c r="B4700">
        <v>1</v>
      </c>
      <c r="C4700" t="s">
        <v>80</v>
      </c>
      <c r="D4700" t="s">
        <v>84</v>
      </c>
      <c r="E4700" t="s">
        <v>154</v>
      </c>
      <c r="F4700" t="s">
        <v>13604</v>
      </c>
      <c r="G4700" t="s">
        <v>252</v>
      </c>
      <c r="H4700" t="s">
        <v>151</v>
      </c>
      <c r="I4700" t="s">
        <v>136</v>
      </c>
      <c r="J4700" t="s">
        <v>137</v>
      </c>
      <c r="K4700" t="s">
        <v>245</v>
      </c>
      <c r="L4700" t="s">
        <v>13605</v>
      </c>
      <c r="M4700" t="s">
        <v>13606</v>
      </c>
      <c r="N4700">
        <v>8.1777777769999993</v>
      </c>
      <c r="O4700">
        <v>0</v>
      </c>
      <c r="P4700">
        <v>542</v>
      </c>
      <c r="Q4700">
        <v>0</v>
      </c>
      <c r="R4700">
        <v>0</v>
      </c>
      <c r="S4700">
        <v>0</v>
      </c>
      <c r="T4700">
        <v>4</v>
      </c>
      <c r="U4700">
        <v>0</v>
      </c>
      <c r="V4700">
        <v>0</v>
      </c>
      <c r="W4700">
        <v>0</v>
      </c>
      <c r="X4700">
        <v>1162.0316287346827</v>
      </c>
      <c r="Y4700">
        <v>0</v>
      </c>
      <c r="Z4700">
        <v>0</v>
      </c>
      <c r="AA4700">
        <v>0</v>
      </c>
      <c r="AB4700">
        <v>25.441964988696878</v>
      </c>
      <c r="AC4700">
        <v>0</v>
      </c>
      <c r="AD4700">
        <v>0</v>
      </c>
      <c r="AE4700">
        <v>1187.4735937233795</v>
      </c>
    </row>
    <row r="4701" spans="1:31" x14ac:dyDescent="0.25">
      <c r="A4701">
        <v>2368971</v>
      </c>
      <c r="B4701">
        <v>1</v>
      </c>
      <c r="C4701" t="s">
        <v>81</v>
      </c>
      <c r="D4701" t="s">
        <v>114</v>
      </c>
      <c r="E4701" t="s">
        <v>166</v>
      </c>
      <c r="F4701" t="s">
        <v>13607</v>
      </c>
      <c r="G4701" t="s">
        <v>168</v>
      </c>
      <c r="H4701" t="s">
        <v>135</v>
      </c>
      <c r="I4701" t="s">
        <v>136</v>
      </c>
      <c r="J4701" t="s">
        <v>137</v>
      </c>
      <c r="K4701" t="s">
        <v>138</v>
      </c>
      <c r="L4701" t="s">
        <v>13608</v>
      </c>
      <c r="M4701" t="s">
        <v>13609</v>
      </c>
      <c r="N4701">
        <v>0.36305555499999997</v>
      </c>
      <c r="O4701">
        <v>0</v>
      </c>
      <c r="P4701">
        <v>2172</v>
      </c>
      <c r="Q4701">
        <v>2</v>
      </c>
      <c r="R4701">
        <v>14</v>
      </c>
      <c r="S4701">
        <v>15</v>
      </c>
      <c r="T4701">
        <v>169</v>
      </c>
      <c r="U4701">
        <v>0</v>
      </c>
      <c r="V4701">
        <v>0</v>
      </c>
      <c r="W4701">
        <v>0</v>
      </c>
      <c r="X4701">
        <v>102.65656719963206</v>
      </c>
      <c r="Y4701">
        <v>1.0653839686499946</v>
      </c>
      <c r="Z4701">
        <v>2.3854647947851335</v>
      </c>
      <c r="AA4701">
        <v>9.9594572095388276</v>
      </c>
      <c r="AB4701">
        <v>33.951512118279005</v>
      </c>
      <c r="AC4701">
        <v>0</v>
      </c>
      <c r="AD4701">
        <v>0</v>
      </c>
      <c r="AE4701">
        <v>150.01838529088502</v>
      </c>
    </row>
    <row r="4702" spans="1:31" x14ac:dyDescent="0.25">
      <c r="A4702">
        <v>2369286</v>
      </c>
      <c r="B4702">
        <v>1</v>
      </c>
      <c r="C4702" t="s">
        <v>80</v>
      </c>
      <c r="D4702" t="s">
        <v>105</v>
      </c>
      <c r="E4702" t="s">
        <v>132</v>
      </c>
      <c r="F4702" t="s">
        <v>13610</v>
      </c>
      <c r="G4702" t="s">
        <v>142</v>
      </c>
      <c r="H4702" t="s">
        <v>135</v>
      </c>
      <c r="I4702" t="s">
        <v>136</v>
      </c>
      <c r="J4702" t="s">
        <v>137</v>
      </c>
      <c r="K4702" t="s">
        <v>138</v>
      </c>
      <c r="L4702" t="s">
        <v>13611</v>
      </c>
      <c r="M4702" t="s">
        <v>13612</v>
      </c>
      <c r="N4702">
        <v>1.5247222220000001</v>
      </c>
      <c r="O4702">
        <v>1</v>
      </c>
      <c r="P4702">
        <v>7</v>
      </c>
      <c r="Q4702">
        <v>1</v>
      </c>
      <c r="R4702">
        <v>2</v>
      </c>
      <c r="S4702">
        <v>5</v>
      </c>
      <c r="T4702">
        <v>10</v>
      </c>
      <c r="U4702">
        <v>1</v>
      </c>
      <c r="V4702">
        <v>0</v>
      </c>
      <c r="W4702">
        <v>23.775725101166113</v>
      </c>
      <c r="X4702">
        <v>14.577450239146671</v>
      </c>
      <c r="Y4702">
        <v>2.7766696591805236</v>
      </c>
      <c r="Z4702">
        <v>18.338946039109249</v>
      </c>
      <c r="AA4702">
        <v>50.19159304311296</v>
      </c>
      <c r="AB4702">
        <v>24.279040563163541</v>
      </c>
      <c r="AC4702">
        <v>144.16345401622573</v>
      </c>
      <c r="AD4702">
        <v>0</v>
      </c>
      <c r="AE4702">
        <v>278.1028786611048</v>
      </c>
    </row>
    <row r="4703" spans="1:31" x14ac:dyDescent="0.25">
      <c r="A4703">
        <v>2369094</v>
      </c>
      <c r="B4703">
        <v>1</v>
      </c>
      <c r="C4703" t="s">
        <v>81</v>
      </c>
      <c r="D4703" t="s">
        <v>113</v>
      </c>
      <c r="E4703" t="s">
        <v>166</v>
      </c>
      <c r="F4703" t="s">
        <v>2502</v>
      </c>
      <c r="G4703" t="s">
        <v>168</v>
      </c>
      <c r="H4703" t="s">
        <v>135</v>
      </c>
      <c r="I4703" t="s">
        <v>136</v>
      </c>
      <c r="J4703" t="s">
        <v>137</v>
      </c>
      <c r="K4703" t="s">
        <v>138</v>
      </c>
      <c r="L4703" t="s">
        <v>13613</v>
      </c>
      <c r="M4703" t="s">
        <v>13614</v>
      </c>
      <c r="N4703">
        <v>0.246388888</v>
      </c>
      <c r="O4703">
        <v>0</v>
      </c>
      <c r="P4703">
        <v>1326</v>
      </c>
      <c r="Q4703">
        <v>23</v>
      </c>
      <c r="R4703">
        <v>229</v>
      </c>
      <c r="S4703">
        <v>11</v>
      </c>
      <c r="T4703">
        <v>53</v>
      </c>
      <c r="U4703">
        <v>1</v>
      </c>
      <c r="V4703">
        <v>1</v>
      </c>
      <c r="W4703">
        <v>0</v>
      </c>
      <c r="X4703">
        <v>80.082130656165859</v>
      </c>
      <c r="Y4703">
        <v>22.628184433118928</v>
      </c>
      <c r="Z4703">
        <v>91.228344145728485</v>
      </c>
      <c r="AA4703">
        <v>18.279587862220673</v>
      </c>
      <c r="AB4703">
        <v>23.473573534193314</v>
      </c>
      <c r="AC4703">
        <v>34.19641685823283</v>
      </c>
      <c r="AD4703">
        <v>2.2215820849762662</v>
      </c>
      <c r="AE4703">
        <v>272.10981957463639</v>
      </c>
    </row>
    <row r="4704" spans="1:31" x14ac:dyDescent="0.25">
      <c r="A4704">
        <v>2369263</v>
      </c>
      <c r="B4704">
        <v>1</v>
      </c>
      <c r="C4704" t="s">
        <v>80</v>
      </c>
      <c r="D4704" t="s">
        <v>104</v>
      </c>
      <c r="E4704" t="s">
        <v>154</v>
      </c>
      <c r="F4704" t="s">
        <v>13615</v>
      </c>
      <c r="G4704" t="s">
        <v>299</v>
      </c>
      <c r="H4704" t="s">
        <v>151</v>
      </c>
      <c r="I4704" t="s">
        <v>136</v>
      </c>
      <c r="J4704" t="s">
        <v>137</v>
      </c>
      <c r="K4704" t="s">
        <v>138</v>
      </c>
      <c r="L4704" t="s">
        <v>13616</v>
      </c>
      <c r="M4704" t="s">
        <v>13617</v>
      </c>
      <c r="N4704">
        <v>0.48444444399999997</v>
      </c>
      <c r="O4704">
        <v>0</v>
      </c>
      <c r="P4704">
        <v>791</v>
      </c>
      <c r="Q4704">
        <v>0</v>
      </c>
      <c r="R4704">
        <v>0</v>
      </c>
      <c r="S4704">
        <v>0</v>
      </c>
      <c r="T4704">
        <v>104</v>
      </c>
      <c r="U4704">
        <v>0</v>
      </c>
      <c r="V4704">
        <v>0</v>
      </c>
      <c r="W4704">
        <v>0</v>
      </c>
      <c r="X4704">
        <v>106.8804914671507</v>
      </c>
      <c r="Y4704">
        <v>0</v>
      </c>
      <c r="Z4704">
        <v>0</v>
      </c>
      <c r="AA4704">
        <v>0</v>
      </c>
      <c r="AB4704">
        <v>61.622708480592813</v>
      </c>
      <c r="AC4704">
        <v>0</v>
      </c>
      <c r="AD4704">
        <v>0</v>
      </c>
      <c r="AE4704">
        <v>168.50319994774352</v>
      </c>
    </row>
    <row r="4705" spans="1:31" x14ac:dyDescent="0.25">
      <c r="A4705">
        <v>2369117</v>
      </c>
      <c r="B4705">
        <v>1</v>
      </c>
      <c r="C4705" t="s">
        <v>81</v>
      </c>
      <c r="D4705" t="s">
        <v>117</v>
      </c>
      <c r="E4705" t="s">
        <v>166</v>
      </c>
      <c r="F4705" t="s">
        <v>2554</v>
      </c>
      <c r="G4705" t="s">
        <v>168</v>
      </c>
      <c r="H4705" t="s">
        <v>135</v>
      </c>
      <c r="I4705" t="s">
        <v>136</v>
      </c>
      <c r="J4705" t="s">
        <v>137</v>
      </c>
      <c r="K4705" t="s">
        <v>138</v>
      </c>
      <c r="L4705" t="s">
        <v>13618</v>
      </c>
      <c r="M4705" t="s">
        <v>13619</v>
      </c>
      <c r="N4705">
        <v>0.10305555499999999</v>
      </c>
      <c r="O4705">
        <v>2</v>
      </c>
      <c r="P4705">
        <v>242</v>
      </c>
      <c r="Q4705">
        <v>31</v>
      </c>
      <c r="R4705">
        <v>52</v>
      </c>
      <c r="S4705">
        <v>5</v>
      </c>
      <c r="T4705">
        <v>7</v>
      </c>
      <c r="U4705">
        <v>2</v>
      </c>
      <c r="V4705">
        <v>0</v>
      </c>
      <c r="W4705">
        <v>2.1325529305115005E-2</v>
      </c>
      <c r="X4705">
        <v>4.6660746033690206</v>
      </c>
      <c r="Y4705">
        <v>28.065663844897877</v>
      </c>
      <c r="Z4705">
        <v>5.6115476571196927</v>
      </c>
      <c r="AA4705">
        <v>4.6060317071637336</v>
      </c>
      <c r="AB4705">
        <v>0.64538332827355516</v>
      </c>
      <c r="AC4705">
        <v>14.321782798180431</v>
      </c>
      <c r="AD4705">
        <v>0</v>
      </c>
      <c r="AE4705">
        <v>57.937809468309418</v>
      </c>
    </row>
    <row r="4706" spans="1:31" x14ac:dyDescent="0.25">
      <c r="A4706">
        <v>2368802</v>
      </c>
      <c r="B4706">
        <v>1</v>
      </c>
      <c r="C4706" t="s">
        <v>81</v>
      </c>
      <c r="D4706" t="s">
        <v>112</v>
      </c>
      <c r="E4706" t="s">
        <v>166</v>
      </c>
      <c r="F4706" t="s">
        <v>13620</v>
      </c>
      <c r="G4706" t="s">
        <v>244</v>
      </c>
      <c r="H4706" t="s">
        <v>135</v>
      </c>
      <c r="I4706" t="s">
        <v>136</v>
      </c>
      <c r="J4706" t="s">
        <v>137</v>
      </c>
      <c r="K4706" t="s">
        <v>245</v>
      </c>
      <c r="L4706" t="s">
        <v>13621</v>
      </c>
      <c r="M4706" t="s">
        <v>13622</v>
      </c>
      <c r="N4706">
        <v>9.068333333</v>
      </c>
      <c r="O4706">
        <v>0</v>
      </c>
      <c r="P4706">
        <v>886</v>
      </c>
      <c r="Q4706">
        <v>2</v>
      </c>
      <c r="R4706">
        <v>73</v>
      </c>
      <c r="S4706">
        <v>7</v>
      </c>
      <c r="T4706">
        <v>31</v>
      </c>
      <c r="U4706">
        <v>0</v>
      </c>
      <c r="V4706">
        <v>0</v>
      </c>
      <c r="W4706">
        <v>0</v>
      </c>
      <c r="X4706">
        <v>1245.5344294310057</v>
      </c>
      <c r="Y4706">
        <v>83.189641316479978</v>
      </c>
      <c r="Z4706">
        <v>369.09184903118205</v>
      </c>
      <c r="AA4706">
        <v>224.80971871225907</v>
      </c>
      <c r="AB4706">
        <v>270.75088907773812</v>
      </c>
      <c r="AC4706">
        <v>0</v>
      </c>
      <c r="AD4706">
        <v>0</v>
      </c>
      <c r="AE4706">
        <v>2193.3765275686651</v>
      </c>
    </row>
    <row r="4707" spans="1:31" x14ac:dyDescent="0.25">
      <c r="A4707">
        <v>2369489</v>
      </c>
      <c r="B4707">
        <v>1</v>
      </c>
      <c r="C4707" t="s">
        <v>81</v>
      </c>
      <c r="D4707" t="s">
        <v>126</v>
      </c>
      <c r="E4707" t="s">
        <v>171</v>
      </c>
      <c r="F4707" t="s">
        <v>3343</v>
      </c>
      <c r="G4707" t="s">
        <v>168</v>
      </c>
      <c r="H4707" t="s">
        <v>135</v>
      </c>
      <c r="I4707" t="s">
        <v>136</v>
      </c>
      <c r="J4707" t="s">
        <v>137</v>
      </c>
      <c r="K4707" t="s">
        <v>138</v>
      </c>
      <c r="L4707" t="s">
        <v>13623</v>
      </c>
      <c r="M4707" t="s">
        <v>13624</v>
      </c>
      <c r="N4707">
        <v>0.516666666</v>
      </c>
      <c r="O4707">
        <v>2</v>
      </c>
      <c r="P4707">
        <v>7052</v>
      </c>
      <c r="Q4707">
        <v>172</v>
      </c>
      <c r="R4707">
        <v>1175</v>
      </c>
      <c r="S4707">
        <v>67</v>
      </c>
      <c r="T4707">
        <v>893</v>
      </c>
      <c r="U4707">
        <v>6</v>
      </c>
      <c r="V4707">
        <v>8</v>
      </c>
      <c r="W4707">
        <v>7.4130047567000007E-2</v>
      </c>
      <c r="X4707">
        <v>551.89790127438584</v>
      </c>
      <c r="Y4707">
        <v>901.26611173948527</v>
      </c>
      <c r="Z4707">
        <v>626.37732426184516</v>
      </c>
      <c r="AA4707">
        <v>135.82684610843532</v>
      </c>
      <c r="AB4707">
        <v>453.98744751738673</v>
      </c>
      <c r="AC4707">
        <v>149.79203665691617</v>
      </c>
      <c r="AD4707">
        <v>330.8845566919523</v>
      </c>
      <c r="AE4707">
        <v>3150.1063542979732</v>
      </c>
    </row>
    <row r="4708" spans="1:31" x14ac:dyDescent="0.25">
      <c r="A4708">
        <v>2369157</v>
      </c>
      <c r="B4708">
        <v>1</v>
      </c>
      <c r="C4708" t="s">
        <v>81</v>
      </c>
      <c r="D4708" t="s">
        <v>122</v>
      </c>
      <c r="E4708" t="s">
        <v>132</v>
      </c>
      <c r="F4708" t="s">
        <v>13625</v>
      </c>
      <c r="G4708" t="s">
        <v>134</v>
      </c>
      <c r="H4708" t="s">
        <v>135</v>
      </c>
      <c r="I4708" t="s">
        <v>136</v>
      </c>
      <c r="J4708" t="s">
        <v>137</v>
      </c>
      <c r="K4708" t="s">
        <v>138</v>
      </c>
      <c r="L4708" t="s">
        <v>13626</v>
      </c>
      <c r="M4708" t="s">
        <v>13627</v>
      </c>
      <c r="N4708">
        <v>0.77722222200000002</v>
      </c>
      <c r="O4708">
        <v>0</v>
      </c>
      <c r="P4708">
        <v>237</v>
      </c>
      <c r="Q4708">
        <v>0</v>
      </c>
      <c r="R4708">
        <v>4</v>
      </c>
      <c r="S4708">
        <v>0</v>
      </c>
      <c r="T4708">
        <v>49</v>
      </c>
      <c r="U4708">
        <v>0</v>
      </c>
      <c r="V4708">
        <v>0</v>
      </c>
      <c r="W4708">
        <v>0</v>
      </c>
      <c r="X4708">
        <v>40.889119150585728</v>
      </c>
      <c r="Y4708">
        <v>0</v>
      </c>
      <c r="Z4708">
        <v>1.7986289596436804</v>
      </c>
      <c r="AA4708">
        <v>0</v>
      </c>
      <c r="AB4708">
        <v>64.540093229427129</v>
      </c>
      <c r="AC4708">
        <v>0</v>
      </c>
      <c r="AD4708">
        <v>0</v>
      </c>
      <c r="AE4708">
        <v>107.22784133965654</v>
      </c>
    </row>
    <row r="4709" spans="1:31" x14ac:dyDescent="0.25">
      <c r="A4709">
        <v>2369303</v>
      </c>
      <c r="B4709">
        <v>1</v>
      </c>
      <c r="C4709" t="s">
        <v>81</v>
      </c>
      <c r="D4709" t="s">
        <v>112</v>
      </c>
      <c r="E4709" t="s">
        <v>132</v>
      </c>
      <c r="F4709" t="s">
        <v>13628</v>
      </c>
      <c r="G4709" t="s">
        <v>134</v>
      </c>
      <c r="H4709" t="s">
        <v>135</v>
      </c>
      <c r="I4709" t="s">
        <v>136</v>
      </c>
      <c r="J4709" t="s">
        <v>137</v>
      </c>
      <c r="K4709" t="s">
        <v>138</v>
      </c>
      <c r="L4709" t="s">
        <v>13629</v>
      </c>
      <c r="M4709" t="s">
        <v>13630</v>
      </c>
      <c r="N4709">
        <v>1.0027777769999999</v>
      </c>
      <c r="O4709">
        <v>0</v>
      </c>
      <c r="P4709">
        <v>0</v>
      </c>
      <c r="Q4709">
        <v>11</v>
      </c>
      <c r="R4709">
        <v>34</v>
      </c>
      <c r="S4709">
        <v>1</v>
      </c>
      <c r="T4709">
        <v>2</v>
      </c>
      <c r="U4709">
        <v>1</v>
      </c>
      <c r="V4709">
        <v>0</v>
      </c>
      <c r="W4709">
        <v>0</v>
      </c>
      <c r="X4709">
        <v>0</v>
      </c>
      <c r="Y4709">
        <v>60.830487843187449</v>
      </c>
      <c r="Z4709">
        <v>120.27587940088257</v>
      </c>
      <c r="AA4709">
        <v>0.94608329122779122</v>
      </c>
      <c r="AB4709">
        <v>7.9595150037516174</v>
      </c>
      <c r="AC4709">
        <v>37.27895686221089</v>
      </c>
      <c r="AD4709">
        <v>0</v>
      </c>
      <c r="AE4709">
        <v>227.2909224012603</v>
      </c>
    </row>
    <row r="4710" spans="1:31" x14ac:dyDescent="0.25">
      <c r="A4710">
        <v>2369054</v>
      </c>
      <c r="B4710">
        <v>1</v>
      </c>
      <c r="C4710" t="s">
        <v>81</v>
      </c>
      <c r="D4710" t="s">
        <v>128</v>
      </c>
      <c r="E4710" t="s">
        <v>171</v>
      </c>
      <c r="F4710" t="s">
        <v>13631</v>
      </c>
      <c r="G4710" t="s">
        <v>168</v>
      </c>
      <c r="H4710" t="s">
        <v>135</v>
      </c>
      <c r="I4710" t="s">
        <v>136</v>
      </c>
      <c r="J4710" t="s">
        <v>137</v>
      </c>
      <c r="K4710" t="s">
        <v>138</v>
      </c>
      <c r="L4710" t="s">
        <v>13632</v>
      </c>
      <c r="M4710" t="s">
        <v>13633</v>
      </c>
      <c r="N4710">
        <v>1.0075000000000001</v>
      </c>
      <c r="O4710">
        <v>0</v>
      </c>
      <c r="P4710">
        <v>237</v>
      </c>
      <c r="Q4710">
        <v>4</v>
      </c>
      <c r="R4710">
        <v>5</v>
      </c>
      <c r="S4710">
        <v>13</v>
      </c>
      <c r="T4710">
        <v>28</v>
      </c>
      <c r="U4710">
        <v>2</v>
      </c>
      <c r="V4710">
        <v>0</v>
      </c>
      <c r="W4710">
        <v>0</v>
      </c>
      <c r="X4710">
        <v>66.955942032680639</v>
      </c>
      <c r="Y4710">
        <v>8.6901463799578345</v>
      </c>
      <c r="Z4710">
        <v>7.3600720929860231</v>
      </c>
      <c r="AA4710">
        <v>38.579584105571563</v>
      </c>
      <c r="AB4710">
        <v>21.84043138707538</v>
      </c>
      <c r="AC4710">
        <v>648.45423576141161</v>
      </c>
      <c r="AD4710">
        <v>0</v>
      </c>
      <c r="AE4710">
        <v>791.88041175968306</v>
      </c>
    </row>
    <row r="4711" spans="1:31" x14ac:dyDescent="0.25">
      <c r="A4711">
        <v>2368954</v>
      </c>
      <c r="B4711">
        <v>1</v>
      </c>
      <c r="C4711" t="s">
        <v>80</v>
      </c>
      <c r="D4711" t="s">
        <v>102</v>
      </c>
      <c r="E4711" t="s">
        <v>166</v>
      </c>
      <c r="F4711" t="s">
        <v>13634</v>
      </c>
      <c r="G4711" t="s">
        <v>244</v>
      </c>
      <c r="H4711" t="s">
        <v>135</v>
      </c>
      <c r="I4711" t="s">
        <v>136</v>
      </c>
      <c r="J4711" t="s">
        <v>137</v>
      </c>
      <c r="K4711" t="s">
        <v>245</v>
      </c>
      <c r="L4711" t="s">
        <v>13635</v>
      </c>
      <c r="M4711" t="s">
        <v>13636</v>
      </c>
      <c r="N4711">
        <v>4.1825000000000001</v>
      </c>
      <c r="O4711">
        <v>0</v>
      </c>
      <c r="P4711">
        <v>58</v>
      </c>
      <c r="Q4711">
        <v>0</v>
      </c>
      <c r="R4711">
        <v>30</v>
      </c>
      <c r="S4711">
        <v>1</v>
      </c>
      <c r="T4711">
        <v>17</v>
      </c>
      <c r="U4711">
        <v>0</v>
      </c>
      <c r="V4711">
        <v>0</v>
      </c>
      <c r="W4711">
        <v>0</v>
      </c>
      <c r="X4711">
        <v>77.590536700882609</v>
      </c>
      <c r="Y4711">
        <v>0</v>
      </c>
      <c r="Z4711">
        <v>258.22495226719701</v>
      </c>
      <c r="AA4711">
        <v>9.97732581206375</v>
      </c>
      <c r="AB4711">
        <v>60.144844187884239</v>
      </c>
      <c r="AC4711">
        <v>0</v>
      </c>
      <c r="AD4711">
        <v>0</v>
      </c>
      <c r="AE4711">
        <v>405.93765896802762</v>
      </c>
    </row>
    <row r="4712" spans="1:31" x14ac:dyDescent="0.25">
      <c r="A4712">
        <v>2368762</v>
      </c>
      <c r="B4712">
        <v>1</v>
      </c>
      <c r="C4712" t="s">
        <v>81</v>
      </c>
      <c r="D4712" t="s">
        <v>127</v>
      </c>
      <c r="E4712" t="s">
        <v>171</v>
      </c>
      <c r="F4712" t="s">
        <v>13637</v>
      </c>
      <c r="G4712" t="s">
        <v>168</v>
      </c>
      <c r="H4712" t="s">
        <v>135</v>
      </c>
      <c r="I4712" t="s">
        <v>136</v>
      </c>
      <c r="J4712" t="s">
        <v>137</v>
      </c>
      <c r="K4712" t="s">
        <v>138</v>
      </c>
      <c r="L4712" t="s">
        <v>13638</v>
      </c>
      <c r="M4712" t="s">
        <v>13639</v>
      </c>
      <c r="N4712">
        <v>3.8338888880000002</v>
      </c>
      <c r="O4712">
        <v>0</v>
      </c>
      <c r="P4712">
        <v>101</v>
      </c>
      <c r="Q4712">
        <v>0</v>
      </c>
      <c r="R4712">
        <v>15</v>
      </c>
      <c r="S4712">
        <v>0</v>
      </c>
      <c r="T4712">
        <v>21</v>
      </c>
      <c r="U4712">
        <v>0</v>
      </c>
      <c r="V4712">
        <v>0</v>
      </c>
      <c r="W4712">
        <v>0</v>
      </c>
      <c r="X4712">
        <v>100.96898871454955</v>
      </c>
      <c r="Y4712">
        <v>0</v>
      </c>
      <c r="Z4712">
        <v>171.74248953457831</v>
      </c>
      <c r="AA4712">
        <v>0</v>
      </c>
      <c r="AB4712">
        <v>64.069543857621653</v>
      </c>
      <c r="AC4712">
        <v>0</v>
      </c>
      <c r="AD4712">
        <v>0</v>
      </c>
      <c r="AE4712">
        <v>336.78102210674956</v>
      </c>
    </row>
    <row r="4713" spans="1:31" x14ac:dyDescent="0.25">
      <c r="A4713">
        <v>2369057</v>
      </c>
      <c r="B4713">
        <v>1</v>
      </c>
      <c r="C4713" t="s">
        <v>80</v>
      </c>
      <c r="D4713" t="s">
        <v>89</v>
      </c>
      <c r="E4713" t="s">
        <v>166</v>
      </c>
      <c r="F4713" t="s">
        <v>12866</v>
      </c>
      <c r="G4713" t="s">
        <v>168</v>
      </c>
      <c r="H4713" t="s">
        <v>135</v>
      </c>
      <c r="I4713" t="s">
        <v>136</v>
      </c>
      <c r="J4713" t="s">
        <v>137</v>
      </c>
      <c r="K4713" t="s">
        <v>138</v>
      </c>
      <c r="L4713" t="s">
        <v>13640</v>
      </c>
      <c r="M4713" t="s">
        <v>13641</v>
      </c>
      <c r="N4713">
        <v>0.446111111</v>
      </c>
      <c r="O4713">
        <v>5</v>
      </c>
      <c r="P4713">
        <v>11346</v>
      </c>
      <c r="Q4713">
        <v>3</v>
      </c>
      <c r="R4713">
        <v>143</v>
      </c>
      <c r="S4713">
        <v>20</v>
      </c>
      <c r="T4713">
        <v>1195</v>
      </c>
      <c r="U4713">
        <v>5</v>
      </c>
      <c r="V4713">
        <v>3</v>
      </c>
      <c r="W4713">
        <v>64.664455516072323</v>
      </c>
      <c r="X4713">
        <v>2350.0961272696081</v>
      </c>
      <c r="Y4713">
        <v>6.8884300626135895</v>
      </c>
      <c r="Z4713">
        <v>46.271198049909088</v>
      </c>
      <c r="AA4713">
        <v>407.19908383841823</v>
      </c>
      <c r="AB4713">
        <v>1376.3701148129035</v>
      </c>
      <c r="AC4713">
        <v>133.59134772477728</v>
      </c>
      <c r="AD4713">
        <v>88.766890968223095</v>
      </c>
      <c r="AE4713">
        <v>4473.8476482425249</v>
      </c>
    </row>
    <row r="4714" spans="1:31" x14ac:dyDescent="0.25">
      <c r="A4714">
        <v>2368891</v>
      </c>
      <c r="B4714">
        <v>1</v>
      </c>
      <c r="C4714" t="s">
        <v>80</v>
      </c>
      <c r="D4714" t="s">
        <v>105</v>
      </c>
      <c r="E4714" t="s">
        <v>148</v>
      </c>
      <c r="F4714" t="s">
        <v>13642</v>
      </c>
      <c r="G4714" t="s">
        <v>160</v>
      </c>
      <c r="H4714" t="s">
        <v>151</v>
      </c>
      <c r="I4714" t="s">
        <v>136</v>
      </c>
      <c r="J4714" t="s">
        <v>137</v>
      </c>
      <c r="K4714" t="s">
        <v>138</v>
      </c>
      <c r="L4714" t="s">
        <v>13643</v>
      </c>
      <c r="M4714" t="s">
        <v>13644</v>
      </c>
      <c r="N4714">
        <v>4.6741666659999996</v>
      </c>
      <c r="O4714">
        <v>0</v>
      </c>
      <c r="P4714">
        <v>1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3.1112653777683241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3.1112653777683241</v>
      </c>
    </row>
    <row r="4715" spans="1:31" x14ac:dyDescent="0.25">
      <c r="A4715">
        <v>2368722</v>
      </c>
      <c r="B4715">
        <v>1</v>
      </c>
      <c r="C4715" t="s">
        <v>81</v>
      </c>
      <c r="D4715" t="s">
        <v>121</v>
      </c>
      <c r="E4715" t="s">
        <v>225</v>
      </c>
      <c r="F4715" t="s">
        <v>13645</v>
      </c>
      <c r="G4715" t="s">
        <v>219</v>
      </c>
      <c r="H4715" t="s">
        <v>151</v>
      </c>
      <c r="I4715" t="s">
        <v>136</v>
      </c>
      <c r="J4715" t="s">
        <v>137</v>
      </c>
      <c r="K4715" t="s">
        <v>138</v>
      </c>
      <c r="L4715" t="s">
        <v>13646</v>
      </c>
      <c r="M4715" t="s">
        <v>13647</v>
      </c>
      <c r="N4715">
        <v>5.1577777769999997</v>
      </c>
      <c r="O4715">
        <v>0</v>
      </c>
      <c r="P4715">
        <v>28</v>
      </c>
      <c r="Q4715">
        <v>0</v>
      </c>
      <c r="R4715">
        <v>0</v>
      </c>
      <c r="S4715">
        <v>0</v>
      </c>
      <c r="T4715">
        <v>1</v>
      </c>
      <c r="U4715">
        <v>0</v>
      </c>
      <c r="V4715">
        <v>0</v>
      </c>
      <c r="W4715">
        <v>0</v>
      </c>
      <c r="X4715">
        <v>17.322563009180026</v>
      </c>
      <c r="Y4715">
        <v>0</v>
      </c>
      <c r="Z4715">
        <v>0</v>
      </c>
      <c r="AA4715">
        <v>0</v>
      </c>
      <c r="AB4715">
        <v>7.7639275784234449</v>
      </c>
      <c r="AC4715">
        <v>0</v>
      </c>
      <c r="AD4715">
        <v>0</v>
      </c>
      <c r="AE4715">
        <v>25.086490587603471</v>
      </c>
    </row>
    <row r="4716" spans="1:31" x14ac:dyDescent="0.25">
      <c r="A4716">
        <v>2368885</v>
      </c>
      <c r="B4716">
        <v>1</v>
      </c>
      <c r="C4716" t="s">
        <v>80</v>
      </c>
      <c r="D4716" t="s">
        <v>107</v>
      </c>
      <c r="E4716" t="s">
        <v>148</v>
      </c>
      <c r="F4716" t="s">
        <v>13648</v>
      </c>
      <c r="G4716" t="s">
        <v>160</v>
      </c>
      <c r="H4716" t="s">
        <v>151</v>
      </c>
      <c r="I4716" t="s">
        <v>136</v>
      </c>
      <c r="J4716" t="s">
        <v>137</v>
      </c>
      <c r="K4716" t="s">
        <v>138</v>
      </c>
      <c r="L4716" t="s">
        <v>13649</v>
      </c>
      <c r="M4716" t="s">
        <v>13650</v>
      </c>
      <c r="N4716">
        <v>8.1549999999999994</v>
      </c>
      <c r="O4716">
        <v>0</v>
      </c>
      <c r="P4716">
        <v>1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3.5104649688461507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3.5104649688461507</v>
      </c>
    </row>
    <row r="4717" spans="1:31" x14ac:dyDescent="0.25">
      <c r="A4717">
        <v>2369432</v>
      </c>
      <c r="B4717">
        <v>1</v>
      </c>
      <c r="C4717" t="s">
        <v>80</v>
      </c>
      <c r="D4717" t="s">
        <v>107</v>
      </c>
      <c r="E4717" t="s">
        <v>154</v>
      </c>
      <c r="F4717" t="s">
        <v>13651</v>
      </c>
      <c r="G4717" t="s">
        <v>299</v>
      </c>
      <c r="H4717" t="s">
        <v>151</v>
      </c>
      <c r="I4717" t="s">
        <v>136</v>
      </c>
      <c r="J4717" t="s">
        <v>137</v>
      </c>
      <c r="K4717" t="s">
        <v>138</v>
      </c>
      <c r="L4717" t="s">
        <v>13652</v>
      </c>
      <c r="M4717" t="s">
        <v>13653</v>
      </c>
      <c r="N4717">
        <v>1.5625</v>
      </c>
      <c r="O4717">
        <v>0</v>
      </c>
      <c r="P4717">
        <v>247</v>
      </c>
      <c r="Q4717">
        <v>0</v>
      </c>
      <c r="R4717">
        <v>0</v>
      </c>
      <c r="S4717">
        <v>0</v>
      </c>
      <c r="T4717">
        <v>11</v>
      </c>
      <c r="U4717">
        <v>0</v>
      </c>
      <c r="V4717">
        <v>0</v>
      </c>
      <c r="W4717">
        <v>0</v>
      </c>
      <c r="X4717">
        <v>104.09455211677307</v>
      </c>
      <c r="Y4717">
        <v>0</v>
      </c>
      <c r="Z4717">
        <v>0</v>
      </c>
      <c r="AA4717">
        <v>0</v>
      </c>
      <c r="AB4717">
        <v>27.043733577187542</v>
      </c>
      <c r="AC4717">
        <v>0</v>
      </c>
      <c r="AD4717">
        <v>0</v>
      </c>
      <c r="AE4717">
        <v>131.13828569396063</v>
      </c>
    </row>
    <row r="4718" spans="1:31" x14ac:dyDescent="0.25">
      <c r="A4718">
        <v>2369369</v>
      </c>
      <c r="B4718">
        <v>1</v>
      </c>
      <c r="C4718" t="s">
        <v>81</v>
      </c>
      <c r="D4718" t="s">
        <v>126</v>
      </c>
      <c r="E4718" t="s">
        <v>132</v>
      </c>
      <c r="F4718" t="s">
        <v>6848</v>
      </c>
      <c r="G4718" t="s">
        <v>134</v>
      </c>
      <c r="H4718" t="s">
        <v>135</v>
      </c>
      <c r="I4718" t="s">
        <v>136</v>
      </c>
      <c r="J4718" t="s">
        <v>137</v>
      </c>
      <c r="K4718" t="s">
        <v>138</v>
      </c>
      <c r="L4718" t="s">
        <v>13654</v>
      </c>
      <c r="M4718" t="s">
        <v>13655</v>
      </c>
      <c r="N4718">
        <v>2.1297222219999998</v>
      </c>
      <c r="O4718">
        <v>0</v>
      </c>
      <c r="P4718">
        <v>38</v>
      </c>
      <c r="Q4718">
        <v>7</v>
      </c>
      <c r="R4718">
        <v>22</v>
      </c>
      <c r="S4718">
        <v>1</v>
      </c>
      <c r="T4718">
        <v>1</v>
      </c>
      <c r="U4718">
        <v>0</v>
      </c>
      <c r="V4718">
        <v>0</v>
      </c>
      <c r="W4718">
        <v>0</v>
      </c>
      <c r="X4718">
        <v>18.561783077341939</v>
      </c>
      <c r="Y4718">
        <v>100.11524022760668</v>
      </c>
      <c r="Z4718">
        <v>65.172685312525999</v>
      </c>
      <c r="AA4718">
        <v>4.2987619951190554</v>
      </c>
      <c r="AB4718">
        <v>0</v>
      </c>
      <c r="AC4718">
        <v>0</v>
      </c>
      <c r="AD4718">
        <v>0</v>
      </c>
      <c r="AE4718">
        <v>188.14847061259368</v>
      </c>
    </row>
    <row r="4719" spans="1:31" x14ac:dyDescent="0.25">
      <c r="A4719">
        <v>2368828</v>
      </c>
      <c r="B4719">
        <v>1</v>
      </c>
      <c r="C4719" t="s">
        <v>80</v>
      </c>
      <c r="D4719" t="s">
        <v>107</v>
      </c>
      <c r="E4719" t="s">
        <v>166</v>
      </c>
      <c r="F4719" t="s">
        <v>9198</v>
      </c>
      <c r="G4719" t="s">
        <v>244</v>
      </c>
      <c r="H4719" t="s">
        <v>135</v>
      </c>
      <c r="I4719" t="s">
        <v>136</v>
      </c>
      <c r="J4719" t="s">
        <v>137</v>
      </c>
      <c r="K4719" t="s">
        <v>245</v>
      </c>
      <c r="L4719" t="s">
        <v>13656</v>
      </c>
      <c r="M4719" t="s">
        <v>13657</v>
      </c>
      <c r="N4719">
        <v>2.4813888880000001</v>
      </c>
      <c r="O4719">
        <v>0</v>
      </c>
      <c r="P4719">
        <v>5364</v>
      </c>
      <c r="Q4719">
        <v>0</v>
      </c>
      <c r="R4719">
        <v>2</v>
      </c>
      <c r="S4719">
        <v>2</v>
      </c>
      <c r="T4719">
        <v>518</v>
      </c>
      <c r="U4719">
        <v>0</v>
      </c>
      <c r="V4719">
        <v>0</v>
      </c>
      <c r="W4719">
        <v>0</v>
      </c>
      <c r="X4719">
        <v>3729.7490963628725</v>
      </c>
      <c r="Y4719">
        <v>0</v>
      </c>
      <c r="Z4719">
        <v>2.669594809409281</v>
      </c>
      <c r="AA4719">
        <v>11.402463504195028</v>
      </c>
      <c r="AB4719">
        <v>2532.6618580095073</v>
      </c>
      <c r="AC4719">
        <v>0</v>
      </c>
      <c r="AD4719">
        <v>0</v>
      </c>
      <c r="AE4719">
        <v>6276.4830126859842</v>
      </c>
    </row>
    <row r="4720" spans="1:31" x14ac:dyDescent="0.25">
      <c r="A4720">
        <v>2369469</v>
      </c>
      <c r="B4720">
        <v>1</v>
      </c>
      <c r="C4720" t="s">
        <v>80</v>
      </c>
      <c r="D4720" t="s">
        <v>83</v>
      </c>
      <c r="E4720" t="s">
        <v>148</v>
      </c>
      <c r="F4720" t="s">
        <v>13658</v>
      </c>
      <c r="G4720" t="s">
        <v>160</v>
      </c>
      <c r="H4720" t="s">
        <v>151</v>
      </c>
      <c r="I4720" t="s">
        <v>136</v>
      </c>
      <c r="J4720" t="s">
        <v>137</v>
      </c>
      <c r="K4720" t="s">
        <v>138</v>
      </c>
      <c r="L4720" t="s">
        <v>13659</v>
      </c>
      <c r="M4720" t="s">
        <v>13660</v>
      </c>
      <c r="N4720">
        <v>1.6994444440000001</v>
      </c>
      <c r="O4720">
        <v>0</v>
      </c>
      <c r="P4720">
        <v>1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2.1118462623866394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2.1118462623866394</v>
      </c>
    </row>
    <row r="4721" spans="1:31" x14ac:dyDescent="0.25">
      <c r="A4721">
        <v>2369475</v>
      </c>
      <c r="B4721">
        <v>1</v>
      </c>
      <c r="C4721" t="s">
        <v>80</v>
      </c>
      <c r="D4721" t="s">
        <v>82</v>
      </c>
      <c r="E4721" t="s">
        <v>148</v>
      </c>
      <c r="F4721" t="s">
        <v>13661</v>
      </c>
      <c r="G4721" t="s">
        <v>160</v>
      </c>
      <c r="H4721" t="s">
        <v>151</v>
      </c>
      <c r="I4721" t="s">
        <v>136</v>
      </c>
      <c r="J4721" t="s">
        <v>137</v>
      </c>
      <c r="K4721" t="s">
        <v>138</v>
      </c>
      <c r="L4721" t="s">
        <v>13662</v>
      </c>
      <c r="M4721" t="s">
        <v>13663</v>
      </c>
      <c r="N4721">
        <v>6.829722222</v>
      </c>
      <c r="O4721">
        <v>0</v>
      </c>
      <c r="P4721">
        <v>1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2.758918701895233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2.758918701895233</v>
      </c>
    </row>
    <row r="4722" spans="1:31" x14ac:dyDescent="0.25">
      <c r="A4722">
        <v>2369575</v>
      </c>
      <c r="B4722">
        <v>1</v>
      </c>
      <c r="C4722" t="s">
        <v>81</v>
      </c>
      <c r="D4722" t="s">
        <v>128</v>
      </c>
      <c r="E4722" t="s">
        <v>171</v>
      </c>
      <c r="F4722" t="s">
        <v>1882</v>
      </c>
      <c r="G4722" t="s">
        <v>168</v>
      </c>
      <c r="H4722" t="s">
        <v>135</v>
      </c>
      <c r="I4722" t="s">
        <v>136</v>
      </c>
      <c r="J4722" t="s">
        <v>137</v>
      </c>
      <c r="K4722" t="s">
        <v>138</v>
      </c>
      <c r="L4722" t="s">
        <v>13664</v>
      </c>
      <c r="M4722" t="s">
        <v>13665</v>
      </c>
      <c r="N4722">
        <v>0.16611111100000001</v>
      </c>
      <c r="O4722">
        <v>7</v>
      </c>
      <c r="P4722">
        <v>1331</v>
      </c>
      <c r="Q4722">
        <v>25</v>
      </c>
      <c r="R4722">
        <v>19</v>
      </c>
      <c r="S4722">
        <v>22</v>
      </c>
      <c r="T4722">
        <v>112</v>
      </c>
      <c r="U4722">
        <v>1</v>
      </c>
      <c r="V4722">
        <v>0</v>
      </c>
      <c r="W4722">
        <v>0.62105815560738442</v>
      </c>
      <c r="X4722">
        <v>34.873808174286054</v>
      </c>
      <c r="Y4722">
        <v>34.947510220064515</v>
      </c>
      <c r="Z4722">
        <v>3.8156261722174558</v>
      </c>
      <c r="AA4722">
        <v>18.873680403898209</v>
      </c>
      <c r="AB4722">
        <v>9.8333242156476413</v>
      </c>
      <c r="AC4722">
        <v>14.708623742713794</v>
      </c>
      <c r="AD4722">
        <v>0</v>
      </c>
      <c r="AE4722">
        <v>117.67363108443504</v>
      </c>
    </row>
    <row r="4723" spans="1:31" x14ac:dyDescent="0.25">
      <c r="A4723">
        <v>2369618</v>
      </c>
      <c r="B4723">
        <v>1</v>
      </c>
      <c r="C4723" t="s">
        <v>80</v>
      </c>
      <c r="D4723" t="s">
        <v>101</v>
      </c>
      <c r="E4723" t="s">
        <v>132</v>
      </c>
      <c r="F4723" t="s">
        <v>5506</v>
      </c>
      <c r="G4723" t="s">
        <v>168</v>
      </c>
      <c r="H4723" t="s">
        <v>135</v>
      </c>
      <c r="I4723" t="s">
        <v>136</v>
      </c>
      <c r="J4723" t="s">
        <v>137</v>
      </c>
      <c r="K4723" t="s">
        <v>138</v>
      </c>
      <c r="L4723" t="s">
        <v>13666</v>
      </c>
      <c r="M4723" t="s">
        <v>13667</v>
      </c>
      <c r="N4723">
        <v>1.396666666</v>
      </c>
      <c r="O4723">
        <v>0</v>
      </c>
      <c r="P4723">
        <v>925</v>
      </c>
      <c r="Q4723">
        <v>0</v>
      </c>
      <c r="R4723">
        <v>0</v>
      </c>
      <c r="S4723">
        <v>1</v>
      </c>
      <c r="T4723">
        <v>22</v>
      </c>
      <c r="U4723">
        <v>0</v>
      </c>
      <c r="V4723">
        <v>0</v>
      </c>
      <c r="W4723">
        <v>0</v>
      </c>
      <c r="X4723">
        <v>310.77515840325822</v>
      </c>
      <c r="Y4723">
        <v>0</v>
      </c>
      <c r="Z4723">
        <v>0</v>
      </c>
      <c r="AA4723">
        <v>7.3594724785347498</v>
      </c>
      <c r="AB4723">
        <v>26.334355487611528</v>
      </c>
      <c r="AC4723">
        <v>0</v>
      </c>
      <c r="AD4723">
        <v>0</v>
      </c>
      <c r="AE4723">
        <v>344.46898636940449</v>
      </c>
    </row>
    <row r="4724" spans="1:31" x14ac:dyDescent="0.25">
      <c r="A4724">
        <v>2368785</v>
      </c>
      <c r="B4724">
        <v>1</v>
      </c>
      <c r="C4724" t="s">
        <v>80</v>
      </c>
      <c r="D4724" t="s">
        <v>97</v>
      </c>
      <c r="E4724" t="s">
        <v>225</v>
      </c>
      <c r="F4724" t="s">
        <v>13668</v>
      </c>
      <c r="G4724" t="s">
        <v>219</v>
      </c>
      <c r="H4724" t="s">
        <v>151</v>
      </c>
      <c r="I4724" t="s">
        <v>136</v>
      </c>
      <c r="J4724" t="s">
        <v>137</v>
      </c>
      <c r="K4724" t="s">
        <v>138</v>
      </c>
      <c r="L4724" t="s">
        <v>13669</v>
      </c>
      <c r="M4724" t="s">
        <v>13670</v>
      </c>
      <c r="N4724">
        <v>1.689166666</v>
      </c>
      <c r="O4724">
        <v>0</v>
      </c>
      <c r="P4724">
        <v>32</v>
      </c>
      <c r="Q4724">
        <v>0</v>
      </c>
      <c r="R4724">
        <v>0</v>
      </c>
      <c r="S4724">
        <v>0</v>
      </c>
      <c r="T4724">
        <v>1</v>
      </c>
      <c r="U4724">
        <v>0</v>
      </c>
      <c r="V4724">
        <v>0</v>
      </c>
      <c r="W4724">
        <v>0</v>
      </c>
      <c r="X4724">
        <v>9.2243786543377553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9.2243786543377553</v>
      </c>
    </row>
    <row r="4725" spans="1:31" x14ac:dyDescent="0.25">
      <c r="A4725">
        <v>2369306</v>
      </c>
      <c r="B4725">
        <v>1</v>
      </c>
      <c r="C4725" t="s">
        <v>81</v>
      </c>
      <c r="D4725" t="s">
        <v>115</v>
      </c>
      <c r="E4725" t="s">
        <v>171</v>
      </c>
      <c r="F4725" t="s">
        <v>13671</v>
      </c>
      <c r="G4725" t="s">
        <v>168</v>
      </c>
      <c r="H4725" t="s">
        <v>135</v>
      </c>
      <c r="I4725" t="s">
        <v>653</v>
      </c>
      <c r="J4725" t="s">
        <v>137</v>
      </c>
      <c r="K4725" t="s">
        <v>138</v>
      </c>
      <c r="L4725" t="s">
        <v>13672</v>
      </c>
      <c r="M4725" t="s">
        <v>13673</v>
      </c>
      <c r="N4725">
        <v>1.8611111E-2</v>
      </c>
      <c r="O4725">
        <v>2</v>
      </c>
      <c r="P4725">
        <v>17134</v>
      </c>
      <c r="Q4725">
        <v>35</v>
      </c>
      <c r="R4725">
        <v>834</v>
      </c>
      <c r="S4725">
        <v>83</v>
      </c>
      <c r="T4725">
        <v>2067</v>
      </c>
      <c r="U4725">
        <v>8</v>
      </c>
      <c r="V4725">
        <v>6</v>
      </c>
      <c r="W4725">
        <v>1.8020073375791664E-3</v>
      </c>
      <c r="X4725">
        <v>77.878887057951431</v>
      </c>
      <c r="Y4725">
        <v>4.2631668100506301</v>
      </c>
      <c r="Z4725">
        <v>19.530589734452697</v>
      </c>
      <c r="AA4725">
        <v>7.539143423317654</v>
      </c>
      <c r="AB4725">
        <v>29.163760255573845</v>
      </c>
      <c r="AC4725">
        <v>7.4992236684822586</v>
      </c>
      <c r="AD4725">
        <v>6.8952372139865972</v>
      </c>
      <c r="AE4725">
        <v>152.77181017115271</v>
      </c>
    </row>
    <row r="4726" spans="1:31" x14ac:dyDescent="0.25">
      <c r="A4726">
        <v>2368974</v>
      </c>
      <c r="B4726">
        <v>1</v>
      </c>
      <c r="C4726" t="s">
        <v>80</v>
      </c>
      <c r="D4726" t="s">
        <v>83</v>
      </c>
      <c r="E4726" t="s">
        <v>132</v>
      </c>
      <c r="F4726" t="s">
        <v>13674</v>
      </c>
      <c r="G4726" t="s">
        <v>142</v>
      </c>
      <c r="H4726" t="s">
        <v>135</v>
      </c>
      <c r="I4726" t="s">
        <v>136</v>
      </c>
      <c r="J4726" t="s">
        <v>137</v>
      </c>
      <c r="K4726" t="s">
        <v>138</v>
      </c>
      <c r="L4726" t="s">
        <v>13675</v>
      </c>
      <c r="M4726" t="s">
        <v>13676</v>
      </c>
      <c r="N4726">
        <v>1.352777777</v>
      </c>
      <c r="O4726">
        <v>0</v>
      </c>
      <c r="P4726">
        <v>0</v>
      </c>
      <c r="Q4726">
        <v>0</v>
      </c>
      <c r="R4726">
        <v>0</v>
      </c>
      <c r="S4726">
        <v>1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49.642433979466148</v>
      </c>
      <c r="AB4726">
        <v>0</v>
      </c>
      <c r="AC4726">
        <v>0</v>
      </c>
      <c r="AD4726">
        <v>0</v>
      </c>
      <c r="AE4726">
        <v>49.642433979466148</v>
      </c>
    </row>
    <row r="4727" spans="1:31" x14ac:dyDescent="0.25">
      <c r="A4727">
        <v>2368928</v>
      </c>
      <c r="B4727">
        <v>1</v>
      </c>
      <c r="C4727" t="s">
        <v>80</v>
      </c>
      <c r="D4727" t="s">
        <v>93</v>
      </c>
      <c r="E4727" t="s">
        <v>166</v>
      </c>
      <c r="F4727" t="s">
        <v>13677</v>
      </c>
      <c r="G4727" t="s">
        <v>244</v>
      </c>
      <c r="H4727" t="s">
        <v>135</v>
      </c>
      <c r="I4727" t="s">
        <v>136</v>
      </c>
      <c r="J4727" t="s">
        <v>137</v>
      </c>
      <c r="K4727" t="s">
        <v>245</v>
      </c>
      <c r="L4727" t="s">
        <v>13678</v>
      </c>
      <c r="M4727" t="s">
        <v>13679</v>
      </c>
      <c r="N4727">
        <v>5.9002777770000003</v>
      </c>
      <c r="O4727">
        <v>0</v>
      </c>
      <c r="P4727">
        <v>245</v>
      </c>
      <c r="Q4727">
        <v>4</v>
      </c>
      <c r="R4727">
        <v>35</v>
      </c>
      <c r="S4727">
        <v>1</v>
      </c>
      <c r="T4727">
        <v>77</v>
      </c>
      <c r="U4727">
        <v>0</v>
      </c>
      <c r="V4727">
        <v>0</v>
      </c>
      <c r="W4727">
        <v>0</v>
      </c>
      <c r="X4727">
        <v>460.64560610107577</v>
      </c>
      <c r="Y4727">
        <v>398.46107056994003</v>
      </c>
      <c r="Z4727">
        <v>1050.6473930574168</v>
      </c>
      <c r="AA4727">
        <v>43.536675443006779</v>
      </c>
      <c r="AB4727">
        <v>1039.7111404493057</v>
      </c>
      <c r="AC4727">
        <v>0</v>
      </c>
      <c r="AD4727">
        <v>0</v>
      </c>
      <c r="AE4727">
        <v>2993.0018856207453</v>
      </c>
    </row>
    <row r="4728" spans="1:31" x14ac:dyDescent="0.25">
      <c r="A4728">
        <v>2369283</v>
      </c>
      <c r="B4728">
        <v>1</v>
      </c>
      <c r="C4728" t="s">
        <v>80</v>
      </c>
      <c r="D4728" t="s">
        <v>102</v>
      </c>
      <c r="E4728" t="s">
        <v>132</v>
      </c>
      <c r="F4728" t="s">
        <v>13680</v>
      </c>
      <c r="G4728" t="s">
        <v>134</v>
      </c>
      <c r="H4728" t="s">
        <v>135</v>
      </c>
      <c r="I4728" t="s">
        <v>136</v>
      </c>
      <c r="J4728" t="s">
        <v>137</v>
      </c>
      <c r="K4728" t="s">
        <v>138</v>
      </c>
      <c r="L4728" t="s">
        <v>13681</v>
      </c>
      <c r="M4728" t="s">
        <v>13682</v>
      </c>
      <c r="N4728">
        <v>7.1272222220000003</v>
      </c>
      <c r="O4728">
        <v>0</v>
      </c>
      <c r="P4728">
        <v>124</v>
      </c>
      <c r="Q4728">
        <v>0</v>
      </c>
      <c r="R4728">
        <v>0</v>
      </c>
      <c r="S4728">
        <v>0</v>
      </c>
      <c r="T4728">
        <v>4</v>
      </c>
      <c r="U4728">
        <v>0</v>
      </c>
      <c r="V4728">
        <v>0</v>
      </c>
      <c r="W4728">
        <v>0</v>
      </c>
      <c r="X4728">
        <v>106.77350868553096</v>
      </c>
      <c r="Y4728">
        <v>0</v>
      </c>
      <c r="Z4728">
        <v>0</v>
      </c>
      <c r="AA4728">
        <v>0</v>
      </c>
      <c r="AB4728">
        <v>6.0784285376444123</v>
      </c>
      <c r="AC4728">
        <v>0</v>
      </c>
      <c r="AD4728">
        <v>0</v>
      </c>
      <c r="AE4728">
        <v>112.85193722317537</v>
      </c>
    </row>
    <row r="4729" spans="1:31" x14ac:dyDescent="0.25">
      <c r="A4729">
        <v>2369137</v>
      </c>
      <c r="B4729">
        <v>1</v>
      </c>
      <c r="C4729" t="s">
        <v>80</v>
      </c>
      <c r="D4729" t="s">
        <v>96</v>
      </c>
      <c r="E4729" t="s">
        <v>148</v>
      </c>
      <c r="F4729" t="s">
        <v>13683</v>
      </c>
      <c r="G4729" t="s">
        <v>160</v>
      </c>
      <c r="H4729" t="s">
        <v>151</v>
      </c>
      <c r="I4729" t="s">
        <v>136</v>
      </c>
      <c r="J4729" t="s">
        <v>137</v>
      </c>
      <c r="K4729" t="s">
        <v>138</v>
      </c>
      <c r="L4729" t="s">
        <v>13684</v>
      </c>
      <c r="M4729" t="s">
        <v>13685</v>
      </c>
      <c r="N4729">
        <v>7.4749999999999996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1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1.2947580233290577</v>
      </c>
      <c r="AC4729">
        <v>0</v>
      </c>
      <c r="AD4729">
        <v>0</v>
      </c>
      <c r="AE4729">
        <v>1.2947580233290577</v>
      </c>
    </row>
    <row r="4730" spans="1:31" x14ac:dyDescent="0.25">
      <c r="A4730">
        <v>2369114</v>
      </c>
      <c r="B4730">
        <v>1</v>
      </c>
      <c r="C4730" t="s">
        <v>81</v>
      </c>
      <c r="D4730" t="s">
        <v>119</v>
      </c>
      <c r="E4730" t="s">
        <v>166</v>
      </c>
      <c r="F4730" t="s">
        <v>8869</v>
      </c>
      <c r="G4730" t="s">
        <v>168</v>
      </c>
      <c r="H4730" t="s">
        <v>135</v>
      </c>
      <c r="I4730" t="s">
        <v>136</v>
      </c>
      <c r="J4730" t="s">
        <v>137</v>
      </c>
      <c r="K4730" t="s">
        <v>138</v>
      </c>
      <c r="L4730" t="s">
        <v>1956</v>
      </c>
      <c r="M4730" t="s">
        <v>13686</v>
      </c>
      <c r="N4730">
        <v>0.16555555499999999</v>
      </c>
      <c r="O4730">
        <v>0</v>
      </c>
      <c r="P4730">
        <v>513</v>
      </c>
      <c r="Q4730">
        <v>55</v>
      </c>
      <c r="R4730">
        <v>121</v>
      </c>
      <c r="S4730">
        <v>5</v>
      </c>
      <c r="T4730">
        <v>23</v>
      </c>
      <c r="U4730">
        <v>2</v>
      </c>
      <c r="V4730">
        <v>0</v>
      </c>
      <c r="W4730">
        <v>0</v>
      </c>
      <c r="X4730">
        <v>18.124239207828218</v>
      </c>
      <c r="Y4730">
        <v>66.938761183566811</v>
      </c>
      <c r="Z4730">
        <v>143.36030581166261</v>
      </c>
      <c r="AA4730">
        <v>2.9495750731111929</v>
      </c>
      <c r="AB4730">
        <v>3.5511444272115869</v>
      </c>
      <c r="AC4730">
        <v>45.955049487050211</v>
      </c>
      <c r="AD4730">
        <v>0</v>
      </c>
      <c r="AE4730">
        <v>280.87907519043063</v>
      </c>
    </row>
    <row r="4731" spans="1:31" x14ac:dyDescent="0.25">
      <c r="A4731">
        <v>2368719</v>
      </c>
      <c r="B4731">
        <v>1</v>
      </c>
      <c r="C4731" t="s">
        <v>80</v>
      </c>
      <c r="D4731" t="s">
        <v>96</v>
      </c>
      <c r="E4731" t="s">
        <v>225</v>
      </c>
      <c r="F4731" t="s">
        <v>13687</v>
      </c>
      <c r="G4731" t="s">
        <v>219</v>
      </c>
      <c r="H4731" t="s">
        <v>151</v>
      </c>
      <c r="I4731" t="s">
        <v>136</v>
      </c>
      <c r="J4731" t="s">
        <v>137</v>
      </c>
      <c r="K4731" t="s">
        <v>138</v>
      </c>
      <c r="L4731" t="s">
        <v>13688</v>
      </c>
      <c r="M4731" t="s">
        <v>13689</v>
      </c>
      <c r="N4731">
        <v>1.3347222219999999</v>
      </c>
      <c r="O4731">
        <v>0</v>
      </c>
      <c r="P4731">
        <v>51</v>
      </c>
      <c r="Q4731">
        <v>0</v>
      </c>
      <c r="R4731">
        <v>0</v>
      </c>
      <c r="S4731">
        <v>0</v>
      </c>
      <c r="T4731">
        <v>57</v>
      </c>
      <c r="U4731">
        <v>0</v>
      </c>
      <c r="V4731">
        <v>0</v>
      </c>
      <c r="W4731">
        <v>0</v>
      </c>
      <c r="X4731">
        <v>18.427240936266013</v>
      </c>
      <c r="Y4731">
        <v>0</v>
      </c>
      <c r="Z4731">
        <v>0</v>
      </c>
      <c r="AA4731">
        <v>0</v>
      </c>
      <c r="AB4731">
        <v>49.003604483575131</v>
      </c>
      <c r="AC4731">
        <v>0</v>
      </c>
      <c r="AD4731">
        <v>0</v>
      </c>
      <c r="AE4731">
        <v>67.430845419841148</v>
      </c>
    </row>
    <row r="4732" spans="1:31" x14ac:dyDescent="0.25">
      <c r="A4732">
        <v>2368851</v>
      </c>
      <c r="B4732">
        <v>1</v>
      </c>
      <c r="C4732" t="s">
        <v>80</v>
      </c>
      <c r="D4732" t="s">
        <v>93</v>
      </c>
      <c r="E4732" t="s">
        <v>166</v>
      </c>
      <c r="F4732" t="s">
        <v>13690</v>
      </c>
      <c r="G4732" t="s">
        <v>244</v>
      </c>
      <c r="H4732" t="s">
        <v>135</v>
      </c>
      <c r="I4732" t="s">
        <v>136</v>
      </c>
      <c r="J4732" t="s">
        <v>137</v>
      </c>
      <c r="K4732" t="s">
        <v>245</v>
      </c>
      <c r="L4732" t="s">
        <v>13691</v>
      </c>
      <c r="M4732" t="s">
        <v>13692</v>
      </c>
      <c r="N4732">
        <v>7.4755555549999997</v>
      </c>
      <c r="O4732">
        <v>0</v>
      </c>
      <c r="P4732">
        <v>250</v>
      </c>
      <c r="Q4732">
        <v>3</v>
      </c>
      <c r="R4732">
        <v>50</v>
      </c>
      <c r="S4732">
        <v>5</v>
      </c>
      <c r="T4732">
        <v>42</v>
      </c>
      <c r="U4732">
        <v>0</v>
      </c>
      <c r="V4732">
        <v>0</v>
      </c>
      <c r="W4732">
        <v>0</v>
      </c>
      <c r="X4732">
        <v>579.45151002550494</v>
      </c>
      <c r="Y4732">
        <v>766.05081187844883</v>
      </c>
      <c r="Z4732">
        <v>1475.3957621517413</v>
      </c>
      <c r="AA4732">
        <v>349.65086988619805</v>
      </c>
      <c r="AB4732">
        <v>714.97023147701225</v>
      </c>
      <c r="AC4732">
        <v>0</v>
      </c>
      <c r="AD4732">
        <v>0</v>
      </c>
      <c r="AE4732">
        <v>3885.5191854189052</v>
      </c>
    </row>
    <row r="4733" spans="1:31" x14ac:dyDescent="0.25">
      <c r="A4733">
        <v>2369014</v>
      </c>
      <c r="B4733">
        <v>1</v>
      </c>
      <c r="C4733" t="s">
        <v>81</v>
      </c>
      <c r="D4733" t="s">
        <v>120</v>
      </c>
      <c r="E4733" t="s">
        <v>166</v>
      </c>
      <c r="F4733" t="s">
        <v>13693</v>
      </c>
      <c r="G4733" t="s">
        <v>168</v>
      </c>
      <c r="H4733" t="s">
        <v>135</v>
      </c>
      <c r="I4733" t="s">
        <v>136</v>
      </c>
      <c r="J4733" t="s">
        <v>137</v>
      </c>
      <c r="K4733" t="s">
        <v>138</v>
      </c>
      <c r="L4733" t="s">
        <v>13694</v>
      </c>
      <c r="M4733" t="s">
        <v>13695</v>
      </c>
      <c r="N4733">
        <v>0.19138888800000001</v>
      </c>
      <c r="O4733">
        <v>3</v>
      </c>
      <c r="P4733">
        <v>357</v>
      </c>
      <c r="Q4733">
        <v>256</v>
      </c>
      <c r="R4733">
        <v>77</v>
      </c>
      <c r="S4733">
        <v>35</v>
      </c>
      <c r="T4733">
        <v>56</v>
      </c>
      <c r="U4733">
        <v>3</v>
      </c>
      <c r="V4733">
        <v>0</v>
      </c>
      <c r="W4733">
        <v>5.4959460860011937</v>
      </c>
      <c r="X4733">
        <v>18.244132515547282</v>
      </c>
      <c r="Y4733">
        <v>584.96960493788254</v>
      </c>
      <c r="Z4733">
        <v>83.754397117409425</v>
      </c>
      <c r="AA4733">
        <v>35.618885994746634</v>
      </c>
      <c r="AB4733">
        <v>10.12098524972118</v>
      </c>
      <c r="AC4733">
        <v>172.73641799496369</v>
      </c>
      <c r="AD4733">
        <v>0</v>
      </c>
      <c r="AE4733">
        <v>910.94036989627193</v>
      </c>
    </row>
    <row r="4734" spans="1:31" x14ac:dyDescent="0.25">
      <c r="A4734">
        <v>2368765</v>
      </c>
      <c r="B4734">
        <v>1</v>
      </c>
      <c r="C4734" t="s">
        <v>80</v>
      </c>
      <c r="D4734" t="s">
        <v>90</v>
      </c>
      <c r="E4734" t="s">
        <v>148</v>
      </c>
      <c r="F4734" t="s">
        <v>13696</v>
      </c>
      <c r="G4734" t="s">
        <v>160</v>
      </c>
      <c r="H4734" t="s">
        <v>151</v>
      </c>
      <c r="I4734" t="s">
        <v>136</v>
      </c>
      <c r="J4734" t="s">
        <v>137</v>
      </c>
      <c r="K4734" t="s">
        <v>138</v>
      </c>
      <c r="L4734" t="s">
        <v>13697</v>
      </c>
      <c r="M4734" t="s">
        <v>13698</v>
      </c>
      <c r="N4734">
        <v>1.3149999999999999</v>
      </c>
      <c r="O4734">
        <v>0</v>
      </c>
      <c r="P4734">
        <v>2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2.1988274448659197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2.1988274448659197</v>
      </c>
    </row>
    <row r="4735" spans="1:31" x14ac:dyDescent="0.25">
      <c r="A4735">
        <v>2368705</v>
      </c>
      <c r="B4735">
        <v>1</v>
      </c>
      <c r="C4735" t="s">
        <v>80</v>
      </c>
      <c r="D4735" t="s">
        <v>97</v>
      </c>
      <c r="E4735" t="s">
        <v>166</v>
      </c>
      <c r="F4735" t="s">
        <v>882</v>
      </c>
      <c r="G4735" t="s">
        <v>168</v>
      </c>
      <c r="H4735" t="s">
        <v>135</v>
      </c>
      <c r="I4735" t="s">
        <v>136</v>
      </c>
      <c r="J4735" t="s">
        <v>137</v>
      </c>
      <c r="K4735" t="s">
        <v>138</v>
      </c>
      <c r="L4735" t="s">
        <v>13699</v>
      </c>
      <c r="M4735" t="s">
        <v>13700</v>
      </c>
      <c r="N4735">
        <v>0.86083333299999998</v>
      </c>
      <c r="O4735">
        <v>0</v>
      </c>
      <c r="P4735">
        <v>335</v>
      </c>
      <c r="Q4735">
        <v>0</v>
      </c>
      <c r="R4735">
        <v>18</v>
      </c>
      <c r="S4735">
        <v>3</v>
      </c>
      <c r="T4735">
        <v>31</v>
      </c>
      <c r="U4735">
        <v>0</v>
      </c>
      <c r="V4735">
        <v>0</v>
      </c>
      <c r="W4735">
        <v>0</v>
      </c>
      <c r="X4735">
        <v>101.89229787308432</v>
      </c>
      <c r="Y4735">
        <v>0</v>
      </c>
      <c r="Z4735">
        <v>15.786314573447854</v>
      </c>
      <c r="AA4735">
        <v>3.6257944003715834</v>
      </c>
      <c r="AB4735">
        <v>21.695902370083335</v>
      </c>
      <c r="AC4735">
        <v>0</v>
      </c>
      <c r="AD4735">
        <v>0</v>
      </c>
      <c r="AE4735">
        <v>143.00030921698709</v>
      </c>
    </row>
    <row r="4736" spans="1:31" x14ac:dyDescent="0.25">
      <c r="A4736">
        <v>2369492</v>
      </c>
      <c r="B4736">
        <v>1</v>
      </c>
      <c r="C4736" t="s">
        <v>80</v>
      </c>
      <c r="D4736" t="s">
        <v>106</v>
      </c>
      <c r="E4736" t="s">
        <v>148</v>
      </c>
      <c r="F4736" t="s">
        <v>13701</v>
      </c>
      <c r="G4736" t="s">
        <v>160</v>
      </c>
      <c r="H4736" t="s">
        <v>151</v>
      </c>
      <c r="I4736" t="s">
        <v>136</v>
      </c>
      <c r="J4736" t="s">
        <v>137</v>
      </c>
      <c r="K4736" t="s">
        <v>138</v>
      </c>
      <c r="L4736" t="s">
        <v>13702</v>
      </c>
      <c r="M4736" t="s">
        <v>13703</v>
      </c>
      <c r="N4736">
        <v>1.831388888</v>
      </c>
      <c r="O4736">
        <v>0</v>
      </c>
      <c r="P4736">
        <v>1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3.4677283412773333E-2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3.4677283412773333E-2</v>
      </c>
    </row>
    <row r="4737" spans="1:31" x14ac:dyDescent="0.25">
      <c r="A4737">
        <v>2369552</v>
      </c>
      <c r="B4737">
        <v>1</v>
      </c>
      <c r="C4737" t="s">
        <v>81</v>
      </c>
      <c r="D4737" t="s">
        <v>112</v>
      </c>
      <c r="E4737" t="s">
        <v>148</v>
      </c>
      <c r="F4737" t="s">
        <v>13704</v>
      </c>
      <c r="G4737" t="s">
        <v>150</v>
      </c>
      <c r="H4737" t="s">
        <v>151</v>
      </c>
      <c r="I4737" t="s">
        <v>136</v>
      </c>
      <c r="J4737" t="s">
        <v>137</v>
      </c>
      <c r="K4737" t="s">
        <v>138</v>
      </c>
      <c r="L4737" t="s">
        <v>13705</v>
      </c>
      <c r="M4737" t="s">
        <v>13706</v>
      </c>
      <c r="N4737">
        <v>0.64611111099999996</v>
      </c>
      <c r="O4737">
        <v>0</v>
      </c>
      <c r="P4737">
        <v>11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1.5342539783864648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1.5342539783864648</v>
      </c>
    </row>
    <row r="4738" spans="1:31" x14ac:dyDescent="0.25">
      <c r="A4738">
        <v>2369452</v>
      </c>
      <c r="B4738">
        <v>1</v>
      </c>
      <c r="C4738" t="s">
        <v>81</v>
      </c>
      <c r="D4738" t="s">
        <v>114</v>
      </c>
      <c r="E4738" t="s">
        <v>132</v>
      </c>
      <c r="F4738" t="s">
        <v>3633</v>
      </c>
      <c r="G4738" t="s">
        <v>134</v>
      </c>
      <c r="H4738" t="s">
        <v>135</v>
      </c>
      <c r="I4738" t="s">
        <v>136</v>
      </c>
      <c r="J4738" t="s">
        <v>137</v>
      </c>
      <c r="K4738" t="s">
        <v>138</v>
      </c>
      <c r="L4738" t="s">
        <v>13707</v>
      </c>
      <c r="M4738" t="s">
        <v>13708</v>
      </c>
      <c r="N4738">
        <v>1.6174999999999999</v>
      </c>
      <c r="O4738">
        <v>0</v>
      </c>
      <c r="P4738">
        <v>309</v>
      </c>
      <c r="Q4738">
        <v>0</v>
      </c>
      <c r="R4738">
        <v>0</v>
      </c>
      <c r="S4738">
        <v>2</v>
      </c>
      <c r="T4738">
        <v>15</v>
      </c>
      <c r="U4738">
        <v>0</v>
      </c>
      <c r="V4738">
        <v>0</v>
      </c>
      <c r="W4738">
        <v>0</v>
      </c>
      <c r="X4738">
        <v>66.212726998173181</v>
      </c>
      <c r="Y4738">
        <v>0</v>
      </c>
      <c r="Z4738">
        <v>0</v>
      </c>
      <c r="AA4738">
        <v>6.1512990082416383</v>
      </c>
      <c r="AB4738">
        <v>8.6650660425840158</v>
      </c>
      <c r="AC4738">
        <v>0</v>
      </c>
      <c r="AD4738">
        <v>0</v>
      </c>
      <c r="AE4738">
        <v>81.029092048998834</v>
      </c>
    </row>
    <row r="4739" spans="1:31" x14ac:dyDescent="0.25">
      <c r="A4739">
        <v>2368725</v>
      </c>
      <c r="B4739">
        <v>1</v>
      </c>
      <c r="C4739" t="s">
        <v>80</v>
      </c>
      <c r="D4739" t="s">
        <v>96</v>
      </c>
      <c r="E4739" t="s">
        <v>154</v>
      </c>
      <c r="F4739" t="s">
        <v>13709</v>
      </c>
      <c r="G4739" t="s">
        <v>299</v>
      </c>
      <c r="H4739" t="s">
        <v>151</v>
      </c>
      <c r="I4739" t="s">
        <v>136</v>
      </c>
      <c r="J4739" t="s">
        <v>137</v>
      </c>
      <c r="K4739" t="s">
        <v>138</v>
      </c>
      <c r="L4739" t="s">
        <v>13710</v>
      </c>
      <c r="M4739" t="s">
        <v>13711</v>
      </c>
      <c r="N4739">
        <v>0.52138888800000005</v>
      </c>
      <c r="O4739">
        <v>0</v>
      </c>
      <c r="P4739">
        <v>119</v>
      </c>
      <c r="Q4739">
        <v>0</v>
      </c>
      <c r="R4739">
        <v>0</v>
      </c>
      <c r="S4739">
        <v>0</v>
      </c>
      <c r="T4739">
        <v>15</v>
      </c>
      <c r="U4739">
        <v>0</v>
      </c>
      <c r="V4739">
        <v>0</v>
      </c>
      <c r="W4739">
        <v>0</v>
      </c>
      <c r="X4739">
        <v>29.235222621334128</v>
      </c>
      <c r="Y4739">
        <v>0</v>
      </c>
      <c r="Z4739">
        <v>0</v>
      </c>
      <c r="AA4739">
        <v>0</v>
      </c>
      <c r="AB4739">
        <v>12.242248769320753</v>
      </c>
      <c r="AC4739">
        <v>0</v>
      </c>
      <c r="AD4739">
        <v>0</v>
      </c>
      <c r="AE4739">
        <v>41.477471390654884</v>
      </c>
    </row>
    <row r="4740" spans="1:31" x14ac:dyDescent="0.25">
      <c r="A4740">
        <v>2368702</v>
      </c>
      <c r="B4740">
        <v>1</v>
      </c>
      <c r="C4740" t="s">
        <v>80</v>
      </c>
      <c r="D4740" t="s">
        <v>96</v>
      </c>
      <c r="E4740" t="s">
        <v>148</v>
      </c>
      <c r="F4740" t="s">
        <v>13712</v>
      </c>
      <c r="G4740" t="s">
        <v>150</v>
      </c>
      <c r="H4740" t="s">
        <v>151</v>
      </c>
      <c r="I4740" t="s">
        <v>136</v>
      </c>
      <c r="J4740" t="s">
        <v>137</v>
      </c>
      <c r="K4740" t="s">
        <v>138</v>
      </c>
      <c r="L4740" t="s">
        <v>13713</v>
      </c>
      <c r="M4740" t="s">
        <v>13714</v>
      </c>
      <c r="N4740">
        <v>4.8019444440000001</v>
      </c>
      <c r="O4740">
        <v>0</v>
      </c>
      <c r="P4740">
        <v>2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3.3654725035367727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3.3654725035367727</v>
      </c>
    </row>
    <row r="4741" spans="1:31" x14ac:dyDescent="0.25">
      <c r="A4741">
        <v>2369011</v>
      </c>
      <c r="B4741">
        <v>1</v>
      </c>
      <c r="C4741" t="s">
        <v>80</v>
      </c>
      <c r="D4741" t="s">
        <v>82</v>
      </c>
      <c r="E4741" t="s">
        <v>148</v>
      </c>
      <c r="F4741" t="s">
        <v>13715</v>
      </c>
      <c r="G4741" t="s">
        <v>160</v>
      </c>
      <c r="H4741" t="s">
        <v>151</v>
      </c>
      <c r="I4741" t="s">
        <v>136</v>
      </c>
      <c r="J4741" t="s">
        <v>137</v>
      </c>
      <c r="K4741" t="s">
        <v>138</v>
      </c>
      <c r="L4741" t="s">
        <v>13716</v>
      </c>
      <c r="M4741" t="s">
        <v>13717</v>
      </c>
      <c r="N4741">
        <v>1.6158333330000001</v>
      </c>
      <c r="O4741">
        <v>0</v>
      </c>
      <c r="P4741">
        <v>9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3.8777624159085144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3.8777624159085144</v>
      </c>
    </row>
    <row r="4742" spans="1:31" x14ac:dyDescent="0.25">
      <c r="A4742">
        <v>2368745</v>
      </c>
      <c r="B4742">
        <v>1</v>
      </c>
      <c r="C4742" t="s">
        <v>80</v>
      </c>
      <c r="D4742" t="s">
        <v>89</v>
      </c>
      <c r="E4742" t="s">
        <v>225</v>
      </c>
      <c r="F4742" t="s">
        <v>13718</v>
      </c>
      <c r="G4742" t="s">
        <v>219</v>
      </c>
      <c r="H4742" t="s">
        <v>151</v>
      </c>
      <c r="I4742" t="s">
        <v>136</v>
      </c>
      <c r="J4742" t="s">
        <v>137</v>
      </c>
      <c r="K4742" t="s">
        <v>138</v>
      </c>
      <c r="L4742" t="s">
        <v>13719</v>
      </c>
      <c r="M4742" t="s">
        <v>13720</v>
      </c>
      <c r="N4742">
        <v>2.0677777769999999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2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0.86955109739752001</v>
      </c>
      <c r="AC4742">
        <v>0</v>
      </c>
      <c r="AD4742">
        <v>0</v>
      </c>
      <c r="AE4742">
        <v>0.86955109739752001</v>
      </c>
    </row>
    <row r="4743" spans="1:31" x14ac:dyDescent="0.25">
      <c r="A4743">
        <v>2368845</v>
      </c>
      <c r="B4743">
        <v>1</v>
      </c>
      <c r="C4743" t="s">
        <v>80</v>
      </c>
      <c r="D4743" t="s">
        <v>88</v>
      </c>
      <c r="E4743" t="s">
        <v>132</v>
      </c>
      <c r="F4743" t="s">
        <v>13721</v>
      </c>
      <c r="G4743" t="s">
        <v>328</v>
      </c>
      <c r="H4743" t="s">
        <v>135</v>
      </c>
      <c r="I4743" t="s">
        <v>136</v>
      </c>
      <c r="J4743" t="s">
        <v>137</v>
      </c>
      <c r="K4743" t="s">
        <v>138</v>
      </c>
      <c r="L4743" t="s">
        <v>13722</v>
      </c>
      <c r="M4743" t="s">
        <v>13723</v>
      </c>
      <c r="N4743">
        <v>0.102777777</v>
      </c>
      <c r="O4743">
        <v>0</v>
      </c>
      <c r="P4743">
        <v>0</v>
      </c>
      <c r="Q4743">
        <v>0</v>
      </c>
      <c r="R4743">
        <v>0</v>
      </c>
      <c r="S4743">
        <v>6</v>
      </c>
      <c r="T4743">
        <v>4</v>
      </c>
      <c r="U4743">
        <v>5</v>
      </c>
      <c r="V4743">
        <v>1</v>
      </c>
      <c r="W4743">
        <v>0</v>
      </c>
      <c r="X4743">
        <v>0</v>
      </c>
      <c r="Y4743">
        <v>0</v>
      </c>
      <c r="Z4743">
        <v>0</v>
      </c>
      <c r="AA4743">
        <v>3.6648955800062089</v>
      </c>
      <c r="AB4743">
        <v>20.17206599364577</v>
      </c>
      <c r="AC4743">
        <v>81.117750139583151</v>
      </c>
      <c r="AD4743">
        <v>15.416060525648245</v>
      </c>
      <c r="AE4743">
        <v>120.37077223888338</v>
      </c>
    </row>
    <row r="4744" spans="1:31" x14ac:dyDescent="0.25">
      <c r="A4744">
        <v>2369266</v>
      </c>
      <c r="B4744">
        <v>1</v>
      </c>
      <c r="C4744" t="s">
        <v>80</v>
      </c>
      <c r="D4744" t="s">
        <v>100</v>
      </c>
      <c r="E4744" t="s">
        <v>166</v>
      </c>
      <c r="F4744" t="s">
        <v>13724</v>
      </c>
      <c r="G4744" t="s">
        <v>1930</v>
      </c>
      <c r="H4744" t="s">
        <v>135</v>
      </c>
      <c r="I4744" t="s">
        <v>136</v>
      </c>
      <c r="J4744" t="s">
        <v>3</v>
      </c>
      <c r="K4744" t="s">
        <v>138</v>
      </c>
      <c r="L4744" t="s">
        <v>13725</v>
      </c>
      <c r="M4744" t="s">
        <v>13726</v>
      </c>
      <c r="N4744">
        <v>0.59027777699999995</v>
      </c>
      <c r="O4744">
        <v>1</v>
      </c>
      <c r="P4744">
        <v>1346</v>
      </c>
      <c r="Q4744">
        <v>18</v>
      </c>
      <c r="R4744">
        <v>434</v>
      </c>
      <c r="S4744">
        <v>13</v>
      </c>
      <c r="T4744">
        <v>302</v>
      </c>
      <c r="U4744">
        <v>0</v>
      </c>
      <c r="V4744">
        <v>1</v>
      </c>
      <c r="W4744">
        <v>0.56665070707338328</v>
      </c>
      <c r="X4744">
        <v>328.04988324078198</v>
      </c>
      <c r="Y4744">
        <v>278.50163819934551</v>
      </c>
      <c r="Z4744">
        <v>335.9279118721571</v>
      </c>
      <c r="AA4744">
        <v>86.757804698260699</v>
      </c>
      <c r="AB4744">
        <v>239.63203256439067</v>
      </c>
      <c r="AC4744">
        <v>0</v>
      </c>
      <c r="AD4744">
        <v>1.3052351179957236</v>
      </c>
      <c r="AE4744">
        <v>1270.7411564000054</v>
      </c>
    </row>
    <row r="4745" spans="1:31" x14ac:dyDescent="0.25">
      <c r="A4745">
        <v>2369535</v>
      </c>
      <c r="B4745">
        <v>1</v>
      </c>
      <c r="C4745" t="s">
        <v>81</v>
      </c>
      <c r="D4745" t="s">
        <v>113</v>
      </c>
      <c r="E4745" t="s">
        <v>154</v>
      </c>
      <c r="F4745" t="s">
        <v>13727</v>
      </c>
      <c r="G4745" t="s">
        <v>901</v>
      </c>
      <c r="H4745" t="s">
        <v>151</v>
      </c>
      <c r="I4745" t="s">
        <v>136</v>
      </c>
      <c r="J4745" t="s">
        <v>137</v>
      </c>
      <c r="K4745" t="s">
        <v>138</v>
      </c>
      <c r="L4745" t="s">
        <v>13728</v>
      </c>
      <c r="M4745" t="s">
        <v>13729</v>
      </c>
      <c r="N4745">
        <v>0.55805555500000004</v>
      </c>
      <c r="O4745">
        <v>0</v>
      </c>
      <c r="P4745">
        <v>57</v>
      </c>
      <c r="Q4745">
        <v>0</v>
      </c>
      <c r="R4745">
        <v>28</v>
      </c>
      <c r="S4745">
        <v>0</v>
      </c>
      <c r="T4745">
        <v>4</v>
      </c>
      <c r="U4745">
        <v>0</v>
      </c>
      <c r="V4745">
        <v>0</v>
      </c>
      <c r="W4745">
        <v>0</v>
      </c>
      <c r="X4745">
        <v>9.8131290286409119</v>
      </c>
      <c r="Y4745">
        <v>0</v>
      </c>
      <c r="Z4745">
        <v>23.737879341410192</v>
      </c>
      <c r="AA4745">
        <v>0</v>
      </c>
      <c r="AB4745">
        <v>4.9747237216250619</v>
      </c>
      <c r="AC4745">
        <v>0</v>
      </c>
      <c r="AD4745">
        <v>0</v>
      </c>
      <c r="AE4745">
        <v>38.525732091676169</v>
      </c>
    </row>
    <row r="4746" spans="1:31" x14ac:dyDescent="0.25">
      <c r="A4746">
        <v>2368825</v>
      </c>
      <c r="B4746">
        <v>1</v>
      </c>
      <c r="C4746" t="s">
        <v>80</v>
      </c>
      <c r="D4746" t="s">
        <v>108</v>
      </c>
      <c r="E4746" t="s">
        <v>171</v>
      </c>
      <c r="F4746" t="s">
        <v>13730</v>
      </c>
      <c r="G4746" t="s">
        <v>168</v>
      </c>
      <c r="H4746" t="s">
        <v>135</v>
      </c>
      <c r="I4746" t="s">
        <v>136</v>
      </c>
      <c r="J4746" t="s">
        <v>137</v>
      </c>
      <c r="K4746" t="s">
        <v>138</v>
      </c>
      <c r="L4746" t="s">
        <v>13731</v>
      </c>
      <c r="M4746" t="s">
        <v>13732</v>
      </c>
      <c r="N4746">
        <v>0.47305555500000002</v>
      </c>
      <c r="O4746">
        <v>0</v>
      </c>
      <c r="P4746">
        <v>339</v>
      </c>
      <c r="Q4746">
        <v>0</v>
      </c>
      <c r="R4746">
        <v>59</v>
      </c>
      <c r="S4746">
        <v>1</v>
      </c>
      <c r="T4746">
        <v>57</v>
      </c>
      <c r="U4746">
        <v>0</v>
      </c>
      <c r="V4746">
        <v>0</v>
      </c>
      <c r="W4746">
        <v>0</v>
      </c>
      <c r="X4746">
        <v>33.612321974982251</v>
      </c>
      <c r="Y4746">
        <v>0</v>
      </c>
      <c r="Z4746">
        <v>49.819542271161566</v>
      </c>
      <c r="AA4746">
        <v>7.6016085518245742</v>
      </c>
      <c r="AB4746">
        <v>35.730049548104844</v>
      </c>
      <c r="AC4746">
        <v>0</v>
      </c>
      <c r="AD4746">
        <v>0</v>
      </c>
      <c r="AE4746">
        <v>126.76352234607323</v>
      </c>
    </row>
    <row r="4747" spans="1:31" x14ac:dyDescent="0.25">
      <c r="A4747">
        <v>2369429</v>
      </c>
      <c r="B4747">
        <v>1</v>
      </c>
      <c r="C4747" t="s">
        <v>81</v>
      </c>
      <c r="D4747" t="s">
        <v>112</v>
      </c>
      <c r="E4747" t="s">
        <v>166</v>
      </c>
      <c r="F4747" t="s">
        <v>13733</v>
      </c>
      <c r="G4747" t="s">
        <v>328</v>
      </c>
      <c r="H4747" t="s">
        <v>135</v>
      </c>
      <c r="I4747" t="s">
        <v>653</v>
      </c>
      <c r="J4747" t="s">
        <v>137</v>
      </c>
      <c r="K4747" t="s">
        <v>245</v>
      </c>
      <c r="L4747" t="s">
        <v>13734</v>
      </c>
      <c r="M4747" t="s">
        <v>13735</v>
      </c>
      <c r="N4747">
        <v>2.5833333E-2</v>
      </c>
      <c r="O4747">
        <v>2</v>
      </c>
      <c r="P4747">
        <v>241</v>
      </c>
      <c r="Q4747">
        <v>204</v>
      </c>
      <c r="R4747">
        <v>97</v>
      </c>
      <c r="S4747">
        <v>12</v>
      </c>
      <c r="T4747">
        <v>17</v>
      </c>
      <c r="U4747">
        <v>1</v>
      </c>
      <c r="V4747">
        <v>0</v>
      </c>
      <c r="W4747">
        <v>9.11979094132125E-2</v>
      </c>
      <c r="X4747">
        <v>1.2099676261753416</v>
      </c>
      <c r="Y4747">
        <v>32.341985928962423</v>
      </c>
      <c r="Z4747">
        <v>12.053514007014753</v>
      </c>
      <c r="AA4747">
        <v>0.68520486726600749</v>
      </c>
      <c r="AB4747">
        <v>0.99953524683871842</v>
      </c>
      <c r="AC4747">
        <v>0.58179588363555923</v>
      </c>
      <c r="AD4747">
        <v>0</v>
      </c>
      <c r="AE4747">
        <v>47.963201469306014</v>
      </c>
    </row>
    <row r="4748" spans="1:31" x14ac:dyDescent="0.25">
      <c r="A4748">
        <v>2369515</v>
      </c>
      <c r="B4748">
        <v>1</v>
      </c>
      <c r="C4748" t="s">
        <v>80</v>
      </c>
      <c r="D4748" t="s">
        <v>97</v>
      </c>
      <c r="E4748" t="s">
        <v>148</v>
      </c>
      <c r="F4748" t="s">
        <v>13736</v>
      </c>
      <c r="G4748" t="s">
        <v>160</v>
      </c>
      <c r="H4748" t="s">
        <v>151</v>
      </c>
      <c r="I4748" t="s">
        <v>136</v>
      </c>
      <c r="J4748" t="s">
        <v>137</v>
      </c>
      <c r="K4748" t="s">
        <v>138</v>
      </c>
      <c r="L4748" t="s">
        <v>13737</v>
      </c>
      <c r="M4748" t="s">
        <v>13738</v>
      </c>
      <c r="N4748">
        <v>1.823611111</v>
      </c>
      <c r="O4748">
        <v>0</v>
      </c>
      <c r="P4748">
        <v>5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2.5662950401067008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2.5662950401067008</v>
      </c>
    </row>
    <row r="4749" spans="1:31" x14ac:dyDescent="0.25">
      <c r="A4749">
        <v>2369074</v>
      </c>
      <c r="B4749">
        <v>1</v>
      </c>
      <c r="C4749" t="s">
        <v>80</v>
      </c>
      <c r="D4749" t="s">
        <v>89</v>
      </c>
      <c r="E4749" t="s">
        <v>166</v>
      </c>
      <c r="F4749" t="s">
        <v>13739</v>
      </c>
      <c r="G4749" t="s">
        <v>168</v>
      </c>
      <c r="H4749" t="s">
        <v>135</v>
      </c>
      <c r="I4749" t="s">
        <v>136</v>
      </c>
      <c r="J4749" t="s">
        <v>137</v>
      </c>
      <c r="K4749" t="s">
        <v>138</v>
      </c>
      <c r="L4749" t="s">
        <v>13740</v>
      </c>
      <c r="M4749" t="s">
        <v>13741</v>
      </c>
      <c r="N4749">
        <v>0.85</v>
      </c>
      <c r="O4749">
        <v>1</v>
      </c>
      <c r="P4749">
        <v>288</v>
      </c>
      <c r="Q4749">
        <v>1</v>
      </c>
      <c r="R4749">
        <v>57</v>
      </c>
      <c r="S4749">
        <v>2</v>
      </c>
      <c r="T4749">
        <v>170</v>
      </c>
      <c r="U4749">
        <v>0</v>
      </c>
      <c r="V4749">
        <v>0</v>
      </c>
      <c r="W4749">
        <v>8.9364305962456001</v>
      </c>
      <c r="X4749">
        <v>127.4566280768758</v>
      </c>
      <c r="Y4749">
        <v>9.7828611517907991</v>
      </c>
      <c r="Z4749">
        <v>26.453968894153217</v>
      </c>
      <c r="AA4749">
        <v>5.317704344957999</v>
      </c>
      <c r="AB4749">
        <v>171.91245982434523</v>
      </c>
      <c r="AC4749">
        <v>0</v>
      </c>
      <c r="AD4749">
        <v>0</v>
      </c>
      <c r="AE4749">
        <v>349.86005288836861</v>
      </c>
    </row>
    <row r="4750" spans="1:31" x14ac:dyDescent="0.25">
      <c r="A4750">
        <v>2369031</v>
      </c>
      <c r="B4750">
        <v>1</v>
      </c>
      <c r="C4750" t="s">
        <v>80</v>
      </c>
      <c r="D4750" t="s">
        <v>93</v>
      </c>
      <c r="E4750" t="s">
        <v>166</v>
      </c>
      <c r="F4750" t="s">
        <v>8284</v>
      </c>
      <c r="G4750" t="s">
        <v>244</v>
      </c>
      <c r="H4750" t="s">
        <v>135</v>
      </c>
      <c r="I4750" t="s">
        <v>136</v>
      </c>
      <c r="J4750" t="s">
        <v>137</v>
      </c>
      <c r="K4750" t="s">
        <v>245</v>
      </c>
      <c r="L4750" t="s">
        <v>13742</v>
      </c>
      <c r="M4750" t="s">
        <v>13743</v>
      </c>
      <c r="N4750">
        <v>5.8255555550000002</v>
      </c>
      <c r="O4750">
        <v>0</v>
      </c>
      <c r="P4750">
        <v>1092</v>
      </c>
      <c r="Q4750">
        <v>1</v>
      </c>
      <c r="R4750">
        <v>285</v>
      </c>
      <c r="S4750">
        <v>4</v>
      </c>
      <c r="T4750">
        <v>309</v>
      </c>
      <c r="U4750">
        <v>0</v>
      </c>
      <c r="V4750">
        <v>0</v>
      </c>
      <c r="W4750">
        <v>0</v>
      </c>
      <c r="X4750">
        <v>1344.4941628405859</v>
      </c>
      <c r="Y4750">
        <v>0</v>
      </c>
      <c r="Z4750">
        <v>2470.9382315475691</v>
      </c>
      <c r="AA4750">
        <v>107.74923394528021</v>
      </c>
      <c r="AB4750">
        <v>1619.6831451555463</v>
      </c>
      <c r="AC4750">
        <v>0</v>
      </c>
      <c r="AD4750">
        <v>0</v>
      </c>
      <c r="AE4750">
        <v>5542.8647734889819</v>
      </c>
    </row>
    <row r="4751" spans="1:31" x14ac:dyDescent="0.25">
      <c r="A4751">
        <v>2369080</v>
      </c>
      <c r="B4751">
        <v>1</v>
      </c>
      <c r="C4751" t="s">
        <v>80</v>
      </c>
      <c r="D4751" t="s">
        <v>90</v>
      </c>
      <c r="E4751" t="s">
        <v>175</v>
      </c>
      <c r="F4751" t="s">
        <v>13744</v>
      </c>
      <c r="G4751" t="s">
        <v>284</v>
      </c>
      <c r="H4751" t="s">
        <v>151</v>
      </c>
      <c r="I4751" t="s">
        <v>136</v>
      </c>
      <c r="J4751" t="s">
        <v>137</v>
      </c>
      <c r="K4751" t="s">
        <v>138</v>
      </c>
      <c r="L4751" t="s">
        <v>13745</v>
      </c>
      <c r="M4751" t="s">
        <v>13746</v>
      </c>
      <c r="N4751">
        <v>2.9950000000000001</v>
      </c>
      <c r="O4751">
        <v>0</v>
      </c>
      <c r="P4751">
        <v>210</v>
      </c>
      <c r="Q4751">
        <v>0</v>
      </c>
      <c r="R4751">
        <v>0</v>
      </c>
      <c r="S4751">
        <v>0</v>
      </c>
      <c r="T4751">
        <v>19</v>
      </c>
      <c r="U4751">
        <v>0</v>
      </c>
      <c r="V4751">
        <v>0</v>
      </c>
      <c r="W4751">
        <v>0</v>
      </c>
      <c r="X4751">
        <v>162.10702714154669</v>
      </c>
      <c r="Y4751">
        <v>0</v>
      </c>
      <c r="Z4751">
        <v>0</v>
      </c>
      <c r="AA4751">
        <v>0</v>
      </c>
      <c r="AB4751">
        <v>36.932160068615822</v>
      </c>
      <c r="AC4751">
        <v>0</v>
      </c>
      <c r="AD4751">
        <v>0</v>
      </c>
      <c r="AE4751">
        <v>199.03918721016251</v>
      </c>
    </row>
    <row r="4752" spans="1:31" x14ac:dyDescent="0.25">
      <c r="A4752">
        <v>2369873</v>
      </c>
      <c r="B4752">
        <v>1</v>
      </c>
      <c r="C4752" t="s">
        <v>80</v>
      </c>
      <c r="D4752" t="s">
        <v>101</v>
      </c>
      <c r="E4752" t="s">
        <v>132</v>
      </c>
      <c r="F4752" t="s">
        <v>5506</v>
      </c>
      <c r="G4752" t="s">
        <v>168</v>
      </c>
      <c r="H4752" t="s">
        <v>135</v>
      </c>
      <c r="I4752" t="s">
        <v>136</v>
      </c>
      <c r="J4752" t="s">
        <v>137</v>
      </c>
      <c r="K4752" t="s">
        <v>138</v>
      </c>
      <c r="L4752" t="s">
        <v>13747</v>
      </c>
      <c r="M4752" t="s">
        <v>13748</v>
      </c>
      <c r="N4752">
        <v>1.738611111</v>
      </c>
      <c r="O4752">
        <v>0</v>
      </c>
      <c r="P4752">
        <v>925</v>
      </c>
      <c r="Q4752">
        <v>0</v>
      </c>
      <c r="R4752">
        <v>0</v>
      </c>
      <c r="S4752">
        <v>1</v>
      </c>
      <c r="T4752">
        <v>22</v>
      </c>
      <c r="U4752">
        <v>0</v>
      </c>
      <c r="V4752">
        <v>0</v>
      </c>
      <c r="W4752">
        <v>0</v>
      </c>
      <c r="X4752">
        <v>409.56414946424871</v>
      </c>
      <c r="Y4752">
        <v>0</v>
      </c>
      <c r="Z4752">
        <v>0</v>
      </c>
      <c r="AA4752">
        <v>12.312723868576747</v>
      </c>
      <c r="AB4752">
        <v>55.007236876975497</v>
      </c>
      <c r="AC4752">
        <v>0</v>
      </c>
      <c r="AD4752">
        <v>0</v>
      </c>
      <c r="AE4752">
        <v>476.88411020980095</v>
      </c>
    </row>
    <row r="4753" spans="1:31" x14ac:dyDescent="0.25">
      <c r="A4753">
        <v>2369664</v>
      </c>
      <c r="B4753">
        <v>1</v>
      </c>
      <c r="C4753" t="s">
        <v>80</v>
      </c>
      <c r="D4753" t="s">
        <v>94</v>
      </c>
      <c r="E4753" t="s">
        <v>166</v>
      </c>
      <c r="F4753" t="s">
        <v>7765</v>
      </c>
      <c r="G4753" t="s">
        <v>168</v>
      </c>
      <c r="H4753" t="s">
        <v>135</v>
      </c>
      <c r="I4753" t="s">
        <v>136</v>
      </c>
      <c r="J4753" t="s">
        <v>137</v>
      </c>
      <c r="K4753" t="s">
        <v>138</v>
      </c>
      <c r="L4753" t="s">
        <v>13749</v>
      </c>
      <c r="M4753" t="s">
        <v>13750</v>
      </c>
      <c r="N4753">
        <v>0.128611111</v>
      </c>
      <c r="O4753">
        <v>0</v>
      </c>
      <c r="P4753">
        <v>983</v>
      </c>
      <c r="Q4753">
        <v>62</v>
      </c>
      <c r="R4753">
        <v>303</v>
      </c>
      <c r="S4753">
        <v>25</v>
      </c>
      <c r="T4753">
        <v>174</v>
      </c>
      <c r="U4753">
        <v>9</v>
      </c>
      <c r="V4753">
        <v>0</v>
      </c>
      <c r="W4753">
        <v>0</v>
      </c>
      <c r="X4753">
        <v>28.560199137090844</v>
      </c>
      <c r="Y4753">
        <v>34.438922619808551</v>
      </c>
      <c r="Z4753">
        <v>164.47365737120191</v>
      </c>
      <c r="AA4753">
        <v>6.7319622183863288</v>
      </c>
      <c r="AB4753">
        <v>18.850298692943742</v>
      </c>
      <c r="AC4753">
        <v>35.323773595693929</v>
      </c>
      <c r="AD4753">
        <v>0</v>
      </c>
      <c r="AE4753">
        <v>288.37881363512531</v>
      </c>
    </row>
    <row r="4754" spans="1:31" x14ac:dyDescent="0.25">
      <c r="A4754">
        <v>2369710</v>
      </c>
      <c r="B4754">
        <v>1</v>
      </c>
      <c r="C4754" t="s">
        <v>80</v>
      </c>
      <c r="D4754" t="s">
        <v>105</v>
      </c>
      <c r="E4754" t="s">
        <v>132</v>
      </c>
      <c r="F4754" t="s">
        <v>13751</v>
      </c>
      <c r="G4754" t="s">
        <v>134</v>
      </c>
      <c r="H4754" t="s">
        <v>135</v>
      </c>
      <c r="I4754" t="s">
        <v>136</v>
      </c>
      <c r="J4754" t="s">
        <v>137</v>
      </c>
      <c r="K4754" t="s">
        <v>138</v>
      </c>
      <c r="L4754" t="s">
        <v>13752</v>
      </c>
      <c r="M4754" t="s">
        <v>13753</v>
      </c>
      <c r="N4754">
        <v>6.6686111109999997</v>
      </c>
      <c r="O4754">
        <v>1</v>
      </c>
      <c r="P4754">
        <v>0</v>
      </c>
      <c r="Q4754">
        <v>1</v>
      </c>
      <c r="R4754">
        <v>0</v>
      </c>
      <c r="S4754">
        <v>9</v>
      </c>
      <c r="T4754">
        <v>0</v>
      </c>
      <c r="U4754">
        <v>3</v>
      </c>
      <c r="V4754">
        <v>0</v>
      </c>
      <c r="W4754">
        <v>6.0140530263591137</v>
      </c>
      <c r="X4754">
        <v>0</v>
      </c>
      <c r="Y4754">
        <v>6.1010884596983255</v>
      </c>
      <c r="Z4754">
        <v>0</v>
      </c>
      <c r="AA4754">
        <v>800.43306346306019</v>
      </c>
      <c r="AB4754">
        <v>0</v>
      </c>
      <c r="AC4754">
        <v>120.42502941353952</v>
      </c>
      <c r="AD4754">
        <v>0</v>
      </c>
      <c r="AE4754">
        <v>932.97323436265719</v>
      </c>
    </row>
    <row r="4755" spans="1:31" x14ac:dyDescent="0.25">
      <c r="A4755">
        <v>2369733</v>
      </c>
      <c r="B4755">
        <v>1</v>
      </c>
      <c r="C4755" t="s">
        <v>80</v>
      </c>
      <c r="D4755" t="s">
        <v>82</v>
      </c>
      <c r="E4755" t="s">
        <v>148</v>
      </c>
      <c r="F4755" t="s">
        <v>13754</v>
      </c>
      <c r="G4755" t="s">
        <v>150</v>
      </c>
      <c r="H4755" t="s">
        <v>151</v>
      </c>
      <c r="I4755" t="s">
        <v>136</v>
      </c>
      <c r="J4755" t="s">
        <v>137</v>
      </c>
      <c r="K4755" t="s">
        <v>138</v>
      </c>
      <c r="L4755" t="s">
        <v>13755</v>
      </c>
      <c r="M4755" t="s">
        <v>13756</v>
      </c>
      <c r="N4755">
        <v>2.06</v>
      </c>
      <c r="O4755">
        <v>0</v>
      </c>
      <c r="P4755">
        <v>0</v>
      </c>
      <c r="Q4755">
        <v>0</v>
      </c>
      <c r="R4755">
        <v>0</v>
      </c>
      <c r="S4755">
        <v>0</v>
      </c>
      <c r="T4755">
        <v>1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</row>
    <row r="4756" spans="1:31" x14ac:dyDescent="0.25">
      <c r="A4756">
        <v>2369856</v>
      </c>
      <c r="B4756">
        <v>1</v>
      </c>
      <c r="C4756" t="s">
        <v>81</v>
      </c>
      <c r="D4756" t="s">
        <v>121</v>
      </c>
      <c r="E4756" t="s">
        <v>132</v>
      </c>
      <c r="F4756" t="s">
        <v>13757</v>
      </c>
      <c r="G4756" t="s">
        <v>168</v>
      </c>
      <c r="H4756" t="s">
        <v>135</v>
      </c>
      <c r="I4756" t="s">
        <v>136</v>
      </c>
      <c r="J4756" t="s">
        <v>137</v>
      </c>
      <c r="K4756" t="s">
        <v>138</v>
      </c>
      <c r="L4756" t="s">
        <v>13758</v>
      </c>
      <c r="M4756" t="s">
        <v>13759</v>
      </c>
      <c r="N4756">
        <v>0.80194444399999998</v>
      </c>
      <c r="O4756">
        <v>0</v>
      </c>
      <c r="P4756">
        <v>41</v>
      </c>
      <c r="Q4756">
        <v>0</v>
      </c>
      <c r="R4756">
        <v>9</v>
      </c>
      <c r="S4756">
        <v>0</v>
      </c>
      <c r="T4756">
        <v>4</v>
      </c>
      <c r="U4756">
        <v>0</v>
      </c>
      <c r="V4756">
        <v>0</v>
      </c>
      <c r="W4756">
        <v>0</v>
      </c>
      <c r="X4756">
        <v>7.1490231643802336</v>
      </c>
      <c r="Y4756">
        <v>0</v>
      </c>
      <c r="Z4756">
        <v>5.8317909362987361</v>
      </c>
      <c r="AA4756">
        <v>0</v>
      </c>
      <c r="AB4756">
        <v>3.6645465129369139</v>
      </c>
      <c r="AC4756">
        <v>0</v>
      </c>
      <c r="AD4756">
        <v>0</v>
      </c>
      <c r="AE4756">
        <v>16.645360613615885</v>
      </c>
    </row>
    <row r="4757" spans="1:31" x14ac:dyDescent="0.25">
      <c r="A4757">
        <v>2370082</v>
      </c>
      <c r="B4757">
        <v>1</v>
      </c>
      <c r="C4757" t="s">
        <v>80</v>
      </c>
      <c r="D4757" t="s">
        <v>97</v>
      </c>
      <c r="E4757" t="s">
        <v>154</v>
      </c>
      <c r="F4757" t="s">
        <v>5746</v>
      </c>
      <c r="G4757" t="s">
        <v>299</v>
      </c>
      <c r="H4757" t="s">
        <v>151</v>
      </c>
      <c r="I4757" t="s">
        <v>136</v>
      </c>
      <c r="J4757" t="s">
        <v>137</v>
      </c>
      <c r="K4757" t="s">
        <v>138</v>
      </c>
      <c r="L4757" t="s">
        <v>13760</v>
      </c>
      <c r="M4757" t="s">
        <v>13761</v>
      </c>
      <c r="N4757">
        <v>1.356666666</v>
      </c>
      <c r="O4757">
        <v>0</v>
      </c>
      <c r="P4757">
        <v>75</v>
      </c>
      <c r="Q4757">
        <v>0</v>
      </c>
      <c r="R4757">
        <v>8</v>
      </c>
      <c r="S4757">
        <v>0</v>
      </c>
      <c r="T4757">
        <v>18</v>
      </c>
      <c r="U4757">
        <v>0</v>
      </c>
      <c r="V4757">
        <v>0</v>
      </c>
      <c r="W4757">
        <v>0</v>
      </c>
      <c r="X4757">
        <v>38.286136096266262</v>
      </c>
      <c r="Y4757">
        <v>0</v>
      </c>
      <c r="Z4757">
        <v>2.9668853774789254</v>
      </c>
      <c r="AA4757">
        <v>0</v>
      </c>
      <c r="AB4757">
        <v>22.769092616292969</v>
      </c>
      <c r="AC4757">
        <v>0</v>
      </c>
      <c r="AD4757">
        <v>0</v>
      </c>
      <c r="AE4757">
        <v>64.022114090038158</v>
      </c>
    </row>
    <row r="4758" spans="1:31" x14ac:dyDescent="0.25">
      <c r="A4758">
        <v>2369750</v>
      </c>
      <c r="B4758">
        <v>1</v>
      </c>
      <c r="C4758" t="s">
        <v>81</v>
      </c>
      <c r="D4758" t="s">
        <v>118</v>
      </c>
      <c r="E4758" t="s">
        <v>225</v>
      </c>
      <c r="F4758" t="s">
        <v>13762</v>
      </c>
      <c r="G4758" t="s">
        <v>219</v>
      </c>
      <c r="H4758" t="s">
        <v>151</v>
      </c>
      <c r="I4758" t="s">
        <v>136</v>
      </c>
      <c r="J4758" t="s">
        <v>137</v>
      </c>
      <c r="K4758" t="s">
        <v>138</v>
      </c>
      <c r="L4758" t="s">
        <v>13763</v>
      </c>
      <c r="M4758" t="s">
        <v>13764</v>
      </c>
      <c r="N4758">
        <v>6.8661111110000004</v>
      </c>
      <c r="O4758">
        <v>0</v>
      </c>
      <c r="P4758">
        <v>4</v>
      </c>
      <c r="Q4758">
        <v>0</v>
      </c>
      <c r="R4758">
        <v>1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3.4444051202090979</v>
      </c>
      <c r="Y4758">
        <v>0</v>
      </c>
      <c r="Z4758">
        <v>35.849915124709717</v>
      </c>
      <c r="AA4758">
        <v>0</v>
      </c>
      <c r="AB4758">
        <v>0</v>
      </c>
      <c r="AC4758">
        <v>0</v>
      </c>
      <c r="AD4758">
        <v>0</v>
      </c>
      <c r="AE4758">
        <v>39.294320244918815</v>
      </c>
    </row>
    <row r="4759" spans="1:31" x14ac:dyDescent="0.25">
      <c r="A4759">
        <v>2369767</v>
      </c>
      <c r="B4759">
        <v>1</v>
      </c>
      <c r="C4759" t="s">
        <v>80</v>
      </c>
      <c r="D4759" t="s">
        <v>109</v>
      </c>
      <c r="E4759" t="s">
        <v>154</v>
      </c>
      <c r="F4759" t="s">
        <v>13765</v>
      </c>
      <c r="G4759" t="s">
        <v>299</v>
      </c>
      <c r="H4759" t="s">
        <v>151</v>
      </c>
      <c r="I4759" t="s">
        <v>136</v>
      </c>
      <c r="J4759" t="s">
        <v>137</v>
      </c>
      <c r="K4759" t="s">
        <v>138</v>
      </c>
      <c r="L4759" t="s">
        <v>13766</v>
      </c>
      <c r="M4759" t="s">
        <v>13767</v>
      </c>
      <c r="N4759">
        <v>1.0858333330000001</v>
      </c>
      <c r="O4759">
        <v>0</v>
      </c>
      <c r="P4759">
        <v>138</v>
      </c>
      <c r="Q4759">
        <v>0</v>
      </c>
      <c r="R4759">
        <v>10</v>
      </c>
      <c r="S4759">
        <v>0</v>
      </c>
      <c r="T4759">
        <v>21</v>
      </c>
      <c r="U4759">
        <v>0</v>
      </c>
      <c r="V4759">
        <v>0</v>
      </c>
      <c r="W4759">
        <v>0</v>
      </c>
      <c r="X4759">
        <v>23.586278102747919</v>
      </c>
      <c r="Y4759">
        <v>0</v>
      </c>
      <c r="Z4759">
        <v>7.1966617909141961</v>
      </c>
      <c r="AA4759">
        <v>0</v>
      </c>
      <c r="AB4759">
        <v>2.2612735800624484</v>
      </c>
      <c r="AC4759">
        <v>0</v>
      </c>
      <c r="AD4759">
        <v>0</v>
      </c>
      <c r="AE4759">
        <v>33.044213473724561</v>
      </c>
    </row>
    <row r="4760" spans="1:31" x14ac:dyDescent="0.25">
      <c r="A4760">
        <v>2369936</v>
      </c>
      <c r="B4760">
        <v>1</v>
      </c>
      <c r="C4760" t="s">
        <v>80</v>
      </c>
      <c r="D4760" t="s">
        <v>83</v>
      </c>
      <c r="E4760" t="s">
        <v>175</v>
      </c>
      <c r="F4760" t="s">
        <v>13768</v>
      </c>
      <c r="G4760" t="s">
        <v>252</v>
      </c>
      <c r="H4760" t="s">
        <v>151</v>
      </c>
      <c r="I4760" t="s">
        <v>136</v>
      </c>
      <c r="J4760" t="s">
        <v>137</v>
      </c>
      <c r="K4760" t="s">
        <v>245</v>
      </c>
      <c r="L4760" t="s">
        <v>13769</v>
      </c>
      <c r="M4760" t="s">
        <v>13770</v>
      </c>
      <c r="N4760">
        <v>2.1522222219999998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6</v>
      </c>
      <c r="U4760">
        <v>0</v>
      </c>
      <c r="V4760">
        <v>1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16.93180813758304</v>
      </c>
      <c r="AC4760">
        <v>0</v>
      </c>
      <c r="AD4760">
        <v>7.2363753937640354</v>
      </c>
      <c r="AE4760">
        <v>24.168183531347076</v>
      </c>
    </row>
    <row r="4761" spans="1:31" x14ac:dyDescent="0.25">
      <c r="A4761">
        <v>2370002</v>
      </c>
      <c r="B4761">
        <v>1</v>
      </c>
      <c r="C4761" t="s">
        <v>80</v>
      </c>
      <c r="D4761" t="s">
        <v>96</v>
      </c>
      <c r="E4761" t="s">
        <v>132</v>
      </c>
      <c r="F4761" t="s">
        <v>13771</v>
      </c>
      <c r="G4761" t="s">
        <v>134</v>
      </c>
      <c r="H4761" t="s">
        <v>135</v>
      </c>
      <c r="I4761" t="s">
        <v>136</v>
      </c>
      <c r="J4761" t="s">
        <v>137</v>
      </c>
      <c r="K4761" t="s">
        <v>138</v>
      </c>
      <c r="L4761" t="s">
        <v>13772</v>
      </c>
      <c r="M4761" t="s">
        <v>13773</v>
      </c>
      <c r="N4761">
        <v>2.4361111110000002</v>
      </c>
      <c r="O4761">
        <v>0</v>
      </c>
      <c r="P4761">
        <v>1159</v>
      </c>
      <c r="Q4761">
        <v>0</v>
      </c>
      <c r="R4761">
        <v>0</v>
      </c>
      <c r="S4761">
        <v>2</v>
      </c>
      <c r="T4761">
        <v>307</v>
      </c>
      <c r="U4761">
        <v>0</v>
      </c>
      <c r="V4761">
        <v>0</v>
      </c>
      <c r="W4761">
        <v>0</v>
      </c>
      <c r="X4761">
        <v>1607.0289519278788</v>
      </c>
      <c r="Y4761">
        <v>0</v>
      </c>
      <c r="Z4761">
        <v>0</v>
      </c>
      <c r="AA4761">
        <v>61.580461956002637</v>
      </c>
      <c r="AB4761">
        <v>2809.0884633486949</v>
      </c>
      <c r="AC4761">
        <v>0</v>
      </c>
      <c r="AD4761">
        <v>0</v>
      </c>
      <c r="AE4761">
        <v>4477.6978772325765</v>
      </c>
    </row>
    <row r="4762" spans="1:31" x14ac:dyDescent="0.25">
      <c r="A4762">
        <v>2370128</v>
      </c>
      <c r="B4762">
        <v>1</v>
      </c>
      <c r="C4762" t="s">
        <v>80</v>
      </c>
      <c r="D4762" t="s">
        <v>100</v>
      </c>
      <c r="E4762" t="s">
        <v>148</v>
      </c>
      <c r="F4762" t="s">
        <v>13774</v>
      </c>
      <c r="G4762" t="s">
        <v>156</v>
      </c>
      <c r="H4762" t="s">
        <v>151</v>
      </c>
      <c r="I4762" t="s">
        <v>136</v>
      </c>
      <c r="J4762" t="s">
        <v>137</v>
      </c>
      <c r="K4762" t="s">
        <v>138</v>
      </c>
      <c r="L4762" t="s">
        <v>13775</v>
      </c>
      <c r="M4762" t="s">
        <v>13776</v>
      </c>
      <c r="N4762">
        <v>0.81194444399999999</v>
      </c>
      <c r="O4762">
        <v>0</v>
      </c>
      <c r="P4762">
        <v>2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0.9802390021320283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0.9802390021320283</v>
      </c>
    </row>
    <row r="4763" spans="1:31" x14ac:dyDescent="0.25">
      <c r="A4763">
        <v>2369979</v>
      </c>
      <c r="B4763">
        <v>1</v>
      </c>
      <c r="C4763" t="s">
        <v>81</v>
      </c>
      <c r="D4763" t="s">
        <v>113</v>
      </c>
      <c r="E4763" t="s">
        <v>132</v>
      </c>
      <c r="F4763" t="s">
        <v>5686</v>
      </c>
      <c r="G4763" t="s">
        <v>134</v>
      </c>
      <c r="H4763" t="s">
        <v>135</v>
      </c>
      <c r="I4763" t="s">
        <v>136</v>
      </c>
      <c r="J4763" t="s">
        <v>137</v>
      </c>
      <c r="K4763" t="s">
        <v>138</v>
      </c>
      <c r="L4763" t="s">
        <v>13777</v>
      </c>
      <c r="M4763" t="s">
        <v>13778</v>
      </c>
      <c r="N4763">
        <v>2.2116666660000002</v>
      </c>
      <c r="O4763">
        <v>0</v>
      </c>
      <c r="P4763">
        <v>552</v>
      </c>
      <c r="Q4763">
        <v>1</v>
      </c>
      <c r="R4763">
        <v>121</v>
      </c>
      <c r="S4763">
        <v>4</v>
      </c>
      <c r="T4763">
        <v>36</v>
      </c>
      <c r="U4763">
        <v>0</v>
      </c>
      <c r="V4763">
        <v>0</v>
      </c>
      <c r="W4763">
        <v>0</v>
      </c>
      <c r="X4763">
        <v>276.13713415717018</v>
      </c>
      <c r="Y4763">
        <v>3.8239514543083235</v>
      </c>
      <c r="Z4763">
        <v>499.3680388383649</v>
      </c>
      <c r="AA4763">
        <v>8.418475826673582</v>
      </c>
      <c r="AB4763">
        <v>54.070483609800739</v>
      </c>
      <c r="AC4763">
        <v>0</v>
      </c>
      <c r="AD4763">
        <v>0</v>
      </c>
      <c r="AE4763">
        <v>841.81808388631771</v>
      </c>
    </row>
    <row r="4764" spans="1:31" x14ac:dyDescent="0.25">
      <c r="A4764">
        <v>2369667</v>
      </c>
      <c r="B4764">
        <v>1</v>
      </c>
      <c r="C4764" t="s">
        <v>80</v>
      </c>
      <c r="D4764" t="s">
        <v>102</v>
      </c>
      <c r="E4764" t="s">
        <v>148</v>
      </c>
      <c r="F4764" t="s">
        <v>13779</v>
      </c>
      <c r="G4764" t="s">
        <v>150</v>
      </c>
      <c r="H4764" t="s">
        <v>151</v>
      </c>
      <c r="I4764" t="s">
        <v>136</v>
      </c>
      <c r="J4764" t="s">
        <v>137</v>
      </c>
      <c r="K4764" t="s">
        <v>138</v>
      </c>
      <c r="L4764" t="s">
        <v>13780</v>
      </c>
      <c r="M4764" t="s">
        <v>13781</v>
      </c>
      <c r="N4764">
        <v>4.8758333330000001</v>
      </c>
      <c r="O4764">
        <v>0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1.1542599713757751</v>
      </c>
      <c r="AA4764">
        <v>0</v>
      </c>
      <c r="AB4764">
        <v>0</v>
      </c>
      <c r="AC4764">
        <v>0</v>
      </c>
      <c r="AD4764">
        <v>0</v>
      </c>
      <c r="AE4764">
        <v>1.1542599713757751</v>
      </c>
    </row>
    <row r="4765" spans="1:31" x14ac:dyDescent="0.25">
      <c r="A4765">
        <v>2370165</v>
      </c>
      <c r="B4765">
        <v>1</v>
      </c>
      <c r="C4765" t="s">
        <v>80</v>
      </c>
      <c r="D4765" t="s">
        <v>95</v>
      </c>
      <c r="E4765" t="s">
        <v>225</v>
      </c>
      <c r="F4765" t="s">
        <v>13782</v>
      </c>
      <c r="G4765" t="s">
        <v>464</v>
      </c>
      <c r="H4765" t="s">
        <v>151</v>
      </c>
      <c r="I4765" t="s">
        <v>136</v>
      </c>
      <c r="J4765" t="s">
        <v>137</v>
      </c>
      <c r="K4765" t="s">
        <v>138</v>
      </c>
      <c r="L4765" t="s">
        <v>13783</v>
      </c>
      <c r="M4765" t="s">
        <v>13784</v>
      </c>
      <c r="N4765">
        <v>1.888055555</v>
      </c>
      <c r="O4765">
        <v>0</v>
      </c>
      <c r="P4765">
        <v>52</v>
      </c>
      <c r="Q4765">
        <v>0</v>
      </c>
      <c r="R4765">
        <v>0</v>
      </c>
      <c r="S4765">
        <v>0</v>
      </c>
      <c r="T4765">
        <v>6</v>
      </c>
      <c r="U4765">
        <v>0</v>
      </c>
      <c r="V4765">
        <v>0</v>
      </c>
      <c r="W4765">
        <v>0</v>
      </c>
      <c r="X4765">
        <v>25.680816337829519</v>
      </c>
      <c r="Y4765">
        <v>0</v>
      </c>
      <c r="Z4765">
        <v>0</v>
      </c>
      <c r="AA4765">
        <v>0</v>
      </c>
      <c r="AB4765">
        <v>3.8096436828981166</v>
      </c>
      <c r="AC4765">
        <v>0</v>
      </c>
      <c r="AD4765">
        <v>0</v>
      </c>
      <c r="AE4765">
        <v>29.490460020727635</v>
      </c>
    </row>
    <row r="4766" spans="1:31" x14ac:dyDescent="0.25">
      <c r="A4766">
        <v>2369810</v>
      </c>
      <c r="B4766">
        <v>1</v>
      </c>
      <c r="C4766" t="s">
        <v>81</v>
      </c>
      <c r="D4766" t="s">
        <v>122</v>
      </c>
      <c r="E4766" t="s">
        <v>132</v>
      </c>
      <c r="F4766" t="s">
        <v>1569</v>
      </c>
      <c r="G4766" t="s">
        <v>134</v>
      </c>
      <c r="H4766" t="s">
        <v>135</v>
      </c>
      <c r="I4766" t="s">
        <v>136</v>
      </c>
      <c r="J4766" t="s">
        <v>137</v>
      </c>
      <c r="K4766" t="s">
        <v>138</v>
      </c>
      <c r="L4766" t="s">
        <v>13785</v>
      </c>
      <c r="M4766" t="s">
        <v>13786</v>
      </c>
      <c r="N4766">
        <v>1.8291666660000001</v>
      </c>
      <c r="O4766">
        <v>0</v>
      </c>
      <c r="P4766">
        <v>711</v>
      </c>
      <c r="Q4766">
        <v>1</v>
      </c>
      <c r="R4766">
        <v>14</v>
      </c>
      <c r="S4766">
        <v>4</v>
      </c>
      <c r="T4766">
        <v>53</v>
      </c>
      <c r="U4766">
        <v>1</v>
      </c>
      <c r="V4766">
        <v>0</v>
      </c>
      <c r="W4766">
        <v>0</v>
      </c>
      <c r="X4766">
        <v>174.3441509372833</v>
      </c>
      <c r="Y4766">
        <v>5.0970604871808751</v>
      </c>
      <c r="Z4766">
        <v>13.92975691619997</v>
      </c>
      <c r="AA4766">
        <v>126.87808699772323</v>
      </c>
      <c r="AB4766">
        <v>42.137660872056692</v>
      </c>
      <c r="AC4766">
        <v>2.0883175339224849</v>
      </c>
      <c r="AD4766">
        <v>0</v>
      </c>
      <c r="AE4766">
        <v>364.47503374436656</v>
      </c>
    </row>
    <row r="4767" spans="1:31" x14ac:dyDescent="0.25">
      <c r="A4767">
        <v>2370059</v>
      </c>
      <c r="B4767">
        <v>1</v>
      </c>
      <c r="C4767" t="s">
        <v>80</v>
      </c>
      <c r="D4767" t="s">
        <v>96</v>
      </c>
      <c r="E4767" t="s">
        <v>166</v>
      </c>
      <c r="F4767" t="s">
        <v>13787</v>
      </c>
      <c r="G4767" t="s">
        <v>328</v>
      </c>
      <c r="H4767" t="s">
        <v>135</v>
      </c>
      <c r="I4767" t="s">
        <v>136</v>
      </c>
      <c r="J4767" t="s">
        <v>137</v>
      </c>
      <c r="K4767" t="s">
        <v>138</v>
      </c>
      <c r="L4767" t="s">
        <v>13788</v>
      </c>
      <c r="M4767" t="s">
        <v>13789</v>
      </c>
      <c r="N4767">
        <v>0.68027777700000003</v>
      </c>
      <c r="O4767">
        <v>0</v>
      </c>
      <c r="P4767">
        <v>469</v>
      </c>
      <c r="Q4767">
        <v>0</v>
      </c>
      <c r="R4767">
        <v>0</v>
      </c>
      <c r="S4767">
        <v>0</v>
      </c>
      <c r="T4767">
        <v>229</v>
      </c>
      <c r="U4767">
        <v>0</v>
      </c>
      <c r="V4767">
        <v>0</v>
      </c>
      <c r="W4767">
        <v>0</v>
      </c>
      <c r="X4767">
        <v>146.32682538628669</v>
      </c>
      <c r="Y4767">
        <v>0</v>
      </c>
      <c r="Z4767">
        <v>0</v>
      </c>
      <c r="AA4767">
        <v>0</v>
      </c>
      <c r="AB4767">
        <v>617.1497310564921</v>
      </c>
      <c r="AC4767">
        <v>0</v>
      </c>
      <c r="AD4767">
        <v>0</v>
      </c>
      <c r="AE4767">
        <v>763.47655644277881</v>
      </c>
    </row>
    <row r="4768" spans="1:31" x14ac:dyDescent="0.25">
      <c r="A4768">
        <v>2370022</v>
      </c>
      <c r="B4768">
        <v>1</v>
      </c>
      <c r="C4768" t="s">
        <v>81</v>
      </c>
      <c r="D4768" t="s">
        <v>121</v>
      </c>
      <c r="E4768" t="s">
        <v>148</v>
      </c>
      <c r="F4768" t="s">
        <v>13790</v>
      </c>
      <c r="G4768" t="s">
        <v>160</v>
      </c>
      <c r="H4768" t="s">
        <v>151</v>
      </c>
      <c r="I4768" t="s">
        <v>136</v>
      </c>
      <c r="J4768" t="s">
        <v>137</v>
      </c>
      <c r="K4768" t="s">
        <v>138</v>
      </c>
      <c r="L4768" t="s">
        <v>13791</v>
      </c>
      <c r="M4768" t="s">
        <v>13792</v>
      </c>
      <c r="N4768">
        <v>2.3388888880000001</v>
      </c>
      <c r="O4768">
        <v>0</v>
      </c>
      <c r="P4768">
        <v>1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0.35875755599934228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0.35875755599934228</v>
      </c>
    </row>
    <row r="4769" spans="1:31" x14ac:dyDescent="0.25">
      <c r="A4769">
        <v>2369624</v>
      </c>
      <c r="B4769">
        <v>1</v>
      </c>
      <c r="C4769" t="s">
        <v>80</v>
      </c>
      <c r="D4769" t="s">
        <v>90</v>
      </c>
      <c r="E4769" t="s">
        <v>148</v>
      </c>
      <c r="F4769" t="s">
        <v>13793</v>
      </c>
      <c r="G4769" t="s">
        <v>160</v>
      </c>
      <c r="H4769" t="s">
        <v>151</v>
      </c>
      <c r="I4769" t="s">
        <v>136</v>
      </c>
      <c r="J4769" t="s">
        <v>137</v>
      </c>
      <c r="K4769" t="s">
        <v>138</v>
      </c>
      <c r="L4769" t="s">
        <v>13794</v>
      </c>
      <c r="M4769" t="s">
        <v>13795</v>
      </c>
      <c r="N4769">
        <v>6.1638888879999998</v>
      </c>
      <c r="O4769">
        <v>0</v>
      </c>
      <c r="P4769">
        <v>7</v>
      </c>
      <c r="Q4769">
        <v>0</v>
      </c>
      <c r="R4769">
        <v>0</v>
      </c>
      <c r="S4769">
        <v>0</v>
      </c>
      <c r="T4769">
        <v>1</v>
      </c>
      <c r="U4769">
        <v>0</v>
      </c>
      <c r="V4769">
        <v>0</v>
      </c>
      <c r="W4769">
        <v>0</v>
      </c>
      <c r="X4769">
        <v>8.4090147856592097</v>
      </c>
      <c r="Y4769">
        <v>0</v>
      </c>
      <c r="Z4769">
        <v>0</v>
      </c>
      <c r="AA4769">
        <v>0</v>
      </c>
      <c r="AB4769">
        <v>1.5166078753442749</v>
      </c>
      <c r="AC4769">
        <v>0</v>
      </c>
      <c r="AD4769">
        <v>0</v>
      </c>
      <c r="AE4769">
        <v>9.9256226610034837</v>
      </c>
    </row>
    <row r="4770" spans="1:31" x14ac:dyDescent="0.25">
      <c r="A4770">
        <v>2370065</v>
      </c>
      <c r="B4770">
        <v>1</v>
      </c>
      <c r="C4770" t="s">
        <v>80</v>
      </c>
      <c r="D4770" t="s">
        <v>106</v>
      </c>
      <c r="E4770" t="s">
        <v>148</v>
      </c>
      <c r="F4770" t="s">
        <v>13796</v>
      </c>
      <c r="G4770" t="s">
        <v>160</v>
      </c>
      <c r="H4770" t="s">
        <v>151</v>
      </c>
      <c r="I4770" t="s">
        <v>136</v>
      </c>
      <c r="J4770" t="s">
        <v>137</v>
      </c>
      <c r="K4770" t="s">
        <v>138</v>
      </c>
      <c r="L4770" t="s">
        <v>13797</v>
      </c>
      <c r="M4770" t="s">
        <v>13798</v>
      </c>
      <c r="N4770">
        <v>1.6133333329999999</v>
      </c>
      <c r="O4770">
        <v>0</v>
      </c>
      <c r="P4770">
        <v>1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0.78164638743149772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0.78164638743149772</v>
      </c>
    </row>
    <row r="4771" spans="1:31" x14ac:dyDescent="0.25">
      <c r="A4771">
        <v>2369876</v>
      </c>
      <c r="B4771">
        <v>1</v>
      </c>
      <c r="C4771" t="s">
        <v>80</v>
      </c>
      <c r="D4771" t="s">
        <v>108</v>
      </c>
      <c r="E4771" t="s">
        <v>166</v>
      </c>
      <c r="F4771" t="s">
        <v>2171</v>
      </c>
      <c r="G4771" t="s">
        <v>244</v>
      </c>
      <c r="H4771" t="s">
        <v>135</v>
      </c>
      <c r="I4771" t="s">
        <v>136</v>
      </c>
      <c r="J4771" t="s">
        <v>137</v>
      </c>
      <c r="K4771" t="s">
        <v>245</v>
      </c>
      <c r="L4771" t="s">
        <v>13799</v>
      </c>
      <c r="M4771" t="s">
        <v>13800</v>
      </c>
      <c r="N4771">
        <v>0.48194444400000003</v>
      </c>
      <c r="O4771">
        <v>0</v>
      </c>
      <c r="P4771">
        <v>2572</v>
      </c>
      <c r="Q4771">
        <v>0</v>
      </c>
      <c r="R4771">
        <v>112</v>
      </c>
      <c r="S4771">
        <v>4</v>
      </c>
      <c r="T4771">
        <v>323</v>
      </c>
      <c r="U4771">
        <v>3</v>
      </c>
      <c r="V4771">
        <v>0</v>
      </c>
      <c r="W4771">
        <v>0</v>
      </c>
      <c r="X4771">
        <v>276.19773327020704</v>
      </c>
      <c r="Y4771">
        <v>0</v>
      </c>
      <c r="Z4771">
        <v>37.346809665623631</v>
      </c>
      <c r="AA4771">
        <v>61.203165411015704</v>
      </c>
      <c r="AB4771">
        <v>176.6753298821647</v>
      </c>
      <c r="AC4771">
        <v>62.156227871652995</v>
      </c>
      <c r="AD4771">
        <v>0</v>
      </c>
      <c r="AE4771">
        <v>613.57926610066409</v>
      </c>
    </row>
    <row r="4772" spans="1:31" x14ac:dyDescent="0.25">
      <c r="A4772">
        <v>2369899</v>
      </c>
      <c r="B4772">
        <v>1</v>
      </c>
      <c r="C4772" t="s">
        <v>81</v>
      </c>
      <c r="D4772" t="s">
        <v>117</v>
      </c>
      <c r="E4772" t="s">
        <v>132</v>
      </c>
      <c r="F4772" t="s">
        <v>13801</v>
      </c>
      <c r="G4772" t="s">
        <v>134</v>
      </c>
      <c r="H4772" t="s">
        <v>135</v>
      </c>
      <c r="I4772" t="s">
        <v>136</v>
      </c>
      <c r="J4772" t="s">
        <v>137</v>
      </c>
      <c r="K4772" t="s">
        <v>138</v>
      </c>
      <c r="L4772" t="s">
        <v>13802</v>
      </c>
      <c r="M4772" t="s">
        <v>13803</v>
      </c>
      <c r="N4772">
        <v>1.0094444440000001</v>
      </c>
      <c r="O4772">
        <v>0</v>
      </c>
      <c r="P4772">
        <v>29</v>
      </c>
      <c r="Q4772">
        <v>0</v>
      </c>
      <c r="R4772">
        <v>2</v>
      </c>
      <c r="S4772">
        <v>0</v>
      </c>
      <c r="T4772">
        <v>4</v>
      </c>
      <c r="U4772">
        <v>0</v>
      </c>
      <c r="V4772">
        <v>0</v>
      </c>
      <c r="W4772">
        <v>0</v>
      </c>
      <c r="X4772">
        <v>4.4020403937753105</v>
      </c>
      <c r="Y4772">
        <v>0</v>
      </c>
      <c r="Z4772">
        <v>1.1077885406247001</v>
      </c>
      <c r="AA4772">
        <v>0</v>
      </c>
      <c r="AB4772">
        <v>2.0935992466333513</v>
      </c>
      <c r="AC4772">
        <v>0</v>
      </c>
      <c r="AD4772">
        <v>0</v>
      </c>
      <c r="AE4772">
        <v>7.6034281810333617</v>
      </c>
    </row>
    <row r="4773" spans="1:31" x14ac:dyDescent="0.25">
      <c r="A4773">
        <v>2369753</v>
      </c>
      <c r="B4773">
        <v>1</v>
      </c>
      <c r="C4773" t="s">
        <v>80</v>
      </c>
      <c r="D4773" t="s">
        <v>103</v>
      </c>
      <c r="E4773" t="s">
        <v>225</v>
      </c>
      <c r="F4773" t="s">
        <v>13130</v>
      </c>
      <c r="G4773" t="s">
        <v>252</v>
      </c>
      <c r="H4773" t="s">
        <v>151</v>
      </c>
      <c r="I4773" t="s">
        <v>136</v>
      </c>
      <c r="J4773" t="s">
        <v>137</v>
      </c>
      <c r="K4773" t="s">
        <v>245</v>
      </c>
      <c r="L4773" t="s">
        <v>13804</v>
      </c>
      <c r="M4773" t="s">
        <v>13805</v>
      </c>
      <c r="N4773">
        <v>6.346666666</v>
      </c>
      <c r="O4773">
        <v>0</v>
      </c>
      <c r="P4773">
        <v>82</v>
      </c>
      <c r="Q4773">
        <v>0</v>
      </c>
      <c r="R4773">
        <v>0</v>
      </c>
      <c r="S4773">
        <v>0</v>
      </c>
      <c r="T4773">
        <v>9</v>
      </c>
      <c r="U4773">
        <v>0</v>
      </c>
      <c r="V4773">
        <v>0</v>
      </c>
      <c r="W4773">
        <v>0</v>
      </c>
      <c r="X4773">
        <v>156.88825744249704</v>
      </c>
      <c r="Y4773">
        <v>0</v>
      </c>
      <c r="Z4773">
        <v>0</v>
      </c>
      <c r="AA4773">
        <v>0</v>
      </c>
      <c r="AB4773">
        <v>81.158831076061787</v>
      </c>
      <c r="AC4773">
        <v>0</v>
      </c>
      <c r="AD4773">
        <v>0</v>
      </c>
      <c r="AE4773">
        <v>238.04708851855884</v>
      </c>
    </row>
    <row r="4774" spans="1:31" x14ac:dyDescent="0.25">
      <c r="A4774">
        <v>2369853</v>
      </c>
      <c r="B4774">
        <v>1</v>
      </c>
      <c r="C4774" t="s">
        <v>81</v>
      </c>
      <c r="D4774" t="s">
        <v>123</v>
      </c>
      <c r="E4774" t="s">
        <v>148</v>
      </c>
      <c r="F4774" t="s">
        <v>13806</v>
      </c>
      <c r="G4774" t="s">
        <v>150</v>
      </c>
      <c r="H4774" t="s">
        <v>151</v>
      </c>
      <c r="I4774" t="s">
        <v>136</v>
      </c>
      <c r="J4774" t="s">
        <v>137</v>
      </c>
      <c r="K4774" t="s">
        <v>138</v>
      </c>
      <c r="L4774" t="s">
        <v>13807</v>
      </c>
      <c r="M4774" t="s">
        <v>13808</v>
      </c>
      <c r="N4774">
        <v>3.1386111109999999</v>
      </c>
      <c r="O4774">
        <v>0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6.0865992000487159</v>
      </c>
      <c r="AA4774">
        <v>0</v>
      </c>
      <c r="AB4774">
        <v>0</v>
      </c>
      <c r="AC4774">
        <v>0</v>
      </c>
      <c r="AD4774">
        <v>0</v>
      </c>
      <c r="AE4774">
        <v>6.0865992000487159</v>
      </c>
    </row>
    <row r="4775" spans="1:31" x14ac:dyDescent="0.25">
      <c r="A4775">
        <v>2369730</v>
      </c>
      <c r="B4775">
        <v>1</v>
      </c>
      <c r="C4775" t="s">
        <v>81</v>
      </c>
      <c r="D4775" t="s">
        <v>128</v>
      </c>
      <c r="E4775" t="s">
        <v>132</v>
      </c>
      <c r="F4775" t="s">
        <v>3758</v>
      </c>
      <c r="G4775" t="s">
        <v>244</v>
      </c>
      <c r="H4775" t="s">
        <v>135</v>
      </c>
      <c r="I4775" t="s">
        <v>136</v>
      </c>
      <c r="J4775" t="s">
        <v>137</v>
      </c>
      <c r="K4775" t="s">
        <v>245</v>
      </c>
      <c r="L4775" t="s">
        <v>13809</v>
      </c>
      <c r="M4775" t="s">
        <v>13810</v>
      </c>
      <c r="N4775">
        <v>0.650277777</v>
      </c>
      <c r="O4775">
        <v>1</v>
      </c>
      <c r="P4775">
        <v>604</v>
      </c>
      <c r="Q4775">
        <v>4</v>
      </c>
      <c r="R4775">
        <v>60</v>
      </c>
      <c r="S4775">
        <v>0</v>
      </c>
      <c r="T4775">
        <v>24</v>
      </c>
      <c r="U4775">
        <v>1</v>
      </c>
      <c r="V4775">
        <v>0</v>
      </c>
      <c r="W4775">
        <v>0.10301384709136112</v>
      </c>
      <c r="X4775">
        <v>110.31335467035369</v>
      </c>
      <c r="Y4775">
        <v>11.047268425497698</v>
      </c>
      <c r="Z4775">
        <v>29.408157912383341</v>
      </c>
      <c r="AA4775">
        <v>0</v>
      </c>
      <c r="AB4775">
        <v>25.293526812254566</v>
      </c>
      <c r="AC4775">
        <v>8.2552600640775537</v>
      </c>
      <c r="AD4775">
        <v>0</v>
      </c>
      <c r="AE4775">
        <v>184.42058173165819</v>
      </c>
    </row>
    <row r="4776" spans="1:31" x14ac:dyDescent="0.25">
      <c r="A4776">
        <v>2369707</v>
      </c>
      <c r="B4776">
        <v>1</v>
      </c>
      <c r="C4776" t="s">
        <v>81</v>
      </c>
      <c r="D4776" t="s">
        <v>116</v>
      </c>
      <c r="E4776" t="s">
        <v>132</v>
      </c>
      <c r="F4776" t="s">
        <v>13811</v>
      </c>
      <c r="G4776" t="s">
        <v>134</v>
      </c>
      <c r="H4776" t="s">
        <v>135</v>
      </c>
      <c r="I4776" t="s">
        <v>136</v>
      </c>
      <c r="J4776" t="s">
        <v>137</v>
      </c>
      <c r="K4776" t="s">
        <v>138</v>
      </c>
      <c r="L4776" t="s">
        <v>13812</v>
      </c>
      <c r="M4776" t="s">
        <v>13813</v>
      </c>
      <c r="N4776">
        <v>2.0755555550000002</v>
      </c>
      <c r="O4776">
        <v>0</v>
      </c>
      <c r="P4776">
        <v>0</v>
      </c>
      <c r="Q4776">
        <v>1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276.40832359905721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276.40832359905721</v>
      </c>
    </row>
    <row r="4777" spans="1:31" x14ac:dyDescent="0.25">
      <c r="A4777">
        <v>2369999</v>
      </c>
      <c r="B4777">
        <v>1</v>
      </c>
      <c r="C4777" t="s">
        <v>81</v>
      </c>
      <c r="D4777" t="s">
        <v>128</v>
      </c>
      <c r="E4777" t="s">
        <v>148</v>
      </c>
      <c r="F4777" t="s">
        <v>13814</v>
      </c>
      <c r="G4777" t="s">
        <v>160</v>
      </c>
      <c r="H4777" t="s">
        <v>151</v>
      </c>
      <c r="I4777" t="s">
        <v>136</v>
      </c>
      <c r="J4777" t="s">
        <v>137</v>
      </c>
      <c r="K4777" t="s">
        <v>138</v>
      </c>
      <c r="L4777" t="s">
        <v>13815</v>
      </c>
      <c r="M4777" t="s">
        <v>13816</v>
      </c>
      <c r="N4777">
        <v>4.869444444</v>
      </c>
      <c r="O4777">
        <v>0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0.8556885314393835</v>
      </c>
      <c r="AA4777">
        <v>0</v>
      </c>
      <c r="AB4777">
        <v>0</v>
      </c>
      <c r="AC4777">
        <v>0</v>
      </c>
      <c r="AD4777">
        <v>0</v>
      </c>
      <c r="AE4777">
        <v>0.8556885314393835</v>
      </c>
    </row>
    <row r="4778" spans="1:31" x14ac:dyDescent="0.25">
      <c r="A4778">
        <v>2369644</v>
      </c>
      <c r="B4778">
        <v>1</v>
      </c>
      <c r="C4778" t="s">
        <v>80</v>
      </c>
      <c r="D4778" t="s">
        <v>90</v>
      </c>
      <c r="E4778" t="s">
        <v>148</v>
      </c>
      <c r="F4778" t="s">
        <v>13817</v>
      </c>
      <c r="G4778" t="s">
        <v>160</v>
      </c>
      <c r="H4778" t="s">
        <v>151</v>
      </c>
      <c r="I4778" t="s">
        <v>136</v>
      </c>
      <c r="J4778" t="s">
        <v>137</v>
      </c>
      <c r="K4778" t="s">
        <v>138</v>
      </c>
      <c r="L4778" t="s">
        <v>13818</v>
      </c>
      <c r="M4778" t="s">
        <v>13819</v>
      </c>
      <c r="N4778">
        <v>2.5844444439999998</v>
      </c>
      <c r="O4778">
        <v>0</v>
      </c>
      <c r="P4778">
        <v>5</v>
      </c>
      <c r="Q4778">
        <v>0</v>
      </c>
      <c r="R4778">
        <v>0</v>
      </c>
      <c r="S4778">
        <v>0</v>
      </c>
      <c r="T4778">
        <v>1</v>
      </c>
      <c r="U4778">
        <v>0</v>
      </c>
      <c r="V4778">
        <v>0</v>
      </c>
      <c r="W4778">
        <v>0</v>
      </c>
      <c r="X4778">
        <v>4.2643868829823344</v>
      </c>
      <c r="Y4778">
        <v>0</v>
      </c>
      <c r="Z4778">
        <v>0</v>
      </c>
      <c r="AA4778">
        <v>0</v>
      </c>
      <c r="AB4778">
        <v>2.8815957675454724</v>
      </c>
      <c r="AC4778">
        <v>0</v>
      </c>
      <c r="AD4778">
        <v>0</v>
      </c>
      <c r="AE4778">
        <v>7.1459826505278068</v>
      </c>
    </row>
    <row r="4779" spans="1:31" x14ac:dyDescent="0.25">
      <c r="A4779">
        <v>2370045</v>
      </c>
      <c r="B4779">
        <v>1</v>
      </c>
      <c r="C4779" t="s">
        <v>81</v>
      </c>
      <c r="D4779" t="s">
        <v>123</v>
      </c>
      <c r="E4779" t="s">
        <v>148</v>
      </c>
      <c r="F4779" t="s">
        <v>13820</v>
      </c>
      <c r="G4779" t="s">
        <v>5469</v>
      </c>
      <c r="H4779" t="s">
        <v>151</v>
      </c>
      <c r="I4779" t="s">
        <v>136</v>
      </c>
      <c r="J4779" t="s">
        <v>5</v>
      </c>
      <c r="K4779" t="s">
        <v>138</v>
      </c>
      <c r="L4779" t="s">
        <v>5471</v>
      </c>
      <c r="M4779" t="s">
        <v>13821</v>
      </c>
      <c r="N4779">
        <v>11.249722222000001</v>
      </c>
      <c r="O4779">
        <v>0</v>
      </c>
      <c r="P4779">
        <v>17</v>
      </c>
      <c r="Q4779">
        <v>0</v>
      </c>
      <c r="R4779">
        <v>0</v>
      </c>
      <c r="S4779">
        <v>0</v>
      </c>
      <c r="T4779">
        <v>1</v>
      </c>
      <c r="U4779">
        <v>0</v>
      </c>
      <c r="V4779">
        <v>0</v>
      </c>
      <c r="W4779">
        <v>0</v>
      </c>
      <c r="X4779">
        <v>49.885149105492673</v>
      </c>
      <c r="Y4779">
        <v>0</v>
      </c>
      <c r="Z4779">
        <v>0</v>
      </c>
      <c r="AA4779">
        <v>0</v>
      </c>
      <c r="AB4779">
        <v>2.0924450664308489</v>
      </c>
      <c r="AC4779">
        <v>0</v>
      </c>
      <c r="AD4779">
        <v>0</v>
      </c>
      <c r="AE4779">
        <v>51.977594171923521</v>
      </c>
    </row>
    <row r="4780" spans="1:31" x14ac:dyDescent="0.25">
      <c r="A4780">
        <v>2370085</v>
      </c>
      <c r="B4780">
        <v>1</v>
      </c>
      <c r="C4780" t="s">
        <v>80</v>
      </c>
      <c r="D4780" t="s">
        <v>91</v>
      </c>
      <c r="E4780" t="s">
        <v>166</v>
      </c>
      <c r="F4780" t="s">
        <v>13822</v>
      </c>
      <c r="G4780" t="s">
        <v>168</v>
      </c>
      <c r="H4780" t="s">
        <v>135</v>
      </c>
      <c r="I4780" t="s">
        <v>136</v>
      </c>
      <c r="J4780" t="s">
        <v>137</v>
      </c>
      <c r="K4780" t="s">
        <v>138</v>
      </c>
      <c r="L4780" t="s">
        <v>13823</v>
      </c>
      <c r="M4780" t="s">
        <v>13824</v>
      </c>
      <c r="N4780">
        <v>0.29222222199999998</v>
      </c>
      <c r="O4780">
        <v>24</v>
      </c>
      <c r="P4780">
        <v>235</v>
      </c>
      <c r="Q4780">
        <v>41</v>
      </c>
      <c r="R4780">
        <v>66</v>
      </c>
      <c r="S4780">
        <v>30</v>
      </c>
      <c r="T4780">
        <v>212</v>
      </c>
      <c r="U4780">
        <v>1</v>
      </c>
      <c r="V4780">
        <v>0</v>
      </c>
      <c r="W4780">
        <v>10.447975765195357</v>
      </c>
      <c r="X4780">
        <v>25.93507841371418</v>
      </c>
      <c r="Y4780">
        <v>19.068495706547473</v>
      </c>
      <c r="Z4780">
        <v>23.20264411268332</v>
      </c>
      <c r="AA4780">
        <v>52.3979373532257</v>
      </c>
      <c r="AB4780">
        <v>102.26347316489029</v>
      </c>
      <c r="AC4780">
        <v>0.15778072673455501</v>
      </c>
      <c r="AD4780">
        <v>0</v>
      </c>
      <c r="AE4780">
        <v>233.47338524299087</v>
      </c>
    </row>
    <row r="4781" spans="1:31" x14ac:dyDescent="0.25">
      <c r="A4781">
        <v>2369747</v>
      </c>
      <c r="B4781">
        <v>1</v>
      </c>
      <c r="C4781" t="s">
        <v>80</v>
      </c>
      <c r="D4781" t="s">
        <v>87</v>
      </c>
      <c r="E4781" t="s">
        <v>132</v>
      </c>
      <c r="F4781" t="s">
        <v>13825</v>
      </c>
      <c r="G4781" t="s">
        <v>252</v>
      </c>
      <c r="H4781" t="s">
        <v>135</v>
      </c>
      <c r="I4781" t="s">
        <v>136</v>
      </c>
      <c r="J4781" t="s">
        <v>137</v>
      </c>
      <c r="K4781" t="s">
        <v>245</v>
      </c>
      <c r="L4781" t="s">
        <v>13826</v>
      </c>
      <c r="M4781" t="s">
        <v>13827</v>
      </c>
      <c r="N4781">
        <v>5.4850000000000003</v>
      </c>
      <c r="O4781">
        <v>0</v>
      </c>
      <c r="P4781">
        <v>167</v>
      </c>
      <c r="Q4781">
        <v>0</v>
      </c>
      <c r="R4781">
        <v>0</v>
      </c>
      <c r="S4781">
        <v>0</v>
      </c>
      <c r="T4781">
        <v>12</v>
      </c>
      <c r="U4781">
        <v>0</v>
      </c>
      <c r="V4781">
        <v>0</v>
      </c>
      <c r="W4781">
        <v>0</v>
      </c>
      <c r="X4781">
        <v>245.61912487737516</v>
      </c>
      <c r="Y4781">
        <v>0</v>
      </c>
      <c r="Z4781">
        <v>0</v>
      </c>
      <c r="AA4781">
        <v>0</v>
      </c>
      <c r="AB4781">
        <v>227.14229647349319</v>
      </c>
      <c r="AC4781">
        <v>0</v>
      </c>
      <c r="AD4781">
        <v>0</v>
      </c>
      <c r="AE4781">
        <v>472.76142135086832</v>
      </c>
    </row>
    <row r="4782" spans="1:31" x14ac:dyDescent="0.25">
      <c r="A4782">
        <v>2370039</v>
      </c>
      <c r="B4782">
        <v>1</v>
      </c>
      <c r="C4782" t="s">
        <v>80</v>
      </c>
      <c r="D4782" t="s">
        <v>90</v>
      </c>
      <c r="E4782" t="s">
        <v>154</v>
      </c>
      <c r="F4782" t="s">
        <v>13828</v>
      </c>
      <c r="G4782" t="s">
        <v>156</v>
      </c>
      <c r="H4782" t="s">
        <v>151</v>
      </c>
      <c r="I4782" t="s">
        <v>136</v>
      </c>
      <c r="J4782" t="s">
        <v>137</v>
      </c>
      <c r="K4782" t="s">
        <v>138</v>
      </c>
      <c r="L4782" t="s">
        <v>13829</v>
      </c>
      <c r="M4782" t="s">
        <v>13830</v>
      </c>
      <c r="N4782">
        <v>0.42027777700000002</v>
      </c>
      <c r="O4782">
        <v>0</v>
      </c>
      <c r="P4782">
        <v>97</v>
      </c>
      <c r="Q4782">
        <v>0</v>
      </c>
      <c r="R4782">
        <v>0</v>
      </c>
      <c r="S4782">
        <v>0</v>
      </c>
      <c r="T4782">
        <v>16</v>
      </c>
      <c r="U4782">
        <v>0</v>
      </c>
      <c r="V4782">
        <v>0</v>
      </c>
      <c r="W4782">
        <v>0</v>
      </c>
      <c r="X4782">
        <v>15.072181295821462</v>
      </c>
      <c r="Y4782">
        <v>0</v>
      </c>
      <c r="Z4782">
        <v>0</v>
      </c>
      <c r="AA4782">
        <v>0</v>
      </c>
      <c r="AB4782">
        <v>13.505936419345362</v>
      </c>
      <c r="AC4782">
        <v>0</v>
      </c>
      <c r="AD4782">
        <v>0</v>
      </c>
      <c r="AE4782">
        <v>28.578117715166826</v>
      </c>
    </row>
    <row r="4783" spans="1:31" x14ac:dyDescent="0.25">
      <c r="A4783">
        <v>2370148</v>
      </c>
      <c r="B4783">
        <v>1</v>
      </c>
      <c r="C4783" t="s">
        <v>80</v>
      </c>
      <c r="D4783" t="s">
        <v>107</v>
      </c>
      <c r="E4783" t="s">
        <v>148</v>
      </c>
      <c r="F4783" t="s">
        <v>13831</v>
      </c>
      <c r="G4783" t="s">
        <v>160</v>
      </c>
      <c r="H4783" t="s">
        <v>151</v>
      </c>
      <c r="I4783" t="s">
        <v>136</v>
      </c>
      <c r="J4783" t="s">
        <v>137</v>
      </c>
      <c r="K4783" t="s">
        <v>138</v>
      </c>
      <c r="L4783" t="s">
        <v>13832</v>
      </c>
      <c r="M4783" t="s">
        <v>13833</v>
      </c>
      <c r="N4783">
        <v>0.94944444400000005</v>
      </c>
      <c r="O4783">
        <v>0</v>
      </c>
      <c r="P4783">
        <v>1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9.0919277582223887E-2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9.0919277582223887E-2</v>
      </c>
    </row>
    <row r="4784" spans="1:31" x14ac:dyDescent="0.25">
      <c r="A4784">
        <v>2369982</v>
      </c>
      <c r="B4784">
        <v>1</v>
      </c>
      <c r="C4784" t="s">
        <v>80</v>
      </c>
      <c r="D4784" t="s">
        <v>83</v>
      </c>
      <c r="E4784" t="s">
        <v>148</v>
      </c>
      <c r="F4784" t="s">
        <v>13834</v>
      </c>
      <c r="G4784" t="s">
        <v>160</v>
      </c>
      <c r="H4784" t="s">
        <v>151</v>
      </c>
      <c r="I4784" t="s">
        <v>136</v>
      </c>
      <c r="J4784" t="s">
        <v>137</v>
      </c>
      <c r="K4784" t="s">
        <v>138</v>
      </c>
      <c r="L4784" t="s">
        <v>13835</v>
      </c>
      <c r="M4784" t="s">
        <v>13836</v>
      </c>
      <c r="N4784">
        <v>2.1713888880000001</v>
      </c>
      <c r="O4784">
        <v>0</v>
      </c>
      <c r="P4784">
        <v>3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1.6094648209014455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1.6094648209014455</v>
      </c>
    </row>
    <row r="4785" spans="1:31" x14ac:dyDescent="0.25">
      <c r="A4785">
        <v>2369790</v>
      </c>
      <c r="B4785">
        <v>1</v>
      </c>
      <c r="C4785" t="s">
        <v>80</v>
      </c>
      <c r="D4785" t="s">
        <v>90</v>
      </c>
      <c r="E4785" t="s">
        <v>148</v>
      </c>
      <c r="F4785" t="s">
        <v>13837</v>
      </c>
      <c r="G4785" t="s">
        <v>160</v>
      </c>
      <c r="H4785" t="s">
        <v>151</v>
      </c>
      <c r="I4785" t="s">
        <v>136</v>
      </c>
      <c r="J4785" t="s">
        <v>137</v>
      </c>
      <c r="K4785" t="s">
        <v>138</v>
      </c>
      <c r="L4785" t="s">
        <v>13838</v>
      </c>
      <c r="M4785" t="s">
        <v>13839</v>
      </c>
      <c r="N4785">
        <v>1.92</v>
      </c>
      <c r="O4785">
        <v>0</v>
      </c>
      <c r="P4785">
        <v>2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1.7687022884378016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1.7687022884378016</v>
      </c>
    </row>
    <row r="4786" spans="1:31" x14ac:dyDescent="0.25">
      <c r="A4786">
        <v>2369813</v>
      </c>
      <c r="B4786">
        <v>1</v>
      </c>
      <c r="C4786" t="s">
        <v>80</v>
      </c>
      <c r="D4786" t="s">
        <v>110</v>
      </c>
      <c r="E4786" t="s">
        <v>166</v>
      </c>
      <c r="F4786" t="s">
        <v>13840</v>
      </c>
      <c r="G4786" t="s">
        <v>2141</v>
      </c>
      <c r="H4786" t="s">
        <v>135</v>
      </c>
      <c r="I4786" t="s">
        <v>136</v>
      </c>
      <c r="J4786" t="s">
        <v>137</v>
      </c>
      <c r="K4786" t="s">
        <v>138</v>
      </c>
      <c r="L4786" t="s">
        <v>13841</v>
      </c>
      <c r="M4786" t="s">
        <v>13842</v>
      </c>
      <c r="N4786">
        <v>1.1244444440000001</v>
      </c>
      <c r="O4786">
        <v>0</v>
      </c>
      <c r="P4786">
        <v>132</v>
      </c>
      <c r="Q4786">
        <v>0</v>
      </c>
      <c r="R4786">
        <v>0</v>
      </c>
      <c r="S4786">
        <v>0</v>
      </c>
      <c r="T4786">
        <v>234</v>
      </c>
      <c r="U4786">
        <v>0</v>
      </c>
      <c r="V4786">
        <v>0</v>
      </c>
      <c r="W4786">
        <v>0</v>
      </c>
      <c r="X4786">
        <v>23.266198249415506</v>
      </c>
      <c r="Y4786">
        <v>0</v>
      </c>
      <c r="Z4786">
        <v>0</v>
      </c>
      <c r="AA4786">
        <v>0</v>
      </c>
      <c r="AB4786">
        <v>565.36661351065379</v>
      </c>
      <c r="AC4786">
        <v>0</v>
      </c>
      <c r="AD4786">
        <v>0</v>
      </c>
      <c r="AE4786">
        <v>588.63281176006933</v>
      </c>
    </row>
    <row r="4787" spans="1:31" x14ac:dyDescent="0.25">
      <c r="A4787">
        <v>2369976</v>
      </c>
      <c r="B4787">
        <v>1</v>
      </c>
      <c r="C4787" t="s">
        <v>80</v>
      </c>
      <c r="D4787" t="s">
        <v>82</v>
      </c>
      <c r="E4787" t="s">
        <v>148</v>
      </c>
      <c r="F4787" t="s">
        <v>13843</v>
      </c>
      <c r="G4787" t="s">
        <v>160</v>
      </c>
      <c r="H4787" t="s">
        <v>151</v>
      </c>
      <c r="I4787" t="s">
        <v>136</v>
      </c>
      <c r="J4787" t="s">
        <v>137</v>
      </c>
      <c r="K4787" t="s">
        <v>138</v>
      </c>
      <c r="L4787" t="s">
        <v>13844</v>
      </c>
      <c r="M4787" t="s">
        <v>13845</v>
      </c>
      <c r="N4787">
        <v>1.309722222</v>
      </c>
      <c r="O4787">
        <v>0</v>
      </c>
      <c r="P4787">
        <v>1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0.32822617624492445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0.32822617624492445</v>
      </c>
    </row>
    <row r="4788" spans="1:31" x14ac:dyDescent="0.25">
      <c r="A4788">
        <v>2370105</v>
      </c>
      <c r="B4788">
        <v>1</v>
      </c>
      <c r="C4788" t="s">
        <v>80</v>
      </c>
      <c r="D4788" t="s">
        <v>89</v>
      </c>
      <c r="E4788" t="s">
        <v>225</v>
      </c>
      <c r="F4788" t="s">
        <v>13846</v>
      </c>
      <c r="G4788" t="s">
        <v>219</v>
      </c>
      <c r="H4788" t="s">
        <v>151</v>
      </c>
      <c r="I4788" t="s">
        <v>136</v>
      </c>
      <c r="J4788" t="s">
        <v>137</v>
      </c>
      <c r="K4788" t="s">
        <v>138</v>
      </c>
      <c r="L4788" t="s">
        <v>13847</v>
      </c>
      <c r="M4788" t="s">
        <v>13848</v>
      </c>
      <c r="N4788">
        <v>1.9494444440000001</v>
      </c>
      <c r="O4788">
        <v>0</v>
      </c>
      <c r="P4788">
        <v>10</v>
      </c>
      <c r="Q4788">
        <v>0</v>
      </c>
      <c r="R4788">
        <v>0</v>
      </c>
      <c r="S4788">
        <v>0</v>
      </c>
      <c r="T4788">
        <v>1</v>
      </c>
      <c r="U4788">
        <v>0</v>
      </c>
      <c r="V4788">
        <v>0</v>
      </c>
      <c r="W4788">
        <v>0</v>
      </c>
      <c r="X4788">
        <v>18.190422650484049</v>
      </c>
      <c r="Y4788">
        <v>0</v>
      </c>
      <c r="Z4788">
        <v>0</v>
      </c>
      <c r="AA4788">
        <v>0</v>
      </c>
      <c r="AB4788">
        <v>3.438229071925694</v>
      </c>
      <c r="AC4788">
        <v>0</v>
      </c>
      <c r="AD4788">
        <v>0</v>
      </c>
      <c r="AE4788">
        <v>21.628651722409742</v>
      </c>
    </row>
    <row r="4789" spans="1:31" x14ac:dyDescent="0.25">
      <c r="A4789">
        <v>2369913</v>
      </c>
      <c r="B4789">
        <v>1</v>
      </c>
      <c r="C4789" t="s">
        <v>81</v>
      </c>
      <c r="D4789" t="s">
        <v>118</v>
      </c>
      <c r="E4789" t="s">
        <v>132</v>
      </c>
      <c r="F4789" t="s">
        <v>13849</v>
      </c>
      <c r="G4789" t="s">
        <v>643</v>
      </c>
      <c r="H4789" t="s">
        <v>135</v>
      </c>
      <c r="I4789" t="s">
        <v>136</v>
      </c>
      <c r="J4789" t="s">
        <v>137</v>
      </c>
      <c r="K4789" t="s">
        <v>138</v>
      </c>
      <c r="L4789" t="s">
        <v>13850</v>
      </c>
      <c r="M4789" t="s">
        <v>13851</v>
      </c>
      <c r="N4789">
        <v>2.5825</v>
      </c>
      <c r="O4789">
        <v>0</v>
      </c>
      <c r="P4789">
        <v>23</v>
      </c>
      <c r="Q4789">
        <v>0</v>
      </c>
      <c r="R4789">
        <v>3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7.3324034072030377</v>
      </c>
      <c r="Y4789">
        <v>0</v>
      </c>
      <c r="Z4789">
        <v>31.442960225062905</v>
      </c>
      <c r="AA4789">
        <v>0</v>
      </c>
      <c r="AB4789">
        <v>0</v>
      </c>
      <c r="AC4789">
        <v>0</v>
      </c>
      <c r="AD4789">
        <v>0</v>
      </c>
      <c r="AE4789">
        <v>38.775363632265943</v>
      </c>
    </row>
    <row r="4790" spans="1:31" x14ac:dyDescent="0.25">
      <c r="A4790">
        <v>2369670</v>
      </c>
      <c r="B4790">
        <v>1</v>
      </c>
      <c r="C4790" t="s">
        <v>81</v>
      </c>
      <c r="D4790" t="s">
        <v>123</v>
      </c>
      <c r="E4790" t="s">
        <v>132</v>
      </c>
      <c r="F4790" t="s">
        <v>13852</v>
      </c>
      <c r="G4790" t="s">
        <v>134</v>
      </c>
      <c r="H4790" t="s">
        <v>135</v>
      </c>
      <c r="I4790" t="s">
        <v>136</v>
      </c>
      <c r="J4790" t="s">
        <v>137</v>
      </c>
      <c r="K4790" t="s">
        <v>138</v>
      </c>
      <c r="L4790" t="s">
        <v>13853</v>
      </c>
      <c r="M4790" t="s">
        <v>13854</v>
      </c>
      <c r="N4790">
        <v>6.7036111109999998</v>
      </c>
      <c r="O4790">
        <v>0</v>
      </c>
      <c r="P4790">
        <v>0</v>
      </c>
      <c r="Q4790">
        <v>51</v>
      </c>
      <c r="R4790">
        <v>9</v>
      </c>
      <c r="S4790">
        <v>3</v>
      </c>
      <c r="T4790">
        <v>1</v>
      </c>
      <c r="U4790">
        <v>0</v>
      </c>
      <c r="V4790">
        <v>0</v>
      </c>
      <c r="W4790">
        <v>0</v>
      </c>
      <c r="X4790">
        <v>0</v>
      </c>
      <c r="Y4790">
        <v>871.87415647488899</v>
      </c>
      <c r="Z4790">
        <v>180.3909571004603</v>
      </c>
      <c r="AA4790">
        <v>58.089724651372407</v>
      </c>
      <c r="AB4790">
        <v>0</v>
      </c>
      <c r="AC4790">
        <v>0</v>
      </c>
      <c r="AD4790">
        <v>0</v>
      </c>
      <c r="AE4790">
        <v>1110.3548382267215</v>
      </c>
    </row>
    <row r="4791" spans="1:31" x14ac:dyDescent="0.25">
      <c r="A4791">
        <v>2376411</v>
      </c>
      <c r="B4791">
        <v>1</v>
      </c>
      <c r="C4791" t="s">
        <v>81</v>
      </c>
      <c r="D4791" t="s">
        <v>120</v>
      </c>
      <c r="E4791" t="s">
        <v>166</v>
      </c>
      <c r="F4791" t="s">
        <v>514</v>
      </c>
      <c r="G4791" t="s">
        <v>168</v>
      </c>
      <c r="H4791" t="s">
        <v>135</v>
      </c>
      <c r="I4791" t="s">
        <v>136</v>
      </c>
      <c r="J4791" t="s">
        <v>137</v>
      </c>
      <c r="K4791" t="s">
        <v>138</v>
      </c>
      <c r="L4791" t="s">
        <v>13855</v>
      </c>
      <c r="M4791" t="s">
        <v>13856</v>
      </c>
      <c r="N4791">
        <v>0.133333333</v>
      </c>
      <c r="O4791">
        <v>10</v>
      </c>
      <c r="P4791">
        <v>1146</v>
      </c>
      <c r="Q4791">
        <v>433</v>
      </c>
      <c r="R4791">
        <v>140</v>
      </c>
      <c r="S4791">
        <v>41</v>
      </c>
      <c r="T4791">
        <v>140</v>
      </c>
      <c r="U4791">
        <v>4</v>
      </c>
      <c r="V4791">
        <v>2</v>
      </c>
      <c r="W4791">
        <v>0.90596397357248337</v>
      </c>
      <c r="X4791">
        <v>42.625521803161831</v>
      </c>
      <c r="Y4791">
        <v>423.46375282853097</v>
      </c>
      <c r="Z4791">
        <v>101.13248121555084</v>
      </c>
      <c r="AA4791">
        <v>33.39925716906626</v>
      </c>
      <c r="AB4791">
        <v>16.88156168424187</v>
      </c>
      <c r="AC4791">
        <v>52.543407371883596</v>
      </c>
      <c r="AD4791">
        <v>30.087697812438002</v>
      </c>
      <c r="AE4791">
        <v>701.03964385844586</v>
      </c>
    </row>
    <row r="4792" spans="1:31" x14ac:dyDescent="0.25">
      <c r="A4792">
        <v>2370062</v>
      </c>
      <c r="B4792">
        <v>1</v>
      </c>
      <c r="C4792" t="s">
        <v>80</v>
      </c>
      <c r="D4792" t="s">
        <v>90</v>
      </c>
      <c r="E4792" t="s">
        <v>132</v>
      </c>
      <c r="F4792" t="s">
        <v>13857</v>
      </c>
      <c r="G4792" t="s">
        <v>2141</v>
      </c>
      <c r="H4792" t="s">
        <v>135</v>
      </c>
      <c r="I4792" t="s">
        <v>136</v>
      </c>
      <c r="J4792" t="s">
        <v>137</v>
      </c>
      <c r="K4792" t="s">
        <v>138</v>
      </c>
      <c r="L4792" t="s">
        <v>13858</v>
      </c>
      <c r="M4792" t="s">
        <v>13859</v>
      </c>
      <c r="N4792">
        <v>1.030277777</v>
      </c>
      <c r="O4792">
        <v>0</v>
      </c>
      <c r="P4792">
        <v>375</v>
      </c>
      <c r="Q4792">
        <v>0</v>
      </c>
      <c r="R4792">
        <v>0</v>
      </c>
      <c r="S4792">
        <v>0</v>
      </c>
      <c r="T4792">
        <v>28</v>
      </c>
      <c r="U4792">
        <v>0</v>
      </c>
      <c r="V4792">
        <v>0</v>
      </c>
      <c r="W4792">
        <v>0</v>
      </c>
      <c r="X4792">
        <v>115.73891978988227</v>
      </c>
      <c r="Y4792">
        <v>0</v>
      </c>
      <c r="Z4792">
        <v>0</v>
      </c>
      <c r="AA4792">
        <v>0</v>
      </c>
      <c r="AB4792">
        <v>15.588160713132046</v>
      </c>
      <c r="AC4792">
        <v>0</v>
      </c>
      <c r="AD4792">
        <v>0</v>
      </c>
      <c r="AE4792">
        <v>131.32708050301432</v>
      </c>
    </row>
    <row r="4793" spans="1:31" x14ac:dyDescent="0.25">
      <c r="A4793">
        <v>2369770</v>
      </c>
      <c r="B4793">
        <v>1</v>
      </c>
      <c r="C4793" t="s">
        <v>80</v>
      </c>
      <c r="D4793" t="s">
        <v>97</v>
      </c>
      <c r="E4793" t="s">
        <v>148</v>
      </c>
      <c r="F4793" t="s">
        <v>13860</v>
      </c>
      <c r="G4793" t="s">
        <v>240</v>
      </c>
      <c r="H4793" t="s">
        <v>151</v>
      </c>
      <c r="I4793" t="s">
        <v>136</v>
      </c>
      <c r="J4793" t="s">
        <v>137</v>
      </c>
      <c r="K4793" t="s">
        <v>138</v>
      </c>
      <c r="L4793" t="s">
        <v>13861</v>
      </c>
      <c r="M4793" t="s">
        <v>13862</v>
      </c>
      <c r="N4793">
        <v>1.592777777</v>
      </c>
      <c r="O4793">
        <v>0</v>
      </c>
      <c r="P4793">
        <v>5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1.7050447189611602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1.7050447189611602</v>
      </c>
    </row>
    <row r="4794" spans="1:31" x14ac:dyDescent="0.25">
      <c r="A4794">
        <v>2369802</v>
      </c>
      <c r="B4794">
        <v>1</v>
      </c>
      <c r="C4794" t="s">
        <v>80</v>
      </c>
      <c r="D4794" t="s">
        <v>82</v>
      </c>
      <c r="E4794" t="s">
        <v>154</v>
      </c>
      <c r="F4794" t="s">
        <v>13863</v>
      </c>
      <c r="G4794" t="s">
        <v>156</v>
      </c>
      <c r="H4794" t="s">
        <v>151</v>
      </c>
      <c r="I4794" t="s">
        <v>136</v>
      </c>
      <c r="J4794" t="s">
        <v>137</v>
      </c>
      <c r="K4794" t="s">
        <v>138</v>
      </c>
      <c r="L4794" t="s">
        <v>13864</v>
      </c>
      <c r="M4794" t="s">
        <v>13865</v>
      </c>
      <c r="N4794">
        <v>0.55611111099999999</v>
      </c>
      <c r="O4794">
        <v>0</v>
      </c>
      <c r="P4794">
        <v>547</v>
      </c>
      <c r="Q4794">
        <v>0</v>
      </c>
      <c r="R4794">
        <v>0</v>
      </c>
      <c r="S4794">
        <v>0</v>
      </c>
      <c r="T4794">
        <v>113</v>
      </c>
      <c r="U4794">
        <v>0</v>
      </c>
      <c r="V4794">
        <v>0</v>
      </c>
      <c r="W4794">
        <v>0</v>
      </c>
      <c r="X4794">
        <v>100.57305443500866</v>
      </c>
      <c r="Y4794">
        <v>0</v>
      </c>
      <c r="Z4794">
        <v>0</v>
      </c>
      <c r="AA4794">
        <v>0</v>
      </c>
      <c r="AB4794">
        <v>201.44448277246087</v>
      </c>
      <c r="AC4794">
        <v>0</v>
      </c>
      <c r="AD4794">
        <v>0</v>
      </c>
      <c r="AE4794">
        <v>302.01753720746956</v>
      </c>
    </row>
    <row r="4795" spans="1:31" x14ac:dyDescent="0.25">
      <c r="A4795">
        <v>2369948</v>
      </c>
      <c r="B4795">
        <v>1</v>
      </c>
      <c r="C4795" t="s">
        <v>81</v>
      </c>
      <c r="D4795" t="s">
        <v>123</v>
      </c>
      <c r="E4795" t="s">
        <v>148</v>
      </c>
      <c r="F4795" t="s">
        <v>13866</v>
      </c>
      <c r="G4795" t="s">
        <v>150</v>
      </c>
      <c r="H4795" t="s">
        <v>151</v>
      </c>
      <c r="I4795" t="s">
        <v>136</v>
      </c>
      <c r="J4795" t="s">
        <v>137</v>
      </c>
      <c r="K4795" t="s">
        <v>138</v>
      </c>
      <c r="L4795" t="s">
        <v>13867</v>
      </c>
      <c r="M4795" t="s">
        <v>13868</v>
      </c>
      <c r="N4795">
        <v>1.103888888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1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2.3036422754915273</v>
      </c>
      <c r="AC4795">
        <v>0</v>
      </c>
      <c r="AD4795">
        <v>0</v>
      </c>
      <c r="AE4795">
        <v>2.3036422754915273</v>
      </c>
    </row>
    <row r="4796" spans="1:31" x14ac:dyDescent="0.25">
      <c r="A4796">
        <v>2370157</v>
      </c>
      <c r="B4796">
        <v>1</v>
      </c>
      <c r="C4796" t="s">
        <v>80</v>
      </c>
      <c r="D4796" t="s">
        <v>103</v>
      </c>
      <c r="E4796" t="s">
        <v>171</v>
      </c>
      <c r="F4796" t="s">
        <v>12079</v>
      </c>
      <c r="G4796" t="s">
        <v>168</v>
      </c>
      <c r="H4796" t="s">
        <v>135</v>
      </c>
      <c r="I4796" t="s">
        <v>136</v>
      </c>
      <c r="J4796" t="s">
        <v>137</v>
      </c>
      <c r="K4796" t="s">
        <v>138</v>
      </c>
      <c r="L4796" t="s">
        <v>13869</v>
      </c>
      <c r="M4796" t="s">
        <v>13870</v>
      </c>
      <c r="N4796">
        <v>0.69638888799999998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111.0859880150487</v>
      </c>
      <c r="AD4796">
        <v>0</v>
      </c>
      <c r="AE4796">
        <v>111.0859880150487</v>
      </c>
    </row>
    <row r="4797" spans="1:31" x14ac:dyDescent="0.25">
      <c r="A4797">
        <v>2369656</v>
      </c>
      <c r="B4797">
        <v>1</v>
      </c>
      <c r="C4797" t="s">
        <v>80</v>
      </c>
      <c r="D4797" t="s">
        <v>84</v>
      </c>
      <c r="E4797" t="s">
        <v>154</v>
      </c>
      <c r="F4797" t="s">
        <v>13871</v>
      </c>
      <c r="G4797" t="s">
        <v>299</v>
      </c>
      <c r="H4797" t="s">
        <v>151</v>
      </c>
      <c r="I4797" t="s">
        <v>136</v>
      </c>
      <c r="J4797" t="s">
        <v>137</v>
      </c>
      <c r="K4797" t="s">
        <v>138</v>
      </c>
      <c r="L4797" t="s">
        <v>13872</v>
      </c>
      <c r="M4797" t="s">
        <v>13873</v>
      </c>
      <c r="N4797">
        <v>0.41194444400000002</v>
      </c>
      <c r="O4797">
        <v>0</v>
      </c>
      <c r="P4797">
        <v>833</v>
      </c>
      <c r="Q4797">
        <v>0</v>
      </c>
      <c r="R4797">
        <v>0</v>
      </c>
      <c r="S4797">
        <v>0</v>
      </c>
      <c r="T4797">
        <v>39</v>
      </c>
      <c r="U4797">
        <v>0</v>
      </c>
      <c r="V4797">
        <v>0</v>
      </c>
      <c r="W4797">
        <v>0</v>
      </c>
      <c r="X4797">
        <v>85.584770302089481</v>
      </c>
      <c r="Y4797">
        <v>0</v>
      </c>
      <c r="Z4797">
        <v>0</v>
      </c>
      <c r="AA4797">
        <v>0</v>
      </c>
      <c r="AB4797">
        <v>18.530248032051965</v>
      </c>
      <c r="AC4797">
        <v>0</v>
      </c>
      <c r="AD4797">
        <v>0</v>
      </c>
      <c r="AE4797">
        <v>104.11501833414144</v>
      </c>
    </row>
    <row r="4798" spans="1:31" x14ac:dyDescent="0.25">
      <c r="A4798">
        <v>2370048</v>
      </c>
      <c r="B4798">
        <v>1</v>
      </c>
      <c r="C4798" t="s">
        <v>80</v>
      </c>
      <c r="D4798" t="s">
        <v>103</v>
      </c>
      <c r="E4798" t="s">
        <v>148</v>
      </c>
      <c r="F4798" t="s">
        <v>13874</v>
      </c>
      <c r="G4798" t="s">
        <v>240</v>
      </c>
      <c r="H4798" t="s">
        <v>151</v>
      </c>
      <c r="I4798" t="s">
        <v>136</v>
      </c>
      <c r="J4798" t="s">
        <v>137</v>
      </c>
      <c r="K4798" t="s">
        <v>138</v>
      </c>
      <c r="L4798" t="s">
        <v>13875</v>
      </c>
      <c r="M4798" t="s">
        <v>13876</v>
      </c>
      <c r="N4798">
        <v>4.096666666</v>
      </c>
      <c r="O4798">
        <v>0</v>
      </c>
      <c r="P4798">
        <v>7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8.9906671817998607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8.9906671817998607</v>
      </c>
    </row>
    <row r="4799" spans="1:31" x14ac:dyDescent="0.25">
      <c r="A4799">
        <v>2369842</v>
      </c>
      <c r="B4799">
        <v>1</v>
      </c>
      <c r="C4799" t="s">
        <v>81</v>
      </c>
      <c r="D4799" t="s">
        <v>127</v>
      </c>
      <c r="E4799" t="s">
        <v>132</v>
      </c>
      <c r="F4799" t="s">
        <v>9230</v>
      </c>
      <c r="G4799" t="s">
        <v>168</v>
      </c>
      <c r="H4799" t="s">
        <v>135</v>
      </c>
      <c r="I4799" t="s">
        <v>136</v>
      </c>
      <c r="J4799" t="s">
        <v>137</v>
      </c>
      <c r="K4799" t="s">
        <v>138</v>
      </c>
      <c r="L4799" t="s">
        <v>13877</v>
      </c>
      <c r="M4799" t="s">
        <v>13878</v>
      </c>
      <c r="N4799">
        <v>2.7847222220000001</v>
      </c>
      <c r="O4799">
        <v>1</v>
      </c>
      <c r="P4799">
        <v>449</v>
      </c>
      <c r="Q4799">
        <v>142</v>
      </c>
      <c r="R4799">
        <v>81</v>
      </c>
      <c r="S4799">
        <v>10</v>
      </c>
      <c r="T4799">
        <v>61</v>
      </c>
      <c r="U4799">
        <v>0</v>
      </c>
      <c r="V4799">
        <v>1</v>
      </c>
      <c r="W4799">
        <v>0.46119335570220177</v>
      </c>
      <c r="X4799">
        <v>382.57088569197498</v>
      </c>
      <c r="Y4799">
        <v>4077.0911161432832</v>
      </c>
      <c r="Z4799">
        <v>454.66638629122781</v>
      </c>
      <c r="AA4799">
        <v>214.14482517942847</v>
      </c>
      <c r="AB4799">
        <v>102.23497511478666</v>
      </c>
      <c r="AC4799">
        <v>0</v>
      </c>
      <c r="AD4799">
        <v>341.40714286297333</v>
      </c>
      <c r="AE4799">
        <v>5572.5765246393757</v>
      </c>
    </row>
    <row r="4800" spans="1:31" x14ac:dyDescent="0.25">
      <c r="A4800">
        <v>2369693</v>
      </c>
      <c r="B4800">
        <v>1</v>
      </c>
      <c r="C4800" t="s">
        <v>81</v>
      </c>
      <c r="D4800" t="s">
        <v>114</v>
      </c>
      <c r="E4800" t="s">
        <v>154</v>
      </c>
      <c r="F4800" t="s">
        <v>13879</v>
      </c>
      <c r="G4800" t="s">
        <v>299</v>
      </c>
      <c r="H4800" t="s">
        <v>151</v>
      </c>
      <c r="I4800" t="s">
        <v>136</v>
      </c>
      <c r="J4800" t="s">
        <v>137</v>
      </c>
      <c r="K4800" t="s">
        <v>138</v>
      </c>
      <c r="L4800" t="s">
        <v>13880</v>
      </c>
      <c r="M4800" t="s">
        <v>13881</v>
      </c>
      <c r="N4800">
        <v>0.95833333300000001</v>
      </c>
      <c r="O4800">
        <v>0</v>
      </c>
      <c r="P4800">
        <v>61</v>
      </c>
      <c r="Q4800">
        <v>0</v>
      </c>
      <c r="R4800">
        <v>0</v>
      </c>
      <c r="S4800">
        <v>0</v>
      </c>
      <c r="T4800">
        <v>9</v>
      </c>
      <c r="U4800">
        <v>0</v>
      </c>
      <c r="V4800">
        <v>0</v>
      </c>
      <c r="W4800">
        <v>0</v>
      </c>
      <c r="X4800">
        <v>6.9968104733586571</v>
      </c>
      <c r="Y4800">
        <v>0</v>
      </c>
      <c r="Z4800">
        <v>0</v>
      </c>
      <c r="AA4800">
        <v>0</v>
      </c>
      <c r="AB4800">
        <v>2.4003730788366666</v>
      </c>
      <c r="AC4800">
        <v>0</v>
      </c>
      <c r="AD4800">
        <v>0</v>
      </c>
      <c r="AE4800">
        <v>9.3971835521953242</v>
      </c>
    </row>
    <row r="4801" spans="1:31" x14ac:dyDescent="0.25">
      <c r="A4801">
        <v>2369796</v>
      </c>
      <c r="B4801">
        <v>1</v>
      </c>
      <c r="C4801" t="s">
        <v>80</v>
      </c>
      <c r="D4801" t="s">
        <v>95</v>
      </c>
      <c r="E4801" t="s">
        <v>225</v>
      </c>
      <c r="F4801" t="s">
        <v>13882</v>
      </c>
      <c r="G4801" t="s">
        <v>219</v>
      </c>
      <c r="H4801" t="s">
        <v>151</v>
      </c>
      <c r="I4801" t="s">
        <v>136</v>
      </c>
      <c r="J4801" t="s">
        <v>137</v>
      </c>
      <c r="K4801" t="s">
        <v>138</v>
      </c>
      <c r="L4801" t="s">
        <v>13883</v>
      </c>
      <c r="M4801" t="s">
        <v>13884</v>
      </c>
      <c r="N4801">
        <v>2.6730555549999999</v>
      </c>
      <c r="O4801">
        <v>0</v>
      </c>
      <c r="P4801">
        <v>39</v>
      </c>
      <c r="Q4801">
        <v>0</v>
      </c>
      <c r="R4801">
        <v>0</v>
      </c>
      <c r="S4801">
        <v>0</v>
      </c>
      <c r="T4801">
        <v>3</v>
      </c>
      <c r="U4801">
        <v>0</v>
      </c>
      <c r="V4801">
        <v>0</v>
      </c>
      <c r="W4801">
        <v>0</v>
      </c>
      <c r="X4801">
        <v>29.519646759319276</v>
      </c>
      <c r="Y4801">
        <v>0</v>
      </c>
      <c r="Z4801">
        <v>0</v>
      </c>
      <c r="AA4801">
        <v>0</v>
      </c>
      <c r="AB4801">
        <v>11.377761672317334</v>
      </c>
      <c r="AC4801">
        <v>0</v>
      </c>
      <c r="AD4801">
        <v>0</v>
      </c>
      <c r="AE4801">
        <v>40.897408431636606</v>
      </c>
    </row>
    <row r="4802" spans="1:31" x14ac:dyDescent="0.25">
      <c r="A4802">
        <v>2369885</v>
      </c>
      <c r="B4802">
        <v>1</v>
      </c>
      <c r="C4802" t="s">
        <v>80</v>
      </c>
      <c r="D4802" t="s">
        <v>96</v>
      </c>
      <c r="E4802" t="s">
        <v>148</v>
      </c>
      <c r="F4802" t="s">
        <v>13885</v>
      </c>
      <c r="G4802" t="s">
        <v>160</v>
      </c>
      <c r="H4802" t="s">
        <v>151</v>
      </c>
      <c r="I4802" t="s">
        <v>136</v>
      </c>
      <c r="J4802" t="s">
        <v>137</v>
      </c>
      <c r="K4802" t="s">
        <v>138</v>
      </c>
      <c r="L4802" t="s">
        <v>13886</v>
      </c>
      <c r="M4802" t="s">
        <v>13887</v>
      </c>
      <c r="N4802">
        <v>4.2780555549999999</v>
      </c>
      <c r="O4802">
        <v>0</v>
      </c>
      <c r="P4802">
        <v>1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6.8679028532480659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6.8679028532480659</v>
      </c>
    </row>
    <row r="4803" spans="1:31" x14ac:dyDescent="0.25">
      <c r="A4803">
        <v>2369859</v>
      </c>
      <c r="B4803">
        <v>1</v>
      </c>
      <c r="C4803" t="s">
        <v>80</v>
      </c>
      <c r="D4803" t="s">
        <v>100</v>
      </c>
      <c r="E4803" t="s">
        <v>132</v>
      </c>
      <c r="F4803" t="s">
        <v>13888</v>
      </c>
      <c r="G4803" t="s">
        <v>134</v>
      </c>
      <c r="H4803" t="s">
        <v>135</v>
      </c>
      <c r="I4803" t="s">
        <v>136</v>
      </c>
      <c r="J4803" t="s">
        <v>137</v>
      </c>
      <c r="K4803" t="s">
        <v>138</v>
      </c>
      <c r="L4803" t="s">
        <v>13889</v>
      </c>
      <c r="M4803" t="s">
        <v>13890</v>
      </c>
      <c r="N4803">
        <v>1.4611111109999999</v>
      </c>
      <c r="O4803">
        <v>0</v>
      </c>
      <c r="P4803">
        <v>147</v>
      </c>
      <c r="Q4803">
        <v>0</v>
      </c>
      <c r="R4803">
        <v>21</v>
      </c>
      <c r="S4803">
        <v>0</v>
      </c>
      <c r="T4803">
        <v>14</v>
      </c>
      <c r="U4803">
        <v>0</v>
      </c>
      <c r="V4803">
        <v>0</v>
      </c>
      <c r="W4803">
        <v>0</v>
      </c>
      <c r="X4803">
        <v>65.091837288435414</v>
      </c>
      <c r="Y4803">
        <v>0</v>
      </c>
      <c r="Z4803">
        <v>27.876461367274793</v>
      </c>
      <c r="AA4803">
        <v>0</v>
      </c>
      <c r="AB4803">
        <v>4.8056475357754893</v>
      </c>
      <c r="AC4803">
        <v>0</v>
      </c>
      <c r="AD4803">
        <v>0</v>
      </c>
      <c r="AE4803">
        <v>97.773946191485706</v>
      </c>
    </row>
    <row r="4804" spans="1:31" x14ac:dyDescent="0.25">
      <c r="A4804">
        <v>2370051</v>
      </c>
      <c r="B4804">
        <v>1</v>
      </c>
      <c r="C4804" t="s">
        <v>80</v>
      </c>
      <c r="D4804" t="s">
        <v>83</v>
      </c>
      <c r="E4804" t="s">
        <v>148</v>
      </c>
      <c r="F4804" t="s">
        <v>13891</v>
      </c>
      <c r="G4804" t="s">
        <v>160</v>
      </c>
      <c r="H4804" t="s">
        <v>151</v>
      </c>
      <c r="I4804" t="s">
        <v>136</v>
      </c>
      <c r="J4804" t="s">
        <v>137</v>
      </c>
      <c r="K4804" t="s">
        <v>138</v>
      </c>
      <c r="L4804" t="s">
        <v>13892</v>
      </c>
      <c r="M4804" t="s">
        <v>13893</v>
      </c>
      <c r="N4804">
        <v>1.548611111</v>
      </c>
      <c r="O4804">
        <v>0</v>
      </c>
      <c r="P4804">
        <v>1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0.41120543497149337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0.41120543497149337</v>
      </c>
    </row>
    <row r="4805" spans="1:31" x14ac:dyDescent="0.25">
      <c r="A4805">
        <v>2370028</v>
      </c>
      <c r="B4805">
        <v>1</v>
      </c>
      <c r="C4805" t="s">
        <v>81</v>
      </c>
      <c r="D4805" t="s">
        <v>113</v>
      </c>
      <c r="E4805" t="s">
        <v>171</v>
      </c>
      <c r="F4805" t="s">
        <v>13894</v>
      </c>
      <c r="G4805" t="s">
        <v>328</v>
      </c>
      <c r="H4805" t="s">
        <v>135</v>
      </c>
      <c r="I4805" t="s">
        <v>136</v>
      </c>
      <c r="J4805" t="s">
        <v>137</v>
      </c>
      <c r="K4805" t="s">
        <v>138</v>
      </c>
      <c r="L4805" t="s">
        <v>13895</v>
      </c>
      <c r="M4805" t="s">
        <v>13896</v>
      </c>
      <c r="N4805">
        <v>0.42805555499999998</v>
      </c>
      <c r="O4805">
        <v>1</v>
      </c>
      <c r="P4805">
        <v>1022</v>
      </c>
      <c r="Q4805">
        <v>14</v>
      </c>
      <c r="R4805">
        <v>293</v>
      </c>
      <c r="S4805">
        <v>9</v>
      </c>
      <c r="T4805">
        <v>94</v>
      </c>
      <c r="U4805">
        <v>0</v>
      </c>
      <c r="V4805">
        <v>1</v>
      </c>
      <c r="W4805">
        <v>0.39748108119599446</v>
      </c>
      <c r="X4805">
        <v>121.43787800121869</v>
      </c>
      <c r="Y4805">
        <v>28.282423595817882</v>
      </c>
      <c r="Z4805">
        <v>251.5738869319384</v>
      </c>
      <c r="AA4805">
        <v>29.368552991503556</v>
      </c>
      <c r="AB4805">
        <v>54.543895087078617</v>
      </c>
      <c r="AC4805">
        <v>0</v>
      </c>
      <c r="AD4805">
        <v>4.0898131917827783E-2</v>
      </c>
      <c r="AE4805">
        <v>485.64501582067095</v>
      </c>
    </row>
    <row r="4806" spans="1:31" x14ac:dyDescent="0.25">
      <c r="A4806">
        <v>2370151</v>
      </c>
      <c r="B4806">
        <v>1</v>
      </c>
      <c r="C4806" t="s">
        <v>81</v>
      </c>
      <c r="D4806" t="s">
        <v>112</v>
      </c>
      <c r="E4806" t="s">
        <v>148</v>
      </c>
      <c r="F4806" t="s">
        <v>13897</v>
      </c>
      <c r="G4806" t="s">
        <v>160</v>
      </c>
      <c r="H4806" t="s">
        <v>151</v>
      </c>
      <c r="I4806" t="s">
        <v>136</v>
      </c>
      <c r="J4806" t="s">
        <v>137</v>
      </c>
      <c r="K4806" t="s">
        <v>138</v>
      </c>
      <c r="L4806" t="s">
        <v>13898</v>
      </c>
      <c r="M4806" t="s">
        <v>13899</v>
      </c>
      <c r="N4806">
        <v>0.61527777699999997</v>
      </c>
      <c r="O4806">
        <v>0</v>
      </c>
      <c r="P4806">
        <v>1</v>
      </c>
      <c r="Q4806">
        <v>0</v>
      </c>
      <c r="R4806">
        <v>0</v>
      </c>
      <c r="S4806">
        <v>0</v>
      </c>
      <c r="T4806">
        <v>1</v>
      </c>
      <c r="U4806">
        <v>0</v>
      </c>
      <c r="V4806">
        <v>0</v>
      </c>
      <c r="W4806">
        <v>0</v>
      </c>
      <c r="X4806">
        <v>0.19667911919780837</v>
      </c>
      <c r="Y4806">
        <v>0</v>
      </c>
      <c r="Z4806">
        <v>0</v>
      </c>
      <c r="AA4806">
        <v>0</v>
      </c>
      <c r="AB4806">
        <v>2.9955518016326392E-2</v>
      </c>
      <c r="AC4806">
        <v>0</v>
      </c>
      <c r="AD4806">
        <v>0</v>
      </c>
      <c r="AE4806">
        <v>0.22663463721413477</v>
      </c>
    </row>
    <row r="4807" spans="1:31" x14ac:dyDescent="0.25">
      <c r="A4807">
        <v>2369928</v>
      </c>
      <c r="B4807">
        <v>1</v>
      </c>
      <c r="C4807" t="s">
        <v>80</v>
      </c>
      <c r="D4807" t="s">
        <v>93</v>
      </c>
      <c r="E4807" t="s">
        <v>166</v>
      </c>
      <c r="F4807" t="s">
        <v>13900</v>
      </c>
      <c r="G4807" t="s">
        <v>244</v>
      </c>
      <c r="H4807" t="s">
        <v>135</v>
      </c>
      <c r="I4807" t="s">
        <v>136</v>
      </c>
      <c r="J4807" t="s">
        <v>137</v>
      </c>
      <c r="K4807" t="s">
        <v>245</v>
      </c>
      <c r="L4807" t="s">
        <v>13901</v>
      </c>
      <c r="M4807" t="s">
        <v>13902</v>
      </c>
      <c r="N4807">
        <v>0.42138888800000002</v>
      </c>
      <c r="O4807">
        <v>0</v>
      </c>
      <c r="P4807">
        <v>1013</v>
      </c>
      <c r="Q4807">
        <v>3</v>
      </c>
      <c r="R4807">
        <v>179</v>
      </c>
      <c r="S4807">
        <v>8</v>
      </c>
      <c r="T4807">
        <v>208</v>
      </c>
      <c r="U4807">
        <v>0</v>
      </c>
      <c r="V4807">
        <v>0</v>
      </c>
      <c r="W4807">
        <v>0</v>
      </c>
      <c r="X4807">
        <v>110.28242379043442</v>
      </c>
      <c r="Y4807">
        <v>42.165444010092088</v>
      </c>
      <c r="Z4807">
        <v>253.55859108843671</v>
      </c>
      <c r="AA4807">
        <v>17.451286089080355</v>
      </c>
      <c r="AB4807">
        <v>142.7108465967122</v>
      </c>
      <c r="AC4807">
        <v>0</v>
      </c>
      <c r="AD4807">
        <v>0</v>
      </c>
      <c r="AE4807">
        <v>566.16859157475574</v>
      </c>
    </row>
    <row r="4808" spans="1:31" x14ac:dyDescent="0.25">
      <c r="A4808">
        <v>2369822</v>
      </c>
      <c r="B4808">
        <v>1</v>
      </c>
      <c r="C4808" t="s">
        <v>80</v>
      </c>
      <c r="D4808" t="s">
        <v>82</v>
      </c>
      <c r="E4808" t="s">
        <v>148</v>
      </c>
      <c r="F4808" t="s">
        <v>13903</v>
      </c>
      <c r="G4808" t="s">
        <v>160</v>
      </c>
      <c r="H4808" t="s">
        <v>151</v>
      </c>
      <c r="I4808" t="s">
        <v>136</v>
      </c>
      <c r="J4808" t="s">
        <v>137</v>
      </c>
      <c r="K4808" t="s">
        <v>138</v>
      </c>
      <c r="L4808" t="s">
        <v>13904</v>
      </c>
      <c r="M4808" t="s">
        <v>13905</v>
      </c>
      <c r="N4808">
        <v>3.0961111109999999</v>
      </c>
      <c r="O4808">
        <v>0</v>
      </c>
      <c r="P4808">
        <v>2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1.6171992741606271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1.6171992741606271</v>
      </c>
    </row>
    <row r="4809" spans="1:31" x14ac:dyDescent="0.25">
      <c r="A4809">
        <v>2369716</v>
      </c>
      <c r="B4809">
        <v>1</v>
      </c>
      <c r="C4809" t="s">
        <v>80</v>
      </c>
      <c r="D4809" t="s">
        <v>82</v>
      </c>
      <c r="E4809" t="s">
        <v>132</v>
      </c>
      <c r="F4809" t="s">
        <v>13906</v>
      </c>
      <c r="G4809" t="s">
        <v>252</v>
      </c>
      <c r="H4809" t="s">
        <v>135</v>
      </c>
      <c r="I4809" t="s">
        <v>136</v>
      </c>
      <c r="J4809" t="s">
        <v>137</v>
      </c>
      <c r="K4809" t="s">
        <v>138</v>
      </c>
      <c r="L4809" t="s">
        <v>13907</v>
      </c>
      <c r="M4809" t="s">
        <v>13908</v>
      </c>
      <c r="N4809">
        <v>4.7911111110000002</v>
      </c>
      <c r="O4809">
        <v>0</v>
      </c>
      <c r="P4809">
        <v>0</v>
      </c>
      <c r="Q4809">
        <v>0</v>
      </c>
      <c r="R4809">
        <v>0</v>
      </c>
      <c r="S4809">
        <v>1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8.8690610854501521</v>
      </c>
      <c r="AB4809">
        <v>0</v>
      </c>
      <c r="AC4809">
        <v>0</v>
      </c>
      <c r="AD4809">
        <v>0</v>
      </c>
      <c r="AE4809">
        <v>8.8690610854501521</v>
      </c>
    </row>
    <row r="4810" spans="1:31" x14ac:dyDescent="0.25">
      <c r="A4810">
        <v>2370071</v>
      </c>
      <c r="B4810">
        <v>1</v>
      </c>
      <c r="C4810" t="s">
        <v>81</v>
      </c>
      <c r="D4810" t="s">
        <v>114</v>
      </c>
      <c r="E4810" t="s">
        <v>132</v>
      </c>
      <c r="F4810" t="s">
        <v>13909</v>
      </c>
      <c r="G4810" t="s">
        <v>134</v>
      </c>
      <c r="H4810" t="s">
        <v>135</v>
      </c>
      <c r="I4810" t="s">
        <v>136</v>
      </c>
      <c r="J4810" t="s">
        <v>137</v>
      </c>
      <c r="K4810" t="s">
        <v>138</v>
      </c>
      <c r="L4810" t="s">
        <v>13910</v>
      </c>
      <c r="M4810" t="s">
        <v>13911</v>
      </c>
      <c r="N4810">
        <v>2.5136111109999999</v>
      </c>
      <c r="O4810">
        <v>0</v>
      </c>
      <c r="P4810">
        <v>202</v>
      </c>
      <c r="Q4810">
        <v>0</v>
      </c>
      <c r="R4810">
        <v>0</v>
      </c>
      <c r="S4810">
        <v>1</v>
      </c>
      <c r="T4810">
        <v>18</v>
      </c>
      <c r="U4810">
        <v>0</v>
      </c>
      <c r="V4810">
        <v>0</v>
      </c>
      <c r="W4810">
        <v>0</v>
      </c>
      <c r="X4810">
        <v>71.767166281807846</v>
      </c>
      <c r="Y4810">
        <v>0</v>
      </c>
      <c r="Z4810">
        <v>0</v>
      </c>
      <c r="AA4810">
        <v>5.4854183964216912</v>
      </c>
      <c r="AB4810">
        <v>16.228826650712119</v>
      </c>
      <c r="AC4810">
        <v>0</v>
      </c>
      <c r="AD4810">
        <v>0</v>
      </c>
      <c r="AE4810">
        <v>93.481411328941661</v>
      </c>
    </row>
    <row r="4811" spans="1:31" x14ac:dyDescent="0.25">
      <c r="A4811">
        <v>2370108</v>
      </c>
      <c r="B4811">
        <v>1</v>
      </c>
      <c r="C4811" t="s">
        <v>81</v>
      </c>
      <c r="D4811" t="s">
        <v>120</v>
      </c>
      <c r="E4811" t="s">
        <v>166</v>
      </c>
      <c r="F4811" t="s">
        <v>1312</v>
      </c>
      <c r="G4811" t="s">
        <v>168</v>
      </c>
      <c r="H4811" t="s">
        <v>135</v>
      </c>
      <c r="I4811" t="s">
        <v>136</v>
      </c>
      <c r="J4811" t="s">
        <v>137</v>
      </c>
      <c r="K4811" t="s">
        <v>138</v>
      </c>
      <c r="L4811" t="s">
        <v>13912</v>
      </c>
      <c r="M4811" t="s">
        <v>13913</v>
      </c>
      <c r="N4811">
        <v>1.108055555</v>
      </c>
      <c r="O4811">
        <v>0</v>
      </c>
      <c r="P4811">
        <v>0</v>
      </c>
      <c r="Q4811">
        <v>49</v>
      </c>
      <c r="R4811">
        <v>119</v>
      </c>
      <c r="S4811">
        <v>6</v>
      </c>
      <c r="T4811">
        <v>9</v>
      </c>
      <c r="U4811">
        <v>0</v>
      </c>
      <c r="V4811">
        <v>0</v>
      </c>
      <c r="W4811">
        <v>0</v>
      </c>
      <c r="X4811">
        <v>0</v>
      </c>
      <c r="Y4811">
        <v>282.24946052410456</v>
      </c>
      <c r="Z4811">
        <v>780.48465962286707</v>
      </c>
      <c r="AA4811">
        <v>30.888495863690544</v>
      </c>
      <c r="AB4811">
        <v>51.764686413248917</v>
      </c>
      <c r="AC4811">
        <v>0</v>
      </c>
      <c r="AD4811">
        <v>0</v>
      </c>
      <c r="AE4811">
        <v>1145.3873024239113</v>
      </c>
    </row>
    <row r="4812" spans="1:31" x14ac:dyDescent="0.25">
      <c r="A4812">
        <v>2369965</v>
      </c>
      <c r="B4812">
        <v>1</v>
      </c>
      <c r="C4812" t="s">
        <v>80</v>
      </c>
      <c r="D4812" t="s">
        <v>96</v>
      </c>
      <c r="E4812" t="s">
        <v>154</v>
      </c>
      <c r="F4812" t="s">
        <v>13914</v>
      </c>
      <c r="G4812" t="s">
        <v>2040</v>
      </c>
      <c r="H4812" t="s">
        <v>151</v>
      </c>
      <c r="I4812" t="s">
        <v>136</v>
      </c>
      <c r="J4812" t="s">
        <v>137</v>
      </c>
      <c r="K4812" t="s">
        <v>138</v>
      </c>
      <c r="L4812" t="s">
        <v>13915</v>
      </c>
      <c r="M4812" t="s">
        <v>13916</v>
      </c>
      <c r="N4812">
        <v>0.27750000000000002</v>
      </c>
      <c r="O4812">
        <v>0</v>
      </c>
      <c r="P4812">
        <v>31</v>
      </c>
      <c r="Q4812">
        <v>0</v>
      </c>
      <c r="R4812">
        <v>6</v>
      </c>
      <c r="S4812">
        <v>0</v>
      </c>
      <c r="T4812">
        <v>4</v>
      </c>
      <c r="U4812">
        <v>0</v>
      </c>
      <c r="V4812">
        <v>0</v>
      </c>
      <c r="W4812">
        <v>0</v>
      </c>
      <c r="X4812">
        <v>9.8718229670729798</v>
      </c>
      <c r="Y4812">
        <v>0</v>
      </c>
      <c r="Z4812">
        <v>1.9460994119156252</v>
      </c>
      <c r="AA4812">
        <v>0</v>
      </c>
      <c r="AB4812">
        <v>1.54833675578757</v>
      </c>
      <c r="AC4812">
        <v>0</v>
      </c>
      <c r="AD4812">
        <v>0</v>
      </c>
      <c r="AE4812">
        <v>13.366259134776175</v>
      </c>
    </row>
    <row r="4813" spans="1:31" x14ac:dyDescent="0.25">
      <c r="A4813">
        <v>2370114</v>
      </c>
      <c r="B4813">
        <v>1</v>
      </c>
      <c r="C4813" t="s">
        <v>81</v>
      </c>
      <c r="D4813" t="s">
        <v>113</v>
      </c>
      <c r="E4813" t="s">
        <v>148</v>
      </c>
      <c r="F4813" t="s">
        <v>13917</v>
      </c>
      <c r="G4813" t="s">
        <v>160</v>
      </c>
      <c r="H4813" t="s">
        <v>151</v>
      </c>
      <c r="I4813" t="s">
        <v>136</v>
      </c>
      <c r="J4813" t="s">
        <v>137</v>
      </c>
      <c r="K4813" t="s">
        <v>138</v>
      </c>
      <c r="L4813" t="s">
        <v>13918</v>
      </c>
      <c r="M4813" t="s">
        <v>13919</v>
      </c>
      <c r="N4813">
        <v>1.496388888</v>
      </c>
      <c r="O4813">
        <v>0</v>
      </c>
      <c r="P4813">
        <v>1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0.117033200604375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0.117033200604375</v>
      </c>
    </row>
    <row r="4814" spans="1:31" x14ac:dyDescent="0.25">
      <c r="A4814">
        <v>2369759</v>
      </c>
      <c r="B4814">
        <v>1</v>
      </c>
      <c r="C4814" t="s">
        <v>80</v>
      </c>
      <c r="D4814" t="s">
        <v>107</v>
      </c>
      <c r="E4814" t="s">
        <v>148</v>
      </c>
      <c r="F4814" t="s">
        <v>13920</v>
      </c>
      <c r="G4814" t="s">
        <v>240</v>
      </c>
      <c r="H4814" t="s">
        <v>151</v>
      </c>
      <c r="I4814" t="s">
        <v>136</v>
      </c>
      <c r="J4814" t="s">
        <v>137</v>
      </c>
      <c r="K4814" t="s">
        <v>138</v>
      </c>
      <c r="L4814" t="s">
        <v>13921</v>
      </c>
      <c r="M4814" t="s">
        <v>13922</v>
      </c>
      <c r="N4814">
        <v>1.1541666660000001</v>
      </c>
      <c r="O4814">
        <v>0</v>
      </c>
      <c r="P4814">
        <v>1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0.2638753353981384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0.2638753353981384</v>
      </c>
    </row>
    <row r="4815" spans="1:31" x14ac:dyDescent="0.25">
      <c r="A4815">
        <v>2369736</v>
      </c>
      <c r="B4815">
        <v>1</v>
      </c>
      <c r="C4815" t="s">
        <v>80</v>
      </c>
      <c r="D4815" t="s">
        <v>99</v>
      </c>
      <c r="E4815" t="s">
        <v>148</v>
      </c>
      <c r="F4815" t="s">
        <v>13923</v>
      </c>
      <c r="G4815" t="s">
        <v>160</v>
      </c>
      <c r="H4815" t="s">
        <v>151</v>
      </c>
      <c r="I4815" t="s">
        <v>136</v>
      </c>
      <c r="J4815" t="s">
        <v>137</v>
      </c>
      <c r="K4815" t="s">
        <v>138</v>
      </c>
      <c r="L4815" t="s">
        <v>13924</v>
      </c>
      <c r="M4815" t="s">
        <v>13925</v>
      </c>
      <c r="N4815">
        <v>2.5480555549999999</v>
      </c>
      <c r="O4815">
        <v>0</v>
      </c>
      <c r="P4815">
        <v>1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0.59468383707644445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0.59468383707644445</v>
      </c>
    </row>
    <row r="4816" spans="1:31" x14ac:dyDescent="0.25">
      <c r="A4816">
        <v>2370131</v>
      </c>
      <c r="B4816">
        <v>1</v>
      </c>
      <c r="C4816" t="s">
        <v>80</v>
      </c>
      <c r="D4816" t="s">
        <v>96</v>
      </c>
      <c r="E4816" t="s">
        <v>148</v>
      </c>
      <c r="F4816" t="s">
        <v>13926</v>
      </c>
      <c r="G4816" t="s">
        <v>160</v>
      </c>
      <c r="H4816" t="s">
        <v>151</v>
      </c>
      <c r="I4816" t="s">
        <v>136</v>
      </c>
      <c r="J4816" t="s">
        <v>137</v>
      </c>
      <c r="K4816" t="s">
        <v>138</v>
      </c>
      <c r="L4816" t="s">
        <v>13927</v>
      </c>
      <c r="M4816" t="s">
        <v>13928</v>
      </c>
      <c r="N4816">
        <v>0.86027777699999997</v>
      </c>
      <c r="O4816">
        <v>0</v>
      </c>
      <c r="P4816">
        <v>1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0.27019284190285836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0.27019284190285836</v>
      </c>
    </row>
    <row r="4817" spans="1:31" x14ac:dyDescent="0.25">
      <c r="A4817">
        <v>2369799</v>
      </c>
      <c r="B4817">
        <v>1</v>
      </c>
      <c r="C4817" t="s">
        <v>80</v>
      </c>
      <c r="D4817" t="s">
        <v>90</v>
      </c>
      <c r="E4817" t="s">
        <v>148</v>
      </c>
      <c r="F4817" t="s">
        <v>13929</v>
      </c>
      <c r="G4817" t="s">
        <v>160</v>
      </c>
      <c r="H4817" t="s">
        <v>151</v>
      </c>
      <c r="I4817" t="s">
        <v>136</v>
      </c>
      <c r="J4817" t="s">
        <v>137</v>
      </c>
      <c r="K4817" t="s">
        <v>138</v>
      </c>
      <c r="L4817" t="s">
        <v>13930</v>
      </c>
      <c r="M4817" t="s">
        <v>13931</v>
      </c>
      <c r="N4817">
        <v>2.4211111110000001</v>
      </c>
      <c r="O4817">
        <v>0</v>
      </c>
      <c r="P4817">
        <v>1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0.58881761811316113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0.58881761811316113</v>
      </c>
    </row>
    <row r="4818" spans="1:31" x14ac:dyDescent="0.25">
      <c r="A4818">
        <v>2370091</v>
      </c>
      <c r="B4818">
        <v>1</v>
      </c>
      <c r="C4818" t="s">
        <v>81</v>
      </c>
      <c r="D4818" t="s">
        <v>116</v>
      </c>
      <c r="E4818" t="s">
        <v>171</v>
      </c>
      <c r="F4818" t="s">
        <v>2289</v>
      </c>
      <c r="G4818" t="s">
        <v>168</v>
      </c>
      <c r="H4818" t="s">
        <v>135</v>
      </c>
      <c r="I4818" t="s">
        <v>136</v>
      </c>
      <c r="J4818" t="s">
        <v>137</v>
      </c>
      <c r="K4818" t="s">
        <v>138</v>
      </c>
      <c r="L4818" t="s">
        <v>13932</v>
      </c>
      <c r="M4818" t="s">
        <v>13933</v>
      </c>
      <c r="N4818">
        <v>0.47333333300000002</v>
      </c>
      <c r="O4818">
        <v>2</v>
      </c>
      <c r="P4818">
        <v>400</v>
      </c>
      <c r="Q4818">
        <v>6</v>
      </c>
      <c r="R4818">
        <v>0</v>
      </c>
      <c r="S4818">
        <v>2</v>
      </c>
      <c r="T4818">
        <v>16</v>
      </c>
      <c r="U4818">
        <v>0</v>
      </c>
      <c r="V4818">
        <v>0</v>
      </c>
      <c r="W4818">
        <v>0.62449621267866662</v>
      </c>
      <c r="X4818">
        <v>23.079656267403848</v>
      </c>
      <c r="Y4818">
        <v>70.34736116465487</v>
      </c>
      <c r="Z4818">
        <v>0</v>
      </c>
      <c r="AA4818">
        <v>1.62575054300064</v>
      </c>
      <c r="AB4818">
        <v>5.4591008428859995</v>
      </c>
      <c r="AC4818">
        <v>0</v>
      </c>
      <c r="AD4818">
        <v>0</v>
      </c>
      <c r="AE4818">
        <v>101.13636503062402</v>
      </c>
    </row>
    <row r="4819" spans="1:31" x14ac:dyDescent="0.25">
      <c r="A4819">
        <v>2369696</v>
      </c>
      <c r="B4819">
        <v>1</v>
      </c>
      <c r="C4819" t="s">
        <v>81</v>
      </c>
      <c r="D4819" t="s">
        <v>121</v>
      </c>
      <c r="E4819" t="s">
        <v>175</v>
      </c>
      <c r="F4819" t="s">
        <v>13934</v>
      </c>
      <c r="G4819" t="s">
        <v>284</v>
      </c>
      <c r="H4819" t="s">
        <v>151</v>
      </c>
      <c r="I4819" t="s">
        <v>136</v>
      </c>
      <c r="J4819" t="s">
        <v>137</v>
      </c>
      <c r="K4819" t="s">
        <v>138</v>
      </c>
      <c r="L4819" t="s">
        <v>13935</v>
      </c>
      <c r="M4819" t="s">
        <v>13936</v>
      </c>
      <c r="N4819">
        <v>1.279722222</v>
      </c>
      <c r="O4819">
        <v>0</v>
      </c>
      <c r="P4819">
        <v>51</v>
      </c>
      <c r="Q4819">
        <v>0</v>
      </c>
      <c r="R4819">
        <v>2</v>
      </c>
      <c r="S4819">
        <v>0</v>
      </c>
      <c r="T4819">
        <v>13</v>
      </c>
      <c r="U4819">
        <v>0</v>
      </c>
      <c r="V4819">
        <v>1</v>
      </c>
      <c r="W4819">
        <v>0</v>
      </c>
      <c r="X4819">
        <v>8.2147136844693502</v>
      </c>
      <c r="Y4819">
        <v>0</v>
      </c>
      <c r="Z4819">
        <v>8.3637408131776669E-2</v>
      </c>
      <c r="AA4819">
        <v>0</v>
      </c>
      <c r="AB4819">
        <v>10.995366734294821</v>
      </c>
      <c r="AC4819">
        <v>0</v>
      </c>
      <c r="AD4819">
        <v>151.6998905384942</v>
      </c>
      <c r="AE4819">
        <v>170.99360836539014</v>
      </c>
    </row>
    <row r="4820" spans="1:31" x14ac:dyDescent="0.25">
      <c r="A4820">
        <v>2369839</v>
      </c>
      <c r="B4820">
        <v>1</v>
      </c>
      <c r="C4820" t="s">
        <v>81</v>
      </c>
      <c r="D4820" t="s">
        <v>123</v>
      </c>
      <c r="E4820" t="s">
        <v>154</v>
      </c>
      <c r="F4820" t="s">
        <v>13937</v>
      </c>
      <c r="G4820" t="s">
        <v>299</v>
      </c>
      <c r="H4820" t="s">
        <v>151</v>
      </c>
      <c r="I4820" t="s">
        <v>136</v>
      </c>
      <c r="J4820" t="s">
        <v>137</v>
      </c>
      <c r="K4820" t="s">
        <v>138</v>
      </c>
      <c r="L4820" t="s">
        <v>13938</v>
      </c>
      <c r="M4820" t="s">
        <v>13939</v>
      </c>
      <c r="N4820">
        <v>8.8408333330000008</v>
      </c>
      <c r="O4820">
        <v>0</v>
      </c>
      <c r="P4820">
        <v>0</v>
      </c>
      <c r="Q4820">
        <v>0</v>
      </c>
      <c r="R4820">
        <v>6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376.99919468738585</v>
      </c>
      <c r="AA4820">
        <v>0</v>
      </c>
      <c r="AB4820">
        <v>0</v>
      </c>
      <c r="AC4820">
        <v>0</v>
      </c>
      <c r="AD4820">
        <v>0</v>
      </c>
      <c r="AE4820">
        <v>376.99919468738585</v>
      </c>
    </row>
    <row r="4821" spans="1:31" x14ac:dyDescent="0.25">
      <c r="A4821">
        <v>2369650</v>
      </c>
      <c r="B4821">
        <v>1</v>
      </c>
      <c r="C4821" t="s">
        <v>80</v>
      </c>
      <c r="D4821" t="s">
        <v>101</v>
      </c>
      <c r="E4821" t="s">
        <v>132</v>
      </c>
      <c r="F4821" t="s">
        <v>13940</v>
      </c>
      <c r="G4821" t="s">
        <v>168</v>
      </c>
      <c r="H4821" t="s">
        <v>135</v>
      </c>
      <c r="I4821" t="s">
        <v>136</v>
      </c>
      <c r="J4821" t="s">
        <v>137</v>
      </c>
      <c r="K4821" t="s">
        <v>138</v>
      </c>
      <c r="L4821" t="s">
        <v>13941</v>
      </c>
      <c r="M4821" t="s">
        <v>13942</v>
      </c>
      <c r="N4821">
        <v>0.53500000000000003</v>
      </c>
      <c r="O4821">
        <v>0</v>
      </c>
      <c r="P4821">
        <v>503</v>
      </c>
      <c r="Q4821">
        <v>0</v>
      </c>
      <c r="R4821">
        <v>0</v>
      </c>
      <c r="S4821">
        <v>0</v>
      </c>
      <c r="T4821">
        <v>17</v>
      </c>
      <c r="U4821">
        <v>0</v>
      </c>
      <c r="V4821">
        <v>0</v>
      </c>
      <c r="W4821">
        <v>0</v>
      </c>
      <c r="X4821">
        <v>57.345159750639475</v>
      </c>
      <c r="Y4821">
        <v>0</v>
      </c>
      <c r="Z4821">
        <v>0</v>
      </c>
      <c r="AA4821">
        <v>0</v>
      </c>
      <c r="AB4821">
        <v>7.6480496684067507</v>
      </c>
      <c r="AC4821">
        <v>0</v>
      </c>
      <c r="AD4821">
        <v>0</v>
      </c>
      <c r="AE4821">
        <v>64.993209419046224</v>
      </c>
    </row>
    <row r="4822" spans="1:31" x14ac:dyDescent="0.25">
      <c r="A4822">
        <v>2370025</v>
      </c>
      <c r="B4822">
        <v>1</v>
      </c>
      <c r="C4822" t="s">
        <v>81</v>
      </c>
      <c r="D4822" t="s">
        <v>125</v>
      </c>
      <c r="E4822" t="s">
        <v>132</v>
      </c>
      <c r="F4822" t="s">
        <v>13943</v>
      </c>
      <c r="G4822" t="s">
        <v>134</v>
      </c>
      <c r="H4822" t="s">
        <v>135</v>
      </c>
      <c r="I4822" t="s">
        <v>136</v>
      </c>
      <c r="J4822" t="s">
        <v>137</v>
      </c>
      <c r="K4822" t="s">
        <v>138</v>
      </c>
      <c r="L4822" t="s">
        <v>13944</v>
      </c>
      <c r="M4822" t="s">
        <v>13945</v>
      </c>
      <c r="N4822">
        <v>0.91944444400000003</v>
      </c>
      <c r="O4822">
        <v>0</v>
      </c>
      <c r="P4822">
        <v>0</v>
      </c>
      <c r="Q4822">
        <v>0</v>
      </c>
      <c r="R4822">
        <v>45</v>
      </c>
      <c r="S4822">
        <v>0</v>
      </c>
      <c r="T4822">
        <v>4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59.424127768483672</v>
      </c>
      <c r="AA4822">
        <v>0</v>
      </c>
      <c r="AB4822">
        <v>3.3002979204643008</v>
      </c>
      <c r="AC4822">
        <v>0</v>
      </c>
      <c r="AD4822">
        <v>0</v>
      </c>
      <c r="AE4822">
        <v>62.724425688947974</v>
      </c>
    </row>
    <row r="4823" spans="1:31" x14ac:dyDescent="0.25">
      <c r="A4823">
        <v>2370031</v>
      </c>
      <c r="B4823">
        <v>1</v>
      </c>
      <c r="C4823" t="s">
        <v>81</v>
      </c>
      <c r="D4823" t="s">
        <v>123</v>
      </c>
      <c r="E4823" t="s">
        <v>148</v>
      </c>
      <c r="F4823" t="s">
        <v>13946</v>
      </c>
      <c r="G4823" t="s">
        <v>160</v>
      </c>
      <c r="H4823" t="s">
        <v>151</v>
      </c>
      <c r="I4823" t="s">
        <v>136</v>
      </c>
      <c r="J4823" t="s">
        <v>137</v>
      </c>
      <c r="K4823" t="s">
        <v>138</v>
      </c>
      <c r="L4823" t="s">
        <v>13947</v>
      </c>
      <c r="M4823" t="s">
        <v>13948</v>
      </c>
      <c r="N4823">
        <v>1.316944444</v>
      </c>
      <c r="O4823">
        <v>0</v>
      </c>
      <c r="P4823">
        <v>7</v>
      </c>
      <c r="Q4823">
        <v>0</v>
      </c>
      <c r="R4823">
        <v>0</v>
      </c>
      <c r="S4823">
        <v>0</v>
      </c>
      <c r="T4823">
        <v>1</v>
      </c>
      <c r="U4823">
        <v>0</v>
      </c>
      <c r="V4823">
        <v>0</v>
      </c>
      <c r="W4823">
        <v>0</v>
      </c>
      <c r="X4823">
        <v>1.7530051514689675</v>
      </c>
      <c r="Y4823">
        <v>0</v>
      </c>
      <c r="Z4823">
        <v>0</v>
      </c>
      <c r="AA4823">
        <v>0</v>
      </c>
      <c r="AB4823">
        <v>7.1982935059888896E-4</v>
      </c>
      <c r="AC4823">
        <v>0</v>
      </c>
      <c r="AD4823">
        <v>0</v>
      </c>
      <c r="AE4823">
        <v>1.7537249808195665</v>
      </c>
    </row>
    <row r="4824" spans="1:31" x14ac:dyDescent="0.25">
      <c r="A4824">
        <v>2369882</v>
      </c>
      <c r="B4824">
        <v>1</v>
      </c>
      <c r="C4824" t="s">
        <v>81</v>
      </c>
      <c r="D4824" t="s">
        <v>128</v>
      </c>
      <c r="E4824" t="s">
        <v>132</v>
      </c>
      <c r="F4824" t="s">
        <v>13949</v>
      </c>
      <c r="G4824" t="s">
        <v>134</v>
      </c>
      <c r="H4824" t="s">
        <v>135</v>
      </c>
      <c r="I4824" t="s">
        <v>136</v>
      </c>
      <c r="J4824" t="s">
        <v>137</v>
      </c>
      <c r="K4824" t="s">
        <v>138</v>
      </c>
      <c r="L4824" t="s">
        <v>13950</v>
      </c>
      <c r="M4824" t="s">
        <v>13951</v>
      </c>
      <c r="N4824">
        <v>5.7961111110000001</v>
      </c>
      <c r="O4824">
        <v>0</v>
      </c>
      <c r="P4824">
        <v>60</v>
      </c>
      <c r="Q4824">
        <v>0</v>
      </c>
      <c r="R4824">
        <v>5</v>
      </c>
      <c r="S4824">
        <v>0</v>
      </c>
      <c r="T4824">
        <v>4</v>
      </c>
      <c r="U4824">
        <v>0</v>
      </c>
      <c r="V4824">
        <v>0</v>
      </c>
      <c r="W4824">
        <v>0</v>
      </c>
      <c r="X4824">
        <v>56.228932219309321</v>
      </c>
      <c r="Y4824">
        <v>0</v>
      </c>
      <c r="Z4824">
        <v>15.099300221884384</v>
      </c>
      <c r="AA4824">
        <v>0</v>
      </c>
      <c r="AB4824">
        <v>28.341983377367281</v>
      </c>
      <c r="AC4824">
        <v>0</v>
      </c>
      <c r="AD4824">
        <v>0</v>
      </c>
      <c r="AE4824">
        <v>99.67021581856099</v>
      </c>
    </row>
    <row r="4825" spans="1:31" x14ac:dyDescent="0.25">
      <c r="A4825">
        <v>2369905</v>
      </c>
      <c r="B4825">
        <v>1</v>
      </c>
      <c r="C4825" t="s">
        <v>80</v>
      </c>
      <c r="D4825" t="s">
        <v>100</v>
      </c>
      <c r="E4825" t="s">
        <v>166</v>
      </c>
      <c r="F4825" t="s">
        <v>12457</v>
      </c>
      <c r="G4825" t="s">
        <v>489</v>
      </c>
      <c r="H4825" t="s">
        <v>135</v>
      </c>
      <c r="I4825" t="s">
        <v>136</v>
      </c>
      <c r="J4825" t="s">
        <v>137</v>
      </c>
      <c r="K4825" t="s">
        <v>138</v>
      </c>
      <c r="L4825" t="s">
        <v>13952</v>
      </c>
      <c r="M4825" t="s">
        <v>13953</v>
      </c>
      <c r="N4825">
        <v>0.193333333</v>
      </c>
      <c r="O4825">
        <v>0</v>
      </c>
      <c r="P4825">
        <v>889</v>
      </c>
      <c r="Q4825">
        <v>16</v>
      </c>
      <c r="R4825">
        <v>126</v>
      </c>
      <c r="S4825">
        <v>8</v>
      </c>
      <c r="T4825">
        <v>124</v>
      </c>
      <c r="U4825">
        <v>0</v>
      </c>
      <c r="V4825">
        <v>0</v>
      </c>
      <c r="W4825">
        <v>0</v>
      </c>
      <c r="X4825">
        <v>69.8666883894291</v>
      </c>
      <c r="Y4825">
        <v>13.862188304657161</v>
      </c>
      <c r="Z4825">
        <v>45.805746021050517</v>
      </c>
      <c r="AA4825">
        <v>19.610015627141333</v>
      </c>
      <c r="AB4825">
        <v>26.607982721685449</v>
      </c>
      <c r="AC4825">
        <v>0</v>
      </c>
      <c r="AD4825">
        <v>0</v>
      </c>
      <c r="AE4825">
        <v>175.75262106396357</v>
      </c>
    </row>
    <row r="4826" spans="1:31" x14ac:dyDescent="0.25">
      <c r="A4826">
        <v>2370011</v>
      </c>
      <c r="B4826">
        <v>1</v>
      </c>
      <c r="C4826" t="s">
        <v>80</v>
      </c>
      <c r="D4826" t="s">
        <v>93</v>
      </c>
      <c r="E4826" t="s">
        <v>225</v>
      </c>
      <c r="F4826" t="s">
        <v>13954</v>
      </c>
      <c r="G4826" t="s">
        <v>177</v>
      </c>
      <c r="H4826" t="s">
        <v>151</v>
      </c>
      <c r="I4826" t="s">
        <v>136</v>
      </c>
      <c r="J4826" t="s">
        <v>137</v>
      </c>
      <c r="K4826" t="s">
        <v>138</v>
      </c>
      <c r="L4826" t="s">
        <v>13955</v>
      </c>
      <c r="M4826" t="s">
        <v>13956</v>
      </c>
      <c r="N4826">
        <v>4.1025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29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153.7827167450636</v>
      </c>
      <c r="AC4826">
        <v>0</v>
      </c>
      <c r="AD4826">
        <v>0</v>
      </c>
      <c r="AE4826">
        <v>153.7827167450636</v>
      </c>
    </row>
    <row r="4827" spans="1:31" x14ac:dyDescent="0.25">
      <c r="A4827">
        <v>2370154</v>
      </c>
      <c r="B4827">
        <v>1</v>
      </c>
      <c r="C4827" t="s">
        <v>81</v>
      </c>
      <c r="D4827" t="s">
        <v>112</v>
      </c>
      <c r="E4827" t="s">
        <v>225</v>
      </c>
      <c r="F4827" t="s">
        <v>13957</v>
      </c>
      <c r="G4827" t="s">
        <v>219</v>
      </c>
      <c r="H4827" t="s">
        <v>151</v>
      </c>
      <c r="I4827" t="s">
        <v>136</v>
      </c>
      <c r="J4827" t="s">
        <v>137</v>
      </c>
      <c r="K4827" t="s">
        <v>138</v>
      </c>
      <c r="L4827" t="s">
        <v>13958</v>
      </c>
      <c r="M4827" t="s">
        <v>13959</v>
      </c>
      <c r="N4827">
        <v>1.346944444</v>
      </c>
      <c r="O4827">
        <v>0</v>
      </c>
      <c r="P4827">
        <v>1</v>
      </c>
      <c r="Q4827">
        <v>0</v>
      </c>
      <c r="R4827">
        <v>2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0.15684282579658834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0.15684282579658834</v>
      </c>
    </row>
    <row r="4828" spans="1:31" x14ac:dyDescent="0.25">
      <c r="A4828">
        <v>2369713</v>
      </c>
      <c r="B4828">
        <v>1</v>
      </c>
      <c r="C4828" t="s">
        <v>80</v>
      </c>
      <c r="D4828" t="s">
        <v>84</v>
      </c>
      <c r="E4828" t="s">
        <v>132</v>
      </c>
      <c r="F4828" t="s">
        <v>13960</v>
      </c>
      <c r="G4828" t="s">
        <v>134</v>
      </c>
      <c r="H4828" t="s">
        <v>135</v>
      </c>
      <c r="I4828" t="s">
        <v>136</v>
      </c>
      <c r="J4828" t="s">
        <v>137</v>
      </c>
      <c r="K4828" t="s">
        <v>138</v>
      </c>
      <c r="L4828" t="s">
        <v>13961</v>
      </c>
      <c r="M4828" t="s">
        <v>13962</v>
      </c>
      <c r="N4828">
        <v>3.986111111</v>
      </c>
      <c r="O4828">
        <v>0</v>
      </c>
      <c r="P4828">
        <v>0</v>
      </c>
      <c r="Q4828">
        <v>0</v>
      </c>
      <c r="R4828">
        <v>0</v>
      </c>
      <c r="S4828">
        <v>2</v>
      </c>
      <c r="T4828">
        <v>1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23.659858393179057</v>
      </c>
      <c r="AB4828">
        <v>0</v>
      </c>
      <c r="AC4828">
        <v>0</v>
      </c>
      <c r="AD4828">
        <v>0</v>
      </c>
      <c r="AE4828">
        <v>23.659858393179057</v>
      </c>
    </row>
    <row r="4829" spans="1:31" x14ac:dyDescent="0.25">
      <c r="A4829">
        <v>2369962</v>
      </c>
      <c r="B4829">
        <v>1</v>
      </c>
      <c r="C4829" t="s">
        <v>81</v>
      </c>
      <c r="D4829" t="s">
        <v>114</v>
      </c>
      <c r="E4829" t="s">
        <v>132</v>
      </c>
      <c r="F4829" t="s">
        <v>9595</v>
      </c>
      <c r="G4829" t="s">
        <v>134</v>
      </c>
      <c r="H4829" t="s">
        <v>135</v>
      </c>
      <c r="I4829" t="s">
        <v>136</v>
      </c>
      <c r="J4829" t="s">
        <v>137</v>
      </c>
      <c r="K4829" t="s">
        <v>138</v>
      </c>
      <c r="L4829" t="s">
        <v>13963</v>
      </c>
      <c r="M4829" t="s">
        <v>13964</v>
      </c>
      <c r="N4829">
        <v>2.1038888880000002</v>
      </c>
      <c r="O4829">
        <v>1</v>
      </c>
      <c r="P4829">
        <v>501</v>
      </c>
      <c r="Q4829">
        <v>1</v>
      </c>
      <c r="R4829">
        <v>0</v>
      </c>
      <c r="S4829">
        <v>1</v>
      </c>
      <c r="T4829">
        <v>31</v>
      </c>
      <c r="U4829">
        <v>0</v>
      </c>
      <c r="V4829">
        <v>0</v>
      </c>
      <c r="W4829">
        <v>0.6746444053253472</v>
      </c>
      <c r="X4829">
        <v>110.1964929963256</v>
      </c>
      <c r="Y4829">
        <v>5.9491257310078742</v>
      </c>
      <c r="Z4829">
        <v>0</v>
      </c>
      <c r="AA4829">
        <v>4.0360894865046113</v>
      </c>
      <c r="AB4829">
        <v>25.957168032195955</v>
      </c>
      <c r="AC4829">
        <v>0</v>
      </c>
      <c r="AD4829">
        <v>0</v>
      </c>
      <c r="AE4829">
        <v>146.8135206513594</v>
      </c>
    </row>
    <row r="4830" spans="1:31" x14ac:dyDescent="0.25">
      <c r="A4830">
        <v>2369776</v>
      </c>
      <c r="B4830">
        <v>1</v>
      </c>
      <c r="C4830" t="s">
        <v>80</v>
      </c>
      <c r="D4830" t="s">
        <v>100</v>
      </c>
      <c r="E4830" t="s">
        <v>148</v>
      </c>
      <c r="F4830" t="s">
        <v>13965</v>
      </c>
      <c r="G4830" t="s">
        <v>150</v>
      </c>
      <c r="H4830" t="s">
        <v>151</v>
      </c>
      <c r="I4830" t="s">
        <v>136</v>
      </c>
      <c r="J4830" t="s">
        <v>137</v>
      </c>
      <c r="K4830" t="s">
        <v>138</v>
      </c>
      <c r="L4830" t="s">
        <v>13966</v>
      </c>
      <c r="M4830" t="s">
        <v>13967</v>
      </c>
      <c r="N4830">
        <v>1.4472222219999999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1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8.4057345776402261</v>
      </c>
      <c r="AC4830">
        <v>0</v>
      </c>
      <c r="AD4830">
        <v>0</v>
      </c>
      <c r="AE4830">
        <v>8.4057345776402261</v>
      </c>
    </row>
    <row r="4831" spans="1:31" x14ac:dyDescent="0.25">
      <c r="A4831">
        <v>2369676</v>
      </c>
      <c r="B4831">
        <v>1</v>
      </c>
      <c r="C4831" t="s">
        <v>80</v>
      </c>
      <c r="D4831" t="s">
        <v>106</v>
      </c>
      <c r="E4831" t="s">
        <v>166</v>
      </c>
      <c r="F4831" t="s">
        <v>11656</v>
      </c>
      <c r="G4831" t="s">
        <v>168</v>
      </c>
      <c r="H4831" t="s">
        <v>135</v>
      </c>
      <c r="I4831" t="s">
        <v>136</v>
      </c>
      <c r="J4831" t="s">
        <v>137</v>
      </c>
      <c r="K4831" t="s">
        <v>138</v>
      </c>
      <c r="L4831" t="s">
        <v>13968</v>
      </c>
      <c r="M4831" t="s">
        <v>13969</v>
      </c>
      <c r="N4831">
        <v>6.3611110999999998E-2</v>
      </c>
      <c r="O4831">
        <v>1</v>
      </c>
      <c r="P4831">
        <v>38</v>
      </c>
      <c r="Q4831">
        <v>16</v>
      </c>
      <c r="R4831">
        <v>47</v>
      </c>
      <c r="S4831">
        <v>14</v>
      </c>
      <c r="T4831">
        <v>31</v>
      </c>
      <c r="U4831">
        <v>6</v>
      </c>
      <c r="V4831">
        <v>0</v>
      </c>
      <c r="W4831">
        <v>2.4044361450674998E-2</v>
      </c>
      <c r="X4831">
        <v>1.3748082805999262</v>
      </c>
      <c r="Y4831">
        <v>11.113814005586725</v>
      </c>
      <c r="Z4831">
        <v>15.228116822265129</v>
      </c>
      <c r="AA4831">
        <v>6.3102781322567116</v>
      </c>
      <c r="AB4831">
        <v>4.2329307121905941</v>
      </c>
      <c r="AC4831">
        <v>14.349569463542085</v>
      </c>
      <c r="AD4831">
        <v>0</v>
      </c>
      <c r="AE4831">
        <v>52.633561777891842</v>
      </c>
    </row>
    <row r="4832" spans="1:31" x14ac:dyDescent="0.25">
      <c r="A4832">
        <v>2370068</v>
      </c>
      <c r="B4832">
        <v>1</v>
      </c>
      <c r="C4832" t="s">
        <v>80</v>
      </c>
      <c r="D4832" t="s">
        <v>99</v>
      </c>
      <c r="E4832" t="s">
        <v>225</v>
      </c>
      <c r="F4832" t="s">
        <v>13970</v>
      </c>
      <c r="G4832" t="s">
        <v>156</v>
      </c>
      <c r="H4832" t="s">
        <v>151</v>
      </c>
      <c r="I4832" t="s">
        <v>136</v>
      </c>
      <c r="J4832" t="s">
        <v>137</v>
      </c>
      <c r="K4832" t="s">
        <v>138</v>
      </c>
      <c r="L4832" t="s">
        <v>13971</v>
      </c>
      <c r="M4832" t="s">
        <v>13972</v>
      </c>
      <c r="N4832">
        <v>0.54166666600000002</v>
      </c>
      <c r="O4832">
        <v>0</v>
      </c>
      <c r="P4832">
        <v>26</v>
      </c>
      <c r="Q4832">
        <v>0</v>
      </c>
      <c r="R4832">
        <v>1</v>
      </c>
      <c r="S4832">
        <v>0</v>
      </c>
      <c r="T4832">
        <v>1</v>
      </c>
      <c r="U4832">
        <v>0</v>
      </c>
      <c r="V4832">
        <v>0</v>
      </c>
      <c r="W4832">
        <v>0</v>
      </c>
      <c r="X4832">
        <v>2.0930358859967915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2.0930358859967915</v>
      </c>
    </row>
    <row r="4833" spans="1:31" x14ac:dyDescent="0.25">
      <c r="A4833">
        <v>2369819</v>
      </c>
      <c r="B4833">
        <v>1</v>
      </c>
      <c r="C4833" t="s">
        <v>81</v>
      </c>
      <c r="D4833" t="s">
        <v>123</v>
      </c>
      <c r="E4833" t="s">
        <v>148</v>
      </c>
      <c r="F4833" t="s">
        <v>13973</v>
      </c>
      <c r="G4833" t="s">
        <v>160</v>
      </c>
      <c r="H4833" t="s">
        <v>151</v>
      </c>
      <c r="I4833" t="s">
        <v>136</v>
      </c>
      <c r="J4833" t="s">
        <v>137</v>
      </c>
      <c r="K4833" t="s">
        <v>138</v>
      </c>
      <c r="L4833" t="s">
        <v>13974</v>
      </c>
      <c r="M4833" t="s">
        <v>13975</v>
      </c>
      <c r="N4833">
        <v>2.3822222219999998</v>
      </c>
      <c r="O4833">
        <v>0</v>
      </c>
      <c r="P4833">
        <v>1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0.22434957107176556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0.22434957107176556</v>
      </c>
    </row>
    <row r="4834" spans="1:31" x14ac:dyDescent="0.25">
      <c r="A4834">
        <v>2369685</v>
      </c>
      <c r="B4834">
        <v>1</v>
      </c>
      <c r="C4834" t="s">
        <v>80</v>
      </c>
      <c r="D4834" t="s">
        <v>83</v>
      </c>
      <c r="E4834" t="s">
        <v>320</v>
      </c>
      <c r="F4834" t="s">
        <v>13976</v>
      </c>
      <c r="G4834" t="s">
        <v>328</v>
      </c>
      <c r="H4834" t="s">
        <v>2280</v>
      </c>
      <c r="I4834" t="s">
        <v>653</v>
      </c>
      <c r="J4834" t="s">
        <v>137</v>
      </c>
      <c r="K4834" t="s">
        <v>138</v>
      </c>
      <c r="L4834" t="s">
        <v>13977</v>
      </c>
      <c r="M4834" t="s">
        <v>13978</v>
      </c>
      <c r="N4834">
        <v>4.3888888000000001E-2</v>
      </c>
      <c r="O4834">
        <v>0</v>
      </c>
      <c r="P4834">
        <v>16088</v>
      </c>
      <c r="Q4834">
        <v>0</v>
      </c>
      <c r="R4834">
        <v>1</v>
      </c>
      <c r="S4834">
        <v>26</v>
      </c>
      <c r="T4834">
        <v>3128</v>
      </c>
      <c r="U4834">
        <v>15</v>
      </c>
      <c r="V4834">
        <v>22</v>
      </c>
      <c r="W4834">
        <v>0</v>
      </c>
      <c r="X4834">
        <v>215.00909759845752</v>
      </c>
      <c r="Y4834">
        <v>0</v>
      </c>
      <c r="Z4834">
        <v>3.2685985817679994E-2</v>
      </c>
      <c r="AA4834">
        <v>46.319259541513077</v>
      </c>
      <c r="AB4834">
        <v>112.51558701249525</v>
      </c>
      <c r="AC4834">
        <v>48.609819201372417</v>
      </c>
      <c r="AD4834">
        <v>12.154362182836291</v>
      </c>
      <c r="AE4834">
        <v>434.64081152249224</v>
      </c>
    </row>
    <row r="4835" spans="1:31" x14ac:dyDescent="0.25">
      <c r="A4835">
        <v>2369994</v>
      </c>
      <c r="B4835">
        <v>1</v>
      </c>
      <c r="C4835" t="s">
        <v>80</v>
      </c>
      <c r="D4835" t="s">
        <v>111</v>
      </c>
      <c r="E4835" t="s">
        <v>148</v>
      </c>
      <c r="F4835" t="s">
        <v>13979</v>
      </c>
      <c r="G4835" t="s">
        <v>160</v>
      </c>
      <c r="H4835" t="s">
        <v>151</v>
      </c>
      <c r="I4835" t="s">
        <v>136</v>
      </c>
      <c r="J4835" t="s">
        <v>137</v>
      </c>
      <c r="K4835" t="s">
        <v>138</v>
      </c>
      <c r="L4835" t="s">
        <v>13980</v>
      </c>
      <c r="M4835" t="s">
        <v>13981</v>
      </c>
      <c r="N4835">
        <v>4.3208333330000004</v>
      </c>
      <c r="O4835">
        <v>0</v>
      </c>
      <c r="P4835">
        <v>1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1.0387548914457001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1.0387548914457001</v>
      </c>
    </row>
    <row r="4836" spans="1:31" x14ac:dyDescent="0.25">
      <c r="A4836">
        <v>2369971</v>
      </c>
      <c r="B4836">
        <v>1</v>
      </c>
      <c r="C4836" t="s">
        <v>80</v>
      </c>
      <c r="D4836" t="s">
        <v>97</v>
      </c>
      <c r="E4836" t="s">
        <v>148</v>
      </c>
      <c r="F4836" t="s">
        <v>13982</v>
      </c>
      <c r="G4836" t="s">
        <v>160</v>
      </c>
      <c r="H4836" t="s">
        <v>151</v>
      </c>
      <c r="I4836" t="s">
        <v>136</v>
      </c>
      <c r="J4836" t="s">
        <v>137</v>
      </c>
      <c r="K4836" t="s">
        <v>138</v>
      </c>
      <c r="L4836" t="s">
        <v>13983</v>
      </c>
      <c r="M4836" t="s">
        <v>13984</v>
      </c>
      <c r="N4836">
        <v>3.9561111109999998</v>
      </c>
      <c r="O4836">
        <v>0</v>
      </c>
      <c r="P4836">
        <v>1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1.4257177008958692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1.4257177008958692</v>
      </c>
    </row>
    <row r="4837" spans="1:31" x14ac:dyDescent="0.25">
      <c r="A4837">
        <v>2369808</v>
      </c>
      <c r="B4837">
        <v>1</v>
      </c>
      <c r="C4837" t="s">
        <v>81</v>
      </c>
      <c r="D4837" t="s">
        <v>118</v>
      </c>
      <c r="E4837" t="s">
        <v>225</v>
      </c>
      <c r="F4837" t="s">
        <v>3735</v>
      </c>
      <c r="G4837" t="s">
        <v>219</v>
      </c>
      <c r="H4837" t="s">
        <v>151</v>
      </c>
      <c r="I4837" t="s">
        <v>136</v>
      </c>
      <c r="J4837" t="s">
        <v>137</v>
      </c>
      <c r="K4837" t="s">
        <v>138</v>
      </c>
      <c r="L4837" t="s">
        <v>13985</v>
      </c>
      <c r="M4837" t="s">
        <v>13986</v>
      </c>
      <c r="N4837">
        <v>2.1497222219999998</v>
      </c>
      <c r="O4837">
        <v>0</v>
      </c>
      <c r="P4837">
        <v>90</v>
      </c>
      <c r="Q4837">
        <v>0</v>
      </c>
      <c r="R4837">
        <v>0</v>
      </c>
      <c r="S4837">
        <v>0</v>
      </c>
      <c r="T4837">
        <v>52</v>
      </c>
      <c r="U4837">
        <v>0</v>
      </c>
      <c r="V4837">
        <v>0</v>
      </c>
      <c r="W4837">
        <v>0</v>
      </c>
      <c r="X4837">
        <v>74.631249496085687</v>
      </c>
      <c r="Y4837">
        <v>0</v>
      </c>
      <c r="Z4837">
        <v>0</v>
      </c>
      <c r="AA4837">
        <v>0</v>
      </c>
      <c r="AB4837">
        <v>138.86197355592299</v>
      </c>
      <c r="AC4837">
        <v>0</v>
      </c>
      <c r="AD4837">
        <v>0</v>
      </c>
      <c r="AE4837">
        <v>213.49322305200866</v>
      </c>
    </row>
    <row r="4838" spans="1:31" x14ac:dyDescent="0.25">
      <c r="A4838">
        <v>2370034</v>
      </c>
      <c r="B4838">
        <v>1</v>
      </c>
      <c r="C4838" t="s">
        <v>80</v>
      </c>
      <c r="D4838" t="s">
        <v>106</v>
      </c>
      <c r="E4838" t="s">
        <v>171</v>
      </c>
      <c r="F4838" t="s">
        <v>3247</v>
      </c>
      <c r="G4838" t="s">
        <v>328</v>
      </c>
      <c r="H4838" t="s">
        <v>135</v>
      </c>
      <c r="I4838" t="s">
        <v>136</v>
      </c>
      <c r="J4838" t="s">
        <v>137</v>
      </c>
      <c r="K4838" t="s">
        <v>138</v>
      </c>
      <c r="L4838" t="s">
        <v>13987</v>
      </c>
      <c r="M4838" t="s">
        <v>13988</v>
      </c>
      <c r="N4838">
        <v>0.47388888800000001</v>
      </c>
      <c r="O4838">
        <v>0</v>
      </c>
      <c r="P4838">
        <v>484</v>
      </c>
      <c r="Q4838">
        <v>34</v>
      </c>
      <c r="R4838">
        <v>102</v>
      </c>
      <c r="S4838">
        <v>14</v>
      </c>
      <c r="T4838">
        <v>91</v>
      </c>
      <c r="U4838">
        <v>1</v>
      </c>
      <c r="V4838">
        <v>0</v>
      </c>
      <c r="W4838">
        <v>0</v>
      </c>
      <c r="X4838">
        <v>82.469959643450977</v>
      </c>
      <c r="Y4838">
        <v>210.89278086353559</v>
      </c>
      <c r="Z4838">
        <v>162.93742542376029</v>
      </c>
      <c r="AA4838">
        <v>51.756482077943971</v>
      </c>
      <c r="AB4838">
        <v>60.862785959043414</v>
      </c>
      <c r="AC4838">
        <v>3.7162936757843337</v>
      </c>
      <c r="AD4838">
        <v>0</v>
      </c>
      <c r="AE4838">
        <v>572.63572764351852</v>
      </c>
    </row>
    <row r="4839" spans="1:31" x14ac:dyDescent="0.25">
      <c r="A4839">
        <v>2369702</v>
      </c>
      <c r="B4839">
        <v>1</v>
      </c>
      <c r="C4839" t="s">
        <v>80</v>
      </c>
      <c r="D4839" t="s">
        <v>82</v>
      </c>
      <c r="E4839" t="s">
        <v>148</v>
      </c>
      <c r="F4839" t="s">
        <v>13989</v>
      </c>
      <c r="G4839" t="s">
        <v>160</v>
      </c>
      <c r="H4839" t="s">
        <v>151</v>
      </c>
      <c r="I4839" t="s">
        <v>136</v>
      </c>
      <c r="J4839" t="s">
        <v>137</v>
      </c>
      <c r="K4839" t="s">
        <v>138</v>
      </c>
      <c r="L4839" t="s">
        <v>13990</v>
      </c>
      <c r="M4839" t="s">
        <v>13991</v>
      </c>
      <c r="N4839">
        <v>4.8788888879999996</v>
      </c>
      <c r="O4839">
        <v>0</v>
      </c>
      <c r="P4839">
        <v>1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0.49617202393685345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0.49617202393685345</v>
      </c>
    </row>
    <row r="4840" spans="1:31" x14ac:dyDescent="0.25">
      <c r="A4840">
        <v>2369748</v>
      </c>
      <c r="B4840">
        <v>1</v>
      </c>
      <c r="C4840" t="s">
        <v>80</v>
      </c>
      <c r="D4840" t="s">
        <v>84</v>
      </c>
      <c r="E4840" t="s">
        <v>148</v>
      </c>
      <c r="F4840" t="s">
        <v>13992</v>
      </c>
      <c r="G4840" t="s">
        <v>181</v>
      </c>
      <c r="H4840" t="s">
        <v>151</v>
      </c>
      <c r="I4840" t="s">
        <v>136</v>
      </c>
      <c r="J4840" t="s">
        <v>3</v>
      </c>
      <c r="K4840" t="s">
        <v>138</v>
      </c>
      <c r="L4840" t="s">
        <v>13993</v>
      </c>
      <c r="M4840" t="s">
        <v>13994</v>
      </c>
      <c r="N4840">
        <v>4.6691666659999997</v>
      </c>
      <c r="O4840">
        <v>0</v>
      </c>
      <c r="P4840">
        <v>3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1.8220853610884866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1.8220853610884866</v>
      </c>
    </row>
    <row r="4841" spans="1:31" x14ac:dyDescent="0.25">
      <c r="A4841">
        <v>2369894</v>
      </c>
      <c r="B4841">
        <v>1</v>
      </c>
      <c r="C4841" t="s">
        <v>80</v>
      </c>
      <c r="D4841" t="s">
        <v>83</v>
      </c>
      <c r="E4841" t="s">
        <v>132</v>
      </c>
      <c r="F4841" t="s">
        <v>13995</v>
      </c>
      <c r="G4841" t="s">
        <v>252</v>
      </c>
      <c r="H4841" t="s">
        <v>135</v>
      </c>
      <c r="I4841" t="s">
        <v>136</v>
      </c>
      <c r="J4841" t="s">
        <v>137</v>
      </c>
      <c r="K4841" t="s">
        <v>245</v>
      </c>
      <c r="L4841" t="s">
        <v>13996</v>
      </c>
      <c r="M4841" t="s">
        <v>13997</v>
      </c>
      <c r="N4841">
        <v>6.0663888879999996</v>
      </c>
      <c r="O4841">
        <v>0</v>
      </c>
      <c r="P4841">
        <v>1748</v>
      </c>
      <c r="Q4841">
        <v>0</v>
      </c>
      <c r="R4841">
        <v>0</v>
      </c>
      <c r="S4841">
        <v>11</v>
      </c>
      <c r="T4841">
        <v>158</v>
      </c>
      <c r="U4841">
        <v>7</v>
      </c>
      <c r="V4841">
        <v>5</v>
      </c>
      <c r="W4841">
        <v>0</v>
      </c>
      <c r="X4841">
        <v>2896.8945663507311</v>
      </c>
      <c r="Y4841">
        <v>0</v>
      </c>
      <c r="Z4841">
        <v>0</v>
      </c>
      <c r="AA4841">
        <v>1776.1460369955225</v>
      </c>
      <c r="AB4841">
        <v>1336.8191752568102</v>
      </c>
      <c r="AC4841">
        <v>9541.2406040959249</v>
      </c>
      <c r="AD4841">
        <v>1164.0747809783857</v>
      </c>
      <c r="AE4841">
        <v>16715.175163677373</v>
      </c>
    </row>
    <row r="4842" spans="1:31" x14ac:dyDescent="0.25">
      <c r="A4842">
        <v>2370140</v>
      </c>
      <c r="B4842">
        <v>1</v>
      </c>
      <c r="C4842" t="s">
        <v>80</v>
      </c>
      <c r="D4842" t="s">
        <v>83</v>
      </c>
      <c r="E4842" t="s">
        <v>148</v>
      </c>
      <c r="F4842" t="s">
        <v>13998</v>
      </c>
      <c r="G4842" t="s">
        <v>150</v>
      </c>
      <c r="H4842" t="s">
        <v>151</v>
      </c>
      <c r="I4842" t="s">
        <v>136</v>
      </c>
      <c r="J4842" t="s">
        <v>137</v>
      </c>
      <c r="K4842" t="s">
        <v>138</v>
      </c>
      <c r="L4842" t="s">
        <v>13999</v>
      </c>
      <c r="M4842" t="s">
        <v>14000</v>
      </c>
      <c r="N4842">
        <v>1.04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2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2.7009942662634447</v>
      </c>
      <c r="AC4842">
        <v>0</v>
      </c>
      <c r="AD4842">
        <v>0</v>
      </c>
      <c r="AE4842">
        <v>2.7009942662634447</v>
      </c>
    </row>
    <row r="4843" spans="1:31" x14ac:dyDescent="0.25">
      <c r="A4843">
        <v>2369977</v>
      </c>
      <c r="B4843">
        <v>1</v>
      </c>
      <c r="C4843" t="s">
        <v>81</v>
      </c>
      <c r="D4843" t="s">
        <v>119</v>
      </c>
      <c r="E4843" t="s">
        <v>171</v>
      </c>
      <c r="F4843" t="s">
        <v>2194</v>
      </c>
      <c r="G4843" t="s">
        <v>168</v>
      </c>
      <c r="H4843" t="s">
        <v>135</v>
      </c>
      <c r="I4843" t="s">
        <v>136</v>
      </c>
      <c r="J4843" t="s">
        <v>137</v>
      </c>
      <c r="K4843" t="s">
        <v>138</v>
      </c>
      <c r="L4843" t="s">
        <v>14001</v>
      </c>
      <c r="M4843" t="s">
        <v>14002</v>
      </c>
      <c r="N4843">
        <v>0.748611111</v>
      </c>
      <c r="O4843">
        <v>0</v>
      </c>
      <c r="P4843">
        <v>988</v>
      </c>
      <c r="Q4843">
        <v>66</v>
      </c>
      <c r="R4843">
        <v>61</v>
      </c>
      <c r="S4843">
        <v>4</v>
      </c>
      <c r="T4843">
        <v>70</v>
      </c>
      <c r="U4843">
        <v>0</v>
      </c>
      <c r="V4843">
        <v>2</v>
      </c>
      <c r="W4843">
        <v>0</v>
      </c>
      <c r="X4843">
        <v>142.09412224672539</v>
      </c>
      <c r="Y4843">
        <v>290.9085672934844</v>
      </c>
      <c r="Z4843">
        <v>153.06153454879606</v>
      </c>
      <c r="AA4843">
        <v>6.209933196253111</v>
      </c>
      <c r="AB4843">
        <v>25.526477903767653</v>
      </c>
      <c r="AC4843">
        <v>0</v>
      </c>
      <c r="AD4843">
        <v>146.31955488393834</v>
      </c>
      <c r="AE4843">
        <v>764.12019007296499</v>
      </c>
    </row>
    <row r="4844" spans="1:31" x14ac:dyDescent="0.25">
      <c r="A4844">
        <v>2369679</v>
      </c>
      <c r="B4844">
        <v>1</v>
      </c>
      <c r="C4844" t="s">
        <v>81</v>
      </c>
      <c r="D4844" t="s">
        <v>112</v>
      </c>
      <c r="E4844" t="s">
        <v>132</v>
      </c>
      <c r="F4844" t="s">
        <v>14003</v>
      </c>
      <c r="G4844" t="s">
        <v>168</v>
      </c>
      <c r="H4844" t="s">
        <v>135</v>
      </c>
      <c r="I4844" t="s">
        <v>653</v>
      </c>
      <c r="J4844" t="s">
        <v>137</v>
      </c>
      <c r="K4844" t="s">
        <v>138</v>
      </c>
      <c r="L4844" t="s">
        <v>14004</v>
      </c>
      <c r="M4844" t="s">
        <v>14005</v>
      </c>
      <c r="N4844">
        <v>1.6666666E-2</v>
      </c>
      <c r="O4844">
        <v>0</v>
      </c>
      <c r="P4844">
        <v>191</v>
      </c>
      <c r="Q4844">
        <v>0</v>
      </c>
      <c r="R4844">
        <v>10</v>
      </c>
      <c r="S4844">
        <v>0</v>
      </c>
      <c r="T4844">
        <v>22</v>
      </c>
      <c r="U4844">
        <v>0</v>
      </c>
      <c r="V4844">
        <v>0</v>
      </c>
      <c r="W4844">
        <v>0</v>
      </c>
      <c r="X4844">
        <v>0.68363529470873341</v>
      </c>
      <c r="Y4844">
        <v>0</v>
      </c>
      <c r="Z4844">
        <v>0.50919375140486667</v>
      </c>
      <c r="AA4844">
        <v>0</v>
      </c>
      <c r="AB4844">
        <v>8.4938668507116677E-2</v>
      </c>
      <c r="AC4844">
        <v>0</v>
      </c>
      <c r="AD4844">
        <v>0</v>
      </c>
      <c r="AE4844">
        <v>1.2777677146207169</v>
      </c>
    </row>
    <row r="4845" spans="1:31" x14ac:dyDescent="0.25">
      <c r="A4845">
        <v>2370120</v>
      </c>
      <c r="B4845">
        <v>1</v>
      </c>
      <c r="C4845" t="s">
        <v>80</v>
      </c>
      <c r="D4845" t="s">
        <v>106</v>
      </c>
      <c r="E4845" t="s">
        <v>225</v>
      </c>
      <c r="F4845" t="s">
        <v>14006</v>
      </c>
      <c r="G4845" t="s">
        <v>219</v>
      </c>
      <c r="H4845" t="s">
        <v>151</v>
      </c>
      <c r="I4845" t="s">
        <v>136</v>
      </c>
      <c r="J4845" t="s">
        <v>137</v>
      </c>
      <c r="K4845" t="s">
        <v>138</v>
      </c>
      <c r="L4845" t="s">
        <v>14007</v>
      </c>
      <c r="M4845" t="s">
        <v>14008</v>
      </c>
      <c r="N4845">
        <v>1.286944444</v>
      </c>
      <c r="O4845">
        <v>0</v>
      </c>
      <c r="P4845">
        <v>17</v>
      </c>
      <c r="Q4845">
        <v>0</v>
      </c>
      <c r="R4845">
        <v>0</v>
      </c>
      <c r="S4845">
        <v>0</v>
      </c>
      <c r="T4845">
        <v>1</v>
      </c>
      <c r="U4845">
        <v>0</v>
      </c>
      <c r="V4845">
        <v>0</v>
      </c>
      <c r="W4845">
        <v>0</v>
      </c>
      <c r="X4845">
        <v>3.0829760606000938</v>
      </c>
      <c r="Y4845">
        <v>0</v>
      </c>
      <c r="Z4845">
        <v>0</v>
      </c>
      <c r="AA4845">
        <v>0</v>
      </c>
      <c r="AB4845">
        <v>7.0511313507216108E-2</v>
      </c>
      <c r="AC4845">
        <v>0</v>
      </c>
      <c r="AD4845">
        <v>0</v>
      </c>
      <c r="AE4845">
        <v>3.1534873741073097</v>
      </c>
    </row>
    <row r="4846" spans="1:31" x14ac:dyDescent="0.25">
      <c r="A4846">
        <v>2369765</v>
      </c>
      <c r="B4846">
        <v>1</v>
      </c>
      <c r="C4846" t="s">
        <v>80</v>
      </c>
      <c r="D4846" t="s">
        <v>100</v>
      </c>
      <c r="E4846" t="s">
        <v>225</v>
      </c>
      <c r="F4846" t="s">
        <v>9658</v>
      </c>
      <c r="G4846" t="s">
        <v>252</v>
      </c>
      <c r="H4846" t="s">
        <v>151</v>
      </c>
      <c r="I4846" t="s">
        <v>136</v>
      </c>
      <c r="J4846" t="s">
        <v>137</v>
      </c>
      <c r="K4846" t="s">
        <v>245</v>
      </c>
      <c r="L4846" t="s">
        <v>14009</v>
      </c>
      <c r="M4846" t="s">
        <v>14010</v>
      </c>
      <c r="N4846">
        <v>7.2919444440000003</v>
      </c>
      <c r="O4846">
        <v>0</v>
      </c>
      <c r="P4846">
        <v>46</v>
      </c>
      <c r="Q4846">
        <v>0</v>
      </c>
      <c r="R4846">
        <v>2</v>
      </c>
      <c r="S4846">
        <v>0</v>
      </c>
      <c r="T4846">
        <v>1</v>
      </c>
      <c r="U4846">
        <v>0</v>
      </c>
      <c r="V4846">
        <v>0</v>
      </c>
      <c r="W4846">
        <v>0</v>
      </c>
      <c r="X4846">
        <v>118.44257991829448</v>
      </c>
      <c r="Y4846">
        <v>0</v>
      </c>
      <c r="Z4846">
        <v>55.557869389924875</v>
      </c>
      <c r="AA4846">
        <v>0</v>
      </c>
      <c r="AB4846">
        <v>14.952689112120789</v>
      </c>
      <c r="AC4846">
        <v>0</v>
      </c>
      <c r="AD4846">
        <v>0</v>
      </c>
      <c r="AE4846">
        <v>188.95313842034014</v>
      </c>
    </row>
    <row r="4847" spans="1:31" x14ac:dyDescent="0.25">
      <c r="A4847">
        <v>2369914</v>
      </c>
      <c r="B4847">
        <v>1</v>
      </c>
      <c r="C4847" t="s">
        <v>81</v>
      </c>
      <c r="D4847" t="s">
        <v>123</v>
      </c>
      <c r="E4847" t="s">
        <v>171</v>
      </c>
      <c r="F4847" t="s">
        <v>2223</v>
      </c>
      <c r="G4847" t="s">
        <v>168</v>
      </c>
      <c r="H4847" t="s">
        <v>135</v>
      </c>
      <c r="I4847" t="s">
        <v>136</v>
      </c>
      <c r="J4847" t="s">
        <v>137</v>
      </c>
      <c r="K4847" t="s">
        <v>138</v>
      </c>
      <c r="L4847" t="s">
        <v>14011</v>
      </c>
      <c r="M4847" t="s">
        <v>14012</v>
      </c>
      <c r="N4847">
        <v>0.58333333300000001</v>
      </c>
      <c r="O4847">
        <v>0</v>
      </c>
      <c r="P4847">
        <v>361</v>
      </c>
      <c r="Q4847">
        <v>138</v>
      </c>
      <c r="R4847">
        <v>53</v>
      </c>
      <c r="S4847">
        <v>15</v>
      </c>
      <c r="T4847">
        <v>36</v>
      </c>
      <c r="U4847">
        <v>0</v>
      </c>
      <c r="V4847">
        <v>0</v>
      </c>
      <c r="W4847">
        <v>0</v>
      </c>
      <c r="X4847">
        <v>48.738954917047472</v>
      </c>
      <c r="Y4847">
        <v>335.38580324412783</v>
      </c>
      <c r="Z4847">
        <v>83.856529309647513</v>
      </c>
      <c r="AA4847">
        <v>22.653263364106675</v>
      </c>
      <c r="AB4847">
        <v>16.128610838006338</v>
      </c>
      <c r="AC4847">
        <v>0</v>
      </c>
      <c r="AD4847">
        <v>0</v>
      </c>
      <c r="AE4847">
        <v>506.76316167293584</v>
      </c>
    </row>
    <row r="4848" spans="1:31" x14ac:dyDescent="0.25">
      <c r="A4848">
        <v>2370163</v>
      </c>
      <c r="B4848">
        <v>1</v>
      </c>
      <c r="C4848" t="s">
        <v>80</v>
      </c>
      <c r="D4848" t="s">
        <v>83</v>
      </c>
      <c r="E4848" t="s">
        <v>148</v>
      </c>
      <c r="F4848" t="s">
        <v>14013</v>
      </c>
      <c r="G4848" t="s">
        <v>181</v>
      </c>
      <c r="H4848" t="s">
        <v>151</v>
      </c>
      <c r="I4848" t="s">
        <v>136</v>
      </c>
      <c r="J4848" t="s">
        <v>137</v>
      </c>
      <c r="K4848" t="s">
        <v>138</v>
      </c>
      <c r="L4848" t="s">
        <v>14014</v>
      </c>
      <c r="M4848" t="s">
        <v>14015</v>
      </c>
      <c r="N4848">
        <v>1.672222222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1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</row>
    <row r="4849" spans="1:31" x14ac:dyDescent="0.25">
      <c r="A4849">
        <v>2369828</v>
      </c>
      <c r="B4849">
        <v>1</v>
      </c>
      <c r="C4849" t="s">
        <v>80</v>
      </c>
      <c r="D4849" t="s">
        <v>97</v>
      </c>
      <c r="E4849" t="s">
        <v>148</v>
      </c>
      <c r="F4849" t="s">
        <v>14016</v>
      </c>
      <c r="G4849" t="s">
        <v>160</v>
      </c>
      <c r="H4849" t="s">
        <v>151</v>
      </c>
      <c r="I4849" t="s">
        <v>136</v>
      </c>
      <c r="J4849" t="s">
        <v>137</v>
      </c>
      <c r="K4849" t="s">
        <v>138</v>
      </c>
      <c r="L4849" t="s">
        <v>14017</v>
      </c>
      <c r="M4849" t="s">
        <v>14018</v>
      </c>
      <c r="N4849">
        <v>1.1274999999999999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1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0.56324741926497612</v>
      </c>
      <c r="AC4849">
        <v>0</v>
      </c>
      <c r="AD4849">
        <v>0</v>
      </c>
      <c r="AE4849">
        <v>0.56324741926497612</v>
      </c>
    </row>
    <row r="4850" spans="1:31" x14ac:dyDescent="0.25">
      <c r="A4850">
        <v>2369682</v>
      </c>
      <c r="B4850">
        <v>1</v>
      </c>
      <c r="C4850" t="s">
        <v>81</v>
      </c>
      <c r="D4850" t="s">
        <v>112</v>
      </c>
      <c r="E4850" t="s">
        <v>132</v>
      </c>
      <c r="F4850" t="s">
        <v>14019</v>
      </c>
      <c r="G4850" t="s">
        <v>134</v>
      </c>
      <c r="H4850" t="s">
        <v>135</v>
      </c>
      <c r="I4850" t="s">
        <v>136</v>
      </c>
      <c r="J4850" t="s">
        <v>137</v>
      </c>
      <c r="K4850" t="s">
        <v>138</v>
      </c>
      <c r="L4850" t="s">
        <v>14020</v>
      </c>
      <c r="M4850" t="s">
        <v>14021</v>
      </c>
      <c r="N4850">
        <v>6.9844444440000002</v>
      </c>
      <c r="O4850">
        <v>0</v>
      </c>
      <c r="P4850">
        <v>82</v>
      </c>
      <c r="Q4850">
        <v>1</v>
      </c>
      <c r="R4850">
        <v>2</v>
      </c>
      <c r="S4850">
        <v>0</v>
      </c>
      <c r="T4850">
        <v>1</v>
      </c>
      <c r="U4850">
        <v>0</v>
      </c>
      <c r="V4850">
        <v>0</v>
      </c>
      <c r="W4850">
        <v>0</v>
      </c>
      <c r="X4850">
        <v>44.748598379226358</v>
      </c>
      <c r="Y4850">
        <v>0.83020872604577112</v>
      </c>
      <c r="Z4850">
        <v>19.342496295862198</v>
      </c>
      <c r="AA4850">
        <v>0</v>
      </c>
      <c r="AB4850">
        <v>13.242385548043863</v>
      </c>
      <c r="AC4850">
        <v>0</v>
      </c>
      <c r="AD4850">
        <v>0</v>
      </c>
      <c r="AE4850">
        <v>78.16368894917818</v>
      </c>
    </row>
    <row r="4851" spans="1:31" x14ac:dyDescent="0.25">
      <c r="A4851">
        <v>2369705</v>
      </c>
      <c r="B4851">
        <v>1</v>
      </c>
      <c r="C4851" t="s">
        <v>80</v>
      </c>
      <c r="D4851" t="s">
        <v>83</v>
      </c>
      <c r="E4851" t="s">
        <v>148</v>
      </c>
      <c r="F4851" t="s">
        <v>1941</v>
      </c>
      <c r="G4851" t="s">
        <v>240</v>
      </c>
      <c r="H4851" t="s">
        <v>151</v>
      </c>
      <c r="I4851" t="s">
        <v>136</v>
      </c>
      <c r="J4851" t="s">
        <v>137</v>
      </c>
      <c r="K4851" t="s">
        <v>138</v>
      </c>
      <c r="L4851" t="s">
        <v>14022</v>
      </c>
      <c r="M4851" t="s">
        <v>14023</v>
      </c>
      <c r="N4851">
        <v>6.3763888880000001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1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66.98010212403392</v>
      </c>
      <c r="AC4851">
        <v>0</v>
      </c>
      <c r="AD4851">
        <v>0</v>
      </c>
      <c r="AE4851">
        <v>66.98010212403392</v>
      </c>
    </row>
    <row r="4852" spans="1:31" x14ac:dyDescent="0.25">
      <c r="A4852">
        <v>2369845</v>
      </c>
      <c r="B4852">
        <v>1</v>
      </c>
      <c r="C4852" t="s">
        <v>81</v>
      </c>
      <c r="D4852" t="s">
        <v>128</v>
      </c>
      <c r="E4852" t="s">
        <v>148</v>
      </c>
      <c r="F4852" t="s">
        <v>14024</v>
      </c>
      <c r="G4852" t="s">
        <v>150</v>
      </c>
      <c r="H4852" t="s">
        <v>151</v>
      </c>
      <c r="I4852" t="s">
        <v>136</v>
      </c>
      <c r="J4852" t="s">
        <v>137</v>
      </c>
      <c r="K4852" t="s">
        <v>138</v>
      </c>
      <c r="L4852" t="s">
        <v>14025</v>
      </c>
      <c r="M4852" t="s">
        <v>14026</v>
      </c>
      <c r="N4852">
        <v>7.2661111109999998</v>
      </c>
      <c r="O4852">
        <v>0</v>
      </c>
      <c r="P4852">
        <v>20</v>
      </c>
      <c r="Q4852">
        <v>0</v>
      </c>
      <c r="R4852">
        <v>0</v>
      </c>
      <c r="S4852">
        <v>0</v>
      </c>
      <c r="T4852">
        <v>3</v>
      </c>
      <c r="U4852">
        <v>0</v>
      </c>
      <c r="V4852">
        <v>0</v>
      </c>
      <c r="W4852">
        <v>0</v>
      </c>
      <c r="X4852">
        <v>46.829231401275997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46.829231401275997</v>
      </c>
    </row>
    <row r="4853" spans="1:31" x14ac:dyDescent="0.25">
      <c r="A4853">
        <v>2369997</v>
      </c>
      <c r="B4853">
        <v>1</v>
      </c>
      <c r="C4853" t="s">
        <v>81</v>
      </c>
      <c r="D4853" t="s">
        <v>127</v>
      </c>
      <c r="E4853" t="s">
        <v>132</v>
      </c>
      <c r="F4853" t="s">
        <v>448</v>
      </c>
      <c r="G4853" t="s">
        <v>168</v>
      </c>
      <c r="H4853" t="s">
        <v>135</v>
      </c>
      <c r="I4853" t="s">
        <v>136</v>
      </c>
      <c r="J4853" t="s">
        <v>137</v>
      </c>
      <c r="K4853" t="s">
        <v>138</v>
      </c>
      <c r="L4853" t="s">
        <v>14027</v>
      </c>
      <c r="M4853" t="s">
        <v>14028</v>
      </c>
      <c r="N4853">
        <v>0.712777777</v>
      </c>
      <c r="O4853">
        <v>1</v>
      </c>
      <c r="P4853">
        <v>449</v>
      </c>
      <c r="Q4853">
        <v>142</v>
      </c>
      <c r="R4853">
        <v>81</v>
      </c>
      <c r="S4853">
        <v>10</v>
      </c>
      <c r="T4853">
        <v>61</v>
      </c>
      <c r="U4853">
        <v>0</v>
      </c>
      <c r="V4853">
        <v>1</v>
      </c>
      <c r="W4853">
        <v>0.12265949897867001</v>
      </c>
      <c r="X4853">
        <v>99.169246774008073</v>
      </c>
      <c r="Y4853">
        <v>1054.9177669124263</v>
      </c>
      <c r="Z4853">
        <v>114.58262866918312</v>
      </c>
      <c r="AA4853">
        <v>54.608094700261233</v>
      </c>
      <c r="AB4853">
        <v>25.892666333353191</v>
      </c>
      <c r="AC4853">
        <v>0</v>
      </c>
      <c r="AD4853">
        <v>63.183931009582494</v>
      </c>
      <c r="AE4853">
        <v>1412.4769938977931</v>
      </c>
    </row>
    <row r="4854" spans="1:31" x14ac:dyDescent="0.25">
      <c r="A4854">
        <v>2369742</v>
      </c>
      <c r="B4854">
        <v>1</v>
      </c>
      <c r="C4854" t="s">
        <v>80</v>
      </c>
      <c r="D4854" t="s">
        <v>96</v>
      </c>
      <c r="E4854" t="s">
        <v>154</v>
      </c>
      <c r="F4854" t="s">
        <v>14029</v>
      </c>
      <c r="G4854" t="s">
        <v>299</v>
      </c>
      <c r="H4854" t="s">
        <v>151</v>
      </c>
      <c r="I4854" t="s">
        <v>136</v>
      </c>
      <c r="J4854" t="s">
        <v>137</v>
      </c>
      <c r="K4854" t="s">
        <v>138</v>
      </c>
      <c r="L4854" t="s">
        <v>14030</v>
      </c>
      <c r="M4854" t="s">
        <v>14031</v>
      </c>
      <c r="N4854">
        <v>1.0680555549999999</v>
      </c>
      <c r="O4854">
        <v>0</v>
      </c>
      <c r="P4854">
        <v>253</v>
      </c>
      <c r="Q4854">
        <v>0</v>
      </c>
      <c r="R4854">
        <v>0</v>
      </c>
      <c r="S4854">
        <v>0</v>
      </c>
      <c r="T4854">
        <v>20</v>
      </c>
      <c r="U4854">
        <v>0</v>
      </c>
      <c r="V4854">
        <v>0</v>
      </c>
      <c r="W4854">
        <v>0</v>
      </c>
      <c r="X4854">
        <v>144.37224499236856</v>
      </c>
      <c r="Y4854">
        <v>0</v>
      </c>
      <c r="Z4854">
        <v>0</v>
      </c>
      <c r="AA4854">
        <v>0</v>
      </c>
      <c r="AB4854">
        <v>61.412179518188992</v>
      </c>
      <c r="AC4854">
        <v>0</v>
      </c>
      <c r="AD4854">
        <v>0</v>
      </c>
      <c r="AE4854">
        <v>205.78442451055756</v>
      </c>
    </row>
    <row r="4855" spans="1:31" x14ac:dyDescent="0.25">
      <c r="A4855">
        <v>2370037</v>
      </c>
      <c r="B4855">
        <v>1</v>
      </c>
      <c r="C4855" t="s">
        <v>80</v>
      </c>
      <c r="D4855" t="s">
        <v>97</v>
      </c>
      <c r="E4855" t="s">
        <v>148</v>
      </c>
      <c r="F4855" t="s">
        <v>14032</v>
      </c>
      <c r="G4855" t="s">
        <v>160</v>
      </c>
      <c r="H4855" t="s">
        <v>151</v>
      </c>
      <c r="I4855" t="s">
        <v>136</v>
      </c>
      <c r="J4855" t="s">
        <v>137</v>
      </c>
      <c r="K4855" t="s">
        <v>138</v>
      </c>
      <c r="L4855" t="s">
        <v>14033</v>
      </c>
      <c r="M4855" t="s">
        <v>14034</v>
      </c>
      <c r="N4855">
        <v>4.0833333329999997</v>
      </c>
      <c r="O4855">
        <v>0</v>
      </c>
      <c r="P4855">
        <v>1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0.61287383230576664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0.61287383230576664</v>
      </c>
    </row>
    <row r="4856" spans="1:31" x14ac:dyDescent="0.25">
      <c r="A4856">
        <v>2369991</v>
      </c>
      <c r="B4856">
        <v>1</v>
      </c>
      <c r="C4856" t="s">
        <v>80</v>
      </c>
      <c r="D4856" t="s">
        <v>104</v>
      </c>
      <c r="E4856" t="s">
        <v>171</v>
      </c>
      <c r="F4856" t="s">
        <v>14035</v>
      </c>
      <c r="G4856" t="s">
        <v>244</v>
      </c>
      <c r="H4856" t="s">
        <v>135</v>
      </c>
      <c r="I4856" t="s">
        <v>136</v>
      </c>
      <c r="J4856" t="s">
        <v>137</v>
      </c>
      <c r="K4856" t="s">
        <v>245</v>
      </c>
      <c r="L4856" t="s">
        <v>14036</v>
      </c>
      <c r="M4856" t="s">
        <v>14037</v>
      </c>
      <c r="N4856">
        <v>1.7075</v>
      </c>
      <c r="O4856">
        <v>0</v>
      </c>
      <c r="P4856">
        <v>30</v>
      </c>
      <c r="Q4856">
        <v>0</v>
      </c>
      <c r="R4856">
        <v>60</v>
      </c>
      <c r="S4856">
        <v>1</v>
      </c>
      <c r="T4856">
        <v>13</v>
      </c>
      <c r="U4856">
        <v>4</v>
      </c>
      <c r="V4856">
        <v>0</v>
      </c>
      <c r="W4856">
        <v>0</v>
      </c>
      <c r="X4856">
        <v>16.358257429658693</v>
      </c>
      <c r="Y4856">
        <v>0</v>
      </c>
      <c r="Z4856">
        <v>74.075280623754054</v>
      </c>
      <c r="AA4856">
        <v>169.42205494129939</v>
      </c>
      <c r="AB4856">
        <v>16.340185640011264</v>
      </c>
      <c r="AC4856">
        <v>871.94953617300689</v>
      </c>
      <c r="AD4856">
        <v>0</v>
      </c>
      <c r="AE4856">
        <v>1148.1453148077303</v>
      </c>
    </row>
    <row r="4857" spans="1:31" x14ac:dyDescent="0.25">
      <c r="A4857">
        <v>2369745</v>
      </c>
      <c r="B4857">
        <v>1</v>
      </c>
      <c r="C4857" t="s">
        <v>80</v>
      </c>
      <c r="D4857" t="s">
        <v>93</v>
      </c>
      <c r="E4857" t="s">
        <v>154</v>
      </c>
      <c r="F4857" t="s">
        <v>855</v>
      </c>
      <c r="G4857" t="s">
        <v>252</v>
      </c>
      <c r="H4857" t="s">
        <v>151</v>
      </c>
      <c r="I4857" t="s">
        <v>136</v>
      </c>
      <c r="J4857" t="s">
        <v>137</v>
      </c>
      <c r="K4857" t="s">
        <v>245</v>
      </c>
      <c r="L4857" t="s">
        <v>14038</v>
      </c>
      <c r="M4857" t="s">
        <v>14039</v>
      </c>
      <c r="N4857">
        <v>5.903611111</v>
      </c>
      <c r="O4857">
        <v>0</v>
      </c>
      <c r="P4857">
        <v>15</v>
      </c>
      <c r="Q4857">
        <v>0</v>
      </c>
      <c r="R4857">
        <v>9</v>
      </c>
      <c r="S4857">
        <v>0</v>
      </c>
      <c r="T4857">
        <v>3</v>
      </c>
      <c r="U4857">
        <v>0</v>
      </c>
      <c r="V4857">
        <v>0</v>
      </c>
      <c r="W4857">
        <v>0</v>
      </c>
      <c r="X4857">
        <v>19.398009388109923</v>
      </c>
      <c r="Y4857">
        <v>0</v>
      </c>
      <c r="Z4857">
        <v>85.918601662163809</v>
      </c>
      <c r="AA4857">
        <v>0</v>
      </c>
      <c r="AB4857">
        <v>5.2909675961316367</v>
      </c>
      <c r="AC4857">
        <v>0</v>
      </c>
      <c r="AD4857">
        <v>0</v>
      </c>
      <c r="AE4857">
        <v>110.60757864640537</v>
      </c>
    </row>
    <row r="4858" spans="1:31" x14ac:dyDescent="0.25">
      <c r="A4858">
        <v>2370080</v>
      </c>
      <c r="B4858">
        <v>1</v>
      </c>
      <c r="C4858" t="s">
        <v>80</v>
      </c>
      <c r="D4858" t="s">
        <v>90</v>
      </c>
      <c r="E4858" t="s">
        <v>175</v>
      </c>
      <c r="F4858" t="s">
        <v>14040</v>
      </c>
      <c r="G4858" t="s">
        <v>1229</v>
      </c>
      <c r="H4858" t="s">
        <v>151</v>
      </c>
      <c r="I4858" t="s">
        <v>136</v>
      </c>
      <c r="J4858" t="s">
        <v>137</v>
      </c>
      <c r="K4858" t="s">
        <v>138</v>
      </c>
      <c r="L4858" t="s">
        <v>14041</v>
      </c>
      <c r="M4858" t="s">
        <v>14042</v>
      </c>
      <c r="N4858">
        <v>1.1516666659999999</v>
      </c>
      <c r="O4858">
        <v>0</v>
      </c>
      <c r="P4858">
        <v>74</v>
      </c>
      <c r="Q4858">
        <v>0</v>
      </c>
      <c r="R4858">
        <v>0</v>
      </c>
      <c r="S4858">
        <v>0</v>
      </c>
      <c r="T4858">
        <v>8</v>
      </c>
      <c r="U4858">
        <v>0</v>
      </c>
      <c r="V4858">
        <v>0</v>
      </c>
      <c r="W4858">
        <v>0</v>
      </c>
      <c r="X4858">
        <v>30.767417120571061</v>
      </c>
      <c r="Y4858">
        <v>0</v>
      </c>
      <c r="Z4858">
        <v>0</v>
      </c>
      <c r="AA4858">
        <v>0</v>
      </c>
      <c r="AB4858">
        <v>21.205252778316474</v>
      </c>
      <c r="AC4858">
        <v>0</v>
      </c>
      <c r="AD4858">
        <v>0</v>
      </c>
      <c r="AE4858">
        <v>51.972669898887531</v>
      </c>
    </row>
    <row r="4859" spans="1:31" x14ac:dyDescent="0.25">
      <c r="A4859">
        <v>2369954</v>
      </c>
      <c r="B4859">
        <v>1</v>
      </c>
      <c r="C4859" t="s">
        <v>80</v>
      </c>
      <c r="D4859" t="s">
        <v>103</v>
      </c>
      <c r="E4859" t="s">
        <v>148</v>
      </c>
      <c r="F4859" t="s">
        <v>14043</v>
      </c>
      <c r="G4859" t="s">
        <v>240</v>
      </c>
      <c r="H4859" t="s">
        <v>151</v>
      </c>
      <c r="I4859" t="s">
        <v>136</v>
      </c>
      <c r="J4859" t="s">
        <v>137</v>
      </c>
      <c r="K4859" t="s">
        <v>138</v>
      </c>
      <c r="L4859" t="s">
        <v>14044</v>
      </c>
      <c r="M4859" t="s">
        <v>14045</v>
      </c>
      <c r="N4859">
        <v>2.5244444439999998</v>
      </c>
      <c r="O4859">
        <v>0</v>
      </c>
      <c r="P4859">
        <v>3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1.8787175316239813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1.8787175316239813</v>
      </c>
    </row>
    <row r="4860" spans="1:31" x14ac:dyDescent="0.25">
      <c r="A4860">
        <v>2369762</v>
      </c>
      <c r="B4860">
        <v>1</v>
      </c>
      <c r="C4860" t="s">
        <v>80</v>
      </c>
      <c r="D4860" t="s">
        <v>98</v>
      </c>
      <c r="E4860" t="s">
        <v>166</v>
      </c>
      <c r="F4860" t="s">
        <v>14046</v>
      </c>
      <c r="G4860" t="s">
        <v>168</v>
      </c>
      <c r="H4860" t="s">
        <v>135</v>
      </c>
      <c r="I4860" t="s">
        <v>136</v>
      </c>
      <c r="J4860" t="s">
        <v>137</v>
      </c>
      <c r="K4860" t="s">
        <v>138</v>
      </c>
      <c r="L4860" t="s">
        <v>14047</v>
      </c>
      <c r="M4860" t="s">
        <v>14048</v>
      </c>
      <c r="N4860">
        <v>9.5000000000000001E-2</v>
      </c>
      <c r="O4860">
        <v>0</v>
      </c>
      <c r="P4860">
        <v>217</v>
      </c>
      <c r="Q4860">
        <v>36</v>
      </c>
      <c r="R4860">
        <v>34</v>
      </c>
      <c r="S4860">
        <v>8</v>
      </c>
      <c r="T4860">
        <v>56</v>
      </c>
      <c r="U4860">
        <v>0</v>
      </c>
      <c r="V4860">
        <v>0</v>
      </c>
      <c r="W4860">
        <v>0</v>
      </c>
      <c r="X4860">
        <v>9.4548764285974638</v>
      </c>
      <c r="Y4860">
        <v>24.00292329947078</v>
      </c>
      <c r="Z4860">
        <v>12.473784398281589</v>
      </c>
      <c r="AA4860">
        <v>1.5058474428784501</v>
      </c>
      <c r="AB4860">
        <v>9.0582059312544612</v>
      </c>
      <c r="AC4860">
        <v>0</v>
      </c>
      <c r="AD4860">
        <v>0</v>
      </c>
      <c r="AE4860">
        <v>56.495637500482744</v>
      </c>
    </row>
    <row r="4861" spans="1:31" x14ac:dyDescent="0.25">
      <c r="A4861">
        <v>2370117</v>
      </c>
      <c r="B4861">
        <v>1</v>
      </c>
      <c r="C4861" t="s">
        <v>80</v>
      </c>
      <c r="D4861" t="s">
        <v>97</v>
      </c>
      <c r="E4861" t="s">
        <v>148</v>
      </c>
      <c r="F4861" t="s">
        <v>14049</v>
      </c>
      <c r="G4861" t="s">
        <v>240</v>
      </c>
      <c r="H4861" t="s">
        <v>151</v>
      </c>
      <c r="I4861" t="s">
        <v>136</v>
      </c>
      <c r="J4861" t="s">
        <v>137</v>
      </c>
      <c r="K4861" t="s">
        <v>138</v>
      </c>
      <c r="L4861" t="s">
        <v>14050</v>
      </c>
      <c r="M4861" t="s">
        <v>14051</v>
      </c>
      <c r="N4861">
        <v>0.56416666599999998</v>
      </c>
      <c r="O4861">
        <v>0</v>
      </c>
      <c r="P4861">
        <v>1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0.23247091623263086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0.23247091623263086</v>
      </c>
    </row>
    <row r="4862" spans="1:31" x14ac:dyDescent="0.25">
      <c r="A4862">
        <v>2370060</v>
      </c>
      <c r="B4862">
        <v>1</v>
      </c>
      <c r="C4862" t="s">
        <v>81</v>
      </c>
      <c r="D4862" t="s">
        <v>128</v>
      </c>
      <c r="E4862" t="s">
        <v>148</v>
      </c>
      <c r="F4862" t="s">
        <v>14052</v>
      </c>
      <c r="G4862" t="s">
        <v>160</v>
      </c>
      <c r="H4862" t="s">
        <v>151</v>
      </c>
      <c r="I4862" t="s">
        <v>136</v>
      </c>
      <c r="J4862" t="s">
        <v>137</v>
      </c>
      <c r="K4862" t="s">
        <v>138</v>
      </c>
      <c r="L4862" t="s">
        <v>14053</v>
      </c>
      <c r="M4862" t="s">
        <v>14054</v>
      </c>
      <c r="N4862">
        <v>3.2555555549999999</v>
      </c>
      <c r="O4862">
        <v>0</v>
      </c>
      <c r="P4862">
        <v>1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0.91154529844993892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0.91154529844993892</v>
      </c>
    </row>
    <row r="4863" spans="1:31" x14ac:dyDescent="0.25">
      <c r="A4863">
        <v>2369974</v>
      </c>
      <c r="B4863">
        <v>1</v>
      </c>
      <c r="C4863" t="s">
        <v>80</v>
      </c>
      <c r="D4863" t="s">
        <v>84</v>
      </c>
      <c r="E4863" t="s">
        <v>148</v>
      </c>
      <c r="F4863" t="s">
        <v>14055</v>
      </c>
      <c r="G4863" t="s">
        <v>181</v>
      </c>
      <c r="H4863" t="s">
        <v>151</v>
      </c>
      <c r="I4863" t="s">
        <v>136</v>
      </c>
      <c r="J4863" t="s">
        <v>3</v>
      </c>
      <c r="K4863" t="s">
        <v>138</v>
      </c>
      <c r="L4863" t="s">
        <v>14056</v>
      </c>
      <c r="M4863" t="s">
        <v>14057</v>
      </c>
      <c r="N4863">
        <v>4.8502777769999996</v>
      </c>
      <c r="O4863">
        <v>0</v>
      </c>
      <c r="P4863">
        <v>21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27.877460177813418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27.877460177813418</v>
      </c>
    </row>
    <row r="4864" spans="1:31" x14ac:dyDescent="0.25">
      <c r="A4864">
        <v>2369777</v>
      </c>
      <c r="B4864">
        <v>1</v>
      </c>
      <c r="C4864" t="s">
        <v>81</v>
      </c>
      <c r="D4864" t="s">
        <v>117</v>
      </c>
      <c r="E4864" t="s">
        <v>171</v>
      </c>
      <c r="F4864" t="s">
        <v>14058</v>
      </c>
      <c r="G4864" t="s">
        <v>168</v>
      </c>
      <c r="H4864" t="s">
        <v>135</v>
      </c>
      <c r="I4864" t="s">
        <v>136</v>
      </c>
      <c r="J4864" t="s">
        <v>137</v>
      </c>
      <c r="K4864" t="s">
        <v>138</v>
      </c>
      <c r="L4864" t="s">
        <v>14059</v>
      </c>
      <c r="M4864" t="s">
        <v>14060</v>
      </c>
      <c r="N4864">
        <v>0.66666666600000002</v>
      </c>
      <c r="O4864">
        <v>0</v>
      </c>
      <c r="P4864">
        <v>82</v>
      </c>
      <c r="Q4864">
        <v>31</v>
      </c>
      <c r="R4864">
        <v>27</v>
      </c>
      <c r="S4864">
        <v>4</v>
      </c>
      <c r="T4864">
        <v>8</v>
      </c>
      <c r="U4864">
        <v>0</v>
      </c>
      <c r="V4864">
        <v>0</v>
      </c>
      <c r="W4864">
        <v>0</v>
      </c>
      <c r="X4864">
        <v>20.01346646787594</v>
      </c>
      <c r="Y4864">
        <v>88.787726425579919</v>
      </c>
      <c r="Z4864">
        <v>44.238554854608239</v>
      </c>
      <c r="AA4864">
        <v>4.5515407945196573</v>
      </c>
      <c r="AB4864">
        <v>6.5002916169579832</v>
      </c>
      <c r="AC4864">
        <v>0</v>
      </c>
      <c r="AD4864">
        <v>0</v>
      </c>
      <c r="AE4864">
        <v>164.09158015954173</v>
      </c>
    </row>
    <row r="4865" spans="1:31" x14ac:dyDescent="0.25">
      <c r="A4865">
        <v>2369731</v>
      </c>
      <c r="B4865">
        <v>1</v>
      </c>
      <c r="C4865" t="s">
        <v>80</v>
      </c>
      <c r="D4865" t="s">
        <v>83</v>
      </c>
      <c r="E4865" t="s">
        <v>148</v>
      </c>
      <c r="F4865" t="s">
        <v>14061</v>
      </c>
      <c r="G4865" t="s">
        <v>150</v>
      </c>
      <c r="H4865" t="s">
        <v>151</v>
      </c>
      <c r="I4865" t="s">
        <v>136</v>
      </c>
      <c r="J4865" t="s">
        <v>137</v>
      </c>
      <c r="K4865" t="s">
        <v>138</v>
      </c>
      <c r="L4865" t="s">
        <v>14062</v>
      </c>
      <c r="M4865" t="s">
        <v>14063</v>
      </c>
      <c r="N4865">
        <v>1.5336111109999999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4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4.1690050690928668</v>
      </c>
      <c r="AC4865">
        <v>0</v>
      </c>
      <c r="AD4865">
        <v>0</v>
      </c>
      <c r="AE4865">
        <v>4.1690050690928668</v>
      </c>
    </row>
    <row r="4866" spans="1:31" x14ac:dyDescent="0.25">
      <c r="A4866">
        <v>2369708</v>
      </c>
      <c r="B4866">
        <v>1</v>
      </c>
      <c r="C4866" t="s">
        <v>81</v>
      </c>
      <c r="D4866" t="s">
        <v>119</v>
      </c>
      <c r="E4866" t="s">
        <v>166</v>
      </c>
      <c r="F4866" t="s">
        <v>8869</v>
      </c>
      <c r="G4866" t="s">
        <v>168</v>
      </c>
      <c r="H4866" t="s">
        <v>135</v>
      </c>
      <c r="I4866" t="s">
        <v>136</v>
      </c>
      <c r="J4866" t="s">
        <v>137</v>
      </c>
      <c r="K4866" t="s">
        <v>138</v>
      </c>
      <c r="L4866" t="s">
        <v>14064</v>
      </c>
      <c r="M4866" t="s">
        <v>14065</v>
      </c>
      <c r="N4866">
        <v>6.5000000000000002E-2</v>
      </c>
      <c r="O4866">
        <v>0</v>
      </c>
      <c r="P4866">
        <v>513</v>
      </c>
      <c r="Q4866">
        <v>55</v>
      </c>
      <c r="R4866">
        <v>121</v>
      </c>
      <c r="S4866">
        <v>5</v>
      </c>
      <c r="T4866">
        <v>23</v>
      </c>
      <c r="U4866">
        <v>2</v>
      </c>
      <c r="V4866">
        <v>0</v>
      </c>
      <c r="W4866">
        <v>0</v>
      </c>
      <c r="X4866">
        <v>5.5056961166512526</v>
      </c>
      <c r="Y4866">
        <v>23.769251723630404</v>
      </c>
      <c r="Z4866">
        <v>53.32788705884623</v>
      </c>
      <c r="AA4866">
        <v>0.74284101761779009</v>
      </c>
      <c r="AB4866">
        <v>0.83973311716775001</v>
      </c>
      <c r="AC4866">
        <v>13.996335296470802</v>
      </c>
      <c r="AD4866">
        <v>0</v>
      </c>
      <c r="AE4866">
        <v>98.181744330384234</v>
      </c>
    </row>
    <row r="4867" spans="1:31" x14ac:dyDescent="0.25">
      <c r="A4867">
        <v>2369691</v>
      </c>
      <c r="B4867">
        <v>1</v>
      </c>
      <c r="C4867" t="s">
        <v>81</v>
      </c>
      <c r="D4867" t="s">
        <v>112</v>
      </c>
      <c r="E4867" t="s">
        <v>154</v>
      </c>
      <c r="F4867" t="s">
        <v>14066</v>
      </c>
      <c r="G4867" t="s">
        <v>1041</v>
      </c>
      <c r="H4867" t="s">
        <v>151</v>
      </c>
      <c r="I4867" t="s">
        <v>136</v>
      </c>
      <c r="J4867" t="s">
        <v>137</v>
      </c>
      <c r="K4867" t="s">
        <v>138</v>
      </c>
      <c r="L4867" t="s">
        <v>14067</v>
      </c>
      <c r="M4867" t="s">
        <v>14068</v>
      </c>
      <c r="N4867">
        <v>5.3805555549999999</v>
      </c>
      <c r="O4867">
        <v>0</v>
      </c>
      <c r="P4867">
        <v>0</v>
      </c>
      <c r="Q4867">
        <v>0</v>
      </c>
      <c r="R4867">
        <v>5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528.25440036230066</v>
      </c>
      <c r="AA4867">
        <v>0</v>
      </c>
      <c r="AB4867">
        <v>0</v>
      </c>
      <c r="AC4867">
        <v>0</v>
      </c>
      <c r="AD4867">
        <v>0</v>
      </c>
      <c r="AE4867">
        <v>528.25440036230066</v>
      </c>
    </row>
    <row r="4868" spans="1:31" x14ac:dyDescent="0.25">
      <c r="A4868">
        <v>2369645</v>
      </c>
      <c r="B4868">
        <v>1</v>
      </c>
      <c r="C4868" t="s">
        <v>80</v>
      </c>
      <c r="D4868" t="s">
        <v>110</v>
      </c>
      <c r="E4868" t="s">
        <v>175</v>
      </c>
      <c r="F4868" t="s">
        <v>986</v>
      </c>
      <c r="G4868" t="s">
        <v>219</v>
      </c>
      <c r="H4868" t="s">
        <v>151</v>
      </c>
      <c r="I4868" t="s">
        <v>136</v>
      </c>
      <c r="J4868" t="s">
        <v>137</v>
      </c>
      <c r="K4868" t="s">
        <v>138</v>
      </c>
      <c r="L4868" t="s">
        <v>14069</v>
      </c>
      <c r="M4868" t="s">
        <v>14070</v>
      </c>
      <c r="N4868">
        <v>3.1850000000000001</v>
      </c>
      <c r="O4868">
        <v>0</v>
      </c>
      <c r="P4868">
        <v>31</v>
      </c>
      <c r="Q4868">
        <v>0</v>
      </c>
      <c r="R4868">
        <v>0</v>
      </c>
      <c r="S4868">
        <v>0</v>
      </c>
      <c r="T4868">
        <v>1</v>
      </c>
      <c r="U4868">
        <v>0</v>
      </c>
      <c r="V4868">
        <v>0</v>
      </c>
      <c r="W4868">
        <v>0</v>
      </c>
      <c r="X4868">
        <v>58.45701535851299</v>
      </c>
      <c r="Y4868">
        <v>0</v>
      </c>
      <c r="Z4868">
        <v>0</v>
      </c>
      <c r="AA4868">
        <v>0</v>
      </c>
      <c r="AB4868">
        <v>4.2908463503442</v>
      </c>
      <c r="AC4868">
        <v>0</v>
      </c>
      <c r="AD4868">
        <v>0</v>
      </c>
      <c r="AE4868">
        <v>62.747861708857187</v>
      </c>
    </row>
    <row r="4869" spans="1:31" x14ac:dyDescent="0.25">
      <c r="A4869">
        <v>2369791</v>
      </c>
      <c r="B4869">
        <v>1</v>
      </c>
      <c r="C4869" t="s">
        <v>80</v>
      </c>
      <c r="D4869" t="s">
        <v>96</v>
      </c>
      <c r="E4869" t="s">
        <v>148</v>
      </c>
      <c r="F4869" t="s">
        <v>14071</v>
      </c>
      <c r="G4869" t="s">
        <v>240</v>
      </c>
      <c r="H4869" t="s">
        <v>151</v>
      </c>
      <c r="I4869" t="s">
        <v>136</v>
      </c>
      <c r="J4869" t="s">
        <v>137</v>
      </c>
      <c r="K4869" t="s">
        <v>138</v>
      </c>
      <c r="L4869" t="s">
        <v>14072</v>
      </c>
      <c r="M4869" t="s">
        <v>14073</v>
      </c>
      <c r="N4869">
        <v>2.696666666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1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5.5059772082602079</v>
      </c>
      <c r="AC4869">
        <v>0</v>
      </c>
      <c r="AD4869">
        <v>0</v>
      </c>
      <c r="AE4869">
        <v>5.5059772082602079</v>
      </c>
    </row>
    <row r="4870" spans="1:31" x14ac:dyDescent="0.25">
      <c r="A4870">
        <v>2370006</v>
      </c>
      <c r="B4870">
        <v>1</v>
      </c>
      <c r="C4870" t="s">
        <v>80</v>
      </c>
      <c r="D4870" t="s">
        <v>90</v>
      </c>
      <c r="E4870" t="s">
        <v>225</v>
      </c>
      <c r="F4870" t="s">
        <v>3241</v>
      </c>
      <c r="G4870" t="s">
        <v>219</v>
      </c>
      <c r="H4870" t="s">
        <v>151</v>
      </c>
      <c r="I4870" t="s">
        <v>136</v>
      </c>
      <c r="J4870" t="s">
        <v>137</v>
      </c>
      <c r="K4870" t="s">
        <v>138</v>
      </c>
      <c r="L4870" t="s">
        <v>14074</v>
      </c>
      <c r="M4870" t="s">
        <v>14075</v>
      </c>
      <c r="N4870">
        <v>2.230555555</v>
      </c>
      <c r="O4870">
        <v>0</v>
      </c>
      <c r="P4870">
        <v>4</v>
      </c>
      <c r="Q4870">
        <v>0</v>
      </c>
      <c r="R4870">
        <v>0</v>
      </c>
      <c r="S4870">
        <v>0</v>
      </c>
      <c r="T4870">
        <v>28</v>
      </c>
      <c r="U4870">
        <v>0</v>
      </c>
      <c r="V4870">
        <v>0</v>
      </c>
      <c r="W4870">
        <v>0</v>
      </c>
      <c r="X4870">
        <v>5.4830921876940852</v>
      </c>
      <c r="Y4870">
        <v>0</v>
      </c>
      <c r="Z4870">
        <v>0</v>
      </c>
      <c r="AA4870">
        <v>0</v>
      </c>
      <c r="AB4870">
        <v>76.754428183536746</v>
      </c>
      <c r="AC4870">
        <v>0</v>
      </c>
      <c r="AD4870">
        <v>0</v>
      </c>
      <c r="AE4870">
        <v>82.237520371230829</v>
      </c>
    </row>
    <row r="4871" spans="1:31" x14ac:dyDescent="0.25">
      <c r="A4871">
        <v>2369957</v>
      </c>
      <c r="B4871">
        <v>1</v>
      </c>
      <c r="C4871" t="s">
        <v>80</v>
      </c>
      <c r="D4871" t="s">
        <v>106</v>
      </c>
      <c r="E4871" t="s">
        <v>148</v>
      </c>
      <c r="F4871" t="s">
        <v>14076</v>
      </c>
      <c r="G4871" t="s">
        <v>156</v>
      </c>
      <c r="H4871" t="s">
        <v>151</v>
      </c>
      <c r="I4871" t="s">
        <v>136</v>
      </c>
      <c r="J4871" t="s">
        <v>137</v>
      </c>
      <c r="K4871" t="s">
        <v>138</v>
      </c>
      <c r="L4871" t="s">
        <v>14077</v>
      </c>
      <c r="M4871" t="s">
        <v>14078</v>
      </c>
      <c r="N4871">
        <v>0.73583333299999998</v>
      </c>
      <c r="O4871">
        <v>0</v>
      </c>
      <c r="P4871">
        <v>3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0.86850016527180662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0.86850016527180662</v>
      </c>
    </row>
    <row r="4872" spans="1:31" x14ac:dyDescent="0.25">
      <c r="A4872">
        <v>2369983</v>
      </c>
      <c r="B4872">
        <v>1</v>
      </c>
      <c r="C4872" t="s">
        <v>81</v>
      </c>
      <c r="D4872" t="s">
        <v>120</v>
      </c>
      <c r="E4872" t="s">
        <v>225</v>
      </c>
      <c r="F4872" t="s">
        <v>14079</v>
      </c>
      <c r="G4872" t="s">
        <v>219</v>
      </c>
      <c r="H4872" t="s">
        <v>151</v>
      </c>
      <c r="I4872" t="s">
        <v>136</v>
      </c>
      <c r="J4872" t="s">
        <v>137</v>
      </c>
      <c r="K4872" t="s">
        <v>138</v>
      </c>
      <c r="L4872" t="s">
        <v>14080</v>
      </c>
      <c r="M4872" t="s">
        <v>14081</v>
      </c>
      <c r="N4872">
        <v>1.872222222</v>
      </c>
      <c r="O4872">
        <v>0</v>
      </c>
      <c r="P4872">
        <v>78</v>
      </c>
      <c r="Q4872">
        <v>0</v>
      </c>
      <c r="R4872">
        <v>0</v>
      </c>
      <c r="S4872">
        <v>0</v>
      </c>
      <c r="T4872">
        <v>6</v>
      </c>
      <c r="U4872">
        <v>0</v>
      </c>
      <c r="V4872">
        <v>0</v>
      </c>
      <c r="W4872">
        <v>0</v>
      </c>
      <c r="X4872">
        <v>29.764821185414611</v>
      </c>
      <c r="Y4872">
        <v>0</v>
      </c>
      <c r="Z4872">
        <v>0</v>
      </c>
      <c r="AA4872">
        <v>0</v>
      </c>
      <c r="AB4872">
        <v>6.3423490979240462</v>
      </c>
      <c r="AC4872">
        <v>0</v>
      </c>
      <c r="AD4872">
        <v>0</v>
      </c>
      <c r="AE4872">
        <v>36.107170283338661</v>
      </c>
    </row>
    <row r="4873" spans="1:31" x14ac:dyDescent="0.25">
      <c r="A4873">
        <v>2370149</v>
      </c>
      <c r="B4873">
        <v>1</v>
      </c>
      <c r="C4873" t="s">
        <v>80</v>
      </c>
      <c r="D4873" t="s">
        <v>102</v>
      </c>
      <c r="E4873" t="s">
        <v>132</v>
      </c>
      <c r="F4873" t="s">
        <v>14082</v>
      </c>
      <c r="G4873" t="s">
        <v>142</v>
      </c>
      <c r="H4873" t="s">
        <v>135</v>
      </c>
      <c r="I4873" t="s">
        <v>136</v>
      </c>
      <c r="J4873" t="s">
        <v>137</v>
      </c>
      <c r="K4873" t="s">
        <v>138</v>
      </c>
      <c r="L4873" t="s">
        <v>14083</v>
      </c>
      <c r="M4873" t="s">
        <v>14084</v>
      </c>
      <c r="N4873">
        <v>2.7949999999999999</v>
      </c>
      <c r="O4873">
        <v>0</v>
      </c>
      <c r="P4873">
        <v>1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0.70603733404849889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0.70603733404849889</v>
      </c>
    </row>
    <row r="4874" spans="1:31" x14ac:dyDescent="0.25">
      <c r="A4874">
        <v>2370126</v>
      </c>
      <c r="B4874">
        <v>1</v>
      </c>
      <c r="C4874" t="s">
        <v>81</v>
      </c>
      <c r="D4874" t="s">
        <v>120</v>
      </c>
      <c r="E4874" t="s">
        <v>171</v>
      </c>
      <c r="F4874" t="s">
        <v>8550</v>
      </c>
      <c r="G4874" t="s">
        <v>168</v>
      </c>
      <c r="H4874" t="s">
        <v>135</v>
      </c>
      <c r="I4874" t="s">
        <v>136</v>
      </c>
      <c r="J4874" t="s">
        <v>137</v>
      </c>
      <c r="K4874" t="s">
        <v>138</v>
      </c>
      <c r="L4874" t="s">
        <v>14085</v>
      </c>
      <c r="M4874" t="s">
        <v>14086</v>
      </c>
      <c r="N4874">
        <v>1.163333333</v>
      </c>
      <c r="O4874">
        <v>0</v>
      </c>
      <c r="P4874">
        <v>503</v>
      </c>
      <c r="Q4874">
        <v>31</v>
      </c>
      <c r="R4874">
        <v>56</v>
      </c>
      <c r="S4874">
        <v>4</v>
      </c>
      <c r="T4874">
        <v>29</v>
      </c>
      <c r="U4874">
        <v>0</v>
      </c>
      <c r="V4874">
        <v>1</v>
      </c>
      <c r="W4874">
        <v>0</v>
      </c>
      <c r="X4874">
        <v>179.82296023409717</v>
      </c>
      <c r="Y4874">
        <v>312.87596465075717</v>
      </c>
      <c r="Z4874">
        <v>153.56763509312523</v>
      </c>
      <c r="AA4874">
        <v>8.775060702420614</v>
      </c>
      <c r="AB4874">
        <v>24.179872879333878</v>
      </c>
      <c r="AC4874">
        <v>0</v>
      </c>
      <c r="AD4874">
        <v>53.621629033327608</v>
      </c>
      <c r="AE4874">
        <v>732.84312259306171</v>
      </c>
    </row>
    <row r="4875" spans="1:31" x14ac:dyDescent="0.25">
      <c r="A4875">
        <v>2370106</v>
      </c>
      <c r="B4875">
        <v>1</v>
      </c>
      <c r="C4875" t="s">
        <v>80</v>
      </c>
      <c r="D4875" t="s">
        <v>106</v>
      </c>
      <c r="E4875" t="s">
        <v>171</v>
      </c>
      <c r="F4875" t="s">
        <v>14087</v>
      </c>
      <c r="G4875" t="s">
        <v>168</v>
      </c>
      <c r="H4875" t="s">
        <v>135</v>
      </c>
      <c r="I4875" t="s">
        <v>653</v>
      </c>
      <c r="J4875" t="s">
        <v>137</v>
      </c>
      <c r="K4875" t="s">
        <v>138</v>
      </c>
      <c r="L4875" t="s">
        <v>14088</v>
      </c>
      <c r="M4875" t="s">
        <v>14089</v>
      </c>
      <c r="N4875">
        <v>1.1111111E-2</v>
      </c>
      <c r="O4875">
        <v>0</v>
      </c>
      <c r="P4875">
        <v>827</v>
      </c>
      <c r="Q4875">
        <v>2</v>
      </c>
      <c r="R4875">
        <v>45</v>
      </c>
      <c r="S4875">
        <v>5</v>
      </c>
      <c r="T4875">
        <v>94</v>
      </c>
      <c r="U4875">
        <v>0</v>
      </c>
      <c r="V4875">
        <v>0</v>
      </c>
      <c r="W4875">
        <v>0</v>
      </c>
      <c r="X4875">
        <v>1.3870976599847329</v>
      </c>
      <c r="Y4875">
        <v>0.10695931803924447</v>
      </c>
      <c r="Z4875">
        <v>1.3490472832112665</v>
      </c>
      <c r="AA4875">
        <v>6.7077464599555547E-2</v>
      </c>
      <c r="AB4875">
        <v>0.70826831281799962</v>
      </c>
      <c r="AC4875">
        <v>0</v>
      </c>
      <c r="AD4875">
        <v>0</v>
      </c>
      <c r="AE4875">
        <v>3.6184500386527993</v>
      </c>
    </row>
    <row r="4876" spans="1:31" x14ac:dyDescent="0.25">
      <c r="A4876">
        <v>2369857</v>
      </c>
      <c r="B4876">
        <v>1</v>
      </c>
      <c r="C4876" t="s">
        <v>80</v>
      </c>
      <c r="D4876" t="s">
        <v>99</v>
      </c>
      <c r="E4876" t="s">
        <v>148</v>
      </c>
      <c r="F4876" t="s">
        <v>14090</v>
      </c>
      <c r="G4876" t="s">
        <v>160</v>
      </c>
      <c r="H4876" t="s">
        <v>151</v>
      </c>
      <c r="I4876" t="s">
        <v>136</v>
      </c>
      <c r="J4876" t="s">
        <v>137</v>
      </c>
      <c r="K4876" t="s">
        <v>138</v>
      </c>
      <c r="L4876" t="s">
        <v>14091</v>
      </c>
      <c r="M4876" t="s">
        <v>14092</v>
      </c>
      <c r="N4876">
        <v>2.0099999999999998</v>
      </c>
      <c r="O4876">
        <v>0</v>
      </c>
      <c r="P4876">
        <v>2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0.92294951672842229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0.92294951672842229</v>
      </c>
    </row>
    <row r="4877" spans="1:31" x14ac:dyDescent="0.25">
      <c r="A4877">
        <v>2369714</v>
      </c>
      <c r="B4877">
        <v>1</v>
      </c>
      <c r="C4877" t="s">
        <v>80</v>
      </c>
      <c r="D4877" t="s">
        <v>106</v>
      </c>
      <c r="E4877" t="s">
        <v>148</v>
      </c>
      <c r="F4877" t="s">
        <v>14093</v>
      </c>
      <c r="G4877" t="s">
        <v>160</v>
      </c>
      <c r="H4877" t="s">
        <v>151</v>
      </c>
      <c r="I4877" t="s">
        <v>136</v>
      </c>
      <c r="J4877" t="s">
        <v>137</v>
      </c>
      <c r="K4877" t="s">
        <v>138</v>
      </c>
      <c r="L4877" t="s">
        <v>14094</v>
      </c>
      <c r="M4877" t="s">
        <v>14095</v>
      </c>
      <c r="N4877">
        <v>0.50111111100000005</v>
      </c>
      <c r="O4877">
        <v>0</v>
      </c>
      <c r="P4877">
        <v>1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9.5968634795628893E-2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9.5968634795628893E-2</v>
      </c>
    </row>
    <row r="4878" spans="1:31" x14ac:dyDescent="0.25">
      <c r="A4878">
        <v>2369874</v>
      </c>
      <c r="B4878">
        <v>1</v>
      </c>
      <c r="C4878" t="s">
        <v>80</v>
      </c>
      <c r="D4878" t="s">
        <v>105</v>
      </c>
      <c r="E4878" t="s">
        <v>225</v>
      </c>
      <c r="F4878" t="s">
        <v>14096</v>
      </c>
      <c r="G4878" t="s">
        <v>252</v>
      </c>
      <c r="H4878" t="s">
        <v>151</v>
      </c>
      <c r="I4878" t="s">
        <v>136</v>
      </c>
      <c r="J4878" t="s">
        <v>137</v>
      </c>
      <c r="K4878" t="s">
        <v>245</v>
      </c>
      <c r="L4878" t="s">
        <v>14097</v>
      </c>
      <c r="M4878" t="s">
        <v>14098</v>
      </c>
      <c r="N4878">
        <v>4.7369444439999997</v>
      </c>
      <c r="O4878">
        <v>0</v>
      </c>
      <c r="P4878">
        <v>25</v>
      </c>
      <c r="Q4878">
        <v>0</v>
      </c>
      <c r="R4878">
        <v>0</v>
      </c>
      <c r="S4878">
        <v>0</v>
      </c>
      <c r="T4878">
        <v>2</v>
      </c>
      <c r="U4878">
        <v>0</v>
      </c>
      <c r="V4878">
        <v>0</v>
      </c>
      <c r="W4878">
        <v>0</v>
      </c>
      <c r="X4878">
        <v>39.107428917921908</v>
      </c>
      <c r="Y4878">
        <v>0</v>
      </c>
      <c r="Z4878">
        <v>0</v>
      </c>
      <c r="AA4878">
        <v>0</v>
      </c>
      <c r="AB4878">
        <v>10.776654963972884</v>
      </c>
      <c r="AC4878">
        <v>0</v>
      </c>
      <c r="AD4878">
        <v>0</v>
      </c>
      <c r="AE4878">
        <v>49.884083881894796</v>
      </c>
    </row>
    <row r="4879" spans="1:31" x14ac:dyDescent="0.25">
      <c r="A4879">
        <v>2369711</v>
      </c>
      <c r="B4879">
        <v>1</v>
      </c>
      <c r="C4879" t="s">
        <v>81</v>
      </c>
      <c r="D4879" t="s">
        <v>113</v>
      </c>
      <c r="E4879" t="s">
        <v>132</v>
      </c>
      <c r="F4879" t="s">
        <v>14099</v>
      </c>
      <c r="G4879" t="s">
        <v>168</v>
      </c>
      <c r="H4879" t="s">
        <v>135</v>
      </c>
      <c r="I4879" t="s">
        <v>136</v>
      </c>
      <c r="J4879" t="s">
        <v>137</v>
      </c>
      <c r="K4879" t="s">
        <v>138</v>
      </c>
      <c r="L4879" t="s">
        <v>14100</v>
      </c>
      <c r="M4879" t="s">
        <v>14101</v>
      </c>
      <c r="N4879">
        <v>0.745</v>
      </c>
      <c r="O4879">
        <v>4</v>
      </c>
      <c r="P4879">
        <v>119</v>
      </c>
      <c r="Q4879">
        <v>18</v>
      </c>
      <c r="R4879">
        <v>39</v>
      </c>
      <c r="S4879">
        <v>4</v>
      </c>
      <c r="T4879">
        <v>48</v>
      </c>
      <c r="U4879">
        <v>0</v>
      </c>
      <c r="V4879">
        <v>0</v>
      </c>
      <c r="W4879">
        <v>6.3199560505823866</v>
      </c>
      <c r="X4879">
        <v>17.266887993697036</v>
      </c>
      <c r="Y4879">
        <v>146.28209335417071</v>
      </c>
      <c r="Z4879">
        <v>91.031043396496543</v>
      </c>
      <c r="AA4879">
        <v>5.6876038151653461</v>
      </c>
      <c r="AB4879">
        <v>18.227106723215243</v>
      </c>
      <c r="AC4879">
        <v>0</v>
      </c>
      <c r="AD4879">
        <v>0</v>
      </c>
      <c r="AE4879">
        <v>284.81469133332723</v>
      </c>
    </row>
    <row r="4880" spans="1:31" x14ac:dyDescent="0.25">
      <c r="A4880">
        <v>2369734</v>
      </c>
      <c r="B4880">
        <v>1</v>
      </c>
      <c r="C4880" t="s">
        <v>81</v>
      </c>
      <c r="D4880" t="s">
        <v>126</v>
      </c>
      <c r="E4880" t="s">
        <v>225</v>
      </c>
      <c r="F4880" t="s">
        <v>14102</v>
      </c>
      <c r="G4880" t="s">
        <v>219</v>
      </c>
      <c r="H4880" t="s">
        <v>151</v>
      </c>
      <c r="I4880" t="s">
        <v>136</v>
      </c>
      <c r="J4880" t="s">
        <v>137</v>
      </c>
      <c r="K4880" t="s">
        <v>138</v>
      </c>
      <c r="L4880" t="s">
        <v>14103</v>
      </c>
      <c r="M4880" t="s">
        <v>14104</v>
      </c>
      <c r="N4880">
        <v>4.2980555550000004</v>
      </c>
      <c r="O4880">
        <v>0</v>
      </c>
      <c r="P4880">
        <v>2</v>
      </c>
      <c r="Q4880">
        <v>0</v>
      </c>
      <c r="R4880">
        <v>3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2.3377742846342802</v>
      </c>
      <c r="Y4880">
        <v>0</v>
      </c>
      <c r="Z4880">
        <v>17.914166552289736</v>
      </c>
      <c r="AA4880">
        <v>0</v>
      </c>
      <c r="AB4880">
        <v>0</v>
      </c>
      <c r="AC4880">
        <v>0</v>
      </c>
      <c r="AD4880">
        <v>0</v>
      </c>
      <c r="AE4880">
        <v>20.251940836924014</v>
      </c>
    </row>
    <row r="4881" spans="1:31" x14ac:dyDescent="0.25">
      <c r="A4881">
        <v>2369880</v>
      </c>
      <c r="B4881">
        <v>1</v>
      </c>
      <c r="C4881" t="s">
        <v>81</v>
      </c>
      <c r="D4881" t="s">
        <v>120</v>
      </c>
      <c r="E4881" t="s">
        <v>148</v>
      </c>
      <c r="F4881" t="s">
        <v>14105</v>
      </c>
      <c r="G4881" t="s">
        <v>160</v>
      </c>
      <c r="H4881" t="s">
        <v>151</v>
      </c>
      <c r="I4881" t="s">
        <v>136</v>
      </c>
      <c r="J4881" t="s">
        <v>137</v>
      </c>
      <c r="K4881" t="s">
        <v>138</v>
      </c>
      <c r="L4881" t="s">
        <v>14106</v>
      </c>
      <c r="M4881" t="s">
        <v>14107</v>
      </c>
      <c r="N4881">
        <v>0.98333333300000003</v>
      </c>
      <c r="O4881">
        <v>0</v>
      </c>
      <c r="P4881">
        <v>1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0.23054355577847999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0.23054355577847999</v>
      </c>
    </row>
    <row r="4882" spans="1:31" x14ac:dyDescent="0.25">
      <c r="A4882">
        <v>2370129</v>
      </c>
      <c r="B4882">
        <v>1</v>
      </c>
      <c r="C4882" t="s">
        <v>81</v>
      </c>
      <c r="D4882" t="s">
        <v>114</v>
      </c>
      <c r="E4882" t="s">
        <v>132</v>
      </c>
      <c r="F4882" t="s">
        <v>14108</v>
      </c>
      <c r="G4882" t="s">
        <v>134</v>
      </c>
      <c r="H4882" t="s">
        <v>135</v>
      </c>
      <c r="I4882" t="s">
        <v>136</v>
      </c>
      <c r="J4882" t="s">
        <v>137</v>
      </c>
      <c r="K4882" t="s">
        <v>138</v>
      </c>
      <c r="L4882" t="s">
        <v>14109</v>
      </c>
      <c r="M4882" t="s">
        <v>14110</v>
      </c>
      <c r="N4882">
        <v>2.2966666660000001</v>
      </c>
      <c r="O4882">
        <v>0</v>
      </c>
      <c r="P4882">
        <v>56</v>
      </c>
      <c r="Q4882">
        <v>0</v>
      </c>
      <c r="R4882">
        <v>0</v>
      </c>
      <c r="S4882">
        <v>0</v>
      </c>
      <c r="T4882">
        <v>5</v>
      </c>
      <c r="U4882">
        <v>0</v>
      </c>
      <c r="V4882">
        <v>0</v>
      </c>
      <c r="W4882">
        <v>0</v>
      </c>
      <c r="X4882">
        <v>14.840850884803686</v>
      </c>
      <c r="Y4882">
        <v>0</v>
      </c>
      <c r="Z4882">
        <v>0</v>
      </c>
      <c r="AA4882">
        <v>0</v>
      </c>
      <c r="AB4882">
        <v>0.71569546749604718</v>
      </c>
      <c r="AC4882">
        <v>0</v>
      </c>
      <c r="AD4882">
        <v>0</v>
      </c>
      <c r="AE4882">
        <v>15.556546352299733</v>
      </c>
    </row>
    <row r="4883" spans="1:31" x14ac:dyDescent="0.25">
      <c r="A4883">
        <v>2369797</v>
      </c>
      <c r="B4883">
        <v>1</v>
      </c>
      <c r="C4883" t="s">
        <v>81</v>
      </c>
      <c r="D4883" t="s">
        <v>128</v>
      </c>
      <c r="E4883" t="s">
        <v>166</v>
      </c>
      <c r="F4883" t="s">
        <v>1184</v>
      </c>
      <c r="G4883" t="s">
        <v>168</v>
      </c>
      <c r="H4883" t="s">
        <v>135</v>
      </c>
      <c r="I4883" t="s">
        <v>136</v>
      </c>
      <c r="J4883" t="s">
        <v>137</v>
      </c>
      <c r="K4883" t="s">
        <v>138</v>
      </c>
      <c r="L4883" t="s">
        <v>14111</v>
      </c>
      <c r="M4883" t="s">
        <v>14112</v>
      </c>
      <c r="N4883">
        <v>0.51388888799999999</v>
      </c>
      <c r="O4883">
        <v>0</v>
      </c>
      <c r="P4883">
        <v>964</v>
      </c>
      <c r="Q4883">
        <v>1</v>
      </c>
      <c r="R4883">
        <v>9</v>
      </c>
      <c r="S4883">
        <v>15</v>
      </c>
      <c r="T4883">
        <v>127</v>
      </c>
      <c r="U4883">
        <v>0</v>
      </c>
      <c r="V4883">
        <v>0</v>
      </c>
      <c r="W4883">
        <v>0</v>
      </c>
      <c r="X4883">
        <v>69.771419614960607</v>
      </c>
      <c r="Y4883">
        <v>6.7222943514888192</v>
      </c>
      <c r="Z4883">
        <v>11.486919601665498</v>
      </c>
      <c r="AA4883">
        <v>56.584935501573618</v>
      </c>
      <c r="AB4883">
        <v>25.427404887770948</v>
      </c>
      <c r="AC4883">
        <v>0</v>
      </c>
      <c r="AD4883">
        <v>0</v>
      </c>
      <c r="AE4883">
        <v>169.99297395745947</v>
      </c>
    </row>
    <row r="4884" spans="1:31" x14ac:dyDescent="0.25">
      <c r="A4884">
        <v>2369751</v>
      </c>
      <c r="B4884">
        <v>1</v>
      </c>
      <c r="C4884" t="s">
        <v>80</v>
      </c>
      <c r="D4884" t="s">
        <v>94</v>
      </c>
      <c r="E4884" t="s">
        <v>225</v>
      </c>
      <c r="F4884" t="s">
        <v>14113</v>
      </c>
      <c r="G4884" t="s">
        <v>744</v>
      </c>
      <c r="H4884" t="s">
        <v>151</v>
      </c>
      <c r="I4884" t="s">
        <v>136</v>
      </c>
      <c r="J4884" t="s">
        <v>137</v>
      </c>
      <c r="K4884" t="s">
        <v>138</v>
      </c>
      <c r="L4884" t="s">
        <v>14114</v>
      </c>
      <c r="M4884" t="s">
        <v>14115</v>
      </c>
      <c r="N4884">
        <v>3.5588888879999998</v>
      </c>
      <c r="O4884">
        <v>0</v>
      </c>
      <c r="P4884">
        <v>44</v>
      </c>
      <c r="Q4884">
        <v>0</v>
      </c>
      <c r="R4884">
        <v>0</v>
      </c>
      <c r="S4884">
        <v>0</v>
      </c>
      <c r="T4884">
        <v>6</v>
      </c>
      <c r="U4884">
        <v>0</v>
      </c>
      <c r="V4884">
        <v>0</v>
      </c>
      <c r="W4884">
        <v>0</v>
      </c>
      <c r="X4884">
        <v>19.217660072947325</v>
      </c>
      <c r="Y4884">
        <v>0</v>
      </c>
      <c r="Z4884">
        <v>0</v>
      </c>
      <c r="AA4884">
        <v>0</v>
      </c>
      <c r="AB4884">
        <v>8.2625360853447223</v>
      </c>
      <c r="AC4884">
        <v>0</v>
      </c>
      <c r="AD4884">
        <v>0</v>
      </c>
      <c r="AE4884">
        <v>27.480196158292046</v>
      </c>
    </row>
    <row r="4885" spans="1:31" x14ac:dyDescent="0.25">
      <c r="A4885">
        <v>2369937</v>
      </c>
      <c r="B4885">
        <v>1</v>
      </c>
      <c r="C4885" t="s">
        <v>80</v>
      </c>
      <c r="D4885" t="s">
        <v>105</v>
      </c>
      <c r="E4885" t="s">
        <v>166</v>
      </c>
      <c r="F4885" t="s">
        <v>3182</v>
      </c>
      <c r="G4885" t="s">
        <v>489</v>
      </c>
      <c r="H4885" t="s">
        <v>135</v>
      </c>
      <c r="I4885" t="s">
        <v>136</v>
      </c>
      <c r="J4885" t="s">
        <v>137</v>
      </c>
      <c r="K4885" t="s">
        <v>138</v>
      </c>
      <c r="L4885" t="s">
        <v>14116</v>
      </c>
      <c r="M4885" t="s">
        <v>14117</v>
      </c>
      <c r="N4885">
        <v>1.2894444439999999</v>
      </c>
      <c r="O4885">
        <v>1</v>
      </c>
      <c r="P4885">
        <v>297</v>
      </c>
      <c r="Q4885">
        <v>2</v>
      </c>
      <c r="R4885">
        <v>18</v>
      </c>
      <c r="S4885">
        <v>15</v>
      </c>
      <c r="T4885">
        <v>64</v>
      </c>
      <c r="U4885">
        <v>4</v>
      </c>
      <c r="V4885">
        <v>0</v>
      </c>
      <c r="W4885">
        <v>1.229668035347977</v>
      </c>
      <c r="X4885">
        <v>117.8448420207835</v>
      </c>
      <c r="Y4885">
        <v>3.5682555197378369</v>
      </c>
      <c r="Z4885">
        <v>31.165838003150309</v>
      </c>
      <c r="AA4885">
        <v>194.36603960630879</v>
      </c>
      <c r="AB4885">
        <v>115.99718653946053</v>
      </c>
      <c r="AC4885">
        <v>40.929749751109043</v>
      </c>
      <c r="AD4885">
        <v>0</v>
      </c>
      <c r="AE4885">
        <v>505.10157947589795</v>
      </c>
    </row>
    <row r="4886" spans="1:31" x14ac:dyDescent="0.25">
      <c r="A4886">
        <v>2370043</v>
      </c>
      <c r="B4886">
        <v>1</v>
      </c>
      <c r="C4886" t="s">
        <v>81</v>
      </c>
      <c r="D4886" t="s">
        <v>123</v>
      </c>
      <c r="E4886" t="s">
        <v>154</v>
      </c>
      <c r="F4886" t="s">
        <v>14118</v>
      </c>
      <c r="G4886" t="s">
        <v>299</v>
      </c>
      <c r="H4886" t="s">
        <v>151</v>
      </c>
      <c r="I4886" t="s">
        <v>136</v>
      </c>
      <c r="J4886" t="s">
        <v>137</v>
      </c>
      <c r="K4886" t="s">
        <v>138</v>
      </c>
      <c r="L4886" t="s">
        <v>14119</v>
      </c>
      <c r="M4886" t="s">
        <v>14120</v>
      </c>
      <c r="N4886">
        <v>1.63</v>
      </c>
      <c r="O4886">
        <v>0</v>
      </c>
      <c r="P4886">
        <v>9</v>
      </c>
      <c r="Q4886">
        <v>0</v>
      </c>
      <c r="R4886">
        <v>45</v>
      </c>
      <c r="S4886">
        <v>0</v>
      </c>
      <c r="T4886">
        <v>14</v>
      </c>
      <c r="U4886">
        <v>0</v>
      </c>
      <c r="V4886">
        <v>0</v>
      </c>
      <c r="W4886">
        <v>0</v>
      </c>
      <c r="X4886">
        <v>2.6650875345014797</v>
      </c>
      <c r="Y4886">
        <v>0</v>
      </c>
      <c r="Z4886">
        <v>35.668331298436151</v>
      </c>
      <c r="AA4886">
        <v>0</v>
      </c>
      <c r="AB4886">
        <v>13.949925333576182</v>
      </c>
      <c r="AC4886">
        <v>0</v>
      </c>
      <c r="AD4886">
        <v>0</v>
      </c>
      <c r="AE4886">
        <v>52.283344166513814</v>
      </c>
    </row>
    <row r="4887" spans="1:31" x14ac:dyDescent="0.25">
      <c r="A4887">
        <v>2370089</v>
      </c>
      <c r="B4887">
        <v>1</v>
      </c>
      <c r="C4887" t="s">
        <v>80</v>
      </c>
      <c r="D4887" t="s">
        <v>93</v>
      </c>
      <c r="E4887" t="s">
        <v>225</v>
      </c>
      <c r="F4887" t="s">
        <v>14121</v>
      </c>
      <c r="G4887" t="s">
        <v>219</v>
      </c>
      <c r="H4887" t="s">
        <v>151</v>
      </c>
      <c r="I4887" t="s">
        <v>136</v>
      </c>
      <c r="J4887" t="s">
        <v>137</v>
      </c>
      <c r="K4887" t="s">
        <v>138</v>
      </c>
      <c r="L4887" t="s">
        <v>14122</v>
      </c>
      <c r="M4887" t="s">
        <v>14123</v>
      </c>
      <c r="N4887">
        <v>1.1391666659999999</v>
      </c>
      <c r="O4887">
        <v>0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</row>
    <row r="4888" spans="1:31" x14ac:dyDescent="0.25">
      <c r="A4888">
        <v>2370146</v>
      </c>
      <c r="B4888">
        <v>1</v>
      </c>
      <c r="C4888" t="s">
        <v>80</v>
      </c>
      <c r="D4888" t="s">
        <v>99</v>
      </c>
      <c r="E4888" t="s">
        <v>148</v>
      </c>
      <c r="F4888" t="s">
        <v>14124</v>
      </c>
      <c r="G4888" t="s">
        <v>160</v>
      </c>
      <c r="H4888" t="s">
        <v>151</v>
      </c>
      <c r="I4888" t="s">
        <v>136</v>
      </c>
      <c r="J4888" t="s">
        <v>137</v>
      </c>
      <c r="K4888" t="s">
        <v>138</v>
      </c>
      <c r="L4888" t="s">
        <v>14125</v>
      </c>
      <c r="M4888" t="s">
        <v>14126</v>
      </c>
      <c r="N4888">
        <v>2.3386111110000001</v>
      </c>
      <c r="O4888">
        <v>0</v>
      </c>
      <c r="P4888">
        <v>1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</row>
    <row r="4889" spans="1:31" x14ac:dyDescent="0.25">
      <c r="A4889">
        <v>2369837</v>
      </c>
      <c r="B4889">
        <v>1</v>
      </c>
      <c r="C4889" t="s">
        <v>80</v>
      </c>
      <c r="D4889" t="s">
        <v>109</v>
      </c>
      <c r="E4889" t="s">
        <v>166</v>
      </c>
      <c r="F4889" t="s">
        <v>9166</v>
      </c>
      <c r="G4889" t="s">
        <v>244</v>
      </c>
      <c r="H4889" t="s">
        <v>135</v>
      </c>
      <c r="I4889" t="s">
        <v>136</v>
      </c>
      <c r="J4889" t="s">
        <v>137</v>
      </c>
      <c r="K4889" t="s">
        <v>245</v>
      </c>
      <c r="L4889" t="s">
        <v>14127</v>
      </c>
      <c r="M4889" t="s">
        <v>14128</v>
      </c>
      <c r="N4889">
        <v>0.37333333299999999</v>
      </c>
      <c r="O4889">
        <v>0</v>
      </c>
      <c r="P4889">
        <v>3220</v>
      </c>
      <c r="Q4889">
        <v>0</v>
      </c>
      <c r="R4889">
        <v>190</v>
      </c>
      <c r="S4889">
        <v>6</v>
      </c>
      <c r="T4889">
        <v>797</v>
      </c>
      <c r="U4889">
        <v>3</v>
      </c>
      <c r="V4889">
        <v>2</v>
      </c>
      <c r="W4889">
        <v>0</v>
      </c>
      <c r="X4889">
        <v>245.37976217850098</v>
      </c>
      <c r="Y4889">
        <v>0</v>
      </c>
      <c r="Z4889">
        <v>90.949818406401221</v>
      </c>
      <c r="AA4889">
        <v>7.99196778164512</v>
      </c>
      <c r="AB4889">
        <v>257.66466337866143</v>
      </c>
      <c r="AC4889">
        <v>97.189192968537611</v>
      </c>
      <c r="AD4889">
        <v>2.8940003518219735</v>
      </c>
      <c r="AE4889">
        <v>702.06940506556828</v>
      </c>
    </row>
    <row r="4890" spans="1:31" x14ac:dyDescent="0.25">
      <c r="A4890">
        <v>2369980</v>
      </c>
      <c r="B4890">
        <v>1</v>
      </c>
      <c r="C4890" t="s">
        <v>81</v>
      </c>
      <c r="D4890" t="s">
        <v>120</v>
      </c>
      <c r="E4890" t="s">
        <v>154</v>
      </c>
      <c r="F4890" t="s">
        <v>14129</v>
      </c>
      <c r="G4890" t="s">
        <v>299</v>
      </c>
      <c r="H4890" t="s">
        <v>151</v>
      </c>
      <c r="I4890" t="s">
        <v>136</v>
      </c>
      <c r="J4890" t="s">
        <v>137</v>
      </c>
      <c r="K4890" t="s">
        <v>138</v>
      </c>
      <c r="L4890" t="s">
        <v>14130</v>
      </c>
      <c r="M4890" t="s">
        <v>14131</v>
      </c>
      <c r="N4890">
        <v>3.3902777770000001</v>
      </c>
      <c r="O4890">
        <v>0</v>
      </c>
      <c r="P4890">
        <v>0</v>
      </c>
      <c r="Q4890">
        <v>0</v>
      </c>
      <c r="R4890">
        <v>4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20.351276171285924</v>
      </c>
      <c r="AA4890">
        <v>0</v>
      </c>
      <c r="AB4890">
        <v>0</v>
      </c>
      <c r="AC4890">
        <v>0</v>
      </c>
      <c r="AD4890">
        <v>0</v>
      </c>
      <c r="AE4890">
        <v>20.351276171285924</v>
      </c>
    </row>
    <row r="4891" spans="1:31" x14ac:dyDescent="0.25">
      <c r="A4891">
        <v>2370003</v>
      </c>
      <c r="B4891">
        <v>1</v>
      </c>
      <c r="C4891" t="s">
        <v>81</v>
      </c>
      <c r="D4891" t="s">
        <v>113</v>
      </c>
      <c r="E4891" t="s">
        <v>225</v>
      </c>
      <c r="F4891" t="s">
        <v>14132</v>
      </c>
      <c r="G4891" t="s">
        <v>219</v>
      </c>
      <c r="H4891" t="s">
        <v>151</v>
      </c>
      <c r="I4891" t="s">
        <v>136</v>
      </c>
      <c r="J4891" t="s">
        <v>137</v>
      </c>
      <c r="K4891" t="s">
        <v>138</v>
      </c>
      <c r="L4891" t="s">
        <v>14133</v>
      </c>
      <c r="M4891" t="s">
        <v>14134</v>
      </c>
      <c r="N4891">
        <v>3.0416666659999998</v>
      </c>
      <c r="O4891">
        <v>0</v>
      </c>
      <c r="P4891">
        <v>3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0.25384026654825498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0.25384026654825498</v>
      </c>
    </row>
    <row r="4892" spans="1:31" x14ac:dyDescent="0.25">
      <c r="A4892">
        <v>2369774</v>
      </c>
      <c r="B4892">
        <v>1</v>
      </c>
      <c r="C4892" t="s">
        <v>80</v>
      </c>
      <c r="D4892" t="s">
        <v>84</v>
      </c>
      <c r="E4892" t="s">
        <v>148</v>
      </c>
      <c r="F4892" t="s">
        <v>14135</v>
      </c>
      <c r="G4892" t="s">
        <v>160</v>
      </c>
      <c r="H4892" t="s">
        <v>151</v>
      </c>
      <c r="I4892" t="s">
        <v>136</v>
      </c>
      <c r="J4892" t="s">
        <v>137</v>
      </c>
      <c r="K4892" t="s">
        <v>138</v>
      </c>
      <c r="L4892" t="s">
        <v>14136</v>
      </c>
      <c r="M4892" t="s">
        <v>14137</v>
      </c>
      <c r="N4892">
        <v>1.1869444440000001</v>
      </c>
      <c r="O4892">
        <v>0</v>
      </c>
      <c r="P4892">
        <v>5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0.54685397921250567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0.54685397921250567</v>
      </c>
    </row>
    <row r="4893" spans="1:31" x14ac:dyDescent="0.25">
      <c r="A4893">
        <v>2369668</v>
      </c>
      <c r="B4893">
        <v>1</v>
      </c>
      <c r="C4893" t="s">
        <v>80</v>
      </c>
      <c r="D4893" t="s">
        <v>83</v>
      </c>
      <c r="E4893" t="s">
        <v>171</v>
      </c>
      <c r="F4893" t="s">
        <v>10626</v>
      </c>
      <c r="G4893" t="s">
        <v>168</v>
      </c>
      <c r="H4893" t="s">
        <v>135</v>
      </c>
      <c r="I4893" t="s">
        <v>136</v>
      </c>
      <c r="J4893" t="s">
        <v>137</v>
      </c>
      <c r="K4893" t="s">
        <v>138</v>
      </c>
      <c r="L4893" t="s">
        <v>14138</v>
      </c>
      <c r="M4893" t="s">
        <v>14139</v>
      </c>
      <c r="N4893">
        <v>0.14249999999999999</v>
      </c>
      <c r="O4893">
        <v>0</v>
      </c>
      <c r="P4893">
        <v>537</v>
      </c>
      <c r="Q4893">
        <v>0</v>
      </c>
      <c r="R4893">
        <v>23</v>
      </c>
      <c r="S4893">
        <v>0</v>
      </c>
      <c r="T4893">
        <v>59</v>
      </c>
      <c r="U4893">
        <v>0</v>
      </c>
      <c r="V4893">
        <v>0</v>
      </c>
      <c r="W4893">
        <v>0</v>
      </c>
      <c r="X4893">
        <v>16.874022613346771</v>
      </c>
      <c r="Y4893">
        <v>0</v>
      </c>
      <c r="Z4893">
        <v>1.9877638131150148</v>
      </c>
      <c r="AA4893">
        <v>0</v>
      </c>
      <c r="AB4893">
        <v>4.6657658326620144</v>
      </c>
      <c r="AC4893">
        <v>0</v>
      </c>
      <c r="AD4893">
        <v>0</v>
      </c>
      <c r="AE4893">
        <v>23.527552259123802</v>
      </c>
    </row>
    <row r="4894" spans="1:31" x14ac:dyDescent="0.25">
      <c r="A4894">
        <v>2369631</v>
      </c>
      <c r="B4894">
        <v>1</v>
      </c>
      <c r="C4894" t="s">
        <v>80</v>
      </c>
      <c r="D4894" t="s">
        <v>84</v>
      </c>
      <c r="E4894" t="s">
        <v>175</v>
      </c>
      <c r="F4894" t="s">
        <v>14140</v>
      </c>
      <c r="G4894" t="s">
        <v>284</v>
      </c>
      <c r="H4894" t="s">
        <v>151</v>
      </c>
      <c r="I4894" t="s">
        <v>136</v>
      </c>
      <c r="J4894" t="s">
        <v>137</v>
      </c>
      <c r="K4894" t="s">
        <v>138</v>
      </c>
      <c r="L4894" t="s">
        <v>14141</v>
      </c>
      <c r="M4894" t="s">
        <v>14142</v>
      </c>
      <c r="N4894">
        <v>0.45277777699999999</v>
      </c>
      <c r="O4894">
        <v>0</v>
      </c>
      <c r="P4894">
        <v>49</v>
      </c>
      <c r="Q4894">
        <v>0</v>
      </c>
      <c r="R4894">
        <v>0</v>
      </c>
      <c r="S4894">
        <v>0</v>
      </c>
      <c r="T4894">
        <v>6</v>
      </c>
      <c r="U4894">
        <v>0</v>
      </c>
      <c r="V4894">
        <v>0</v>
      </c>
      <c r="W4894">
        <v>0</v>
      </c>
      <c r="X4894">
        <v>7.4265413321225564</v>
      </c>
      <c r="Y4894">
        <v>0</v>
      </c>
      <c r="Z4894">
        <v>0</v>
      </c>
      <c r="AA4894">
        <v>0</v>
      </c>
      <c r="AB4894">
        <v>3.1699915636316254</v>
      </c>
      <c r="AC4894">
        <v>0</v>
      </c>
      <c r="AD4894">
        <v>0</v>
      </c>
      <c r="AE4894">
        <v>10.596532895754182</v>
      </c>
    </row>
    <row r="4895" spans="1:31" x14ac:dyDescent="0.25">
      <c r="A4895">
        <v>2370066</v>
      </c>
      <c r="B4895">
        <v>1</v>
      </c>
      <c r="C4895" t="s">
        <v>80</v>
      </c>
      <c r="D4895" t="s">
        <v>94</v>
      </c>
      <c r="E4895" t="s">
        <v>148</v>
      </c>
      <c r="F4895" t="s">
        <v>14143</v>
      </c>
      <c r="G4895" t="s">
        <v>181</v>
      </c>
      <c r="H4895" t="s">
        <v>151</v>
      </c>
      <c r="I4895" t="s">
        <v>136</v>
      </c>
      <c r="J4895" t="s">
        <v>3</v>
      </c>
      <c r="K4895" t="s">
        <v>138</v>
      </c>
      <c r="L4895" t="s">
        <v>14144</v>
      </c>
      <c r="M4895" t="s">
        <v>14145</v>
      </c>
      <c r="N4895">
        <v>3.5188888880000002</v>
      </c>
      <c r="O4895">
        <v>0</v>
      </c>
      <c r="P4895">
        <v>9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8.2226507858292024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8.2226507858292024</v>
      </c>
    </row>
    <row r="4896" spans="1:31" x14ac:dyDescent="0.25">
      <c r="A4896">
        <v>2369923</v>
      </c>
      <c r="B4896">
        <v>1</v>
      </c>
      <c r="C4896" t="s">
        <v>80</v>
      </c>
      <c r="D4896" t="s">
        <v>94</v>
      </c>
      <c r="E4896" t="s">
        <v>225</v>
      </c>
      <c r="F4896" t="s">
        <v>14146</v>
      </c>
      <c r="G4896" t="s">
        <v>219</v>
      </c>
      <c r="H4896" t="s">
        <v>151</v>
      </c>
      <c r="I4896" t="s">
        <v>136</v>
      </c>
      <c r="J4896" t="s">
        <v>137</v>
      </c>
      <c r="K4896" t="s">
        <v>138</v>
      </c>
      <c r="L4896" t="s">
        <v>14147</v>
      </c>
      <c r="M4896" t="s">
        <v>14148</v>
      </c>
      <c r="N4896">
        <v>6.55</v>
      </c>
      <c r="O4896">
        <v>0</v>
      </c>
      <c r="P4896">
        <v>0</v>
      </c>
      <c r="Q4896">
        <v>0</v>
      </c>
      <c r="R4896">
        <v>4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29.98111362122194</v>
      </c>
      <c r="AA4896">
        <v>0</v>
      </c>
      <c r="AB4896">
        <v>0</v>
      </c>
      <c r="AC4896">
        <v>0</v>
      </c>
      <c r="AD4896">
        <v>0</v>
      </c>
      <c r="AE4896">
        <v>29.98111362122194</v>
      </c>
    </row>
    <row r="4897" spans="1:31" x14ac:dyDescent="0.25">
      <c r="A4897">
        <v>2369760</v>
      </c>
      <c r="B4897">
        <v>1</v>
      </c>
      <c r="C4897" t="s">
        <v>80</v>
      </c>
      <c r="D4897" t="s">
        <v>94</v>
      </c>
      <c r="E4897" t="s">
        <v>148</v>
      </c>
      <c r="F4897" t="s">
        <v>14149</v>
      </c>
      <c r="G4897" t="s">
        <v>160</v>
      </c>
      <c r="H4897" t="s">
        <v>151</v>
      </c>
      <c r="I4897" t="s">
        <v>136</v>
      </c>
      <c r="J4897" t="s">
        <v>137</v>
      </c>
      <c r="K4897" t="s">
        <v>138</v>
      </c>
      <c r="L4897" t="s">
        <v>14150</v>
      </c>
      <c r="M4897" t="s">
        <v>14151</v>
      </c>
      <c r="N4897">
        <v>5.2433333329999998</v>
      </c>
      <c r="O4897">
        <v>0</v>
      </c>
      <c r="P4897">
        <v>6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8.80520866543994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8.80520866543994</v>
      </c>
    </row>
    <row r="4898" spans="1:31" x14ac:dyDescent="0.25">
      <c r="A4898">
        <v>2369986</v>
      </c>
      <c r="B4898">
        <v>1</v>
      </c>
      <c r="C4898" t="s">
        <v>81</v>
      </c>
      <c r="D4898" t="s">
        <v>118</v>
      </c>
      <c r="E4898" t="s">
        <v>171</v>
      </c>
      <c r="F4898" t="s">
        <v>14152</v>
      </c>
      <c r="G4898" t="s">
        <v>168</v>
      </c>
      <c r="H4898" t="s">
        <v>135</v>
      </c>
      <c r="I4898" t="s">
        <v>136</v>
      </c>
      <c r="J4898" t="s">
        <v>137</v>
      </c>
      <c r="K4898" t="s">
        <v>138</v>
      </c>
      <c r="L4898" t="s">
        <v>13753</v>
      </c>
      <c r="M4898" t="s">
        <v>14153</v>
      </c>
      <c r="N4898">
        <v>1.886666666</v>
      </c>
      <c r="O4898">
        <v>0</v>
      </c>
      <c r="P4898">
        <v>0</v>
      </c>
      <c r="Q4898">
        <v>16</v>
      </c>
      <c r="R4898">
        <v>0</v>
      </c>
      <c r="S4898">
        <v>9</v>
      </c>
      <c r="T4898">
        <v>0</v>
      </c>
      <c r="U4898">
        <v>2</v>
      </c>
      <c r="V4898">
        <v>0</v>
      </c>
      <c r="W4898">
        <v>0</v>
      </c>
      <c r="X4898">
        <v>0</v>
      </c>
      <c r="Y4898">
        <v>116.14541717551656</v>
      </c>
      <c r="Z4898">
        <v>0</v>
      </c>
      <c r="AA4898">
        <v>166.02412095385944</v>
      </c>
      <c r="AB4898">
        <v>0</v>
      </c>
      <c r="AC4898">
        <v>1005.3528088773371</v>
      </c>
      <c r="AD4898">
        <v>0</v>
      </c>
      <c r="AE4898">
        <v>1287.5223470067131</v>
      </c>
    </row>
    <row r="4899" spans="1:31" x14ac:dyDescent="0.25">
      <c r="A4899">
        <v>2369737</v>
      </c>
      <c r="B4899">
        <v>1</v>
      </c>
      <c r="C4899" t="s">
        <v>80</v>
      </c>
      <c r="D4899" t="s">
        <v>107</v>
      </c>
      <c r="E4899" t="s">
        <v>148</v>
      </c>
      <c r="F4899" t="s">
        <v>14154</v>
      </c>
      <c r="G4899" t="s">
        <v>240</v>
      </c>
      <c r="H4899" t="s">
        <v>151</v>
      </c>
      <c r="I4899" t="s">
        <v>136</v>
      </c>
      <c r="J4899" t="s">
        <v>137</v>
      </c>
      <c r="K4899" t="s">
        <v>138</v>
      </c>
      <c r="L4899" t="s">
        <v>14155</v>
      </c>
      <c r="M4899" t="s">
        <v>14156</v>
      </c>
      <c r="N4899">
        <v>5.1294444439999998</v>
      </c>
      <c r="O4899">
        <v>0</v>
      </c>
      <c r="P4899">
        <v>1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0.63878785232257451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0.63878785232257451</v>
      </c>
    </row>
    <row r="4900" spans="1:31" x14ac:dyDescent="0.25">
      <c r="A4900">
        <v>2369654</v>
      </c>
      <c r="B4900">
        <v>1</v>
      </c>
      <c r="C4900" t="s">
        <v>80</v>
      </c>
      <c r="D4900" t="s">
        <v>83</v>
      </c>
      <c r="E4900" t="s">
        <v>148</v>
      </c>
      <c r="F4900" t="s">
        <v>14157</v>
      </c>
      <c r="G4900" t="s">
        <v>181</v>
      </c>
      <c r="H4900" t="s">
        <v>151</v>
      </c>
      <c r="I4900" t="s">
        <v>136</v>
      </c>
      <c r="J4900" t="s">
        <v>137</v>
      </c>
      <c r="K4900" t="s">
        <v>138</v>
      </c>
      <c r="L4900" t="s">
        <v>14158</v>
      </c>
      <c r="M4900" t="s">
        <v>14159</v>
      </c>
      <c r="N4900">
        <v>2.9388888880000001</v>
      </c>
      <c r="O4900">
        <v>0</v>
      </c>
      <c r="P4900">
        <v>3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0.47422153127204442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0.47422153127204442</v>
      </c>
    </row>
    <row r="4901" spans="1:31" x14ac:dyDescent="0.25">
      <c r="A4901">
        <v>2369800</v>
      </c>
      <c r="B4901">
        <v>1</v>
      </c>
      <c r="C4901" t="s">
        <v>81</v>
      </c>
      <c r="D4901" t="s">
        <v>115</v>
      </c>
      <c r="E4901" t="s">
        <v>132</v>
      </c>
      <c r="F4901" t="s">
        <v>14160</v>
      </c>
      <c r="G4901" t="s">
        <v>244</v>
      </c>
      <c r="H4901" t="s">
        <v>135</v>
      </c>
      <c r="I4901" t="s">
        <v>136</v>
      </c>
      <c r="J4901" t="s">
        <v>137</v>
      </c>
      <c r="K4901" t="s">
        <v>245</v>
      </c>
      <c r="L4901" t="s">
        <v>14161</v>
      </c>
      <c r="M4901" t="s">
        <v>14162</v>
      </c>
      <c r="N4901">
        <v>6.2188888880000004</v>
      </c>
      <c r="O4901">
        <v>0</v>
      </c>
      <c r="P4901">
        <v>8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10.136359844272379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10.136359844272379</v>
      </c>
    </row>
    <row r="4902" spans="1:31" x14ac:dyDescent="0.25">
      <c r="A4902">
        <v>2369700</v>
      </c>
      <c r="B4902">
        <v>1</v>
      </c>
      <c r="C4902" t="s">
        <v>80</v>
      </c>
      <c r="D4902" t="s">
        <v>82</v>
      </c>
      <c r="E4902" t="s">
        <v>225</v>
      </c>
      <c r="F4902" t="s">
        <v>5461</v>
      </c>
      <c r="G4902" t="s">
        <v>177</v>
      </c>
      <c r="H4902" t="s">
        <v>151</v>
      </c>
      <c r="I4902" t="s">
        <v>136</v>
      </c>
      <c r="J4902" t="s">
        <v>137</v>
      </c>
      <c r="K4902" t="s">
        <v>138</v>
      </c>
      <c r="L4902" t="s">
        <v>14163</v>
      </c>
      <c r="M4902" t="s">
        <v>14164</v>
      </c>
      <c r="N4902">
        <v>9.6858333329999997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15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184.09869117434354</v>
      </c>
      <c r="AC4902">
        <v>0</v>
      </c>
      <c r="AD4902">
        <v>0</v>
      </c>
      <c r="AE4902">
        <v>184.09869117434354</v>
      </c>
    </row>
    <row r="4903" spans="1:31" x14ac:dyDescent="0.25">
      <c r="A4903">
        <v>2370032</v>
      </c>
      <c r="B4903">
        <v>1</v>
      </c>
      <c r="C4903" t="s">
        <v>81</v>
      </c>
      <c r="D4903" t="s">
        <v>112</v>
      </c>
      <c r="E4903" t="s">
        <v>166</v>
      </c>
      <c r="F4903" t="s">
        <v>14165</v>
      </c>
      <c r="G4903" t="s">
        <v>168</v>
      </c>
      <c r="H4903" t="s">
        <v>135</v>
      </c>
      <c r="I4903" t="s">
        <v>136</v>
      </c>
      <c r="J4903" t="s">
        <v>137</v>
      </c>
      <c r="K4903" t="s">
        <v>138</v>
      </c>
      <c r="L4903" t="s">
        <v>14166</v>
      </c>
      <c r="M4903" t="s">
        <v>14167</v>
      </c>
      <c r="N4903">
        <v>1.511111111</v>
      </c>
      <c r="O4903">
        <v>3</v>
      </c>
      <c r="P4903">
        <v>0</v>
      </c>
      <c r="Q4903">
        <v>28</v>
      </c>
      <c r="R4903">
        <v>13</v>
      </c>
      <c r="S4903">
        <v>5</v>
      </c>
      <c r="T4903">
        <v>1</v>
      </c>
      <c r="U4903">
        <v>3</v>
      </c>
      <c r="V4903">
        <v>0</v>
      </c>
      <c r="W4903">
        <v>12.448396745006871</v>
      </c>
      <c r="X4903">
        <v>0</v>
      </c>
      <c r="Y4903">
        <v>694.55762852603254</v>
      </c>
      <c r="Z4903">
        <v>276.99530429259568</v>
      </c>
      <c r="AA4903">
        <v>9.5726145679257524</v>
      </c>
      <c r="AB4903">
        <v>0</v>
      </c>
      <c r="AC4903">
        <v>86.46510250106688</v>
      </c>
      <c r="AD4903">
        <v>0</v>
      </c>
      <c r="AE4903">
        <v>1080.0390466326278</v>
      </c>
    </row>
    <row r="4904" spans="1:31" x14ac:dyDescent="0.25">
      <c r="A4904">
        <v>2370049</v>
      </c>
      <c r="B4904">
        <v>1</v>
      </c>
      <c r="C4904" t="s">
        <v>81</v>
      </c>
      <c r="D4904" t="s">
        <v>128</v>
      </c>
      <c r="E4904" t="s">
        <v>171</v>
      </c>
      <c r="F4904" t="s">
        <v>1882</v>
      </c>
      <c r="G4904" t="s">
        <v>168</v>
      </c>
      <c r="H4904" t="s">
        <v>135</v>
      </c>
      <c r="I4904" t="s">
        <v>136</v>
      </c>
      <c r="J4904" t="s">
        <v>137</v>
      </c>
      <c r="K4904" t="s">
        <v>138</v>
      </c>
      <c r="L4904" t="s">
        <v>14168</v>
      </c>
      <c r="M4904" t="s">
        <v>14169</v>
      </c>
      <c r="N4904">
        <v>0.41249999999999998</v>
      </c>
      <c r="O4904">
        <v>7</v>
      </c>
      <c r="P4904">
        <v>1305</v>
      </c>
      <c r="Q4904">
        <v>24</v>
      </c>
      <c r="R4904">
        <v>16</v>
      </c>
      <c r="S4904">
        <v>22</v>
      </c>
      <c r="T4904">
        <v>111</v>
      </c>
      <c r="U4904">
        <v>1</v>
      </c>
      <c r="V4904">
        <v>0</v>
      </c>
      <c r="W4904">
        <v>1.3868523391222498</v>
      </c>
      <c r="X4904">
        <v>77.828534477311123</v>
      </c>
      <c r="Y4904">
        <v>89.54633765277832</v>
      </c>
      <c r="Z4904">
        <v>8.1659252480090991</v>
      </c>
      <c r="AA4904">
        <v>49.004196820613927</v>
      </c>
      <c r="AB4904">
        <v>28.529323488359104</v>
      </c>
      <c r="AC4904">
        <v>36.132567619077598</v>
      </c>
      <c r="AD4904">
        <v>0</v>
      </c>
      <c r="AE4904">
        <v>290.5937376452714</v>
      </c>
    </row>
    <row r="4905" spans="1:31" x14ac:dyDescent="0.25">
      <c r="A4905">
        <v>2370055</v>
      </c>
      <c r="B4905">
        <v>1</v>
      </c>
      <c r="C4905" t="s">
        <v>81</v>
      </c>
      <c r="D4905" t="s">
        <v>112</v>
      </c>
      <c r="E4905" t="s">
        <v>148</v>
      </c>
      <c r="F4905" t="s">
        <v>14170</v>
      </c>
      <c r="G4905" t="s">
        <v>160</v>
      </c>
      <c r="H4905" t="s">
        <v>151</v>
      </c>
      <c r="I4905" t="s">
        <v>136</v>
      </c>
      <c r="J4905" t="s">
        <v>137</v>
      </c>
      <c r="K4905" t="s">
        <v>138</v>
      </c>
      <c r="L4905" t="s">
        <v>14171</v>
      </c>
      <c r="M4905" t="s">
        <v>14172</v>
      </c>
      <c r="N4905">
        <v>2.556944444</v>
      </c>
      <c r="O4905">
        <v>0</v>
      </c>
      <c r="P4905">
        <v>1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0.67293276418458325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0.67293276418458325</v>
      </c>
    </row>
    <row r="4906" spans="1:31" x14ac:dyDescent="0.25">
      <c r="A4906">
        <v>2370075</v>
      </c>
      <c r="B4906">
        <v>1</v>
      </c>
      <c r="C4906" t="s">
        <v>81</v>
      </c>
      <c r="D4906" t="s">
        <v>118</v>
      </c>
      <c r="E4906" t="s">
        <v>171</v>
      </c>
      <c r="F4906" t="s">
        <v>11728</v>
      </c>
      <c r="G4906" t="s">
        <v>168</v>
      </c>
      <c r="H4906" t="s">
        <v>135</v>
      </c>
      <c r="I4906" t="s">
        <v>136</v>
      </c>
      <c r="J4906" t="s">
        <v>137</v>
      </c>
      <c r="K4906" t="s">
        <v>138</v>
      </c>
      <c r="L4906" t="s">
        <v>14173</v>
      </c>
      <c r="M4906" t="s">
        <v>14174</v>
      </c>
      <c r="N4906">
        <v>1.0405555550000001</v>
      </c>
      <c r="O4906">
        <v>0</v>
      </c>
      <c r="P4906">
        <v>0</v>
      </c>
      <c r="Q4906">
        <v>19</v>
      </c>
      <c r="R4906">
        <v>8</v>
      </c>
      <c r="S4906">
        <v>14</v>
      </c>
      <c r="T4906">
        <v>0</v>
      </c>
      <c r="U4906">
        <v>11</v>
      </c>
      <c r="V4906">
        <v>0</v>
      </c>
      <c r="W4906">
        <v>0</v>
      </c>
      <c r="X4906">
        <v>0</v>
      </c>
      <c r="Y4906">
        <v>82.401449916141601</v>
      </c>
      <c r="Z4906">
        <v>36.167739973056811</v>
      </c>
      <c r="AA4906">
        <v>102.18079224770223</v>
      </c>
      <c r="AB4906">
        <v>0</v>
      </c>
      <c r="AC4906">
        <v>616.94244671754348</v>
      </c>
      <c r="AD4906">
        <v>0</v>
      </c>
      <c r="AE4906">
        <v>837.69242885444419</v>
      </c>
    </row>
    <row r="4907" spans="1:31" x14ac:dyDescent="0.25">
      <c r="A4907">
        <v>2370012</v>
      </c>
      <c r="B4907">
        <v>1</v>
      </c>
      <c r="C4907" t="s">
        <v>80</v>
      </c>
      <c r="D4907" t="s">
        <v>96</v>
      </c>
      <c r="E4907" t="s">
        <v>148</v>
      </c>
      <c r="F4907" t="s">
        <v>14175</v>
      </c>
      <c r="G4907" t="s">
        <v>156</v>
      </c>
      <c r="H4907" t="s">
        <v>151</v>
      </c>
      <c r="I4907" t="s">
        <v>136</v>
      </c>
      <c r="J4907" t="s">
        <v>137</v>
      </c>
      <c r="K4907" t="s">
        <v>138</v>
      </c>
      <c r="L4907" t="s">
        <v>14176</v>
      </c>
      <c r="M4907" t="s">
        <v>14177</v>
      </c>
      <c r="N4907">
        <v>1.0575000000000001</v>
      </c>
      <c r="O4907">
        <v>0</v>
      </c>
      <c r="P4907">
        <v>1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0.57121585935671504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0.57121585935671504</v>
      </c>
    </row>
    <row r="4908" spans="1:31" x14ac:dyDescent="0.25">
      <c r="A4908">
        <v>2370155</v>
      </c>
      <c r="B4908">
        <v>1</v>
      </c>
      <c r="C4908" t="s">
        <v>81</v>
      </c>
      <c r="D4908" t="s">
        <v>128</v>
      </c>
      <c r="E4908" t="s">
        <v>148</v>
      </c>
      <c r="F4908" t="s">
        <v>14024</v>
      </c>
      <c r="G4908" t="s">
        <v>150</v>
      </c>
      <c r="H4908" t="s">
        <v>151</v>
      </c>
      <c r="I4908" t="s">
        <v>136</v>
      </c>
      <c r="J4908" t="s">
        <v>137</v>
      </c>
      <c r="K4908" t="s">
        <v>138</v>
      </c>
      <c r="L4908" t="s">
        <v>14178</v>
      </c>
      <c r="M4908" t="s">
        <v>14179</v>
      </c>
      <c r="N4908">
        <v>0.578333333</v>
      </c>
      <c r="O4908">
        <v>0</v>
      </c>
      <c r="P4908">
        <v>20</v>
      </c>
      <c r="Q4908">
        <v>0</v>
      </c>
      <c r="R4908">
        <v>0</v>
      </c>
      <c r="S4908">
        <v>0</v>
      </c>
      <c r="T4908">
        <v>3</v>
      </c>
      <c r="U4908">
        <v>0</v>
      </c>
      <c r="V4908">
        <v>0</v>
      </c>
      <c r="W4908">
        <v>0</v>
      </c>
      <c r="X4908">
        <v>3.6985428963555376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3.6985428963555376</v>
      </c>
    </row>
    <row r="4909" spans="1:31" x14ac:dyDescent="0.25">
      <c r="A4909">
        <v>2370069</v>
      </c>
      <c r="B4909">
        <v>1</v>
      </c>
      <c r="C4909" t="s">
        <v>80</v>
      </c>
      <c r="D4909" t="s">
        <v>90</v>
      </c>
      <c r="E4909" t="s">
        <v>148</v>
      </c>
      <c r="F4909" t="s">
        <v>13929</v>
      </c>
      <c r="G4909" t="s">
        <v>160</v>
      </c>
      <c r="H4909" t="s">
        <v>151</v>
      </c>
      <c r="I4909" t="s">
        <v>136</v>
      </c>
      <c r="J4909" t="s">
        <v>137</v>
      </c>
      <c r="K4909" t="s">
        <v>138</v>
      </c>
      <c r="L4909" t="s">
        <v>14180</v>
      </c>
      <c r="M4909" t="s">
        <v>14181</v>
      </c>
      <c r="N4909">
        <v>3.2980555549999999</v>
      </c>
      <c r="O4909">
        <v>0</v>
      </c>
      <c r="P4909">
        <v>1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0.8298809566843387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0.8298809566843387</v>
      </c>
    </row>
    <row r="4910" spans="1:31" x14ac:dyDescent="0.25">
      <c r="A4910">
        <v>2369763</v>
      </c>
      <c r="B4910">
        <v>1</v>
      </c>
      <c r="C4910" t="s">
        <v>80</v>
      </c>
      <c r="D4910" t="s">
        <v>100</v>
      </c>
      <c r="E4910" t="s">
        <v>166</v>
      </c>
      <c r="F4910" t="s">
        <v>14182</v>
      </c>
      <c r="G4910" t="s">
        <v>168</v>
      </c>
      <c r="H4910" t="s">
        <v>135</v>
      </c>
      <c r="I4910" t="s">
        <v>136</v>
      </c>
      <c r="J4910" t="s">
        <v>137</v>
      </c>
      <c r="K4910" t="s">
        <v>138</v>
      </c>
      <c r="L4910" t="s">
        <v>14183</v>
      </c>
      <c r="M4910" t="s">
        <v>14184</v>
      </c>
      <c r="N4910">
        <v>0.82805555500000005</v>
      </c>
      <c r="O4910">
        <v>1</v>
      </c>
      <c r="P4910">
        <v>362</v>
      </c>
      <c r="Q4910">
        <v>178</v>
      </c>
      <c r="R4910">
        <v>204</v>
      </c>
      <c r="S4910">
        <v>12</v>
      </c>
      <c r="T4910">
        <v>47</v>
      </c>
      <c r="U4910">
        <v>2</v>
      </c>
      <c r="V4910">
        <v>0</v>
      </c>
      <c r="W4910">
        <v>0.95824171782020717</v>
      </c>
      <c r="X4910">
        <v>138.69949586011546</v>
      </c>
      <c r="Y4910">
        <v>1604.5666773281866</v>
      </c>
      <c r="Z4910">
        <v>1150.6010626301077</v>
      </c>
      <c r="AA4910">
        <v>51.391554833783267</v>
      </c>
      <c r="AB4910">
        <v>66.50744850578451</v>
      </c>
      <c r="AC4910">
        <v>185.62582481999192</v>
      </c>
      <c r="AD4910">
        <v>0</v>
      </c>
      <c r="AE4910">
        <v>3198.3503056957898</v>
      </c>
    </row>
    <row r="4911" spans="1:31" x14ac:dyDescent="0.25">
      <c r="A4911">
        <v>2369677</v>
      </c>
      <c r="B4911">
        <v>1</v>
      </c>
      <c r="C4911" t="s">
        <v>80</v>
      </c>
      <c r="D4911" t="s">
        <v>83</v>
      </c>
      <c r="E4911" t="s">
        <v>148</v>
      </c>
      <c r="F4911" t="s">
        <v>7379</v>
      </c>
      <c r="G4911" t="s">
        <v>150</v>
      </c>
      <c r="H4911" t="s">
        <v>151</v>
      </c>
      <c r="I4911" t="s">
        <v>136</v>
      </c>
      <c r="J4911" t="s">
        <v>137</v>
      </c>
      <c r="K4911" t="s">
        <v>138</v>
      </c>
      <c r="L4911" t="s">
        <v>14185</v>
      </c>
      <c r="M4911" t="s">
        <v>14186</v>
      </c>
      <c r="N4911">
        <v>1.4458333329999999</v>
      </c>
      <c r="O4911">
        <v>0</v>
      </c>
      <c r="P4911">
        <v>9</v>
      </c>
      <c r="Q4911">
        <v>0</v>
      </c>
      <c r="R4911">
        <v>0</v>
      </c>
      <c r="S4911">
        <v>0</v>
      </c>
      <c r="T4911">
        <v>2</v>
      </c>
      <c r="U4911">
        <v>0</v>
      </c>
      <c r="V4911">
        <v>0</v>
      </c>
      <c r="W4911">
        <v>0</v>
      </c>
      <c r="X4911">
        <v>2.6761371011357689</v>
      </c>
      <c r="Y4911">
        <v>0</v>
      </c>
      <c r="Z4911">
        <v>0</v>
      </c>
      <c r="AA4911">
        <v>0</v>
      </c>
      <c r="AB4911">
        <v>1.6831899780951969</v>
      </c>
      <c r="AC4911">
        <v>0</v>
      </c>
      <c r="AD4911">
        <v>0</v>
      </c>
      <c r="AE4911">
        <v>4.3593270792309653</v>
      </c>
    </row>
    <row r="4912" spans="1:31" x14ac:dyDescent="0.25">
      <c r="A4912">
        <v>2370112</v>
      </c>
      <c r="B4912">
        <v>1</v>
      </c>
      <c r="C4912" t="s">
        <v>81</v>
      </c>
      <c r="D4912" t="s">
        <v>123</v>
      </c>
      <c r="E4912" t="s">
        <v>171</v>
      </c>
      <c r="F4912" t="s">
        <v>14187</v>
      </c>
      <c r="G4912" t="s">
        <v>168</v>
      </c>
      <c r="H4912" t="s">
        <v>135</v>
      </c>
      <c r="I4912" t="s">
        <v>136</v>
      </c>
      <c r="J4912" t="s">
        <v>137</v>
      </c>
      <c r="K4912" t="s">
        <v>138</v>
      </c>
      <c r="L4912" t="s">
        <v>14188</v>
      </c>
      <c r="M4912" t="s">
        <v>14189</v>
      </c>
      <c r="N4912">
        <v>0.84750000000000003</v>
      </c>
      <c r="O4912">
        <v>4</v>
      </c>
      <c r="P4912">
        <v>380</v>
      </c>
      <c r="Q4912">
        <v>302</v>
      </c>
      <c r="R4912">
        <v>435</v>
      </c>
      <c r="S4912">
        <v>27</v>
      </c>
      <c r="T4912">
        <v>80</v>
      </c>
      <c r="U4912">
        <v>1</v>
      </c>
      <c r="V4912">
        <v>0</v>
      </c>
      <c r="W4912">
        <v>13.636728039193203</v>
      </c>
      <c r="X4912">
        <v>105.50449019742197</v>
      </c>
      <c r="Y4912">
        <v>897.80148057368706</v>
      </c>
      <c r="Z4912">
        <v>899.57657130836014</v>
      </c>
      <c r="AA4912">
        <v>39.691175473405778</v>
      </c>
      <c r="AB4912">
        <v>71.302108656613598</v>
      </c>
      <c r="AC4912">
        <v>62.748548677807655</v>
      </c>
      <c r="AD4912">
        <v>0</v>
      </c>
      <c r="AE4912">
        <v>2090.2611029264895</v>
      </c>
    </row>
    <row r="4913" spans="1:31" x14ac:dyDescent="0.25">
      <c r="A4913">
        <v>2369780</v>
      </c>
      <c r="B4913">
        <v>1</v>
      </c>
      <c r="C4913" t="s">
        <v>80</v>
      </c>
      <c r="D4913" t="s">
        <v>104</v>
      </c>
      <c r="E4913" t="s">
        <v>171</v>
      </c>
      <c r="F4913" t="s">
        <v>14190</v>
      </c>
      <c r="G4913" t="s">
        <v>244</v>
      </c>
      <c r="H4913" t="s">
        <v>135</v>
      </c>
      <c r="I4913" t="s">
        <v>136</v>
      </c>
      <c r="J4913" t="s">
        <v>137</v>
      </c>
      <c r="K4913" t="s">
        <v>245</v>
      </c>
      <c r="L4913" t="s">
        <v>14191</v>
      </c>
      <c r="M4913" t="s">
        <v>14192</v>
      </c>
      <c r="N4913">
        <v>4.3008333329999999</v>
      </c>
      <c r="O4913">
        <v>0</v>
      </c>
      <c r="P4913">
        <v>18</v>
      </c>
      <c r="Q4913">
        <v>6</v>
      </c>
      <c r="R4913">
        <v>55</v>
      </c>
      <c r="S4913">
        <v>3</v>
      </c>
      <c r="T4913">
        <v>17</v>
      </c>
      <c r="U4913">
        <v>0</v>
      </c>
      <c r="V4913">
        <v>0</v>
      </c>
      <c r="W4913">
        <v>0</v>
      </c>
      <c r="X4913">
        <v>25.165906410272171</v>
      </c>
      <c r="Y4913">
        <v>145.88568313913717</v>
      </c>
      <c r="Z4913">
        <v>220.47229590449712</v>
      </c>
      <c r="AA4913">
        <v>37.35959583527525</v>
      </c>
      <c r="AB4913">
        <v>57.104808846523426</v>
      </c>
      <c r="AC4913">
        <v>0</v>
      </c>
      <c r="AD4913">
        <v>0</v>
      </c>
      <c r="AE4913">
        <v>485.98829013570514</v>
      </c>
    </row>
    <row r="4914" spans="1:31" x14ac:dyDescent="0.25">
      <c r="A4914">
        <v>2369803</v>
      </c>
      <c r="B4914">
        <v>1</v>
      </c>
      <c r="C4914" t="s">
        <v>81</v>
      </c>
      <c r="D4914" t="s">
        <v>118</v>
      </c>
      <c r="E4914" t="s">
        <v>225</v>
      </c>
      <c r="F4914" t="s">
        <v>14193</v>
      </c>
      <c r="G4914" t="s">
        <v>219</v>
      </c>
      <c r="H4914" t="s">
        <v>151</v>
      </c>
      <c r="I4914" t="s">
        <v>136</v>
      </c>
      <c r="J4914" t="s">
        <v>137</v>
      </c>
      <c r="K4914" t="s">
        <v>138</v>
      </c>
      <c r="L4914" t="s">
        <v>14194</v>
      </c>
      <c r="M4914" t="s">
        <v>14195</v>
      </c>
      <c r="N4914">
        <v>3.3936111109999998</v>
      </c>
      <c r="O4914">
        <v>0</v>
      </c>
      <c r="P4914">
        <v>76</v>
      </c>
      <c r="Q4914">
        <v>0</v>
      </c>
      <c r="R4914">
        <v>0</v>
      </c>
      <c r="S4914">
        <v>0</v>
      </c>
      <c r="T4914">
        <v>6</v>
      </c>
      <c r="U4914">
        <v>0</v>
      </c>
      <c r="V4914">
        <v>0</v>
      </c>
      <c r="W4914">
        <v>0</v>
      </c>
      <c r="X4914">
        <v>38.877705532313136</v>
      </c>
      <c r="Y4914">
        <v>0</v>
      </c>
      <c r="Z4914">
        <v>0</v>
      </c>
      <c r="AA4914">
        <v>0</v>
      </c>
      <c r="AB4914">
        <v>3.8768154832651796</v>
      </c>
      <c r="AC4914">
        <v>0</v>
      </c>
      <c r="AD4914">
        <v>0</v>
      </c>
      <c r="AE4914">
        <v>42.75452101557832</v>
      </c>
    </row>
    <row r="4915" spans="1:31" x14ac:dyDescent="0.25">
      <c r="A4915">
        <v>2370158</v>
      </c>
      <c r="B4915">
        <v>1</v>
      </c>
      <c r="C4915" t="s">
        <v>80</v>
      </c>
      <c r="D4915" t="s">
        <v>90</v>
      </c>
      <c r="E4915" t="s">
        <v>225</v>
      </c>
      <c r="F4915" t="s">
        <v>14196</v>
      </c>
      <c r="G4915" t="s">
        <v>219</v>
      </c>
      <c r="H4915" t="s">
        <v>151</v>
      </c>
      <c r="I4915" t="s">
        <v>136</v>
      </c>
      <c r="J4915" t="s">
        <v>137</v>
      </c>
      <c r="K4915" t="s">
        <v>138</v>
      </c>
      <c r="L4915" t="s">
        <v>14197</v>
      </c>
      <c r="M4915" t="s">
        <v>14198</v>
      </c>
      <c r="N4915">
        <v>1.8377777769999999</v>
      </c>
      <c r="O4915">
        <v>0</v>
      </c>
      <c r="P4915">
        <v>170</v>
      </c>
      <c r="Q4915">
        <v>0</v>
      </c>
      <c r="R4915">
        <v>0</v>
      </c>
      <c r="S4915">
        <v>0</v>
      </c>
      <c r="T4915">
        <v>1</v>
      </c>
      <c r="U4915">
        <v>0</v>
      </c>
      <c r="V4915">
        <v>0</v>
      </c>
      <c r="W4915">
        <v>0</v>
      </c>
      <c r="X4915">
        <v>92.219795733891345</v>
      </c>
      <c r="Y4915">
        <v>0</v>
      </c>
      <c r="Z4915">
        <v>0</v>
      </c>
      <c r="AA4915">
        <v>0</v>
      </c>
      <c r="AB4915">
        <v>0.68685628626127504</v>
      </c>
      <c r="AC4915">
        <v>0</v>
      </c>
      <c r="AD4915">
        <v>0</v>
      </c>
      <c r="AE4915">
        <v>92.90665202015262</v>
      </c>
    </row>
    <row r="4916" spans="1:31" x14ac:dyDescent="0.25">
      <c r="A4916">
        <v>2369826</v>
      </c>
      <c r="B4916">
        <v>1</v>
      </c>
      <c r="C4916" t="s">
        <v>80</v>
      </c>
      <c r="D4916" t="s">
        <v>103</v>
      </c>
      <c r="E4916" t="s">
        <v>132</v>
      </c>
      <c r="F4916" t="s">
        <v>1747</v>
      </c>
      <c r="G4916" t="s">
        <v>168</v>
      </c>
      <c r="H4916" t="s">
        <v>135</v>
      </c>
      <c r="I4916" t="s">
        <v>136</v>
      </c>
      <c r="J4916" t="s">
        <v>137</v>
      </c>
      <c r="K4916" t="s">
        <v>138</v>
      </c>
      <c r="L4916" t="s">
        <v>14199</v>
      </c>
      <c r="M4916" t="s">
        <v>14200</v>
      </c>
      <c r="N4916">
        <v>0.39805555500000001</v>
      </c>
      <c r="O4916">
        <v>0</v>
      </c>
      <c r="P4916">
        <v>1440</v>
      </c>
      <c r="Q4916">
        <v>0</v>
      </c>
      <c r="R4916">
        <v>2</v>
      </c>
      <c r="S4916">
        <v>0</v>
      </c>
      <c r="T4916">
        <v>165</v>
      </c>
      <c r="U4916">
        <v>0</v>
      </c>
      <c r="V4916">
        <v>0</v>
      </c>
      <c r="W4916">
        <v>0</v>
      </c>
      <c r="X4916">
        <v>183.44508367999509</v>
      </c>
      <c r="Y4916">
        <v>0</v>
      </c>
      <c r="Z4916">
        <v>0.12832504502956557</v>
      </c>
      <c r="AA4916">
        <v>0</v>
      </c>
      <c r="AB4916">
        <v>104.75205804959863</v>
      </c>
      <c r="AC4916">
        <v>0</v>
      </c>
      <c r="AD4916">
        <v>0</v>
      </c>
      <c r="AE4916">
        <v>288.32546677462329</v>
      </c>
    </row>
    <row r="4917" spans="1:31" x14ac:dyDescent="0.25">
      <c r="A4917">
        <v>2369949</v>
      </c>
      <c r="B4917">
        <v>1</v>
      </c>
      <c r="C4917" t="s">
        <v>80</v>
      </c>
      <c r="D4917" t="s">
        <v>105</v>
      </c>
      <c r="E4917" t="s">
        <v>132</v>
      </c>
      <c r="F4917" t="s">
        <v>13610</v>
      </c>
      <c r="G4917" t="s">
        <v>134</v>
      </c>
      <c r="H4917" t="s">
        <v>135</v>
      </c>
      <c r="I4917" t="s">
        <v>136</v>
      </c>
      <c r="J4917" t="s">
        <v>137</v>
      </c>
      <c r="K4917" t="s">
        <v>138</v>
      </c>
      <c r="L4917" t="s">
        <v>14201</v>
      </c>
      <c r="M4917" t="s">
        <v>14202</v>
      </c>
      <c r="N4917">
        <v>4.2258333329999997</v>
      </c>
      <c r="O4917">
        <v>1</v>
      </c>
      <c r="P4917">
        <v>7</v>
      </c>
      <c r="Q4917">
        <v>1</v>
      </c>
      <c r="R4917">
        <v>2</v>
      </c>
      <c r="S4917">
        <v>6</v>
      </c>
      <c r="T4917">
        <v>10</v>
      </c>
      <c r="U4917">
        <v>1</v>
      </c>
      <c r="V4917">
        <v>0</v>
      </c>
      <c r="W4917">
        <v>65.777208603879885</v>
      </c>
      <c r="X4917">
        <v>36.300175364281984</v>
      </c>
      <c r="Y4917">
        <v>7.4534813811884444</v>
      </c>
      <c r="Z4917">
        <v>51.588436677125998</v>
      </c>
      <c r="AA4917">
        <v>339.86968698555893</v>
      </c>
      <c r="AB4917">
        <v>55.255624991071116</v>
      </c>
      <c r="AC4917">
        <v>285.47728209639416</v>
      </c>
      <c r="AD4917">
        <v>0</v>
      </c>
      <c r="AE4917">
        <v>841.72189609950055</v>
      </c>
    </row>
    <row r="4918" spans="1:31" x14ac:dyDescent="0.25">
      <c r="A4918">
        <v>2369926</v>
      </c>
      <c r="B4918">
        <v>1</v>
      </c>
      <c r="C4918" t="s">
        <v>81</v>
      </c>
      <c r="D4918" t="s">
        <v>124</v>
      </c>
      <c r="E4918" t="s">
        <v>148</v>
      </c>
      <c r="F4918" t="s">
        <v>14203</v>
      </c>
      <c r="G4918" t="s">
        <v>160</v>
      </c>
      <c r="H4918" t="s">
        <v>151</v>
      </c>
      <c r="I4918" t="s">
        <v>136</v>
      </c>
      <c r="J4918" t="s">
        <v>137</v>
      </c>
      <c r="K4918" t="s">
        <v>138</v>
      </c>
      <c r="L4918" t="s">
        <v>14204</v>
      </c>
      <c r="M4918" t="s">
        <v>14205</v>
      </c>
      <c r="N4918">
        <v>0.85277777700000001</v>
      </c>
      <c r="O4918">
        <v>0</v>
      </c>
      <c r="P4918">
        <v>1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0.20823369263350333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0.20823369263350333</v>
      </c>
    </row>
    <row r="4919" spans="1:31" x14ac:dyDescent="0.25">
      <c r="A4919">
        <v>2369903</v>
      </c>
      <c r="B4919">
        <v>1</v>
      </c>
      <c r="C4919" t="s">
        <v>81</v>
      </c>
      <c r="D4919" t="s">
        <v>117</v>
      </c>
      <c r="E4919" t="s">
        <v>148</v>
      </c>
      <c r="F4919" t="s">
        <v>14206</v>
      </c>
      <c r="G4919" t="s">
        <v>160</v>
      </c>
      <c r="H4919" t="s">
        <v>151</v>
      </c>
      <c r="I4919" t="s">
        <v>136</v>
      </c>
      <c r="J4919" t="s">
        <v>137</v>
      </c>
      <c r="K4919" t="s">
        <v>138</v>
      </c>
      <c r="L4919" t="s">
        <v>14207</v>
      </c>
      <c r="M4919" t="s">
        <v>14208</v>
      </c>
      <c r="N4919">
        <v>2.1074999999999999</v>
      </c>
      <c r="O4919">
        <v>0</v>
      </c>
      <c r="P4919">
        <v>1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0.6223228919365793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0.6223228919365793</v>
      </c>
    </row>
    <row r="4920" spans="1:31" x14ac:dyDescent="0.25">
      <c r="A4920">
        <v>2369634</v>
      </c>
      <c r="B4920">
        <v>1</v>
      </c>
      <c r="C4920" t="s">
        <v>80</v>
      </c>
      <c r="D4920" t="s">
        <v>83</v>
      </c>
      <c r="E4920" t="s">
        <v>320</v>
      </c>
      <c r="F4920" t="s">
        <v>14209</v>
      </c>
      <c r="G4920" t="s">
        <v>328</v>
      </c>
      <c r="H4920" t="s">
        <v>135</v>
      </c>
      <c r="I4920" t="s">
        <v>136</v>
      </c>
      <c r="J4920" t="s">
        <v>137</v>
      </c>
      <c r="K4920" t="s">
        <v>245</v>
      </c>
      <c r="L4920" t="s">
        <v>14210</v>
      </c>
      <c r="M4920" t="s">
        <v>14211</v>
      </c>
      <c r="N4920">
        <v>1.3805555549999999</v>
      </c>
      <c r="O4920">
        <v>0</v>
      </c>
      <c r="P4920">
        <v>16088</v>
      </c>
      <c r="Q4920">
        <v>0</v>
      </c>
      <c r="R4920">
        <v>1</v>
      </c>
      <c r="S4920">
        <v>26</v>
      </c>
      <c r="T4920">
        <v>3130</v>
      </c>
      <c r="U4920">
        <v>15</v>
      </c>
      <c r="V4920">
        <v>21</v>
      </c>
      <c r="W4920">
        <v>0</v>
      </c>
      <c r="X4920">
        <v>8077.6606969720024</v>
      </c>
      <c r="Y4920">
        <v>0</v>
      </c>
      <c r="Z4920">
        <v>0.92156165327513995</v>
      </c>
      <c r="AA4920">
        <v>1586.1687535704334</v>
      </c>
      <c r="AB4920">
        <v>3510.6068917861494</v>
      </c>
      <c r="AC4920">
        <v>1751.2968968328842</v>
      </c>
      <c r="AD4920">
        <v>336.87958375340804</v>
      </c>
      <c r="AE4920">
        <v>15263.534384568153</v>
      </c>
    </row>
    <row r="4921" spans="1:31" x14ac:dyDescent="0.25">
      <c r="A4921">
        <v>2369757</v>
      </c>
      <c r="B4921">
        <v>1</v>
      </c>
      <c r="C4921" t="s">
        <v>81</v>
      </c>
      <c r="D4921" t="s">
        <v>123</v>
      </c>
      <c r="E4921" t="s">
        <v>148</v>
      </c>
      <c r="F4921" t="s">
        <v>14212</v>
      </c>
      <c r="G4921" t="s">
        <v>160</v>
      </c>
      <c r="H4921" t="s">
        <v>151</v>
      </c>
      <c r="I4921" t="s">
        <v>136</v>
      </c>
      <c r="J4921" t="s">
        <v>137</v>
      </c>
      <c r="K4921" t="s">
        <v>138</v>
      </c>
      <c r="L4921" t="s">
        <v>14213</v>
      </c>
      <c r="M4921" t="s">
        <v>14214</v>
      </c>
      <c r="N4921">
        <v>2.869444444</v>
      </c>
      <c r="O4921">
        <v>0</v>
      </c>
      <c r="P4921">
        <v>2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1.3304951080285972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1.3304951080285972</v>
      </c>
    </row>
    <row r="4922" spans="1:31" x14ac:dyDescent="0.25">
      <c r="A4922">
        <v>2369740</v>
      </c>
      <c r="B4922">
        <v>1</v>
      </c>
      <c r="C4922" t="s">
        <v>81</v>
      </c>
      <c r="D4922" t="s">
        <v>117</v>
      </c>
      <c r="E4922" t="s">
        <v>132</v>
      </c>
      <c r="F4922" t="s">
        <v>14215</v>
      </c>
      <c r="G4922" t="s">
        <v>134</v>
      </c>
      <c r="H4922" t="s">
        <v>135</v>
      </c>
      <c r="I4922" t="s">
        <v>136</v>
      </c>
      <c r="J4922" t="s">
        <v>137</v>
      </c>
      <c r="K4922" t="s">
        <v>138</v>
      </c>
      <c r="L4922" t="s">
        <v>14216</v>
      </c>
      <c r="M4922" t="s">
        <v>14217</v>
      </c>
      <c r="N4922">
        <v>1.510277777</v>
      </c>
      <c r="O4922">
        <v>0</v>
      </c>
      <c r="P4922">
        <v>18</v>
      </c>
      <c r="Q4922">
        <v>3</v>
      </c>
      <c r="R4922">
        <v>3</v>
      </c>
      <c r="S4922">
        <v>0</v>
      </c>
      <c r="T4922">
        <v>1</v>
      </c>
      <c r="U4922">
        <v>0</v>
      </c>
      <c r="V4922">
        <v>0</v>
      </c>
      <c r="W4922">
        <v>0</v>
      </c>
      <c r="X4922">
        <v>7.3882315339033884</v>
      </c>
      <c r="Y4922">
        <v>35.985463460130646</v>
      </c>
      <c r="Z4922">
        <v>12.608564667149633</v>
      </c>
      <c r="AA4922">
        <v>0</v>
      </c>
      <c r="AB4922">
        <v>1.2889588060984052</v>
      </c>
      <c r="AC4922">
        <v>0</v>
      </c>
      <c r="AD4922">
        <v>0</v>
      </c>
      <c r="AE4922">
        <v>57.271218467282068</v>
      </c>
    </row>
    <row r="4923" spans="1:31" x14ac:dyDescent="0.25">
      <c r="A4923">
        <v>2370095</v>
      </c>
      <c r="B4923">
        <v>1</v>
      </c>
      <c r="C4923" t="s">
        <v>80</v>
      </c>
      <c r="D4923" t="s">
        <v>97</v>
      </c>
      <c r="E4923" t="s">
        <v>148</v>
      </c>
      <c r="F4923" t="s">
        <v>14218</v>
      </c>
      <c r="G4923" t="s">
        <v>150</v>
      </c>
      <c r="H4923" t="s">
        <v>151</v>
      </c>
      <c r="I4923" t="s">
        <v>136</v>
      </c>
      <c r="J4923" t="s">
        <v>137</v>
      </c>
      <c r="K4923" t="s">
        <v>138</v>
      </c>
      <c r="L4923" t="s">
        <v>14219</v>
      </c>
      <c r="M4923" t="s">
        <v>14220</v>
      </c>
      <c r="N4923">
        <v>3.15</v>
      </c>
      <c r="O4923">
        <v>0</v>
      </c>
      <c r="P4923">
        <v>2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1.4746766161333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1.4746766161333</v>
      </c>
    </row>
    <row r="4924" spans="1:31" x14ac:dyDescent="0.25">
      <c r="A4924">
        <v>2369694</v>
      </c>
      <c r="B4924">
        <v>1</v>
      </c>
      <c r="C4924" t="s">
        <v>80</v>
      </c>
      <c r="D4924" t="s">
        <v>105</v>
      </c>
      <c r="E4924" t="s">
        <v>166</v>
      </c>
      <c r="F4924" t="s">
        <v>14221</v>
      </c>
      <c r="G4924" t="s">
        <v>168</v>
      </c>
      <c r="H4924" t="s">
        <v>135</v>
      </c>
      <c r="I4924" t="s">
        <v>136</v>
      </c>
      <c r="J4924" t="s">
        <v>137</v>
      </c>
      <c r="K4924" t="s">
        <v>138</v>
      </c>
      <c r="L4924" t="s">
        <v>14222</v>
      </c>
      <c r="M4924" t="s">
        <v>14223</v>
      </c>
      <c r="N4924">
        <v>0.111111111</v>
      </c>
      <c r="O4924">
        <v>4</v>
      </c>
      <c r="P4924">
        <v>15373</v>
      </c>
      <c r="Q4924">
        <v>12</v>
      </c>
      <c r="R4924">
        <v>98</v>
      </c>
      <c r="S4924">
        <v>31</v>
      </c>
      <c r="T4924">
        <v>2341</v>
      </c>
      <c r="U4924">
        <v>25</v>
      </c>
      <c r="V4924">
        <v>5</v>
      </c>
      <c r="W4924">
        <v>0.45319368269466664</v>
      </c>
      <c r="X4924">
        <v>456.41847634374318</v>
      </c>
      <c r="Y4924">
        <v>1.4508275820088889</v>
      </c>
      <c r="Z4924">
        <v>7.3385136910043318</v>
      </c>
      <c r="AA4924">
        <v>35.730196552269668</v>
      </c>
      <c r="AB4924">
        <v>282.02194789317076</v>
      </c>
      <c r="AC4924">
        <v>196.31919200840309</v>
      </c>
      <c r="AD4924">
        <v>2.7648286760480003</v>
      </c>
      <c r="AE4924">
        <v>982.49717642934263</v>
      </c>
    </row>
    <row r="4925" spans="1:31" x14ac:dyDescent="0.25">
      <c r="A4925">
        <v>2369889</v>
      </c>
      <c r="B4925">
        <v>1</v>
      </c>
      <c r="C4925" t="s">
        <v>80</v>
      </c>
      <c r="D4925" t="s">
        <v>86</v>
      </c>
      <c r="E4925" t="s">
        <v>225</v>
      </c>
      <c r="F4925" t="s">
        <v>7747</v>
      </c>
      <c r="G4925" t="s">
        <v>219</v>
      </c>
      <c r="H4925" t="s">
        <v>151</v>
      </c>
      <c r="I4925" t="s">
        <v>136</v>
      </c>
      <c r="J4925" t="s">
        <v>137</v>
      </c>
      <c r="K4925" t="s">
        <v>138</v>
      </c>
      <c r="L4925" t="s">
        <v>14224</v>
      </c>
      <c r="M4925" t="s">
        <v>14225</v>
      </c>
      <c r="N4925">
        <v>1.2538888880000001</v>
      </c>
      <c r="O4925">
        <v>0</v>
      </c>
      <c r="P4925">
        <v>159</v>
      </c>
      <c r="Q4925">
        <v>0</v>
      </c>
      <c r="R4925">
        <v>0</v>
      </c>
      <c r="S4925">
        <v>0</v>
      </c>
      <c r="T4925">
        <v>3</v>
      </c>
      <c r="U4925">
        <v>0</v>
      </c>
      <c r="V4925">
        <v>0</v>
      </c>
      <c r="W4925">
        <v>0</v>
      </c>
      <c r="X4925">
        <v>51.011307757553126</v>
      </c>
      <c r="Y4925">
        <v>0</v>
      </c>
      <c r="Z4925">
        <v>0</v>
      </c>
      <c r="AA4925">
        <v>0</v>
      </c>
      <c r="AB4925">
        <v>4.9942638373630963</v>
      </c>
      <c r="AC4925">
        <v>0</v>
      </c>
      <c r="AD4925">
        <v>0</v>
      </c>
      <c r="AE4925">
        <v>56.005571594916219</v>
      </c>
    </row>
    <row r="4926" spans="1:31" x14ac:dyDescent="0.25">
      <c r="A4926">
        <v>2369843</v>
      </c>
      <c r="B4926">
        <v>1</v>
      </c>
      <c r="C4926" t="s">
        <v>80</v>
      </c>
      <c r="D4926" t="s">
        <v>97</v>
      </c>
      <c r="E4926" t="s">
        <v>175</v>
      </c>
      <c r="F4926" t="s">
        <v>14226</v>
      </c>
      <c r="G4926" t="s">
        <v>177</v>
      </c>
      <c r="H4926" t="s">
        <v>151</v>
      </c>
      <c r="I4926" t="s">
        <v>136</v>
      </c>
      <c r="J4926" t="s">
        <v>137</v>
      </c>
      <c r="K4926" t="s">
        <v>138</v>
      </c>
      <c r="L4926" t="s">
        <v>14227</v>
      </c>
      <c r="M4926" t="s">
        <v>14228</v>
      </c>
      <c r="N4926">
        <v>7.0597222220000004</v>
      </c>
      <c r="O4926">
        <v>0</v>
      </c>
      <c r="P4926">
        <v>4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8.492208490080225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8.492208490080225</v>
      </c>
    </row>
    <row r="4927" spans="1:31" x14ac:dyDescent="0.25">
      <c r="A4927">
        <v>2369674</v>
      </c>
      <c r="B4927">
        <v>1</v>
      </c>
      <c r="C4927" t="s">
        <v>80</v>
      </c>
      <c r="D4927" t="s">
        <v>96</v>
      </c>
      <c r="E4927" t="s">
        <v>166</v>
      </c>
      <c r="F4927" t="s">
        <v>14229</v>
      </c>
      <c r="G4927" t="s">
        <v>168</v>
      </c>
      <c r="H4927" t="s">
        <v>135</v>
      </c>
      <c r="I4927" t="s">
        <v>136</v>
      </c>
      <c r="J4927" t="s">
        <v>137</v>
      </c>
      <c r="K4927" t="s">
        <v>138</v>
      </c>
      <c r="L4927" t="s">
        <v>14230</v>
      </c>
      <c r="M4927" t="s">
        <v>14231</v>
      </c>
      <c r="N4927">
        <v>2.7825000000000002</v>
      </c>
      <c r="O4927">
        <v>3</v>
      </c>
      <c r="P4927">
        <v>0</v>
      </c>
      <c r="Q4927">
        <v>3</v>
      </c>
      <c r="R4927">
        <v>0</v>
      </c>
      <c r="S4927">
        <v>7</v>
      </c>
      <c r="T4927">
        <v>0</v>
      </c>
      <c r="U4927">
        <v>0</v>
      </c>
      <c r="V4927">
        <v>0</v>
      </c>
      <c r="W4927">
        <v>18.487274318544735</v>
      </c>
      <c r="X4927">
        <v>0</v>
      </c>
      <c r="Y4927">
        <v>14.238741054385146</v>
      </c>
      <c r="Z4927">
        <v>0</v>
      </c>
      <c r="AA4927">
        <v>52.632809459243518</v>
      </c>
      <c r="AB4927">
        <v>0</v>
      </c>
      <c r="AC4927">
        <v>0</v>
      </c>
      <c r="AD4927">
        <v>0</v>
      </c>
      <c r="AE4927">
        <v>85.358824832173397</v>
      </c>
    </row>
    <row r="4928" spans="1:31" x14ac:dyDescent="0.25">
      <c r="A4928">
        <v>2370052</v>
      </c>
      <c r="B4928">
        <v>1</v>
      </c>
      <c r="C4928" t="s">
        <v>80</v>
      </c>
      <c r="D4928" t="s">
        <v>93</v>
      </c>
      <c r="E4928" t="s">
        <v>225</v>
      </c>
      <c r="F4928" t="s">
        <v>14232</v>
      </c>
      <c r="G4928" t="s">
        <v>219</v>
      </c>
      <c r="H4928" t="s">
        <v>151</v>
      </c>
      <c r="I4928" t="s">
        <v>136</v>
      </c>
      <c r="J4928" t="s">
        <v>137</v>
      </c>
      <c r="K4928" t="s">
        <v>138</v>
      </c>
      <c r="L4928" t="s">
        <v>14233</v>
      </c>
      <c r="M4928" t="s">
        <v>14234</v>
      </c>
      <c r="N4928">
        <v>1.621111111</v>
      </c>
      <c r="O4928">
        <v>0</v>
      </c>
      <c r="P4928">
        <v>3</v>
      </c>
      <c r="Q4928">
        <v>0</v>
      </c>
      <c r="R4928">
        <v>6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0.57074491428475005</v>
      </c>
      <c r="Y4928">
        <v>0</v>
      </c>
      <c r="Z4928">
        <v>6.273481636148496</v>
      </c>
      <c r="AA4928">
        <v>0</v>
      </c>
      <c r="AB4928">
        <v>0</v>
      </c>
      <c r="AC4928">
        <v>0</v>
      </c>
      <c r="AD4928">
        <v>0</v>
      </c>
      <c r="AE4928">
        <v>6.8442265504332465</v>
      </c>
    </row>
    <row r="4929" spans="1:31" x14ac:dyDescent="0.25">
      <c r="A4929">
        <v>2369680</v>
      </c>
      <c r="B4929">
        <v>1</v>
      </c>
      <c r="C4929" t="s">
        <v>81</v>
      </c>
      <c r="D4929" t="s">
        <v>112</v>
      </c>
      <c r="E4929" t="s">
        <v>225</v>
      </c>
      <c r="F4929" t="s">
        <v>14235</v>
      </c>
      <c r="G4929" t="s">
        <v>227</v>
      </c>
      <c r="H4929" t="s">
        <v>151</v>
      </c>
      <c r="I4929" t="s">
        <v>136</v>
      </c>
      <c r="J4929" t="s">
        <v>137</v>
      </c>
      <c r="K4929" t="s">
        <v>138</v>
      </c>
      <c r="L4929" t="s">
        <v>14236</v>
      </c>
      <c r="M4929" t="s">
        <v>14237</v>
      </c>
      <c r="N4929">
        <v>3.3811111110000001</v>
      </c>
      <c r="O4929">
        <v>0</v>
      </c>
      <c r="P4929">
        <v>6</v>
      </c>
      <c r="Q4929">
        <v>0</v>
      </c>
      <c r="R4929">
        <v>8</v>
      </c>
      <c r="S4929">
        <v>0</v>
      </c>
      <c r="T4929">
        <v>2</v>
      </c>
      <c r="U4929">
        <v>0</v>
      </c>
      <c r="V4929">
        <v>0</v>
      </c>
      <c r="W4929">
        <v>0</v>
      </c>
      <c r="X4929">
        <v>17.397512208977265</v>
      </c>
      <c r="Y4929">
        <v>0</v>
      </c>
      <c r="Z4929">
        <v>5.8748264611901337</v>
      </c>
      <c r="AA4929">
        <v>0</v>
      </c>
      <c r="AB4929">
        <v>3.330927399541209</v>
      </c>
      <c r="AC4929">
        <v>0</v>
      </c>
      <c r="AD4929">
        <v>0</v>
      </c>
      <c r="AE4929">
        <v>26.60326606970861</v>
      </c>
    </row>
    <row r="4930" spans="1:31" x14ac:dyDescent="0.25">
      <c r="A4930">
        <v>2370072</v>
      </c>
      <c r="B4930">
        <v>1</v>
      </c>
      <c r="C4930" t="s">
        <v>80</v>
      </c>
      <c r="D4930" t="s">
        <v>107</v>
      </c>
      <c r="E4930" t="s">
        <v>171</v>
      </c>
      <c r="F4930" t="s">
        <v>4771</v>
      </c>
      <c r="G4930" t="s">
        <v>168</v>
      </c>
      <c r="H4930" t="s">
        <v>135</v>
      </c>
      <c r="I4930" t="s">
        <v>136</v>
      </c>
      <c r="J4930" t="s">
        <v>137</v>
      </c>
      <c r="K4930" t="s">
        <v>138</v>
      </c>
      <c r="L4930" t="s">
        <v>14238</v>
      </c>
      <c r="M4930" t="s">
        <v>14239</v>
      </c>
      <c r="N4930">
        <v>0.443333333</v>
      </c>
      <c r="O4930">
        <v>9</v>
      </c>
      <c r="P4930">
        <v>1283</v>
      </c>
      <c r="Q4930">
        <v>23</v>
      </c>
      <c r="R4930">
        <v>57</v>
      </c>
      <c r="S4930">
        <v>9</v>
      </c>
      <c r="T4930">
        <v>111</v>
      </c>
      <c r="U4930">
        <v>1</v>
      </c>
      <c r="V4930">
        <v>0</v>
      </c>
      <c r="W4930">
        <v>4.6266845093553002</v>
      </c>
      <c r="X4930">
        <v>133.26418422597629</v>
      </c>
      <c r="Y4930">
        <v>41.320120803105553</v>
      </c>
      <c r="Z4930">
        <v>10.224304627533872</v>
      </c>
      <c r="AA4930">
        <v>12.174575106454068</v>
      </c>
      <c r="AB4930">
        <v>52.214027256417914</v>
      </c>
      <c r="AC4930">
        <v>26.755046585715654</v>
      </c>
      <c r="AD4930">
        <v>0</v>
      </c>
      <c r="AE4930">
        <v>280.57894311455868</v>
      </c>
    </row>
    <row r="4931" spans="1:31" x14ac:dyDescent="0.25">
      <c r="A4931">
        <v>2370115</v>
      </c>
      <c r="B4931">
        <v>1</v>
      </c>
      <c r="C4931" t="s">
        <v>81</v>
      </c>
      <c r="D4931" t="s">
        <v>120</v>
      </c>
      <c r="E4931" t="s">
        <v>225</v>
      </c>
      <c r="F4931" t="s">
        <v>6150</v>
      </c>
      <c r="G4931" t="s">
        <v>1306</v>
      </c>
      <c r="H4931" t="s">
        <v>151</v>
      </c>
      <c r="I4931" t="s">
        <v>136</v>
      </c>
      <c r="J4931" t="s">
        <v>137</v>
      </c>
      <c r="K4931" t="s">
        <v>138</v>
      </c>
      <c r="L4931" t="s">
        <v>14240</v>
      </c>
      <c r="M4931" t="s">
        <v>14241</v>
      </c>
      <c r="N4931">
        <v>2.4680555549999998</v>
      </c>
      <c r="O4931">
        <v>0</v>
      </c>
      <c r="P4931">
        <v>15</v>
      </c>
      <c r="Q4931">
        <v>0</v>
      </c>
      <c r="R4931">
        <v>0</v>
      </c>
      <c r="S4931">
        <v>0</v>
      </c>
      <c r="T4931">
        <v>1</v>
      </c>
      <c r="U4931">
        <v>0</v>
      </c>
      <c r="V4931">
        <v>0</v>
      </c>
      <c r="W4931">
        <v>0</v>
      </c>
      <c r="X4931">
        <v>12.737689426757013</v>
      </c>
      <c r="Y4931">
        <v>0</v>
      </c>
      <c r="Z4931">
        <v>0</v>
      </c>
      <c r="AA4931">
        <v>0</v>
      </c>
      <c r="AB4931">
        <v>8.3426142250188323E-2</v>
      </c>
      <c r="AC4931">
        <v>0</v>
      </c>
      <c r="AD4931">
        <v>0</v>
      </c>
      <c r="AE4931">
        <v>12.821115569007201</v>
      </c>
    </row>
    <row r="4932" spans="1:31" x14ac:dyDescent="0.25">
      <c r="A4932">
        <v>2369717</v>
      </c>
      <c r="B4932">
        <v>1</v>
      </c>
      <c r="C4932" t="s">
        <v>80</v>
      </c>
      <c r="D4932" t="s">
        <v>98</v>
      </c>
      <c r="E4932" t="s">
        <v>225</v>
      </c>
      <c r="F4932" t="s">
        <v>14242</v>
      </c>
      <c r="G4932" t="s">
        <v>219</v>
      </c>
      <c r="H4932" t="s">
        <v>151</v>
      </c>
      <c r="I4932" t="s">
        <v>136</v>
      </c>
      <c r="J4932" t="s">
        <v>137</v>
      </c>
      <c r="K4932" t="s">
        <v>138</v>
      </c>
      <c r="L4932" t="s">
        <v>14243</v>
      </c>
      <c r="M4932" t="s">
        <v>14244</v>
      </c>
      <c r="N4932">
        <v>0.72527777699999996</v>
      </c>
      <c r="O4932">
        <v>0</v>
      </c>
      <c r="P4932">
        <v>64</v>
      </c>
      <c r="Q4932">
        <v>0</v>
      </c>
      <c r="R4932">
        <v>1</v>
      </c>
      <c r="S4932">
        <v>0</v>
      </c>
      <c r="T4932">
        <v>15</v>
      </c>
      <c r="U4932">
        <v>0</v>
      </c>
      <c r="V4932">
        <v>0</v>
      </c>
      <c r="W4932">
        <v>0</v>
      </c>
      <c r="X4932">
        <v>15.070709315280466</v>
      </c>
      <c r="Y4932">
        <v>0</v>
      </c>
      <c r="Z4932">
        <v>5.048005052939363</v>
      </c>
      <c r="AA4932">
        <v>0</v>
      </c>
      <c r="AB4932">
        <v>10.528716651480702</v>
      </c>
      <c r="AC4932">
        <v>0</v>
      </c>
      <c r="AD4932">
        <v>0</v>
      </c>
      <c r="AE4932">
        <v>30.647431019700527</v>
      </c>
    </row>
    <row r="4933" spans="1:31" x14ac:dyDescent="0.25">
      <c r="A4933">
        <v>2369966</v>
      </c>
      <c r="B4933">
        <v>1</v>
      </c>
      <c r="C4933" t="s">
        <v>80</v>
      </c>
      <c r="D4933" t="s">
        <v>96</v>
      </c>
      <c r="E4933" t="s">
        <v>132</v>
      </c>
      <c r="F4933" t="s">
        <v>14245</v>
      </c>
      <c r="G4933" t="s">
        <v>328</v>
      </c>
      <c r="H4933" t="s">
        <v>135</v>
      </c>
      <c r="I4933" t="s">
        <v>136</v>
      </c>
      <c r="J4933" t="s">
        <v>137</v>
      </c>
      <c r="K4933" t="s">
        <v>138</v>
      </c>
      <c r="L4933" t="s">
        <v>14246</v>
      </c>
      <c r="M4933" t="s">
        <v>14247</v>
      </c>
      <c r="N4933">
        <v>5.5833332999999999E-2</v>
      </c>
      <c r="O4933">
        <v>0</v>
      </c>
      <c r="P4933">
        <v>949</v>
      </c>
      <c r="Q4933">
        <v>2</v>
      </c>
      <c r="R4933">
        <v>51</v>
      </c>
      <c r="S4933">
        <v>2</v>
      </c>
      <c r="T4933">
        <v>230</v>
      </c>
      <c r="U4933">
        <v>0</v>
      </c>
      <c r="V4933">
        <v>0</v>
      </c>
      <c r="W4933">
        <v>0</v>
      </c>
      <c r="X4933">
        <v>45.300012050999648</v>
      </c>
      <c r="Y4933">
        <v>0.20771390721847499</v>
      </c>
      <c r="Z4933">
        <v>6.3687678280850228</v>
      </c>
      <c r="AA4933">
        <v>4.190657908958733</v>
      </c>
      <c r="AB4933">
        <v>38.579458046862008</v>
      </c>
      <c r="AC4933">
        <v>0</v>
      </c>
      <c r="AD4933">
        <v>0</v>
      </c>
      <c r="AE4933">
        <v>94.646609742123886</v>
      </c>
    </row>
    <row r="4934" spans="1:31" x14ac:dyDescent="0.25">
      <c r="A4934">
        <v>2369875</v>
      </c>
      <c r="B4934">
        <v>1</v>
      </c>
      <c r="C4934" t="s">
        <v>81</v>
      </c>
      <c r="D4934" t="s">
        <v>112</v>
      </c>
      <c r="E4934" t="s">
        <v>225</v>
      </c>
      <c r="F4934" t="s">
        <v>14248</v>
      </c>
      <c r="G4934" t="s">
        <v>219</v>
      </c>
      <c r="H4934" t="s">
        <v>151</v>
      </c>
      <c r="I4934" t="s">
        <v>136</v>
      </c>
      <c r="J4934" t="s">
        <v>137</v>
      </c>
      <c r="K4934" t="s">
        <v>138</v>
      </c>
      <c r="L4934" t="s">
        <v>14249</v>
      </c>
      <c r="M4934" t="s">
        <v>14250</v>
      </c>
      <c r="N4934">
        <v>1.4794444440000001</v>
      </c>
      <c r="O4934">
        <v>0</v>
      </c>
      <c r="P4934">
        <v>5</v>
      </c>
      <c r="Q4934">
        <v>0</v>
      </c>
      <c r="R4934">
        <v>0</v>
      </c>
      <c r="S4934">
        <v>0</v>
      </c>
      <c r="T4934">
        <v>3</v>
      </c>
      <c r="U4934">
        <v>0</v>
      </c>
      <c r="V4934">
        <v>0</v>
      </c>
      <c r="W4934">
        <v>0</v>
      </c>
      <c r="X4934">
        <v>1.2214960065327525</v>
      </c>
      <c r="Y4934">
        <v>0</v>
      </c>
      <c r="Z4934">
        <v>0</v>
      </c>
      <c r="AA4934">
        <v>0</v>
      </c>
      <c r="AB4934">
        <v>1.2703631686354742</v>
      </c>
      <c r="AC4934">
        <v>0</v>
      </c>
      <c r="AD4934">
        <v>0</v>
      </c>
      <c r="AE4934">
        <v>2.4918591751682264</v>
      </c>
    </row>
    <row r="4935" spans="1:31" x14ac:dyDescent="0.25">
      <c r="A4935">
        <v>2369852</v>
      </c>
      <c r="B4935">
        <v>1</v>
      </c>
      <c r="C4935" t="s">
        <v>80</v>
      </c>
      <c r="D4935" t="s">
        <v>100</v>
      </c>
      <c r="E4935" t="s">
        <v>148</v>
      </c>
      <c r="F4935" t="s">
        <v>14251</v>
      </c>
      <c r="G4935" t="s">
        <v>150</v>
      </c>
      <c r="H4935" t="s">
        <v>151</v>
      </c>
      <c r="I4935" t="s">
        <v>136</v>
      </c>
      <c r="J4935" t="s">
        <v>137</v>
      </c>
      <c r="K4935" t="s">
        <v>138</v>
      </c>
      <c r="L4935" t="s">
        <v>14252</v>
      </c>
      <c r="M4935" t="s">
        <v>14253</v>
      </c>
      <c r="N4935">
        <v>2.0280555549999999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1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36.803329908418</v>
      </c>
      <c r="AE4935">
        <v>36.803329908418</v>
      </c>
    </row>
    <row r="4936" spans="1:31" x14ac:dyDescent="0.25">
      <c r="A4936">
        <v>2369729</v>
      </c>
      <c r="B4936">
        <v>1</v>
      </c>
      <c r="C4936" t="s">
        <v>80</v>
      </c>
      <c r="D4936" t="s">
        <v>98</v>
      </c>
      <c r="E4936" t="s">
        <v>171</v>
      </c>
      <c r="F4936" t="s">
        <v>14254</v>
      </c>
      <c r="G4936" t="s">
        <v>244</v>
      </c>
      <c r="H4936" t="s">
        <v>135</v>
      </c>
      <c r="I4936" t="s">
        <v>136</v>
      </c>
      <c r="J4936" t="s">
        <v>137</v>
      </c>
      <c r="K4936" t="s">
        <v>245</v>
      </c>
      <c r="L4936" t="s">
        <v>14255</v>
      </c>
      <c r="M4936" t="s">
        <v>14256</v>
      </c>
      <c r="N4936">
        <v>7.6444444440000003</v>
      </c>
      <c r="O4936">
        <v>0</v>
      </c>
      <c r="P4936">
        <v>1154</v>
      </c>
      <c r="Q4936">
        <v>2</v>
      </c>
      <c r="R4936">
        <v>130</v>
      </c>
      <c r="S4936">
        <v>7</v>
      </c>
      <c r="T4936">
        <v>291</v>
      </c>
      <c r="U4936">
        <v>0</v>
      </c>
      <c r="V4936">
        <v>0</v>
      </c>
      <c r="W4936">
        <v>0</v>
      </c>
      <c r="X4936">
        <v>1413.0754604927733</v>
      </c>
      <c r="Y4936">
        <v>25.747546487698202</v>
      </c>
      <c r="Z4936">
        <v>596.35035504638779</v>
      </c>
      <c r="AA4936">
        <v>1156.2796545197041</v>
      </c>
      <c r="AB4936">
        <v>1367.572419264814</v>
      </c>
      <c r="AC4936">
        <v>0</v>
      </c>
      <c r="AD4936">
        <v>0</v>
      </c>
      <c r="AE4936">
        <v>4559.0254358113771</v>
      </c>
    </row>
    <row r="4937" spans="1:31" x14ac:dyDescent="0.25">
      <c r="A4937">
        <v>2369829</v>
      </c>
      <c r="B4937">
        <v>1</v>
      </c>
      <c r="C4937" t="s">
        <v>81</v>
      </c>
      <c r="D4937" t="s">
        <v>122</v>
      </c>
      <c r="E4937" t="s">
        <v>132</v>
      </c>
      <c r="F4937" t="s">
        <v>14257</v>
      </c>
      <c r="G4937" t="s">
        <v>168</v>
      </c>
      <c r="H4937" t="s">
        <v>135</v>
      </c>
      <c r="I4937" t="s">
        <v>136</v>
      </c>
      <c r="J4937" t="s">
        <v>137</v>
      </c>
      <c r="K4937" t="s">
        <v>138</v>
      </c>
      <c r="L4937" t="s">
        <v>14258</v>
      </c>
      <c r="M4937" t="s">
        <v>14259</v>
      </c>
      <c r="N4937">
        <v>0.48833333299999998</v>
      </c>
      <c r="O4937">
        <v>0</v>
      </c>
      <c r="P4937">
        <v>1269</v>
      </c>
      <c r="Q4937">
        <v>0</v>
      </c>
      <c r="R4937">
        <v>0</v>
      </c>
      <c r="S4937">
        <v>1</v>
      </c>
      <c r="T4937">
        <v>24</v>
      </c>
      <c r="U4937">
        <v>0</v>
      </c>
      <c r="V4937">
        <v>0</v>
      </c>
      <c r="W4937">
        <v>0</v>
      </c>
      <c r="X4937">
        <v>115.80465768267295</v>
      </c>
      <c r="Y4937">
        <v>0</v>
      </c>
      <c r="Z4937">
        <v>0</v>
      </c>
      <c r="AA4937">
        <v>0.94110082948549989</v>
      </c>
      <c r="AB4937">
        <v>6.9423917724637692</v>
      </c>
      <c r="AC4937">
        <v>0</v>
      </c>
      <c r="AD4937">
        <v>0</v>
      </c>
      <c r="AE4937">
        <v>123.68815028462222</v>
      </c>
    </row>
    <row r="4938" spans="1:31" x14ac:dyDescent="0.25">
      <c r="A4938">
        <v>2369683</v>
      </c>
      <c r="B4938">
        <v>1</v>
      </c>
      <c r="C4938" t="s">
        <v>80</v>
      </c>
      <c r="D4938" t="s">
        <v>92</v>
      </c>
      <c r="E4938" t="s">
        <v>166</v>
      </c>
      <c r="F4938" t="s">
        <v>14260</v>
      </c>
      <c r="G4938" t="s">
        <v>168</v>
      </c>
      <c r="H4938" t="s">
        <v>135</v>
      </c>
      <c r="I4938" t="s">
        <v>136</v>
      </c>
      <c r="J4938" t="s">
        <v>137</v>
      </c>
      <c r="K4938" t="s">
        <v>138</v>
      </c>
      <c r="L4938" t="s">
        <v>14261</v>
      </c>
      <c r="M4938" t="s">
        <v>14262</v>
      </c>
      <c r="N4938">
        <v>0.92500000000000004</v>
      </c>
      <c r="O4938">
        <v>1</v>
      </c>
      <c r="P4938">
        <v>7405</v>
      </c>
      <c r="Q4938">
        <v>0</v>
      </c>
      <c r="R4938">
        <v>83</v>
      </c>
      <c r="S4938">
        <v>11</v>
      </c>
      <c r="T4938">
        <v>763</v>
      </c>
      <c r="U4938">
        <v>0</v>
      </c>
      <c r="V4938">
        <v>0</v>
      </c>
      <c r="W4938">
        <v>14.910594341255553</v>
      </c>
      <c r="X4938">
        <v>1746.0203859721807</v>
      </c>
      <c r="Y4938">
        <v>0</v>
      </c>
      <c r="Z4938">
        <v>19.108977048086388</v>
      </c>
      <c r="AA4938">
        <v>175.82035606259225</v>
      </c>
      <c r="AB4938">
        <v>833.41531739365632</v>
      </c>
      <c r="AC4938">
        <v>0</v>
      </c>
      <c r="AD4938">
        <v>0</v>
      </c>
      <c r="AE4938">
        <v>2789.2756308177713</v>
      </c>
    </row>
    <row r="4939" spans="1:31" x14ac:dyDescent="0.25">
      <c r="A4939">
        <v>2369806</v>
      </c>
      <c r="B4939">
        <v>1</v>
      </c>
      <c r="C4939" t="s">
        <v>80</v>
      </c>
      <c r="D4939" t="s">
        <v>94</v>
      </c>
      <c r="E4939" t="s">
        <v>132</v>
      </c>
      <c r="F4939" t="s">
        <v>14263</v>
      </c>
      <c r="G4939" t="s">
        <v>168</v>
      </c>
      <c r="H4939" t="s">
        <v>135</v>
      </c>
      <c r="I4939" t="s">
        <v>136</v>
      </c>
      <c r="J4939" t="s">
        <v>137</v>
      </c>
      <c r="K4939" t="s">
        <v>138</v>
      </c>
      <c r="L4939" t="s">
        <v>14264</v>
      </c>
      <c r="M4939" t="s">
        <v>14265</v>
      </c>
      <c r="N4939">
        <v>1.3661111109999999</v>
      </c>
      <c r="O4939">
        <v>0</v>
      </c>
      <c r="P4939">
        <v>19</v>
      </c>
      <c r="Q4939">
        <v>0</v>
      </c>
      <c r="R4939">
        <v>0</v>
      </c>
      <c r="S4939">
        <v>0</v>
      </c>
      <c r="T4939">
        <v>1</v>
      </c>
      <c r="U4939">
        <v>0</v>
      </c>
      <c r="V4939">
        <v>0</v>
      </c>
      <c r="W4939">
        <v>0</v>
      </c>
      <c r="X4939">
        <v>3.0427151329441564</v>
      </c>
      <c r="Y4939">
        <v>0</v>
      </c>
      <c r="Z4939">
        <v>0</v>
      </c>
      <c r="AA4939">
        <v>0</v>
      </c>
      <c r="AB4939">
        <v>2.4918219645458609E-2</v>
      </c>
      <c r="AC4939">
        <v>0</v>
      </c>
      <c r="AD4939">
        <v>0</v>
      </c>
      <c r="AE4939">
        <v>3.0676333525896151</v>
      </c>
    </row>
    <row r="4940" spans="1:31" x14ac:dyDescent="0.25">
      <c r="A4940">
        <v>2369998</v>
      </c>
      <c r="B4940">
        <v>1</v>
      </c>
      <c r="C4940" t="s">
        <v>80</v>
      </c>
      <c r="D4940" t="s">
        <v>96</v>
      </c>
      <c r="E4940" t="s">
        <v>171</v>
      </c>
      <c r="F4940" t="s">
        <v>7540</v>
      </c>
      <c r="G4940" t="s">
        <v>168</v>
      </c>
      <c r="H4940" t="s">
        <v>135</v>
      </c>
      <c r="I4940" t="s">
        <v>136</v>
      </c>
      <c r="J4940" t="s">
        <v>137</v>
      </c>
      <c r="K4940" t="s">
        <v>138</v>
      </c>
      <c r="L4940" t="s">
        <v>14266</v>
      </c>
      <c r="M4940" t="s">
        <v>14267</v>
      </c>
      <c r="N4940">
        <v>1.062777777</v>
      </c>
      <c r="O4940">
        <v>0</v>
      </c>
      <c r="P4940">
        <v>283</v>
      </c>
      <c r="Q4940">
        <v>10</v>
      </c>
      <c r="R4940">
        <v>28</v>
      </c>
      <c r="S4940">
        <v>9</v>
      </c>
      <c r="T4940">
        <v>51</v>
      </c>
      <c r="U4940">
        <v>3</v>
      </c>
      <c r="V4940">
        <v>0</v>
      </c>
      <c r="W4940">
        <v>0</v>
      </c>
      <c r="X4940">
        <v>112.19039456566675</v>
      </c>
      <c r="Y4940">
        <v>19.310767209357</v>
      </c>
      <c r="Z4940">
        <v>17.688915412716199</v>
      </c>
      <c r="AA4940">
        <v>35.775209682362885</v>
      </c>
      <c r="AB4940">
        <v>39.486308659052604</v>
      </c>
      <c r="AC4940">
        <v>134.50921592960131</v>
      </c>
      <c r="AD4940">
        <v>0</v>
      </c>
      <c r="AE4940">
        <v>358.96081145875678</v>
      </c>
    </row>
    <row r="4941" spans="1:31" x14ac:dyDescent="0.25">
      <c r="A4941">
        <v>2370144</v>
      </c>
      <c r="B4941">
        <v>1</v>
      </c>
      <c r="C4941" t="s">
        <v>80</v>
      </c>
      <c r="D4941" t="s">
        <v>107</v>
      </c>
      <c r="E4941" t="s">
        <v>148</v>
      </c>
      <c r="F4941" t="s">
        <v>14268</v>
      </c>
      <c r="G4941" t="s">
        <v>160</v>
      </c>
      <c r="H4941" t="s">
        <v>151</v>
      </c>
      <c r="I4941" t="s">
        <v>136</v>
      </c>
      <c r="J4941" t="s">
        <v>137</v>
      </c>
      <c r="K4941" t="s">
        <v>138</v>
      </c>
      <c r="L4941" t="s">
        <v>14269</v>
      </c>
      <c r="M4941" t="s">
        <v>14270</v>
      </c>
      <c r="N4941">
        <v>1.3763888879999999</v>
      </c>
      <c r="O4941">
        <v>0</v>
      </c>
      <c r="P4941">
        <v>1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0.24120536893305417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0.24120536893305417</v>
      </c>
    </row>
    <row r="4942" spans="1:31" x14ac:dyDescent="0.25">
      <c r="A4942">
        <v>2369789</v>
      </c>
      <c r="B4942">
        <v>1</v>
      </c>
      <c r="C4942" t="s">
        <v>80</v>
      </c>
      <c r="D4942" t="s">
        <v>105</v>
      </c>
      <c r="E4942" t="s">
        <v>132</v>
      </c>
      <c r="F4942" t="s">
        <v>14271</v>
      </c>
      <c r="G4942" t="s">
        <v>134</v>
      </c>
      <c r="H4942" t="s">
        <v>135</v>
      </c>
      <c r="I4942" t="s">
        <v>136</v>
      </c>
      <c r="J4942" t="s">
        <v>137</v>
      </c>
      <c r="K4942" t="s">
        <v>138</v>
      </c>
      <c r="L4942" t="s">
        <v>14272</v>
      </c>
      <c r="M4942" t="s">
        <v>14273</v>
      </c>
      <c r="N4942">
        <v>8.4</v>
      </c>
      <c r="O4942">
        <v>5</v>
      </c>
      <c r="P4942">
        <v>6</v>
      </c>
      <c r="Q4942">
        <v>3</v>
      </c>
      <c r="R4942">
        <v>20</v>
      </c>
      <c r="S4942">
        <v>2</v>
      </c>
      <c r="T4942">
        <v>1</v>
      </c>
      <c r="U4942">
        <v>0</v>
      </c>
      <c r="V4942">
        <v>0</v>
      </c>
      <c r="W4942">
        <v>25.738838827020629</v>
      </c>
      <c r="X4942">
        <v>45.466346428138131</v>
      </c>
      <c r="Y4942">
        <v>7.5414491755218949</v>
      </c>
      <c r="Z4942">
        <v>93.102369211782914</v>
      </c>
      <c r="AA4942">
        <v>129.60477988191482</v>
      </c>
      <c r="AB4942">
        <v>17.188372330226581</v>
      </c>
      <c r="AC4942">
        <v>0</v>
      </c>
      <c r="AD4942">
        <v>0</v>
      </c>
      <c r="AE4942">
        <v>318.64215585460499</v>
      </c>
    </row>
    <row r="4943" spans="1:31" x14ac:dyDescent="0.25">
      <c r="A4943">
        <v>2369746</v>
      </c>
      <c r="B4943">
        <v>1</v>
      </c>
      <c r="C4943" t="s">
        <v>80</v>
      </c>
      <c r="D4943" t="s">
        <v>100</v>
      </c>
      <c r="E4943" t="s">
        <v>171</v>
      </c>
      <c r="F4943" t="s">
        <v>6782</v>
      </c>
      <c r="G4943" t="s">
        <v>252</v>
      </c>
      <c r="H4943" t="s">
        <v>135</v>
      </c>
      <c r="I4943" t="s">
        <v>136</v>
      </c>
      <c r="J4943" t="s">
        <v>137</v>
      </c>
      <c r="K4943" t="s">
        <v>245</v>
      </c>
      <c r="L4943" t="s">
        <v>14274</v>
      </c>
      <c r="M4943" t="s">
        <v>14275</v>
      </c>
      <c r="N4943">
        <v>2.384166666</v>
      </c>
      <c r="O4943">
        <v>6</v>
      </c>
      <c r="P4943">
        <v>309</v>
      </c>
      <c r="Q4943">
        <v>26</v>
      </c>
      <c r="R4943">
        <v>71</v>
      </c>
      <c r="S4943">
        <v>11</v>
      </c>
      <c r="T4943">
        <v>53</v>
      </c>
      <c r="U4943">
        <v>0</v>
      </c>
      <c r="V4943">
        <v>0</v>
      </c>
      <c r="W4943">
        <v>35.638621431073354</v>
      </c>
      <c r="X4943">
        <v>294.78998745801908</v>
      </c>
      <c r="Y4943">
        <v>579.42284069206005</v>
      </c>
      <c r="Z4943">
        <v>632.32135909273438</v>
      </c>
      <c r="AA4943">
        <v>45.479895042038294</v>
      </c>
      <c r="AB4943">
        <v>133.63172896406192</v>
      </c>
      <c r="AC4943">
        <v>0</v>
      </c>
      <c r="AD4943">
        <v>0</v>
      </c>
      <c r="AE4943">
        <v>1721.2844326799873</v>
      </c>
    </row>
    <row r="4944" spans="1:31" x14ac:dyDescent="0.25">
      <c r="A4944">
        <v>2369892</v>
      </c>
      <c r="B4944">
        <v>1</v>
      </c>
      <c r="C4944" t="s">
        <v>80</v>
      </c>
      <c r="D4944" t="s">
        <v>93</v>
      </c>
      <c r="E4944" t="s">
        <v>225</v>
      </c>
      <c r="F4944" t="s">
        <v>14276</v>
      </c>
      <c r="G4944" t="s">
        <v>502</v>
      </c>
      <c r="H4944" t="s">
        <v>151</v>
      </c>
      <c r="I4944" t="s">
        <v>136</v>
      </c>
      <c r="J4944" t="s">
        <v>137</v>
      </c>
      <c r="K4944" t="s">
        <v>138</v>
      </c>
      <c r="L4944" t="s">
        <v>14277</v>
      </c>
      <c r="M4944" t="s">
        <v>14278</v>
      </c>
      <c r="N4944">
        <v>2.488888888</v>
      </c>
      <c r="O4944">
        <v>0</v>
      </c>
      <c r="P4944">
        <v>48</v>
      </c>
      <c r="Q4944">
        <v>0</v>
      </c>
      <c r="R4944">
        <v>0</v>
      </c>
      <c r="S4944">
        <v>0</v>
      </c>
      <c r="T4944">
        <v>1</v>
      </c>
      <c r="U4944">
        <v>0</v>
      </c>
      <c r="V4944">
        <v>0</v>
      </c>
      <c r="W4944">
        <v>0</v>
      </c>
      <c r="X4944">
        <v>40.087501928760211</v>
      </c>
      <c r="Y4944">
        <v>0</v>
      </c>
      <c r="Z4944">
        <v>0</v>
      </c>
      <c r="AA4944">
        <v>0</v>
      </c>
      <c r="AB4944">
        <v>9.7838110100250009E-2</v>
      </c>
      <c r="AC4944">
        <v>0</v>
      </c>
      <c r="AD4944">
        <v>0</v>
      </c>
      <c r="AE4944">
        <v>40.18534003886046</v>
      </c>
    </row>
    <row r="4945" spans="1:31" x14ac:dyDescent="0.25">
      <c r="A4945">
        <v>2369626</v>
      </c>
      <c r="B4945">
        <v>1</v>
      </c>
      <c r="C4945" t="s">
        <v>81</v>
      </c>
      <c r="D4945" t="s">
        <v>123</v>
      </c>
      <c r="E4945" t="s">
        <v>171</v>
      </c>
      <c r="F4945" t="s">
        <v>14279</v>
      </c>
      <c r="G4945" t="s">
        <v>168</v>
      </c>
      <c r="H4945" t="s">
        <v>135</v>
      </c>
      <c r="I4945" t="s">
        <v>136</v>
      </c>
      <c r="J4945" t="s">
        <v>137</v>
      </c>
      <c r="K4945" t="s">
        <v>138</v>
      </c>
      <c r="L4945" t="s">
        <v>14280</v>
      </c>
      <c r="M4945" t="s">
        <v>14281</v>
      </c>
      <c r="N4945">
        <v>2.108055555</v>
      </c>
      <c r="O4945">
        <v>0</v>
      </c>
      <c r="P4945">
        <v>5</v>
      </c>
      <c r="Q4945">
        <v>1</v>
      </c>
      <c r="R4945">
        <v>134</v>
      </c>
      <c r="S4945">
        <v>0</v>
      </c>
      <c r="T4945">
        <v>14</v>
      </c>
      <c r="U4945">
        <v>0</v>
      </c>
      <c r="V4945">
        <v>0</v>
      </c>
      <c r="W4945">
        <v>0</v>
      </c>
      <c r="X4945">
        <v>3.6335760554025081</v>
      </c>
      <c r="Y4945">
        <v>33.709268542516</v>
      </c>
      <c r="Z4945">
        <v>553.00126462625849</v>
      </c>
      <c r="AA4945">
        <v>0</v>
      </c>
      <c r="AB4945">
        <v>21.529271632361876</v>
      </c>
      <c r="AC4945">
        <v>0</v>
      </c>
      <c r="AD4945">
        <v>0</v>
      </c>
      <c r="AE4945">
        <v>611.87338085653892</v>
      </c>
    </row>
    <row r="4946" spans="1:31" x14ac:dyDescent="0.25">
      <c r="A4946">
        <v>2369912</v>
      </c>
      <c r="B4946">
        <v>1</v>
      </c>
      <c r="C4946" t="s">
        <v>80</v>
      </c>
      <c r="D4946" t="s">
        <v>90</v>
      </c>
      <c r="E4946" t="s">
        <v>148</v>
      </c>
      <c r="F4946" t="s">
        <v>14282</v>
      </c>
      <c r="G4946" t="s">
        <v>160</v>
      </c>
      <c r="H4946" t="s">
        <v>151</v>
      </c>
      <c r="I4946" t="s">
        <v>136</v>
      </c>
      <c r="J4946" t="s">
        <v>137</v>
      </c>
      <c r="K4946" t="s">
        <v>138</v>
      </c>
      <c r="L4946" t="s">
        <v>14283</v>
      </c>
      <c r="M4946" t="s">
        <v>14284</v>
      </c>
      <c r="N4946">
        <v>4.0138888880000003</v>
      </c>
      <c r="O4946">
        <v>0</v>
      </c>
      <c r="P4946">
        <v>1</v>
      </c>
      <c r="Q4946">
        <v>0</v>
      </c>
      <c r="R4946">
        <v>0</v>
      </c>
      <c r="S4946">
        <v>0</v>
      </c>
      <c r="T4946">
        <v>1</v>
      </c>
      <c r="U4946">
        <v>0</v>
      </c>
      <c r="V4946">
        <v>0</v>
      </c>
      <c r="W4946">
        <v>0</v>
      </c>
      <c r="X4946">
        <v>1.8566914048966654</v>
      </c>
      <c r="Y4946">
        <v>0</v>
      </c>
      <c r="Z4946">
        <v>0</v>
      </c>
      <c r="AA4946">
        <v>0</v>
      </c>
      <c r="AB4946">
        <v>0.60684005426477783</v>
      </c>
      <c r="AC4946">
        <v>0</v>
      </c>
      <c r="AD4946">
        <v>0</v>
      </c>
      <c r="AE4946">
        <v>2.4635314591614432</v>
      </c>
    </row>
    <row r="4947" spans="1:31" x14ac:dyDescent="0.25">
      <c r="A4947">
        <v>2370098</v>
      </c>
      <c r="B4947">
        <v>1</v>
      </c>
      <c r="C4947" t="s">
        <v>80</v>
      </c>
      <c r="D4947" t="s">
        <v>101</v>
      </c>
      <c r="E4947" t="s">
        <v>148</v>
      </c>
      <c r="F4947" t="s">
        <v>14285</v>
      </c>
      <c r="G4947" t="s">
        <v>160</v>
      </c>
      <c r="H4947" t="s">
        <v>151</v>
      </c>
      <c r="I4947" t="s">
        <v>136</v>
      </c>
      <c r="J4947" t="s">
        <v>137</v>
      </c>
      <c r="K4947" t="s">
        <v>138</v>
      </c>
      <c r="L4947" t="s">
        <v>14286</v>
      </c>
      <c r="M4947" t="s">
        <v>14287</v>
      </c>
      <c r="N4947">
        <v>0.67388888800000002</v>
      </c>
      <c r="O4947">
        <v>0</v>
      </c>
      <c r="P4947">
        <v>2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0.22642462107559669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0.22642462107559669</v>
      </c>
    </row>
    <row r="4948" spans="1:31" x14ac:dyDescent="0.25">
      <c r="A4948">
        <v>2369932</v>
      </c>
      <c r="B4948">
        <v>1</v>
      </c>
      <c r="C4948" t="s">
        <v>80</v>
      </c>
      <c r="D4948" t="s">
        <v>95</v>
      </c>
      <c r="E4948" t="s">
        <v>148</v>
      </c>
      <c r="F4948" t="s">
        <v>14288</v>
      </c>
      <c r="G4948" t="s">
        <v>160</v>
      </c>
      <c r="H4948" t="s">
        <v>151</v>
      </c>
      <c r="I4948" t="s">
        <v>136</v>
      </c>
      <c r="J4948" t="s">
        <v>137</v>
      </c>
      <c r="K4948" t="s">
        <v>138</v>
      </c>
      <c r="L4948" t="s">
        <v>14289</v>
      </c>
      <c r="M4948" t="s">
        <v>14290</v>
      </c>
      <c r="N4948">
        <v>1.9766666660000001</v>
      </c>
      <c r="O4948">
        <v>0</v>
      </c>
      <c r="P4948">
        <v>1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0.19705098487532502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0.19705098487532502</v>
      </c>
    </row>
    <row r="4949" spans="1:31" x14ac:dyDescent="0.25">
      <c r="A4949">
        <v>2370118</v>
      </c>
      <c r="B4949">
        <v>1</v>
      </c>
      <c r="C4949" t="s">
        <v>81</v>
      </c>
      <c r="D4949" t="s">
        <v>125</v>
      </c>
      <c r="E4949" t="s">
        <v>148</v>
      </c>
      <c r="F4949" t="s">
        <v>14291</v>
      </c>
      <c r="G4949" t="s">
        <v>160</v>
      </c>
      <c r="H4949" t="s">
        <v>151</v>
      </c>
      <c r="I4949" t="s">
        <v>136</v>
      </c>
      <c r="J4949" t="s">
        <v>137</v>
      </c>
      <c r="K4949" t="s">
        <v>138</v>
      </c>
      <c r="L4949" t="s">
        <v>14292</v>
      </c>
      <c r="M4949" t="s">
        <v>14293</v>
      </c>
      <c r="N4949">
        <v>2.1697222219999999</v>
      </c>
      <c r="O4949">
        <v>0</v>
      </c>
      <c r="P4949">
        <v>1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0.18371689822567527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0.18371689822567527</v>
      </c>
    </row>
    <row r="4950" spans="1:31" x14ac:dyDescent="0.25">
      <c r="A4950">
        <v>2369726</v>
      </c>
      <c r="B4950">
        <v>1</v>
      </c>
      <c r="C4950" t="s">
        <v>81</v>
      </c>
      <c r="D4950" t="s">
        <v>119</v>
      </c>
      <c r="E4950" t="s">
        <v>132</v>
      </c>
      <c r="F4950" t="s">
        <v>14294</v>
      </c>
      <c r="G4950" t="s">
        <v>252</v>
      </c>
      <c r="H4950" t="s">
        <v>135</v>
      </c>
      <c r="I4950" t="s">
        <v>136</v>
      </c>
      <c r="J4950" t="s">
        <v>137</v>
      </c>
      <c r="K4950" t="s">
        <v>245</v>
      </c>
      <c r="L4950" t="s">
        <v>14295</v>
      </c>
      <c r="M4950" t="s">
        <v>14296</v>
      </c>
      <c r="N4950">
        <v>2.949166666</v>
      </c>
      <c r="O4950">
        <v>0</v>
      </c>
      <c r="P4950">
        <v>194</v>
      </c>
      <c r="Q4950">
        <v>0</v>
      </c>
      <c r="R4950">
        <v>68</v>
      </c>
      <c r="S4950">
        <v>0</v>
      </c>
      <c r="T4950">
        <v>13</v>
      </c>
      <c r="U4950">
        <v>0</v>
      </c>
      <c r="V4950">
        <v>0</v>
      </c>
      <c r="W4950">
        <v>0</v>
      </c>
      <c r="X4950">
        <v>122.46503857688195</v>
      </c>
      <c r="Y4950">
        <v>0</v>
      </c>
      <c r="Z4950">
        <v>657.47044134078874</v>
      </c>
      <c r="AA4950">
        <v>0</v>
      </c>
      <c r="AB4950">
        <v>44.876192914088165</v>
      </c>
      <c r="AC4950">
        <v>0</v>
      </c>
      <c r="AD4950">
        <v>0</v>
      </c>
      <c r="AE4950">
        <v>824.81167283175887</v>
      </c>
    </row>
    <row r="4951" spans="1:31" x14ac:dyDescent="0.25">
      <c r="A4951">
        <v>2369812</v>
      </c>
      <c r="B4951">
        <v>1</v>
      </c>
      <c r="C4951" t="s">
        <v>81</v>
      </c>
      <c r="D4951" t="s">
        <v>117</v>
      </c>
      <c r="E4951" t="s">
        <v>154</v>
      </c>
      <c r="F4951" t="s">
        <v>14297</v>
      </c>
      <c r="G4951" t="s">
        <v>252</v>
      </c>
      <c r="H4951" t="s">
        <v>151</v>
      </c>
      <c r="I4951" t="s">
        <v>136</v>
      </c>
      <c r="J4951" t="s">
        <v>137</v>
      </c>
      <c r="K4951" t="s">
        <v>245</v>
      </c>
      <c r="L4951" t="s">
        <v>14298</v>
      </c>
      <c r="M4951" t="s">
        <v>14299</v>
      </c>
      <c r="N4951">
        <v>1.7127777769999999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2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4.7368213169205973</v>
      </c>
      <c r="AC4951">
        <v>0</v>
      </c>
      <c r="AD4951">
        <v>0</v>
      </c>
      <c r="AE4951">
        <v>4.7368213169205973</v>
      </c>
    </row>
    <row r="4952" spans="1:31" x14ac:dyDescent="0.25">
      <c r="A4952">
        <v>2370041</v>
      </c>
      <c r="B4952">
        <v>1</v>
      </c>
      <c r="C4952" t="s">
        <v>80</v>
      </c>
      <c r="D4952" t="s">
        <v>83</v>
      </c>
      <c r="E4952" t="s">
        <v>225</v>
      </c>
      <c r="F4952" t="s">
        <v>14300</v>
      </c>
      <c r="G4952" t="s">
        <v>181</v>
      </c>
      <c r="H4952" t="s">
        <v>151</v>
      </c>
      <c r="I4952" t="s">
        <v>136</v>
      </c>
      <c r="J4952" t="s">
        <v>3</v>
      </c>
      <c r="K4952" t="s">
        <v>138</v>
      </c>
      <c r="L4952" t="s">
        <v>14301</v>
      </c>
      <c r="M4952" t="s">
        <v>14302</v>
      </c>
      <c r="N4952">
        <v>1.4650000000000001</v>
      </c>
      <c r="O4952">
        <v>0</v>
      </c>
      <c r="P4952">
        <v>115</v>
      </c>
      <c r="Q4952">
        <v>0</v>
      </c>
      <c r="R4952">
        <v>0</v>
      </c>
      <c r="S4952">
        <v>0</v>
      </c>
      <c r="T4952">
        <v>10</v>
      </c>
      <c r="U4952">
        <v>0</v>
      </c>
      <c r="V4952">
        <v>0</v>
      </c>
      <c r="W4952">
        <v>0</v>
      </c>
      <c r="X4952">
        <v>63.994287377074535</v>
      </c>
      <c r="Y4952">
        <v>0</v>
      </c>
      <c r="Z4952">
        <v>0</v>
      </c>
      <c r="AA4952">
        <v>0</v>
      </c>
      <c r="AB4952">
        <v>12.15157124666611</v>
      </c>
      <c r="AC4952">
        <v>0</v>
      </c>
      <c r="AD4952">
        <v>0</v>
      </c>
      <c r="AE4952">
        <v>76.145858623740651</v>
      </c>
    </row>
    <row r="4953" spans="1:31" x14ac:dyDescent="0.25">
      <c r="A4953">
        <v>2369709</v>
      </c>
      <c r="B4953">
        <v>1</v>
      </c>
      <c r="C4953" t="s">
        <v>80</v>
      </c>
      <c r="D4953" t="s">
        <v>84</v>
      </c>
      <c r="E4953" t="s">
        <v>148</v>
      </c>
      <c r="F4953" t="s">
        <v>14303</v>
      </c>
      <c r="G4953" t="s">
        <v>160</v>
      </c>
      <c r="H4953" t="s">
        <v>151</v>
      </c>
      <c r="I4953" t="s">
        <v>136</v>
      </c>
      <c r="J4953" t="s">
        <v>137</v>
      </c>
      <c r="K4953" t="s">
        <v>138</v>
      </c>
      <c r="L4953" t="s">
        <v>14304</v>
      </c>
      <c r="M4953" t="s">
        <v>14305</v>
      </c>
      <c r="N4953">
        <v>6.3963888879999997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1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4.4531030016922211</v>
      </c>
      <c r="AC4953">
        <v>0</v>
      </c>
      <c r="AD4953">
        <v>0</v>
      </c>
      <c r="AE4953">
        <v>4.4531030016922211</v>
      </c>
    </row>
    <row r="4954" spans="1:31" x14ac:dyDescent="0.25">
      <c r="A4954">
        <v>2369663</v>
      </c>
      <c r="B4954">
        <v>1</v>
      </c>
      <c r="C4954" t="s">
        <v>80</v>
      </c>
      <c r="D4954" t="s">
        <v>101</v>
      </c>
      <c r="E4954" t="s">
        <v>132</v>
      </c>
      <c r="F4954" t="s">
        <v>13940</v>
      </c>
      <c r="G4954" t="s">
        <v>168</v>
      </c>
      <c r="H4954" t="s">
        <v>135</v>
      </c>
      <c r="I4954" t="s">
        <v>136</v>
      </c>
      <c r="J4954" t="s">
        <v>137</v>
      </c>
      <c r="K4954" t="s">
        <v>138</v>
      </c>
      <c r="L4954" t="s">
        <v>14306</v>
      </c>
      <c r="M4954" t="s">
        <v>14307</v>
      </c>
      <c r="N4954">
        <v>1.031111111</v>
      </c>
      <c r="O4954">
        <v>0</v>
      </c>
      <c r="P4954">
        <v>503</v>
      </c>
      <c r="Q4954">
        <v>0</v>
      </c>
      <c r="R4954">
        <v>0</v>
      </c>
      <c r="S4954">
        <v>0</v>
      </c>
      <c r="T4954">
        <v>17</v>
      </c>
      <c r="U4954">
        <v>0</v>
      </c>
      <c r="V4954">
        <v>0</v>
      </c>
      <c r="W4954">
        <v>0</v>
      </c>
      <c r="X4954">
        <v>102.60240872199498</v>
      </c>
      <c r="Y4954">
        <v>0</v>
      </c>
      <c r="Z4954">
        <v>0</v>
      </c>
      <c r="AA4954">
        <v>0</v>
      </c>
      <c r="AB4954">
        <v>14.614399497348545</v>
      </c>
      <c r="AC4954">
        <v>0</v>
      </c>
      <c r="AD4954">
        <v>0</v>
      </c>
      <c r="AE4954">
        <v>117.21680821934352</v>
      </c>
    </row>
    <row r="4955" spans="1:31" x14ac:dyDescent="0.25">
      <c r="A4955">
        <v>2369849</v>
      </c>
      <c r="B4955">
        <v>1</v>
      </c>
      <c r="C4955" t="s">
        <v>81</v>
      </c>
      <c r="D4955" t="s">
        <v>112</v>
      </c>
      <c r="E4955" t="s">
        <v>132</v>
      </c>
      <c r="F4955" t="s">
        <v>14308</v>
      </c>
      <c r="G4955" t="s">
        <v>134</v>
      </c>
      <c r="H4955" t="s">
        <v>135</v>
      </c>
      <c r="I4955" t="s">
        <v>136</v>
      </c>
      <c r="J4955" t="s">
        <v>137</v>
      </c>
      <c r="K4955" t="s">
        <v>138</v>
      </c>
      <c r="L4955" t="s">
        <v>14309</v>
      </c>
      <c r="M4955" t="s">
        <v>14310</v>
      </c>
      <c r="N4955">
        <v>4.5033333329999996</v>
      </c>
      <c r="O4955">
        <v>0</v>
      </c>
      <c r="P4955">
        <v>2</v>
      </c>
      <c r="Q4955">
        <v>5</v>
      </c>
      <c r="R4955">
        <v>6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2.9624714463579549</v>
      </c>
      <c r="Y4955">
        <v>479.06770705969512</v>
      </c>
      <c r="Z4955">
        <v>145.84869710809141</v>
      </c>
      <c r="AA4955">
        <v>0</v>
      </c>
      <c r="AB4955">
        <v>0</v>
      </c>
      <c r="AC4955">
        <v>0</v>
      </c>
      <c r="AD4955">
        <v>0</v>
      </c>
      <c r="AE4955">
        <v>627.87887561414448</v>
      </c>
    </row>
    <row r="4956" spans="1:31" x14ac:dyDescent="0.25">
      <c r="A4956">
        <v>2369855</v>
      </c>
      <c r="B4956">
        <v>1</v>
      </c>
      <c r="C4956" t="s">
        <v>80</v>
      </c>
      <c r="D4956" t="s">
        <v>94</v>
      </c>
      <c r="E4956" t="s">
        <v>132</v>
      </c>
      <c r="F4956" t="s">
        <v>14311</v>
      </c>
      <c r="G4956" t="s">
        <v>168</v>
      </c>
      <c r="H4956" t="s">
        <v>135</v>
      </c>
      <c r="I4956" t="s">
        <v>136</v>
      </c>
      <c r="J4956" t="s">
        <v>137</v>
      </c>
      <c r="K4956" t="s">
        <v>138</v>
      </c>
      <c r="L4956" t="s">
        <v>14312</v>
      </c>
      <c r="M4956" t="s">
        <v>14313</v>
      </c>
      <c r="N4956">
        <v>2.0130555550000002</v>
      </c>
      <c r="O4956">
        <v>0</v>
      </c>
      <c r="P4956">
        <v>27</v>
      </c>
      <c r="Q4956">
        <v>0</v>
      </c>
      <c r="R4956">
        <v>100</v>
      </c>
      <c r="S4956">
        <v>0</v>
      </c>
      <c r="T4956">
        <v>25</v>
      </c>
      <c r="U4956">
        <v>0</v>
      </c>
      <c r="V4956">
        <v>0</v>
      </c>
      <c r="W4956">
        <v>0</v>
      </c>
      <c r="X4956">
        <v>14.297798652359326</v>
      </c>
      <c r="Y4956">
        <v>0</v>
      </c>
      <c r="Z4956">
        <v>204.31167426746777</v>
      </c>
      <c r="AA4956">
        <v>0</v>
      </c>
      <c r="AB4956">
        <v>54.629075485721209</v>
      </c>
      <c r="AC4956">
        <v>0</v>
      </c>
      <c r="AD4956">
        <v>0</v>
      </c>
      <c r="AE4956">
        <v>273.23854840554827</v>
      </c>
    </row>
    <row r="4957" spans="1:31" x14ac:dyDescent="0.25">
      <c r="A4957">
        <v>2369703</v>
      </c>
      <c r="B4957">
        <v>1</v>
      </c>
      <c r="C4957" t="s">
        <v>81</v>
      </c>
      <c r="D4957" t="s">
        <v>128</v>
      </c>
      <c r="E4957" t="s">
        <v>175</v>
      </c>
      <c r="F4957" t="s">
        <v>14314</v>
      </c>
      <c r="G4957" t="s">
        <v>284</v>
      </c>
      <c r="H4957" t="s">
        <v>151</v>
      </c>
      <c r="I4957" t="s">
        <v>136</v>
      </c>
      <c r="J4957" t="s">
        <v>137</v>
      </c>
      <c r="K4957" t="s">
        <v>138</v>
      </c>
      <c r="L4957" t="s">
        <v>14315</v>
      </c>
      <c r="M4957" t="s">
        <v>14316</v>
      </c>
      <c r="N4957">
        <v>1.851111111</v>
      </c>
      <c r="O4957">
        <v>0</v>
      </c>
      <c r="P4957">
        <v>84</v>
      </c>
      <c r="Q4957">
        <v>0</v>
      </c>
      <c r="R4957">
        <v>0</v>
      </c>
      <c r="S4957">
        <v>0</v>
      </c>
      <c r="T4957">
        <v>8</v>
      </c>
      <c r="U4957">
        <v>0</v>
      </c>
      <c r="V4957">
        <v>0</v>
      </c>
      <c r="W4957">
        <v>0</v>
      </c>
      <c r="X4957">
        <v>45.490461644106219</v>
      </c>
      <c r="Y4957">
        <v>0</v>
      </c>
      <c r="Z4957">
        <v>0</v>
      </c>
      <c r="AA4957">
        <v>0</v>
      </c>
      <c r="AB4957">
        <v>4.9765525847941836</v>
      </c>
      <c r="AC4957">
        <v>0</v>
      </c>
      <c r="AD4957">
        <v>0</v>
      </c>
      <c r="AE4957">
        <v>50.467014228900403</v>
      </c>
    </row>
    <row r="4958" spans="1:31" x14ac:dyDescent="0.25">
      <c r="A4958">
        <v>2370035</v>
      </c>
      <c r="B4958">
        <v>1</v>
      </c>
      <c r="C4958" t="s">
        <v>80</v>
      </c>
      <c r="D4958" t="s">
        <v>84</v>
      </c>
      <c r="E4958" t="s">
        <v>175</v>
      </c>
      <c r="F4958" t="s">
        <v>14317</v>
      </c>
      <c r="G4958" t="s">
        <v>284</v>
      </c>
      <c r="H4958" t="s">
        <v>151</v>
      </c>
      <c r="I4958" t="s">
        <v>136</v>
      </c>
      <c r="J4958" t="s">
        <v>137</v>
      </c>
      <c r="K4958" t="s">
        <v>138</v>
      </c>
      <c r="L4958" t="s">
        <v>14318</v>
      </c>
      <c r="M4958" t="s">
        <v>14319</v>
      </c>
      <c r="N4958">
        <v>1.651944444</v>
      </c>
      <c r="O4958">
        <v>0</v>
      </c>
      <c r="P4958">
        <v>19</v>
      </c>
      <c r="Q4958">
        <v>0</v>
      </c>
      <c r="R4958">
        <v>0</v>
      </c>
      <c r="S4958">
        <v>0</v>
      </c>
      <c r="T4958">
        <v>12</v>
      </c>
      <c r="U4958">
        <v>0</v>
      </c>
      <c r="V4958">
        <v>0</v>
      </c>
      <c r="W4958">
        <v>0</v>
      </c>
      <c r="X4958">
        <v>7.5917792401523334</v>
      </c>
      <c r="Y4958">
        <v>0</v>
      </c>
      <c r="Z4958">
        <v>0</v>
      </c>
      <c r="AA4958">
        <v>0</v>
      </c>
      <c r="AB4958">
        <v>45.570244748733074</v>
      </c>
      <c r="AC4958">
        <v>0</v>
      </c>
      <c r="AD4958">
        <v>0</v>
      </c>
      <c r="AE4958">
        <v>53.162023988885409</v>
      </c>
    </row>
    <row r="4959" spans="1:31" x14ac:dyDescent="0.25">
      <c r="A4959">
        <v>2370141</v>
      </c>
      <c r="B4959">
        <v>1</v>
      </c>
      <c r="C4959" t="s">
        <v>81</v>
      </c>
      <c r="D4959" t="s">
        <v>128</v>
      </c>
      <c r="E4959" t="s">
        <v>225</v>
      </c>
      <c r="F4959" t="s">
        <v>14320</v>
      </c>
      <c r="G4959" t="s">
        <v>219</v>
      </c>
      <c r="H4959" t="s">
        <v>151</v>
      </c>
      <c r="I4959" t="s">
        <v>136</v>
      </c>
      <c r="J4959" t="s">
        <v>137</v>
      </c>
      <c r="K4959" t="s">
        <v>138</v>
      </c>
      <c r="L4959" t="s">
        <v>14321</v>
      </c>
      <c r="M4959" t="s">
        <v>14322</v>
      </c>
      <c r="N4959">
        <v>2.8033333329999999</v>
      </c>
      <c r="O4959">
        <v>0</v>
      </c>
      <c r="P4959">
        <v>5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2.4339930527533093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2.4339930527533093</v>
      </c>
    </row>
    <row r="4960" spans="1:31" x14ac:dyDescent="0.25">
      <c r="A4960">
        <v>2369646</v>
      </c>
      <c r="B4960">
        <v>1</v>
      </c>
      <c r="C4960" t="s">
        <v>80</v>
      </c>
      <c r="D4960" t="s">
        <v>84</v>
      </c>
      <c r="E4960" t="s">
        <v>175</v>
      </c>
      <c r="F4960" t="s">
        <v>14140</v>
      </c>
      <c r="G4960" t="s">
        <v>284</v>
      </c>
      <c r="H4960" t="s">
        <v>151</v>
      </c>
      <c r="I4960" t="s">
        <v>136</v>
      </c>
      <c r="J4960" t="s">
        <v>137</v>
      </c>
      <c r="K4960" t="s">
        <v>138</v>
      </c>
      <c r="L4960" t="s">
        <v>14323</v>
      </c>
      <c r="M4960" t="s">
        <v>14324</v>
      </c>
      <c r="N4960">
        <v>3.019722222</v>
      </c>
      <c r="O4960">
        <v>0</v>
      </c>
      <c r="P4960">
        <v>49</v>
      </c>
      <c r="Q4960">
        <v>0</v>
      </c>
      <c r="R4960">
        <v>0</v>
      </c>
      <c r="S4960">
        <v>0</v>
      </c>
      <c r="T4960">
        <v>6</v>
      </c>
      <c r="U4960">
        <v>0</v>
      </c>
      <c r="V4960">
        <v>0</v>
      </c>
      <c r="W4960">
        <v>0</v>
      </c>
      <c r="X4960">
        <v>46.898699862086076</v>
      </c>
      <c r="Y4960">
        <v>0</v>
      </c>
      <c r="Z4960">
        <v>0</v>
      </c>
      <c r="AA4960">
        <v>0</v>
      </c>
      <c r="AB4960">
        <v>20.031790312879824</v>
      </c>
      <c r="AC4960">
        <v>0</v>
      </c>
      <c r="AD4960">
        <v>0</v>
      </c>
      <c r="AE4960">
        <v>66.930490174965897</v>
      </c>
    </row>
    <row r="4961" spans="1:31" x14ac:dyDescent="0.25">
      <c r="A4961">
        <v>2369958</v>
      </c>
      <c r="B4961">
        <v>1</v>
      </c>
      <c r="C4961" t="s">
        <v>81</v>
      </c>
      <c r="D4961" t="s">
        <v>112</v>
      </c>
      <c r="E4961" t="s">
        <v>225</v>
      </c>
      <c r="F4961" t="s">
        <v>14325</v>
      </c>
      <c r="G4961" t="s">
        <v>219</v>
      </c>
      <c r="H4961" t="s">
        <v>151</v>
      </c>
      <c r="I4961" t="s">
        <v>136</v>
      </c>
      <c r="J4961" t="s">
        <v>137</v>
      </c>
      <c r="K4961" t="s">
        <v>138</v>
      </c>
      <c r="L4961" t="s">
        <v>14326</v>
      </c>
      <c r="M4961" t="s">
        <v>14327</v>
      </c>
      <c r="N4961">
        <v>2.5869444439999998</v>
      </c>
      <c r="O4961">
        <v>0</v>
      </c>
      <c r="P4961">
        <v>35</v>
      </c>
      <c r="Q4961">
        <v>0</v>
      </c>
      <c r="R4961">
        <v>6</v>
      </c>
      <c r="S4961">
        <v>0</v>
      </c>
      <c r="T4961">
        <v>3</v>
      </c>
      <c r="U4961">
        <v>0</v>
      </c>
      <c r="V4961">
        <v>0</v>
      </c>
      <c r="W4961">
        <v>0</v>
      </c>
      <c r="X4961">
        <v>12.474570874973525</v>
      </c>
      <c r="Y4961">
        <v>0</v>
      </c>
      <c r="Z4961">
        <v>0.32279488361099995</v>
      </c>
      <c r="AA4961">
        <v>0</v>
      </c>
      <c r="AB4961">
        <v>6.1717837506767355</v>
      </c>
      <c r="AC4961">
        <v>0</v>
      </c>
      <c r="AD4961">
        <v>0</v>
      </c>
      <c r="AE4961">
        <v>18.969149509261261</v>
      </c>
    </row>
    <row r="4962" spans="1:31" x14ac:dyDescent="0.25">
      <c r="A4962">
        <v>2369792</v>
      </c>
      <c r="B4962">
        <v>1</v>
      </c>
      <c r="C4962" t="s">
        <v>80</v>
      </c>
      <c r="D4962" t="s">
        <v>95</v>
      </c>
      <c r="E4962" t="s">
        <v>171</v>
      </c>
      <c r="F4962" t="s">
        <v>14328</v>
      </c>
      <c r="G4962" t="s">
        <v>244</v>
      </c>
      <c r="H4962" t="s">
        <v>135</v>
      </c>
      <c r="I4962" t="s">
        <v>136</v>
      </c>
      <c r="J4962" t="s">
        <v>137</v>
      </c>
      <c r="K4962" t="s">
        <v>245</v>
      </c>
      <c r="L4962" t="s">
        <v>14329</v>
      </c>
      <c r="M4962" t="s">
        <v>14330</v>
      </c>
      <c r="N4962">
        <v>2.1416666659999999</v>
      </c>
      <c r="O4962">
        <v>0</v>
      </c>
      <c r="P4962">
        <v>0</v>
      </c>
      <c r="Q4962">
        <v>0</v>
      </c>
      <c r="R4962">
        <v>0</v>
      </c>
      <c r="S4962">
        <v>3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73.842883585959726</v>
      </c>
      <c r="AB4962">
        <v>0</v>
      </c>
      <c r="AC4962">
        <v>0</v>
      </c>
      <c r="AD4962">
        <v>0</v>
      </c>
      <c r="AE4962">
        <v>73.842883585959726</v>
      </c>
    </row>
    <row r="4963" spans="1:31" x14ac:dyDescent="0.25">
      <c r="A4963">
        <v>2370078</v>
      </c>
      <c r="B4963">
        <v>1</v>
      </c>
      <c r="C4963" t="s">
        <v>80</v>
      </c>
      <c r="D4963" t="s">
        <v>96</v>
      </c>
      <c r="E4963" t="s">
        <v>148</v>
      </c>
      <c r="F4963" t="s">
        <v>14331</v>
      </c>
      <c r="G4963" t="s">
        <v>160</v>
      </c>
      <c r="H4963" t="s">
        <v>151</v>
      </c>
      <c r="I4963" t="s">
        <v>136</v>
      </c>
      <c r="J4963" t="s">
        <v>137</v>
      </c>
      <c r="K4963" t="s">
        <v>138</v>
      </c>
      <c r="L4963" t="s">
        <v>14332</v>
      </c>
      <c r="M4963" t="s">
        <v>14333</v>
      </c>
      <c r="N4963">
        <v>1.3691666659999999</v>
      </c>
      <c r="O4963">
        <v>0</v>
      </c>
      <c r="P4963">
        <v>1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0.47106413377070999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0.47106413377070999</v>
      </c>
    </row>
    <row r="4964" spans="1:31" x14ac:dyDescent="0.25">
      <c r="A4964">
        <v>2369809</v>
      </c>
      <c r="B4964">
        <v>1</v>
      </c>
      <c r="C4964" t="s">
        <v>81</v>
      </c>
      <c r="D4964" t="s">
        <v>127</v>
      </c>
      <c r="E4964" t="s">
        <v>132</v>
      </c>
      <c r="F4964" t="s">
        <v>14334</v>
      </c>
      <c r="G4964" t="s">
        <v>134</v>
      </c>
      <c r="H4964" t="s">
        <v>135</v>
      </c>
      <c r="I4964" t="s">
        <v>136</v>
      </c>
      <c r="J4964" t="s">
        <v>137</v>
      </c>
      <c r="K4964" t="s">
        <v>138</v>
      </c>
      <c r="L4964" t="s">
        <v>14335</v>
      </c>
      <c r="M4964" t="s">
        <v>14336</v>
      </c>
      <c r="N4964">
        <v>3.599722222</v>
      </c>
      <c r="O4964">
        <v>0</v>
      </c>
      <c r="P4964">
        <v>47</v>
      </c>
      <c r="Q4964">
        <v>0</v>
      </c>
      <c r="R4964">
        <v>34</v>
      </c>
      <c r="S4964">
        <v>0</v>
      </c>
      <c r="T4964">
        <v>9</v>
      </c>
      <c r="U4964">
        <v>0</v>
      </c>
      <c r="V4964">
        <v>0</v>
      </c>
      <c r="W4964">
        <v>0</v>
      </c>
      <c r="X4964">
        <v>33.416888389359677</v>
      </c>
      <c r="Y4964">
        <v>0</v>
      </c>
      <c r="Z4964">
        <v>153.45250598353275</v>
      </c>
      <c r="AA4964">
        <v>0</v>
      </c>
      <c r="AB4964">
        <v>21.610634179822146</v>
      </c>
      <c r="AC4964">
        <v>0</v>
      </c>
      <c r="AD4964">
        <v>0</v>
      </c>
      <c r="AE4964">
        <v>208.48002855271457</v>
      </c>
    </row>
    <row r="4965" spans="1:31" x14ac:dyDescent="0.25">
      <c r="A4965">
        <v>2369666</v>
      </c>
      <c r="B4965">
        <v>1</v>
      </c>
      <c r="C4965" t="s">
        <v>81</v>
      </c>
      <c r="D4965" t="s">
        <v>118</v>
      </c>
      <c r="E4965" t="s">
        <v>132</v>
      </c>
      <c r="F4965" t="s">
        <v>14337</v>
      </c>
      <c r="G4965" t="s">
        <v>134</v>
      </c>
      <c r="H4965" t="s">
        <v>135</v>
      </c>
      <c r="I4965" t="s">
        <v>136</v>
      </c>
      <c r="J4965" t="s">
        <v>137</v>
      </c>
      <c r="K4965" t="s">
        <v>138</v>
      </c>
      <c r="L4965" t="s">
        <v>14338</v>
      </c>
      <c r="M4965" t="s">
        <v>14339</v>
      </c>
      <c r="N4965">
        <v>4.7144444439999997</v>
      </c>
      <c r="O4965">
        <v>0</v>
      </c>
      <c r="P4965">
        <v>111</v>
      </c>
      <c r="Q4965">
        <v>10</v>
      </c>
      <c r="R4965">
        <v>21</v>
      </c>
      <c r="S4965">
        <v>5</v>
      </c>
      <c r="T4965">
        <v>0</v>
      </c>
      <c r="U4965">
        <v>0</v>
      </c>
      <c r="V4965">
        <v>0</v>
      </c>
      <c r="W4965">
        <v>0</v>
      </c>
      <c r="X4965">
        <v>74.106399162583685</v>
      </c>
      <c r="Y4965">
        <v>270.1861931799184</v>
      </c>
      <c r="Z4965">
        <v>202.87802544364675</v>
      </c>
      <c r="AA4965">
        <v>36.776016320966676</v>
      </c>
      <c r="AB4965">
        <v>0</v>
      </c>
      <c r="AC4965">
        <v>0</v>
      </c>
      <c r="AD4965">
        <v>0</v>
      </c>
      <c r="AE4965">
        <v>583.94663410711541</v>
      </c>
    </row>
    <row r="4966" spans="1:31" x14ac:dyDescent="0.25">
      <c r="A4966">
        <v>2370021</v>
      </c>
      <c r="B4966">
        <v>1</v>
      </c>
      <c r="C4966" t="s">
        <v>80</v>
      </c>
      <c r="D4966" t="s">
        <v>88</v>
      </c>
      <c r="E4966" t="s">
        <v>132</v>
      </c>
      <c r="F4966" t="s">
        <v>14340</v>
      </c>
      <c r="G4966" t="s">
        <v>168</v>
      </c>
      <c r="H4966" t="s">
        <v>135</v>
      </c>
      <c r="I4966" t="s">
        <v>136</v>
      </c>
      <c r="J4966" t="s">
        <v>137</v>
      </c>
      <c r="K4966" t="s">
        <v>138</v>
      </c>
      <c r="L4966" t="s">
        <v>14341</v>
      </c>
      <c r="M4966" t="s">
        <v>14342</v>
      </c>
      <c r="N4966">
        <v>0.42972222199999999</v>
      </c>
      <c r="O4966">
        <v>0</v>
      </c>
      <c r="P4966">
        <v>210</v>
      </c>
      <c r="Q4966">
        <v>0</v>
      </c>
      <c r="R4966">
        <v>0</v>
      </c>
      <c r="S4966">
        <v>1</v>
      </c>
      <c r="T4966">
        <v>14</v>
      </c>
      <c r="U4966">
        <v>1</v>
      </c>
      <c r="V4966">
        <v>0</v>
      </c>
      <c r="W4966">
        <v>0</v>
      </c>
      <c r="X4966">
        <v>27.680840101737193</v>
      </c>
      <c r="Y4966">
        <v>0</v>
      </c>
      <c r="Z4966">
        <v>0</v>
      </c>
      <c r="AA4966">
        <v>0.86139512236732507</v>
      </c>
      <c r="AB4966">
        <v>14.991920138384634</v>
      </c>
      <c r="AC4966">
        <v>14.891291683458189</v>
      </c>
      <c r="AD4966">
        <v>0</v>
      </c>
      <c r="AE4966">
        <v>58.425447045947337</v>
      </c>
    </row>
    <row r="4967" spans="1:31" x14ac:dyDescent="0.25">
      <c r="A4967">
        <v>2370058</v>
      </c>
      <c r="B4967">
        <v>1</v>
      </c>
      <c r="C4967" t="s">
        <v>80</v>
      </c>
      <c r="D4967" t="s">
        <v>103</v>
      </c>
      <c r="E4967" t="s">
        <v>148</v>
      </c>
      <c r="F4967" t="s">
        <v>14343</v>
      </c>
      <c r="G4967" t="s">
        <v>160</v>
      </c>
      <c r="H4967" t="s">
        <v>151</v>
      </c>
      <c r="I4967" t="s">
        <v>136</v>
      </c>
      <c r="J4967" t="s">
        <v>137</v>
      </c>
      <c r="K4967" t="s">
        <v>138</v>
      </c>
      <c r="L4967" t="s">
        <v>14344</v>
      </c>
      <c r="M4967" t="s">
        <v>14345</v>
      </c>
      <c r="N4967">
        <v>1.885</v>
      </c>
      <c r="O4967">
        <v>0</v>
      </c>
      <c r="P4967">
        <v>1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2.9526922787285005E-2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2.9526922787285005E-2</v>
      </c>
    </row>
    <row r="4968" spans="1:31" x14ac:dyDescent="0.25">
      <c r="A4968">
        <v>2369623</v>
      </c>
      <c r="B4968">
        <v>1</v>
      </c>
      <c r="C4968" t="s">
        <v>80</v>
      </c>
      <c r="D4968" t="s">
        <v>93</v>
      </c>
      <c r="E4968" t="s">
        <v>225</v>
      </c>
      <c r="F4968" t="s">
        <v>14346</v>
      </c>
      <c r="G4968" t="s">
        <v>502</v>
      </c>
      <c r="H4968" t="s">
        <v>151</v>
      </c>
      <c r="I4968" t="s">
        <v>136</v>
      </c>
      <c r="J4968" t="s">
        <v>137</v>
      </c>
      <c r="K4968" t="s">
        <v>138</v>
      </c>
      <c r="L4968" t="s">
        <v>14347</v>
      </c>
      <c r="M4968" t="s">
        <v>14348</v>
      </c>
      <c r="N4968">
        <v>3.9908333329999999</v>
      </c>
      <c r="O4968">
        <v>0</v>
      </c>
      <c r="P4968">
        <v>53</v>
      </c>
      <c r="Q4968">
        <v>0</v>
      </c>
      <c r="R4968">
        <v>0</v>
      </c>
      <c r="S4968">
        <v>0</v>
      </c>
      <c r="T4968">
        <v>2</v>
      </c>
      <c r="U4968">
        <v>0</v>
      </c>
      <c r="V4968">
        <v>0</v>
      </c>
      <c r="W4968">
        <v>0</v>
      </c>
      <c r="X4968">
        <v>39.302629260480167</v>
      </c>
      <c r="Y4968">
        <v>0</v>
      </c>
      <c r="Z4968">
        <v>0</v>
      </c>
      <c r="AA4968">
        <v>0</v>
      </c>
      <c r="AB4968">
        <v>4.9276752052761248</v>
      </c>
      <c r="AC4968">
        <v>0</v>
      </c>
      <c r="AD4968">
        <v>0</v>
      </c>
      <c r="AE4968">
        <v>44.230304465756291</v>
      </c>
    </row>
    <row r="4969" spans="1:31" x14ac:dyDescent="0.25">
      <c r="A4969">
        <v>2370015</v>
      </c>
      <c r="B4969">
        <v>1</v>
      </c>
      <c r="C4969" t="s">
        <v>81</v>
      </c>
      <c r="D4969" t="s">
        <v>128</v>
      </c>
      <c r="E4969" t="s">
        <v>148</v>
      </c>
      <c r="F4969" t="s">
        <v>14349</v>
      </c>
      <c r="G4969" t="s">
        <v>181</v>
      </c>
      <c r="H4969" t="s">
        <v>151</v>
      </c>
      <c r="I4969" t="s">
        <v>136</v>
      </c>
      <c r="J4969" t="s">
        <v>137</v>
      </c>
      <c r="K4969" t="s">
        <v>138</v>
      </c>
      <c r="L4969" t="s">
        <v>14350</v>
      </c>
      <c r="M4969" t="s">
        <v>14351</v>
      </c>
      <c r="N4969">
        <v>3.2141666660000001</v>
      </c>
      <c r="O4969">
        <v>0</v>
      </c>
      <c r="P4969">
        <v>17</v>
      </c>
      <c r="Q4969">
        <v>0</v>
      </c>
      <c r="R4969">
        <v>0</v>
      </c>
      <c r="S4969">
        <v>0</v>
      </c>
      <c r="T4969">
        <v>1</v>
      </c>
      <c r="U4969">
        <v>0</v>
      </c>
      <c r="V4969">
        <v>0</v>
      </c>
      <c r="W4969">
        <v>0</v>
      </c>
      <c r="X4969">
        <v>13.561718921651913</v>
      </c>
      <c r="Y4969">
        <v>0</v>
      </c>
      <c r="Z4969">
        <v>0</v>
      </c>
      <c r="AA4969">
        <v>0</v>
      </c>
      <c r="AB4969">
        <v>1.3414720781423171</v>
      </c>
      <c r="AC4969">
        <v>0</v>
      </c>
      <c r="AD4969">
        <v>0</v>
      </c>
      <c r="AE4969">
        <v>14.90319099979423</v>
      </c>
    </row>
    <row r="4970" spans="1:31" x14ac:dyDescent="0.25">
      <c r="A4970">
        <v>2369898</v>
      </c>
      <c r="B4970">
        <v>1</v>
      </c>
      <c r="C4970" t="s">
        <v>80</v>
      </c>
      <c r="D4970" t="s">
        <v>110</v>
      </c>
      <c r="E4970" t="s">
        <v>225</v>
      </c>
      <c r="F4970" t="s">
        <v>5348</v>
      </c>
      <c r="G4970" t="s">
        <v>219</v>
      </c>
      <c r="H4970" t="s">
        <v>151</v>
      </c>
      <c r="I4970" t="s">
        <v>136</v>
      </c>
      <c r="J4970" t="s">
        <v>137</v>
      </c>
      <c r="K4970" t="s">
        <v>138</v>
      </c>
      <c r="L4970" t="s">
        <v>14352</v>
      </c>
      <c r="M4970" t="s">
        <v>14353</v>
      </c>
      <c r="N4970">
        <v>3.415</v>
      </c>
      <c r="O4970">
        <v>0</v>
      </c>
      <c r="P4970">
        <v>261</v>
      </c>
      <c r="Q4970">
        <v>0</v>
      </c>
      <c r="R4970">
        <v>0</v>
      </c>
      <c r="S4970">
        <v>0</v>
      </c>
      <c r="T4970">
        <v>9</v>
      </c>
      <c r="U4970">
        <v>0</v>
      </c>
      <c r="V4970">
        <v>0</v>
      </c>
      <c r="W4970">
        <v>0</v>
      </c>
      <c r="X4970">
        <v>294.89973966854035</v>
      </c>
      <c r="Y4970">
        <v>0</v>
      </c>
      <c r="Z4970">
        <v>0</v>
      </c>
      <c r="AA4970">
        <v>0</v>
      </c>
      <c r="AB4970">
        <v>11.762996870131492</v>
      </c>
      <c r="AC4970">
        <v>0</v>
      </c>
      <c r="AD4970">
        <v>0</v>
      </c>
      <c r="AE4970">
        <v>306.66273653867182</v>
      </c>
    </row>
    <row r="4971" spans="1:31" x14ac:dyDescent="0.25">
      <c r="A4971">
        <v>2369712</v>
      </c>
      <c r="B4971">
        <v>1</v>
      </c>
      <c r="C4971" t="s">
        <v>80</v>
      </c>
      <c r="D4971" t="s">
        <v>106</v>
      </c>
      <c r="E4971" t="s">
        <v>132</v>
      </c>
      <c r="F4971" t="s">
        <v>14354</v>
      </c>
      <c r="G4971" t="s">
        <v>142</v>
      </c>
      <c r="H4971" t="s">
        <v>135</v>
      </c>
      <c r="I4971" t="s">
        <v>136</v>
      </c>
      <c r="J4971" t="s">
        <v>137</v>
      </c>
      <c r="K4971" t="s">
        <v>138</v>
      </c>
      <c r="L4971" t="s">
        <v>14355</v>
      </c>
      <c r="M4971" t="s">
        <v>14356</v>
      </c>
      <c r="N4971">
        <v>5.0036111109999997</v>
      </c>
      <c r="O4971">
        <v>0</v>
      </c>
      <c r="P4971">
        <v>0</v>
      </c>
      <c r="Q4971">
        <v>0</v>
      </c>
      <c r="R4971">
        <v>6</v>
      </c>
      <c r="S4971">
        <v>0</v>
      </c>
      <c r="T4971">
        <v>4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181.92102283112402</v>
      </c>
      <c r="AA4971">
        <v>0</v>
      </c>
      <c r="AB4971">
        <v>104.12551333571352</v>
      </c>
      <c r="AC4971">
        <v>0</v>
      </c>
      <c r="AD4971">
        <v>0</v>
      </c>
      <c r="AE4971">
        <v>286.04653616683754</v>
      </c>
    </row>
    <row r="4972" spans="1:31" x14ac:dyDescent="0.25">
      <c r="A4972">
        <v>2369735</v>
      </c>
      <c r="B4972">
        <v>1</v>
      </c>
      <c r="C4972" t="s">
        <v>80</v>
      </c>
      <c r="D4972" t="s">
        <v>111</v>
      </c>
      <c r="E4972" t="s">
        <v>154</v>
      </c>
      <c r="F4972" t="s">
        <v>14357</v>
      </c>
      <c r="G4972" t="s">
        <v>252</v>
      </c>
      <c r="H4972" t="s">
        <v>151</v>
      </c>
      <c r="I4972" t="s">
        <v>136</v>
      </c>
      <c r="J4972" t="s">
        <v>137</v>
      </c>
      <c r="K4972" t="s">
        <v>245</v>
      </c>
      <c r="L4972" t="s">
        <v>14358</v>
      </c>
      <c r="M4972" t="s">
        <v>14359</v>
      </c>
      <c r="N4972">
        <v>2.0830555550000001</v>
      </c>
      <c r="O4972">
        <v>0</v>
      </c>
      <c r="P4972">
        <v>14</v>
      </c>
      <c r="Q4972">
        <v>0</v>
      </c>
      <c r="R4972">
        <v>15</v>
      </c>
      <c r="S4972">
        <v>0</v>
      </c>
      <c r="T4972">
        <v>13</v>
      </c>
      <c r="U4972">
        <v>0</v>
      </c>
      <c r="V4972">
        <v>0</v>
      </c>
      <c r="W4972">
        <v>0</v>
      </c>
      <c r="X4972">
        <v>4.6454590686025172</v>
      </c>
      <c r="Y4972">
        <v>0</v>
      </c>
      <c r="Z4972">
        <v>15.912472874445966</v>
      </c>
      <c r="AA4972">
        <v>0</v>
      </c>
      <c r="AB4972">
        <v>26.31730049955658</v>
      </c>
      <c r="AC4972">
        <v>0</v>
      </c>
      <c r="AD4972">
        <v>0</v>
      </c>
      <c r="AE4972">
        <v>46.875232442605068</v>
      </c>
    </row>
    <row r="4973" spans="1:31" x14ac:dyDescent="0.25">
      <c r="A4973">
        <v>2369904</v>
      </c>
      <c r="B4973">
        <v>1</v>
      </c>
      <c r="C4973" t="s">
        <v>80</v>
      </c>
      <c r="D4973" t="s">
        <v>93</v>
      </c>
      <c r="E4973" t="s">
        <v>148</v>
      </c>
      <c r="F4973" t="s">
        <v>14360</v>
      </c>
      <c r="G4973" t="s">
        <v>160</v>
      </c>
      <c r="H4973" t="s">
        <v>151</v>
      </c>
      <c r="I4973" t="s">
        <v>136</v>
      </c>
      <c r="J4973" t="s">
        <v>137</v>
      </c>
      <c r="K4973" t="s">
        <v>138</v>
      </c>
      <c r="L4973" t="s">
        <v>14361</v>
      </c>
      <c r="M4973" t="s">
        <v>14362</v>
      </c>
      <c r="N4973">
        <v>1.0902777770000001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1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2.277940499577944</v>
      </c>
      <c r="AC4973">
        <v>0</v>
      </c>
      <c r="AD4973">
        <v>0</v>
      </c>
      <c r="AE4973">
        <v>2.277940499577944</v>
      </c>
    </row>
    <row r="4974" spans="1:31" x14ac:dyDescent="0.25">
      <c r="A4974">
        <v>2369798</v>
      </c>
      <c r="B4974">
        <v>1</v>
      </c>
      <c r="C4974" t="s">
        <v>80</v>
      </c>
      <c r="D4974" t="s">
        <v>103</v>
      </c>
      <c r="E4974" t="s">
        <v>132</v>
      </c>
      <c r="F4974" t="s">
        <v>1747</v>
      </c>
      <c r="G4974" t="s">
        <v>168</v>
      </c>
      <c r="H4974" t="s">
        <v>135</v>
      </c>
      <c r="I4974" t="s">
        <v>136</v>
      </c>
      <c r="J4974" t="s">
        <v>137</v>
      </c>
      <c r="K4974" t="s">
        <v>138</v>
      </c>
      <c r="L4974" t="s">
        <v>14363</v>
      </c>
      <c r="M4974" t="s">
        <v>14364</v>
      </c>
      <c r="N4974">
        <v>0.64472222199999996</v>
      </c>
      <c r="O4974">
        <v>0</v>
      </c>
      <c r="P4974">
        <v>1440</v>
      </c>
      <c r="Q4974">
        <v>0</v>
      </c>
      <c r="R4974">
        <v>2</v>
      </c>
      <c r="S4974">
        <v>0</v>
      </c>
      <c r="T4974">
        <v>165</v>
      </c>
      <c r="U4974">
        <v>0</v>
      </c>
      <c r="V4974">
        <v>0</v>
      </c>
      <c r="W4974">
        <v>0</v>
      </c>
      <c r="X4974">
        <v>284.97952650134624</v>
      </c>
      <c r="Y4974">
        <v>0</v>
      </c>
      <c r="Z4974">
        <v>0.20704035137740781</v>
      </c>
      <c r="AA4974">
        <v>0</v>
      </c>
      <c r="AB4974">
        <v>163.45621376554485</v>
      </c>
      <c r="AC4974">
        <v>0</v>
      </c>
      <c r="AD4974">
        <v>0</v>
      </c>
      <c r="AE4974">
        <v>448.64278061826849</v>
      </c>
    </row>
    <row r="4975" spans="1:31" x14ac:dyDescent="0.25">
      <c r="A4975">
        <v>2370130</v>
      </c>
      <c r="B4975">
        <v>1</v>
      </c>
      <c r="C4975" t="s">
        <v>81</v>
      </c>
      <c r="D4975" t="s">
        <v>122</v>
      </c>
      <c r="E4975" t="s">
        <v>132</v>
      </c>
      <c r="F4975" t="s">
        <v>737</v>
      </c>
      <c r="G4975" t="s">
        <v>134</v>
      </c>
      <c r="H4975" t="s">
        <v>135</v>
      </c>
      <c r="I4975" t="s">
        <v>136</v>
      </c>
      <c r="J4975" t="s">
        <v>137</v>
      </c>
      <c r="K4975" t="s">
        <v>138</v>
      </c>
      <c r="L4975" t="s">
        <v>14365</v>
      </c>
      <c r="M4975" t="s">
        <v>14366</v>
      </c>
      <c r="N4975">
        <v>3.1122222220000002</v>
      </c>
      <c r="O4975">
        <v>0</v>
      </c>
      <c r="P4975">
        <v>170</v>
      </c>
      <c r="Q4975">
        <v>0</v>
      </c>
      <c r="R4975">
        <v>0</v>
      </c>
      <c r="S4975">
        <v>2</v>
      </c>
      <c r="T4975">
        <v>12</v>
      </c>
      <c r="U4975">
        <v>0</v>
      </c>
      <c r="V4975">
        <v>0</v>
      </c>
      <c r="W4975">
        <v>0</v>
      </c>
      <c r="X4975">
        <v>82.491742718940799</v>
      </c>
      <c r="Y4975">
        <v>0</v>
      </c>
      <c r="Z4975">
        <v>0</v>
      </c>
      <c r="AA4975">
        <v>10.260378027812667</v>
      </c>
      <c r="AB4975">
        <v>21.443846960324056</v>
      </c>
      <c r="AC4975">
        <v>0</v>
      </c>
      <c r="AD4975">
        <v>0</v>
      </c>
      <c r="AE4975">
        <v>114.19596770707751</v>
      </c>
    </row>
    <row r="4976" spans="1:31" x14ac:dyDescent="0.25">
      <c r="A4976">
        <v>2369752</v>
      </c>
      <c r="B4976">
        <v>1</v>
      </c>
      <c r="C4976" t="s">
        <v>80</v>
      </c>
      <c r="D4976" t="s">
        <v>84</v>
      </c>
      <c r="E4976" t="s">
        <v>175</v>
      </c>
      <c r="F4976" t="s">
        <v>14367</v>
      </c>
      <c r="G4976" t="s">
        <v>284</v>
      </c>
      <c r="H4976" t="s">
        <v>151</v>
      </c>
      <c r="I4976" t="s">
        <v>136</v>
      </c>
      <c r="J4976" t="s">
        <v>137</v>
      </c>
      <c r="K4976" t="s">
        <v>138</v>
      </c>
      <c r="L4976" t="s">
        <v>14368</v>
      </c>
      <c r="M4976" t="s">
        <v>14369</v>
      </c>
      <c r="N4976">
        <v>2.7108333330000001</v>
      </c>
      <c r="O4976">
        <v>0</v>
      </c>
      <c r="P4976">
        <v>11</v>
      </c>
      <c r="Q4976">
        <v>0</v>
      </c>
      <c r="R4976">
        <v>0</v>
      </c>
      <c r="S4976">
        <v>0</v>
      </c>
      <c r="T4976">
        <v>3</v>
      </c>
      <c r="U4976">
        <v>0</v>
      </c>
      <c r="V4976">
        <v>0</v>
      </c>
      <c r="W4976">
        <v>0</v>
      </c>
      <c r="X4976">
        <v>5.1938415241973415</v>
      </c>
      <c r="Y4976">
        <v>0</v>
      </c>
      <c r="Z4976">
        <v>0</v>
      </c>
      <c r="AA4976">
        <v>0</v>
      </c>
      <c r="AB4976">
        <v>5.1654142869857029</v>
      </c>
      <c r="AC4976">
        <v>0</v>
      </c>
      <c r="AD4976">
        <v>0</v>
      </c>
      <c r="AE4976">
        <v>10.359255811183044</v>
      </c>
    </row>
    <row r="4977" spans="1:31" x14ac:dyDescent="0.25">
      <c r="A4977">
        <v>2369944</v>
      </c>
      <c r="B4977">
        <v>1</v>
      </c>
      <c r="C4977" t="s">
        <v>80</v>
      </c>
      <c r="D4977" t="s">
        <v>84</v>
      </c>
      <c r="E4977" t="s">
        <v>154</v>
      </c>
      <c r="F4977" t="s">
        <v>14370</v>
      </c>
      <c r="G4977" t="s">
        <v>252</v>
      </c>
      <c r="H4977" t="s">
        <v>151</v>
      </c>
      <c r="I4977" t="s">
        <v>136</v>
      </c>
      <c r="J4977" t="s">
        <v>137</v>
      </c>
      <c r="K4977" t="s">
        <v>245</v>
      </c>
      <c r="L4977" t="s">
        <v>14371</v>
      </c>
      <c r="M4977" t="s">
        <v>14372</v>
      </c>
      <c r="N4977">
        <v>1.649444444</v>
      </c>
      <c r="O4977">
        <v>0</v>
      </c>
      <c r="P4977">
        <v>549</v>
      </c>
      <c r="Q4977">
        <v>0</v>
      </c>
      <c r="R4977">
        <v>0</v>
      </c>
      <c r="S4977">
        <v>0</v>
      </c>
      <c r="T4977">
        <v>67</v>
      </c>
      <c r="U4977">
        <v>0</v>
      </c>
      <c r="V4977">
        <v>0</v>
      </c>
      <c r="W4977">
        <v>0</v>
      </c>
      <c r="X4977">
        <v>289.4934973611214</v>
      </c>
      <c r="Y4977">
        <v>0</v>
      </c>
      <c r="Z4977">
        <v>0</v>
      </c>
      <c r="AA4977">
        <v>0</v>
      </c>
      <c r="AB4977">
        <v>138.22279763195911</v>
      </c>
      <c r="AC4977">
        <v>0</v>
      </c>
      <c r="AD4977">
        <v>0</v>
      </c>
      <c r="AE4977">
        <v>427.71629499308051</v>
      </c>
    </row>
    <row r="4978" spans="1:31" x14ac:dyDescent="0.25">
      <c r="A4978">
        <v>2369695</v>
      </c>
      <c r="B4978">
        <v>1</v>
      </c>
      <c r="C4978" t="s">
        <v>81</v>
      </c>
      <c r="D4978" t="s">
        <v>118</v>
      </c>
      <c r="E4978" t="s">
        <v>171</v>
      </c>
      <c r="F4978" t="s">
        <v>14373</v>
      </c>
      <c r="G4978" t="s">
        <v>168</v>
      </c>
      <c r="H4978" t="s">
        <v>135</v>
      </c>
      <c r="I4978" t="s">
        <v>136</v>
      </c>
      <c r="J4978" t="s">
        <v>137</v>
      </c>
      <c r="K4978" t="s">
        <v>138</v>
      </c>
      <c r="L4978" t="s">
        <v>14374</v>
      </c>
      <c r="M4978" t="s">
        <v>14375</v>
      </c>
      <c r="N4978">
        <v>4.6166666660000004</v>
      </c>
      <c r="O4978">
        <v>0</v>
      </c>
      <c r="P4978">
        <v>361</v>
      </c>
      <c r="Q4978">
        <v>2</v>
      </c>
      <c r="R4978">
        <v>75</v>
      </c>
      <c r="S4978">
        <v>0</v>
      </c>
      <c r="T4978">
        <v>15</v>
      </c>
      <c r="U4978">
        <v>0</v>
      </c>
      <c r="V4978">
        <v>0</v>
      </c>
      <c r="W4978">
        <v>0</v>
      </c>
      <c r="X4978">
        <v>413.95997293412688</v>
      </c>
      <c r="Y4978">
        <v>75.199460399960017</v>
      </c>
      <c r="Z4978">
        <v>512.68816830151093</v>
      </c>
      <c r="AA4978">
        <v>0</v>
      </c>
      <c r="AB4978">
        <v>42.337153800142772</v>
      </c>
      <c r="AC4978">
        <v>0</v>
      </c>
      <c r="AD4978">
        <v>0</v>
      </c>
      <c r="AE4978">
        <v>1044.1847554357405</v>
      </c>
    </row>
    <row r="4979" spans="1:31" x14ac:dyDescent="0.25">
      <c r="A4979">
        <v>2370147</v>
      </c>
      <c r="B4979">
        <v>1</v>
      </c>
      <c r="C4979" t="s">
        <v>80</v>
      </c>
      <c r="D4979" t="s">
        <v>96</v>
      </c>
      <c r="E4979" t="s">
        <v>225</v>
      </c>
      <c r="F4979" t="s">
        <v>14376</v>
      </c>
      <c r="G4979" t="s">
        <v>464</v>
      </c>
      <c r="H4979" t="s">
        <v>151</v>
      </c>
      <c r="I4979" t="s">
        <v>136</v>
      </c>
      <c r="J4979" t="s">
        <v>137</v>
      </c>
      <c r="K4979" t="s">
        <v>138</v>
      </c>
      <c r="L4979" t="s">
        <v>14377</v>
      </c>
      <c r="M4979" t="s">
        <v>14378</v>
      </c>
      <c r="N4979">
        <v>0.38611111100000001</v>
      </c>
      <c r="O4979">
        <v>0</v>
      </c>
      <c r="P4979">
        <v>43</v>
      </c>
      <c r="Q4979">
        <v>0</v>
      </c>
      <c r="R4979">
        <v>0</v>
      </c>
      <c r="S4979">
        <v>0</v>
      </c>
      <c r="T4979">
        <v>2</v>
      </c>
      <c r="U4979">
        <v>0</v>
      </c>
      <c r="V4979">
        <v>0</v>
      </c>
      <c r="W4979">
        <v>0</v>
      </c>
      <c r="X4979">
        <v>10.994331558165213</v>
      </c>
      <c r="Y4979">
        <v>0</v>
      </c>
      <c r="Z4979">
        <v>0</v>
      </c>
      <c r="AA4979">
        <v>0</v>
      </c>
      <c r="AB4979">
        <v>7.2797856787986129E-2</v>
      </c>
      <c r="AC4979">
        <v>0</v>
      </c>
      <c r="AD4979">
        <v>0</v>
      </c>
      <c r="AE4979">
        <v>11.067129414953198</v>
      </c>
    </row>
    <row r="4980" spans="1:31" x14ac:dyDescent="0.25">
      <c r="A4980">
        <v>2369675</v>
      </c>
      <c r="B4980">
        <v>1</v>
      </c>
      <c r="C4980" t="s">
        <v>80</v>
      </c>
      <c r="D4980" t="s">
        <v>100</v>
      </c>
      <c r="E4980" t="s">
        <v>171</v>
      </c>
      <c r="F4980" t="s">
        <v>14379</v>
      </c>
      <c r="G4980" t="s">
        <v>328</v>
      </c>
      <c r="H4980" t="s">
        <v>135</v>
      </c>
      <c r="I4980" t="s">
        <v>136</v>
      </c>
      <c r="J4980" t="s">
        <v>137</v>
      </c>
      <c r="K4980" t="s">
        <v>245</v>
      </c>
      <c r="L4980" t="s">
        <v>14380</v>
      </c>
      <c r="M4980" t="s">
        <v>14381</v>
      </c>
      <c r="N4980">
        <v>0.36666666599999997</v>
      </c>
      <c r="O4980">
        <v>2</v>
      </c>
      <c r="P4980">
        <v>450</v>
      </c>
      <c r="Q4980">
        <v>9</v>
      </c>
      <c r="R4980">
        <v>101</v>
      </c>
      <c r="S4980">
        <v>4</v>
      </c>
      <c r="T4980">
        <v>70</v>
      </c>
      <c r="U4980">
        <v>0</v>
      </c>
      <c r="V4980">
        <v>0</v>
      </c>
      <c r="W4980">
        <v>5.7809052444366668E-2</v>
      </c>
      <c r="X4980">
        <v>33.477326617372768</v>
      </c>
      <c r="Y4980">
        <v>1.1395194768041332</v>
      </c>
      <c r="Z4980">
        <v>9.9840455532352337</v>
      </c>
      <c r="AA4980">
        <v>48.965992493439998</v>
      </c>
      <c r="AB4980">
        <v>9.5719572441305996</v>
      </c>
      <c r="AC4980">
        <v>0</v>
      </c>
      <c r="AD4980">
        <v>0</v>
      </c>
      <c r="AE4980">
        <v>103.19665043742711</v>
      </c>
    </row>
    <row r="4981" spans="1:31" x14ac:dyDescent="0.25">
      <c r="A4981">
        <v>2369861</v>
      </c>
      <c r="B4981">
        <v>1</v>
      </c>
      <c r="C4981" t="s">
        <v>80</v>
      </c>
      <c r="D4981" t="s">
        <v>92</v>
      </c>
      <c r="E4981" t="s">
        <v>148</v>
      </c>
      <c r="F4981" t="s">
        <v>14382</v>
      </c>
      <c r="G4981" t="s">
        <v>160</v>
      </c>
      <c r="H4981" t="s">
        <v>151</v>
      </c>
      <c r="I4981" t="s">
        <v>136</v>
      </c>
      <c r="J4981" t="s">
        <v>137</v>
      </c>
      <c r="K4981" t="s">
        <v>138</v>
      </c>
      <c r="L4981" t="s">
        <v>14383</v>
      </c>
      <c r="M4981" t="s">
        <v>14384</v>
      </c>
      <c r="N4981">
        <v>0.62944444399999999</v>
      </c>
      <c r="O4981">
        <v>0</v>
      </c>
      <c r="P4981">
        <v>2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0.78860250760369455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0.78860250760369455</v>
      </c>
    </row>
    <row r="4982" spans="1:31" x14ac:dyDescent="0.25">
      <c r="A4982">
        <v>2370004</v>
      </c>
      <c r="B4982">
        <v>1</v>
      </c>
      <c r="C4982" t="s">
        <v>81</v>
      </c>
      <c r="D4982" t="s">
        <v>114</v>
      </c>
      <c r="E4982" t="s">
        <v>132</v>
      </c>
      <c r="F4982" t="s">
        <v>14385</v>
      </c>
      <c r="G4982" t="s">
        <v>244</v>
      </c>
      <c r="H4982" t="s">
        <v>135</v>
      </c>
      <c r="I4982" t="s">
        <v>136</v>
      </c>
      <c r="J4982" t="s">
        <v>137</v>
      </c>
      <c r="K4982" t="s">
        <v>245</v>
      </c>
      <c r="L4982" t="s">
        <v>14386</v>
      </c>
      <c r="M4982" t="s">
        <v>14387</v>
      </c>
      <c r="N4982">
        <v>0.57638888799999999</v>
      </c>
      <c r="O4982">
        <v>0</v>
      </c>
      <c r="P4982">
        <v>450</v>
      </c>
      <c r="Q4982">
        <v>2</v>
      </c>
      <c r="R4982">
        <v>1</v>
      </c>
      <c r="S4982">
        <v>2</v>
      </c>
      <c r="T4982">
        <v>32</v>
      </c>
      <c r="U4982">
        <v>0</v>
      </c>
      <c r="V4982">
        <v>0</v>
      </c>
      <c r="W4982">
        <v>0</v>
      </c>
      <c r="X4982">
        <v>32.245062417728867</v>
      </c>
      <c r="Y4982">
        <v>1.6642397374673612</v>
      </c>
      <c r="Z4982">
        <v>0.31616687866138893</v>
      </c>
      <c r="AA4982">
        <v>2.2027345270611107</v>
      </c>
      <c r="AB4982">
        <v>7.4380564434797485</v>
      </c>
      <c r="AC4982">
        <v>0</v>
      </c>
      <c r="AD4982">
        <v>0</v>
      </c>
      <c r="AE4982">
        <v>43.866260004398484</v>
      </c>
    </row>
    <row r="4983" spans="1:31" x14ac:dyDescent="0.25">
      <c r="A4983">
        <v>2370153</v>
      </c>
      <c r="B4983">
        <v>1</v>
      </c>
      <c r="C4983" t="s">
        <v>81</v>
      </c>
      <c r="D4983" t="s">
        <v>125</v>
      </c>
      <c r="E4983" t="s">
        <v>225</v>
      </c>
      <c r="F4983" t="s">
        <v>14388</v>
      </c>
      <c r="G4983" t="s">
        <v>219</v>
      </c>
      <c r="H4983" t="s">
        <v>151</v>
      </c>
      <c r="I4983" t="s">
        <v>136</v>
      </c>
      <c r="J4983" t="s">
        <v>137</v>
      </c>
      <c r="K4983" t="s">
        <v>138</v>
      </c>
      <c r="L4983" t="s">
        <v>14389</v>
      </c>
      <c r="M4983" t="s">
        <v>14390</v>
      </c>
      <c r="N4983">
        <v>0.69416666599999999</v>
      </c>
      <c r="O4983">
        <v>0</v>
      </c>
      <c r="P4983">
        <v>57</v>
      </c>
      <c r="Q4983">
        <v>0</v>
      </c>
      <c r="R4983">
        <v>3</v>
      </c>
      <c r="S4983">
        <v>0</v>
      </c>
      <c r="T4983">
        <v>5</v>
      </c>
      <c r="U4983">
        <v>0</v>
      </c>
      <c r="V4983">
        <v>0</v>
      </c>
      <c r="W4983">
        <v>0</v>
      </c>
      <c r="X4983">
        <v>10.714982056146463</v>
      </c>
      <c r="Y4983">
        <v>0</v>
      </c>
      <c r="Z4983">
        <v>5.5223554006245923</v>
      </c>
      <c r="AA4983">
        <v>0</v>
      </c>
      <c r="AB4983">
        <v>2.0619199505673711</v>
      </c>
      <c r="AC4983">
        <v>0</v>
      </c>
      <c r="AD4983">
        <v>0</v>
      </c>
      <c r="AE4983">
        <v>18.299257407338427</v>
      </c>
    </row>
    <row r="4984" spans="1:31" x14ac:dyDescent="0.25">
      <c r="A4984">
        <v>2369967</v>
      </c>
      <c r="B4984">
        <v>1</v>
      </c>
      <c r="C4984" t="s">
        <v>80</v>
      </c>
      <c r="D4984" t="s">
        <v>104</v>
      </c>
      <c r="E4984" t="s">
        <v>171</v>
      </c>
      <c r="F4984" t="s">
        <v>7036</v>
      </c>
      <c r="G4984" t="s">
        <v>244</v>
      </c>
      <c r="H4984" t="s">
        <v>135</v>
      </c>
      <c r="I4984" t="s">
        <v>136</v>
      </c>
      <c r="J4984" t="s">
        <v>137</v>
      </c>
      <c r="K4984" t="s">
        <v>245</v>
      </c>
      <c r="L4984" t="s">
        <v>14391</v>
      </c>
      <c r="M4984" t="s">
        <v>14392</v>
      </c>
      <c r="N4984">
        <v>1.7777777770000001</v>
      </c>
      <c r="O4984">
        <v>3</v>
      </c>
      <c r="P4984">
        <v>190</v>
      </c>
      <c r="Q4984">
        <v>19</v>
      </c>
      <c r="R4984">
        <v>241</v>
      </c>
      <c r="S4984">
        <v>15</v>
      </c>
      <c r="T4984">
        <v>73</v>
      </c>
      <c r="U4984">
        <v>4</v>
      </c>
      <c r="V4984">
        <v>0</v>
      </c>
      <c r="W4984">
        <v>44.577395064832253</v>
      </c>
      <c r="X4984">
        <v>163.18035508310439</v>
      </c>
      <c r="Y4984">
        <v>44.871456066681532</v>
      </c>
      <c r="Z4984">
        <v>322.27643736241703</v>
      </c>
      <c r="AA4984">
        <v>141.6833315171846</v>
      </c>
      <c r="AB4984">
        <v>158.34466125953023</v>
      </c>
      <c r="AC4984">
        <v>249.8426565211731</v>
      </c>
      <c r="AD4984">
        <v>0</v>
      </c>
      <c r="AE4984">
        <v>1124.776292874923</v>
      </c>
    </row>
    <row r="4985" spans="1:31" x14ac:dyDescent="0.25">
      <c r="A4985">
        <v>2369918</v>
      </c>
      <c r="B4985">
        <v>1</v>
      </c>
      <c r="C4985" t="s">
        <v>80</v>
      </c>
      <c r="D4985" t="s">
        <v>93</v>
      </c>
      <c r="E4985" t="s">
        <v>166</v>
      </c>
      <c r="F4985" t="s">
        <v>14393</v>
      </c>
      <c r="G4985" t="s">
        <v>244</v>
      </c>
      <c r="H4985" t="s">
        <v>135</v>
      </c>
      <c r="I4985" t="s">
        <v>136</v>
      </c>
      <c r="J4985" t="s">
        <v>137</v>
      </c>
      <c r="K4985" t="s">
        <v>245</v>
      </c>
      <c r="L4985" t="s">
        <v>14394</v>
      </c>
      <c r="M4985" t="s">
        <v>14395</v>
      </c>
      <c r="N4985">
        <v>0.43138888800000003</v>
      </c>
      <c r="O4985">
        <v>1</v>
      </c>
      <c r="P4985">
        <v>1187</v>
      </c>
      <c r="Q4985">
        <v>58</v>
      </c>
      <c r="R4985">
        <v>593</v>
      </c>
      <c r="S4985">
        <v>39</v>
      </c>
      <c r="T4985">
        <v>393</v>
      </c>
      <c r="U4985">
        <v>0</v>
      </c>
      <c r="V4985">
        <v>1</v>
      </c>
      <c r="W4985">
        <v>0.19602490678979334</v>
      </c>
      <c r="X4985">
        <v>128.5791116700228</v>
      </c>
      <c r="Y4985">
        <v>128.60493474508294</v>
      </c>
      <c r="Z4985">
        <v>889.71375032334709</v>
      </c>
      <c r="AA4985">
        <v>120.75170470581817</v>
      </c>
      <c r="AB4985">
        <v>331.53547060872273</v>
      </c>
      <c r="AC4985">
        <v>0</v>
      </c>
      <c r="AD4985">
        <v>48.072346635351678</v>
      </c>
      <c r="AE4985">
        <v>1647.4533435951355</v>
      </c>
    </row>
    <row r="4986" spans="1:31" x14ac:dyDescent="0.25">
      <c r="A4986">
        <v>2369669</v>
      </c>
      <c r="B4986">
        <v>1</v>
      </c>
      <c r="C4986" t="s">
        <v>80</v>
      </c>
      <c r="D4986" t="s">
        <v>96</v>
      </c>
      <c r="E4986" t="s">
        <v>166</v>
      </c>
      <c r="F4986" t="s">
        <v>14396</v>
      </c>
      <c r="G4986" t="s">
        <v>168</v>
      </c>
      <c r="H4986" t="s">
        <v>135</v>
      </c>
      <c r="I4986" t="s">
        <v>136</v>
      </c>
      <c r="J4986" t="s">
        <v>137</v>
      </c>
      <c r="K4986" t="s">
        <v>138</v>
      </c>
      <c r="L4986" t="s">
        <v>14397</v>
      </c>
      <c r="M4986" t="s">
        <v>14398</v>
      </c>
      <c r="N4986">
        <v>0.24611111099999999</v>
      </c>
      <c r="O4986">
        <v>3</v>
      </c>
      <c r="P4986">
        <v>4504</v>
      </c>
      <c r="Q4986">
        <v>4</v>
      </c>
      <c r="R4986">
        <v>14</v>
      </c>
      <c r="S4986">
        <v>25</v>
      </c>
      <c r="T4986">
        <v>631</v>
      </c>
      <c r="U4986">
        <v>0</v>
      </c>
      <c r="V4986">
        <v>0</v>
      </c>
      <c r="W4986">
        <v>1.3669268039620184</v>
      </c>
      <c r="X4986">
        <v>468.06325555998302</v>
      </c>
      <c r="Y4986">
        <v>3.2854251490837223</v>
      </c>
      <c r="Z4986">
        <v>2.7817017078216022</v>
      </c>
      <c r="AA4986">
        <v>266.09309285487888</v>
      </c>
      <c r="AB4986">
        <v>276.59003506110412</v>
      </c>
      <c r="AC4986">
        <v>0</v>
      </c>
      <c r="AD4986">
        <v>0</v>
      </c>
      <c r="AE4986">
        <v>1018.1804371368333</v>
      </c>
    </row>
    <row r="4987" spans="1:31" x14ac:dyDescent="0.25">
      <c r="A4987">
        <v>2369924</v>
      </c>
      <c r="B4987">
        <v>1</v>
      </c>
      <c r="C4987" t="s">
        <v>81</v>
      </c>
      <c r="D4987" t="s">
        <v>114</v>
      </c>
      <c r="E4987" t="s">
        <v>132</v>
      </c>
      <c r="F4987" t="s">
        <v>14399</v>
      </c>
      <c r="G4987" t="s">
        <v>244</v>
      </c>
      <c r="H4987" t="s">
        <v>135</v>
      </c>
      <c r="I4987" t="s">
        <v>136</v>
      </c>
      <c r="J4987" t="s">
        <v>137</v>
      </c>
      <c r="K4987" t="s">
        <v>245</v>
      </c>
      <c r="L4987" t="s">
        <v>14400</v>
      </c>
      <c r="M4987" t="s">
        <v>14401</v>
      </c>
      <c r="N4987">
        <v>1.7527777769999999</v>
      </c>
      <c r="O4987">
        <v>0</v>
      </c>
      <c r="P4987">
        <v>24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5.7804647111806711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5.7804647111806711</v>
      </c>
    </row>
    <row r="4988" spans="1:31" x14ac:dyDescent="0.25">
      <c r="A4988">
        <v>2369878</v>
      </c>
      <c r="B4988">
        <v>1</v>
      </c>
      <c r="C4988" t="s">
        <v>80</v>
      </c>
      <c r="D4988" t="s">
        <v>93</v>
      </c>
      <c r="E4988" t="s">
        <v>148</v>
      </c>
      <c r="F4988" t="s">
        <v>14402</v>
      </c>
      <c r="G4988" t="s">
        <v>160</v>
      </c>
      <c r="H4988" t="s">
        <v>151</v>
      </c>
      <c r="I4988" t="s">
        <v>136</v>
      </c>
      <c r="J4988" t="s">
        <v>137</v>
      </c>
      <c r="K4988" t="s">
        <v>138</v>
      </c>
      <c r="L4988" t="s">
        <v>14403</v>
      </c>
      <c r="M4988" t="s">
        <v>14404</v>
      </c>
      <c r="N4988">
        <v>2.3036111109999999</v>
      </c>
      <c r="O4988">
        <v>0</v>
      </c>
      <c r="P4988">
        <v>2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0.45367138096095139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0.45367138096095139</v>
      </c>
    </row>
    <row r="4989" spans="1:31" x14ac:dyDescent="0.25">
      <c r="A4989">
        <v>2369901</v>
      </c>
      <c r="B4989">
        <v>1</v>
      </c>
      <c r="C4989" t="s">
        <v>80</v>
      </c>
      <c r="D4989" t="s">
        <v>105</v>
      </c>
      <c r="E4989" t="s">
        <v>171</v>
      </c>
      <c r="F4989" t="s">
        <v>14405</v>
      </c>
      <c r="G4989" t="s">
        <v>168</v>
      </c>
      <c r="H4989" t="s">
        <v>135</v>
      </c>
      <c r="I4989" t="s">
        <v>136</v>
      </c>
      <c r="J4989" t="s">
        <v>137</v>
      </c>
      <c r="K4989" t="s">
        <v>138</v>
      </c>
      <c r="L4989" t="s">
        <v>14406</v>
      </c>
      <c r="M4989" t="s">
        <v>14407</v>
      </c>
      <c r="N4989">
        <v>0.34972222200000003</v>
      </c>
      <c r="O4989">
        <v>2</v>
      </c>
      <c r="P4989">
        <v>1483</v>
      </c>
      <c r="Q4989">
        <v>6</v>
      </c>
      <c r="R4989">
        <v>109</v>
      </c>
      <c r="S4989">
        <v>7</v>
      </c>
      <c r="T4989">
        <v>138</v>
      </c>
      <c r="U4989">
        <v>1</v>
      </c>
      <c r="V4989">
        <v>0</v>
      </c>
      <c r="W4989">
        <v>1.3012963217326534</v>
      </c>
      <c r="X4989">
        <v>143.72638086878678</v>
      </c>
      <c r="Y4989">
        <v>70.951303656663953</v>
      </c>
      <c r="Z4989">
        <v>10.979280830752709</v>
      </c>
      <c r="AA4989">
        <v>22.813251414081019</v>
      </c>
      <c r="AB4989">
        <v>40.62242005806997</v>
      </c>
      <c r="AC4989">
        <v>1.7573485655764074</v>
      </c>
      <c r="AD4989">
        <v>0</v>
      </c>
      <c r="AE4989">
        <v>292.15128171566352</v>
      </c>
    </row>
    <row r="4990" spans="1:31" x14ac:dyDescent="0.25">
      <c r="A4990">
        <v>2369755</v>
      </c>
      <c r="B4990">
        <v>1</v>
      </c>
      <c r="C4990" t="s">
        <v>81</v>
      </c>
      <c r="D4990" t="s">
        <v>112</v>
      </c>
      <c r="E4990" t="s">
        <v>148</v>
      </c>
      <c r="F4990" t="s">
        <v>14408</v>
      </c>
      <c r="G4990" t="s">
        <v>160</v>
      </c>
      <c r="H4990" t="s">
        <v>151</v>
      </c>
      <c r="I4990" t="s">
        <v>136</v>
      </c>
      <c r="J4990" t="s">
        <v>137</v>
      </c>
      <c r="K4990" t="s">
        <v>138</v>
      </c>
      <c r="L4990" t="s">
        <v>14409</v>
      </c>
      <c r="M4990" t="s">
        <v>14410</v>
      </c>
      <c r="N4990">
        <v>2.105555555</v>
      </c>
      <c r="O4990">
        <v>0</v>
      </c>
      <c r="P4990">
        <v>1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1.2308038433014683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1.2308038433014683</v>
      </c>
    </row>
    <row r="4991" spans="1:31" x14ac:dyDescent="0.25">
      <c r="A4991">
        <v>2369732</v>
      </c>
      <c r="B4991">
        <v>1</v>
      </c>
      <c r="C4991" t="s">
        <v>81</v>
      </c>
      <c r="D4991" t="s">
        <v>118</v>
      </c>
      <c r="E4991" t="s">
        <v>225</v>
      </c>
      <c r="F4991" t="s">
        <v>14411</v>
      </c>
      <c r="G4991" t="s">
        <v>4184</v>
      </c>
      <c r="H4991" t="s">
        <v>151</v>
      </c>
      <c r="I4991" t="s">
        <v>136</v>
      </c>
      <c r="J4991" t="s">
        <v>137</v>
      </c>
      <c r="K4991" t="s">
        <v>138</v>
      </c>
      <c r="L4991" t="s">
        <v>14412</v>
      </c>
      <c r="M4991" t="s">
        <v>14413</v>
      </c>
      <c r="N4991">
        <v>1.8061111110000001</v>
      </c>
      <c r="O4991">
        <v>0</v>
      </c>
      <c r="P4991">
        <v>11</v>
      </c>
      <c r="Q4991">
        <v>0</v>
      </c>
      <c r="R4991">
        <v>3</v>
      </c>
      <c r="S4991">
        <v>0</v>
      </c>
      <c r="T4991">
        <v>2</v>
      </c>
      <c r="U4991">
        <v>0</v>
      </c>
      <c r="V4991">
        <v>0</v>
      </c>
      <c r="W4991">
        <v>0</v>
      </c>
      <c r="X4991">
        <v>4.4515820321680888</v>
      </c>
      <c r="Y4991">
        <v>0</v>
      </c>
      <c r="Z4991">
        <v>9.1510459560859516</v>
      </c>
      <c r="AA4991">
        <v>0</v>
      </c>
      <c r="AB4991">
        <v>3.6465179935811665</v>
      </c>
      <c r="AC4991">
        <v>0</v>
      </c>
      <c r="AD4991">
        <v>0</v>
      </c>
      <c r="AE4991">
        <v>17.249145981835206</v>
      </c>
    </row>
    <row r="4992" spans="1:31" x14ac:dyDescent="0.25">
      <c r="A4992">
        <v>2369692</v>
      </c>
      <c r="B4992">
        <v>1</v>
      </c>
      <c r="C4992" t="s">
        <v>80</v>
      </c>
      <c r="D4992" t="s">
        <v>105</v>
      </c>
      <c r="E4992" t="s">
        <v>132</v>
      </c>
      <c r="F4992" t="s">
        <v>145</v>
      </c>
      <c r="G4992" t="s">
        <v>134</v>
      </c>
      <c r="H4992" t="s">
        <v>135</v>
      </c>
      <c r="I4992" t="s">
        <v>136</v>
      </c>
      <c r="J4992" t="s">
        <v>137</v>
      </c>
      <c r="K4992" t="s">
        <v>138</v>
      </c>
      <c r="L4992" t="s">
        <v>14414</v>
      </c>
      <c r="M4992" t="s">
        <v>14415</v>
      </c>
      <c r="N4992">
        <v>2.1161111109999999</v>
      </c>
      <c r="O4992">
        <v>0</v>
      </c>
      <c r="P4992">
        <v>0</v>
      </c>
      <c r="Q4992">
        <v>0</v>
      </c>
      <c r="R4992">
        <v>0</v>
      </c>
      <c r="S4992">
        <v>1</v>
      </c>
      <c r="T4992">
        <v>0</v>
      </c>
      <c r="U4992">
        <v>1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17.813638845224528</v>
      </c>
      <c r="AB4992">
        <v>0</v>
      </c>
      <c r="AC4992">
        <v>69.459434346144107</v>
      </c>
      <c r="AD4992">
        <v>0</v>
      </c>
      <c r="AE4992">
        <v>87.273073191368638</v>
      </c>
    </row>
    <row r="4993" spans="1:31" x14ac:dyDescent="0.25">
      <c r="A4993">
        <v>2370087</v>
      </c>
      <c r="B4993">
        <v>1</v>
      </c>
      <c r="C4993" t="s">
        <v>81</v>
      </c>
      <c r="D4993" t="s">
        <v>112</v>
      </c>
      <c r="E4993" t="s">
        <v>166</v>
      </c>
      <c r="F4993" t="s">
        <v>14416</v>
      </c>
      <c r="G4993" t="s">
        <v>168</v>
      </c>
      <c r="H4993" t="s">
        <v>135</v>
      </c>
      <c r="I4993" t="s">
        <v>136</v>
      </c>
      <c r="J4993" t="s">
        <v>137</v>
      </c>
      <c r="K4993" t="s">
        <v>138</v>
      </c>
      <c r="L4993" t="s">
        <v>14417</v>
      </c>
      <c r="M4993" t="s">
        <v>14418</v>
      </c>
      <c r="N4993">
        <v>1.71</v>
      </c>
      <c r="O4993">
        <v>0</v>
      </c>
      <c r="P4993">
        <v>34</v>
      </c>
      <c r="Q4993">
        <v>0</v>
      </c>
      <c r="R4993">
        <v>33</v>
      </c>
      <c r="S4993">
        <v>1</v>
      </c>
      <c r="T4993">
        <v>1</v>
      </c>
      <c r="U4993">
        <v>0</v>
      </c>
      <c r="V4993">
        <v>0</v>
      </c>
      <c r="W4993">
        <v>0</v>
      </c>
      <c r="X4993">
        <v>10.63564008249223</v>
      </c>
      <c r="Y4993">
        <v>0</v>
      </c>
      <c r="Z4993">
        <v>27.843882930687819</v>
      </c>
      <c r="AA4993">
        <v>3.0559402360506387</v>
      </c>
      <c r="AB4993">
        <v>3.1610055459813888</v>
      </c>
      <c r="AC4993">
        <v>0</v>
      </c>
      <c r="AD4993">
        <v>0</v>
      </c>
      <c r="AE4993">
        <v>44.696468795212077</v>
      </c>
    </row>
    <row r="4994" spans="1:31" x14ac:dyDescent="0.25">
      <c r="A4994">
        <v>2369941</v>
      </c>
      <c r="B4994">
        <v>1</v>
      </c>
      <c r="C4994" t="s">
        <v>80</v>
      </c>
      <c r="D4994" t="s">
        <v>84</v>
      </c>
      <c r="E4994" t="s">
        <v>154</v>
      </c>
      <c r="F4994" t="s">
        <v>14419</v>
      </c>
      <c r="G4994" t="s">
        <v>252</v>
      </c>
      <c r="H4994" t="s">
        <v>151</v>
      </c>
      <c r="I4994" t="s">
        <v>136</v>
      </c>
      <c r="J4994" t="s">
        <v>137</v>
      </c>
      <c r="K4994" t="s">
        <v>245</v>
      </c>
      <c r="L4994" t="s">
        <v>14420</v>
      </c>
      <c r="M4994" t="s">
        <v>14421</v>
      </c>
      <c r="N4994">
        <v>1.815555555</v>
      </c>
      <c r="O4994">
        <v>0</v>
      </c>
      <c r="P4994">
        <v>705</v>
      </c>
      <c r="Q4994">
        <v>0</v>
      </c>
      <c r="R4994">
        <v>0</v>
      </c>
      <c r="S4994">
        <v>0</v>
      </c>
      <c r="T4994">
        <v>181</v>
      </c>
      <c r="U4994">
        <v>0</v>
      </c>
      <c r="V4994">
        <v>0</v>
      </c>
      <c r="W4994">
        <v>0</v>
      </c>
      <c r="X4994">
        <v>428.563053872745</v>
      </c>
      <c r="Y4994">
        <v>0</v>
      </c>
      <c r="Z4994">
        <v>0</v>
      </c>
      <c r="AA4994">
        <v>0</v>
      </c>
      <c r="AB4994">
        <v>700.55368625546862</v>
      </c>
      <c r="AC4994">
        <v>0</v>
      </c>
      <c r="AD4994">
        <v>0</v>
      </c>
      <c r="AE4994">
        <v>1129.1167401282137</v>
      </c>
    </row>
    <row r="4995" spans="1:31" x14ac:dyDescent="0.25">
      <c r="A4995">
        <v>2370007</v>
      </c>
      <c r="B4995">
        <v>1</v>
      </c>
      <c r="C4995" t="s">
        <v>80</v>
      </c>
      <c r="D4995" t="s">
        <v>101</v>
      </c>
      <c r="E4995" t="s">
        <v>148</v>
      </c>
      <c r="F4995" t="s">
        <v>14422</v>
      </c>
      <c r="G4995" t="s">
        <v>160</v>
      </c>
      <c r="H4995" t="s">
        <v>151</v>
      </c>
      <c r="I4995" t="s">
        <v>136</v>
      </c>
      <c r="J4995" t="s">
        <v>137</v>
      </c>
      <c r="K4995" t="s">
        <v>138</v>
      </c>
      <c r="L4995" t="s">
        <v>14423</v>
      </c>
      <c r="M4995" t="s">
        <v>14424</v>
      </c>
      <c r="N4995">
        <v>1.038611111</v>
      </c>
      <c r="O4995">
        <v>0</v>
      </c>
      <c r="P4995">
        <v>1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0.57136759874459564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0.57136759874459564</v>
      </c>
    </row>
    <row r="4996" spans="1:31" x14ac:dyDescent="0.25">
      <c r="A4996">
        <v>2369984</v>
      </c>
      <c r="B4996">
        <v>1</v>
      </c>
      <c r="C4996" t="s">
        <v>81</v>
      </c>
      <c r="D4996" t="s">
        <v>112</v>
      </c>
      <c r="E4996" t="s">
        <v>132</v>
      </c>
      <c r="F4996" t="s">
        <v>14425</v>
      </c>
      <c r="G4996" t="s">
        <v>1480</v>
      </c>
      <c r="H4996" t="s">
        <v>135</v>
      </c>
      <c r="I4996" t="s">
        <v>136</v>
      </c>
      <c r="J4996" t="s">
        <v>137</v>
      </c>
      <c r="K4996" t="s">
        <v>138</v>
      </c>
      <c r="L4996" t="s">
        <v>14426</v>
      </c>
      <c r="M4996" t="s">
        <v>14427</v>
      </c>
      <c r="N4996">
        <v>1.8405555549999999</v>
      </c>
      <c r="O4996">
        <v>0</v>
      </c>
      <c r="P4996">
        <v>2</v>
      </c>
      <c r="Q4996">
        <v>0</v>
      </c>
      <c r="R4996">
        <v>6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1.2268644041290195</v>
      </c>
      <c r="Y4996">
        <v>0</v>
      </c>
      <c r="Z4996">
        <v>58.448114793731136</v>
      </c>
      <c r="AA4996">
        <v>0</v>
      </c>
      <c r="AB4996">
        <v>0</v>
      </c>
      <c r="AC4996">
        <v>0</v>
      </c>
      <c r="AD4996">
        <v>0</v>
      </c>
      <c r="AE4996">
        <v>59.674979197860154</v>
      </c>
    </row>
    <row r="4997" spans="1:31" x14ac:dyDescent="0.25">
      <c r="A4997">
        <v>2369652</v>
      </c>
      <c r="B4997">
        <v>1</v>
      </c>
      <c r="C4997" t="s">
        <v>80</v>
      </c>
      <c r="D4997" t="s">
        <v>110</v>
      </c>
      <c r="E4997" t="s">
        <v>148</v>
      </c>
      <c r="F4997" t="s">
        <v>14428</v>
      </c>
      <c r="G4997" t="s">
        <v>1503</v>
      </c>
      <c r="H4997" t="s">
        <v>151</v>
      </c>
      <c r="I4997" t="s">
        <v>136</v>
      </c>
      <c r="J4997" t="s">
        <v>137</v>
      </c>
      <c r="K4997" t="s">
        <v>138</v>
      </c>
      <c r="L4997" t="s">
        <v>14429</v>
      </c>
      <c r="M4997" t="s">
        <v>14430</v>
      </c>
      <c r="N4997">
        <v>1.354166666</v>
      </c>
      <c r="O4997">
        <v>0</v>
      </c>
      <c r="P4997">
        <v>1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0.19286225671901835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0.19286225671901835</v>
      </c>
    </row>
    <row r="4998" spans="1:31" x14ac:dyDescent="0.25">
      <c r="A4998">
        <v>2370001</v>
      </c>
      <c r="B4998">
        <v>1</v>
      </c>
      <c r="C4998" t="s">
        <v>81</v>
      </c>
      <c r="D4998" t="s">
        <v>113</v>
      </c>
      <c r="E4998" t="s">
        <v>148</v>
      </c>
      <c r="F4998" t="s">
        <v>13917</v>
      </c>
      <c r="G4998" t="s">
        <v>160</v>
      </c>
      <c r="H4998" t="s">
        <v>151</v>
      </c>
      <c r="I4998" t="s">
        <v>136</v>
      </c>
      <c r="J4998" t="s">
        <v>137</v>
      </c>
      <c r="K4998" t="s">
        <v>138</v>
      </c>
      <c r="L4998" t="s">
        <v>14431</v>
      </c>
      <c r="M4998" t="s">
        <v>14432</v>
      </c>
      <c r="N4998">
        <v>0.86750000000000005</v>
      </c>
      <c r="O4998">
        <v>0</v>
      </c>
      <c r="P4998">
        <v>1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6.5800935352575002E-2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6.5800935352575002E-2</v>
      </c>
    </row>
    <row r="4999" spans="1:31" x14ac:dyDescent="0.25">
      <c r="A4999">
        <v>2370027</v>
      </c>
      <c r="B4999">
        <v>1</v>
      </c>
      <c r="C4999" t="s">
        <v>80</v>
      </c>
      <c r="D4999" t="s">
        <v>93</v>
      </c>
      <c r="E4999" t="s">
        <v>225</v>
      </c>
      <c r="F4999" t="s">
        <v>14433</v>
      </c>
      <c r="G4999" t="s">
        <v>219</v>
      </c>
      <c r="H4999" t="s">
        <v>151</v>
      </c>
      <c r="I4999" t="s">
        <v>136</v>
      </c>
      <c r="J4999" t="s">
        <v>137</v>
      </c>
      <c r="K4999" t="s">
        <v>138</v>
      </c>
      <c r="L4999" t="s">
        <v>14434</v>
      </c>
      <c r="M4999" t="s">
        <v>14435</v>
      </c>
      <c r="N4999">
        <v>1.0138888880000001</v>
      </c>
      <c r="O4999">
        <v>0</v>
      </c>
      <c r="P4999">
        <v>3</v>
      </c>
      <c r="Q4999">
        <v>0</v>
      </c>
      <c r="R4999">
        <v>2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0.41994623976463347</v>
      </c>
      <c r="Y4999">
        <v>0</v>
      </c>
      <c r="Z4999">
        <v>1.3100602543391557</v>
      </c>
      <c r="AA4999">
        <v>0</v>
      </c>
      <c r="AB4999">
        <v>0</v>
      </c>
      <c r="AC4999">
        <v>0</v>
      </c>
      <c r="AD4999">
        <v>0</v>
      </c>
      <c r="AE4999">
        <v>1.7300064941037891</v>
      </c>
    </row>
    <row r="5000" spans="1:31" x14ac:dyDescent="0.25">
      <c r="A5000">
        <v>2369964</v>
      </c>
      <c r="B5000">
        <v>1</v>
      </c>
      <c r="C5000" t="s">
        <v>81</v>
      </c>
      <c r="D5000" t="s">
        <v>112</v>
      </c>
      <c r="E5000" t="s">
        <v>225</v>
      </c>
      <c r="F5000" t="s">
        <v>14436</v>
      </c>
      <c r="G5000" t="s">
        <v>219</v>
      </c>
      <c r="H5000" t="s">
        <v>151</v>
      </c>
      <c r="I5000" t="s">
        <v>136</v>
      </c>
      <c r="J5000" t="s">
        <v>137</v>
      </c>
      <c r="K5000" t="s">
        <v>138</v>
      </c>
      <c r="L5000" t="s">
        <v>14437</v>
      </c>
      <c r="M5000" t="s">
        <v>14438</v>
      </c>
      <c r="N5000">
        <v>3.159444444</v>
      </c>
      <c r="O5000">
        <v>0</v>
      </c>
      <c r="P5000">
        <v>25</v>
      </c>
      <c r="Q5000">
        <v>0</v>
      </c>
      <c r="R5000">
        <v>0</v>
      </c>
      <c r="S5000">
        <v>0</v>
      </c>
      <c r="T5000">
        <v>2</v>
      </c>
      <c r="U5000">
        <v>0</v>
      </c>
      <c r="V5000">
        <v>0</v>
      </c>
      <c r="W5000">
        <v>0</v>
      </c>
      <c r="X5000">
        <v>7.3233407117494327</v>
      </c>
      <c r="Y5000">
        <v>0</v>
      </c>
      <c r="Z5000">
        <v>0</v>
      </c>
      <c r="AA5000">
        <v>0</v>
      </c>
      <c r="AB5000">
        <v>1.7238715536622224E-2</v>
      </c>
      <c r="AC5000">
        <v>0</v>
      </c>
      <c r="AD5000">
        <v>0</v>
      </c>
      <c r="AE5000">
        <v>7.3405794272860545</v>
      </c>
    </row>
    <row r="5001" spans="1:31" x14ac:dyDescent="0.25">
      <c r="A5001">
        <v>2369715</v>
      </c>
      <c r="B5001">
        <v>1</v>
      </c>
      <c r="C5001" t="s">
        <v>80</v>
      </c>
      <c r="D5001" t="s">
        <v>103</v>
      </c>
      <c r="E5001" t="s">
        <v>132</v>
      </c>
      <c r="F5001" t="s">
        <v>1747</v>
      </c>
      <c r="G5001" t="s">
        <v>168</v>
      </c>
      <c r="H5001" t="s">
        <v>135</v>
      </c>
      <c r="I5001" t="s">
        <v>136</v>
      </c>
      <c r="J5001" t="s">
        <v>137</v>
      </c>
      <c r="K5001" t="s">
        <v>138</v>
      </c>
      <c r="L5001" t="s">
        <v>14439</v>
      </c>
      <c r="M5001" t="s">
        <v>14440</v>
      </c>
      <c r="N5001">
        <v>0.64027777699999999</v>
      </c>
      <c r="O5001">
        <v>0</v>
      </c>
      <c r="P5001">
        <v>1440</v>
      </c>
      <c r="Q5001">
        <v>0</v>
      </c>
      <c r="R5001">
        <v>2</v>
      </c>
      <c r="S5001">
        <v>0</v>
      </c>
      <c r="T5001">
        <v>165</v>
      </c>
      <c r="U5001">
        <v>0</v>
      </c>
      <c r="V5001">
        <v>0</v>
      </c>
      <c r="W5001">
        <v>0</v>
      </c>
      <c r="X5001">
        <v>265.49965843488451</v>
      </c>
      <c r="Y5001">
        <v>0</v>
      </c>
      <c r="Z5001">
        <v>0.19792350944452</v>
      </c>
      <c r="AA5001">
        <v>0</v>
      </c>
      <c r="AB5001">
        <v>138.67134006629124</v>
      </c>
      <c r="AC5001">
        <v>0</v>
      </c>
      <c r="AD5001">
        <v>0</v>
      </c>
      <c r="AE5001">
        <v>404.36892201062028</v>
      </c>
    </row>
    <row r="5002" spans="1:31" x14ac:dyDescent="0.25">
      <c r="A5002">
        <v>2369821</v>
      </c>
      <c r="B5002">
        <v>1</v>
      </c>
      <c r="C5002" t="s">
        <v>81</v>
      </c>
      <c r="D5002" t="s">
        <v>119</v>
      </c>
      <c r="E5002" t="s">
        <v>171</v>
      </c>
      <c r="F5002" t="s">
        <v>10525</v>
      </c>
      <c r="G5002" t="s">
        <v>168</v>
      </c>
      <c r="H5002" t="s">
        <v>135</v>
      </c>
      <c r="I5002" t="s">
        <v>653</v>
      </c>
      <c r="J5002" t="s">
        <v>137</v>
      </c>
      <c r="K5002" t="s">
        <v>138</v>
      </c>
      <c r="L5002" t="s">
        <v>14441</v>
      </c>
      <c r="M5002" t="s">
        <v>14442</v>
      </c>
      <c r="N5002">
        <v>8.0555550000000007E-3</v>
      </c>
      <c r="O5002">
        <v>0</v>
      </c>
      <c r="P5002">
        <v>1656</v>
      </c>
      <c r="Q5002">
        <v>117</v>
      </c>
      <c r="R5002">
        <v>386</v>
      </c>
      <c r="S5002">
        <v>12</v>
      </c>
      <c r="T5002">
        <v>93</v>
      </c>
      <c r="U5002">
        <v>0</v>
      </c>
      <c r="V5002">
        <v>0</v>
      </c>
      <c r="W5002">
        <v>0</v>
      </c>
      <c r="X5002">
        <v>2.2477101341371375</v>
      </c>
      <c r="Y5002">
        <v>10.187403696343434</v>
      </c>
      <c r="Z5002">
        <v>17.993638414216605</v>
      </c>
      <c r="AA5002">
        <v>0.65524296468272403</v>
      </c>
      <c r="AB5002">
        <v>0.61311219878069501</v>
      </c>
      <c r="AC5002">
        <v>0</v>
      </c>
      <c r="AD5002">
        <v>0</v>
      </c>
      <c r="AE5002">
        <v>31.697107408160594</v>
      </c>
    </row>
    <row r="5003" spans="1:31" x14ac:dyDescent="0.25">
      <c r="A5003">
        <v>2370107</v>
      </c>
      <c r="B5003">
        <v>1</v>
      </c>
      <c r="C5003" t="s">
        <v>81</v>
      </c>
      <c r="D5003" t="s">
        <v>118</v>
      </c>
      <c r="E5003" t="s">
        <v>171</v>
      </c>
      <c r="F5003" t="s">
        <v>14152</v>
      </c>
      <c r="G5003" t="s">
        <v>168</v>
      </c>
      <c r="H5003" t="s">
        <v>135</v>
      </c>
      <c r="I5003" t="s">
        <v>136</v>
      </c>
      <c r="J5003" t="s">
        <v>137</v>
      </c>
      <c r="K5003" t="s">
        <v>138</v>
      </c>
      <c r="L5003" t="s">
        <v>14443</v>
      </c>
      <c r="M5003" t="s">
        <v>14444</v>
      </c>
      <c r="N5003">
        <v>2.3597222219999998</v>
      </c>
      <c r="O5003">
        <v>0</v>
      </c>
      <c r="P5003">
        <v>0</v>
      </c>
      <c r="Q5003">
        <v>16</v>
      </c>
      <c r="R5003">
        <v>0</v>
      </c>
      <c r="S5003">
        <v>9</v>
      </c>
      <c r="T5003">
        <v>0</v>
      </c>
      <c r="U5003">
        <v>2</v>
      </c>
      <c r="V5003">
        <v>0</v>
      </c>
      <c r="W5003">
        <v>0</v>
      </c>
      <c r="X5003">
        <v>0</v>
      </c>
      <c r="Y5003">
        <v>137.55024559858828</v>
      </c>
      <c r="Z5003">
        <v>0</v>
      </c>
      <c r="AA5003">
        <v>190.93223813496277</v>
      </c>
      <c r="AB5003">
        <v>0</v>
      </c>
      <c r="AC5003">
        <v>575.6167754542912</v>
      </c>
      <c r="AD5003">
        <v>0</v>
      </c>
      <c r="AE5003">
        <v>904.09925918784222</v>
      </c>
    </row>
    <row r="5004" spans="1:31" x14ac:dyDescent="0.25">
      <c r="A5004">
        <v>2369672</v>
      </c>
      <c r="B5004">
        <v>1</v>
      </c>
      <c r="C5004" t="s">
        <v>80</v>
      </c>
      <c r="D5004" t="s">
        <v>90</v>
      </c>
      <c r="E5004" t="s">
        <v>148</v>
      </c>
      <c r="F5004" t="s">
        <v>14445</v>
      </c>
      <c r="G5004" t="s">
        <v>160</v>
      </c>
      <c r="H5004" t="s">
        <v>151</v>
      </c>
      <c r="I5004" t="s">
        <v>136</v>
      </c>
      <c r="J5004" t="s">
        <v>137</v>
      </c>
      <c r="K5004" t="s">
        <v>138</v>
      </c>
      <c r="L5004" t="s">
        <v>14446</v>
      </c>
      <c r="M5004" t="s">
        <v>14447</v>
      </c>
      <c r="N5004">
        <v>1.4111111110000001</v>
      </c>
      <c r="O5004">
        <v>0</v>
      </c>
      <c r="P5004">
        <v>3</v>
      </c>
      <c r="Q5004">
        <v>0</v>
      </c>
      <c r="R5004">
        <v>0</v>
      </c>
      <c r="S5004">
        <v>0</v>
      </c>
      <c r="T5004">
        <v>2</v>
      </c>
      <c r="U5004">
        <v>0</v>
      </c>
      <c r="V5004">
        <v>0</v>
      </c>
      <c r="W5004">
        <v>0</v>
      </c>
      <c r="X5004">
        <v>0.62739731589540015</v>
      </c>
      <c r="Y5004">
        <v>0</v>
      </c>
      <c r="Z5004">
        <v>0</v>
      </c>
      <c r="AA5004">
        <v>0</v>
      </c>
      <c r="AB5004">
        <v>2.547230702749939</v>
      </c>
      <c r="AC5004">
        <v>0</v>
      </c>
      <c r="AD5004">
        <v>0</v>
      </c>
      <c r="AE5004">
        <v>3.1746280186453393</v>
      </c>
    </row>
    <row r="5005" spans="1:31" x14ac:dyDescent="0.25">
      <c r="A5005">
        <v>2369804</v>
      </c>
      <c r="B5005">
        <v>1</v>
      </c>
      <c r="C5005" t="s">
        <v>80</v>
      </c>
      <c r="D5005" t="s">
        <v>84</v>
      </c>
      <c r="E5005" t="s">
        <v>148</v>
      </c>
      <c r="F5005" t="s">
        <v>14448</v>
      </c>
      <c r="G5005" t="s">
        <v>240</v>
      </c>
      <c r="H5005" t="s">
        <v>151</v>
      </c>
      <c r="I5005" t="s">
        <v>136</v>
      </c>
      <c r="J5005" t="s">
        <v>137</v>
      </c>
      <c r="K5005" t="s">
        <v>138</v>
      </c>
      <c r="L5005" t="s">
        <v>14449</v>
      </c>
      <c r="M5005" t="s">
        <v>14450</v>
      </c>
      <c r="N5005">
        <v>8.0436111110000006</v>
      </c>
      <c r="O5005">
        <v>0</v>
      </c>
      <c r="P5005">
        <v>4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9.6757743033462855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9.6757743033462855</v>
      </c>
    </row>
    <row r="5006" spans="1:31" x14ac:dyDescent="0.25">
      <c r="A5006">
        <v>2369827</v>
      </c>
      <c r="B5006">
        <v>1</v>
      </c>
      <c r="C5006" t="s">
        <v>81</v>
      </c>
      <c r="D5006" t="s">
        <v>128</v>
      </c>
      <c r="E5006" t="s">
        <v>148</v>
      </c>
      <c r="F5006" t="s">
        <v>13083</v>
      </c>
      <c r="G5006" t="s">
        <v>240</v>
      </c>
      <c r="H5006" t="s">
        <v>151</v>
      </c>
      <c r="I5006" t="s">
        <v>136</v>
      </c>
      <c r="J5006" t="s">
        <v>137</v>
      </c>
      <c r="K5006" t="s">
        <v>138</v>
      </c>
      <c r="L5006" t="s">
        <v>14451</v>
      </c>
      <c r="M5006" t="s">
        <v>14452</v>
      </c>
      <c r="N5006">
        <v>4.312777777</v>
      </c>
      <c r="O5006">
        <v>0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</row>
    <row r="5007" spans="1:31" x14ac:dyDescent="0.25">
      <c r="A5007">
        <v>2369850</v>
      </c>
      <c r="B5007">
        <v>1</v>
      </c>
      <c r="C5007" t="s">
        <v>80</v>
      </c>
      <c r="D5007" t="s">
        <v>107</v>
      </c>
      <c r="E5007" t="s">
        <v>148</v>
      </c>
      <c r="F5007" t="s">
        <v>14453</v>
      </c>
      <c r="G5007" t="s">
        <v>160</v>
      </c>
      <c r="H5007" t="s">
        <v>151</v>
      </c>
      <c r="I5007" t="s">
        <v>136</v>
      </c>
      <c r="J5007" t="s">
        <v>137</v>
      </c>
      <c r="K5007" t="s">
        <v>138</v>
      </c>
      <c r="L5007" t="s">
        <v>14454</v>
      </c>
      <c r="M5007" t="s">
        <v>14455</v>
      </c>
      <c r="N5007">
        <v>6.7336111110000001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1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0.73628547358178986</v>
      </c>
      <c r="AC5007">
        <v>0</v>
      </c>
      <c r="AD5007">
        <v>0</v>
      </c>
      <c r="AE5007">
        <v>0.73628547358178986</v>
      </c>
    </row>
    <row r="5008" spans="1:31" x14ac:dyDescent="0.25">
      <c r="A5008">
        <v>2369973</v>
      </c>
      <c r="B5008">
        <v>1</v>
      </c>
      <c r="C5008" t="s">
        <v>80</v>
      </c>
      <c r="D5008" t="s">
        <v>93</v>
      </c>
      <c r="E5008" t="s">
        <v>154</v>
      </c>
      <c r="F5008" t="s">
        <v>14456</v>
      </c>
      <c r="G5008" t="s">
        <v>219</v>
      </c>
      <c r="H5008" t="s">
        <v>151</v>
      </c>
      <c r="I5008" t="s">
        <v>136</v>
      </c>
      <c r="J5008" t="s">
        <v>137</v>
      </c>
      <c r="K5008" t="s">
        <v>138</v>
      </c>
      <c r="L5008" t="s">
        <v>14457</v>
      </c>
      <c r="M5008" t="s">
        <v>14458</v>
      </c>
      <c r="N5008">
        <v>2.6016666659999999</v>
      </c>
      <c r="O5008">
        <v>0</v>
      </c>
      <c r="P5008">
        <v>0</v>
      </c>
      <c r="Q5008">
        <v>0</v>
      </c>
      <c r="R5008">
        <v>2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33.448325753141063</v>
      </c>
      <c r="AA5008">
        <v>0</v>
      </c>
      <c r="AB5008">
        <v>0</v>
      </c>
      <c r="AC5008">
        <v>0</v>
      </c>
      <c r="AD5008">
        <v>0</v>
      </c>
      <c r="AE5008">
        <v>33.448325753141063</v>
      </c>
    </row>
    <row r="5009" spans="1:31" x14ac:dyDescent="0.25">
      <c r="A5009">
        <v>2369927</v>
      </c>
      <c r="B5009">
        <v>1</v>
      </c>
      <c r="C5009" t="s">
        <v>80</v>
      </c>
      <c r="D5009" t="s">
        <v>100</v>
      </c>
      <c r="E5009" t="s">
        <v>148</v>
      </c>
      <c r="F5009" t="s">
        <v>14459</v>
      </c>
      <c r="G5009" t="s">
        <v>240</v>
      </c>
      <c r="H5009" t="s">
        <v>151</v>
      </c>
      <c r="I5009" t="s">
        <v>136</v>
      </c>
      <c r="J5009" t="s">
        <v>137</v>
      </c>
      <c r="K5009" t="s">
        <v>138</v>
      </c>
      <c r="L5009" t="s">
        <v>14460</v>
      </c>
      <c r="M5009" t="s">
        <v>14461</v>
      </c>
      <c r="N5009">
        <v>6.8763888880000001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1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24.004632968490291</v>
      </c>
      <c r="AC5009">
        <v>0</v>
      </c>
      <c r="AD5009">
        <v>0</v>
      </c>
      <c r="AE5009">
        <v>24.004632968490291</v>
      </c>
    </row>
    <row r="5010" spans="1:31" x14ac:dyDescent="0.25">
      <c r="A5010">
        <v>2369781</v>
      </c>
      <c r="B5010">
        <v>1</v>
      </c>
      <c r="C5010" t="s">
        <v>80</v>
      </c>
      <c r="D5010" t="s">
        <v>103</v>
      </c>
      <c r="E5010" t="s">
        <v>132</v>
      </c>
      <c r="F5010" t="s">
        <v>14462</v>
      </c>
      <c r="G5010" t="s">
        <v>252</v>
      </c>
      <c r="H5010" t="s">
        <v>135</v>
      </c>
      <c r="I5010" t="s">
        <v>136</v>
      </c>
      <c r="J5010" t="s">
        <v>137</v>
      </c>
      <c r="K5010" t="s">
        <v>245</v>
      </c>
      <c r="L5010" t="s">
        <v>14463</v>
      </c>
      <c r="M5010" t="s">
        <v>14464</v>
      </c>
      <c r="N5010">
        <v>2.2441666659999999</v>
      </c>
      <c r="O5010">
        <v>0</v>
      </c>
      <c r="P5010">
        <v>227</v>
      </c>
      <c r="Q5010">
        <v>0</v>
      </c>
      <c r="R5010">
        <v>0</v>
      </c>
      <c r="S5010">
        <v>0</v>
      </c>
      <c r="T5010">
        <v>30</v>
      </c>
      <c r="U5010">
        <v>0</v>
      </c>
      <c r="V5010">
        <v>0</v>
      </c>
      <c r="W5010">
        <v>0</v>
      </c>
      <c r="X5010">
        <v>169.36644872125996</v>
      </c>
      <c r="Y5010">
        <v>0</v>
      </c>
      <c r="Z5010">
        <v>0</v>
      </c>
      <c r="AA5010">
        <v>0</v>
      </c>
      <c r="AB5010">
        <v>77.527269481218596</v>
      </c>
      <c r="AC5010">
        <v>0</v>
      </c>
      <c r="AD5010">
        <v>0</v>
      </c>
      <c r="AE5010">
        <v>246.89371820247857</v>
      </c>
    </row>
    <row r="5011" spans="1:31" x14ac:dyDescent="0.25">
      <c r="A5011">
        <v>2369658</v>
      </c>
      <c r="B5011">
        <v>1</v>
      </c>
      <c r="C5011" t="s">
        <v>80</v>
      </c>
      <c r="D5011" t="s">
        <v>104</v>
      </c>
      <c r="E5011" t="s">
        <v>171</v>
      </c>
      <c r="F5011" t="s">
        <v>14465</v>
      </c>
      <c r="G5011" t="s">
        <v>252</v>
      </c>
      <c r="H5011" t="s">
        <v>135</v>
      </c>
      <c r="I5011" t="s">
        <v>136</v>
      </c>
      <c r="J5011" t="s">
        <v>137</v>
      </c>
      <c r="K5011" t="s">
        <v>245</v>
      </c>
      <c r="L5011" t="s">
        <v>14466</v>
      </c>
      <c r="M5011" t="s">
        <v>14467</v>
      </c>
      <c r="N5011">
        <v>1.928055555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190.66729889578681</v>
      </c>
      <c r="AD5011">
        <v>0</v>
      </c>
      <c r="AE5011">
        <v>190.66729889578681</v>
      </c>
    </row>
    <row r="5012" spans="1:31" x14ac:dyDescent="0.25">
      <c r="A5012">
        <v>2370096</v>
      </c>
      <c r="B5012">
        <v>1</v>
      </c>
      <c r="C5012" t="s">
        <v>81</v>
      </c>
      <c r="D5012" t="s">
        <v>118</v>
      </c>
      <c r="E5012" t="s">
        <v>148</v>
      </c>
      <c r="F5012" t="s">
        <v>14468</v>
      </c>
      <c r="G5012" t="s">
        <v>160</v>
      </c>
      <c r="H5012" t="s">
        <v>151</v>
      </c>
      <c r="I5012" t="s">
        <v>136</v>
      </c>
      <c r="J5012" t="s">
        <v>137</v>
      </c>
      <c r="K5012" t="s">
        <v>138</v>
      </c>
      <c r="L5012" t="s">
        <v>14469</v>
      </c>
      <c r="M5012" t="s">
        <v>14470</v>
      </c>
      <c r="N5012">
        <v>1.3586111110000001</v>
      </c>
      <c r="O5012">
        <v>0</v>
      </c>
      <c r="P5012">
        <v>1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0.20823251334900975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0.20823251334900975</v>
      </c>
    </row>
    <row r="5013" spans="1:31" x14ac:dyDescent="0.25">
      <c r="A5013">
        <v>2369890</v>
      </c>
      <c r="B5013">
        <v>1</v>
      </c>
      <c r="C5013" t="s">
        <v>80</v>
      </c>
      <c r="D5013" t="s">
        <v>97</v>
      </c>
      <c r="E5013" t="s">
        <v>148</v>
      </c>
      <c r="F5013" t="s">
        <v>14471</v>
      </c>
      <c r="G5013" t="s">
        <v>160</v>
      </c>
      <c r="H5013" t="s">
        <v>151</v>
      </c>
      <c r="I5013" t="s">
        <v>136</v>
      </c>
      <c r="J5013" t="s">
        <v>137</v>
      </c>
      <c r="K5013" t="s">
        <v>138</v>
      </c>
      <c r="L5013" t="s">
        <v>14472</v>
      </c>
      <c r="M5013" t="s">
        <v>14473</v>
      </c>
      <c r="N5013">
        <v>1.4727777769999999</v>
      </c>
      <c r="O5013">
        <v>0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0.95658913008120394</v>
      </c>
      <c r="AA5013">
        <v>0</v>
      </c>
      <c r="AB5013">
        <v>0</v>
      </c>
      <c r="AC5013">
        <v>0</v>
      </c>
      <c r="AD5013">
        <v>0</v>
      </c>
      <c r="AE5013">
        <v>0.95658913008120394</v>
      </c>
    </row>
    <row r="5014" spans="1:31" x14ac:dyDescent="0.25">
      <c r="A5014">
        <v>2369741</v>
      </c>
      <c r="B5014">
        <v>1</v>
      </c>
      <c r="C5014" t="s">
        <v>81</v>
      </c>
      <c r="D5014" t="s">
        <v>115</v>
      </c>
      <c r="E5014" t="s">
        <v>132</v>
      </c>
      <c r="F5014" t="s">
        <v>14474</v>
      </c>
      <c r="G5014" t="s">
        <v>244</v>
      </c>
      <c r="H5014" t="s">
        <v>135</v>
      </c>
      <c r="I5014" t="s">
        <v>136</v>
      </c>
      <c r="J5014" t="s">
        <v>137</v>
      </c>
      <c r="K5014" t="s">
        <v>245</v>
      </c>
      <c r="L5014" t="s">
        <v>14475</v>
      </c>
      <c r="M5014" t="s">
        <v>14476</v>
      </c>
      <c r="N5014">
        <v>8.7530555549999995</v>
      </c>
      <c r="O5014">
        <v>0</v>
      </c>
      <c r="P5014">
        <v>66</v>
      </c>
      <c r="Q5014">
        <v>0</v>
      </c>
      <c r="R5014">
        <v>2</v>
      </c>
      <c r="S5014">
        <v>1</v>
      </c>
      <c r="T5014">
        <v>1</v>
      </c>
      <c r="U5014">
        <v>0</v>
      </c>
      <c r="V5014">
        <v>0</v>
      </c>
      <c r="W5014">
        <v>0</v>
      </c>
      <c r="X5014">
        <v>103.33906637689432</v>
      </c>
      <c r="Y5014">
        <v>0</v>
      </c>
      <c r="Z5014">
        <v>9.2743999846133196</v>
      </c>
      <c r="AA5014">
        <v>16.582963057498791</v>
      </c>
      <c r="AB5014">
        <v>0.11540017134238499</v>
      </c>
      <c r="AC5014">
        <v>0</v>
      </c>
      <c r="AD5014">
        <v>0</v>
      </c>
      <c r="AE5014">
        <v>129.31182959034882</v>
      </c>
    </row>
    <row r="5015" spans="1:31" x14ac:dyDescent="0.25">
      <c r="A5015">
        <v>2369844</v>
      </c>
      <c r="B5015">
        <v>1</v>
      </c>
      <c r="C5015" t="s">
        <v>80</v>
      </c>
      <c r="D5015" t="s">
        <v>82</v>
      </c>
      <c r="E5015" t="s">
        <v>148</v>
      </c>
      <c r="F5015" t="s">
        <v>14477</v>
      </c>
      <c r="G5015" t="s">
        <v>160</v>
      </c>
      <c r="H5015" t="s">
        <v>151</v>
      </c>
      <c r="I5015" t="s">
        <v>136</v>
      </c>
      <c r="J5015" t="s">
        <v>137</v>
      </c>
      <c r="K5015" t="s">
        <v>138</v>
      </c>
      <c r="L5015" t="s">
        <v>14478</v>
      </c>
      <c r="M5015" t="s">
        <v>14479</v>
      </c>
      <c r="N5015">
        <v>1.219166666</v>
      </c>
      <c r="O5015">
        <v>0</v>
      </c>
      <c r="P5015">
        <v>3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0.92252709942205924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0.92252709942205924</v>
      </c>
    </row>
    <row r="5016" spans="1:31" x14ac:dyDescent="0.25">
      <c r="A5016">
        <v>2369887</v>
      </c>
      <c r="B5016">
        <v>1</v>
      </c>
      <c r="C5016" t="s">
        <v>80</v>
      </c>
      <c r="D5016" t="s">
        <v>84</v>
      </c>
      <c r="E5016" t="s">
        <v>148</v>
      </c>
      <c r="F5016" t="s">
        <v>14480</v>
      </c>
      <c r="G5016" t="s">
        <v>150</v>
      </c>
      <c r="H5016" t="s">
        <v>151</v>
      </c>
      <c r="I5016" t="s">
        <v>136</v>
      </c>
      <c r="J5016" t="s">
        <v>137</v>
      </c>
      <c r="K5016" t="s">
        <v>138</v>
      </c>
      <c r="L5016" t="s">
        <v>14481</v>
      </c>
      <c r="M5016" t="s">
        <v>14482</v>
      </c>
      <c r="N5016">
        <v>4.7652777769999997</v>
      </c>
      <c r="O5016">
        <v>0</v>
      </c>
      <c r="P5016">
        <v>30</v>
      </c>
      <c r="Q5016">
        <v>0</v>
      </c>
      <c r="R5016">
        <v>0</v>
      </c>
      <c r="S5016">
        <v>0</v>
      </c>
      <c r="T5016">
        <v>2</v>
      </c>
      <c r="U5016">
        <v>0</v>
      </c>
      <c r="V5016">
        <v>0</v>
      </c>
      <c r="W5016">
        <v>0</v>
      </c>
      <c r="X5016">
        <v>33.879862299194883</v>
      </c>
      <c r="Y5016">
        <v>0</v>
      </c>
      <c r="Z5016">
        <v>0</v>
      </c>
      <c r="AA5016">
        <v>0</v>
      </c>
      <c r="AB5016">
        <v>9.9490700860133341</v>
      </c>
      <c r="AC5016">
        <v>0</v>
      </c>
      <c r="AD5016">
        <v>0</v>
      </c>
      <c r="AE5016">
        <v>43.828932385208219</v>
      </c>
    </row>
    <row r="5017" spans="1:31" x14ac:dyDescent="0.25">
      <c r="A5017">
        <v>2370053</v>
      </c>
      <c r="B5017">
        <v>1</v>
      </c>
      <c r="C5017" t="s">
        <v>80</v>
      </c>
      <c r="D5017" t="s">
        <v>96</v>
      </c>
      <c r="E5017" t="s">
        <v>148</v>
      </c>
      <c r="F5017" t="s">
        <v>14483</v>
      </c>
      <c r="G5017" t="s">
        <v>160</v>
      </c>
      <c r="H5017" t="s">
        <v>151</v>
      </c>
      <c r="I5017" t="s">
        <v>136</v>
      </c>
      <c r="J5017" t="s">
        <v>137</v>
      </c>
      <c r="K5017" t="s">
        <v>138</v>
      </c>
      <c r="L5017" t="s">
        <v>14484</v>
      </c>
      <c r="M5017" t="s">
        <v>14485</v>
      </c>
      <c r="N5017">
        <v>2.0538888879999999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1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1.0972022621196311</v>
      </c>
      <c r="AC5017">
        <v>0</v>
      </c>
      <c r="AD5017">
        <v>0</v>
      </c>
      <c r="AE5017">
        <v>1.0972022621196311</v>
      </c>
    </row>
    <row r="5018" spans="1:31" x14ac:dyDescent="0.25">
      <c r="A5018">
        <v>2370030</v>
      </c>
      <c r="B5018">
        <v>1</v>
      </c>
      <c r="C5018" t="s">
        <v>80</v>
      </c>
      <c r="D5018" t="s">
        <v>90</v>
      </c>
      <c r="E5018" t="s">
        <v>132</v>
      </c>
      <c r="F5018" t="s">
        <v>14486</v>
      </c>
      <c r="G5018" t="s">
        <v>328</v>
      </c>
      <c r="H5018" t="s">
        <v>135</v>
      </c>
      <c r="I5018" t="s">
        <v>653</v>
      </c>
      <c r="J5018" t="s">
        <v>137</v>
      </c>
      <c r="K5018" t="s">
        <v>138</v>
      </c>
      <c r="L5018" t="s">
        <v>14487</v>
      </c>
      <c r="M5018" t="s">
        <v>14488</v>
      </c>
      <c r="N5018">
        <v>1.6111111000000001E-2</v>
      </c>
      <c r="O5018">
        <v>0</v>
      </c>
      <c r="P5018">
        <v>3689</v>
      </c>
      <c r="Q5018">
        <v>0</v>
      </c>
      <c r="R5018">
        <v>0</v>
      </c>
      <c r="S5018">
        <v>0</v>
      </c>
      <c r="T5018">
        <v>227</v>
      </c>
      <c r="U5018">
        <v>0</v>
      </c>
      <c r="V5018">
        <v>0</v>
      </c>
      <c r="W5018">
        <v>0</v>
      </c>
      <c r="X5018">
        <v>18.105013774156504</v>
      </c>
      <c r="Y5018">
        <v>0</v>
      </c>
      <c r="Z5018">
        <v>0</v>
      </c>
      <c r="AA5018">
        <v>0</v>
      </c>
      <c r="AB5018">
        <v>2.7772319910016607</v>
      </c>
      <c r="AC5018">
        <v>0</v>
      </c>
      <c r="AD5018">
        <v>0</v>
      </c>
      <c r="AE5018">
        <v>20.882245765158164</v>
      </c>
    </row>
    <row r="5019" spans="1:31" x14ac:dyDescent="0.25">
      <c r="A5019">
        <v>2369698</v>
      </c>
      <c r="B5019">
        <v>1</v>
      </c>
      <c r="C5019" t="s">
        <v>80</v>
      </c>
      <c r="D5019" t="s">
        <v>110</v>
      </c>
      <c r="E5019" t="s">
        <v>148</v>
      </c>
      <c r="F5019" t="s">
        <v>14489</v>
      </c>
      <c r="G5019" t="s">
        <v>240</v>
      </c>
      <c r="H5019" t="s">
        <v>151</v>
      </c>
      <c r="I5019" t="s">
        <v>136</v>
      </c>
      <c r="J5019" t="s">
        <v>137</v>
      </c>
      <c r="K5019" t="s">
        <v>138</v>
      </c>
      <c r="L5019" t="s">
        <v>14490</v>
      </c>
      <c r="M5019" t="s">
        <v>14491</v>
      </c>
      <c r="N5019">
        <v>7.1377777770000002</v>
      </c>
      <c r="O5019">
        <v>0</v>
      </c>
      <c r="P5019">
        <v>18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69.885656450318749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69.885656450318749</v>
      </c>
    </row>
    <row r="5020" spans="1:31" x14ac:dyDescent="0.25">
      <c r="A5020">
        <v>2370073</v>
      </c>
      <c r="B5020">
        <v>1</v>
      </c>
      <c r="C5020" t="s">
        <v>80</v>
      </c>
      <c r="D5020" t="s">
        <v>105</v>
      </c>
      <c r="E5020" t="s">
        <v>148</v>
      </c>
      <c r="F5020" t="s">
        <v>14492</v>
      </c>
      <c r="G5020" t="s">
        <v>160</v>
      </c>
      <c r="H5020" t="s">
        <v>151</v>
      </c>
      <c r="I5020" t="s">
        <v>136</v>
      </c>
      <c r="J5020" t="s">
        <v>137</v>
      </c>
      <c r="K5020" t="s">
        <v>138</v>
      </c>
      <c r="L5020" t="s">
        <v>14493</v>
      </c>
      <c r="M5020" t="s">
        <v>14494</v>
      </c>
      <c r="N5020">
        <v>1.58</v>
      </c>
      <c r="O5020">
        <v>0</v>
      </c>
      <c r="P5020">
        <v>1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0.47552253656202226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0.47552253656202226</v>
      </c>
    </row>
    <row r="5021" spans="1:31" x14ac:dyDescent="0.25">
      <c r="A5021">
        <v>2369930</v>
      </c>
      <c r="B5021">
        <v>1</v>
      </c>
      <c r="C5021" t="s">
        <v>80</v>
      </c>
      <c r="D5021" t="s">
        <v>105</v>
      </c>
      <c r="E5021" t="s">
        <v>225</v>
      </c>
      <c r="F5021" t="s">
        <v>14495</v>
      </c>
      <c r="G5021" t="s">
        <v>181</v>
      </c>
      <c r="H5021" t="s">
        <v>151</v>
      </c>
      <c r="I5021" t="s">
        <v>136</v>
      </c>
      <c r="J5021" t="s">
        <v>3</v>
      </c>
      <c r="K5021" t="s">
        <v>138</v>
      </c>
      <c r="L5021" t="s">
        <v>14496</v>
      </c>
      <c r="M5021" t="s">
        <v>14497</v>
      </c>
      <c r="N5021">
        <v>3.3986111110000001</v>
      </c>
      <c r="O5021">
        <v>0</v>
      </c>
      <c r="P5021">
        <v>190</v>
      </c>
      <c r="Q5021">
        <v>0</v>
      </c>
      <c r="R5021">
        <v>0</v>
      </c>
      <c r="S5021">
        <v>0</v>
      </c>
      <c r="T5021">
        <v>19</v>
      </c>
      <c r="U5021">
        <v>0</v>
      </c>
      <c r="V5021">
        <v>0</v>
      </c>
      <c r="W5021">
        <v>0</v>
      </c>
      <c r="X5021">
        <v>187.34806387851035</v>
      </c>
      <c r="Y5021">
        <v>0</v>
      </c>
      <c r="Z5021">
        <v>0</v>
      </c>
      <c r="AA5021">
        <v>0</v>
      </c>
      <c r="AB5021">
        <v>63.58813527416936</v>
      </c>
      <c r="AC5021">
        <v>0</v>
      </c>
      <c r="AD5021">
        <v>0</v>
      </c>
      <c r="AE5021">
        <v>250.93619915267971</v>
      </c>
    </row>
    <row r="5022" spans="1:31" x14ac:dyDescent="0.25">
      <c r="A5022">
        <v>2369953</v>
      </c>
      <c r="B5022">
        <v>1</v>
      </c>
      <c r="C5022" t="s">
        <v>80</v>
      </c>
      <c r="D5022" t="s">
        <v>86</v>
      </c>
      <c r="E5022" t="s">
        <v>148</v>
      </c>
      <c r="F5022" t="s">
        <v>14498</v>
      </c>
      <c r="G5022" t="s">
        <v>240</v>
      </c>
      <c r="H5022" t="s">
        <v>151</v>
      </c>
      <c r="I5022" t="s">
        <v>136</v>
      </c>
      <c r="J5022" t="s">
        <v>137</v>
      </c>
      <c r="K5022" t="s">
        <v>138</v>
      </c>
      <c r="L5022" t="s">
        <v>14499</v>
      </c>
      <c r="M5022" t="s">
        <v>14500</v>
      </c>
      <c r="N5022">
        <v>4.0883333329999996</v>
      </c>
      <c r="O5022">
        <v>0</v>
      </c>
      <c r="P5022">
        <v>16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15.32995449535137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15.32995449535137</v>
      </c>
    </row>
    <row r="5023" spans="1:31" x14ac:dyDescent="0.25">
      <c r="A5023">
        <v>2370010</v>
      </c>
      <c r="B5023">
        <v>1</v>
      </c>
      <c r="C5023" t="s">
        <v>80</v>
      </c>
      <c r="D5023" t="s">
        <v>94</v>
      </c>
      <c r="E5023" t="s">
        <v>320</v>
      </c>
      <c r="F5023" t="s">
        <v>815</v>
      </c>
      <c r="G5023" t="s">
        <v>168</v>
      </c>
      <c r="H5023" t="s">
        <v>135</v>
      </c>
      <c r="I5023" t="s">
        <v>136</v>
      </c>
      <c r="J5023" t="s">
        <v>137</v>
      </c>
      <c r="K5023" t="s">
        <v>138</v>
      </c>
      <c r="L5023" t="s">
        <v>14501</v>
      </c>
      <c r="M5023" t="s">
        <v>14502</v>
      </c>
      <c r="N5023">
        <v>0.41638888800000001</v>
      </c>
      <c r="O5023">
        <v>2</v>
      </c>
      <c r="P5023">
        <v>1902</v>
      </c>
      <c r="Q5023">
        <v>38</v>
      </c>
      <c r="R5023">
        <v>406</v>
      </c>
      <c r="S5023">
        <v>29</v>
      </c>
      <c r="T5023">
        <v>238</v>
      </c>
      <c r="U5023">
        <v>15</v>
      </c>
      <c r="V5023">
        <v>0</v>
      </c>
      <c r="W5023">
        <v>0.78218496424374573</v>
      </c>
      <c r="X5023">
        <v>157.68021356481668</v>
      </c>
      <c r="Y5023">
        <v>108.83081860952326</v>
      </c>
      <c r="Z5023">
        <v>508.67337497813742</v>
      </c>
      <c r="AA5023">
        <v>125.00318575970189</v>
      </c>
      <c r="AB5023">
        <v>110.72887619192495</v>
      </c>
      <c r="AC5023">
        <v>1957.0184155664715</v>
      </c>
      <c r="AD5023">
        <v>0</v>
      </c>
      <c r="AE5023">
        <v>2968.7170696348194</v>
      </c>
    </row>
    <row r="5024" spans="1:31" x14ac:dyDescent="0.25">
      <c r="A5024">
        <v>2369761</v>
      </c>
      <c r="B5024">
        <v>1</v>
      </c>
      <c r="C5024" t="s">
        <v>80</v>
      </c>
      <c r="D5024" t="s">
        <v>82</v>
      </c>
      <c r="E5024" t="s">
        <v>148</v>
      </c>
      <c r="F5024" t="s">
        <v>14503</v>
      </c>
      <c r="G5024" t="s">
        <v>160</v>
      </c>
      <c r="H5024" t="s">
        <v>151</v>
      </c>
      <c r="I5024" t="s">
        <v>136</v>
      </c>
      <c r="J5024" t="s">
        <v>137</v>
      </c>
      <c r="K5024" t="s">
        <v>138</v>
      </c>
      <c r="L5024" t="s">
        <v>14504</v>
      </c>
      <c r="M5024" t="s">
        <v>14505</v>
      </c>
      <c r="N5024">
        <v>2.687777777</v>
      </c>
      <c r="O5024">
        <v>0</v>
      </c>
      <c r="P5024">
        <v>2</v>
      </c>
      <c r="Q5024">
        <v>0</v>
      </c>
      <c r="R5024">
        <v>0</v>
      </c>
      <c r="S5024">
        <v>0</v>
      </c>
      <c r="T5024">
        <v>1</v>
      </c>
      <c r="U5024">
        <v>0</v>
      </c>
      <c r="V5024">
        <v>0</v>
      </c>
      <c r="W5024">
        <v>0</v>
      </c>
      <c r="X5024">
        <v>2.7076157181573031</v>
      </c>
      <c r="Y5024">
        <v>0</v>
      </c>
      <c r="Z5024">
        <v>0</v>
      </c>
      <c r="AA5024">
        <v>0</v>
      </c>
      <c r="AB5024">
        <v>0.20568086408407388</v>
      </c>
      <c r="AC5024">
        <v>0</v>
      </c>
      <c r="AD5024">
        <v>0</v>
      </c>
      <c r="AE5024">
        <v>2.9132965822413768</v>
      </c>
    </row>
    <row r="5025" spans="1:31" x14ac:dyDescent="0.25">
      <c r="A5025">
        <v>2369718</v>
      </c>
      <c r="B5025">
        <v>1</v>
      </c>
      <c r="C5025" t="s">
        <v>80</v>
      </c>
      <c r="D5025" t="s">
        <v>90</v>
      </c>
      <c r="E5025" t="s">
        <v>148</v>
      </c>
      <c r="F5025" t="s">
        <v>10827</v>
      </c>
      <c r="G5025" t="s">
        <v>150</v>
      </c>
      <c r="H5025" t="s">
        <v>151</v>
      </c>
      <c r="I5025" t="s">
        <v>136</v>
      </c>
      <c r="J5025" t="s">
        <v>137</v>
      </c>
      <c r="K5025" t="s">
        <v>138</v>
      </c>
      <c r="L5025" t="s">
        <v>14506</v>
      </c>
      <c r="M5025" t="s">
        <v>14507</v>
      </c>
      <c r="N5025">
        <v>0.83916666600000001</v>
      </c>
      <c r="O5025">
        <v>0</v>
      </c>
      <c r="P5025">
        <v>7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1.1362815942324487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1.1362815942324487</v>
      </c>
    </row>
    <row r="5026" spans="1:31" x14ac:dyDescent="0.25">
      <c r="A5026">
        <v>2369867</v>
      </c>
      <c r="B5026">
        <v>1</v>
      </c>
      <c r="C5026" t="s">
        <v>80</v>
      </c>
      <c r="D5026" t="s">
        <v>97</v>
      </c>
      <c r="E5026" t="s">
        <v>148</v>
      </c>
      <c r="F5026" t="s">
        <v>14508</v>
      </c>
      <c r="G5026" t="s">
        <v>160</v>
      </c>
      <c r="H5026" t="s">
        <v>151</v>
      </c>
      <c r="I5026" t="s">
        <v>136</v>
      </c>
      <c r="J5026" t="s">
        <v>137</v>
      </c>
      <c r="K5026" t="s">
        <v>138</v>
      </c>
      <c r="L5026" t="s">
        <v>14509</v>
      </c>
      <c r="M5026" t="s">
        <v>14510</v>
      </c>
      <c r="N5026">
        <v>1.04</v>
      </c>
      <c r="O5026">
        <v>0</v>
      </c>
      <c r="P5026">
        <v>0</v>
      </c>
      <c r="Q5026">
        <v>0</v>
      </c>
      <c r="R5026">
        <v>2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2.1416522681978405</v>
      </c>
      <c r="AA5026">
        <v>0</v>
      </c>
      <c r="AB5026">
        <v>0</v>
      </c>
      <c r="AC5026">
        <v>0</v>
      </c>
      <c r="AD5026">
        <v>0</v>
      </c>
      <c r="AE5026">
        <v>2.1416522681978405</v>
      </c>
    </row>
    <row r="5027" spans="1:31" x14ac:dyDescent="0.25">
      <c r="A5027">
        <v>2369661</v>
      </c>
      <c r="B5027">
        <v>1</v>
      </c>
      <c r="C5027" t="s">
        <v>81</v>
      </c>
      <c r="D5027" t="s">
        <v>118</v>
      </c>
      <c r="E5027" t="s">
        <v>225</v>
      </c>
      <c r="F5027" t="s">
        <v>14511</v>
      </c>
      <c r="G5027" t="s">
        <v>177</v>
      </c>
      <c r="H5027" t="s">
        <v>151</v>
      </c>
      <c r="I5027" t="s">
        <v>136</v>
      </c>
      <c r="J5027" t="s">
        <v>137</v>
      </c>
      <c r="K5027" t="s">
        <v>138</v>
      </c>
      <c r="L5027" t="s">
        <v>14512</v>
      </c>
      <c r="M5027" t="s">
        <v>14513</v>
      </c>
      <c r="N5027">
        <v>1.768888888</v>
      </c>
      <c r="O5027">
        <v>0</v>
      </c>
      <c r="P5027">
        <v>5</v>
      </c>
      <c r="Q5027">
        <v>0</v>
      </c>
      <c r="R5027">
        <v>1</v>
      </c>
      <c r="S5027">
        <v>0</v>
      </c>
      <c r="T5027">
        <v>2</v>
      </c>
      <c r="U5027">
        <v>0</v>
      </c>
      <c r="V5027">
        <v>0</v>
      </c>
      <c r="W5027">
        <v>0</v>
      </c>
      <c r="X5027">
        <v>1.5052593632314888</v>
      </c>
      <c r="Y5027">
        <v>0</v>
      </c>
      <c r="Z5027">
        <v>10.089662763744728</v>
      </c>
      <c r="AA5027">
        <v>0</v>
      </c>
      <c r="AB5027">
        <v>0.59234151520864886</v>
      </c>
      <c r="AC5027">
        <v>0</v>
      </c>
      <c r="AD5027">
        <v>0</v>
      </c>
      <c r="AE5027">
        <v>12.187263642184865</v>
      </c>
    </row>
    <row r="5028" spans="1:31" x14ac:dyDescent="0.25">
      <c r="A5028">
        <v>2369993</v>
      </c>
      <c r="B5028">
        <v>1</v>
      </c>
      <c r="C5028" t="s">
        <v>80</v>
      </c>
      <c r="D5028" t="s">
        <v>83</v>
      </c>
      <c r="E5028" t="s">
        <v>175</v>
      </c>
      <c r="F5028" t="s">
        <v>14514</v>
      </c>
      <c r="G5028" t="s">
        <v>284</v>
      </c>
      <c r="H5028" t="s">
        <v>151</v>
      </c>
      <c r="I5028" t="s">
        <v>136</v>
      </c>
      <c r="J5028" t="s">
        <v>137</v>
      </c>
      <c r="K5028" t="s">
        <v>138</v>
      </c>
      <c r="L5028" t="s">
        <v>14515</v>
      </c>
      <c r="M5028" t="s">
        <v>14516</v>
      </c>
      <c r="N5028">
        <v>2.688055555</v>
      </c>
      <c r="O5028">
        <v>0</v>
      </c>
      <c r="P5028">
        <v>59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118.27882427119444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118.27882427119444</v>
      </c>
    </row>
    <row r="5029" spans="1:31" x14ac:dyDescent="0.25">
      <c r="A5029">
        <v>2369807</v>
      </c>
      <c r="B5029">
        <v>1</v>
      </c>
      <c r="C5029" t="s">
        <v>80</v>
      </c>
      <c r="D5029" t="s">
        <v>100</v>
      </c>
      <c r="E5029" t="s">
        <v>148</v>
      </c>
      <c r="F5029" t="s">
        <v>14517</v>
      </c>
      <c r="G5029" t="s">
        <v>181</v>
      </c>
      <c r="H5029" t="s">
        <v>151</v>
      </c>
      <c r="I5029" t="s">
        <v>136</v>
      </c>
      <c r="J5029" t="s">
        <v>137</v>
      </c>
      <c r="K5029" t="s">
        <v>138</v>
      </c>
      <c r="L5029" t="s">
        <v>14518</v>
      </c>
      <c r="M5029" t="s">
        <v>14519</v>
      </c>
      <c r="N5029">
        <v>1.3530555550000001</v>
      </c>
      <c r="O5029">
        <v>0</v>
      </c>
      <c r="P5029">
        <v>1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0.3640359777304889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0.3640359777304889</v>
      </c>
    </row>
    <row r="5030" spans="1:31" x14ac:dyDescent="0.25">
      <c r="A5030">
        <v>2369847</v>
      </c>
      <c r="B5030">
        <v>1</v>
      </c>
      <c r="C5030" t="s">
        <v>81</v>
      </c>
      <c r="D5030" t="s">
        <v>112</v>
      </c>
      <c r="E5030" t="s">
        <v>225</v>
      </c>
      <c r="F5030" t="s">
        <v>14520</v>
      </c>
      <c r="G5030" t="s">
        <v>219</v>
      </c>
      <c r="H5030" t="s">
        <v>151</v>
      </c>
      <c r="I5030" t="s">
        <v>136</v>
      </c>
      <c r="J5030" t="s">
        <v>137</v>
      </c>
      <c r="K5030" t="s">
        <v>138</v>
      </c>
      <c r="L5030" t="s">
        <v>14521</v>
      </c>
      <c r="M5030" t="s">
        <v>14522</v>
      </c>
      <c r="N5030">
        <v>6.9227777770000003</v>
      </c>
      <c r="O5030">
        <v>0</v>
      </c>
      <c r="P5030">
        <v>7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7.6876786694514756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7.6876786694514756</v>
      </c>
    </row>
    <row r="5031" spans="1:31" x14ac:dyDescent="0.25">
      <c r="A5031">
        <v>2369701</v>
      </c>
      <c r="B5031">
        <v>1</v>
      </c>
      <c r="C5031" t="s">
        <v>80</v>
      </c>
      <c r="D5031" t="s">
        <v>83</v>
      </c>
      <c r="E5031" t="s">
        <v>148</v>
      </c>
      <c r="F5031" t="s">
        <v>14523</v>
      </c>
      <c r="G5031" t="s">
        <v>150</v>
      </c>
      <c r="H5031" t="s">
        <v>151</v>
      </c>
      <c r="I5031" t="s">
        <v>136</v>
      </c>
      <c r="J5031" t="s">
        <v>137</v>
      </c>
      <c r="K5031" t="s">
        <v>138</v>
      </c>
      <c r="L5031" t="s">
        <v>14524</v>
      </c>
      <c r="M5031" t="s">
        <v>14525</v>
      </c>
      <c r="N5031">
        <v>1.1458333329999999</v>
      </c>
      <c r="O5031">
        <v>0</v>
      </c>
      <c r="P5031">
        <v>10</v>
      </c>
      <c r="Q5031">
        <v>0</v>
      </c>
      <c r="R5031">
        <v>0</v>
      </c>
      <c r="S5031">
        <v>0</v>
      </c>
      <c r="T5031">
        <v>1</v>
      </c>
      <c r="U5031">
        <v>0</v>
      </c>
      <c r="V5031">
        <v>0</v>
      </c>
      <c r="W5031">
        <v>0</v>
      </c>
      <c r="X5031">
        <v>2.5109843448376346</v>
      </c>
      <c r="Y5031">
        <v>0</v>
      </c>
      <c r="Z5031">
        <v>0</v>
      </c>
      <c r="AA5031">
        <v>0</v>
      </c>
      <c r="AB5031">
        <v>1.1438965476110823</v>
      </c>
      <c r="AC5031">
        <v>0</v>
      </c>
      <c r="AD5031">
        <v>0</v>
      </c>
      <c r="AE5031">
        <v>3.6548808924487171</v>
      </c>
    </row>
    <row r="5032" spans="1:31" x14ac:dyDescent="0.25">
      <c r="A5032">
        <v>2369721</v>
      </c>
      <c r="B5032">
        <v>1</v>
      </c>
      <c r="C5032" t="s">
        <v>80</v>
      </c>
      <c r="D5032" t="s">
        <v>106</v>
      </c>
      <c r="E5032" t="s">
        <v>171</v>
      </c>
      <c r="F5032" t="s">
        <v>14526</v>
      </c>
      <c r="G5032" t="s">
        <v>816</v>
      </c>
      <c r="H5032" t="s">
        <v>135</v>
      </c>
      <c r="I5032" t="s">
        <v>136</v>
      </c>
      <c r="J5032" t="s">
        <v>137</v>
      </c>
      <c r="K5032" t="s">
        <v>138</v>
      </c>
      <c r="L5032" t="s">
        <v>14527</v>
      </c>
      <c r="M5032" t="s">
        <v>14528</v>
      </c>
      <c r="N5032">
        <v>2.54</v>
      </c>
      <c r="O5032">
        <v>1</v>
      </c>
      <c r="P5032">
        <v>792</v>
      </c>
      <c r="Q5032">
        <v>1</v>
      </c>
      <c r="R5032">
        <v>90</v>
      </c>
      <c r="S5032">
        <v>5</v>
      </c>
      <c r="T5032">
        <v>126</v>
      </c>
      <c r="U5032">
        <v>0</v>
      </c>
      <c r="V5032">
        <v>1</v>
      </c>
      <c r="W5032">
        <v>0.75548631036196667</v>
      </c>
      <c r="X5032">
        <v>341.11148787264113</v>
      </c>
      <c r="Y5032">
        <v>2.8787211006932032</v>
      </c>
      <c r="Z5032">
        <v>184.59489752209336</v>
      </c>
      <c r="AA5032">
        <v>29.540550220810861</v>
      </c>
      <c r="AB5032">
        <v>168.1574054860435</v>
      </c>
      <c r="AC5032">
        <v>0</v>
      </c>
      <c r="AD5032">
        <v>334.67552451209593</v>
      </c>
      <c r="AE5032">
        <v>1061.7140730247399</v>
      </c>
    </row>
    <row r="5033" spans="1:31" x14ac:dyDescent="0.25">
      <c r="A5033">
        <v>2369884</v>
      </c>
      <c r="B5033">
        <v>1</v>
      </c>
      <c r="C5033" t="s">
        <v>80</v>
      </c>
      <c r="D5033" t="s">
        <v>106</v>
      </c>
      <c r="E5033" t="s">
        <v>148</v>
      </c>
      <c r="F5033" t="s">
        <v>14093</v>
      </c>
      <c r="G5033" t="s">
        <v>160</v>
      </c>
      <c r="H5033" t="s">
        <v>151</v>
      </c>
      <c r="I5033" t="s">
        <v>136</v>
      </c>
      <c r="J5033" t="s">
        <v>137</v>
      </c>
      <c r="K5033" t="s">
        <v>138</v>
      </c>
      <c r="L5033" t="s">
        <v>14529</v>
      </c>
      <c r="M5033" t="s">
        <v>14530</v>
      </c>
      <c r="N5033">
        <v>2.346666666</v>
      </c>
      <c r="O5033">
        <v>0</v>
      </c>
      <c r="P5033">
        <v>1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0.50940657875274664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0.50940657875274664</v>
      </c>
    </row>
    <row r="5034" spans="1:31" x14ac:dyDescent="0.25">
      <c r="A5034">
        <v>2370056</v>
      </c>
      <c r="B5034">
        <v>1</v>
      </c>
      <c r="C5034" t="s">
        <v>81</v>
      </c>
      <c r="D5034" t="s">
        <v>121</v>
      </c>
      <c r="E5034" t="s">
        <v>225</v>
      </c>
      <c r="F5034" t="s">
        <v>14531</v>
      </c>
      <c r="G5034" t="s">
        <v>219</v>
      </c>
      <c r="H5034" t="s">
        <v>151</v>
      </c>
      <c r="I5034" t="s">
        <v>136</v>
      </c>
      <c r="J5034" t="s">
        <v>137</v>
      </c>
      <c r="K5034" t="s">
        <v>138</v>
      </c>
      <c r="L5034" t="s">
        <v>14532</v>
      </c>
      <c r="M5034" t="s">
        <v>14533</v>
      </c>
      <c r="N5034">
        <v>0.37305555499999998</v>
      </c>
      <c r="O5034">
        <v>0</v>
      </c>
      <c r="P5034">
        <v>14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0.63222278679205579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0.63222278679205579</v>
      </c>
    </row>
    <row r="5035" spans="1:31" x14ac:dyDescent="0.25">
      <c r="A5035">
        <v>2370099</v>
      </c>
      <c r="B5035">
        <v>1</v>
      </c>
      <c r="C5035" t="s">
        <v>80</v>
      </c>
      <c r="D5035" t="s">
        <v>83</v>
      </c>
      <c r="E5035" t="s">
        <v>148</v>
      </c>
      <c r="F5035" t="s">
        <v>14534</v>
      </c>
      <c r="G5035" t="s">
        <v>160</v>
      </c>
      <c r="H5035" t="s">
        <v>151</v>
      </c>
      <c r="I5035" t="s">
        <v>136</v>
      </c>
      <c r="J5035" t="s">
        <v>137</v>
      </c>
      <c r="K5035" t="s">
        <v>138</v>
      </c>
      <c r="L5035" t="s">
        <v>14535</v>
      </c>
      <c r="M5035" t="s">
        <v>14536</v>
      </c>
      <c r="N5035">
        <v>2.4725000000000001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3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6.0361544026011025</v>
      </c>
      <c r="AC5035">
        <v>0</v>
      </c>
      <c r="AD5035">
        <v>0</v>
      </c>
      <c r="AE5035">
        <v>6.0361544026011025</v>
      </c>
    </row>
    <row r="5036" spans="1:31" x14ac:dyDescent="0.25">
      <c r="A5036">
        <v>2369870</v>
      </c>
      <c r="B5036">
        <v>1</v>
      </c>
      <c r="C5036" t="s">
        <v>80</v>
      </c>
      <c r="D5036" t="s">
        <v>96</v>
      </c>
      <c r="E5036" t="s">
        <v>148</v>
      </c>
      <c r="F5036" t="s">
        <v>14537</v>
      </c>
      <c r="G5036" t="s">
        <v>160</v>
      </c>
      <c r="H5036" t="s">
        <v>151</v>
      </c>
      <c r="I5036" t="s">
        <v>136</v>
      </c>
      <c r="J5036" t="s">
        <v>137</v>
      </c>
      <c r="K5036" t="s">
        <v>138</v>
      </c>
      <c r="L5036" t="s">
        <v>14538</v>
      </c>
      <c r="M5036" t="s">
        <v>14539</v>
      </c>
      <c r="N5036">
        <v>2.764444444</v>
      </c>
      <c r="O5036">
        <v>0</v>
      </c>
      <c r="P5036">
        <v>2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0.89772463633225774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0.89772463633225774</v>
      </c>
    </row>
    <row r="5037" spans="1:31" x14ac:dyDescent="0.25">
      <c r="A5037">
        <v>2369764</v>
      </c>
      <c r="B5037">
        <v>1</v>
      </c>
      <c r="C5037" t="s">
        <v>81</v>
      </c>
      <c r="D5037" t="s">
        <v>118</v>
      </c>
      <c r="E5037" t="s">
        <v>171</v>
      </c>
      <c r="F5037" t="s">
        <v>14152</v>
      </c>
      <c r="G5037" t="s">
        <v>168</v>
      </c>
      <c r="H5037" t="s">
        <v>135</v>
      </c>
      <c r="I5037" t="s">
        <v>136</v>
      </c>
      <c r="J5037" t="s">
        <v>137</v>
      </c>
      <c r="K5037" t="s">
        <v>138</v>
      </c>
      <c r="L5037" t="s">
        <v>14540</v>
      </c>
      <c r="M5037" t="s">
        <v>14541</v>
      </c>
      <c r="N5037">
        <v>3.5038888880000001</v>
      </c>
      <c r="O5037">
        <v>0</v>
      </c>
      <c r="P5037">
        <v>0</v>
      </c>
      <c r="Q5037">
        <v>16</v>
      </c>
      <c r="R5037">
        <v>0</v>
      </c>
      <c r="S5037">
        <v>9</v>
      </c>
      <c r="T5037">
        <v>0</v>
      </c>
      <c r="U5037">
        <v>2</v>
      </c>
      <c r="V5037">
        <v>0</v>
      </c>
      <c r="W5037">
        <v>0</v>
      </c>
      <c r="X5037">
        <v>0</v>
      </c>
      <c r="Y5037">
        <v>211.1115351857004</v>
      </c>
      <c r="Z5037">
        <v>0</v>
      </c>
      <c r="AA5037">
        <v>303.46675654250799</v>
      </c>
      <c r="AB5037">
        <v>0</v>
      </c>
      <c r="AC5037">
        <v>2209.6276209993844</v>
      </c>
      <c r="AD5037">
        <v>0</v>
      </c>
      <c r="AE5037">
        <v>2724.2059127275925</v>
      </c>
    </row>
    <row r="5038" spans="1:31" x14ac:dyDescent="0.25">
      <c r="A5038">
        <v>2370156</v>
      </c>
      <c r="B5038">
        <v>1</v>
      </c>
      <c r="C5038" t="s">
        <v>81</v>
      </c>
      <c r="D5038" t="s">
        <v>128</v>
      </c>
      <c r="E5038" t="s">
        <v>148</v>
      </c>
      <c r="F5038" t="s">
        <v>14349</v>
      </c>
      <c r="G5038" t="s">
        <v>150</v>
      </c>
      <c r="H5038" t="s">
        <v>151</v>
      </c>
      <c r="I5038" t="s">
        <v>136</v>
      </c>
      <c r="J5038" t="s">
        <v>137</v>
      </c>
      <c r="K5038" t="s">
        <v>138</v>
      </c>
      <c r="L5038" t="s">
        <v>14542</v>
      </c>
      <c r="M5038" t="s">
        <v>14543</v>
      </c>
      <c r="N5038">
        <v>1.3661111109999999</v>
      </c>
      <c r="O5038">
        <v>0</v>
      </c>
      <c r="P5038">
        <v>17</v>
      </c>
      <c r="Q5038">
        <v>0</v>
      </c>
      <c r="R5038">
        <v>0</v>
      </c>
      <c r="S5038">
        <v>0</v>
      </c>
      <c r="T5038">
        <v>1</v>
      </c>
      <c r="U5038">
        <v>0</v>
      </c>
      <c r="V5038">
        <v>0</v>
      </c>
      <c r="W5038">
        <v>0</v>
      </c>
      <c r="X5038">
        <v>5.6140971632043604</v>
      </c>
      <c r="Y5038">
        <v>0</v>
      </c>
      <c r="Z5038">
        <v>0</v>
      </c>
      <c r="AA5038">
        <v>0</v>
      </c>
      <c r="AB5038">
        <v>0.39225524599780393</v>
      </c>
      <c r="AC5038">
        <v>0</v>
      </c>
      <c r="AD5038">
        <v>0</v>
      </c>
      <c r="AE5038">
        <v>6.0063524092021643</v>
      </c>
    </row>
    <row r="5039" spans="1:31" x14ac:dyDescent="0.25">
      <c r="A5039">
        <v>2370119</v>
      </c>
      <c r="B5039">
        <v>1</v>
      </c>
      <c r="C5039" t="s">
        <v>81</v>
      </c>
      <c r="D5039" t="s">
        <v>118</v>
      </c>
      <c r="E5039" t="s">
        <v>148</v>
      </c>
      <c r="F5039" t="s">
        <v>14544</v>
      </c>
      <c r="G5039" t="s">
        <v>160</v>
      </c>
      <c r="H5039" t="s">
        <v>151</v>
      </c>
      <c r="I5039" t="s">
        <v>136</v>
      </c>
      <c r="J5039" t="s">
        <v>137</v>
      </c>
      <c r="K5039" t="s">
        <v>138</v>
      </c>
      <c r="L5039" t="s">
        <v>14545</v>
      </c>
      <c r="M5039" t="s">
        <v>14546</v>
      </c>
      <c r="N5039">
        <v>2.5383333330000002</v>
      </c>
      <c r="O5039">
        <v>0</v>
      </c>
      <c r="P5039">
        <v>10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10.345816476700152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10.345816476700152</v>
      </c>
    </row>
    <row r="5040" spans="1:31" x14ac:dyDescent="0.25">
      <c r="A5040">
        <v>2370162</v>
      </c>
      <c r="B5040">
        <v>1</v>
      </c>
      <c r="C5040" t="s">
        <v>81</v>
      </c>
      <c r="D5040" t="s">
        <v>127</v>
      </c>
      <c r="E5040" t="s">
        <v>132</v>
      </c>
      <c r="F5040" t="s">
        <v>14547</v>
      </c>
      <c r="G5040" t="s">
        <v>134</v>
      </c>
      <c r="H5040" t="s">
        <v>135</v>
      </c>
      <c r="I5040" t="s">
        <v>136</v>
      </c>
      <c r="J5040" t="s">
        <v>137</v>
      </c>
      <c r="K5040" t="s">
        <v>138</v>
      </c>
      <c r="L5040" t="s">
        <v>14548</v>
      </c>
      <c r="M5040" t="s">
        <v>14549</v>
      </c>
      <c r="N5040">
        <v>2.5150000000000001</v>
      </c>
      <c r="O5040">
        <v>1</v>
      </c>
      <c r="P5040">
        <v>446</v>
      </c>
      <c r="Q5040">
        <v>9</v>
      </c>
      <c r="R5040">
        <v>8</v>
      </c>
      <c r="S5040">
        <v>6</v>
      </c>
      <c r="T5040">
        <v>24</v>
      </c>
      <c r="U5040">
        <v>0</v>
      </c>
      <c r="V5040">
        <v>0</v>
      </c>
      <c r="W5040">
        <v>1.6607717154013804</v>
      </c>
      <c r="X5040">
        <v>151.16282037056789</v>
      </c>
      <c r="Y5040">
        <v>103.85347269796125</v>
      </c>
      <c r="Z5040">
        <v>15.543048633898222</v>
      </c>
      <c r="AA5040">
        <v>32.829451552636499</v>
      </c>
      <c r="AB5040">
        <v>27.544049135664118</v>
      </c>
      <c r="AC5040">
        <v>0</v>
      </c>
      <c r="AD5040">
        <v>0</v>
      </c>
      <c r="AE5040">
        <v>332.59361410612934</v>
      </c>
    </row>
    <row r="5041" spans="1:31" x14ac:dyDescent="0.25">
      <c r="A5041">
        <v>2370351</v>
      </c>
      <c r="B5041">
        <v>1</v>
      </c>
      <c r="C5041" t="s">
        <v>80</v>
      </c>
      <c r="D5041" t="s">
        <v>97</v>
      </c>
      <c r="E5041" t="s">
        <v>148</v>
      </c>
      <c r="F5041" t="s">
        <v>14550</v>
      </c>
      <c r="G5041" t="s">
        <v>160</v>
      </c>
      <c r="H5041" t="s">
        <v>151</v>
      </c>
      <c r="I5041" t="s">
        <v>136</v>
      </c>
      <c r="J5041" t="s">
        <v>137</v>
      </c>
      <c r="K5041" t="s">
        <v>138</v>
      </c>
      <c r="L5041" t="s">
        <v>14551</v>
      </c>
      <c r="M5041" t="s">
        <v>14552</v>
      </c>
      <c r="N5041">
        <v>2.4063888879999999</v>
      </c>
      <c r="O5041">
        <v>0</v>
      </c>
      <c r="P5041">
        <v>1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3.2536033824684631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3.2536033824684631</v>
      </c>
    </row>
    <row r="5042" spans="1:31" x14ac:dyDescent="0.25">
      <c r="A5042">
        <v>2370397</v>
      </c>
      <c r="B5042">
        <v>1</v>
      </c>
      <c r="C5042" t="s">
        <v>81</v>
      </c>
      <c r="D5042" t="s">
        <v>112</v>
      </c>
      <c r="E5042" t="s">
        <v>320</v>
      </c>
      <c r="F5042" t="s">
        <v>14553</v>
      </c>
      <c r="G5042" t="s">
        <v>168</v>
      </c>
      <c r="H5042" t="s">
        <v>135</v>
      </c>
      <c r="I5042" t="s">
        <v>136</v>
      </c>
      <c r="J5042" t="s">
        <v>137</v>
      </c>
      <c r="K5042" t="s">
        <v>138</v>
      </c>
      <c r="L5042" t="s">
        <v>14554</v>
      </c>
      <c r="M5042" t="s">
        <v>14555</v>
      </c>
      <c r="N5042">
        <v>0.51694444399999995</v>
      </c>
      <c r="O5042">
        <v>7</v>
      </c>
      <c r="P5042">
        <v>7955</v>
      </c>
      <c r="Q5042">
        <v>863</v>
      </c>
      <c r="R5042">
        <v>1999</v>
      </c>
      <c r="S5042">
        <v>133</v>
      </c>
      <c r="T5042">
        <v>1212</v>
      </c>
      <c r="U5042">
        <v>22</v>
      </c>
      <c r="V5042">
        <v>8</v>
      </c>
      <c r="W5042">
        <v>2.602313169125881</v>
      </c>
      <c r="X5042">
        <v>858.95229491510941</v>
      </c>
      <c r="Y5042">
        <v>1194.6505350833568</v>
      </c>
      <c r="Z5042">
        <v>935.35719865328213</v>
      </c>
      <c r="AA5042">
        <v>721.83187791403645</v>
      </c>
      <c r="AB5042">
        <v>365.17282752055996</v>
      </c>
      <c r="AC5042">
        <v>350.32682793016414</v>
      </c>
      <c r="AD5042">
        <v>100.43815248251971</v>
      </c>
      <c r="AE5042">
        <v>4529.3320276681534</v>
      </c>
    </row>
    <row r="5043" spans="1:31" x14ac:dyDescent="0.25">
      <c r="A5043">
        <v>2370274</v>
      </c>
      <c r="B5043">
        <v>1</v>
      </c>
      <c r="C5043" t="s">
        <v>80</v>
      </c>
      <c r="D5043" t="s">
        <v>92</v>
      </c>
      <c r="E5043" t="s">
        <v>154</v>
      </c>
      <c r="F5043" t="s">
        <v>14556</v>
      </c>
      <c r="G5043" t="s">
        <v>244</v>
      </c>
      <c r="H5043" t="s">
        <v>151</v>
      </c>
      <c r="I5043" t="s">
        <v>136</v>
      </c>
      <c r="J5043" t="s">
        <v>137</v>
      </c>
      <c r="K5043" t="s">
        <v>245</v>
      </c>
      <c r="L5043" t="s">
        <v>14557</v>
      </c>
      <c r="M5043" t="s">
        <v>14558</v>
      </c>
      <c r="N5043">
        <v>1.0094444440000001</v>
      </c>
      <c r="O5043">
        <v>0</v>
      </c>
      <c r="P5043">
        <v>14</v>
      </c>
      <c r="Q5043">
        <v>0</v>
      </c>
      <c r="R5043">
        <v>1</v>
      </c>
      <c r="S5043">
        <v>0</v>
      </c>
      <c r="T5043">
        <v>7</v>
      </c>
      <c r="U5043">
        <v>0</v>
      </c>
      <c r="V5043">
        <v>0</v>
      </c>
      <c r="W5043">
        <v>0</v>
      </c>
      <c r="X5043">
        <v>2.6819925176657367</v>
      </c>
      <c r="Y5043">
        <v>0</v>
      </c>
      <c r="Z5043">
        <v>2.7935940133046531</v>
      </c>
      <c r="AA5043">
        <v>0</v>
      </c>
      <c r="AB5043">
        <v>5.1020001122745047</v>
      </c>
      <c r="AC5043">
        <v>0</v>
      </c>
      <c r="AD5043">
        <v>0</v>
      </c>
      <c r="AE5043">
        <v>10.577586643244894</v>
      </c>
    </row>
    <row r="5044" spans="1:31" x14ac:dyDescent="0.25">
      <c r="A5044">
        <v>2370437</v>
      </c>
      <c r="B5044">
        <v>1</v>
      </c>
      <c r="C5044" t="s">
        <v>81</v>
      </c>
      <c r="D5044" t="s">
        <v>115</v>
      </c>
      <c r="E5044" t="s">
        <v>132</v>
      </c>
      <c r="F5044" t="s">
        <v>14559</v>
      </c>
      <c r="G5044" t="s">
        <v>134</v>
      </c>
      <c r="H5044" t="s">
        <v>135</v>
      </c>
      <c r="I5044" t="s">
        <v>136</v>
      </c>
      <c r="J5044" t="s">
        <v>137</v>
      </c>
      <c r="K5044" t="s">
        <v>138</v>
      </c>
      <c r="L5044" t="s">
        <v>14560</v>
      </c>
      <c r="M5044" t="s">
        <v>14561</v>
      </c>
      <c r="N5044">
        <v>1.5380555549999999</v>
      </c>
      <c r="O5044">
        <v>0</v>
      </c>
      <c r="P5044">
        <v>0</v>
      </c>
      <c r="Q5044">
        <v>0</v>
      </c>
      <c r="R5044">
        <v>0</v>
      </c>
      <c r="S5044">
        <v>1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0.80822436118666663</v>
      </c>
      <c r="AB5044">
        <v>0</v>
      </c>
      <c r="AC5044">
        <v>0</v>
      </c>
      <c r="AD5044">
        <v>0</v>
      </c>
      <c r="AE5044">
        <v>0.80822436118666663</v>
      </c>
    </row>
    <row r="5045" spans="1:31" x14ac:dyDescent="0.25">
      <c r="A5045">
        <v>2370334</v>
      </c>
      <c r="B5045">
        <v>1</v>
      </c>
      <c r="C5045" t="s">
        <v>81</v>
      </c>
      <c r="D5045" t="s">
        <v>118</v>
      </c>
      <c r="E5045" t="s">
        <v>225</v>
      </c>
      <c r="F5045" t="s">
        <v>14562</v>
      </c>
      <c r="G5045" t="s">
        <v>299</v>
      </c>
      <c r="H5045" t="s">
        <v>151</v>
      </c>
      <c r="I5045" t="s">
        <v>136</v>
      </c>
      <c r="J5045" t="s">
        <v>137</v>
      </c>
      <c r="K5045" t="s">
        <v>138</v>
      </c>
      <c r="L5045" t="s">
        <v>14563</v>
      </c>
      <c r="M5045" t="s">
        <v>14564</v>
      </c>
      <c r="N5045">
        <v>1.0833333329999999</v>
      </c>
      <c r="O5045">
        <v>0</v>
      </c>
      <c r="P5045">
        <v>15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2.0697622901717447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2.0697622901717447</v>
      </c>
    </row>
    <row r="5046" spans="1:31" x14ac:dyDescent="0.25">
      <c r="A5046">
        <v>2370583</v>
      </c>
      <c r="B5046">
        <v>1</v>
      </c>
      <c r="C5046" t="s">
        <v>80</v>
      </c>
      <c r="D5046" t="s">
        <v>83</v>
      </c>
      <c r="E5046" t="s">
        <v>225</v>
      </c>
      <c r="F5046" t="s">
        <v>14565</v>
      </c>
      <c r="G5046" t="s">
        <v>1730</v>
      </c>
      <c r="H5046" t="s">
        <v>151</v>
      </c>
      <c r="I5046" t="s">
        <v>136</v>
      </c>
      <c r="J5046" t="s">
        <v>137</v>
      </c>
      <c r="K5046" t="s">
        <v>138</v>
      </c>
      <c r="L5046" t="s">
        <v>14566</v>
      </c>
      <c r="M5046" t="s">
        <v>14567</v>
      </c>
      <c r="N5046">
        <v>2.8933333330000002</v>
      </c>
      <c r="O5046">
        <v>0</v>
      </c>
      <c r="P5046">
        <v>131</v>
      </c>
      <c r="Q5046">
        <v>0</v>
      </c>
      <c r="R5046">
        <v>0</v>
      </c>
      <c r="S5046">
        <v>0</v>
      </c>
      <c r="T5046">
        <v>2</v>
      </c>
      <c r="U5046">
        <v>0</v>
      </c>
      <c r="V5046">
        <v>0</v>
      </c>
      <c r="W5046">
        <v>0</v>
      </c>
      <c r="X5046">
        <v>103.12877726447491</v>
      </c>
      <c r="Y5046">
        <v>0</v>
      </c>
      <c r="Z5046">
        <v>0</v>
      </c>
      <c r="AA5046">
        <v>0</v>
      </c>
      <c r="AB5046">
        <v>3.7104299461262218</v>
      </c>
      <c r="AC5046">
        <v>0</v>
      </c>
      <c r="AD5046">
        <v>0</v>
      </c>
      <c r="AE5046">
        <v>106.83920721060113</v>
      </c>
    </row>
    <row r="5047" spans="1:31" x14ac:dyDescent="0.25">
      <c r="A5047">
        <v>2370188</v>
      </c>
      <c r="B5047">
        <v>1</v>
      </c>
      <c r="C5047" t="s">
        <v>80</v>
      </c>
      <c r="D5047" t="s">
        <v>94</v>
      </c>
      <c r="E5047" t="s">
        <v>225</v>
      </c>
      <c r="F5047" t="s">
        <v>14568</v>
      </c>
      <c r="G5047" t="s">
        <v>219</v>
      </c>
      <c r="H5047" t="s">
        <v>151</v>
      </c>
      <c r="I5047" t="s">
        <v>136</v>
      </c>
      <c r="J5047" t="s">
        <v>137</v>
      </c>
      <c r="K5047" t="s">
        <v>138</v>
      </c>
      <c r="L5047" t="s">
        <v>14569</v>
      </c>
      <c r="M5047" t="s">
        <v>14570</v>
      </c>
      <c r="N5047">
        <v>1.6572222219999999</v>
      </c>
      <c r="O5047">
        <v>0</v>
      </c>
      <c r="P5047">
        <v>0</v>
      </c>
      <c r="Q5047">
        <v>0</v>
      </c>
      <c r="R5047">
        <v>3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21.858538828362427</v>
      </c>
      <c r="AA5047">
        <v>0</v>
      </c>
      <c r="AB5047">
        <v>0</v>
      </c>
      <c r="AC5047">
        <v>0</v>
      </c>
      <c r="AD5047">
        <v>0</v>
      </c>
      <c r="AE5047">
        <v>21.858538828362427</v>
      </c>
    </row>
    <row r="5048" spans="1:31" x14ac:dyDescent="0.25">
      <c r="A5048">
        <v>2370414</v>
      </c>
      <c r="B5048">
        <v>1</v>
      </c>
      <c r="C5048" t="s">
        <v>81</v>
      </c>
      <c r="D5048" t="s">
        <v>127</v>
      </c>
      <c r="E5048" t="s">
        <v>148</v>
      </c>
      <c r="F5048" t="s">
        <v>14571</v>
      </c>
      <c r="G5048" t="s">
        <v>150</v>
      </c>
      <c r="H5048" t="s">
        <v>151</v>
      </c>
      <c r="I5048" t="s">
        <v>136</v>
      </c>
      <c r="J5048" t="s">
        <v>137</v>
      </c>
      <c r="K5048" t="s">
        <v>138</v>
      </c>
      <c r="L5048" t="s">
        <v>14572</v>
      </c>
      <c r="M5048" t="s">
        <v>14573</v>
      </c>
      <c r="N5048">
        <v>0.63</v>
      </c>
      <c r="O5048">
        <v>0</v>
      </c>
      <c r="P5048">
        <v>2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0.87916839598854013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0.87916839598854013</v>
      </c>
    </row>
    <row r="5049" spans="1:31" x14ac:dyDescent="0.25">
      <c r="A5049">
        <v>2370357</v>
      </c>
      <c r="B5049">
        <v>1</v>
      </c>
      <c r="C5049" t="s">
        <v>81</v>
      </c>
      <c r="D5049" t="s">
        <v>127</v>
      </c>
      <c r="E5049" t="s">
        <v>132</v>
      </c>
      <c r="F5049" t="s">
        <v>11731</v>
      </c>
      <c r="G5049" t="s">
        <v>134</v>
      </c>
      <c r="H5049" t="s">
        <v>135</v>
      </c>
      <c r="I5049" t="s">
        <v>136</v>
      </c>
      <c r="J5049" t="s">
        <v>137</v>
      </c>
      <c r="K5049" t="s">
        <v>138</v>
      </c>
      <c r="L5049" t="s">
        <v>14574</v>
      </c>
      <c r="M5049" t="s">
        <v>14575</v>
      </c>
      <c r="N5049">
        <v>3.0583333330000002</v>
      </c>
      <c r="O5049">
        <v>0</v>
      </c>
      <c r="P5049">
        <v>111</v>
      </c>
      <c r="Q5049">
        <v>0</v>
      </c>
      <c r="R5049">
        <v>6</v>
      </c>
      <c r="S5049">
        <v>0</v>
      </c>
      <c r="T5049">
        <v>22</v>
      </c>
      <c r="U5049">
        <v>0</v>
      </c>
      <c r="V5049">
        <v>0</v>
      </c>
      <c r="W5049">
        <v>0</v>
      </c>
      <c r="X5049">
        <v>86.562052549819427</v>
      </c>
      <c r="Y5049">
        <v>0</v>
      </c>
      <c r="Z5049">
        <v>11.554978181834949</v>
      </c>
      <c r="AA5049">
        <v>0</v>
      </c>
      <c r="AB5049">
        <v>29.388181272051689</v>
      </c>
      <c r="AC5049">
        <v>0</v>
      </c>
      <c r="AD5049">
        <v>0</v>
      </c>
      <c r="AE5049">
        <v>127.50521200370608</v>
      </c>
    </row>
    <row r="5050" spans="1:31" x14ac:dyDescent="0.25">
      <c r="A5050">
        <v>2370208</v>
      </c>
      <c r="B5050">
        <v>1</v>
      </c>
      <c r="C5050" t="s">
        <v>80</v>
      </c>
      <c r="D5050" t="s">
        <v>97</v>
      </c>
      <c r="E5050" t="s">
        <v>132</v>
      </c>
      <c r="F5050" t="s">
        <v>14576</v>
      </c>
      <c r="G5050" t="s">
        <v>168</v>
      </c>
      <c r="H5050" t="s">
        <v>135</v>
      </c>
      <c r="I5050" t="s">
        <v>136</v>
      </c>
      <c r="J5050" t="s">
        <v>137</v>
      </c>
      <c r="K5050" t="s">
        <v>138</v>
      </c>
      <c r="L5050" t="s">
        <v>14577</v>
      </c>
      <c r="M5050" t="s">
        <v>14578</v>
      </c>
      <c r="N5050">
        <v>0.28333333300000002</v>
      </c>
      <c r="O5050">
        <v>0</v>
      </c>
      <c r="P5050">
        <v>225</v>
      </c>
      <c r="Q5050">
        <v>0</v>
      </c>
      <c r="R5050">
        <v>6</v>
      </c>
      <c r="S5050">
        <v>0</v>
      </c>
      <c r="T5050">
        <v>13</v>
      </c>
      <c r="U5050">
        <v>0</v>
      </c>
      <c r="V5050">
        <v>0</v>
      </c>
      <c r="W5050">
        <v>0</v>
      </c>
      <c r="X5050">
        <v>20.615913317688022</v>
      </c>
      <c r="Y5050">
        <v>0</v>
      </c>
      <c r="Z5050">
        <v>2.4508981662338334</v>
      </c>
      <c r="AA5050">
        <v>0</v>
      </c>
      <c r="AB5050">
        <v>5.2848140807285162</v>
      </c>
      <c r="AC5050">
        <v>0</v>
      </c>
      <c r="AD5050">
        <v>0</v>
      </c>
      <c r="AE5050">
        <v>28.351625564650373</v>
      </c>
    </row>
    <row r="5051" spans="1:31" x14ac:dyDescent="0.25">
      <c r="A5051">
        <v>2370231</v>
      </c>
      <c r="B5051">
        <v>1</v>
      </c>
      <c r="C5051" t="s">
        <v>81</v>
      </c>
      <c r="D5051" t="s">
        <v>128</v>
      </c>
      <c r="E5051" t="s">
        <v>171</v>
      </c>
      <c r="F5051" t="s">
        <v>14579</v>
      </c>
      <c r="G5051" t="s">
        <v>168</v>
      </c>
      <c r="H5051" t="s">
        <v>135</v>
      </c>
      <c r="I5051" t="s">
        <v>136</v>
      </c>
      <c r="J5051" t="s">
        <v>137</v>
      </c>
      <c r="K5051" t="s">
        <v>138</v>
      </c>
      <c r="L5051" t="s">
        <v>14580</v>
      </c>
      <c r="M5051" t="s">
        <v>14581</v>
      </c>
      <c r="N5051">
        <v>2.0877777769999999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599.17579662629146</v>
      </c>
      <c r="AD5051">
        <v>0</v>
      </c>
      <c r="AE5051">
        <v>599.17579662629146</v>
      </c>
    </row>
    <row r="5052" spans="1:31" x14ac:dyDescent="0.25">
      <c r="A5052">
        <v>2370417</v>
      </c>
      <c r="B5052">
        <v>1</v>
      </c>
      <c r="C5052" t="s">
        <v>81</v>
      </c>
      <c r="D5052" t="s">
        <v>127</v>
      </c>
      <c r="E5052" t="s">
        <v>171</v>
      </c>
      <c r="F5052" t="s">
        <v>14582</v>
      </c>
      <c r="G5052" t="s">
        <v>168</v>
      </c>
      <c r="H5052" t="s">
        <v>135</v>
      </c>
      <c r="I5052" t="s">
        <v>136</v>
      </c>
      <c r="J5052" t="s">
        <v>137</v>
      </c>
      <c r="K5052" t="s">
        <v>138</v>
      </c>
      <c r="L5052" t="s">
        <v>14583</v>
      </c>
      <c r="M5052" t="s">
        <v>14584</v>
      </c>
      <c r="N5052">
        <v>0.1</v>
      </c>
      <c r="O5052">
        <v>2</v>
      </c>
      <c r="P5052">
        <v>1316</v>
      </c>
      <c r="Q5052">
        <v>30</v>
      </c>
      <c r="R5052">
        <v>83</v>
      </c>
      <c r="S5052">
        <v>13</v>
      </c>
      <c r="T5052">
        <v>110</v>
      </c>
      <c r="U5052">
        <v>2</v>
      </c>
      <c r="V5052">
        <v>0</v>
      </c>
      <c r="W5052">
        <v>8.4346183421500021E-2</v>
      </c>
      <c r="X5052">
        <v>24.3347454368222</v>
      </c>
      <c r="Y5052">
        <v>11.955650650145699</v>
      </c>
      <c r="Z5052">
        <v>9.8705545352356019</v>
      </c>
      <c r="AA5052">
        <v>4.9510245095464001</v>
      </c>
      <c r="AB5052">
        <v>6.5858530756836009</v>
      </c>
      <c r="AC5052">
        <v>0.11294527157010001</v>
      </c>
      <c r="AD5052">
        <v>0</v>
      </c>
      <c r="AE5052">
        <v>57.895119662425103</v>
      </c>
    </row>
    <row r="5053" spans="1:31" x14ac:dyDescent="0.25">
      <c r="A5053">
        <v>2370394</v>
      </c>
      <c r="B5053">
        <v>1</v>
      </c>
      <c r="C5053" t="s">
        <v>80</v>
      </c>
      <c r="D5053" t="s">
        <v>96</v>
      </c>
      <c r="E5053" t="s">
        <v>148</v>
      </c>
      <c r="F5053" t="s">
        <v>14585</v>
      </c>
      <c r="G5053" t="s">
        <v>240</v>
      </c>
      <c r="H5053" t="s">
        <v>151</v>
      </c>
      <c r="I5053" t="s">
        <v>136</v>
      </c>
      <c r="J5053" t="s">
        <v>137</v>
      </c>
      <c r="K5053" t="s">
        <v>138</v>
      </c>
      <c r="L5053" t="s">
        <v>14586</v>
      </c>
      <c r="M5053" t="s">
        <v>14587</v>
      </c>
      <c r="N5053">
        <v>1.767222222</v>
      </c>
      <c r="O5053">
        <v>0</v>
      </c>
      <c r="P5053">
        <v>1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0.52912586081050828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0.52912586081050828</v>
      </c>
    </row>
    <row r="5054" spans="1:31" x14ac:dyDescent="0.25">
      <c r="A5054">
        <v>2370371</v>
      </c>
      <c r="B5054">
        <v>1</v>
      </c>
      <c r="C5054" t="s">
        <v>80</v>
      </c>
      <c r="D5054" t="s">
        <v>93</v>
      </c>
      <c r="E5054" t="s">
        <v>225</v>
      </c>
      <c r="F5054" t="s">
        <v>14588</v>
      </c>
      <c r="G5054" t="s">
        <v>219</v>
      </c>
      <c r="H5054" t="s">
        <v>151</v>
      </c>
      <c r="I5054" t="s">
        <v>136</v>
      </c>
      <c r="J5054" t="s">
        <v>137</v>
      </c>
      <c r="K5054" t="s">
        <v>138</v>
      </c>
      <c r="L5054" t="s">
        <v>14589</v>
      </c>
      <c r="M5054" t="s">
        <v>14590</v>
      </c>
      <c r="N5054">
        <v>2.0325000000000002</v>
      </c>
      <c r="O5054">
        <v>0</v>
      </c>
      <c r="P5054">
        <v>12</v>
      </c>
      <c r="Q5054">
        <v>0</v>
      </c>
      <c r="R5054">
        <v>7</v>
      </c>
      <c r="S5054">
        <v>0</v>
      </c>
      <c r="T5054">
        <v>3</v>
      </c>
      <c r="U5054">
        <v>0</v>
      </c>
      <c r="V5054">
        <v>0</v>
      </c>
      <c r="W5054">
        <v>0</v>
      </c>
      <c r="X5054">
        <v>3.9277601431264131</v>
      </c>
      <c r="Y5054">
        <v>0</v>
      </c>
      <c r="Z5054">
        <v>18.324747867771229</v>
      </c>
      <c r="AA5054">
        <v>0</v>
      </c>
      <c r="AB5054">
        <v>7.6832296274929011</v>
      </c>
      <c r="AC5054">
        <v>0</v>
      </c>
      <c r="AD5054">
        <v>0</v>
      </c>
      <c r="AE5054">
        <v>29.935737638390542</v>
      </c>
    </row>
    <row r="5055" spans="1:31" x14ac:dyDescent="0.25">
      <c r="A5055">
        <v>2370225</v>
      </c>
      <c r="B5055">
        <v>1</v>
      </c>
      <c r="C5055" t="s">
        <v>81</v>
      </c>
      <c r="D5055" t="s">
        <v>114</v>
      </c>
      <c r="E5055" t="s">
        <v>166</v>
      </c>
      <c r="F5055" t="s">
        <v>5864</v>
      </c>
      <c r="G5055" t="s">
        <v>168</v>
      </c>
      <c r="H5055" t="s">
        <v>135</v>
      </c>
      <c r="I5055" t="s">
        <v>136</v>
      </c>
      <c r="J5055" t="s">
        <v>137</v>
      </c>
      <c r="K5055" t="s">
        <v>138</v>
      </c>
      <c r="L5055" t="s">
        <v>14591</v>
      </c>
      <c r="M5055" t="s">
        <v>14592</v>
      </c>
      <c r="N5055">
        <v>0.263333333</v>
      </c>
      <c r="O5055">
        <v>0</v>
      </c>
      <c r="P5055">
        <v>1819</v>
      </c>
      <c r="Q5055">
        <v>0</v>
      </c>
      <c r="R5055">
        <v>47</v>
      </c>
      <c r="S5055">
        <v>8</v>
      </c>
      <c r="T5055">
        <v>167</v>
      </c>
      <c r="U5055">
        <v>1</v>
      </c>
      <c r="V5055">
        <v>1</v>
      </c>
      <c r="W5055">
        <v>0</v>
      </c>
      <c r="X5055">
        <v>41.254132368673872</v>
      </c>
      <c r="Y5055">
        <v>0</v>
      </c>
      <c r="Z5055">
        <v>3.581173626382653</v>
      </c>
      <c r="AA5055">
        <v>2.040136765071662</v>
      </c>
      <c r="AB5055">
        <v>10.377812486151734</v>
      </c>
      <c r="AC5055">
        <v>14.199809963443418</v>
      </c>
      <c r="AD5055">
        <v>0</v>
      </c>
      <c r="AE5055">
        <v>71.453065209723334</v>
      </c>
    </row>
    <row r="5056" spans="1:31" x14ac:dyDescent="0.25">
      <c r="A5056">
        <v>2370248</v>
      </c>
      <c r="B5056">
        <v>1</v>
      </c>
      <c r="C5056" t="s">
        <v>81</v>
      </c>
      <c r="D5056" t="s">
        <v>120</v>
      </c>
      <c r="E5056" t="s">
        <v>166</v>
      </c>
      <c r="F5056" t="s">
        <v>710</v>
      </c>
      <c r="G5056" t="s">
        <v>244</v>
      </c>
      <c r="H5056" t="s">
        <v>135</v>
      </c>
      <c r="I5056" t="s">
        <v>136</v>
      </c>
      <c r="J5056" t="s">
        <v>137</v>
      </c>
      <c r="K5056" t="s">
        <v>245</v>
      </c>
      <c r="L5056" t="s">
        <v>14593</v>
      </c>
      <c r="M5056" t="s">
        <v>14594</v>
      </c>
      <c r="N5056">
        <v>3.0666666660000002</v>
      </c>
      <c r="O5056">
        <v>0</v>
      </c>
      <c r="P5056">
        <v>524</v>
      </c>
      <c r="Q5056">
        <v>6</v>
      </c>
      <c r="R5056">
        <v>8</v>
      </c>
      <c r="S5056">
        <v>1</v>
      </c>
      <c r="T5056">
        <v>61</v>
      </c>
      <c r="U5056">
        <v>0</v>
      </c>
      <c r="V5056">
        <v>1</v>
      </c>
      <c r="W5056">
        <v>0</v>
      </c>
      <c r="X5056">
        <v>438.31212463450049</v>
      </c>
      <c r="Y5056">
        <v>267.78327518308294</v>
      </c>
      <c r="Z5056">
        <v>87.5948408527277</v>
      </c>
      <c r="AA5056">
        <v>4.9857393787428048</v>
      </c>
      <c r="AB5056">
        <v>160.50385310083894</v>
      </c>
      <c r="AC5056">
        <v>0</v>
      </c>
      <c r="AD5056">
        <v>6.6050681555532664</v>
      </c>
      <c r="AE5056">
        <v>965.78490130544606</v>
      </c>
    </row>
    <row r="5057" spans="1:31" x14ac:dyDescent="0.25">
      <c r="A5057">
        <v>2370331</v>
      </c>
      <c r="B5057">
        <v>1</v>
      </c>
      <c r="C5057" t="s">
        <v>80</v>
      </c>
      <c r="D5057" t="s">
        <v>83</v>
      </c>
      <c r="E5057" t="s">
        <v>225</v>
      </c>
      <c r="F5057" t="s">
        <v>14595</v>
      </c>
      <c r="G5057" t="s">
        <v>252</v>
      </c>
      <c r="H5057" t="s">
        <v>151</v>
      </c>
      <c r="I5057" t="s">
        <v>136</v>
      </c>
      <c r="J5057" t="s">
        <v>137</v>
      </c>
      <c r="K5057" t="s">
        <v>245</v>
      </c>
      <c r="L5057" t="s">
        <v>14596</v>
      </c>
      <c r="M5057" t="s">
        <v>14597</v>
      </c>
      <c r="N5057">
        <v>7.0052777769999999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95</v>
      </c>
      <c r="U5057">
        <v>0</v>
      </c>
      <c r="V5057">
        <v>3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395.89139666984545</v>
      </c>
      <c r="AC5057">
        <v>0</v>
      </c>
      <c r="AD5057">
        <v>62.656074932039488</v>
      </c>
      <c r="AE5057">
        <v>458.54747160188492</v>
      </c>
    </row>
    <row r="5058" spans="1:31" x14ac:dyDescent="0.25">
      <c r="A5058">
        <v>2370294</v>
      </c>
      <c r="B5058">
        <v>1</v>
      </c>
      <c r="C5058" t="s">
        <v>80</v>
      </c>
      <c r="D5058" t="s">
        <v>108</v>
      </c>
      <c r="E5058" t="s">
        <v>132</v>
      </c>
      <c r="F5058" t="s">
        <v>14598</v>
      </c>
      <c r="G5058" t="s">
        <v>244</v>
      </c>
      <c r="H5058" t="s">
        <v>135</v>
      </c>
      <c r="I5058" t="s">
        <v>136</v>
      </c>
      <c r="J5058" t="s">
        <v>137</v>
      </c>
      <c r="K5058" t="s">
        <v>245</v>
      </c>
      <c r="L5058" t="s">
        <v>14599</v>
      </c>
      <c r="M5058" t="s">
        <v>14600</v>
      </c>
      <c r="N5058">
        <v>6.9655555549999999</v>
      </c>
      <c r="O5058">
        <v>0</v>
      </c>
      <c r="P5058">
        <v>73</v>
      </c>
      <c r="Q5058">
        <v>0</v>
      </c>
      <c r="R5058">
        <v>11</v>
      </c>
      <c r="S5058">
        <v>0</v>
      </c>
      <c r="T5058">
        <v>4</v>
      </c>
      <c r="U5058">
        <v>0</v>
      </c>
      <c r="V5058">
        <v>0</v>
      </c>
      <c r="W5058">
        <v>0</v>
      </c>
      <c r="X5058">
        <v>82.050325778534017</v>
      </c>
      <c r="Y5058">
        <v>0</v>
      </c>
      <c r="Z5058">
        <v>143.10334170459976</v>
      </c>
      <c r="AA5058">
        <v>0</v>
      </c>
      <c r="AB5058">
        <v>21.633995539546344</v>
      </c>
      <c r="AC5058">
        <v>0</v>
      </c>
      <c r="AD5058">
        <v>0</v>
      </c>
      <c r="AE5058">
        <v>246.78766302268011</v>
      </c>
    </row>
    <row r="5059" spans="1:31" x14ac:dyDescent="0.25">
      <c r="A5059">
        <v>2370440</v>
      </c>
      <c r="B5059">
        <v>1</v>
      </c>
      <c r="C5059" t="s">
        <v>80</v>
      </c>
      <c r="D5059" t="s">
        <v>102</v>
      </c>
      <c r="E5059" t="s">
        <v>171</v>
      </c>
      <c r="F5059" t="s">
        <v>14601</v>
      </c>
      <c r="G5059" t="s">
        <v>168</v>
      </c>
      <c r="H5059" t="s">
        <v>135</v>
      </c>
      <c r="I5059" t="s">
        <v>136</v>
      </c>
      <c r="J5059" t="s">
        <v>137</v>
      </c>
      <c r="K5059" t="s">
        <v>138</v>
      </c>
      <c r="L5059" t="s">
        <v>14602</v>
      </c>
      <c r="M5059" t="s">
        <v>14603</v>
      </c>
      <c r="N5059">
        <v>0.59666666599999996</v>
      </c>
      <c r="O5059">
        <v>0</v>
      </c>
      <c r="P5059">
        <v>527</v>
      </c>
      <c r="Q5059">
        <v>2</v>
      </c>
      <c r="R5059">
        <v>283</v>
      </c>
      <c r="S5059">
        <v>2</v>
      </c>
      <c r="T5059">
        <v>74</v>
      </c>
      <c r="U5059">
        <v>0</v>
      </c>
      <c r="V5059">
        <v>0</v>
      </c>
      <c r="W5059">
        <v>0</v>
      </c>
      <c r="X5059">
        <v>116.57727368261597</v>
      </c>
      <c r="Y5059">
        <v>6.7795680095402577</v>
      </c>
      <c r="Z5059">
        <v>144.42172659528225</v>
      </c>
      <c r="AA5059">
        <v>9.1311948948018671</v>
      </c>
      <c r="AB5059">
        <v>48.114545934262559</v>
      </c>
      <c r="AC5059">
        <v>0</v>
      </c>
      <c r="AD5059">
        <v>0</v>
      </c>
      <c r="AE5059">
        <v>325.02430911650288</v>
      </c>
    </row>
    <row r="5060" spans="1:31" x14ac:dyDescent="0.25">
      <c r="A5060">
        <v>2370185</v>
      </c>
      <c r="B5060">
        <v>1</v>
      </c>
      <c r="C5060" t="s">
        <v>81</v>
      </c>
      <c r="D5060" t="s">
        <v>113</v>
      </c>
      <c r="E5060" t="s">
        <v>154</v>
      </c>
      <c r="F5060" t="s">
        <v>14604</v>
      </c>
      <c r="G5060" t="s">
        <v>1306</v>
      </c>
      <c r="H5060" t="s">
        <v>151</v>
      </c>
      <c r="I5060" t="s">
        <v>136</v>
      </c>
      <c r="J5060" t="s">
        <v>137</v>
      </c>
      <c r="K5060" t="s">
        <v>138</v>
      </c>
      <c r="L5060" t="s">
        <v>14605</v>
      </c>
      <c r="M5060" t="s">
        <v>14606</v>
      </c>
      <c r="N5060">
        <v>1.0872222220000001</v>
      </c>
      <c r="O5060">
        <v>0</v>
      </c>
      <c r="P5060">
        <v>35</v>
      </c>
      <c r="Q5060">
        <v>0</v>
      </c>
      <c r="R5060">
        <v>17</v>
      </c>
      <c r="S5060">
        <v>0</v>
      </c>
      <c r="T5060">
        <v>6</v>
      </c>
      <c r="U5060">
        <v>0</v>
      </c>
      <c r="V5060">
        <v>0</v>
      </c>
      <c r="W5060">
        <v>0</v>
      </c>
      <c r="X5060">
        <v>10.453207214801653</v>
      </c>
      <c r="Y5060">
        <v>0</v>
      </c>
      <c r="Z5060">
        <v>23.294144229598952</v>
      </c>
      <c r="AA5060">
        <v>0</v>
      </c>
      <c r="AB5060">
        <v>8.7180807079225762</v>
      </c>
      <c r="AC5060">
        <v>0</v>
      </c>
      <c r="AD5060">
        <v>0</v>
      </c>
      <c r="AE5060">
        <v>42.465432152323181</v>
      </c>
    </row>
    <row r="5061" spans="1:31" x14ac:dyDescent="0.25">
      <c r="A5061">
        <v>2370480</v>
      </c>
      <c r="B5061">
        <v>1</v>
      </c>
      <c r="C5061" t="s">
        <v>80</v>
      </c>
      <c r="D5061" t="s">
        <v>84</v>
      </c>
      <c r="E5061" t="s">
        <v>148</v>
      </c>
      <c r="F5061" t="s">
        <v>5650</v>
      </c>
      <c r="G5061" t="s">
        <v>240</v>
      </c>
      <c r="H5061" t="s">
        <v>151</v>
      </c>
      <c r="I5061" t="s">
        <v>136</v>
      </c>
      <c r="J5061" t="s">
        <v>137</v>
      </c>
      <c r="K5061" t="s">
        <v>138</v>
      </c>
      <c r="L5061" t="s">
        <v>14607</v>
      </c>
      <c r="M5061" t="s">
        <v>14608</v>
      </c>
      <c r="N5061">
        <v>4.9847222220000003</v>
      </c>
      <c r="O5061">
        <v>0</v>
      </c>
      <c r="P5061">
        <v>1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3.4403709114263035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3.4403709114263035</v>
      </c>
    </row>
    <row r="5062" spans="1:31" x14ac:dyDescent="0.25">
      <c r="A5062">
        <v>2370291</v>
      </c>
      <c r="B5062">
        <v>1</v>
      </c>
      <c r="C5062" t="s">
        <v>81</v>
      </c>
      <c r="D5062" t="s">
        <v>112</v>
      </c>
      <c r="E5062" t="s">
        <v>225</v>
      </c>
      <c r="F5062" t="s">
        <v>14609</v>
      </c>
      <c r="G5062" t="s">
        <v>219</v>
      </c>
      <c r="H5062" t="s">
        <v>151</v>
      </c>
      <c r="I5062" t="s">
        <v>136</v>
      </c>
      <c r="J5062" t="s">
        <v>137</v>
      </c>
      <c r="K5062" t="s">
        <v>138</v>
      </c>
      <c r="L5062" t="s">
        <v>14610</v>
      </c>
      <c r="M5062" t="s">
        <v>14611</v>
      </c>
      <c r="N5062">
        <v>0.85083333299999997</v>
      </c>
      <c r="O5062">
        <v>0</v>
      </c>
      <c r="P5062">
        <v>2</v>
      </c>
      <c r="Q5062">
        <v>0</v>
      </c>
      <c r="R5062">
        <v>11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4.4040310708650168</v>
      </c>
      <c r="AA5062">
        <v>0</v>
      </c>
      <c r="AB5062">
        <v>0</v>
      </c>
      <c r="AC5062">
        <v>0</v>
      </c>
      <c r="AD5062">
        <v>0</v>
      </c>
      <c r="AE5062">
        <v>4.4040310708650168</v>
      </c>
    </row>
    <row r="5063" spans="1:31" x14ac:dyDescent="0.25">
      <c r="A5063">
        <v>2370268</v>
      </c>
      <c r="B5063">
        <v>1</v>
      </c>
      <c r="C5063" t="s">
        <v>81</v>
      </c>
      <c r="D5063" t="s">
        <v>127</v>
      </c>
      <c r="E5063" t="s">
        <v>171</v>
      </c>
      <c r="F5063" t="s">
        <v>6241</v>
      </c>
      <c r="G5063" t="s">
        <v>244</v>
      </c>
      <c r="H5063" t="s">
        <v>135</v>
      </c>
      <c r="I5063" t="s">
        <v>136</v>
      </c>
      <c r="J5063" t="s">
        <v>137</v>
      </c>
      <c r="K5063" t="s">
        <v>245</v>
      </c>
      <c r="L5063" t="s">
        <v>14612</v>
      </c>
      <c r="M5063" t="s">
        <v>14613</v>
      </c>
      <c r="N5063">
        <v>4.5816666660000003</v>
      </c>
      <c r="O5063">
        <v>3</v>
      </c>
      <c r="P5063">
        <v>4</v>
      </c>
      <c r="Q5063">
        <v>42</v>
      </c>
      <c r="R5063">
        <v>19</v>
      </c>
      <c r="S5063">
        <v>2</v>
      </c>
      <c r="T5063">
        <v>2</v>
      </c>
      <c r="U5063">
        <v>0</v>
      </c>
      <c r="V5063">
        <v>0</v>
      </c>
      <c r="W5063">
        <v>8.7092296643072</v>
      </c>
      <c r="X5063">
        <v>7.0185522536480001</v>
      </c>
      <c r="Y5063">
        <v>506.87631879565453</v>
      </c>
      <c r="Z5063">
        <v>692.6844904553152</v>
      </c>
      <c r="AA5063">
        <v>23.168884671016055</v>
      </c>
      <c r="AB5063">
        <v>8.0726125388040835</v>
      </c>
      <c r="AC5063">
        <v>0</v>
      </c>
      <c r="AD5063">
        <v>0</v>
      </c>
      <c r="AE5063">
        <v>1246.5300883787452</v>
      </c>
    </row>
    <row r="5064" spans="1:31" x14ac:dyDescent="0.25">
      <c r="A5064">
        <v>2370523</v>
      </c>
      <c r="B5064">
        <v>1</v>
      </c>
      <c r="C5064" t="s">
        <v>80</v>
      </c>
      <c r="D5064" t="s">
        <v>90</v>
      </c>
      <c r="E5064" t="s">
        <v>148</v>
      </c>
      <c r="F5064" t="s">
        <v>14614</v>
      </c>
      <c r="G5064" t="s">
        <v>160</v>
      </c>
      <c r="H5064" t="s">
        <v>151</v>
      </c>
      <c r="I5064" t="s">
        <v>136</v>
      </c>
      <c r="J5064" t="s">
        <v>137</v>
      </c>
      <c r="K5064" t="s">
        <v>138</v>
      </c>
      <c r="L5064" t="s">
        <v>14615</v>
      </c>
      <c r="M5064" t="s">
        <v>14616</v>
      </c>
      <c r="N5064">
        <v>2.5169444439999999</v>
      </c>
      <c r="O5064">
        <v>0</v>
      </c>
      <c r="P5064">
        <v>4</v>
      </c>
      <c r="Q5064">
        <v>0</v>
      </c>
      <c r="R5064">
        <v>0</v>
      </c>
      <c r="S5064">
        <v>0</v>
      </c>
      <c r="T5064">
        <v>1</v>
      </c>
      <c r="U5064">
        <v>0</v>
      </c>
      <c r="V5064">
        <v>0</v>
      </c>
      <c r="W5064">
        <v>0</v>
      </c>
      <c r="X5064">
        <v>10.280349794174164</v>
      </c>
      <c r="Y5064">
        <v>0</v>
      </c>
      <c r="Z5064">
        <v>0</v>
      </c>
      <c r="AA5064">
        <v>0</v>
      </c>
      <c r="AB5064">
        <v>5.6587928078317792E-2</v>
      </c>
      <c r="AC5064">
        <v>0</v>
      </c>
      <c r="AD5064">
        <v>0</v>
      </c>
      <c r="AE5064">
        <v>10.336937722252483</v>
      </c>
    </row>
    <row r="5065" spans="1:31" x14ac:dyDescent="0.25">
      <c r="A5065">
        <v>2370168</v>
      </c>
      <c r="B5065">
        <v>1</v>
      </c>
      <c r="C5065" t="s">
        <v>81</v>
      </c>
      <c r="D5065" t="s">
        <v>128</v>
      </c>
      <c r="E5065" t="s">
        <v>225</v>
      </c>
      <c r="F5065" t="s">
        <v>14617</v>
      </c>
      <c r="G5065" t="s">
        <v>219</v>
      </c>
      <c r="H5065" t="s">
        <v>151</v>
      </c>
      <c r="I5065" t="s">
        <v>136</v>
      </c>
      <c r="J5065" t="s">
        <v>137</v>
      </c>
      <c r="K5065" t="s">
        <v>138</v>
      </c>
      <c r="L5065" t="s">
        <v>14618</v>
      </c>
      <c r="M5065" t="s">
        <v>14619</v>
      </c>
      <c r="N5065">
        <v>2.7141666660000001</v>
      </c>
      <c r="O5065">
        <v>0</v>
      </c>
      <c r="P5065">
        <v>71</v>
      </c>
      <c r="Q5065">
        <v>0</v>
      </c>
      <c r="R5065">
        <v>0</v>
      </c>
      <c r="S5065">
        <v>0</v>
      </c>
      <c r="T5065">
        <v>4</v>
      </c>
      <c r="U5065">
        <v>0</v>
      </c>
      <c r="V5065">
        <v>0</v>
      </c>
      <c r="W5065">
        <v>0</v>
      </c>
      <c r="X5065">
        <v>43.870671606399817</v>
      </c>
      <c r="Y5065">
        <v>0</v>
      </c>
      <c r="Z5065">
        <v>0</v>
      </c>
      <c r="AA5065">
        <v>0</v>
      </c>
      <c r="AB5065">
        <v>5.2301805112829252</v>
      </c>
      <c r="AC5065">
        <v>0</v>
      </c>
      <c r="AD5065">
        <v>0</v>
      </c>
      <c r="AE5065">
        <v>49.100852117682741</v>
      </c>
    </row>
    <row r="5066" spans="1:31" x14ac:dyDescent="0.25">
      <c r="A5066">
        <v>2370311</v>
      </c>
      <c r="B5066">
        <v>1</v>
      </c>
      <c r="C5066" t="s">
        <v>80</v>
      </c>
      <c r="D5066" t="s">
        <v>94</v>
      </c>
      <c r="E5066" t="s">
        <v>166</v>
      </c>
      <c r="F5066" t="s">
        <v>14620</v>
      </c>
      <c r="G5066" t="s">
        <v>244</v>
      </c>
      <c r="H5066" t="s">
        <v>135</v>
      </c>
      <c r="I5066" t="s">
        <v>136</v>
      </c>
      <c r="J5066" t="s">
        <v>137</v>
      </c>
      <c r="K5066" t="s">
        <v>245</v>
      </c>
      <c r="L5066" t="s">
        <v>14621</v>
      </c>
      <c r="M5066" t="s">
        <v>14622</v>
      </c>
      <c r="N5066">
        <v>4.2561111110000001</v>
      </c>
      <c r="O5066">
        <v>0</v>
      </c>
      <c r="P5066">
        <v>1</v>
      </c>
      <c r="Q5066">
        <v>4</v>
      </c>
      <c r="R5066">
        <v>59</v>
      </c>
      <c r="S5066">
        <v>1</v>
      </c>
      <c r="T5066">
        <v>5</v>
      </c>
      <c r="U5066">
        <v>0</v>
      </c>
      <c r="V5066">
        <v>0</v>
      </c>
      <c r="W5066">
        <v>0</v>
      </c>
      <c r="X5066">
        <v>2.4701475139551885</v>
      </c>
      <c r="Y5066">
        <v>87.845192515495498</v>
      </c>
      <c r="Z5066">
        <v>862.26391664669882</v>
      </c>
      <c r="AA5066">
        <v>7.3061360552099988</v>
      </c>
      <c r="AB5066">
        <v>86.292334417518731</v>
      </c>
      <c r="AC5066">
        <v>0</v>
      </c>
      <c r="AD5066">
        <v>0</v>
      </c>
      <c r="AE5066">
        <v>1046.1777271488781</v>
      </c>
    </row>
    <row r="5067" spans="1:31" x14ac:dyDescent="0.25">
      <c r="A5067">
        <v>2370420</v>
      </c>
      <c r="B5067">
        <v>1</v>
      </c>
      <c r="C5067" t="s">
        <v>80</v>
      </c>
      <c r="D5067" t="s">
        <v>97</v>
      </c>
      <c r="E5067" t="s">
        <v>148</v>
      </c>
      <c r="F5067" t="s">
        <v>14623</v>
      </c>
      <c r="G5067" t="s">
        <v>160</v>
      </c>
      <c r="H5067" t="s">
        <v>151</v>
      </c>
      <c r="I5067" t="s">
        <v>136</v>
      </c>
      <c r="J5067" t="s">
        <v>137</v>
      </c>
      <c r="K5067" t="s">
        <v>138</v>
      </c>
      <c r="L5067" t="s">
        <v>14624</v>
      </c>
      <c r="M5067" t="s">
        <v>14625</v>
      </c>
      <c r="N5067">
        <v>1.998611111</v>
      </c>
      <c r="O5067">
        <v>0</v>
      </c>
      <c r="P5067">
        <v>2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0.97969106576471343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0.97969106576471343</v>
      </c>
    </row>
    <row r="5068" spans="1:31" x14ac:dyDescent="0.25">
      <c r="A5068">
        <v>2370478</v>
      </c>
      <c r="B5068">
        <v>1</v>
      </c>
      <c r="C5068" t="s">
        <v>80</v>
      </c>
      <c r="D5068" t="s">
        <v>92</v>
      </c>
      <c r="E5068" t="s">
        <v>132</v>
      </c>
      <c r="F5068" t="s">
        <v>14626</v>
      </c>
      <c r="G5068" t="s">
        <v>244</v>
      </c>
      <c r="H5068" t="s">
        <v>135</v>
      </c>
      <c r="I5068" t="s">
        <v>136</v>
      </c>
      <c r="J5068" t="s">
        <v>137</v>
      </c>
      <c r="K5068" t="s">
        <v>245</v>
      </c>
      <c r="L5068" t="s">
        <v>14627</v>
      </c>
      <c r="M5068" t="s">
        <v>14628</v>
      </c>
      <c r="N5068">
        <v>7.6519444439999997</v>
      </c>
      <c r="O5068">
        <v>0</v>
      </c>
      <c r="P5068">
        <v>6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7.1168622202334992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7.1168622202334992</v>
      </c>
    </row>
    <row r="5069" spans="1:31" x14ac:dyDescent="0.25">
      <c r="A5069">
        <v>2370501</v>
      </c>
      <c r="B5069">
        <v>1</v>
      </c>
      <c r="C5069" t="s">
        <v>80</v>
      </c>
      <c r="D5069" t="s">
        <v>94</v>
      </c>
      <c r="E5069" t="s">
        <v>148</v>
      </c>
      <c r="F5069" t="s">
        <v>14629</v>
      </c>
      <c r="G5069" t="s">
        <v>181</v>
      </c>
      <c r="H5069" t="s">
        <v>151</v>
      </c>
      <c r="I5069" t="s">
        <v>136</v>
      </c>
      <c r="J5069" t="s">
        <v>3</v>
      </c>
      <c r="K5069" t="s">
        <v>138</v>
      </c>
      <c r="L5069" t="s">
        <v>14630</v>
      </c>
      <c r="M5069" t="s">
        <v>14631</v>
      </c>
      <c r="N5069">
        <v>1.1225000000000001</v>
      </c>
      <c r="O5069">
        <v>0</v>
      </c>
      <c r="P5069">
        <v>9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2.7547784287054484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2.7547784287054484</v>
      </c>
    </row>
    <row r="5070" spans="1:31" x14ac:dyDescent="0.25">
      <c r="A5070">
        <v>2370272</v>
      </c>
      <c r="B5070">
        <v>1</v>
      </c>
      <c r="C5070" t="s">
        <v>81</v>
      </c>
      <c r="D5070" t="s">
        <v>127</v>
      </c>
      <c r="E5070" t="s">
        <v>148</v>
      </c>
      <c r="F5070" t="s">
        <v>14632</v>
      </c>
      <c r="G5070" t="s">
        <v>150</v>
      </c>
      <c r="H5070" t="s">
        <v>151</v>
      </c>
      <c r="I5070" t="s">
        <v>136</v>
      </c>
      <c r="J5070" t="s">
        <v>137</v>
      </c>
      <c r="K5070" t="s">
        <v>138</v>
      </c>
      <c r="L5070" t="s">
        <v>14633</v>
      </c>
      <c r="M5070" t="s">
        <v>14634</v>
      </c>
      <c r="N5070">
        <v>1.283055555</v>
      </c>
      <c r="O5070">
        <v>0</v>
      </c>
      <c r="P5070">
        <v>5</v>
      </c>
      <c r="Q5070">
        <v>0</v>
      </c>
      <c r="R5070">
        <v>0</v>
      </c>
      <c r="S5070">
        <v>0</v>
      </c>
      <c r="T5070">
        <v>1</v>
      </c>
      <c r="U5070">
        <v>0</v>
      </c>
      <c r="V5070">
        <v>0</v>
      </c>
      <c r="W5070">
        <v>0</v>
      </c>
      <c r="X5070">
        <v>1.1686499366934966</v>
      </c>
      <c r="Y5070">
        <v>0</v>
      </c>
      <c r="Z5070">
        <v>0</v>
      </c>
      <c r="AA5070">
        <v>0</v>
      </c>
      <c r="AB5070">
        <v>0.10317921779264556</v>
      </c>
      <c r="AC5070">
        <v>0</v>
      </c>
      <c r="AD5070">
        <v>0</v>
      </c>
      <c r="AE5070">
        <v>1.2718291544861422</v>
      </c>
    </row>
    <row r="5071" spans="1:31" x14ac:dyDescent="0.25">
      <c r="A5071">
        <v>2370415</v>
      </c>
      <c r="B5071">
        <v>1</v>
      </c>
      <c r="C5071" t="s">
        <v>81</v>
      </c>
      <c r="D5071" t="s">
        <v>123</v>
      </c>
      <c r="E5071" t="s">
        <v>132</v>
      </c>
      <c r="F5071" t="s">
        <v>14635</v>
      </c>
      <c r="G5071" t="s">
        <v>142</v>
      </c>
      <c r="H5071" t="s">
        <v>135</v>
      </c>
      <c r="I5071" t="s">
        <v>136</v>
      </c>
      <c r="J5071" t="s">
        <v>137</v>
      </c>
      <c r="K5071" t="s">
        <v>138</v>
      </c>
      <c r="L5071" t="s">
        <v>14636</v>
      </c>
      <c r="M5071" t="s">
        <v>14637</v>
      </c>
      <c r="N5071">
        <v>2.9722222220000001</v>
      </c>
      <c r="O5071">
        <v>0</v>
      </c>
      <c r="P5071">
        <v>0</v>
      </c>
      <c r="Q5071">
        <v>0</v>
      </c>
      <c r="R5071">
        <v>15</v>
      </c>
      <c r="S5071">
        <v>0</v>
      </c>
      <c r="T5071">
        <v>1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156.30189683736731</v>
      </c>
      <c r="AA5071">
        <v>0</v>
      </c>
      <c r="AB5071">
        <v>3.4411399644976974</v>
      </c>
      <c r="AC5071">
        <v>0</v>
      </c>
      <c r="AD5071">
        <v>0</v>
      </c>
      <c r="AE5071">
        <v>159.743036801865</v>
      </c>
    </row>
    <row r="5072" spans="1:31" x14ac:dyDescent="0.25">
      <c r="A5072">
        <v>2370358</v>
      </c>
      <c r="B5072">
        <v>1</v>
      </c>
      <c r="C5072" t="s">
        <v>80</v>
      </c>
      <c r="D5072" t="s">
        <v>98</v>
      </c>
      <c r="E5072" t="s">
        <v>171</v>
      </c>
      <c r="F5072" t="s">
        <v>5299</v>
      </c>
      <c r="G5072" t="s">
        <v>244</v>
      </c>
      <c r="H5072" t="s">
        <v>135</v>
      </c>
      <c r="I5072" t="s">
        <v>136</v>
      </c>
      <c r="J5072" t="s">
        <v>137</v>
      </c>
      <c r="K5072" t="s">
        <v>245</v>
      </c>
      <c r="L5072" t="s">
        <v>14638</v>
      </c>
      <c r="M5072" t="s">
        <v>14639</v>
      </c>
      <c r="N5072">
        <v>1.1105555549999999</v>
      </c>
      <c r="O5072">
        <v>0</v>
      </c>
      <c r="P5072">
        <v>487</v>
      </c>
      <c r="Q5072">
        <v>14</v>
      </c>
      <c r="R5072">
        <v>117</v>
      </c>
      <c r="S5072">
        <v>15</v>
      </c>
      <c r="T5072">
        <v>109</v>
      </c>
      <c r="U5072">
        <v>0</v>
      </c>
      <c r="V5072">
        <v>0</v>
      </c>
      <c r="W5072">
        <v>0</v>
      </c>
      <c r="X5072">
        <v>87.790802558616207</v>
      </c>
      <c r="Y5072">
        <v>49.97357403896207</v>
      </c>
      <c r="Z5072">
        <v>190.79533502197745</v>
      </c>
      <c r="AA5072">
        <v>60.771238042914483</v>
      </c>
      <c r="AB5072">
        <v>82.153807659708477</v>
      </c>
      <c r="AC5072">
        <v>0</v>
      </c>
      <c r="AD5072">
        <v>0</v>
      </c>
      <c r="AE5072">
        <v>471.48475732217872</v>
      </c>
    </row>
    <row r="5073" spans="1:31" x14ac:dyDescent="0.25">
      <c r="A5073">
        <v>2370209</v>
      </c>
      <c r="B5073">
        <v>1</v>
      </c>
      <c r="C5073" t="s">
        <v>81</v>
      </c>
      <c r="D5073" t="s">
        <v>114</v>
      </c>
      <c r="E5073" t="s">
        <v>166</v>
      </c>
      <c r="F5073" t="s">
        <v>5864</v>
      </c>
      <c r="G5073" t="s">
        <v>168</v>
      </c>
      <c r="H5073" t="s">
        <v>135</v>
      </c>
      <c r="I5073" t="s">
        <v>136</v>
      </c>
      <c r="J5073" t="s">
        <v>137</v>
      </c>
      <c r="K5073" t="s">
        <v>138</v>
      </c>
      <c r="L5073" t="s">
        <v>14640</v>
      </c>
      <c r="M5073" t="s">
        <v>14641</v>
      </c>
      <c r="N5073">
        <v>0.14249999999999999</v>
      </c>
      <c r="O5073">
        <v>0</v>
      </c>
      <c r="P5073">
        <v>1819</v>
      </c>
      <c r="Q5073">
        <v>0</v>
      </c>
      <c r="R5073">
        <v>47</v>
      </c>
      <c r="S5073">
        <v>8</v>
      </c>
      <c r="T5073">
        <v>167</v>
      </c>
      <c r="U5073">
        <v>1</v>
      </c>
      <c r="V5073">
        <v>1</v>
      </c>
      <c r="W5073">
        <v>0</v>
      </c>
      <c r="X5073">
        <v>21.654134657933959</v>
      </c>
      <c r="Y5073">
        <v>0</v>
      </c>
      <c r="Z5073">
        <v>1.8611110284961359</v>
      </c>
      <c r="AA5073">
        <v>1.0288232109871323</v>
      </c>
      <c r="AB5073">
        <v>4.9962967482241201</v>
      </c>
      <c r="AC5073">
        <v>7.5541125163070593</v>
      </c>
      <c r="AD5073">
        <v>0</v>
      </c>
      <c r="AE5073">
        <v>37.094478161948402</v>
      </c>
    </row>
    <row r="5074" spans="1:31" x14ac:dyDescent="0.25">
      <c r="A5074">
        <v>2370278</v>
      </c>
      <c r="B5074">
        <v>1</v>
      </c>
      <c r="C5074" t="s">
        <v>80</v>
      </c>
      <c r="D5074" t="s">
        <v>98</v>
      </c>
      <c r="E5074" t="s">
        <v>154</v>
      </c>
      <c r="F5074" t="s">
        <v>14642</v>
      </c>
      <c r="G5074" t="s">
        <v>744</v>
      </c>
      <c r="H5074" t="s">
        <v>151</v>
      </c>
      <c r="I5074" t="s">
        <v>136</v>
      </c>
      <c r="J5074" t="s">
        <v>137</v>
      </c>
      <c r="K5074" t="s">
        <v>138</v>
      </c>
      <c r="L5074" t="s">
        <v>14643</v>
      </c>
      <c r="M5074" t="s">
        <v>14644</v>
      </c>
      <c r="N5074">
        <v>1.808333333</v>
      </c>
      <c r="O5074">
        <v>0</v>
      </c>
      <c r="P5074">
        <v>14</v>
      </c>
      <c r="Q5074">
        <v>0</v>
      </c>
      <c r="R5074">
        <v>21</v>
      </c>
      <c r="S5074">
        <v>0</v>
      </c>
      <c r="T5074">
        <v>6</v>
      </c>
      <c r="U5074">
        <v>0</v>
      </c>
      <c r="V5074">
        <v>0</v>
      </c>
      <c r="W5074">
        <v>0</v>
      </c>
      <c r="X5074">
        <v>8.4327363647662335</v>
      </c>
      <c r="Y5074">
        <v>0</v>
      </c>
      <c r="Z5074">
        <v>66.506666275374442</v>
      </c>
      <c r="AA5074">
        <v>0</v>
      </c>
      <c r="AB5074">
        <v>11.199003188038587</v>
      </c>
      <c r="AC5074">
        <v>0</v>
      </c>
      <c r="AD5074">
        <v>0</v>
      </c>
      <c r="AE5074">
        <v>86.138405828179259</v>
      </c>
    </row>
    <row r="5075" spans="1:31" x14ac:dyDescent="0.25">
      <c r="A5075">
        <v>2370301</v>
      </c>
      <c r="B5075">
        <v>1</v>
      </c>
      <c r="C5075" t="s">
        <v>81</v>
      </c>
      <c r="D5075" t="s">
        <v>120</v>
      </c>
      <c r="E5075" t="s">
        <v>225</v>
      </c>
      <c r="F5075" t="s">
        <v>14645</v>
      </c>
      <c r="G5075" t="s">
        <v>299</v>
      </c>
      <c r="H5075" t="s">
        <v>151</v>
      </c>
      <c r="I5075" t="s">
        <v>136</v>
      </c>
      <c r="J5075" t="s">
        <v>137</v>
      </c>
      <c r="K5075" t="s">
        <v>138</v>
      </c>
      <c r="L5075" t="s">
        <v>14646</v>
      </c>
      <c r="M5075" t="s">
        <v>14647</v>
      </c>
      <c r="N5075">
        <v>1.21</v>
      </c>
      <c r="O5075">
        <v>0</v>
      </c>
      <c r="P5075">
        <v>29</v>
      </c>
      <c r="Q5075">
        <v>0</v>
      </c>
      <c r="R5075">
        <v>0</v>
      </c>
      <c r="S5075">
        <v>0</v>
      </c>
      <c r="T5075">
        <v>1</v>
      </c>
      <c r="U5075">
        <v>0</v>
      </c>
      <c r="V5075">
        <v>0</v>
      </c>
      <c r="W5075">
        <v>0</v>
      </c>
      <c r="X5075">
        <v>6.8992822848132871</v>
      </c>
      <c r="Y5075">
        <v>0</v>
      </c>
      <c r="Z5075">
        <v>0</v>
      </c>
      <c r="AA5075">
        <v>0</v>
      </c>
      <c r="AB5075">
        <v>0.19231999099805669</v>
      </c>
      <c r="AC5075">
        <v>0</v>
      </c>
      <c r="AD5075">
        <v>0</v>
      </c>
      <c r="AE5075">
        <v>7.0916022758113435</v>
      </c>
    </row>
    <row r="5076" spans="1:31" x14ac:dyDescent="0.25">
      <c r="A5076">
        <v>2370424</v>
      </c>
      <c r="B5076">
        <v>1</v>
      </c>
      <c r="C5076" t="s">
        <v>81</v>
      </c>
      <c r="D5076" t="s">
        <v>115</v>
      </c>
      <c r="E5076" t="s">
        <v>148</v>
      </c>
      <c r="F5076" t="s">
        <v>14648</v>
      </c>
      <c r="G5076" t="s">
        <v>160</v>
      </c>
      <c r="H5076" t="s">
        <v>151</v>
      </c>
      <c r="I5076" t="s">
        <v>136</v>
      </c>
      <c r="J5076" t="s">
        <v>137</v>
      </c>
      <c r="K5076" t="s">
        <v>138</v>
      </c>
      <c r="L5076" t="s">
        <v>14649</v>
      </c>
      <c r="M5076" t="s">
        <v>14650</v>
      </c>
      <c r="N5076">
        <v>4.3563888879999997</v>
      </c>
      <c r="O5076">
        <v>0</v>
      </c>
      <c r="P5076">
        <v>1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0.85823590568177444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0.85823590568177444</v>
      </c>
    </row>
    <row r="5077" spans="1:31" x14ac:dyDescent="0.25">
      <c r="A5077">
        <v>2370284</v>
      </c>
      <c r="B5077">
        <v>1</v>
      </c>
      <c r="C5077" t="s">
        <v>80</v>
      </c>
      <c r="D5077" t="s">
        <v>98</v>
      </c>
      <c r="E5077" t="s">
        <v>166</v>
      </c>
      <c r="F5077" t="s">
        <v>9530</v>
      </c>
      <c r="G5077" t="s">
        <v>244</v>
      </c>
      <c r="H5077" t="s">
        <v>135</v>
      </c>
      <c r="I5077" t="s">
        <v>136</v>
      </c>
      <c r="J5077" t="s">
        <v>137</v>
      </c>
      <c r="K5077" t="s">
        <v>245</v>
      </c>
      <c r="L5077" t="s">
        <v>14651</v>
      </c>
      <c r="M5077" t="s">
        <v>14652</v>
      </c>
      <c r="N5077">
        <v>1.6825000000000001</v>
      </c>
      <c r="O5077">
        <v>0</v>
      </c>
      <c r="P5077">
        <v>0</v>
      </c>
      <c r="Q5077">
        <v>9</v>
      </c>
      <c r="R5077">
        <v>96</v>
      </c>
      <c r="S5077">
        <v>4</v>
      </c>
      <c r="T5077">
        <v>26</v>
      </c>
      <c r="U5077">
        <v>1</v>
      </c>
      <c r="V5077">
        <v>0</v>
      </c>
      <c r="W5077">
        <v>0</v>
      </c>
      <c r="X5077">
        <v>0</v>
      </c>
      <c r="Y5077">
        <v>229.73724757638178</v>
      </c>
      <c r="Z5077">
        <v>866.62300176467795</v>
      </c>
      <c r="AA5077">
        <v>8.2711317771413331</v>
      </c>
      <c r="AB5077">
        <v>90.873088615522633</v>
      </c>
      <c r="AC5077">
        <v>58.312384012561495</v>
      </c>
      <c r="AD5077">
        <v>0</v>
      </c>
      <c r="AE5077">
        <v>1253.8168537462852</v>
      </c>
    </row>
    <row r="5078" spans="1:31" x14ac:dyDescent="0.25">
      <c r="A5078">
        <v>2370341</v>
      </c>
      <c r="B5078">
        <v>1</v>
      </c>
      <c r="C5078" t="s">
        <v>80</v>
      </c>
      <c r="D5078" t="s">
        <v>90</v>
      </c>
      <c r="E5078" t="s">
        <v>154</v>
      </c>
      <c r="F5078" t="s">
        <v>14653</v>
      </c>
      <c r="G5078" t="s">
        <v>156</v>
      </c>
      <c r="H5078" t="s">
        <v>151</v>
      </c>
      <c r="I5078" t="s">
        <v>136</v>
      </c>
      <c r="J5078" t="s">
        <v>137</v>
      </c>
      <c r="K5078" t="s">
        <v>138</v>
      </c>
      <c r="L5078" t="s">
        <v>14654</v>
      </c>
      <c r="M5078" t="s">
        <v>14655</v>
      </c>
      <c r="N5078">
        <v>1.282777777</v>
      </c>
      <c r="O5078">
        <v>0</v>
      </c>
      <c r="P5078">
        <v>613</v>
      </c>
      <c r="Q5078">
        <v>0</v>
      </c>
      <c r="R5078">
        <v>0</v>
      </c>
      <c r="S5078">
        <v>0</v>
      </c>
      <c r="T5078">
        <v>24</v>
      </c>
      <c r="U5078">
        <v>0</v>
      </c>
      <c r="V5078">
        <v>0</v>
      </c>
      <c r="W5078">
        <v>0</v>
      </c>
      <c r="X5078">
        <v>222.87305757817617</v>
      </c>
      <c r="Y5078">
        <v>0</v>
      </c>
      <c r="Z5078">
        <v>0</v>
      </c>
      <c r="AA5078">
        <v>0</v>
      </c>
      <c r="AB5078">
        <v>83.366336478800704</v>
      </c>
      <c r="AC5078">
        <v>0</v>
      </c>
      <c r="AD5078">
        <v>0</v>
      </c>
      <c r="AE5078">
        <v>306.23939405697689</v>
      </c>
    </row>
    <row r="5079" spans="1:31" x14ac:dyDescent="0.25">
      <c r="A5079">
        <v>2370387</v>
      </c>
      <c r="B5079">
        <v>1</v>
      </c>
      <c r="C5079" t="s">
        <v>81</v>
      </c>
      <c r="D5079" t="s">
        <v>128</v>
      </c>
      <c r="E5079" t="s">
        <v>171</v>
      </c>
      <c r="F5079" t="s">
        <v>14656</v>
      </c>
      <c r="G5079" t="s">
        <v>168</v>
      </c>
      <c r="H5079" t="s">
        <v>135</v>
      </c>
      <c r="I5079" t="s">
        <v>136</v>
      </c>
      <c r="J5079" t="s">
        <v>137</v>
      </c>
      <c r="K5079" t="s">
        <v>138</v>
      </c>
      <c r="L5079" t="s">
        <v>14657</v>
      </c>
      <c r="M5079" t="s">
        <v>14658</v>
      </c>
      <c r="N5079">
        <v>2.3080555550000001</v>
      </c>
      <c r="O5079">
        <v>0</v>
      </c>
      <c r="P5079">
        <v>187</v>
      </c>
      <c r="Q5079">
        <v>0</v>
      </c>
      <c r="R5079">
        <v>10</v>
      </c>
      <c r="S5079">
        <v>0</v>
      </c>
      <c r="T5079">
        <v>2</v>
      </c>
      <c r="U5079">
        <v>0</v>
      </c>
      <c r="V5079">
        <v>0</v>
      </c>
      <c r="W5079">
        <v>0</v>
      </c>
      <c r="X5079">
        <v>77.934706835936552</v>
      </c>
      <c r="Y5079">
        <v>0</v>
      </c>
      <c r="Z5079">
        <v>28.500954105583176</v>
      </c>
      <c r="AA5079">
        <v>0</v>
      </c>
      <c r="AB5079">
        <v>8.7520549461679451</v>
      </c>
      <c r="AC5079">
        <v>0</v>
      </c>
      <c r="AD5079">
        <v>0</v>
      </c>
      <c r="AE5079">
        <v>115.18771588768767</v>
      </c>
    </row>
    <row r="5080" spans="1:31" x14ac:dyDescent="0.25">
      <c r="A5080">
        <v>2370430</v>
      </c>
      <c r="B5080">
        <v>1</v>
      </c>
      <c r="C5080" t="s">
        <v>80</v>
      </c>
      <c r="D5080" t="s">
        <v>110</v>
      </c>
      <c r="E5080" t="s">
        <v>148</v>
      </c>
      <c r="F5080" t="s">
        <v>14659</v>
      </c>
      <c r="G5080" t="s">
        <v>160</v>
      </c>
      <c r="H5080" t="s">
        <v>151</v>
      </c>
      <c r="I5080" t="s">
        <v>136</v>
      </c>
      <c r="J5080" t="s">
        <v>137</v>
      </c>
      <c r="K5080" t="s">
        <v>138</v>
      </c>
      <c r="L5080" t="s">
        <v>14660</v>
      </c>
      <c r="M5080" t="s">
        <v>14661</v>
      </c>
      <c r="N5080">
        <v>2.0952777770000002</v>
      </c>
      <c r="O5080">
        <v>0</v>
      </c>
      <c r="P5080">
        <v>1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0.72450194995284012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0.72450194995284012</v>
      </c>
    </row>
    <row r="5081" spans="1:31" x14ac:dyDescent="0.25">
      <c r="A5081">
        <v>2370573</v>
      </c>
      <c r="B5081">
        <v>1</v>
      </c>
      <c r="C5081" t="s">
        <v>80</v>
      </c>
      <c r="D5081" t="s">
        <v>90</v>
      </c>
      <c r="E5081" t="s">
        <v>225</v>
      </c>
      <c r="F5081" t="s">
        <v>14662</v>
      </c>
      <c r="G5081" t="s">
        <v>219</v>
      </c>
      <c r="H5081" t="s">
        <v>151</v>
      </c>
      <c r="I5081" t="s">
        <v>136</v>
      </c>
      <c r="J5081" t="s">
        <v>137</v>
      </c>
      <c r="K5081" t="s">
        <v>138</v>
      </c>
      <c r="L5081" t="s">
        <v>14663</v>
      </c>
      <c r="M5081" t="s">
        <v>14664</v>
      </c>
      <c r="N5081">
        <v>2.3897222220000001</v>
      </c>
      <c r="O5081">
        <v>0</v>
      </c>
      <c r="P5081">
        <v>229</v>
      </c>
      <c r="Q5081">
        <v>0</v>
      </c>
      <c r="R5081">
        <v>0</v>
      </c>
      <c r="S5081">
        <v>0</v>
      </c>
      <c r="T5081">
        <v>11</v>
      </c>
      <c r="U5081">
        <v>0</v>
      </c>
      <c r="V5081">
        <v>0</v>
      </c>
      <c r="W5081">
        <v>0</v>
      </c>
      <c r="X5081">
        <v>168.69786891444369</v>
      </c>
      <c r="Y5081">
        <v>0</v>
      </c>
      <c r="Z5081">
        <v>0</v>
      </c>
      <c r="AA5081">
        <v>0</v>
      </c>
      <c r="AB5081">
        <v>15.838260162002124</v>
      </c>
      <c r="AC5081">
        <v>0</v>
      </c>
      <c r="AD5081">
        <v>0</v>
      </c>
      <c r="AE5081">
        <v>184.5361290764458</v>
      </c>
    </row>
    <row r="5082" spans="1:31" x14ac:dyDescent="0.25">
      <c r="A5082">
        <v>2370241</v>
      </c>
      <c r="B5082">
        <v>1</v>
      </c>
      <c r="C5082" t="s">
        <v>81</v>
      </c>
      <c r="D5082" t="s">
        <v>118</v>
      </c>
      <c r="E5082" t="s">
        <v>132</v>
      </c>
      <c r="F5082" t="s">
        <v>14665</v>
      </c>
      <c r="G5082" t="s">
        <v>134</v>
      </c>
      <c r="H5082" t="s">
        <v>135</v>
      </c>
      <c r="I5082" t="s">
        <v>136</v>
      </c>
      <c r="J5082" t="s">
        <v>137</v>
      </c>
      <c r="K5082" t="s">
        <v>138</v>
      </c>
      <c r="L5082" t="s">
        <v>14666</v>
      </c>
      <c r="M5082" t="s">
        <v>14667</v>
      </c>
      <c r="N5082">
        <v>1.160833333</v>
      </c>
      <c r="O5082">
        <v>0</v>
      </c>
      <c r="P5082">
        <v>24</v>
      </c>
      <c r="Q5082">
        <v>0</v>
      </c>
      <c r="R5082">
        <v>3</v>
      </c>
      <c r="S5082">
        <v>0</v>
      </c>
      <c r="T5082">
        <v>2</v>
      </c>
      <c r="U5082">
        <v>0</v>
      </c>
      <c r="V5082">
        <v>0</v>
      </c>
      <c r="W5082">
        <v>0</v>
      </c>
      <c r="X5082">
        <v>5.6465967324627711</v>
      </c>
      <c r="Y5082">
        <v>0</v>
      </c>
      <c r="Z5082">
        <v>1.1691001040952769</v>
      </c>
      <c r="AA5082">
        <v>0</v>
      </c>
      <c r="AB5082">
        <v>3.3839392620649722</v>
      </c>
      <c r="AC5082">
        <v>0</v>
      </c>
      <c r="AD5082">
        <v>0</v>
      </c>
      <c r="AE5082">
        <v>10.199636098623021</v>
      </c>
    </row>
    <row r="5083" spans="1:31" x14ac:dyDescent="0.25">
      <c r="A5083">
        <v>2370218</v>
      </c>
      <c r="B5083">
        <v>1</v>
      </c>
      <c r="C5083" t="s">
        <v>80</v>
      </c>
      <c r="D5083" t="s">
        <v>103</v>
      </c>
      <c r="E5083" t="s">
        <v>166</v>
      </c>
      <c r="F5083" t="s">
        <v>14668</v>
      </c>
      <c r="G5083" t="s">
        <v>168</v>
      </c>
      <c r="H5083" t="s">
        <v>135</v>
      </c>
      <c r="I5083" t="s">
        <v>136</v>
      </c>
      <c r="J5083" t="s">
        <v>137</v>
      </c>
      <c r="K5083" t="s">
        <v>138</v>
      </c>
      <c r="L5083" t="s">
        <v>14669</v>
      </c>
      <c r="M5083" t="s">
        <v>14670</v>
      </c>
      <c r="N5083">
        <v>0.186388888</v>
      </c>
      <c r="O5083">
        <v>20</v>
      </c>
      <c r="P5083">
        <v>5527</v>
      </c>
      <c r="Q5083">
        <v>21</v>
      </c>
      <c r="R5083">
        <v>116</v>
      </c>
      <c r="S5083">
        <v>17</v>
      </c>
      <c r="T5083">
        <v>734</v>
      </c>
      <c r="U5083">
        <v>4</v>
      </c>
      <c r="V5083">
        <v>0</v>
      </c>
      <c r="W5083">
        <v>2.0769524531415735</v>
      </c>
      <c r="X5083">
        <v>243.40084398573597</v>
      </c>
      <c r="Y5083">
        <v>23.748713803912835</v>
      </c>
      <c r="Z5083">
        <v>15.025819993626033</v>
      </c>
      <c r="AA5083">
        <v>8.6881161359147026</v>
      </c>
      <c r="AB5083">
        <v>83.090555111984401</v>
      </c>
      <c r="AC5083">
        <v>23.82054953162265</v>
      </c>
      <c r="AD5083">
        <v>0</v>
      </c>
      <c r="AE5083">
        <v>399.85155101593818</v>
      </c>
    </row>
    <row r="5084" spans="1:31" x14ac:dyDescent="0.25">
      <c r="A5084">
        <v>2370510</v>
      </c>
      <c r="B5084">
        <v>1</v>
      </c>
      <c r="C5084" t="s">
        <v>80</v>
      </c>
      <c r="D5084" t="s">
        <v>107</v>
      </c>
      <c r="E5084" t="s">
        <v>171</v>
      </c>
      <c r="F5084" t="s">
        <v>9163</v>
      </c>
      <c r="G5084" t="s">
        <v>168</v>
      </c>
      <c r="H5084" t="s">
        <v>135</v>
      </c>
      <c r="I5084" t="s">
        <v>136</v>
      </c>
      <c r="J5084" t="s">
        <v>137</v>
      </c>
      <c r="K5084" t="s">
        <v>138</v>
      </c>
      <c r="L5084" t="s">
        <v>14671</v>
      </c>
      <c r="M5084" t="s">
        <v>14672</v>
      </c>
      <c r="N5084">
        <v>1.3505555549999999</v>
      </c>
      <c r="O5084">
        <v>1</v>
      </c>
      <c r="P5084">
        <v>1259</v>
      </c>
      <c r="Q5084">
        <v>15</v>
      </c>
      <c r="R5084">
        <v>32</v>
      </c>
      <c r="S5084">
        <v>4</v>
      </c>
      <c r="T5084">
        <v>38</v>
      </c>
      <c r="U5084">
        <v>0</v>
      </c>
      <c r="V5084">
        <v>3</v>
      </c>
      <c r="W5084">
        <v>2.4586142833004834</v>
      </c>
      <c r="X5084">
        <v>459.81644820100087</v>
      </c>
      <c r="Y5084">
        <v>134.01326339739003</v>
      </c>
      <c r="Z5084">
        <v>156.34119172528031</v>
      </c>
      <c r="AA5084">
        <v>24.502113238862709</v>
      </c>
      <c r="AB5084">
        <v>151.67407485592835</v>
      </c>
      <c r="AC5084">
        <v>0</v>
      </c>
      <c r="AD5084">
        <v>10.905760401713891</v>
      </c>
      <c r="AE5084">
        <v>939.71146610347671</v>
      </c>
    </row>
    <row r="5085" spans="1:31" x14ac:dyDescent="0.25">
      <c r="A5085">
        <v>2370404</v>
      </c>
      <c r="B5085">
        <v>1</v>
      </c>
      <c r="C5085" t="s">
        <v>80</v>
      </c>
      <c r="D5085" t="s">
        <v>83</v>
      </c>
      <c r="E5085" t="s">
        <v>148</v>
      </c>
      <c r="F5085" t="s">
        <v>14673</v>
      </c>
      <c r="G5085" t="s">
        <v>150</v>
      </c>
      <c r="H5085" t="s">
        <v>151</v>
      </c>
      <c r="I5085" t="s">
        <v>136</v>
      </c>
      <c r="J5085" t="s">
        <v>137</v>
      </c>
      <c r="K5085" t="s">
        <v>138</v>
      </c>
      <c r="L5085" t="s">
        <v>14674</v>
      </c>
      <c r="M5085" t="s">
        <v>14675</v>
      </c>
      <c r="N5085">
        <v>2.673888888</v>
      </c>
      <c r="O5085">
        <v>0</v>
      </c>
      <c r="P5085">
        <v>1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1.1020616808126411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1.1020616808126411</v>
      </c>
    </row>
    <row r="5086" spans="1:31" x14ac:dyDescent="0.25">
      <c r="A5086">
        <v>2370304</v>
      </c>
      <c r="B5086">
        <v>1</v>
      </c>
      <c r="C5086" t="s">
        <v>81</v>
      </c>
      <c r="D5086" t="s">
        <v>128</v>
      </c>
      <c r="E5086" t="s">
        <v>225</v>
      </c>
      <c r="F5086" t="s">
        <v>1786</v>
      </c>
      <c r="G5086" t="s">
        <v>156</v>
      </c>
      <c r="H5086" t="s">
        <v>151</v>
      </c>
      <c r="I5086" t="s">
        <v>136</v>
      </c>
      <c r="J5086" t="s">
        <v>137</v>
      </c>
      <c r="K5086" t="s">
        <v>138</v>
      </c>
      <c r="L5086" t="s">
        <v>14676</v>
      </c>
      <c r="M5086" t="s">
        <v>14677</v>
      </c>
      <c r="N5086">
        <v>3.4541666659999999</v>
      </c>
      <c r="O5086">
        <v>0</v>
      </c>
      <c r="P5086">
        <v>68</v>
      </c>
      <c r="Q5086">
        <v>0</v>
      </c>
      <c r="R5086">
        <v>0</v>
      </c>
      <c r="S5086">
        <v>0</v>
      </c>
      <c r="T5086">
        <v>7</v>
      </c>
      <c r="U5086">
        <v>0</v>
      </c>
      <c r="V5086">
        <v>0</v>
      </c>
      <c r="W5086">
        <v>0</v>
      </c>
      <c r="X5086">
        <v>57.88424532830382</v>
      </c>
      <c r="Y5086">
        <v>0</v>
      </c>
      <c r="Z5086">
        <v>0</v>
      </c>
      <c r="AA5086">
        <v>0</v>
      </c>
      <c r="AB5086">
        <v>19.620595072035943</v>
      </c>
      <c r="AC5086">
        <v>0</v>
      </c>
      <c r="AD5086">
        <v>0</v>
      </c>
      <c r="AE5086">
        <v>77.504840400339759</v>
      </c>
    </row>
    <row r="5087" spans="1:31" x14ac:dyDescent="0.25">
      <c r="A5087">
        <v>2370590</v>
      </c>
      <c r="B5087">
        <v>1</v>
      </c>
      <c r="C5087" t="s">
        <v>80</v>
      </c>
      <c r="D5087" t="s">
        <v>96</v>
      </c>
      <c r="E5087" t="s">
        <v>148</v>
      </c>
      <c r="F5087" t="s">
        <v>14678</v>
      </c>
      <c r="G5087" t="s">
        <v>160</v>
      </c>
      <c r="H5087" t="s">
        <v>151</v>
      </c>
      <c r="I5087" t="s">
        <v>136</v>
      </c>
      <c r="J5087" t="s">
        <v>137</v>
      </c>
      <c r="K5087" t="s">
        <v>138</v>
      </c>
      <c r="L5087" t="s">
        <v>14679</v>
      </c>
      <c r="M5087" t="s">
        <v>14680</v>
      </c>
      <c r="N5087">
        <v>1.675</v>
      </c>
      <c r="O5087">
        <v>0</v>
      </c>
      <c r="P5087">
        <v>3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0.66541882437743061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0.66541882437743061</v>
      </c>
    </row>
    <row r="5088" spans="1:31" x14ac:dyDescent="0.25">
      <c r="A5088">
        <v>2370321</v>
      </c>
      <c r="B5088">
        <v>1</v>
      </c>
      <c r="C5088" t="s">
        <v>80</v>
      </c>
      <c r="D5088" t="s">
        <v>93</v>
      </c>
      <c r="E5088" t="s">
        <v>148</v>
      </c>
      <c r="F5088" t="s">
        <v>14681</v>
      </c>
      <c r="G5088" t="s">
        <v>240</v>
      </c>
      <c r="H5088" t="s">
        <v>151</v>
      </c>
      <c r="I5088" t="s">
        <v>136</v>
      </c>
      <c r="J5088" t="s">
        <v>137</v>
      </c>
      <c r="K5088" t="s">
        <v>138</v>
      </c>
      <c r="L5088" t="s">
        <v>14682</v>
      </c>
      <c r="M5088" t="s">
        <v>14683</v>
      </c>
      <c r="N5088">
        <v>3.0216666659999998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1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5.4839725601167366</v>
      </c>
      <c r="AC5088">
        <v>0</v>
      </c>
      <c r="AD5088">
        <v>0</v>
      </c>
      <c r="AE5088">
        <v>5.4839725601167366</v>
      </c>
    </row>
    <row r="5089" spans="1:31" x14ac:dyDescent="0.25">
      <c r="A5089">
        <v>2370298</v>
      </c>
      <c r="B5089">
        <v>1</v>
      </c>
      <c r="C5089" t="s">
        <v>81</v>
      </c>
      <c r="D5089" t="s">
        <v>112</v>
      </c>
      <c r="E5089" t="s">
        <v>225</v>
      </c>
      <c r="F5089" t="s">
        <v>14684</v>
      </c>
      <c r="G5089" t="s">
        <v>2703</v>
      </c>
      <c r="H5089" t="s">
        <v>151</v>
      </c>
      <c r="I5089" t="s">
        <v>136</v>
      </c>
      <c r="J5089" t="s">
        <v>137</v>
      </c>
      <c r="K5089" t="s">
        <v>138</v>
      </c>
      <c r="L5089" t="s">
        <v>14685</v>
      </c>
      <c r="M5089" t="s">
        <v>14686</v>
      </c>
      <c r="N5089">
        <v>4.7466666660000003</v>
      </c>
      <c r="O5089">
        <v>0</v>
      </c>
      <c r="P5089">
        <v>16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6.6621443185335503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6.6621443185335503</v>
      </c>
    </row>
    <row r="5090" spans="1:31" x14ac:dyDescent="0.25">
      <c r="A5090">
        <v>2370344</v>
      </c>
      <c r="B5090">
        <v>1</v>
      </c>
      <c r="C5090" t="s">
        <v>80</v>
      </c>
      <c r="D5090" t="s">
        <v>100</v>
      </c>
      <c r="E5090" t="s">
        <v>171</v>
      </c>
      <c r="F5090" t="s">
        <v>7910</v>
      </c>
      <c r="G5090" t="s">
        <v>168</v>
      </c>
      <c r="H5090" t="s">
        <v>135</v>
      </c>
      <c r="I5090" t="s">
        <v>136</v>
      </c>
      <c r="J5090" t="s">
        <v>137</v>
      </c>
      <c r="K5090" t="s">
        <v>138</v>
      </c>
      <c r="L5090" t="s">
        <v>14687</v>
      </c>
      <c r="M5090" t="s">
        <v>14688</v>
      </c>
      <c r="N5090">
        <v>2.2000000000000002</v>
      </c>
      <c r="O5090">
        <v>1</v>
      </c>
      <c r="P5090">
        <v>13</v>
      </c>
      <c r="Q5090">
        <v>4</v>
      </c>
      <c r="R5090">
        <v>31</v>
      </c>
      <c r="S5090">
        <v>17</v>
      </c>
      <c r="T5090">
        <v>12</v>
      </c>
      <c r="U5090">
        <v>1</v>
      </c>
      <c r="V5090">
        <v>0</v>
      </c>
      <c r="W5090">
        <v>3.1117807470264953</v>
      </c>
      <c r="X5090">
        <v>21.014575395255836</v>
      </c>
      <c r="Y5090">
        <v>23.650691422861168</v>
      </c>
      <c r="Z5090">
        <v>429.71538360938348</v>
      </c>
      <c r="AA5090">
        <v>253.03923977998969</v>
      </c>
      <c r="AB5090">
        <v>40.971778248225867</v>
      </c>
      <c r="AC5090">
        <v>22.112273982174919</v>
      </c>
      <c r="AD5090">
        <v>0</v>
      </c>
      <c r="AE5090">
        <v>793.61572318491744</v>
      </c>
    </row>
    <row r="5091" spans="1:31" x14ac:dyDescent="0.25">
      <c r="A5091">
        <v>2370195</v>
      </c>
      <c r="B5091">
        <v>1</v>
      </c>
      <c r="C5091" t="s">
        <v>81</v>
      </c>
      <c r="D5091" t="s">
        <v>127</v>
      </c>
      <c r="E5091" t="s">
        <v>320</v>
      </c>
      <c r="F5091" t="s">
        <v>14689</v>
      </c>
      <c r="G5091" t="s">
        <v>168</v>
      </c>
      <c r="H5091" t="s">
        <v>135</v>
      </c>
      <c r="I5091" t="s">
        <v>136</v>
      </c>
      <c r="J5091" t="s">
        <v>137</v>
      </c>
      <c r="K5091" t="s">
        <v>138</v>
      </c>
      <c r="L5091" t="s">
        <v>14690</v>
      </c>
      <c r="M5091" t="s">
        <v>14691</v>
      </c>
      <c r="N5091">
        <v>2.5947222220000001</v>
      </c>
      <c r="O5091">
        <v>0</v>
      </c>
      <c r="P5091">
        <v>9273</v>
      </c>
      <c r="Q5091">
        <v>1</v>
      </c>
      <c r="R5091">
        <v>74</v>
      </c>
      <c r="S5091">
        <v>2</v>
      </c>
      <c r="T5091">
        <v>532</v>
      </c>
      <c r="U5091">
        <v>0</v>
      </c>
      <c r="V5091">
        <v>0</v>
      </c>
      <c r="W5091">
        <v>0</v>
      </c>
      <c r="X5091">
        <v>5292.9303796802551</v>
      </c>
      <c r="Y5091">
        <v>5.6265354092595974</v>
      </c>
      <c r="Z5091">
        <v>93.401588159459749</v>
      </c>
      <c r="AA5091">
        <v>8.5476267360099261</v>
      </c>
      <c r="AB5091">
        <v>987.33953904548832</v>
      </c>
      <c r="AC5091">
        <v>0</v>
      </c>
      <c r="AD5091">
        <v>0</v>
      </c>
      <c r="AE5091">
        <v>6387.845669030472</v>
      </c>
    </row>
    <row r="5092" spans="1:31" x14ac:dyDescent="0.25">
      <c r="A5092">
        <v>2370221</v>
      </c>
      <c r="B5092">
        <v>1</v>
      </c>
      <c r="C5092" t="s">
        <v>81</v>
      </c>
      <c r="D5092" t="s">
        <v>112</v>
      </c>
      <c r="E5092" t="s">
        <v>320</v>
      </c>
      <c r="F5092" t="s">
        <v>14692</v>
      </c>
      <c r="G5092" t="s">
        <v>168</v>
      </c>
      <c r="H5092" t="s">
        <v>135</v>
      </c>
      <c r="I5092" t="s">
        <v>136</v>
      </c>
      <c r="J5092" t="s">
        <v>137</v>
      </c>
      <c r="K5092" t="s">
        <v>138</v>
      </c>
      <c r="L5092" t="s">
        <v>14693</v>
      </c>
      <c r="M5092" t="s">
        <v>14694</v>
      </c>
      <c r="N5092">
        <v>6.6666665999999999E-2</v>
      </c>
      <c r="O5092">
        <v>0</v>
      </c>
      <c r="P5092">
        <v>441</v>
      </c>
      <c r="Q5092">
        <v>19</v>
      </c>
      <c r="R5092">
        <v>200</v>
      </c>
      <c r="S5092">
        <v>16</v>
      </c>
      <c r="T5092">
        <v>77</v>
      </c>
      <c r="U5092">
        <v>4</v>
      </c>
      <c r="V5092">
        <v>0</v>
      </c>
      <c r="W5092">
        <v>0</v>
      </c>
      <c r="X5092">
        <v>5.1208140963565345</v>
      </c>
      <c r="Y5092">
        <v>52.331964210239995</v>
      </c>
      <c r="Z5092">
        <v>100.51840228261395</v>
      </c>
      <c r="AA5092">
        <v>8.4440025420123348</v>
      </c>
      <c r="AB5092">
        <v>3.8248476163864673</v>
      </c>
      <c r="AC5092">
        <v>75.231756476820991</v>
      </c>
      <c r="AD5092">
        <v>0</v>
      </c>
      <c r="AE5092">
        <v>245.47178722443027</v>
      </c>
    </row>
    <row r="5093" spans="1:31" x14ac:dyDescent="0.25">
      <c r="A5093">
        <v>2370593</v>
      </c>
      <c r="B5093">
        <v>1</v>
      </c>
      <c r="C5093" t="s">
        <v>80</v>
      </c>
      <c r="D5093" t="s">
        <v>105</v>
      </c>
      <c r="E5093" t="s">
        <v>175</v>
      </c>
      <c r="F5093" t="s">
        <v>14695</v>
      </c>
      <c r="G5093" t="s">
        <v>1306</v>
      </c>
      <c r="H5093" t="s">
        <v>151</v>
      </c>
      <c r="I5093" t="s">
        <v>136</v>
      </c>
      <c r="J5093" t="s">
        <v>137</v>
      </c>
      <c r="K5093" t="s">
        <v>138</v>
      </c>
      <c r="L5093" t="s">
        <v>14696</v>
      </c>
      <c r="M5093" t="s">
        <v>14697</v>
      </c>
      <c r="N5093">
        <v>3.5038888880000001</v>
      </c>
      <c r="O5093">
        <v>0</v>
      </c>
      <c r="P5093">
        <v>60</v>
      </c>
      <c r="Q5093">
        <v>0</v>
      </c>
      <c r="R5093">
        <v>0</v>
      </c>
      <c r="S5093">
        <v>0</v>
      </c>
      <c r="T5093">
        <v>5</v>
      </c>
      <c r="U5093">
        <v>0</v>
      </c>
      <c r="V5093">
        <v>0</v>
      </c>
      <c r="W5093">
        <v>0</v>
      </c>
      <c r="X5093">
        <v>71.055298506474529</v>
      </c>
      <c r="Y5093">
        <v>0</v>
      </c>
      <c r="Z5093">
        <v>0</v>
      </c>
      <c r="AA5093">
        <v>0</v>
      </c>
      <c r="AB5093">
        <v>0.23935895085371889</v>
      </c>
      <c r="AC5093">
        <v>0</v>
      </c>
      <c r="AD5093">
        <v>0</v>
      </c>
      <c r="AE5093">
        <v>71.294657457328242</v>
      </c>
    </row>
    <row r="5094" spans="1:31" x14ac:dyDescent="0.25">
      <c r="A5094">
        <v>2370450</v>
      </c>
      <c r="B5094">
        <v>1</v>
      </c>
      <c r="C5094" t="s">
        <v>80</v>
      </c>
      <c r="D5094" t="s">
        <v>92</v>
      </c>
      <c r="E5094" t="s">
        <v>154</v>
      </c>
      <c r="F5094" t="s">
        <v>14698</v>
      </c>
      <c r="G5094" t="s">
        <v>244</v>
      </c>
      <c r="H5094" t="s">
        <v>151</v>
      </c>
      <c r="I5094" t="s">
        <v>136</v>
      </c>
      <c r="J5094" t="s">
        <v>137</v>
      </c>
      <c r="K5094" t="s">
        <v>245</v>
      </c>
      <c r="L5094" t="s">
        <v>14699</v>
      </c>
      <c r="M5094" t="s">
        <v>14700</v>
      </c>
      <c r="N5094">
        <v>0.84250000000000003</v>
      </c>
      <c r="O5094">
        <v>0</v>
      </c>
      <c r="P5094">
        <v>5</v>
      </c>
      <c r="Q5094">
        <v>0</v>
      </c>
      <c r="R5094">
        <v>25</v>
      </c>
      <c r="S5094">
        <v>0</v>
      </c>
      <c r="T5094">
        <v>1</v>
      </c>
      <c r="U5094">
        <v>0</v>
      </c>
      <c r="V5094">
        <v>0</v>
      </c>
      <c r="W5094">
        <v>0</v>
      </c>
      <c r="X5094">
        <v>0.26994818526709169</v>
      </c>
      <c r="Y5094">
        <v>0</v>
      </c>
      <c r="Z5094">
        <v>4.9171573263644461</v>
      </c>
      <c r="AA5094">
        <v>0</v>
      </c>
      <c r="AB5094">
        <v>8.1645745428241656E-2</v>
      </c>
      <c r="AC5094">
        <v>0</v>
      </c>
      <c r="AD5094">
        <v>0</v>
      </c>
      <c r="AE5094">
        <v>5.2687512570597796</v>
      </c>
    </row>
    <row r="5095" spans="1:31" x14ac:dyDescent="0.25">
      <c r="A5095">
        <v>2370464</v>
      </c>
      <c r="B5095">
        <v>1</v>
      </c>
      <c r="C5095" t="s">
        <v>80</v>
      </c>
      <c r="D5095" t="s">
        <v>98</v>
      </c>
      <c r="E5095" t="s">
        <v>166</v>
      </c>
      <c r="F5095" t="s">
        <v>3905</v>
      </c>
      <c r="G5095" t="s">
        <v>168</v>
      </c>
      <c r="H5095" t="s">
        <v>135</v>
      </c>
      <c r="I5095" t="s">
        <v>136</v>
      </c>
      <c r="J5095" t="s">
        <v>137</v>
      </c>
      <c r="K5095" t="s">
        <v>138</v>
      </c>
      <c r="L5095" t="s">
        <v>14701</v>
      </c>
      <c r="M5095" t="s">
        <v>14702</v>
      </c>
      <c r="N5095">
        <v>0.149166666</v>
      </c>
      <c r="O5095">
        <v>0</v>
      </c>
      <c r="P5095">
        <v>21</v>
      </c>
      <c r="Q5095">
        <v>29</v>
      </c>
      <c r="R5095">
        <v>188</v>
      </c>
      <c r="S5095">
        <v>11</v>
      </c>
      <c r="T5095">
        <v>66</v>
      </c>
      <c r="U5095">
        <v>2</v>
      </c>
      <c r="V5095">
        <v>0</v>
      </c>
      <c r="W5095">
        <v>0</v>
      </c>
      <c r="X5095">
        <v>2.3621585900473248</v>
      </c>
      <c r="Y5095">
        <v>52.336520255135973</v>
      </c>
      <c r="Z5095">
        <v>166.7605150360597</v>
      </c>
      <c r="AA5095">
        <v>17.610100224768185</v>
      </c>
      <c r="AB5095">
        <v>37.468187801799637</v>
      </c>
      <c r="AC5095">
        <v>13.609632908042984</v>
      </c>
      <c r="AD5095">
        <v>0</v>
      </c>
      <c r="AE5095">
        <v>290.1471148158538</v>
      </c>
    </row>
    <row r="5096" spans="1:31" x14ac:dyDescent="0.25">
      <c r="A5096">
        <v>2370258</v>
      </c>
      <c r="B5096">
        <v>1</v>
      </c>
      <c r="C5096" t="s">
        <v>80</v>
      </c>
      <c r="D5096" t="s">
        <v>109</v>
      </c>
      <c r="E5096" t="s">
        <v>132</v>
      </c>
      <c r="F5096" t="s">
        <v>14703</v>
      </c>
      <c r="G5096" t="s">
        <v>168</v>
      </c>
      <c r="H5096" t="s">
        <v>135</v>
      </c>
      <c r="I5096" t="s">
        <v>136</v>
      </c>
      <c r="J5096" t="s">
        <v>137</v>
      </c>
      <c r="K5096" t="s">
        <v>138</v>
      </c>
      <c r="L5096" t="s">
        <v>14704</v>
      </c>
      <c r="M5096" t="s">
        <v>14705</v>
      </c>
      <c r="N5096">
        <v>0.48055555500000002</v>
      </c>
      <c r="O5096">
        <v>0</v>
      </c>
      <c r="P5096">
        <v>3002</v>
      </c>
      <c r="Q5096">
        <v>0</v>
      </c>
      <c r="R5096">
        <v>123</v>
      </c>
      <c r="S5096">
        <v>3</v>
      </c>
      <c r="T5096">
        <v>651</v>
      </c>
      <c r="U5096">
        <v>1</v>
      </c>
      <c r="V5096">
        <v>1</v>
      </c>
      <c r="W5096">
        <v>0</v>
      </c>
      <c r="X5096">
        <v>257.75637512218685</v>
      </c>
      <c r="Y5096">
        <v>0</v>
      </c>
      <c r="Z5096">
        <v>48.029311886088657</v>
      </c>
      <c r="AA5096">
        <v>5.4865485954399338</v>
      </c>
      <c r="AB5096">
        <v>207.00956004470831</v>
      </c>
      <c r="AC5096">
        <v>0.13539717816935556</v>
      </c>
      <c r="AD5096">
        <v>0</v>
      </c>
      <c r="AE5096">
        <v>518.41719282659312</v>
      </c>
    </row>
    <row r="5097" spans="1:31" x14ac:dyDescent="0.25">
      <c r="A5097">
        <v>2370407</v>
      </c>
      <c r="B5097">
        <v>1</v>
      </c>
      <c r="C5097" t="s">
        <v>81</v>
      </c>
      <c r="D5097" t="s">
        <v>115</v>
      </c>
      <c r="E5097" t="s">
        <v>132</v>
      </c>
      <c r="F5097" t="s">
        <v>14706</v>
      </c>
      <c r="G5097" t="s">
        <v>1480</v>
      </c>
      <c r="H5097" t="s">
        <v>135</v>
      </c>
      <c r="I5097" t="s">
        <v>136</v>
      </c>
      <c r="J5097" t="s">
        <v>137</v>
      </c>
      <c r="K5097" t="s">
        <v>138</v>
      </c>
      <c r="L5097" t="s">
        <v>14707</v>
      </c>
      <c r="M5097" t="s">
        <v>14708</v>
      </c>
      <c r="N5097">
        <v>1.3630555550000001</v>
      </c>
      <c r="O5097">
        <v>0</v>
      </c>
      <c r="P5097">
        <v>2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0.21461291924832393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0.21461291924832393</v>
      </c>
    </row>
    <row r="5098" spans="1:31" x14ac:dyDescent="0.25">
      <c r="A5098">
        <v>2370507</v>
      </c>
      <c r="B5098">
        <v>1</v>
      </c>
      <c r="C5098" t="s">
        <v>81</v>
      </c>
      <c r="D5098" t="s">
        <v>123</v>
      </c>
      <c r="E5098" t="s">
        <v>132</v>
      </c>
      <c r="F5098" t="s">
        <v>14709</v>
      </c>
      <c r="G5098" t="s">
        <v>168</v>
      </c>
      <c r="H5098" t="s">
        <v>135</v>
      </c>
      <c r="I5098" t="s">
        <v>136</v>
      </c>
      <c r="J5098" t="s">
        <v>137</v>
      </c>
      <c r="K5098" t="s">
        <v>138</v>
      </c>
      <c r="L5098" t="s">
        <v>14710</v>
      </c>
      <c r="M5098" t="s">
        <v>14711</v>
      </c>
      <c r="N5098">
        <v>0.35138888800000001</v>
      </c>
      <c r="O5098">
        <v>0</v>
      </c>
      <c r="P5098">
        <v>219</v>
      </c>
      <c r="Q5098">
        <v>0</v>
      </c>
      <c r="R5098">
        <v>1</v>
      </c>
      <c r="S5098">
        <v>0</v>
      </c>
      <c r="T5098">
        <v>330</v>
      </c>
      <c r="U5098">
        <v>0</v>
      </c>
      <c r="V5098">
        <v>19</v>
      </c>
      <c r="W5098">
        <v>0</v>
      </c>
      <c r="X5098">
        <v>25.054519429002259</v>
      </c>
      <c r="Y5098">
        <v>0</v>
      </c>
      <c r="Z5098">
        <v>6.3893031177005552E-2</v>
      </c>
      <c r="AA5098">
        <v>0</v>
      </c>
      <c r="AB5098">
        <v>103.77293989802061</v>
      </c>
      <c r="AC5098">
        <v>0</v>
      </c>
      <c r="AD5098">
        <v>51.184834736054235</v>
      </c>
      <c r="AE5098">
        <v>180.0761870942541</v>
      </c>
    </row>
    <row r="5099" spans="1:31" x14ac:dyDescent="0.25">
      <c r="A5099">
        <v>2370207</v>
      </c>
      <c r="B5099">
        <v>1</v>
      </c>
      <c r="C5099" t="s">
        <v>80</v>
      </c>
      <c r="D5099" t="s">
        <v>97</v>
      </c>
      <c r="E5099" t="s">
        <v>320</v>
      </c>
      <c r="F5099" t="s">
        <v>8066</v>
      </c>
      <c r="G5099" t="s">
        <v>168</v>
      </c>
      <c r="H5099" t="s">
        <v>135</v>
      </c>
      <c r="I5099" t="s">
        <v>136</v>
      </c>
      <c r="J5099" t="s">
        <v>137</v>
      </c>
      <c r="K5099" t="s">
        <v>138</v>
      </c>
      <c r="L5099" t="s">
        <v>14712</v>
      </c>
      <c r="M5099" t="s">
        <v>14713</v>
      </c>
      <c r="N5099">
        <v>0.124444444</v>
      </c>
      <c r="O5099">
        <v>53</v>
      </c>
      <c r="P5099">
        <v>7316</v>
      </c>
      <c r="Q5099">
        <v>4</v>
      </c>
      <c r="R5099">
        <v>186</v>
      </c>
      <c r="S5099">
        <v>24</v>
      </c>
      <c r="T5099">
        <v>798</v>
      </c>
      <c r="U5099">
        <v>0</v>
      </c>
      <c r="V5099">
        <v>1</v>
      </c>
      <c r="W5099">
        <v>44.841598863093004</v>
      </c>
      <c r="X5099">
        <v>307.15001532030379</v>
      </c>
      <c r="Y5099">
        <v>0.57494950642428444</v>
      </c>
      <c r="Z5099">
        <v>15.926733727190593</v>
      </c>
      <c r="AA5099">
        <v>25.09269106825824</v>
      </c>
      <c r="AB5099">
        <v>71.690314160788077</v>
      </c>
      <c r="AC5099">
        <v>0</v>
      </c>
      <c r="AD5099">
        <v>0.28805787561600005</v>
      </c>
      <c r="AE5099">
        <v>465.56436052167402</v>
      </c>
    </row>
    <row r="5100" spans="1:31" x14ac:dyDescent="0.25">
      <c r="A5100">
        <v>2370184</v>
      </c>
      <c r="B5100">
        <v>1</v>
      </c>
      <c r="C5100" t="s">
        <v>80</v>
      </c>
      <c r="D5100" t="s">
        <v>83</v>
      </c>
      <c r="E5100" t="s">
        <v>320</v>
      </c>
      <c r="F5100" t="s">
        <v>14209</v>
      </c>
      <c r="G5100" t="s">
        <v>4988</v>
      </c>
      <c r="H5100" t="s">
        <v>2280</v>
      </c>
      <c r="I5100" t="s">
        <v>136</v>
      </c>
      <c r="J5100" t="s">
        <v>137</v>
      </c>
      <c r="K5100" t="s">
        <v>245</v>
      </c>
      <c r="L5100" t="s">
        <v>14714</v>
      </c>
      <c r="M5100" t="s">
        <v>14715</v>
      </c>
      <c r="N5100">
        <v>0.21194444400000001</v>
      </c>
      <c r="O5100">
        <v>0</v>
      </c>
      <c r="P5100">
        <v>16090</v>
      </c>
      <c r="Q5100">
        <v>0</v>
      </c>
      <c r="R5100">
        <v>1</v>
      </c>
      <c r="S5100">
        <v>26</v>
      </c>
      <c r="T5100">
        <v>3130</v>
      </c>
      <c r="U5100">
        <v>15</v>
      </c>
      <c r="V5100">
        <v>22</v>
      </c>
      <c r="W5100">
        <v>0</v>
      </c>
      <c r="X5100">
        <v>1189.8623181276948</v>
      </c>
      <c r="Y5100">
        <v>0</v>
      </c>
      <c r="Z5100">
        <v>0.14900795221661997</v>
      </c>
      <c r="AA5100">
        <v>233.23908678068508</v>
      </c>
      <c r="AB5100">
        <v>511.42282352076694</v>
      </c>
      <c r="AC5100">
        <v>210.43069164972553</v>
      </c>
      <c r="AD5100">
        <v>33.297389170716208</v>
      </c>
      <c r="AE5100">
        <v>2178.4013172018049</v>
      </c>
    </row>
    <row r="5101" spans="1:31" x14ac:dyDescent="0.25">
      <c r="A5101">
        <v>2370516</v>
      </c>
      <c r="B5101">
        <v>1</v>
      </c>
      <c r="C5101" t="s">
        <v>80</v>
      </c>
      <c r="D5101" t="s">
        <v>85</v>
      </c>
      <c r="E5101" t="s">
        <v>148</v>
      </c>
      <c r="F5101" t="s">
        <v>14716</v>
      </c>
      <c r="G5101" t="s">
        <v>150</v>
      </c>
      <c r="H5101" t="s">
        <v>151</v>
      </c>
      <c r="I5101" t="s">
        <v>136</v>
      </c>
      <c r="J5101" t="s">
        <v>137</v>
      </c>
      <c r="K5101" t="s">
        <v>138</v>
      </c>
      <c r="L5101" t="s">
        <v>14717</v>
      </c>
      <c r="M5101" t="s">
        <v>14718</v>
      </c>
      <c r="N5101">
        <v>1.535555555</v>
      </c>
      <c r="O5101">
        <v>0</v>
      </c>
      <c r="P5101">
        <v>12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5.1021780592706403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5.1021780592706403</v>
      </c>
    </row>
    <row r="5102" spans="1:31" x14ac:dyDescent="0.25">
      <c r="A5102">
        <v>2370393</v>
      </c>
      <c r="B5102">
        <v>1</v>
      </c>
      <c r="C5102" t="s">
        <v>81</v>
      </c>
      <c r="D5102" t="s">
        <v>128</v>
      </c>
      <c r="E5102" t="s">
        <v>225</v>
      </c>
      <c r="F5102" t="s">
        <v>8000</v>
      </c>
      <c r="G5102" t="s">
        <v>219</v>
      </c>
      <c r="H5102" t="s">
        <v>151</v>
      </c>
      <c r="I5102" t="s">
        <v>136</v>
      </c>
      <c r="J5102" t="s">
        <v>137</v>
      </c>
      <c r="K5102" t="s">
        <v>138</v>
      </c>
      <c r="L5102" t="s">
        <v>14719</v>
      </c>
      <c r="M5102" t="s">
        <v>14720</v>
      </c>
      <c r="N5102">
        <v>3.8305555550000001</v>
      </c>
      <c r="O5102">
        <v>0</v>
      </c>
      <c r="P5102">
        <v>18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17.455829357795476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17.455829357795476</v>
      </c>
    </row>
    <row r="5103" spans="1:31" x14ac:dyDescent="0.25">
      <c r="A5103">
        <v>2370330</v>
      </c>
      <c r="B5103">
        <v>1</v>
      </c>
      <c r="C5103" t="s">
        <v>80</v>
      </c>
      <c r="D5103" t="s">
        <v>97</v>
      </c>
      <c r="E5103" t="s">
        <v>148</v>
      </c>
      <c r="F5103" t="s">
        <v>14721</v>
      </c>
      <c r="G5103" t="s">
        <v>160</v>
      </c>
      <c r="H5103" t="s">
        <v>151</v>
      </c>
      <c r="I5103" t="s">
        <v>136</v>
      </c>
      <c r="J5103" t="s">
        <v>137</v>
      </c>
      <c r="K5103" t="s">
        <v>138</v>
      </c>
      <c r="L5103" t="s">
        <v>14722</v>
      </c>
      <c r="M5103" t="s">
        <v>14723</v>
      </c>
      <c r="N5103">
        <v>2.3688888879999999</v>
      </c>
      <c r="O5103">
        <v>0</v>
      </c>
      <c r="P5103">
        <v>1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0.49586496684616171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0.49586496684616171</v>
      </c>
    </row>
    <row r="5104" spans="1:31" x14ac:dyDescent="0.25">
      <c r="A5104">
        <v>2370476</v>
      </c>
      <c r="B5104">
        <v>1</v>
      </c>
      <c r="C5104" t="s">
        <v>80</v>
      </c>
      <c r="D5104" t="s">
        <v>99</v>
      </c>
      <c r="E5104" t="s">
        <v>148</v>
      </c>
      <c r="F5104" t="s">
        <v>14724</v>
      </c>
      <c r="G5104" t="s">
        <v>160</v>
      </c>
      <c r="H5104" t="s">
        <v>151</v>
      </c>
      <c r="I5104" t="s">
        <v>136</v>
      </c>
      <c r="J5104" t="s">
        <v>137</v>
      </c>
      <c r="K5104" t="s">
        <v>138</v>
      </c>
      <c r="L5104" t="s">
        <v>14725</v>
      </c>
      <c r="M5104" t="s">
        <v>14726</v>
      </c>
      <c r="N5104">
        <v>2.880833333</v>
      </c>
      <c r="O5104">
        <v>0</v>
      </c>
      <c r="P5104">
        <v>2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0.91284101981854215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0.91284101981854215</v>
      </c>
    </row>
    <row r="5105" spans="1:31" x14ac:dyDescent="0.25">
      <c r="A5105">
        <v>2370290</v>
      </c>
      <c r="B5105">
        <v>1</v>
      </c>
      <c r="C5105" t="s">
        <v>80</v>
      </c>
      <c r="D5105" t="s">
        <v>102</v>
      </c>
      <c r="E5105" t="s">
        <v>166</v>
      </c>
      <c r="F5105" t="s">
        <v>12894</v>
      </c>
      <c r="G5105" t="s">
        <v>244</v>
      </c>
      <c r="H5105" t="s">
        <v>135</v>
      </c>
      <c r="I5105" t="s">
        <v>136</v>
      </c>
      <c r="J5105" t="s">
        <v>137</v>
      </c>
      <c r="K5105" t="s">
        <v>245</v>
      </c>
      <c r="L5105" t="s">
        <v>14727</v>
      </c>
      <c r="M5105" t="s">
        <v>14728</v>
      </c>
      <c r="N5105">
        <v>4.7744444440000002</v>
      </c>
      <c r="O5105">
        <v>0</v>
      </c>
      <c r="P5105">
        <v>662</v>
      </c>
      <c r="Q5105">
        <v>41</v>
      </c>
      <c r="R5105">
        <v>122</v>
      </c>
      <c r="S5105">
        <v>15</v>
      </c>
      <c r="T5105">
        <v>77</v>
      </c>
      <c r="U5105">
        <v>0</v>
      </c>
      <c r="V5105">
        <v>0</v>
      </c>
      <c r="W5105">
        <v>0</v>
      </c>
      <c r="X5105">
        <v>737.15485327448175</v>
      </c>
      <c r="Y5105">
        <v>1334.0910940867152</v>
      </c>
      <c r="Z5105">
        <v>2080.6619066773887</v>
      </c>
      <c r="AA5105">
        <v>468.3184012492099</v>
      </c>
      <c r="AB5105">
        <v>404.2510493828305</v>
      </c>
      <c r="AC5105">
        <v>0</v>
      </c>
      <c r="AD5105">
        <v>0</v>
      </c>
      <c r="AE5105">
        <v>5024.4773046706259</v>
      </c>
    </row>
    <row r="5106" spans="1:31" x14ac:dyDescent="0.25">
      <c r="A5106">
        <v>2370267</v>
      </c>
      <c r="B5106">
        <v>1</v>
      </c>
      <c r="C5106" t="s">
        <v>81</v>
      </c>
      <c r="D5106" t="s">
        <v>123</v>
      </c>
      <c r="E5106" t="s">
        <v>132</v>
      </c>
      <c r="F5106" t="s">
        <v>14729</v>
      </c>
      <c r="G5106" t="s">
        <v>252</v>
      </c>
      <c r="H5106" t="s">
        <v>135</v>
      </c>
      <c r="I5106" t="s">
        <v>136</v>
      </c>
      <c r="J5106" t="s">
        <v>137</v>
      </c>
      <c r="K5106" t="s">
        <v>245</v>
      </c>
      <c r="L5106" t="s">
        <v>14730</v>
      </c>
      <c r="M5106" t="s">
        <v>14731</v>
      </c>
      <c r="N5106">
        <v>8.7550000000000008</v>
      </c>
      <c r="O5106">
        <v>0</v>
      </c>
      <c r="P5106">
        <v>219</v>
      </c>
      <c r="Q5106">
        <v>0</v>
      </c>
      <c r="R5106">
        <v>1</v>
      </c>
      <c r="S5106">
        <v>0</v>
      </c>
      <c r="T5106">
        <v>330</v>
      </c>
      <c r="U5106">
        <v>0</v>
      </c>
      <c r="V5106">
        <v>19</v>
      </c>
      <c r="W5106">
        <v>0</v>
      </c>
      <c r="X5106">
        <v>581.34427601092466</v>
      </c>
      <c r="Y5106">
        <v>0</v>
      </c>
      <c r="Z5106">
        <v>1.6063549929825367</v>
      </c>
      <c r="AA5106">
        <v>0</v>
      </c>
      <c r="AB5106">
        <v>2542.3033656686648</v>
      </c>
      <c r="AC5106">
        <v>0</v>
      </c>
      <c r="AD5106">
        <v>1708.556172850125</v>
      </c>
      <c r="AE5106">
        <v>4833.8101695226969</v>
      </c>
    </row>
    <row r="5107" spans="1:31" x14ac:dyDescent="0.25">
      <c r="A5107">
        <v>2370416</v>
      </c>
      <c r="B5107">
        <v>1</v>
      </c>
      <c r="C5107" t="s">
        <v>81</v>
      </c>
      <c r="D5107" t="s">
        <v>120</v>
      </c>
      <c r="E5107" t="s">
        <v>148</v>
      </c>
      <c r="F5107" t="s">
        <v>5823</v>
      </c>
      <c r="G5107" t="s">
        <v>240</v>
      </c>
      <c r="H5107" t="s">
        <v>151</v>
      </c>
      <c r="I5107" t="s">
        <v>136</v>
      </c>
      <c r="J5107" t="s">
        <v>137</v>
      </c>
      <c r="K5107" t="s">
        <v>138</v>
      </c>
      <c r="L5107" t="s">
        <v>14732</v>
      </c>
      <c r="M5107" t="s">
        <v>14733</v>
      </c>
      <c r="N5107">
        <v>1.1744444439999999</v>
      </c>
      <c r="O5107">
        <v>0</v>
      </c>
      <c r="P5107">
        <v>1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0.10978614685871221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0.10978614685871221</v>
      </c>
    </row>
    <row r="5108" spans="1:31" x14ac:dyDescent="0.25">
      <c r="A5108">
        <v>2370353</v>
      </c>
      <c r="B5108">
        <v>1</v>
      </c>
      <c r="C5108" t="s">
        <v>80</v>
      </c>
      <c r="D5108" t="s">
        <v>96</v>
      </c>
      <c r="E5108" t="s">
        <v>148</v>
      </c>
      <c r="F5108" t="s">
        <v>5697</v>
      </c>
      <c r="G5108" t="s">
        <v>160</v>
      </c>
      <c r="H5108" t="s">
        <v>151</v>
      </c>
      <c r="I5108" t="s">
        <v>136</v>
      </c>
      <c r="J5108" t="s">
        <v>137</v>
      </c>
      <c r="K5108" t="s">
        <v>138</v>
      </c>
      <c r="L5108" t="s">
        <v>14734</v>
      </c>
      <c r="M5108" t="s">
        <v>14735</v>
      </c>
      <c r="N5108">
        <v>0.96388888800000005</v>
      </c>
      <c r="O5108">
        <v>0</v>
      </c>
      <c r="P5108">
        <v>1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0.44286198821482498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0.44286198821482498</v>
      </c>
    </row>
    <row r="5109" spans="1:31" x14ac:dyDescent="0.25">
      <c r="A5109">
        <v>2370708</v>
      </c>
      <c r="B5109">
        <v>1</v>
      </c>
      <c r="C5109" t="s">
        <v>80</v>
      </c>
      <c r="D5109" t="s">
        <v>92</v>
      </c>
      <c r="E5109" t="s">
        <v>154</v>
      </c>
      <c r="F5109" t="s">
        <v>14736</v>
      </c>
      <c r="G5109" t="s">
        <v>244</v>
      </c>
      <c r="H5109" t="s">
        <v>151</v>
      </c>
      <c r="I5109" t="s">
        <v>136</v>
      </c>
      <c r="J5109" t="s">
        <v>137</v>
      </c>
      <c r="K5109" t="s">
        <v>245</v>
      </c>
      <c r="L5109" t="s">
        <v>14737</v>
      </c>
      <c r="M5109" t="s">
        <v>14738</v>
      </c>
      <c r="N5109">
        <v>1.0666666659999999</v>
      </c>
      <c r="O5109">
        <v>0</v>
      </c>
      <c r="P5109">
        <v>47</v>
      </c>
      <c r="Q5109">
        <v>0</v>
      </c>
      <c r="R5109">
        <v>0</v>
      </c>
      <c r="S5109">
        <v>0</v>
      </c>
      <c r="T5109">
        <v>5</v>
      </c>
      <c r="U5109">
        <v>0</v>
      </c>
      <c r="V5109">
        <v>0</v>
      </c>
      <c r="W5109">
        <v>0</v>
      </c>
      <c r="X5109">
        <v>8.7119590385216696</v>
      </c>
      <c r="Y5109">
        <v>0</v>
      </c>
      <c r="Z5109">
        <v>0</v>
      </c>
      <c r="AA5109">
        <v>0</v>
      </c>
      <c r="AB5109">
        <v>3.7060676852804169</v>
      </c>
      <c r="AC5109">
        <v>0</v>
      </c>
      <c r="AD5109">
        <v>0</v>
      </c>
      <c r="AE5109">
        <v>12.418026723802086</v>
      </c>
    </row>
    <row r="5110" spans="1:31" x14ac:dyDescent="0.25">
      <c r="A5110">
        <v>2370453</v>
      </c>
      <c r="B5110">
        <v>1</v>
      </c>
      <c r="C5110" t="s">
        <v>80</v>
      </c>
      <c r="D5110" t="s">
        <v>96</v>
      </c>
      <c r="E5110" t="s">
        <v>148</v>
      </c>
      <c r="F5110" t="s">
        <v>14739</v>
      </c>
      <c r="G5110" t="s">
        <v>160</v>
      </c>
      <c r="H5110" t="s">
        <v>151</v>
      </c>
      <c r="I5110" t="s">
        <v>136</v>
      </c>
      <c r="J5110" t="s">
        <v>137</v>
      </c>
      <c r="K5110" t="s">
        <v>138</v>
      </c>
      <c r="L5110" t="s">
        <v>14740</v>
      </c>
      <c r="M5110" t="s">
        <v>14741</v>
      </c>
      <c r="N5110">
        <v>2.1272222219999999</v>
      </c>
      <c r="O5110">
        <v>0</v>
      </c>
      <c r="P5110">
        <v>1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4.0294773195197129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4.0294773195197129</v>
      </c>
    </row>
    <row r="5111" spans="1:31" x14ac:dyDescent="0.25">
      <c r="A5111">
        <v>2370373</v>
      </c>
      <c r="B5111">
        <v>1</v>
      </c>
      <c r="C5111" t="s">
        <v>81</v>
      </c>
      <c r="D5111" t="s">
        <v>120</v>
      </c>
      <c r="E5111" t="s">
        <v>154</v>
      </c>
      <c r="F5111" t="s">
        <v>14742</v>
      </c>
      <c r="G5111" t="s">
        <v>299</v>
      </c>
      <c r="H5111" t="s">
        <v>151</v>
      </c>
      <c r="I5111" t="s">
        <v>136</v>
      </c>
      <c r="J5111" t="s">
        <v>137</v>
      </c>
      <c r="K5111" t="s">
        <v>138</v>
      </c>
      <c r="L5111" t="s">
        <v>14743</v>
      </c>
      <c r="M5111" t="s">
        <v>14744</v>
      </c>
      <c r="N5111">
        <v>1.7547222220000001</v>
      </c>
      <c r="O5111">
        <v>0</v>
      </c>
      <c r="P5111">
        <v>0</v>
      </c>
      <c r="Q5111">
        <v>0</v>
      </c>
      <c r="R5111">
        <v>12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122.62425793908635</v>
      </c>
      <c r="AA5111">
        <v>0</v>
      </c>
      <c r="AB5111">
        <v>0</v>
      </c>
      <c r="AC5111">
        <v>0</v>
      </c>
      <c r="AD5111">
        <v>0</v>
      </c>
      <c r="AE5111">
        <v>122.62425793908635</v>
      </c>
    </row>
    <row r="5112" spans="1:31" x14ac:dyDescent="0.25">
      <c r="A5112">
        <v>2370350</v>
      </c>
      <c r="B5112">
        <v>1</v>
      </c>
      <c r="C5112" t="s">
        <v>80</v>
      </c>
      <c r="D5112" t="s">
        <v>98</v>
      </c>
      <c r="E5112" t="s">
        <v>166</v>
      </c>
      <c r="F5112" t="s">
        <v>14745</v>
      </c>
      <c r="G5112" t="s">
        <v>244</v>
      </c>
      <c r="H5112" t="s">
        <v>135</v>
      </c>
      <c r="I5112" t="s">
        <v>136</v>
      </c>
      <c r="J5112" t="s">
        <v>137</v>
      </c>
      <c r="K5112" t="s">
        <v>245</v>
      </c>
      <c r="L5112" t="s">
        <v>14746</v>
      </c>
      <c r="M5112" t="s">
        <v>14747</v>
      </c>
      <c r="N5112">
        <v>1.852222222</v>
      </c>
      <c r="O5112">
        <v>0</v>
      </c>
      <c r="P5112">
        <v>0</v>
      </c>
      <c r="Q5112">
        <v>15</v>
      </c>
      <c r="R5112">
        <v>39</v>
      </c>
      <c r="S5112">
        <v>6</v>
      </c>
      <c r="T5112">
        <v>28</v>
      </c>
      <c r="U5112">
        <v>0</v>
      </c>
      <c r="V5112">
        <v>0</v>
      </c>
      <c r="W5112">
        <v>0</v>
      </c>
      <c r="X5112">
        <v>0</v>
      </c>
      <c r="Y5112">
        <v>166.73946890823078</v>
      </c>
      <c r="Z5112">
        <v>324.61308273021331</v>
      </c>
      <c r="AA5112">
        <v>19.637999633903824</v>
      </c>
      <c r="AB5112">
        <v>156.86981058195192</v>
      </c>
      <c r="AC5112">
        <v>0</v>
      </c>
      <c r="AD5112">
        <v>0</v>
      </c>
      <c r="AE5112">
        <v>667.86036185429975</v>
      </c>
    </row>
    <row r="5113" spans="1:31" x14ac:dyDescent="0.25">
      <c r="A5113">
        <v>2370327</v>
      </c>
      <c r="B5113">
        <v>1</v>
      </c>
      <c r="C5113" t="s">
        <v>80</v>
      </c>
      <c r="D5113" t="s">
        <v>85</v>
      </c>
      <c r="E5113" t="s">
        <v>154</v>
      </c>
      <c r="F5113" t="s">
        <v>14748</v>
      </c>
      <c r="G5113" t="s">
        <v>2040</v>
      </c>
      <c r="H5113" t="s">
        <v>151</v>
      </c>
      <c r="I5113" t="s">
        <v>136</v>
      </c>
      <c r="J5113" t="s">
        <v>137</v>
      </c>
      <c r="K5113" t="s">
        <v>138</v>
      </c>
      <c r="L5113" t="s">
        <v>14749</v>
      </c>
      <c r="M5113" t="s">
        <v>14750</v>
      </c>
      <c r="N5113">
        <v>0.35694444400000003</v>
      </c>
      <c r="O5113">
        <v>0</v>
      </c>
      <c r="P5113">
        <v>497</v>
      </c>
      <c r="Q5113">
        <v>0</v>
      </c>
      <c r="R5113">
        <v>0</v>
      </c>
      <c r="S5113">
        <v>0</v>
      </c>
      <c r="T5113">
        <v>68</v>
      </c>
      <c r="U5113">
        <v>0</v>
      </c>
      <c r="V5113">
        <v>0</v>
      </c>
      <c r="W5113">
        <v>0</v>
      </c>
      <c r="X5113">
        <v>56.199221930590838</v>
      </c>
      <c r="Y5113">
        <v>0</v>
      </c>
      <c r="Z5113">
        <v>0</v>
      </c>
      <c r="AA5113">
        <v>0</v>
      </c>
      <c r="AB5113">
        <v>58.480533981238047</v>
      </c>
      <c r="AC5113">
        <v>0</v>
      </c>
      <c r="AD5113">
        <v>0</v>
      </c>
      <c r="AE5113">
        <v>114.67975591182889</v>
      </c>
    </row>
    <row r="5114" spans="1:31" x14ac:dyDescent="0.25">
      <c r="A5114">
        <v>2370542</v>
      </c>
      <c r="B5114">
        <v>1</v>
      </c>
      <c r="C5114" t="s">
        <v>81</v>
      </c>
      <c r="D5114" t="s">
        <v>114</v>
      </c>
      <c r="E5114" t="s">
        <v>166</v>
      </c>
      <c r="F5114" t="s">
        <v>5864</v>
      </c>
      <c r="G5114" t="s">
        <v>168</v>
      </c>
      <c r="H5114" t="s">
        <v>135</v>
      </c>
      <c r="I5114" t="s">
        <v>136</v>
      </c>
      <c r="J5114" t="s">
        <v>137</v>
      </c>
      <c r="K5114" t="s">
        <v>138</v>
      </c>
      <c r="L5114" t="s">
        <v>14751</v>
      </c>
      <c r="M5114" t="s">
        <v>14752</v>
      </c>
      <c r="N5114">
        <v>9.2222222000000006E-2</v>
      </c>
      <c r="O5114">
        <v>0</v>
      </c>
      <c r="P5114">
        <v>1819</v>
      </c>
      <c r="Q5114">
        <v>0</v>
      </c>
      <c r="R5114">
        <v>47</v>
      </c>
      <c r="S5114">
        <v>8</v>
      </c>
      <c r="T5114">
        <v>167</v>
      </c>
      <c r="U5114">
        <v>1</v>
      </c>
      <c r="V5114">
        <v>1</v>
      </c>
      <c r="W5114">
        <v>0</v>
      </c>
      <c r="X5114">
        <v>19.277508538966934</v>
      </c>
      <c r="Y5114">
        <v>0</v>
      </c>
      <c r="Z5114">
        <v>1.2947661621769089</v>
      </c>
      <c r="AA5114">
        <v>0.96610308981664217</v>
      </c>
      <c r="AB5114">
        <v>5.3583406257632991</v>
      </c>
      <c r="AC5114">
        <v>4.8237280313012008</v>
      </c>
      <c r="AD5114">
        <v>0</v>
      </c>
      <c r="AE5114">
        <v>31.720446448024987</v>
      </c>
    </row>
    <row r="5115" spans="1:31" x14ac:dyDescent="0.25">
      <c r="A5115">
        <v>2370204</v>
      </c>
      <c r="B5115">
        <v>1</v>
      </c>
      <c r="C5115" t="s">
        <v>80</v>
      </c>
      <c r="D5115" t="s">
        <v>90</v>
      </c>
      <c r="E5115" t="s">
        <v>225</v>
      </c>
      <c r="F5115" t="s">
        <v>14196</v>
      </c>
      <c r="G5115" t="s">
        <v>219</v>
      </c>
      <c r="H5115" t="s">
        <v>151</v>
      </c>
      <c r="I5115" t="s">
        <v>136</v>
      </c>
      <c r="J5115" t="s">
        <v>137</v>
      </c>
      <c r="K5115" t="s">
        <v>138</v>
      </c>
      <c r="L5115" t="s">
        <v>14753</v>
      </c>
      <c r="M5115" t="s">
        <v>14754</v>
      </c>
      <c r="N5115">
        <v>2.724444444</v>
      </c>
      <c r="O5115">
        <v>0</v>
      </c>
      <c r="P5115">
        <v>170</v>
      </c>
      <c r="Q5115">
        <v>0</v>
      </c>
      <c r="R5115">
        <v>0</v>
      </c>
      <c r="S5115">
        <v>0</v>
      </c>
      <c r="T5115">
        <v>1</v>
      </c>
      <c r="U5115">
        <v>0</v>
      </c>
      <c r="V5115">
        <v>0</v>
      </c>
      <c r="W5115">
        <v>0</v>
      </c>
      <c r="X5115">
        <v>111.09380891537133</v>
      </c>
      <c r="Y5115">
        <v>0</v>
      </c>
      <c r="Z5115">
        <v>0</v>
      </c>
      <c r="AA5115">
        <v>0</v>
      </c>
      <c r="AB5115">
        <v>0.91794716138547017</v>
      </c>
      <c r="AC5115">
        <v>0</v>
      </c>
      <c r="AD5115">
        <v>0</v>
      </c>
      <c r="AE5115">
        <v>112.0117560767568</v>
      </c>
    </row>
    <row r="5116" spans="1:31" x14ac:dyDescent="0.25">
      <c r="A5116">
        <v>2370250</v>
      </c>
      <c r="B5116">
        <v>1</v>
      </c>
      <c r="C5116" t="s">
        <v>81</v>
      </c>
      <c r="D5116" t="s">
        <v>115</v>
      </c>
      <c r="E5116" t="s">
        <v>132</v>
      </c>
      <c r="F5116" t="s">
        <v>14755</v>
      </c>
      <c r="G5116" t="s">
        <v>142</v>
      </c>
      <c r="H5116" t="s">
        <v>135</v>
      </c>
      <c r="I5116" t="s">
        <v>136</v>
      </c>
      <c r="J5116" t="s">
        <v>137</v>
      </c>
      <c r="K5116" t="s">
        <v>138</v>
      </c>
      <c r="L5116" t="s">
        <v>14756</v>
      </c>
      <c r="M5116" t="s">
        <v>14757</v>
      </c>
      <c r="N5116">
        <v>1.6347222219999999</v>
      </c>
      <c r="O5116">
        <v>0</v>
      </c>
      <c r="P5116">
        <v>8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0.72753559206886254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0.72753559206886254</v>
      </c>
    </row>
    <row r="5117" spans="1:31" x14ac:dyDescent="0.25">
      <c r="A5117">
        <v>2370396</v>
      </c>
      <c r="B5117">
        <v>1</v>
      </c>
      <c r="C5117" t="s">
        <v>80</v>
      </c>
      <c r="D5117" t="s">
        <v>106</v>
      </c>
      <c r="E5117" t="s">
        <v>132</v>
      </c>
      <c r="F5117" t="s">
        <v>14758</v>
      </c>
      <c r="G5117" t="s">
        <v>244</v>
      </c>
      <c r="H5117" t="s">
        <v>135</v>
      </c>
      <c r="I5117" t="s">
        <v>136</v>
      </c>
      <c r="J5117" t="s">
        <v>137</v>
      </c>
      <c r="K5117" t="s">
        <v>138</v>
      </c>
      <c r="L5117" t="s">
        <v>14759</v>
      </c>
      <c r="M5117" t="s">
        <v>14760</v>
      </c>
      <c r="N5117">
        <v>4.4574999999999996</v>
      </c>
      <c r="O5117">
        <v>0</v>
      </c>
      <c r="P5117">
        <v>2</v>
      </c>
      <c r="Q5117">
        <v>0</v>
      </c>
      <c r="R5117">
        <v>12</v>
      </c>
      <c r="S5117">
        <v>0</v>
      </c>
      <c r="T5117">
        <v>4</v>
      </c>
      <c r="U5117">
        <v>1</v>
      </c>
      <c r="V5117">
        <v>0</v>
      </c>
      <c r="W5117">
        <v>0</v>
      </c>
      <c r="X5117">
        <v>2.1862000093756002</v>
      </c>
      <c r="Y5117">
        <v>0</v>
      </c>
      <c r="Z5117">
        <v>439.61068812346321</v>
      </c>
      <c r="AA5117">
        <v>0</v>
      </c>
      <c r="AB5117">
        <v>31.825387263635818</v>
      </c>
      <c r="AC5117">
        <v>301.63744614630838</v>
      </c>
      <c r="AD5117">
        <v>0</v>
      </c>
      <c r="AE5117">
        <v>775.25972154278304</v>
      </c>
    </row>
    <row r="5118" spans="1:31" x14ac:dyDescent="0.25">
      <c r="A5118">
        <v>2370473</v>
      </c>
      <c r="B5118">
        <v>1</v>
      </c>
      <c r="C5118" t="s">
        <v>80</v>
      </c>
      <c r="D5118" t="s">
        <v>96</v>
      </c>
      <c r="E5118" t="s">
        <v>132</v>
      </c>
      <c r="F5118" t="s">
        <v>14761</v>
      </c>
      <c r="G5118" t="s">
        <v>134</v>
      </c>
      <c r="H5118" t="s">
        <v>135</v>
      </c>
      <c r="I5118" t="s">
        <v>136</v>
      </c>
      <c r="J5118" t="s">
        <v>137</v>
      </c>
      <c r="K5118" t="s">
        <v>138</v>
      </c>
      <c r="L5118" t="s">
        <v>14762</v>
      </c>
      <c r="M5118" t="s">
        <v>14763</v>
      </c>
      <c r="N5118">
        <v>6.3811111110000001</v>
      </c>
      <c r="O5118">
        <v>0</v>
      </c>
      <c r="P5118">
        <v>21</v>
      </c>
      <c r="Q5118">
        <v>0</v>
      </c>
      <c r="R5118">
        <v>0</v>
      </c>
      <c r="S5118">
        <v>0</v>
      </c>
      <c r="T5118">
        <v>3</v>
      </c>
      <c r="U5118">
        <v>0</v>
      </c>
      <c r="V5118">
        <v>0</v>
      </c>
      <c r="W5118">
        <v>0</v>
      </c>
      <c r="X5118">
        <v>95.864352471971955</v>
      </c>
      <c r="Y5118">
        <v>0</v>
      </c>
      <c r="Z5118">
        <v>0</v>
      </c>
      <c r="AA5118">
        <v>0</v>
      </c>
      <c r="AB5118">
        <v>33.304812200397492</v>
      </c>
      <c r="AC5118">
        <v>0</v>
      </c>
      <c r="AD5118">
        <v>0</v>
      </c>
      <c r="AE5118">
        <v>129.16916467236945</v>
      </c>
    </row>
    <row r="5119" spans="1:31" x14ac:dyDescent="0.25">
      <c r="A5119">
        <v>2370287</v>
      </c>
      <c r="B5119">
        <v>1</v>
      </c>
      <c r="C5119" t="s">
        <v>81</v>
      </c>
      <c r="D5119" t="s">
        <v>118</v>
      </c>
      <c r="E5119" t="s">
        <v>132</v>
      </c>
      <c r="F5119" t="s">
        <v>14764</v>
      </c>
      <c r="G5119" t="s">
        <v>168</v>
      </c>
      <c r="H5119" t="s">
        <v>135</v>
      </c>
      <c r="I5119" t="s">
        <v>136</v>
      </c>
      <c r="J5119" t="s">
        <v>137</v>
      </c>
      <c r="K5119" t="s">
        <v>138</v>
      </c>
      <c r="L5119" t="s">
        <v>14765</v>
      </c>
      <c r="M5119" t="s">
        <v>14766</v>
      </c>
      <c r="N5119">
        <v>1.7297222219999999</v>
      </c>
      <c r="O5119">
        <v>0</v>
      </c>
      <c r="P5119">
        <v>52</v>
      </c>
      <c r="Q5119">
        <v>0</v>
      </c>
      <c r="R5119">
        <v>6</v>
      </c>
      <c r="S5119">
        <v>0</v>
      </c>
      <c r="T5119">
        <v>9</v>
      </c>
      <c r="U5119">
        <v>0</v>
      </c>
      <c r="V5119">
        <v>0</v>
      </c>
      <c r="W5119">
        <v>0</v>
      </c>
      <c r="X5119">
        <v>19.278092843083847</v>
      </c>
      <c r="Y5119">
        <v>0</v>
      </c>
      <c r="Z5119">
        <v>5.5110524209904446</v>
      </c>
      <c r="AA5119">
        <v>0</v>
      </c>
      <c r="AB5119">
        <v>18.580308473912304</v>
      </c>
      <c r="AC5119">
        <v>0</v>
      </c>
      <c r="AD5119">
        <v>0</v>
      </c>
      <c r="AE5119">
        <v>43.369453737986596</v>
      </c>
    </row>
    <row r="5120" spans="1:31" x14ac:dyDescent="0.25">
      <c r="A5120">
        <v>2370536</v>
      </c>
      <c r="B5120">
        <v>1</v>
      </c>
      <c r="C5120" t="s">
        <v>81</v>
      </c>
      <c r="D5120" t="s">
        <v>115</v>
      </c>
      <c r="E5120" t="s">
        <v>148</v>
      </c>
      <c r="F5120" t="s">
        <v>14767</v>
      </c>
      <c r="G5120" t="s">
        <v>160</v>
      </c>
      <c r="H5120" t="s">
        <v>151</v>
      </c>
      <c r="I5120" t="s">
        <v>136</v>
      </c>
      <c r="J5120" t="s">
        <v>137</v>
      </c>
      <c r="K5120" t="s">
        <v>138</v>
      </c>
      <c r="L5120" t="s">
        <v>14768</v>
      </c>
      <c r="M5120" t="s">
        <v>14769</v>
      </c>
      <c r="N5120">
        <v>1.896111111</v>
      </c>
      <c r="O5120">
        <v>0</v>
      </c>
      <c r="P5120">
        <v>1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1.7274966665957781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1.7274966665957781</v>
      </c>
    </row>
    <row r="5121" spans="1:31" x14ac:dyDescent="0.25">
      <c r="A5121">
        <v>2370333</v>
      </c>
      <c r="B5121">
        <v>1</v>
      </c>
      <c r="C5121" t="s">
        <v>81</v>
      </c>
      <c r="D5121" t="s">
        <v>126</v>
      </c>
      <c r="E5121" t="s">
        <v>225</v>
      </c>
      <c r="F5121" t="s">
        <v>14770</v>
      </c>
      <c r="G5121" t="s">
        <v>901</v>
      </c>
      <c r="H5121" t="s">
        <v>151</v>
      </c>
      <c r="I5121" t="s">
        <v>136</v>
      </c>
      <c r="J5121" t="s">
        <v>137</v>
      </c>
      <c r="K5121" t="s">
        <v>138</v>
      </c>
      <c r="L5121" t="s">
        <v>14771</v>
      </c>
      <c r="M5121" t="s">
        <v>14772</v>
      </c>
      <c r="N5121">
        <v>7.5350000000000001</v>
      </c>
      <c r="O5121">
        <v>0</v>
      </c>
      <c r="P5121">
        <v>0</v>
      </c>
      <c r="Q5121">
        <v>0</v>
      </c>
      <c r="R5121">
        <v>8</v>
      </c>
      <c r="S5121">
        <v>0</v>
      </c>
      <c r="T5121">
        <v>1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30.287064945298482</v>
      </c>
      <c r="AA5121">
        <v>0</v>
      </c>
      <c r="AB5121">
        <v>1.2462775781812252</v>
      </c>
      <c r="AC5121">
        <v>0</v>
      </c>
      <c r="AD5121">
        <v>0</v>
      </c>
      <c r="AE5121">
        <v>31.533342523479707</v>
      </c>
    </row>
    <row r="5122" spans="1:31" x14ac:dyDescent="0.25">
      <c r="A5122">
        <v>2370313</v>
      </c>
      <c r="B5122">
        <v>1</v>
      </c>
      <c r="C5122" t="s">
        <v>81</v>
      </c>
      <c r="D5122" t="s">
        <v>118</v>
      </c>
      <c r="E5122" t="s">
        <v>132</v>
      </c>
      <c r="F5122" t="s">
        <v>14773</v>
      </c>
      <c r="G5122" t="s">
        <v>134</v>
      </c>
      <c r="H5122" t="s">
        <v>135</v>
      </c>
      <c r="I5122" t="s">
        <v>136</v>
      </c>
      <c r="J5122" t="s">
        <v>137</v>
      </c>
      <c r="K5122" t="s">
        <v>138</v>
      </c>
      <c r="L5122" t="s">
        <v>14774</v>
      </c>
      <c r="M5122" t="s">
        <v>14775</v>
      </c>
      <c r="N5122">
        <v>0.59777777700000001</v>
      </c>
      <c r="O5122">
        <v>0</v>
      </c>
      <c r="P5122">
        <v>0</v>
      </c>
      <c r="Q5122">
        <v>8</v>
      </c>
      <c r="R5122">
        <v>4</v>
      </c>
      <c r="S5122">
        <v>2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33.507343980787844</v>
      </c>
      <c r="Z5122">
        <v>31.37825380469781</v>
      </c>
      <c r="AA5122">
        <v>1.547806290095022</v>
      </c>
      <c r="AB5122">
        <v>0</v>
      </c>
      <c r="AC5122">
        <v>0</v>
      </c>
      <c r="AD5122">
        <v>0</v>
      </c>
      <c r="AE5122">
        <v>66.433404075580683</v>
      </c>
    </row>
    <row r="5123" spans="1:31" x14ac:dyDescent="0.25">
      <c r="A5123">
        <v>2370576</v>
      </c>
      <c r="B5123">
        <v>1</v>
      </c>
      <c r="C5123" t="s">
        <v>80</v>
      </c>
      <c r="D5123" t="s">
        <v>82</v>
      </c>
      <c r="E5123" t="s">
        <v>154</v>
      </c>
      <c r="F5123" t="s">
        <v>14776</v>
      </c>
      <c r="G5123" t="s">
        <v>156</v>
      </c>
      <c r="H5123" t="s">
        <v>151</v>
      </c>
      <c r="I5123" t="s">
        <v>136</v>
      </c>
      <c r="J5123" t="s">
        <v>137</v>
      </c>
      <c r="K5123" t="s">
        <v>138</v>
      </c>
      <c r="L5123" t="s">
        <v>14777</v>
      </c>
      <c r="M5123" t="s">
        <v>14778</v>
      </c>
      <c r="N5123">
        <v>0.73777777700000002</v>
      </c>
      <c r="O5123">
        <v>0</v>
      </c>
      <c r="P5123">
        <v>276</v>
      </c>
      <c r="Q5123">
        <v>0</v>
      </c>
      <c r="R5123">
        <v>0</v>
      </c>
      <c r="S5123">
        <v>0</v>
      </c>
      <c r="T5123">
        <v>11</v>
      </c>
      <c r="U5123">
        <v>0</v>
      </c>
      <c r="V5123">
        <v>0</v>
      </c>
      <c r="W5123">
        <v>0</v>
      </c>
      <c r="X5123">
        <v>47.354185454622659</v>
      </c>
      <c r="Y5123">
        <v>0</v>
      </c>
      <c r="Z5123">
        <v>0</v>
      </c>
      <c r="AA5123">
        <v>0</v>
      </c>
      <c r="AB5123">
        <v>3.9838952255511648</v>
      </c>
      <c r="AC5123">
        <v>0</v>
      </c>
      <c r="AD5123">
        <v>0</v>
      </c>
      <c r="AE5123">
        <v>51.338080680173825</v>
      </c>
    </row>
    <row r="5124" spans="1:31" x14ac:dyDescent="0.25">
      <c r="A5124">
        <v>2370307</v>
      </c>
      <c r="B5124">
        <v>1</v>
      </c>
      <c r="C5124" t="s">
        <v>81</v>
      </c>
      <c r="D5124" t="s">
        <v>117</v>
      </c>
      <c r="E5124" t="s">
        <v>166</v>
      </c>
      <c r="F5124" t="s">
        <v>14779</v>
      </c>
      <c r="G5124" t="s">
        <v>244</v>
      </c>
      <c r="H5124" t="s">
        <v>135</v>
      </c>
      <c r="I5124" t="s">
        <v>136</v>
      </c>
      <c r="J5124" t="s">
        <v>137</v>
      </c>
      <c r="K5124" t="s">
        <v>245</v>
      </c>
      <c r="L5124" t="s">
        <v>14780</v>
      </c>
      <c r="M5124" t="s">
        <v>14781</v>
      </c>
      <c r="N5124">
        <v>5.4344444440000004</v>
      </c>
      <c r="O5124">
        <v>1</v>
      </c>
      <c r="P5124">
        <v>2403</v>
      </c>
      <c r="Q5124">
        <v>39</v>
      </c>
      <c r="R5124">
        <v>83</v>
      </c>
      <c r="S5124">
        <v>19</v>
      </c>
      <c r="T5124">
        <v>231</v>
      </c>
      <c r="U5124">
        <v>8</v>
      </c>
      <c r="V5124">
        <v>1</v>
      </c>
      <c r="W5124">
        <v>1.8407197197022556</v>
      </c>
      <c r="X5124">
        <v>1847.8250487251223</v>
      </c>
      <c r="Y5124">
        <v>1898.3472572256983</v>
      </c>
      <c r="Z5124">
        <v>405.92006599449002</v>
      </c>
      <c r="AA5124">
        <v>384.32248498649267</v>
      </c>
      <c r="AB5124">
        <v>663.73010273853242</v>
      </c>
      <c r="AC5124">
        <v>1816.4227972132069</v>
      </c>
      <c r="AD5124">
        <v>5.3713435291619991</v>
      </c>
      <c r="AE5124">
        <v>7023.7798201324067</v>
      </c>
    </row>
    <row r="5125" spans="1:31" x14ac:dyDescent="0.25">
      <c r="A5125">
        <v>2370499</v>
      </c>
      <c r="B5125">
        <v>1</v>
      </c>
      <c r="C5125" t="s">
        <v>80</v>
      </c>
      <c r="D5125" t="s">
        <v>95</v>
      </c>
      <c r="E5125" t="s">
        <v>225</v>
      </c>
      <c r="F5125" t="s">
        <v>14782</v>
      </c>
      <c r="G5125" t="s">
        <v>219</v>
      </c>
      <c r="H5125" t="s">
        <v>151</v>
      </c>
      <c r="I5125" t="s">
        <v>136</v>
      </c>
      <c r="J5125" t="s">
        <v>137</v>
      </c>
      <c r="K5125" t="s">
        <v>138</v>
      </c>
      <c r="L5125" t="s">
        <v>14783</v>
      </c>
      <c r="M5125" t="s">
        <v>14784</v>
      </c>
      <c r="N5125">
        <v>2.4375</v>
      </c>
      <c r="O5125">
        <v>0</v>
      </c>
      <c r="P5125">
        <v>18</v>
      </c>
      <c r="Q5125">
        <v>0</v>
      </c>
      <c r="R5125">
        <v>1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12.000524416085641</v>
      </c>
      <c r="Y5125">
        <v>0</v>
      </c>
      <c r="Z5125">
        <v>1.5604551377967733</v>
      </c>
      <c r="AA5125">
        <v>0</v>
      </c>
      <c r="AB5125">
        <v>0</v>
      </c>
      <c r="AC5125">
        <v>0</v>
      </c>
      <c r="AD5125">
        <v>0</v>
      </c>
      <c r="AE5125">
        <v>13.560979553882415</v>
      </c>
    </row>
    <row r="5126" spans="1:31" x14ac:dyDescent="0.25">
      <c r="A5126">
        <v>2370413</v>
      </c>
      <c r="B5126">
        <v>1</v>
      </c>
      <c r="C5126" t="s">
        <v>80</v>
      </c>
      <c r="D5126" t="s">
        <v>105</v>
      </c>
      <c r="E5126" t="s">
        <v>132</v>
      </c>
      <c r="F5126" t="s">
        <v>14785</v>
      </c>
      <c r="G5126" t="s">
        <v>244</v>
      </c>
      <c r="H5126" t="s">
        <v>135</v>
      </c>
      <c r="I5126" t="s">
        <v>136</v>
      </c>
      <c r="J5126" t="s">
        <v>137</v>
      </c>
      <c r="K5126" t="s">
        <v>245</v>
      </c>
      <c r="L5126" t="s">
        <v>14786</v>
      </c>
      <c r="M5126" t="s">
        <v>14787</v>
      </c>
      <c r="N5126">
        <v>1.3344444440000001</v>
      </c>
      <c r="O5126">
        <v>0</v>
      </c>
      <c r="P5126">
        <v>139</v>
      </c>
      <c r="Q5126">
        <v>0</v>
      </c>
      <c r="R5126">
        <v>0</v>
      </c>
      <c r="S5126">
        <v>0</v>
      </c>
      <c r="T5126">
        <v>20</v>
      </c>
      <c r="U5126">
        <v>0</v>
      </c>
      <c r="V5126">
        <v>0</v>
      </c>
      <c r="W5126">
        <v>0</v>
      </c>
      <c r="X5126">
        <v>59.672021292588724</v>
      </c>
      <c r="Y5126">
        <v>0</v>
      </c>
      <c r="Z5126">
        <v>0</v>
      </c>
      <c r="AA5126">
        <v>0</v>
      </c>
      <c r="AB5126">
        <v>67.427237576081524</v>
      </c>
      <c r="AC5126">
        <v>0</v>
      </c>
      <c r="AD5126">
        <v>0</v>
      </c>
      <c r="AE5126">
        <v>127.09925886867025</v>
      </c>
    </row>
    <row r="5127" spans="1:31" x14ac:dyDescent="0.25">
      <c r="A5127">
        <v>2370264</v>
      </c>
      <c r="B5127">
        <v>1</v>
      </c>
      <c r="C5127" t="s">
        <v>80</v>
      </c>
      <c r="D5127" t="s">
        <v>94</v>
      </c>
      <c r="E5127" t="s">
        <v>166</v>
      </c>
      <c r="F5127" t="s">
        <v>14788</v>
      </c>
      <c r="G5127" t="s">
        <v>244</v>
      </c>
      <c r="H5127" t="s">
        <v>135</v>
      </c>
      <c r="I5127" t="s">
        <v>136</v>
      </c>
      <c r="J5127" t="s">
        <v>137</v>
      </c>
      <c r="K5127" t="s">
        <v>245</v>
      </c>
      <c r="L5127" t="s">
        <v>14789</v>
      </c>
      <c r="M5127" t="s">
        <v>14790</v>
      </c>
      <c r="N5127">
        <v>3.707777777</v>
      </c>
      <c r="O5127">
        <v>0</v>
      </c>
      <c r="P5127">
        <v>328</v>
      </c>
      <c r="Q5127">
        <v>7</v>
      </c>
      <c r="R5127">
        <v>79</v>
      </c>
      <c r="S5127">
        <v>1</v>
      </c>
      <c r="T5127">
        <v>46</v>
      </c>
      <c r="U5127">
        <v>0</v>
      </c>
      <c r="V5127">
        <v>0</v>
      </c>
      <c r="W5127">
        <v>0</v>
      </c>
      <c r="X5127">
        <v>310.84783201727754</v>
      </c>
      <c r="Y5127">
        <v>64.344733709990479</v>
      </c>
      <c r="Z5127">
        <v>576.72979018407671</v>
      </c>
      <c r="AA5127">
        <v>6.2683156839043166</v>
      </c>
      <c r="AB5127">
        <v>132.54869010823884</v>
      </c>
      <c r="AC5127">
        <v>0</v>
      </c>
      <c r="AD5127">
        <v>0</v>
      </c>
      <c r="AE5127">
        <v>1090.7393617034879</v>
      </c>
    </row>
    <row r="5128" spans="1:31" x14ac:dyDescent="0.25">
      <c r="A5128">
        <v>2370556</v>
      </c>
      <c r="B5128">
        <v>1</v>
      </c>
      <c r="C5128" t="s">
        <v>80</v>
      </c>
      <c r="D5128" t="s">
        <v>105</v>
      </c>
      <c r="E5128" t="s">
        <v>148</v>
      </c>
      <c r="F5128" t="s">
        <v>14791</v>
      </c>
      <c r="G5128" t="s">
        <v>240</v>
      </c>
      <c r="H5128" t="s">
        <v>151</v>
      </c>
      <c r="I5128" t="s">
        <v>136</v>
      </c>
      <c r="J5128" t="s">
        <v>137</v>
      </c>
      <c r="K5128" t="s">
        <v>138</v>
      </c>
      <c r="L5128" t="s">
        <v>14792</v>
      </c>
      <c r="M5128" t="s">
        <v>14793</v>
      </c>
      <c r="N5128">
        <v>0.946111111</v>
      </c>
      <c r="O5128">
        <v>0</v>
      </c>
      <c r="P5128">
        <v>9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3.2355086965810584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3.2355086965810584</v>
      </c>
    </row>
    <row r="5129" spans="1:31" x14ac:dyDescent="0.25">
      <c r="A5129">
        <v>2371796</v>
      </c>
      <c r="B5129">
        <v>1</v>
      </c>
      <c r="C5129" t="s">
        <v>80</v>
      </c>
      <c r="D5129" t="s">
        <v>97</v>
      </c>
      <c r="E5129" t="s">
        <v>132</v>
      </c>
      <c r="F5129" t="s">
        <v>14794</v>
      </c>
      <c r="G5129" t="s">
        <v>168</v>
      </c>
      <c r="H5129" t="s">
        <v>135</v>
      </c>
      <c r="I5129" t="s">
        <v>136</v>
      </c>
      <c r="J5129" t="s">
        <v>137</v>
      </c>
      <c r="K5129" t="s">
        <v>138</v>
      </c>
      <c r="L5129" t="s">
        <v>14795</v>
      </c>
      <c r="M5129" t="s">
        <v>14796</v>
      </c>
      <c r="N5129">
        <v>0.116666666</v>
      </c>
      <c r="O5129">
        <v>0</v>
      </c>
      <c r="P5129">
        <v>87</v>
      </c>
      <c r="Q5129">
        <v>0</v>
      </c>
      <c r="R5129">
        <v>46</v>
      </c>
      <c r="S5129">
        <v>0</v>
      </c>
      <c r="T5129">
        <v>24</v>
      </c>
      <c r="U5129">
        <v>0</v>
      </c>
      <c r="V5129">
        <v>0</v>
      </c>
      <c r="W5129">
        <v>0</v>
      </c>
      <c r="X5129">
        <v>12.998538339231436</v>
      </c>
      <c r="Y5129">
        <v>0</v>
      </c>
      <c r="Z5129">
        <v>5.8361107486502339</v>
      </c>
      <c r="AA5129">
        <v>0</v>
      </c>
      <c r="AB5129">
        <v>3.0827855264921173</v>
      </c>
      <c r="AC5129">
        <v>0</v>
      </c>
      <c r="AD5129">
        <v>0</v>
      </c>
      <c r="AE5129">
        <v>21.917434614373786</v>
      </c>
    </row>
    <row r="5130" spans="1:31" x14ac:dyDescent="0.25">
      <c r="A5130">
        <v>2370253</v>
      </c>
      <c r="B5130">
        <v>1</v>
      </c>
      <c r="C5130" t="s">
        <v>80</v>
      </c>
      <c r="D5130" t="s">
        <v>83</v>
      </c>
      <c r="E5130" t="s">
        <v>132</v>
      </c>
      <c r="F5130" t="s">
        <v>14797</v>
      </c>
      <c r="G5130" t="s">
        <v>244</v>
      </c>
      <c r="H5130" t="s">
        <v>135</v>
      </c>
      <c r="I5130" t="s">
        <v>136</v>
      </c>
      <c r="J5130" t="s">
        <v>137</v>
      </c>
      <c r="K5130" t="s">
        <v>245</v>
      </c>
      <c r="L5130" t="s">
        <v>14798</v>
      </c>
      <c r="M5130" t="s">
        <v>14799</v>
      </c>
      <c r="N5130">
        <v>4.1174999999999997</v>
      </c>
      <c r="O5130">
        <v>0</v>
      </c>
      <c r="P5130">
        <v>133</v>
      </c>
      <c r="Q5130">
        <v>0</v>
      </c>
      <c r="R5130">
        <v>1</v>
      </c>
      <c r="S5130">
        <v>22</v>
      </c>
      <c r="T5130">
        <v>19</v>
      </c>
      <c r="U5130">
        <v>14</v>
      </c>
      <c r="V5130">
        <v>3</v>
      </c>
      <c r="W5130">
        <v>0</v>
      </c>
      <c r="X5130">
        <v>182.27696457918157</v>
      </c>
      <c r="Y5130">
        <v>0</v>
      </c>
      <c r="Z5130">
        <v>0.98469720277240924</v>
      </c>
      <c r="AA5130">
        <v>1389.6604008611826</v>
      </c>
      <c r="AB5130">
        <v>130.21825341035242</v>
      </c>
      <c r="AC5130">
        <v>1929.5935749401929</v>
      </c>
      <c r="AD5130">
        <v>294.37096551676638</v>
      </c>
      <c r="AE5130">
        <v>3927.1048565104479</v>
      </c>
    </row>
    <row r="5131" spans="1:31" x14ac:dyDescent="0.25">
      <c r="A5131">
        <v>2370585</v>
      </c>
      <c r="B5131">
        <v>1</v>
      </c>
      <c r="C5131" t="s">
        <v>80</v>
      </c>
      <c r="D5131" t="s">
        <v>110</v>
      </c>
      <c r="E5131" t="s">
        <v>154</v>
      </c>
      <c r="F5131" t="s">
        <v>10347</v>
      </c>
      <c r="G5131" t="s">
        <v>292</v>
      </c>
      <c r="H5131" t="s">
        <v>151</v>
      </c>
      <c r="I5131" t="s">
        <v>136</v>
      </c>
      <c r="J5131" t="s">
        <v>3</v>
      </c>
      <c r="K5131" t="s">
        <v>138</v>
      </c>
      <c r="L5131" t="s">
        <v>14800</v>
      </c>
      <c r="M5131" t="s">
        <v>14801</v>
      </c>
      <c r="N5131">
        <v>3.7694444439999999</v>
      </c>
      <c r="O5131">
        <v>0</v>
      </c>
      <c r="P5131">
        <v>311</v>
      </c>
      <c r="Q5131">
        <v>0</v>
      </c>
      <c r="R5131">
        <v>0</v>
      </c>
      <c r="S5131">
        <v>0</v>
      </c>
      <c r="T5131">
        <v>32</v>
      </c>
      <c r="U5131">
        <v>0</v>
      </c>
      <c r="V5131">
        <v>0</v>
      </c>
      <c r="W5131">
        <v>0</v>
      </c>
      <c r="X5131">
        <v>375.81575227552787</v>
      </c>
      <c r="Y5131">
        <v>0</v>
      </c>
      <c r="Z5131">
        <v>0</v>
      </c>
      <c r="AA5131">
        <v>0</v>
      </c>
      <c r="AB5131">
        <v>142.23322809527701</v>
      </c>
      <c r="AC5131">
        <v>0</v>
      </c>
      <c r="AD5131">
        <v>0</v>
      </c>
      <c r="AE5131">
        <v>518.04898037080488</v>
      </c>
    </row>
    <row r="5132" spans="1:31" x14ac:dyDescent="0.25">
      <c r="A5132">
        <v>2370230</v>
      </c>
      <c r="B5132">
        <v>1</v>
      </c>
      <c r="C5132" t="s">
        <v>80</v>
      </c>
      <c r="D5132" t="s">
        <v>83</v>
      </c>
      <c r="E5132" t="s">
        <v>225</v>
      </c>
      <c r="F5132" t="s">
        <v>14802</v>
      </c>
      <c r="G5132" t="s">
        <v>292</v>
      </c>
      <c r="H5132" t="s">
        <v>151</v>
      </c>
      <c r="I5132" t="s">
        <v>136</v>
      </c>
      <c r="J5132" t="s">
        <v>3</v>
      </c>
      <c r="K5132" t="s">
        <v>138</v>
      </c>
      <c r="L5132" t="s">
        <v>14803</v>
      </c>
      <c r="M5132" t="s">
        <v>14804</v>
      </c>
      <c r="N5132">
        <v>6.0047222219999998</v>
      </c>
      <c r="O5132">
        <v>0</v>
      </c>
      <c r="P5132">
        <v>87</v>
      </c>
      <c r="Q5132">
        <v>0</v>
      </c>
      <c r="R5132">
        <v>0</v>
      </c>
      <c r="S5132">
        <v>0</v>
      </c>
      <c r="T5132">
        <v>8</v>
      </c>
      <c r="U5132">
        <v>0</v>
      </c>
      <c r="V5132">
        <v>0</v>
      </c>
      <c r="W5132">
        <v>0</v>
      </c>
      <c r="X5132">
        <v>119.43536693799767</v>
      </c>
      <c r="Y5132">
        <v>0</v>
      </c>
      <c r="Z5132">
        <v>0</v>
      </c>
      <c r="AA5132">
        <v>0</v>
      </c>
      <c r="AB5132">
        <v>8.7706272955300815</v>
      </c>
      <c r="AC5132">
        <v>0</v>
      </c>
      <c r="AD5132">
        <v>0</v>
      </c>
      <c r="AE5132">
        <v>128.20599423352775</v>
      </c>
    </row>
    <row r="5133" spans="1:31" x14ac:dyDescent="0.25">
      <c r="A5133">
        <v>2370376</v>
      </c>
      <c r="B5133">
        <v>1</v>
      </c>
      <c r="C5133" t="s">
        <v>80</v>
      </c>
      <c r="D5133" t="s">
        <v>107</v>
      </c>
      <c r="E5133" t="s">
        <v>148</v>
      </c>
      <c r="F5133" t="s">
        <v>14805</v>
      </c>
      <c r="G5133" t="s">
        <v>160</v>
      </c>
      <c r="H5133" t="s">
        <v>151</v>
      </c>
      <c r="I5133" t="s">
        <v>136</v>
      </c>
      <c r="J5133" t="s">
        <v>137</v>
      </c>
      <c r="K5133" t="s">
        <v>138</v>
      </c>
      <c r="L5133" t="s">
        <v>14806</v>
      </c>
      <c r="M5133" t="s">
        <v>14807</v>
      </c>
      <c r="N5133">
        <v>4.7261111109999998</v>
      </c>
      <c r="O5133">
        <v>0</v>
      </c>
      <c r="P5133">
        <v>1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</row>
    <row r="5134" spans="1:31" x14ac:dyDescent="0.25">
      <c r="A5134">
        <v>2370399</v>
      </c>
      <c r="B5134">
        <v>1</v>
      </c>
      <c r="C5134" t="s">
        <v>80</v>
      </c>
      <c r="D5134" t="s">
        <v>107</v>
      </c>
      <c r="E5134" t="s">
        <v>166</v>
      </c>
      <c r="F5134" t="s">
        <v>14808</v>
      </c>
      <c r="G5134" t="s">
        <v>168</v>
      </c>
      <c r="H5134" t="s">
        <v>135</v>
      </c>
      <c r="I5134" t="s">
        <v>136</v>
      </c>
      <c r="J5134" t="s">
        <v>137</v>
      </c>
      <c r="K5134" t="s">
        <v>138</v>
      </c>
      <c r="L5134" t="s">
        <v>14809</v>
      </c>
      <c r="M5134" t="s">
        <v>14810</v>
      </c>
      <c r="N5134">
        <v>1.144722222</v>
      </c>
      <c r="O5134">
        <v>3</v>
      </c>
      <c r="P5134">
        <v>236</v>
      </c>
      <c r="Q5134">
        <v>67</v>
      </c>
      <c r="R5134">
        <v>107</v>
      </c>
      <c r="S5134">
        <v>26</v>
      </c>
      <c r="T5134">
        <v>32</v>
      </c>
      <c r="U5134">
        <v>2</v>
      </c>
      <c r="V5134">
        <v>0</v>
      </c>
      <c r="W5134">
        <v>0.91773016631663806</v>
      </c>
      <c r="X5134">
        <v>42.431879814019034</v>
      </c>
      <c r="Y5134">
        <v>474.79374696866995</v>
      </c>
      <c r="Z5134">
        <v>174.41806879342647</v>
      </c>
      <c r="AA5134">
        <v>92.763519809532795</v>
      </c>
      <c r="AB5134">
        <v>57.190806631600267</v>
      </c>
      <c r="AC5134">
        <v>1.9397133939073203</v>
      </c>
      <c r="AD5134">
        <v>0</v>
      </c>
      <c r="AE5134">
        <v>844.45546557747241</v>
      </c>
    </row>
    <row r="5135" spans="1:31" x14ac:dyDescent="0.25">
      <c r="A5135">
        <v>2370276</v>
      </c>
      <c r="B5135">
        <v>1</v>
      </c>
      <c r="C5135" t="s">
        <v>80</v>
      </c>
      <c r="D5135" t="s">
        <v>83</v>
      </c>
      <c r="E5135" t="s">
        <v>154</v>
      </c>
      <c r="F5135" t="s">
        <v>14811</v>
      </c>
      <c r="G5135" t="s">
        <v>244</v>
      </c>
      <c r="H5135" t="s">
        <v>151</v>
      </c>
      <c r="I5135" t="s">
        <v>136</v>
      </c>
      <c r="J5135" t="s">
        <v>137</v>
      </c>
      <c r="K5135" t="s">
        <v>245</v>
      </c>
      <c r="L5135" t="s">
        <v>14812</v>
      </c>
      <c r="M5135" t="s">
        <v>14813</v>
      </c>
      <c r="N5135">
        <v>1.2450000000000001</v>
      </c>
      <c r="O5135">
        <v>0</v>
      </c>
      <c r="P5135">
        <v>0</v>
      </c>
      <c r="Q5135">
        <v>0</v>
      </c>
      <c r="R5135">
        <v>4</v>
      </c>
      <c r="S5135">
        <v>0</v>
      </c>
      <c r="T5135">
        <v>24</v>
      </c>
      <c r="U5135">
        <v>0</v>
      </c>
      <c r="V5135">
        <v>2</v>
      </c>
      <c r="W5135">
        <v>0</v>
      </c>
      <c r="X5135">
        <v>0</v>
      </c>
      <c r="Y5135">
        <v>0</v>
      </c>
      <c r="Z5135">
        <v>10.188245085892298</v>
      </c>
      <c r="AA5135">
        <v>0</v>
      </c>
      <c r="AB5135">
        <v>79.288255620084399</v>
      </c>
      <c r="AC5135">
        <v>0</v>
      </c>
      <c r="AD5135">
        <v>26.977772620363613</v>
      </c>
      <c r="AE5135">
        <v>116.4542733263403</v>
      </c>
    </row>
    <row r="5136" spans="1:31" x14ac:dyDescent="0.25">
      <c r="A5136">
        <v>2370591</v>
      </c>
      <c r="B5136">
        <v>1</v>
      </c>
      <c r="C5136" t="s">
        <v>80</v>
      </c>
      <c r="D5136" t="s">
        <v>102</v>
      </c>
      <c r="E5136" t="s">
        <v>225</v>
      </c>
      <c r="F5136" t="s">
        <v>14814</v>
      </c>
      <c r="G5136" t="s">
        <v>219</v>
      </c>
      <c r="H5136" t="s">
        <v>151</v>
      </c>
      <c r="I5136" t="s">
        <v>136</v>
      </c>
      <c r="J5136" t="s">
        <v>137</v>
      </c>
      <c r="K5136" t="s">
        <v>138</v>
      </c>
      <c r="L5136" t="s">
        <v>14815</v>
      </c>
      <c r="M5136" t="s">
        <v>14816</v>
      </c>
      <c r="N5136">
        <v>1.55</v>
      </c>
      <c r="O5136">
        <v>0</v>
      </c>
      <c r="P5136">
        <v>10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4.064273656996944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4.064273656996944</v>
      </c>
    </row>
    <row r="5137" spans="1:31" x14ac:dyDescent="0.25">
      <c r="A5137">
        <v>2370190</v>
      </c>
      <c r="B5137">
        <v>1</v>
      </c>
      <c r="C5137" t="s">
        <v>80</v>
      </c>
      <c r="D5137" t="s">
        <v>107</v>
      </c>
      <c r="E5137" t="s">
        <v>132</v>
      </c>
      <c r="F5137" t="s">
        <v>14817</v>
      </c>
      <c r="G5137" t="s">
        <v>142</v>
      </c>
      <c r="H5137" t="s">
        <v>135</v>
      </c>
      <c r="I5137" t="s">
        <v>136</v>
      </c>
      <c r="J5137" t="s">
        <v>137</v>
      </c>
      <c r="K5137" t="s">
        <v>138</v>
      </c>
      <c r="L5137" t="s">
        <v>14818</v>
      </c>
      <c r="M5137" t="s">
        <v>14819</v>
      </c>
      <c r="N5137">
        <v>1.0747222219999999</v>
      </c>
      <c r="O5137">
        <v>0</v>
      </c>
      <c r="P5137">
        <v>192</v>
      </c>
      <c r="Q5137">
        <v>0</v>
      </c>
      <c r="R5137">
        <v>0</v>
      </c>
      <c r="S5137">
        <v>0</v>
      </c>
      <c r="T5137">
        <v>3</v>
      </c>
      <c r="U5137">
        <v>0</v>
      </c>
      <c r="V5137">
        <v>0</v>
      </c>
      <c r="W5137">
        <v>0</v>
      </c>
      <c r="X5137">
        <v>48.529987396501227</v>
      </c>
      <c r="Y5137">
        <v>0</v>
      </c>
      <c r="Z5137">
        <v>0</v>
      </c>
      <c r="AA5137">
        <v>0</v>
      </c>
      <c r="AB5137">
        <v>5.2452868198890501</v>
      </c>
      <c r="AC5137">
        <v>0</v>
      </c>
      <c r="AD5137">
        <v>0</v>
      </c>
      <c r="AE5137">
        <v>53.775274216390279</v>
      </c>
    </row>
    <row r="5138" spans="1:31" x14ac:dyDescent="0.25">
      <c r="A5138">
        <v>2370485</v>
      </c>
      <c r="B5138">
        <v>1</v>
      </c>
      <c r="C5138" t="s">
        <v>80</v>
      </c>
      <c r="D5138" t="s">
        <v>84</v>
      </c>
      <c r="E5138" t="s">
        <v>175</v>
      </c>
      <c r="F5138" t="s">
        <v>14820</v>
      </c>
      <c r="G5138" t="s">
        <v>177</v>
      </c>
      <c r="H5138" t="s">
        <v>151</v>
      </c>
      <c r="I5138" t="s">
        <v>136</v>
      </c>
      <c r="J5138" t="s">
        <v>137</v>
      </c>
      <c r="K5138" t="s">
        <v>138</v>
      </c>
      <c r="L5138" t="s">
        <v>14821</v>
      </c>
      <c r="M5138" t="s">
        <v>14822</v>
      </c>
      <c r="N5138">
        <v>3.3761111110000002</v>
      </c>
      <c r="O5138">
        <v>0</v>
      </c>
      <c r="P5138">
        <v>37</v>
      </c>
      <c r="Q5138">
        <v>0</v>
      </c>
      <c r="R5138">
        <v>0</v>
      </c>
      <c r="S5138">
        <v>0</v>
      </c>
      <c r="T5138">
        <v>10</v>
      </c>
      <c r="U5138">
        <v>0</v>
      </c>
      <c r="V5138">
        <v>0</v>
      </c>
      <c r="W5138">
        <v>0</v>
      </c>
      <c r="X5138">
        <v>28.72604128561332</v>
      </c>
      <c r="Y5138">
        <v>0</v>
      </c>
      <c r="Z5138">
        <v>0</v>
      </c>
      <c r="AA5138">
        <v>0</v>
      </c>
      <c r="AB5138">
        <v>25.804348924438173</v>
      </c>
      <c r="AC5138">
        <v>0</v>
      </c>
      <c r="AD5138">
        <v>0</v>
      </c>
      <c r="AE5138">
        <v>54.530390210051493</v>
      </c>
    </row>
    <row r="5139" spans="1:31" x14ac:dyDescent="0.25">
      <c r="A5139">
        <v>2370522</v>
      </c>
      <c r="B5139">
        <v>1</v>
      </c>
      <c r="C5139" t="s">
        <v>80</v>
      </c>
      <c r="D5139" t="s">
        <v>105</v>
      </c>
      <c r="E5139" t="s">
        <v>154</v>
      </c>
      <c r="F5139" t="s">
        <v>14823</v>
      </c>
      <c r="G5139" t="s">
        <v>299</v>
      </c>
      <c r="H5139" t="s">
        <v>151</v>
      </c>
      <c r="I5139" t="s">
        <v>136</v>
      </c>
      <c r="J5139" t="s">
        <v>137</v>
      </c>
      <c r="K5139" t="s">
        <v>138</v>
      </c>
      <c r="L5139" t="s">
        <v>14824</v>
      </c>
      <c r="M5139" t="s">
        <v>14825</v>
      </c>
      <c r="N5139">
        <v>1.2497222219999999</v>
      </c>
      <c r="O5139">
        <v>0</v>
      </c>
      <c r="P5139">
        <v>3</v>
      </c>
      <c r="Q5139">
        <v>0</v>
      </c>
      <c r="R5139">
        <v>7</v>
      </c>
      <c r="S5139">
        <v>0</v>
      </c>
      <c r="T5139">
        <v>2</v>
      </c>
      <c r="U5139">
        <v>0</v>
      </c>
      <c r="V5139">
        <v>0</v>
      </c>
      <c r="W5139">
        <v>0</v>
      </c>
      <c r="X5139">
        <v>1.2874797821002431</v>
      </c>
      <c r="Y5139">
        <v>0</v>
      </c>
      <c r="Z5139">
        <v>3.5139312642843792</v>
      </c>
      <c r="AA5139">
        <v>0</v>
      </c>
      <c r="AB5139">
        <v>3.6877414277523202</v>
      </c>
      <c r="AC5139">
        <v>0</v>
      </c>
      <c r="AD5139">
        <v>0</v>
      </c>
      <c r="AE5139">
        <v>8.489152474136942</v>
      </c>
    </row>
    <row r="5140" spans="1:31" x14ac:dyDescent="0.25">
      <c r="A5140">
        <v>2370336</v>
      </c>
      <c r="B5140">
        <v>1</v>
      </c>
      <c r="C5140" t="s">
        <v>80</v>
      </c>
      <c r="D5140" t="s">
        <v>89</v>
      </c>
      <c r="E5140" t="s">
        <v>225</v>
      </c>
      <c r="F5140" t="s">
        <v>14826</v>
      </c>
      <c r="G5140" t="s">
        <v>2040</v>
      </c>
      <c r="H5140" t="s">
        <v>151</v>
      </c>
      <c r="I5140" t="s">
        <v>136</v>
      </c>
      <c r="J5140" t="s">
        <v>137</v>
      </c>
      <c r="K5140" t="s">
        <v>138</v>
      </c>
      <c r="L5140" t="s">
        <v>14827</v>
      </c>
      <c r="M5140" t="s">
        <v>14828</v>
      </c>
      <c r="N5140">
        <v>0.389444444</v>
      </c>
      <c r="O5140">
        <v>0</v>
      </c>
      <c r="P5140">
        <v>48</v>
      </c>
      <c r="Q5140">
        <v>0</v>
      </c>
      <c r="R5140">
        <v>0</v>
      </c>
      <c r="S5140">
        <v>0</v>
      </c>
      <c r="T5140">
        <v>5</v>
      </c>
      <c r="U5140">
        <v>0</v>
      </c>
      <c r="V5140">
        <v>0</v>
      </c>
      <c r="W5140">
        <v>0</v>
      </c>
      <c r="X5140">
        <v>5.014177436786099</v>
      </c>
      <c r="Y5140">
        <v>0</v>
      </c>
      <c r="Z5140">
        <v>0</v>
      </c>
      <c r="AA5140">
        <v>0</v>
      </c>
      <c r="AB5140">
        <v>3.6183054980234983</v>
      </c>
      <c r="AC5140">
        <v>0</v>
      </c>
      <c r="AD5140">
        <v>0</v>
      </c>
      <c r="AE5140">
        <v>8.6324829348095982</v>
      </c>
    </row>
    <row r="5141" spans="1:31" x14ac:dyDescent="0.25">
      <c r="A5141">
        <v>2370196</v>
      </c>
      <c r="B5141">
        <v>1</v>
      </c>
      <c r="C5141" t="s">
        <v>81</v>
      </c>
      <c r="D5141" t="s">
        <v>127</v>
      </c>
      <c r="E5141" t="s">
        <v>171</v>
      </c>
      <c r="F5141" t="s">
        <v>14829</v>
      </c>
      <c r="G5141" t="s">
        <v>168</v>
      </c>
      <c r="H5141" t="s">
        <v>135</v>
      </c>
      <c r="I5141" t="s">
        <v>136</v>
      </c>
      <c r="J5141" t="s">
        <v>137</v>
      </c>
      <c r="K5141" t="s">
        <v>138</v>
      </c>
      <c r="L5141" t="s">
        <v>14830</v>
      </c>
      <c r="M5141" t="s">
        <v>14831</v>
      </c>
      <c r="N5141">
        <v>3.3386111110000001</v>
      </c>
      <c r="O5141">
        <v>0</v>
      </c>
      <c r="P5141">
        <v>361</v>
      </c>
      <c r="Q5141">
        <v>0</v>
      </c>
      <c r="R5141">
        <v>22</v>
      </c>
      <c r="S5141">
        <v>0</v>
      </c>
      <c r="T5141">
        <v>44</v>
      </c>
      <c r="U5141">
        <v>0</v>
      </c>
      <c r="V5141">
        <v>0</v>
      </c>
      <c r="W5141">
        <v>0</v>
      </c>
      <c r="X5141">
        <v>289.02459986175677</v>
      </c>
      <c r="Y5141">
        <v>0</v>
      </c>
      <c r="Z5141">
        <v>192.62607146479021</v>
      </c>
      <c r="AA5141">
        <v>0</v>
      </c>
      <c r="AB5141">
        <v>58.168543982267288</v>
      </c>
      <c r="AC5141">
        <v>0</v>
      </c>
      <c r="AD5141">
        <v>0</v>
      </c>
      <c r="AE5141">
        <v>539.81921530881425</v>
      </c>
    </row>
    <row r="5142" spans="1:31" x14ac:dyDescent="0.25">
      <c r="A5142">
        <v>2370528</v>
      </c>
      <c r="B5142">
        <v>1</v>
      </c>
      <c r="C5142" t="s">
        <v>81</v>
      </c>
      <c r="D5142" t="s">
        <v>113</v>
      </c>
      <c r="E5142" t="s">
        <v>148</v>
      </c>
      <c r="F5142" t="s">
        <v>14832</v>
      </c>
      <c r="G5142" t="s">
        <v>240</v>
      </c>
      <c r="H5142" t="s">
        <v>151</v>
      </c>
      <c r="I5142" t="s">
        <v>136</v>
      </c>
      <c r="J5142" t="s">
        <v>137</v>
      </c>
      <c r="K5142" t="s">
        <v>138</v>
      </c>
      <c r="L5142" t="s">
        <v>14833</v>
      </c>
      <c r="M5142" t="s">
        <v>14834</v>
      </c>
      <c r="N5142">
        <v>2.0191666659999998</v>
      </c>
      <c r="O5142">
        <v>0</v>
      </c>
      <c r="P5142">
        <v>2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1.2892190721444257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1.2892190721444257</v>
      </c>
    </row>
    <row r="5143" spans="1:31" x14ac:dyDescent="0.25">
      <c r="A5143">
        <v>2370339</v>
      </c>
      <c r="B5143">
        <v>1</v>
      </c>
      <c r="C5143" t="s">
        <v>80</v>
      </c>
      <c r="D5143" t="s">
        <v>95</v>
      </c>
      <c r="E5143" t="s">
        <v>225</v>
      </c>
      <c r="F5143" t="s">
        <v>14782</v>
      </c>
      <c r="G5143" t="s">
        <v>219</v>
      </c>
      <c r="H5143" t="s">
        <v>151</v>
      </c>
      <c r="I5143" t="s">
        <v>136</v>
      </c>
      <c r="J5143" t="s">
        <v>137</v>
      </c>
      <c r="K5143" t="s">
        <v>138</v>
      </c>
      <c r="L5143" t="s">
        <v>14835</v>
      </c>
      <c r="M5143" t="s">
        <v>14836</v>
      </c>
      <c r="N5143">
        <v>1.1202777770000001</v>
      </c>
      <c r="O5143">
        <v>0</v>
      </c>
      <c r="P5143">
        <v>18</v>
      </c>
      <c r="Q5143">
        <v>0</v>
      </c>
      <c r="R5143">
        <v>1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4.912828554758967</v>
      </c>
      <c r="Y5143">
        <v>0</v>
      </c>
      <c r="Z5143">
        <v>0.74122932437534672</v>
      </c>
      <c r="AA5143">
        <v>0</v>
      </c>
      <c r="AB5143">
        <v>0</v>
      </c>
      <c r="AC5143">
        <v>0</v>
      </c>
      <c r="AD5143">
        <v>0</v>
      </c>
      <c r="AE5143">
        <v>5.6540578791343137</v>
      </c>
    </row>
    <row r="5144" spans="1:31" x14ac:dyDescent="0.25">
      <c r="A5144">
        <v>2370216</v>
      </c>
      <c r="B5144">
        <v>1</v>
      </c>
      <c r="C5144" t="s">
        <v>80</v>
      </c>
      <c r="D5144" t="s">
        <v>97</v>
      </c>
      <c r="E5144" t="s">
        <v>171</v>
      </c>
      <c r="F5144" t="s">
        <v>668</v>
      </c>
      <c r="G5144" t="s">
        <v>168</v>
      </c>
      <c r="H5144" t="s">
        <v>135</v>
      </c>
      <c r="I5144" t="s">
        <v>136</v>
      </c>
      <c r="J5144" t="s">
        <v>137</v>
      </c>
      <c r="K5144" t="s">
        <v>138</v>
      </c>
      <c r="L5144" t="s">
        <v>14837</v>
      </c>
      <c r="M5144" t="s">
        <v>14838</v>
      </c>
      <c r="N5144">
        <v>1.8705555549999999</v>
      </c>
      <c r="O5144">
        <v>3</v>
      </c>
      <c r="P5144">
        <v>367</v>
      </c>
      <c r="Q5144">
        <v>5</v>
      </c>
      <c r="R5144">
        <v>67</v>
      </c>
      <c r="S5144">
        <v>10</v>
      </c>
      <c r="T5144">
        <v>44</v>
      </c>
      <c r="U5144">
        <v>1</v>
      </c>
      <c r="V5144">
        <v>0</v>
      </c>
      <c r="W5144">
        <v>392.86694222657599</v>
      </c>
      <c r="X5144">
        <v>278.60703740657988</v>
      </c>
      <c r="Y5144">
        <v>499.29223740729537</v>
      </c>
      <c r="Z5144">
        <v>68.638927040757238</v>
      </c>
      <c r="AA5144">
        <v>156.73311420067066</v>
      </c>
      <c r="AB5144">
        <v>127.94421324107505</v>
      </c>
      <c r="AC5144">
        <v>103.27814692389396</v>
      </c>
      <c r="AD5144">
        <v>0</v>
      </c>
      <c r="AE5144">
        <v>1627.3606184468479</v>
      </c>
    </row>
    <row r="5145" spans="1:31" x14ac:dyDescent="0.25">
      <c r="A5145">
        <v>2370210</v>
      </c>
      <c r="B5145">
        <v>1</v>
      </c>
      <c r="C5145" t="s">
        <v>80</v>
      </c>
      <c r="D5145" t="s">
        <v>106</v>
      </c>
      <c r="E5145" t="s">
        <v>166</v>
      </c>
      <c r="F5145" t="s">
        <v>14839</v>
      </c>
      <c r="G5145" t="s">
        <v>168</v>
      </c>
      <c r="H5145" t="s">
        <v>135</v>
      </c>
      <c r="I5145" t="s">
        <v>136</v>
      </c>
      <c r="J5145" t="s">
        <v>137</v>
      </c>
      <c r="K5145" t="s">
        <v>138</v>
      </c>
      <c r="L5145" t="s">
        <v>14840</v>
      </c>
      <c r="M5145" t="s">
        <v>14841</v>
      </c>
      <c r="N5145">
        <v>1.716111111</v>
      </c>
      <c r="O5145">
        <v>0</v>
      </c>
      <c r="P5145">
        <v>382</v>
      </c>
      <c r="Q5145">
        <v>0</v>
      </c>
      <c r="R5145">
        <v>6</v>
      </c>
      <c r="S5145">
        <v>3</v>
      </c>
      <c r="T5145">
        <v>27</v>
      </c>
      <c r="U5145">
        <v>0</v>
      </c>
      <c r="V5145">
        <v>0</v>
      </c>
      <c r="W5145">
        <v>0</v>
      </c>
      <c r="X5145">
        <v>119.58987184905064</v>
      </c>
      <c r="Y5145">
        <v>0</v>
      </c>
      <c r="Z5145">
        <v>6.1979461396485007</v>
      </c>
      <c r="AA5145">
        <v>4.8275277880150274</v>
      </c>
      <c r="AB5145">
        <v>30.5437111567588</v>
      </c>
      <c r="AC5145">
        <v>0</v>
      </c>
      <c r="AD5145">
        <v>0</v>
      </c>
      <c r="AE5145">
        <v>161.15905693347298</v>
      </c>
    </row>
    <row r="5146" spans="1:31" x14ac:dyDescent="0.25">
      <c r="A5146">
        <v>2370508</v>
      </c>
      <c r="B5146">
        <v>1</v>
      </c>
      <c r="C5146" t="s">
        <v>80</v>
      </c>
      <c r="D5146" t="s">
        <v>104</v>
      </c>
      <c r="E5146" t="s">
        <v>132</v>
      </c>
      <c r="F5146" t="s">
        <v>14842</v>
      </c>
      <c r="G5146" t="s">
        <v>142</v>
      </c>
      <c r="H5146" t="s">
        <v>135</v>
      </c>
      <c r="I5146" t="s">
        <v>136</v>
      </c>
      <c r="J5146" t="s">
        <v>137</v>
      </c>
      <c r="K5146" t="s">
        <v>138</v>
      </c>
      <c r="L5146" t="s">
        <v>14843</v>
      </c>
      <c r="M5146" t="s">
        <v>14844</v>
      </c>
      <c r="N5146">
        <v>0.73305555499999997</v>
      </c>
      <c r="O5146">
        <v>1</v>
      </c>
      <c r="P5146">
        <v>0</v>
      </c>
      <c r="Q5146">
        <v>4</v>
      </c>
      <c r="R5146">
        <v>0</v>
      </c>
      <c r="S5146">
        <v>2</v>
      </c>
      <c r="T5146">
        <v>0</v>
      </c>
      <c r="U5146">
        <v>0</v>
      </c>
      <c r="V5146">
        <v>0</v>
      </c>
      <c r="W5146">
        <v>0.72692805716012221</v>
      </c>
      <c r="X5146">
        <v>0</v>
      </c>
      <c r="Y5146">
        <v>17.83754287846611</v>
      </c>
      <c r="Z5146">
        <v>0</v>
      </c>
      <c r="AA5146">
        <v>3.1832781841880284</v>
      </c>
      <c r="AB5146">
        <v>0</v>
      </c>
      <c r="AC5146">
        <v>0</v>
      </c>
      <c r="AD5146">
        <v>0</v>
      </c>
      <c r="AE5146">
        <v>21.747749119814262</v>
      </c>
    </row>
    <row r="5147" spans="1:31" x14ac:dyDescent="0.25">
      <c r="A5147">
        <v>2370359</v>
      </c>
      <c r="B5147">
        <v>1</v>
      </c>
      <c r="C5147" t="s">
        <v>80</v>
      </c>
      <c r="D5147" t="s">
        <v>83</v>
      </c>
      <c r="E5147" t="s">
        <v>148</v>
      </c>
      <c r="F5147" t="s">
        <v>14845</v>
      </c>
      <c r="G5147" t="s">
        <v>150</v>
      </c>
      <c r="H5147" t="s">
        <v>151</v>
      </c>
      <c r="I5147" t="s">
        <v>136</v>
      </c>
      <c r="J5147" t="s">
        <v>137</v>
      </c>
      <c r="K5147" t="s">
        <v>138</v>
      </c>
      <c r="L5147" t="s">
        <v>14846</v>
      </c>
      <c r="M5147" t="s">
        <v>14847</v>
      </c>
      <c r="N5147">
        <v>0.94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2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0.79664607864037751</v>
      </c>
      <c r="AC5147">
        <v>0</v>
      </c>
      <c r="AD5147">
        <v>0</v>
      </c>
      <c r="AE5147">
        <v>0.79664607864037751</v>
      </c>
    </row>
    <row r="5148" spans="1:31" x14ac:dyDescent="0.25">
      <c r="A5148">
        <v>2370256</v>
      </c>
      <c r="B5148">
        <v>1</v>
      </c>
      <c r="C5148" t="s">
        <v>80</v>
      </c>
      <c r="D5148" t="s">
        <v>94</v>
      </c>
      <c r="E5148" t="s">
        <v>166</v>
      </c>
      <c r="F5148" t="s">
        <v>14848</v>
      </c>
      <c r="G5148" t="s">
        <v>244</v>
      </c>
      <c r="H5148" t="s">
        <v>135</v>
      </c>
      <c r="I5148" t="s">
        <v>136</v>
      </c>
      <c r="J5148" t="s">
        <v>137</v>
      </c>
      <c r="K5148" t="s">
        <v>245</v>
      </c>
      <c r="L5148" t="s">
        <v>14849</v>
      </c>
      <c r="M5148" t="s">
        <v>14850</v>
      </c>
      <c r="N5148">
        <v>8.2208333329999999</v>
      </c>
      <c r="O5148">
        <v>0</v>
      </c>
      <c r="P5148">
        <v>157</v>
      </c>
      <c r="Q5148">
        <v>0</v>
      </c>
      <c r="R5148">
        <v>4</v>
      </c>
      <c r="S5148">
        <v>4</v>
      </c>
      <c r="T5148">
        <v>28</v>
      </c>
      <c r="U5148">
        <v>5</v>
      </c>
      <c r="V5148">
        <v>0</v>
      </c>
      <c r="W5148">
        <v>0</v>
      </c>
      <c r="X5148">
        <v>219.70138738457365</v>
      </c>
      <c r="Y5148">
        <v>0</v>
      </c>
      <c r="Z5148">
        <v>1.07591562250632</v>
      </c>
      <c r="AA5148">
        <v>1152.0784913880473</v>
      </c>
      <c r="AB5148">
        <v>192.3842974444205</v>
      </c>
      <c r="AC5148">
        <v>2109.9022233138403</v>
      </c>
      <c r="AD5148">
        <v>0</v>
      </c>
      <c r="AE5148">
        <v>3675.1423151533882</v>
      </c>
    </row>
    <row r="5149" spans="1:31" x14ac:dyDescent="0.25">
      <c r="A5149">
        <v>2370279</v>
      </c>
      <c r="B5149">
        <v>1</v>
      </c>
      <c r="C5149" t="s">
        <v>81</v>
      </c>
      <c r="D5149" t="s">
        <v>114</v>
      </c>
      <c r="E5149" t="s">
        <v>132</v>
      </c>
      <c r="F5149" t="s">
        <v>3633</v>
      </c>
      <c r="G5149" t="s">
        <v>134</v>
      </c>
      <c r="H5149" t="s">
        <v>135</v>
      </c>
      <c r="I5149" t="s">
        <v>136</v>
      </c>
      <c r="J5149" t="s">
        <v>137</v>
      </c>
      <c r="K5149" t="s">
        <v>138</v>
      </c>
      <c r="L5149" t="s">
        <v>14851</v>
      </c>
      <c r="M5149" t="s">
        <v>14852</v>
      </c>
      <c r="N5149">
        <v>2.1183333329999998</v>
      </c>
      <c r="O5149">
        <v>0</v>
      </c>
      <c r="P5149">
        <v>309</v>
      </c>
      <c r="Q5149">
        <v>0</v>
      </c>
      <c r="R5149">
        <v>0</v>
      </c>
      <c r="S5149">
        <v>2</v>
      </c>
      <c r="T5149">
        <v>15</v>
      </c>
      <c r="U5149">
        <v>0</v>
      </c>
      <c r="V5149">
        <v>0</v>
      </c>
      <c r="W5149">
        <v>0</v>
      </c>
      <c r="X5149">
        <v>73.545913568406561</v>
      </c>
      <c r="Y5149">
        <v>0</v>
      </c>
      <c r="Z5149">
        <v>0</v>
      </c>
      <c r="AA5149">
        <v>6.9339806825469985</v>
      </c>
      <c r="AB5149">
        <v>9.7053998318079682</v>
      </c>
      <c r="AC5149">
        <v>0</v>
      </c>
      <c r="AD5149">
        <v>0</v>
      </c>
      <c r="AE5149">
        <v>90.18529408276153</v>
      </c>
    </row>
    <row r="5150" spans="1:31" x14ac:dyDescent="0.25">
      <c r="A5150">
        <v>2370419</v>
      </c>
      <c r="B5150">
        <v>1</v>
      </c>
      <c r="C5150" t="s">
        <v>81</v>
      </c>
      <c r="D5150" t="s">
        <v>113</v>
      </c>
      <c r="E5150" t="s">
        <v>148</v>
      </c>
      <c r="F5150" t="s">
        <v>14853</v>
      </c>
      <c r="G5150" t="s">
        <v>160</v>
      </c>
      <c r="H5150" t="s">
        <v>151</v>
      </c>
      <c r="I5150" t="s">
        <v>136</v>
      </c>
      <c r="J5150" t="s">
        <v>137</v>
      </c>
      <c r="K5150" t="s">
        <v>138</v>
      </c>
      <c r="L5150" t="s">
        <v>14854</v>
      </c>
      <c r="M5150" t="s">
        <v>14855</v>
      </c>
      <c r="N5150">
        <v>1.717222222</v>
      </c>
      <c r="O5150">
        <v>0</v>
      </c>
      <c r="P5150">
        <v>1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0.2177184837724867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0.2177184837724867</v>
      </c>
    </row>
    <row r="5151" spans="1:31" x14ac:dyDescent="0.25">
      <c r="A5151">
        <v>2370296</v>
      </c>
      <c r="B5151">
        <v>1</v>
      </c>
      <c r="C5151" t="s">
        <v>80</v>
      </c>
      <c r="D5151" t="s">
        <v>94</v>
      </c>
      <c r="E5151" t="s">
        <v>166</v>
      </c>
      <c r="F5151" t="s">
        <v>14856</v>
      </c>
      <c r="G5151" t="s">
        <v>244</v>
      </c>
      <c r="H5151" t="s">
        <v>135</v>
      </c>
      <c r="I5151" t="s">
        <v>136</v>
      </c>
      <c r="J5151" t="s">
        <v>137</v>
      </c>
      <c r="K5151" t="s">
        <v>245</v>
      </c>
      <c r="L5151" t="s">
        <v>14857</v>
      </c>
      <c r="M5151" t="s">
        <v>14858</v>
      </c>
      <c r="N5151">
        <v>4.4941666659999999</v>
      </c>
      <c r="O5151">
        <v>0</v>
      </c>
      <c r="P5151">
        <v>0</v>
      </c>
      <c r="Q5151">
        <v>7</v>
      </c>
      <c r="R5151">
        <v>7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219.39042863952182</v>
      </c>
      <c r="Z5151">
        <v>98.215631885533043</v>
      </c>
      <c r="AA5151">
        <v>0</v>
      </c>
      <c r="AB5151">
        <v>0</v>
      </c>
      <c r="AC5151">
        <v>0</v>
      </c>
      <c r="AD5151">
        <v>0</v>
      </c>
      <c r="AE5151">
        <v>317.60606052505489</v>
      </c>
    </row>
    <row r="5152" spans="1:31" x14ac:dyDescent="0.25">
      <c r="A5152">
        <v>2370379</v>
      </c>
      <c r="B5152">
        <v>1</v>
      </c>
      <c r="C5152" t="s">
        <v>80</v>
      </c>
      <c r="D5152" t="s">
        <v>110</v>
      </c>
      <c r="E5152" t="s">
        <v>148</v>
      </c>
      <c r="F5152" t="s">
        <v>14859</v>
      </c>
      <c r="G5152" t="s">
        <v>160</v>
      </c>
      <c r="H5152" t="s">
        <v>151</v>
      </c>
      <c r="I5152" t="s">
        <v>136</v>
      </c>
      <c r="J5152" t="s">
        <v>137</v>
      </c>
      <c r="K5152" t="s">
        <v>138</v>
      </c>
      <c r="L5152" t="s">
        <v>14860</v>
      </c>
      <c r="M5152" t="s">
        <v>14861</v>
      </c>
      <c r="N5152">
        <v>1.564166666</v>
      </c>
      <c r="O5152">
        <v>0</v>
      </c>
      <c r="P5152">
        <v>1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0.82731409532093214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0.82731409532093214</v>
      </c>
    </row>
    <row r="5153" spans="1:31" x14ac:dyDescent="0.25">
      <c r="A5153">
        <v>2370233</v>
      </c>
      <c r="B5153">
        <v>1</v>
      </c>
      <c r="C5153" t="s">
        <v>80</v>
      </c>
      <c r="D5153" t="s">
        <v>82</v>
      </c>
      <c r="E5153" t="s">
        <v>148</v>
      </c>
      <c r="F5153" t="s">
        <v>14862</v>
      </c>
      <c r="G5153" t="s">
        <v>160</v>
      </c>
      <c r="H5153" t="s">
        <v>151</v>
      </c>
      <c r="I5153" t="s">
        <v>136</v>
      </c>
      <c r="J5153" t="s">
        <v>137</v>
      </c>
      <c r="K5153" t="s">
        <v>138</v>
      </c>
      <c r="L5153" t="s">
        <v>14863</v>
      </c>
      <c r="M5153" t="s">
        <v>14864</v>
      </c>
      <c r="N5153">
        <v>1.3033333330000001</v>
      </c>
      <c r="O5153">
        <v>0</v>
      </c>
      <c r="P5153">
        <v>4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0.91474032815806983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0.91474032815806983</v>
      </c>
    </row>
    <row r="5154" spans="1:31" x14ac:dyDescent="0.25">
      <c r="A5154">
        <v>2370482</v>
      </c>
      <c r="B5154">
        <v>1</v>
      </c>
      <c r="C5154" t="s">
        <v>81</v>
      </c>
      <c r="D5154" t="s">
        <v>121</v>
      </c>
      <c r="E5154" t="s">
        <v>132</v>
      </c>
      <c r="F5154" t="s">
        <v>14865</v>
      </c>
      <c r="G5154" t="s">
        <v>168</v>
      </c>
      <c r="H5154" t="s">
        <v>135</v>
      </c>
      <c r="I5154" t="s">
        <v>136</v>
      </c>
      <c r="J5154" t="s">
        <v>137</v>
      </c>
      <c r="K5154" t="s">
        <v>138</v>
      </c>
      <c r="L5154" t="s">
        <v>14866</v>
      </c>
      <c r="M5154" t="s">
        <v>14867</v>
      </c>
      <c r="N5154">
        <v>0.58083333299999995</v>
      </c>
      <c r="O5154">
        <v>0</v>
      </c>
      <c r="P5154">
        <v>1241</v>
      </c>
      <c r="Q5154">
        <v>0</v>
      </c>
      <c r="R5154">
        <v>15</v>
      </c>
      <c r="S5154">
        <v>6</v>
      </c>
      <c r="T5154">
        <v>290</v>
      </c>
      <c r="U5154">
        <v>0</v>
      </c>
      <c r="V5154">
        <v>1</v>
      </c>
      <c r="W5154">
        <v>0</v>
      </c>
      <c r="X5154">
        <v>124.49533117172375</v>
      </c>
      <c r="Y5154">
        <v>0</v>
      </c>
      <c r="Z5154">
        <v>5.4924104285309285</v>
      </c>
      <c r="AA5154">
        <v>78.064579275038682</v>
      </c>
      <c r="AB5154">
        <v>78.61816773258208</v>
      </c>
      <c r="AC5154">
        <v>0</v>
      </c>
      <c r="AD5154">
        <v>22.842243048838967</v>
      </c>
      <c r="AE5154">
        <v>309.51273165671438</v>
      </c>
    </row>
    <row r="5155" spans="1:31" x14ac:dyDescent="0.25">
      <c r="A5155">
        <v>2370362</v>
      </c>
      <c r="B5155">
        <v>1</v>
      </c>
      <c r="C5155" t="s">
        <v>80</v>
      </c>
      <c r="D5155" t="s">
        <v>94</v>
      </c>
      <c r="E5155" t="s">
        <v>225</v>
      </c>
      <c r="F5155" t="s">
        <v>14868</v>
      </c>
      <c r="G5155" t="s">
        <v>219</v>
      </c>
      <c r="H5155" t="s">
        <v>151</v>
      </c>
      <c r="I5155" t="s">
        <v>136</v>
      </c>
      <c r="J5155" t="s">
        <v>137</v>
      </c>
      <c r="K5155" t="s">
        <v>138</v>
      </c>
      <c r="L5155" t="s">
        <v>14869</v>
      </c>
      <c r="M5155" t="s">
        <v>14870</v>
      </c>
      <c r="N5155">
        <v>0.57805555500000005</v>
      </c>
      <c r="O5155">
        <v>0</v>
      </c>
      <c r="P5155">
        <v>6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0.70553297641058033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0.70553297641058033</v>
      </c>
    </row>
    <row r="5156" spans="1:31" x14ac:dyDescent="0.25">
      <c r="A5156">
        <v>2370170</v>
      </c>
      <c r="B5156">
        <v>1</v>
      </c>
      <c r="C5156" t="s">
        <v>81</v>
      </c>
      <c r="D5156" t="s">
        <v>112</v>
      </c>
      <c r="E5156" t="s">
        <v>166</v>
      </c>
      <c r="F5156" t="s">
        <v>14871</v>
      </c>
      <c r="G5156" t="s">
        <v>168</v>
      </c>
      <c r="H5156" t="s">
        <v>135</v>
      </c>
      <c r="I5156" t="s">
        <v>136</v>
      </c>
      <c r="J5156" t="s">
        <v>137</v>
      </c>
      <c r="K5156" t="s">
        <v>138</v>
      </c>
      <c r="L5156" t="s">
        <v>14872</v>
      </c>
      <c r="M5156" t="s">
        <v>14873</v>
      </c>
      <c r="N5156">
        <v>1.405</v>
      </c>
      <c r="O5156">
        <v>0</v>
      </c>
      <c r="P5156">
        <v>0</v>
      </c>
      <c r="Q5156">
        <v>0</v>
      </c>
      <c r="R5156">
        <v>0</v>
      </c>
      <c r="S5156">
        <v>2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98.366513406530913</v>
      </c>
      <c r="AB5156">
        <v>0</v>
      </c>
      <c r="AC5156">
        <v>0</v>
      </c>
      <c r="AD5156">
        <v>0</v>
      </c>
      <c r="AE5156">
        <v>98.366513406530913</v>
      </c>
    </row>
    <row r="5157" spans="1:31" x14ac:dyDescent="0.25">
      <c r="A5157">
        <v>2370193</v>
      </c>
      <c r="B5157">
        <v>1</v>
      </c>
      <c r="C5157" t="s">
        <v>80</v>
      </c>
      <c r="D5157" t="s">
        <v>106</v>
      </c>
      <c r="E5157" t="s">
        <v>225</v>
      </c>
      <c r="F5157" t="s">
        <v>5576</v>
      </c>
      <c r="G5157" t="s">
        <v>288</v>
      </c>
      <c r="H5157" t="s">
        <v>151</v>
      </c>
      <c r="I5157" t="s">
        <v>136</v>
      </c>
      <c r="J5157" t="s">
        <v>137</v>
      </c>
      <c r="K5157" t="s">
        <v>138</v>
      </c>
      <c r="L5157" t="s">
        <v>14874</v>
      </c>
      <c r="M5157" t="s">
        <v>14875</v>
      </c>
      <c r="N5157">
        <v>1.473055555</v>
      </c>
      <c r="O5157">
        <v>0</v>
      </c>
      <c r="P5157">
        <v>7</v>
      </c>
      <c r="Q5157">
        <v>0</v>
      </c>
      <c r="R5157">
        <v>8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2.1734400836921401</v>
      </c>
      <c r="Y5157">
        <v>0</v>
      </c>
      <c r="Z5157">
        <v>14.529349621498596</v>
      </c>
      <c r="AA5157">
        <v>0</v>
      </c>
      <c r="AB5157">
        <v>0</v>
      </c>
      <c r="AC5157">
        <v>0</v>
      </c>
      <c r="AD5157">
        <v>0</v>
      </c>
      <c r="AE5157">
        <v>16.702789705190735</v>
      </c>
    </row>
    <row r="5158" spans="1:31" x14ac:dyDescent="0.25">
      <c r="A5158">
        <v>2370548</v>
      </c>
      <c r="B5158">
        <v>1</v>
      </c>
      <c r="C5158" t="s">
        <v>80</v>
      </c>
      <c r="D5158" t="s">
        <v>101</v>
      </c>
      <c r="E5158" t="s">
        <v>148</v>
      </c>
      <c r="F5158" t="s">
        <v>14876</v>
      </c>
      <c r="G5158" t="s">
        <v>160</v>
      </c>
      <c r="H5158" t="s">
        <v>151</v>
      </c>
      <c r="I5158" t="s">
        <v>136</v>
      </c>
      <c r="J5158" t="s">
        <v>137</v>
      </c>
      <c r="K5158" t="s">
        <v>138</v>
      </c>
      <c r="L5158" t="s">
        <v>14877</v>
      </c>
      <c r="M5158" t="s">
        <v>14878</v>
      </c>
      <c r="N5158">
        <v>1.106944444</v>
      </c>
      <c r="O5158">
        <v>0</v>
      </c>
      <c r="P5158">
        <v>1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0.33425698462822923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0.33425698462822923</v>
      </c>
    </row>
    <row r="5159" spans="1:31" x14ac:dyDescent="0.25">
      <c r="A5159">
        <v>2370293</v>
      </c>
      <c r="B5159">
        <v>1</v>
      </c>
      <c r="C5159" t="s">
        <v>80</v>
      </c>
      <c r="D5159" t="s">
        <v>90</v>
      </c>
      <c r="E5159" t="s">
        <v>132</v>
      </c>
      <c r="F5159" t="s">
        <v>13857</v>
      </c>
      <c r="G5159" t="s">
        <v>2141</v>
      </c>
      <c r="H5159" t="s">
        <v>135</v>
      </c>
      <c r="I5159" t="s">
        <v>136</v>
      </c>
      <c r="J5159" t="s">
        <v>137</v>
      </c>
      <c r="K5159" t="s">
        <v>138</v>
      </c>
      <c r="L5159" t="s">
        <v>14879</v>
      </c>
      <c r="M5159" t="s">
        <v>14880</v>
      </c>
      <c r="N5159">
        <v>2.4075000000000002</v>
      </c>
      <c r="O5159">
        <v>0</v>
      </c>
      <c r="P5159">
        <v>375</v>
      </c>
      <c r="Q5159">
        <v>0</v>
      </c>
      <c r="R5159">
        <v>0</v>
      </c>
      <c r="S5159">
        <v>0</v>
      </c>
      <c r="T5159">
        <v>28</v>
      </c>
      <c r="U5159">
        <v>0</v>
      </c>
      <c r="V5159">
        <v>0</v>
      </c>
      <c r="W5159">
        <v>0</v>
      </c>
      <c r="X5159">
        <v>246.81771908853156</v>
      </c>
      <c r="Y5159">
        <v>0</v>
      </c>
      <c r="Z5159">
        <v>0</v>
      </c>
      <c r="AA5159">
        <v>0</v>
      </c>
      <c r="AB5159">
        <v>34.203452862759114</v>
      </c>
      <c r="AC5159">
        <v>0</v>
      </c>
      <c r="AD5159">
        <v>0</v>
      </c>
      <c r="AE5159">
        <v>281.02117195129068</v>
      </c>
    </row>
    <row r="5160" spans="1:31" x14ac:dyDescent="0.25">
      <c r="A5160">
        <v>2370213</v>
      </c>
      <c r="B5160">
        <v>1</v>
      </c>
      <c r="C5160" t="s">
        <v>80</v>
      </c>
      <c r="D5160" t="s">
        <v>103</v>
      </c>
      <c r="E5160" t="s">
        <v>171</v>
      </c>
      <c r="F5160" t="s">
        <v>11930</v>
      </c>
      <c r="G5160" t="s">
        <v>168</v>
      </c>
      <c r="H5160" t="s">
        <v>135</v>
      </c>
      <c r="I5160" t="s">
        <v>136</v>
      </c>
      <c r="J5160" t="s">
        <v>137</v>
      </c>
      <c r="K5160" t="s">
        <v>138</v>
      </c>
      <c r="L5160" t="s">
        <v>5606</v>
      </c>
      <c r="M5160" t="s">
        <v>14881</v>
      </c>
      <c r="N5160">
        <v>0.25527777699999998</v>
      </c>
      <c r="O5160">
        <v>20</v>
      </c>
      <c r="P5160">
        <v>1647</v>
      </c>
      <c r="Q5160">
        <v>21</v>
      </c>
      <c r="R5160">
        <v>98</v>
      </c>
      <c r="S5160">
        <v>15</v>
      </c>
      <c r="T5160">
        <v>208</v>
      </c>
      <c r="U5160">
        <v>0</v>
      </c>
      <c r="V5160">
        <v>0</v>
      </c>
      <c r="W5160">
        <v>2.8445891273280268</v>
      </c>
      <c r="X5160">
        <v>93.860311207163278</v>
      </c>
      <c r="Y5160">
        <v>32.526181797013265</v>
      </c>
      <c r="Z5160">
        <v>14.254098460535626</v>
      </c>
      <c r="AA5160">
        <v>10.68884980076033</v>
      </c>
      <c r="AB5160">
        <v>22.361931643520254</v>
      </c>
      <c r="AC5160">
        <v>0</v>
      </c>
      <c r="AD5160">
        <v>0</v>
      </c>
      <c r="AE5160">
        <v>176.53596203632077</v>
      </c>
    </row>
    <row r="5161" spans="1:31" x14ac:dyDescent="0.25">
      <c r="A5161">
        <v>2370711</v>
      </c>
      <c r="B5161">
        <v>1</v>
      </c>
      <c r="C5161" t="s">
        <v>80</v>
      </c>
      <c r="D5161" t="s">
        <v>92</v>
      </c>
      <c r="E5161" t="s">
        <v>154</v>
      </c>
      <c r="F5161" t="s">
        <v>14882</v>
      </c>
      <c r="G5161" t="s">
        <v>244</v>
      </c>
      <c r="H5161" t="s">
        <v>151</v>
      </c>
      <c r="I5161" t="s">
        <v>136</v>
      </c>
      <c r="J5161" t="s">
        <v>137</v>
      </c>
      <c r="K5161" t="s">
        <v>245</v>
      </c>
      <c r="L5161" t="s">
        <v>14883</v>
      </c>
      <c r="M5161" t="s">
        <v>14884</v>
      </c>
      <c r="N5161">
        <v>0.48333333299999998</v>
      </c>
      <c r="O5161">
        <v>0</v>
      </c>
      <c r="P5161">
        <v>3</v>
      </c>
      <c r="Q5161">
        <v>0</v>
      </c>
      <c r="R5161">
        <v>14</v>
      </c>
      <c r="S5161">
        <v>0</v>
      </c>
      <c r="T5161">
        <v>5</v>
      </c>
      <c r="U5161">
        <v>0</v>
      </c>
      <c r="V5161">
        <v>0</v>
      </c>
      <c r="W5161">
        <v>0</v>
      </c>
      <c r="X5161">
        <v>0.18529903288633334</v>
      </c>
      <c r="Y5161">
        <v>0</v>
      </c>
      <c r="Z5161">
        <v>2.1570994146246667</v>
      </c>
      <c r="AA5161">
        <v>0</v>
      </c>
      <c r="AB5161">
        <v>4.2777707896866</v>
      </c>
      <c r="AC5161">
        <v>0</v>
      </c>
      <c r="AD5161">
        <v>0</v>
      </c>
      <c r="AE5161">
        <v>6.6201692371976</v>
      </c>
    </row>
    <row r="5162" spans="1:31" x14ac:dyDescent="0.25">
      <c r="A5162">
        <v>2370462</v>
      </c>
      <c r="B5162">
        <v>1</v>
      </c>
      <c r="C5162" t="s">
        <v>81</v>
      </c>
      <c r="D5162" t="s">
        <v>113</v>
      </c>
      <c r="E5162" t="s">
        <v>132</v>
      </c>
      <c r="F5162" t="s">
        <v>14885</v>
      </c>
      <c r="G5162" t="s">
        <v>252</v>
      </c>
      <c r="H5162" t="s">
        <v>135</v>
      </c>
      <c r="I5162" t="s">
        <v>136</v>
      </c>
      <c r="J5162" t="s">
        <v>137</v>
      </c>
      <c r="K5162" t="s">
        <v>245</v>
      </c>
      <c r="L5162" t="s">
        <v>14886</v>
      </c>
      <c r="M5162" t="s">
        <v>14887</v>
      </c>
      <c r="N5162">
        <v>7.5197222220000004</v>
      </c>
      <c r="O5162">
        <v>0</v>
      </c>
      <c r="P5162">
        <v>26</v>
      </c>
      <c r="Q5162">
        <v>1</v>
      </c>
      <c r="R5162">
        <v>8</v>
      </c>
      <c r="S5162">
        <v>0</v>
      </c>
      <c r="T5162">
        <v>3</v>
      </c>
      <c r="U5162">
        <v>0</v>
      </c>
      <c r="V5162">
        <v>0</v>
      </c>
      <c r="W5162">
        <v>0</v>
      </c>
      <c r="X5162">
        <v>106.74537371095386</v>
      </c>
      <c r="Y5162">
        <v>0</v>
      </c>
      <c r="Z5162">
        <v>119.38120931965082</v>
      </c>
      <c r="AA5162">
        <v>0</v>
      </c>
      <c r="AB5162">
        <v>2.1548056399986106</v>
      </c>
      <c r="AC5162">
        <v>0</v>
      </c>
      <c r="AD5162">
        <v>0</v>
      </c>
      <c r="AE5162">
        <v>228.28138867060329</v>
      </c>
    </row>
    <row r="5163" spans="1:31" x14ac:dyDescent="0.25">
      <c r="A5163">
        <v>2370356</v>
      </c>
      <c r="B5163">
        <v>1</v>
      </c>
      <c r="C5163" t="s">
        <v>81</v>
      </c>
      <c r="D5163" t="s">
        <v>122</v>
      </c>
      <c r="E5163" t="s">
        <v>148</v>
      </c>
      <c r="F5163" t="s">
        <v>14888</v>
      </c>
      <c r="G5163" t="s">
        <v>160</v>
      </c>
      <c r="H5163" t="s">
        <v>151</v>
      </c>
      <c r="I5163" t="s">
        <v>136</v>
      </c>
      <c r="J5163" t="s">
        <v>137</v>
      </c>
      <c r="K5163" t="s">
        <v>138</v>
      </c>
      <c r="L5163" t="s">
        <v>14889</v>
      </c>
      <c r="M5163" t="s">
        <v>14890</v>
      </c>
      <c r="N5163">
        <v>3.1397222220000001</v>
      </c>
      <c r="O5163">
        <v>0</v>
      </c>
      <c r="P5163">
        <v>1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5.8211222969616677E-3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5.8211222969616677E-3</v>
      </c>
    </row>
    <row r="5164" spans="1:31" x14ac:dyDescent="0.25">
      <c r="A5164">
        <v>2370468</v>
      </c>
      <c r="B5164">
        <v>1</v>
      </c>
      <c r="C5164" t="s">
        <v>80</v>
      </c>
      <c r="D5164" t="s">
        <v>93</v>
      </c>
      <c r="E5164" t="s">
        <v>225</v>
      </c>
      <c r="F5164" t="s">
        <v>14891</v>
      </c>
      <c r="G5164" t="s">
        <v>181</v>
      </c>
      <c r="H5164" t="s">
        <v>151</v>
      </c>
      <c r="I5164" t="s">
        <v>136</v>
      </c>
      <c r="J5164" t="s">
        <v>137</v>
      </c>
      <c r="K5164" t="s">
        <v>138</v>
      </c>
      <c r="L5164" t="s">
        <v>14892</v>
      </c>
      <c r="M5164" t="s">
        <v>14893</v>
      </c>
      <c r="N5164">
        <v>3.1972222220000002</v>
      </c>
      <c r="O5164">
        <v>0</v>
      </c>
      <c r="P5164">
        <v>5</v>
      </c>
      <c r="Q5164">
        <v>0</v>
      </c>
      <c r="R5164">
        <v>5</v>
      </c>
      <c r="S5164">
        <v>0</v>
      </c>
      <c r="T5164">
        <v>1</v>
      </c>
      <c r="U5164">
        <v>0</v>
      </c>
      <c r="V5164">
        <v>0</v>
      </c>
      <c r="W5164">
        <v>0</v>
      </c>
      <c r="X5164">
        <v>3.9927459566063024</v>
      </c>
      <c r="Y5164">
        <v>0</v>
      </c>
      <c r="Z5164">
        <v>36.492398078945904</v>
      </c>
      <c r="AA5164">
        <v>0</v>
      </c>
      <c r="AB5164">
        <v>6.973406090486205</v>
      </c>
      <c r="AC5164">
        <v>0</v>
      </c>
      <c r="AD5164">
        <v>0</v>
      </c>
      <c r="AE5164">
        <v>47.458550126038411</v>
      </c>
    </row>
    <row r="5165" spans="1:31" x14ac:dyDescent="0.25">
      <c r="A5165">
        <v>2370345</v>
      </c>
      <c r="B5165">
        <v>1</v>
      </c>
      <c r="C5165" t="s">
        <v>80</v>
      </c>
      <c r="D5165" t="s">
        <v>98</v>
      </c>
      <c r="E5165" t="s">
        <v>166</v>
      </c>
      <c r="F5165" t="s">
        <v>3905</v>
      </c>
      <c r="G5165" t="s">
        <v>244</v>
      </c>
      <c r="H5165" t="s">
        <v>135</v>
      </c>
      <c r="I5165" t="s">
        <v>136</v>
      </c>
      <c r="J5165" t="s">
        <v>137</v>
      </c>
      <c r="K5165" t="s">
        <v>245</v>
      </c>
      <c r="L5165" t="s">
        <v>14894</v>
      </c>
      <c r="M5165" t="s">
        <v>14895</v>
      </c>
      <c r="N5165">
        <v>1.6358333329999999</v>
      </c>
      <c r="O5165">
        <v>0</v>
      </c>
      <c r="P5165">
        <v>21</v>
      </c>
      <c r="Q5165">
        <v>29</v>
      </c>
      <c r="R5165">
        <v>188</v>
      </c>
      <c r="S5165">
        <v>11</v>
      </c>
      <c r="T5165">
        <v>66</v>
      </c>
      <c r="U5165">
        <v>2</v>
      </c>
      <c r="V5165">
        <v>0</v>
      </c>
      <c r="W5165">
        <v>0</v>
      </c>
      <c r="X5165">
        <v>23.9374813108737</v>
      </c>
      <c r="Y5165">
        <v>570.73396841481929</v>
      </c>
      <c r="Z5165">
        <v>1893.4832364212341</v>
      </c>
      <c r="AA5165">
        <v>185.17551942389329</v>
      </c>
      <c r="AB5165">
        <v>394.49304068862955</v>
      </c>
      <c r="AC5165">
        <v>149.03348111780906</v>
      </c>
      <c r="AD5165">
        <v>0</v>
      </c>
      <c r="AE5165">
        <v>3216.8567273772587</v>
      </c>
    </row>
    <row r="5166" spans="1:31" x14ac:dyDescent="0.25">
      <c r="A5166">
        <v>2370428</v>
      </c>
      <c r="B5166">
        <v>1</v>
      </c>
      <c r="C5166" t="s">
        <v>80</v>
      </c>
      <c r="D5166" t="s">
        <v>96</v>
      </c>
      <c r="E5166" t="s">
        <v>148</v>
      </c>
      <c r="F5166" t="s">
        <v>14896</v>
      </c>
      <c r="G5166" t="s">
        <v>160</v>
      </c>
      <c r="H5166" t="s">
        <v>151</v>
      </c>
      <c r="I5166" t="s">
        <v>136</v>
      </c>
      <c r="J5166" t="s">
        <v>137</v>
      </c>
      <c r="K5166" t="s">
        <v>138</v>
      </c>
      <c r="L5166" t="s">
        <v>14897</v>
      </c>
      <c r="M5166" t="s">
        <v>14898</v>
      </c>
      <c r="N5166">
        <v>3.4922222220000001</v>
      </c>
      <c r="O5166">
        <v>0</v>
      </c>
      <c r="P5166">
        <v>1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0.1929483385089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0.1929483385089</v>
      </c>
    </row>
    <row r="5167" spans="1:31" x14ac:dyDescent="0.25">
      <c r="A5167">
        <v>2370282</v>
      </c>
      <c r="B5167">
        <v>1</v>
      </c>
      <c r="C5167" t="s">
        <v>80</v>
      </c>
      <c r="D5167" t="s">
        <v>105</v>
      </c>
      <c r="E5167" t="s">
        <v>132</v>
      </c>
      <c r="F5167" t="s">
        <v>14899</v>
      </c>
      <c r="G5167" t="s">
        <v>134</v>
      </c>
      <c r="H5167" t="s">
        <v>135</v>
      </c>
      <c r="I5167" t="s">
        <v>136</v>
      </c>
      <c r="J5167" t="s">
        <v>137</v>
      </c>
      <c r="K5167" t="s">
        <v>138</v>
      </c>
      <c r="L5167" t="s">
        <v>14900</v>
      </c>
      <c r="M5167" t="s">
        <v>14901</v>
      </c>
      <c r="N5167">
        <v>1.556944444</v>
      </c>
      <c r="O5167">
        <v>1</v>
      </c>
      <c r="P5167">
        <v>0</v>
      </c>
      <c r="Q5167">
        <v>6</v>
      </c>
      <c r="R5167">
        <v>0</v>
      </c>
      <c r="S5167">
        <v>5</v>
      </c>
      <c r="T5167">
        <v>0</v>
      </c>
      <c r="U5167">
        <v>1</v>
      </c>
      <c r="V5167">
        <v>0</v>
      </c>
      <c r="W5167">
        <v>0.14341779874325447</v>
      </c>
      <c r="X5167">
        <v>0</v>
      </c>
      <c r="Y5167">
        <v>43.977782090488326</v>
      </c>
      <c r="Z5167">
        <v>0</v>
      </c>
      <c r="AA5167">
        <v>35.630709704541246</v>
      </c>
      <c r="AB5167">
        <v>0</v>
      </c>
      <c r="AC5167">
        <v>0</v>
      </c>
      <c r="AD5167">
        <v>0</v>
      </c>
      <c r="AE5167">
        <v>79.751909593772837</v>
      </c>
    </row>
    <row r="5168" spans="1:31" x14ac:dyDescent="0.25">
      <c r="A5168">
        <v>2370577</v>
      </c>
      <c r="B5168">
        <v>1</v>
      </c>
      <c r="C5168" t="s">
        <v>80</v>
      </c>
      <c r="D5168" t="s">
        <v>96</v>
      </c>
      <c r="E5168" t="s">
        <v>320</v>
      </c>
      <c r="F5168" t="s">
        <v>2090</v>
      </c>
      <c r="G5168" t="s">
        <v>168</v>
      </c>
      <c r="H5168" t="s">
        <v>135</v>
      </c>
      <c r="I5168" t="s">
        <v>136</v>
      </c>
      <c r="J5168" t="s">
        <v>137</v>
      </c>
      <c r="K5168" t="s">
        <v>138</v>
      </c>
      <c r="L5168" t="s">
        <v>14902</v>
      </c>
      <c r="M5168" t="s">
        <v>14903</v>
      </c>
      <c r="N5168">
        <v>0.55537666600000002</v>
      </c>
      <c r="O5168">
        <v>0</v>
      </c>
      <c r="P5168">
        <v>1596</v>
      </c>
      <c r="Q5168">
        <v>1</v>
      </c>
      <c r="R5168">
        <v>36</v>
      </c>
      <c r="S5168">
        <v>4</v>
      </c>
      <c r="T5168">
        <v>15</v>
      </c>
      <c r="U5168">
        <v>0</v>
      </c>
      <c r="V5168">
        <v>0</v>
      </c>
      <c r="W5168">
        <v>0</v>
      </c>
      <c r="X5168">
        <v>321.49372984450406</v>
      </c>
      <c r="Y5168">
        <v>0.89300213677444451</v>
      </c>
      <c r="Z5168">
        <v>7.5097599947616676</v>
      </c>
      <c r="AA5168">
        <v>46.080596469143323</v>
      </c>
      <c r="AB5168">
        <v>35.417381945814448</v>
      </c>
      <c r="AC5168">
        <v>0</v>
      </c>
      <c r="AD5168">
        <v>0</v>
      </c>
      <c r="AE5168">
        <v>411.39447039099792</v>
      </c>
    </row>
    <row r="5169" spans="1:31" x14ac:dyDescent="0.25">
      <c r="A5169">
        <v>2370531</v>
      </c>
      <c r="B5169">
        <v>1</v>
      </c>
      <c r="C5169" t="s">
        <v>81</v>
      </c>
      <c r="D5169" t="s">
        <v>118</v>
      </c>
      <c r="E5169" t="s">
        <v>132</v>
      </c>
      <c r="F5169" t="s">
        <v>14904</v>
      </c>
      <c r="G5169" t="s">
        <v>134</v>
      </c>
      <c r="H5169" t="s">
        <v>135</v>
      </c>
      <c r="I5169" t="s">
        <v>136</v>
      </c>
      <c r="J5169" t="s">
        <v>137</v>
      </c>
      <c r="K5169" t="s">
        <v>138</v>
      </c>
      <c r="L5169" t="s">
        <v>14905</v>
      </c>
      <c r="M5169" t="s">
        <v>14906</v>
      </c>
      <c r="N5169">
        <v>1.646666666</v>
      </c>
      <c r="O5169">
        <v>0</v>
      </c>
      <c r="P5169">
        <v>104</v>
      </c>
      <c r="Q5169">
        <v>0</v>
      </c>
      <c r="R5169">
        <v>8</v>
      </c>
      <c r="S5169">
        <v>0</v>
      </c>
      <c r="T5169">
        <v>12</v>
      </c>
      <c r="U5169">
        <v>0</v>
      </c>
      <c r="V5169">
        <v>0</v>
      </c>
      <c r="W5169">
        <v>0</v>
      </c>
      <c r="X5169">
        <v>39.239092897254203</v>
      </c>
      <c r="Y5169">
        <v>0</v>
      </c>
      <c r="Z5169">
        <v>14.199194506089846</v>
      </c>
      <c r="AA5169">
        <v>0</v>
      </c>
      <c r="AB5169">
        <v>7.0815419938065158</v>
      </c>
      <c r="AC5169">
        <v>0</v>
      </c>
      <c r="AD5169">
        <v>0</v>
      </c>
      <c r="AE5169">
        <v>60.519829397150566</v>
      </c>
    </row>
    <row r="5170" spans="1:31" x14ac:dyDescent="0.25">
      <c r="A5170">
        <v>2370265</v>
      </c>
      <c r="B5170">
        <v>1</v>
      </c>
      <c r="C5170" t="s">
        <v>80</v>
      </c>
      <c r="D5170" t="s">
        <v>93</v>
      </c>
      <c r="E5170" t="s">
        <v>154</v>
      </c>
      <c r="F5170" t="s">
        <v>14907</v>
      </c>
      <c r="G5170" t="s">
        <v>10275</v>
      </c>
      <c r="H5170" t="s">
        <v>151</v>
      </c>
      <c r="I5170" t="s">
        <v>136</v>
      </c>
      <c r="J5170" t="s">
        <v>137</v>
      </c>
      <c r="K5170" t="s">
        <v>138</v>
      </c>
      <c r="L5170" t="s">
        <v>14908</v>
      </c>
      <c r="M5170" t="s">
        <v>14909</v>
      </c>
      <c r="N5170">
        <v>2.6988888879999999</v>
      </c>
      <c r="O5170">
        <v>0</v>
      </c>
      <c r="P5170">
        <v>13</v>
      </c>
      <c r="Q5170">
        <v>0</v>
      </c>
      <c r="R5170">
        <v>7</v>
      </c>
      <c r="S5170">
        <v>0</v>
      </c>
      <c r="T5170">
        <v>5</v>
      </c>
      <c r="U5170">
        <v>0</v>
      </c>
      <c r="V5170">
        <v>0</v>
      </c>
      <c r="W5170">
        <v>0</v>
      </c>
      <c r="X5170">
        <v>9.2530324551457994</v>
      </c>
      <c r="Y5170">
        <v>0</v>
      </c>
      <c r="Z5170">
        <v>17.573517497213562</v>
      </c>
      <c r="AA5170">
        <v>0</v>
      </c>
      <c r="AB5170">
        <v>35.169673897977276</v>
      </c>
      <c r="AC5170">
        <v>0</v>
      </c>
      <c r="AD5170">
        <v>0</v>
      </c>
      <c r="AE5170">
        <v>61.996223850336634</v>
      </c>
    </row>
    <row r="5171" spans="1:31" x14ac:dyDescent="0.25">
      <c r="A5171">
        <v>2370222</v>
      </c>
      <c r="B5171">
        <v>1</v>
      </c>
      <c r="C5171" t="s">
        <v>80</v>
      </c>
      <c r="D5171" t="s">
        <v>93</v>
      </c>
      <c r="E5171" t="s">
        <v>166</v>
      </c>
      <c r="F5171" t="s">
        <v>14910</v>
      </c>
      <c r="G5171" t="s">
        <v>168</v>
      </c>
      <c r="H5171" t="s">
        <v>135</v>
      </c>
      <c r="I5171" t="s">
        <v>136</v>
      </c>
      <c r="J5171" t="s">
        <v>137</v>
      </c>
      <c r="K5171" t="s">
        <v>138</v>
      </c>
      <c r="L5171" t="s">
        <v>14911</v>
      </c>
      <c r="M5171" t="s">
        <v>14912</v>
      </c>
      <c r="N5171">
        <v>0.39750000000000002</v>
      </c>
      <c r="O5171">
        <v>0</v>
      </c>
      <c r="P5171">
        <v>1092</v>
      </c>
      <c r="Q5171">
        <v>1</v>
      </c>
      <c r="R5171">
        <v>285</v>
      </c>
      <c r="S5171">
        <v>4</v>
      </c>
      <c r="T5171">
        <v>309</v>
      </c>
      <c r="U5171">
        <v>0</v>
      </c>
      <c r="V5171">
        <v>0</v>
      </c>
      <c r="W5171">
        <v>0</v>
      </c>
      <c r="X5171">
        <v>63.005157993118601</v>
      </c>
      <c r="Y5171">
        <v>0</v>
      </c>
      <c r="Z5171">
        <v>155.92965808277265</v>
      </c>
      <c r="AA5171">
        <v>3.6700555261818435</v>
      </c>
      <c r="AB5171">
        <v>49.105841995831675</v>
      </c>
      <c r="AC5171">
        <v>0</v>
      </c>
      <c r="AD5171">
        <v>0</v>
      </c>
      <c r="AE5171">
        <v>271.71071359790477</v>
      </c>
    </row>
    <row r="5172" spans="1:31" x14ac:dyDescent="0.25">
      <c r="A5172">
        <v>2370571</v>
      </c>
      <c r="B5172">
        <v>1</v>
      </c>
      <c r="C5172" t="s">
        <v>80</v>
      </c>
      <c r="D5172" t="s">
        <v>96</v>
      </c>
      <c r="E5172" t="s">
        <v>320</v>
      </c>
      <c r="F5172" t="s">
        <v>2090</v>
      </c>
      <c r="G5172" t="s">
        <v>168</v>
      </c>
      <c r="H5172" t="s">
        <v>135</v>
      </c>
      <c r="I5172" t="s">
        <v>136</v>
      </c>
      <c r="J5172" t="s">
        <v>137</v>
      </c>
      <c r="K5172" t="s">
        <v>138</v>
      </c>
      <c r="L5172" t="s">
        <v>14913</v>
      </c>
      <c r="M5172" t="s">
        <v>14914</v>
      </c>
      <c r="N5172">
        <v>0.10745916599999999</v>
      </c>
      <c r="O5172">
        <v>0</v>
      </c>
      <c r="P5172">
        <v>1611</v>
      </c>
      <c r="Q5172">
        <v>1</v>
      </c>
      <c r="R5172">
        <v>36</v>
      </c>
      <c r="S5172">
        <v>4</v>
      </c>
      <c r="T5172">
        <v>18</v>
      </c>
      <c r="U5172">
        <v>0</v>
      </c>
      <c r="V5172">
        <v>0</v>
      </c>
      <c r="W5172">
        <v>0</v>
      </c>
      <c r="X5172">
        <v>65.123823798740233</v>
      </c>
      <c r="Y5172">
        <v>0.18251806846931748</v>
      </c>
      <c r="Z5172">
        <v>1.5505814207092501</v>
      </c>
      <c r="AA5172">
        <v>9.6400052333606716</v>
      </c>
      <c r="AB5172">
        <v>8.3942060310236055</v>
      </c>
      <c r="AC5172">
        <v>0</v>
      </c>
      <c r="AD5172">
        <v>0</v>
      </c>
      <c r="AE5172">
        <v>84.891134552303072</v>
      </c>
    </row>
    <row r="5173" spans="1:31" x14ac:dyDescent="0.25">
      <c r="A5173">
        <v>2370245</v>
      </c>
      <c r="B5173">
        <v>1</v>
      </c>
      <c r="C5173" t="s">
        <v>80</v>
      </c>
      <c r="D5173" t="s">
        <v>96</v>
      </c>
      <c r="E5173" t="s">
        <v>154</v>
      </c>
      <c r="F5173" t="s">
        <v>14915</v>
      </c>
      <c r="G5173" t="s">
        <v>1306</v>
      </c>
      <c r="H5173" t="s">
        <v>151</v>
      </c>
      <c r="I5173" t="s">
        <v>136</v>
      </c>
      <c r="J5173" t="s">
        <v>137</v>
      </c>
      <c r="K5173" t="s">
        <v>138</v>
      </c>
      <c r="L5173" t="s">
        <v>14916</v>
      </c>
      <c r="M5173" t="s">
        <v>14917</v>
      </c>
      <c r="N5173">
        <v>3.2030555550000002</v>
      </c>
      <c r="O5173">
        <v>0</v>
      </c>
      <c r="P5173">
        <v>71</v>
      </c>
      <c r="Q5173">
        <v>0</v>
      </c>
      <c r="R5173">
        <v>1</v>
      </c>
      <c r="S5173">
        <v>0</v>
      </c>
      <c r="T5173">
        <v>119</v>
      </c>
      <c r="U5173">
        <v>0</v>
      </c>
      <c r="V5173">
        <v>0</v>
      </c>
      <c r="W5173">
        <v>0</v>
      </c>
      <c r="X5173">
        <v>85.65685006671022</v>
      </c>
      <c r="Y5173">
        <v>0</v>
      </c>
      <c r="Z5173">
        <v>0.96357030370828101</v>
      </c>
      <c r="AA5173">
        <v>0</v>
      </c>
      <c r="AB5173">
        <v>251.53694945993067</v>
      </c>
      <c r="AC5173">
        <v>0</v>
      </c>
      <c r="AD5173">
        <v>0</v>
      </c>
      <c r="AE5173">
        <v>338.15736983034918</v>
      </c>
    </row>
    <row r="5174" spans="1:31" x14ac:dyDescent="0.25">
      <c r="A5174">
        <v>2370594</v>
      </c>
      <c r="B5174">
        <v>1</v>
      </c>
      <c r="C5174" t="s">
        <v>80</v>
      </c>
      <c r="D5174" t="s">
        <v>85</v>
      </c>
      <c r="E5174" t="s">
        <v>148</v>
      </c>
      <c r="F5174" t="s">
        <v>9857</v>
      </c>
      <c r="G5174" t="s">
        <v>150</v>
      </c>
      <c r="H5174" t="s">
        <v>151</v>
      </c>
      <c r="I5174" t="s">
        <v>136</v>
      </c>
      <c r="J5174" t="s">
        <v>137</v>
      </c>
      <c r="K5174" t="s">
        <v>138</v>
      </c>
      <c r="L5174" t="s">
        <v>14918</v>
      </c>
      <c r="M5174" t="s">
        <v>14919</v>
      </c>
      <c r="N5174">
        <v>1.634166666</v>
      </c>
      <c r="O5174">
        <v>0</v>
      </c>
      <c r="P5174">
        <v>6</v>
      </c>
      <c r="Q5174">
        <v>0</v>
      </c>
      <c r="R5174">
        <v>0</v>
      </c>
      <c r="S5174">
        <v>0</v>
      </c>
      <c r="T5174">
        <v>1</v>
      </c>
      <c r="U5174">
        <v>0</v>
      </c>
      <c r="V5174">
        <v>0</v>
      </c>
      <c r="W5174">
        <v>0</v>
      </c>
      <c r="X5174">
        <v>4.8341751272157678</v>
      </c>
      <c r="Y5174">
        <v>0</v>
      </c>
      <c r="Z5174">
        <v>0</v>
      </c>
      <c r="AA5174">
        <v>0</v>
      </c>
      <c r="AB5174">
        <v>0.9987230410720811</v>
      </c>
      <c r="AC5174">
        <v>0</v>
      </c>
      <c r="AD5174">
        <v>0</v>
      </c>
      <c r="AE5174">
        <v>5.8328981682878487</v>
      </c>
    </row>
    <row r="5175" spans="1:31" x14ac:dyDescent="0.25">
      <c r="A5175">
        <v>2370325</v>
      </c>
      <c r="B5175">
        <v>1</v>
      </c>
      <c r="C5175" t="s">
        <v>81</v>
      </c>
      <c r="D5175" t="s">
        <v>127</v>
      </c>
      <c r="E5175" t="s">
        <v>132</v>
      </c>
      <c r="F5175" t="s">
        <v>14920</v>
      </c>
      <c r="G5175" t="s">
        <v>168</v>
      </c>
      <c r="H5175" t="s">
        <v>135</v>
      </c>
      <c r="I5175" t="s">
        <v>136</v>
      </c>
      <c r="J5175" t="s">
        <v>137</v>
      </c>
      <c r="K5175" t="s">
        <v>138</v>
      </c>
      <c r="L5175" t="s">
        <v>14921</v>
      </c>
      <c r="M5175" t="s">
        <v>14922</v>
      </c>
      <c r="N5175">
        <v>2.0152777770000001</v>
      </c>
      <c r="O5175">
        <v>0</v>
      </c>
      <c r="P5175">
        <v>220</v>
      </c>
      <c r="Q5175">
        <v>2</v>
      </c>
      <c r="R5175">
        <v>15</v>
      </c>
      <c r="S5175">
        <v>4</v>
      </c>
      <c r="T5175">
        <v>67</v>
      </c>
      <c r="U5175">
        <v>4</v>
      </c>
      <c r="V5175">
        <v>2</v>
      </c>
      <c r="W5175">
        <v>0</v>
      </c>
      <c r="X5175">
        <v>95.716683925183219</v>
      </c>
      <c r="Y5175">
        <v>9.2600312261148598</v>
      </c>
      <c r="Z5175">
        <v>50.013024350507116</v>
      </c>
      <c r="AA5175">
        <v>1693.1558198413959</v>
      </c>
      <c r="AB5175">
        <v>85.181433164202176</v>
      </c>
      <c r="AC5175">
        <v>766.06679646734324</v>
      </c>
      <c r="AD5175">
        <v>2.2512174412510362</v>
      </c>
      <c r="AE5175">
        <v>2701.6450064159976</v>
      </c>
    </row>
    <row r="5176" spans="1:31" x14ac:dyDescent="0.25">
      <c r="A5176">
        <v>2370471</v>
      </c>
      <c r="B5176">
        <v>1</v>
      </c>
      <c r="C5176" t="s">
        <v>80</v>
      </c>
      <c r="D5176" t="s">
        <v>82</v>
      </c>
      <c r="E5176" t="s">
        <v>148</v>
      </c>
      <c r="F5176" t="s">
        <v>14923</v>
      </c>
      <c r="G5176" t="s">
        <v>150</v>
      </c>
      <c r="H5176" t="s">
        <v>151</v>
      </c>
      <c r="I5176" t="s">
        <v>136</v>
      </c>
      <c r="J5176" t="s">
        <v>137</v>
      </c>
      <c r="K5176" t="s">
        <v>138</v>
      </c>
      <c r="L5176" t="s">
        <v>14924</v>
      </c>
      <c r="M5176" t="s">
        <v>14925</v>
      </c>
      <c r="N5176">
        <v>3.3238888879999999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2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33.298065284345945</v>
      </c>
      <c r="AC5176">
        <v>0</v>
      </c>
      <c r="AD5176">
        <v>0</v>
      </c>
      <c r="AE5176">
        <v>33.298065284345945</v>
      </c>
    </row>
    <row r="5177" spans="1:31" x14ac:dyDescent="0.25">
      <c r="A5177">
        <v>2370494</v>
      </c>
      <c r="B5177">
        <v>1</v>
      </c>
      <c r="C5177" t="s">
        <v>81</v>
      </c>
      <c r="D5177" t="s">
        <v>115</v>
      </c>
      <c r="E5177" t="s">
        <v>132</v>
      </c>
      <c r="F5177" t="s">
        <v>14926</v>
      </c>
      <c r="G5177" t="s">
        <v>168</v>
      </c>
      <c r="H5177" t="s">
        <v>135</v>
      </c>
      <c r="I5177" t="s">
        <v>136</v>
      </c>
      <c r="J5177" t="s">
        <v>137</v>
      </c>
      <c r="K5177" t="s">
        <v>138</v>
      </c>
      <c r="L5177" t="s">
        <v>14927</v>
      </c>
      <c r="M5177" t="s">
        <v>14928</v>
      </c>
      <c r="N5177">
        <v>0.48194444400000003</v>
      </c>
      <c r="O5177">
        <v>1</v>
      </c>
      <c r="P5177">
        <v>55</v>
      </c>
      <c r="Q5177">
        <v>0</v>
      </c>
      <c r="R5177">
        <v>9</v>
      </c>
      <c r="S5177">
        <v>4</v>
      </c>
      <c r="T5177">
        <v>10</v>
      </c>
      <c r="U5177">
        <v>3</v>
      </c>
      <c r="V5177">
        <v>0</v>
      </c>
      <c r="W5177">
        <v>0</v>
      </c>
      <c r="X5177">
        <v>8.9588487277274833</v>
      </c>
      <c r="Y5177">
        <v>0</v>
      </c>
      <c r="Z5177">
        <v>6.3116503552446677</v>
      </c>
      <c r="AA5177">
        <v>3.8427011269499793</v>
      </c>
      <c r="AB5177">
        <v>5.9595704145227568</v>
      </c>
      <c r="AC5177">
        <v>39.982677204600186</v>
      </c>
      <c r="AD5177">
        <v>0</v>
      </c>
      <c r="AE5177">
        <v>65.055447829045079</v>
      </c>
    </row>
    <row r="5178" spans="1:31" x14ac:dyDescent="0.25">
      <c r="A5178">
        <v>2370534</v>
      </c>
      <c r="B5178">
        <v>1</v>
      </c>
      <c r="C5178" t="s">
        <v>80</v>
      </c>
      <c r="D5178" t="s">
        <v>90</v>
      </c>
      <c r="E5178" t="s">
        <v>148</v>
      </c>
      <c r="F5178" t="s">
        <v>14929</v>
      </c>
      <c r="G5178" t="s">
        <v>156</v>
      </c>
      <c r="H5178" t="s">
        <v>151</v>
      </c>
      <c r="I5178" t="s">
        <v>136</v>
      </c>
      <c r="J5178" t="s">
        <v>137</v>
      </c>
      <c r="K5178" t="s">
        <v>138</v>
      </c>
      <c r="L5178" t="s">
        <v>14930</v>
      </c>
      <c r="M5178" t="s">
        <v>14931</v>
      </c>
      <c r="N5178">
        <v>1.474722222</v>
      </c>
      <c r="O5178">
        <v>0</v>
      </c>
      <c r="P5178">
        <v>3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2.69741231733917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2.69741231733917</v>
      </c>
    </row>
    <row r="5179" spans="1:31" x14ac:dyDescent="0.25">
      <c r="A5179">
        <v>2370425</v>
      </c>
      <c r="B5179">
        <v>1</v>
      </c>
      <c r="C5179" t="s">
        <v>80</v>
      </c>
      <c r="D5179" t="s">
        <v>85</v>
      </c>
      <c r="E5179" t="s">
        <v>148</v>
      </c>
      <c r="F5179" t="s">
        <v>14932</v>
      </c>
      <c r="G5179" t="s">
        <v>160</v>
      </c>
      <c r="H5179" t="s">
        <v>151</v>
      </c>
      <c r="I5179" t="s">
        <v>136</v>
      </c>
      <c r="J5179" t="s">
        <v>137</v>
      </c>
      <c r="K5179" t="s">
        <v>138</v>
      </c>
      <c r="L5179" t="s">
        <v>14933</v>
      </c>
      <c r="M5179" t="s">
        <v>14934</v>
      </c>
      <c r="N5179">
        <v>1.2322222220000001</v>
      </c>
      <c r="O5179">
        <v>0</v>
      </c>
      <c r="P5179">
        <v>3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0.801137138987699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0.801137138987699</v>
      </c>
    </row>
    <row r="5180" spans="1:31" x14ac:dyDescent="0.25">
      <c r="A5180">
        <v>2370488</v>
      </c>
      <c r="B5180">
        <v>1</v>
      </c>
      <c r="C5180" t="s">
        <v>80</v>
      </c>
      <c r="D5180" t="s">
        <v>98</v>
      </c>
      <c r="E5180" t="s">
        <v>154</v>
      </c>
      <c r="F5180" t="s">
        <v>14935</v>
      </c>
      <c r="G5180" t="s">
        <v>299</v>
      </c>
      <c r="H5180" t="s">
        <v>151</v>
      </c>
      <c r="I5180" t="s">
        <v>136</v>
      </c>
      <c r="J5180" t="s">
        <v>137</v>
      </c>
      <c r="K5180" t="s">
        <v>138</v>
      </c>
      <c r="L5180" t="s">
        <v>14936</v>
      </c>
      <c r="M5180" t="s">
        <v>14937</v>
      </c>
      <c r="N5180">
        <v>0.653888888</v>
      </c>
      <c r="O5180">
        <v>0</v>
      </c>
      <c r="P5180">
        <v>7</v>
      </c>
      <c r="Q5180">
        <v>0</v>
      </c>
      <c r="R5180">
        <v>5</v>
      </c>
      <c r="S5180">
        <v>0</v>
      </c>
      <c r="T5180">
        <v>9</v>
      </c>
      <c r="U5180">
        <v>0</v>
      </c>
      <c r="V5180">
        <v>0</v>
      </c>
      <c r="W5180">
        <v>0</v>
      </c>
      <c r="X5180">
        <v>1.3724928320912233</v>
      </c>
      <c r="Y5180">
        <v>0</v>
      </c>
      <c r="Z5180">
        <v>2.4784804599888179</v>
      </c>
      <c r="AA5180">
        <v>0</v>
      </c>
      <c r="AB5180">
        <v>8.4402356522894166</v>
      </c>
      <c r="AC5180">
        <v>0</v>
      </c>
      <c r="AD5180">
        <v>0</v>
      </c>
      <c r="AE5180">
        <v>12.291208944369458</v>
      </c>
    </row>
    <row r="5181" spans="1:31" x14ac:dyDescent="0.25">
      <c r="A5181">
        <v>2370388</v>
      </c>
      <c r="B5181">
        <v>1</v>
      </c>
      <c r="C5181" t="s">
        <v>81</v>
      </c>
      <c r="D5181" t="s">
        <v>128</v>
      </c>
      <c r="E5181" t="s">
        <v>148</v>
      </c>
      <c r="F5181" t="s">
        <v>14938</v>
      </c>
      <c r="G5181" t="s">
        <v>160</v>
      </c>
      <c r="H5181" t="s">
        <v>151</v>
      </c>
      <c r="I5181" t="s">
        <v>136</v>
      </c>
      <c r="J5181" t="s">
        <v>137</v>
      </c>
      <c r="K5181" t="s">
        <v>138</v>
      </c>
      <c r="L5181" t="s">
        <v>14939</v>
      </c>
      <c r="M5181" t="s">
        <v>14940</v>
      </c>
      <c r="N5181">
        <v>0.99944444399999999</v>
      </c>
      <c r="O5181">
        <v>0</v>
      </c>
      <c r="P5181">
        <v>21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8.6484791604860476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8.6484791604860476</v>
      </c>
    </row>
    <row r="5182" spans="1:31" x14ac:dyDescent="0.25">
      <c r="A5182">
        <v>2370285</v>
      </c>
      <c r="B5182">
        <v>1</v>
      </c>
      <c r="C5182" t="s">
        <v>80</v>
      </c>
      <c r="D5182" t="s">
        <v>90</v>
      </c>
      <c r="E5182" t="s">
        <v>148</v>
      </c>
      <c r="F5182" t="s">
        <v>14941</v>
      </c>
      <c r="G5182" t="s">
        <v>160</v>
      </c>
      <c r="H5182" t="s">
        <v>151</v>
      </c>
      <c r="I5182" t="s">
        <v>136</v>
      </c>
      <c r="J5182" t="s">
        <v>137</v>
      </c>
      <c r="K5182" t="s">
        <v>138</v>
      </c>
      <c r="L5182" t="s">
        <v>14942</v>
      </c>
      <c r="M5182" t="s">
        <v>14943</v>
      </c>
      <c r="N5182">
        <v>2.1150000000000002</v>
      </c>
      <c r="O5182">
        <v>0</v>
      </c>
      <c r="P5182">
        <v>10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5.6768677488527919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5.6768677488527919</v>
      </c>
    </row>
    <row r="5183" spans="1:31" x14ac:dyDescent="0.25">
      <c r="A5183">
        <v>2370574</v>
      </c>
      <c r="B5183">
        <v>1</v>
      </c>
      <c r="C5183" t="s">
        <v>81</v>
      </c>
      <c r="D5183" t="s">
        <v>112</v>
      </c>
      <c r="E5183" t="s">
        <v>148</v>
      </c>
      <c r="F5183" t="s">
        <v>14944</v>
      </c>
      <c r="G5183" t="s">
        <v>160</v>
      </c>
      <c r="H5183" t="s">
        <v>151</v>
      </c>
      <c r="I5183" t="s">
        <v>136</v>
      </c>
      <c r="J5183" t="s">
        <v>137</v>
      </c>
      <c r="K5183" t="s">
        <v>138</v>
      </c>
      <c r="L5183" t="s">
        <v>14945</v>
      </c>
      <c r="M5183" t="s">
        <v>14946</v>
      </c>
      <c r="N5183">
        <v>0.47305555500000002</v>
      </c>
      <c r="O5183">
        <v>0</v>
      </c>
      <c r="P5183">
        <v>2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0.1768007198556861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0.1768007198556861</v>
      </c>
    </row>
    <row r="5184" spans="1:31" x14ac:dyDescent="0.25">
      <c r="A5184">
        <v>2370199</v>
      </c>
      <c r="B5184">
        <v>1</v>
      </c>
      <c r="C5184" t="s">
        <v>81</v>
      </c>
      <c r="D5184" t="s">
        <v>118</v>
      </c>
      <c r="E5184" t="s">
        <v>320</v>
      </c>
      <c r="F5184" t="s">
        <v>14947</v>
      </c>
      <c r="G5184" t="s">
        <v>244</v>
      </c>
      <c r="H5184" t="s">
        <v>135</v>
      </c>
      <c r="I5184" t="s">
        <v>136</v>
      </c>
      <c r="J5184" t="s">
        <v>137</v>
      </c>
      <c r="K5184" t="s">
        <v>245</v>
      </c>
      <c r="L5184" t="s">
        <v>14948</v>
      </c>
      <c r="M5184" t="s">
        <v>14949</v>
      </c>
      <c r="N5184">
        <v>0.953333333</v>
      </c>
      <c r="O5184">
        <v>0</v>
      </c>
      <c r="P5184">
        <v>11070</v>
      </c>
      <c r="Q5184">
        <v>1</v>
      </c>
      <c r="R5184">
        <v>4</v>
      </c>
      <c r="S5184">
        <v>4</v>
      </c>
      <c r="T5184">
        <v>2709</v>
      </c>
      <c r="U5184">
        <v>0</v>
      </c>
      <c r="V5184">
        <v>11</v>
      </c>
      <c r="W5184">
        <v>0</v>
      </c>
      <c r="X5184">
        <v>2185.8993506801576</v>
      </c>
      <c r="Y5184">
        <v>0</v>
      </c>
      <c r="Z5184">
        <v>6.1176257121865607</v>
      </c>
      <c r="AA5184">
        <v>8.9276582391043657</v>
      </c>
      <c r="AB5184">
        <v>1684.0907770061376</v>
      </c>
      <c r="AC5184">
        <v>0</v>
      </c>
      <c r="AD5184">
        <v>134.0727533036482</v>
      </c>
      <c r="AE5184">
        <v>4019.1081649412345</v>
      </c>
    </row>
    <row r="5185" spans="1:31" x14ac:dyDescent="0.25">
      <c r="A5185">
        <v>2370368</v>
      </c>
      <c r="B5185">
        <v>1</v>
      </c>
      <c r="C5185" t="s">
        <v>81</v>
      </c>
      <c r="D5185" t="s">
        <v>127</v>
      </c>
      <c r="E5185" t="s">
        <v>154</v>
      </c>
      <c r="F5185" t="s">
        <v>14950</v>
      </c>
      <c r="G5185" t="s">
        <v>299</v>
      </c>
      <c r="H5185" t="s">
        <v>151</v>
      </c>
      <c r="I5185" t="s">
        <v>136</v>
      </c>
      <c r="J5185" t="s">
        <v>137</v>
      </c>
      <c r="K5185" t="s">
        <v>138</v>
      </c>
      <c r="L5185" t="s">
        <v>14951</v>
      </c>
      <c r="M5185" t="s">
        <v>14952</v>
      </c>
      <c r="N5185">
        <v>0.86944444399999998</v>
      </c>
      <c r="O5185">
        <v>0</v>
      </c>
      <c r="P5185">
        <v>132</v>
      </c>
      <c r="Q5185">
        <v>0</v>
      </c>
      <c r="R5185">
        <v>0</v>
      </c>
      <c r="S5185">
        <v>0</v>
      </c>
      <c r="T5185">
        <v>27</v>
      </c>
      <c r="U5185">
        <v>0</v>
      </c>
      <c r="V5185">
        <v>0</v>
      </c>
      <c r="W5185">
        <v>0</v>
      </c>
      <c r="X5185">
        <v>32.402682273477772</v>
      </c>
      <c r="Y5185">
        <v>0</v>
      </c>
      <c r="Z5185">
        <v>0</v>
      </c>
      <c r="AA5185">
        <v>0</v>
      </c>
      <c r="AB5185">
        <v>34.18805416139741</v>
      </c>
      <c r="AC5185">
        <v>0</v>
      </c>
      <c r="AD5185">
        <v>0</v>
      </c>
      <c r="AE5185">
        <v>66.590736434875183</v>
      </c>
    </row>
    <row r="5186" spans="1:31" x14ac:dyDescent="0.25">
      <c r="A5186">
        <v>2370554</v>
      </c>
      <c r="B5186">
        <v>1</v>
      </c>
      <c r="C5186" t="s">
        <v>81</v>
      </c>
      <c r="D5186" t="s">
        <v>127</v>
      </c>
      <c r="E5186" t="s">
        <v>148</v>
      </c>
      <c r="F5186" t="s">
        <v>14953</v>
      </c>
      <c r="G5186" t="s">
        <v>160</v>
      </c>
      <c r="H5186" t="s">
        <v>151</v>
      </c>
      <c r="I5186" t="s">
        <v>136</v>
      </c>
      <c r="J5186" t="s">
        <v>137</v>
      </c>
      <c r="K5186" t="s">
        <v>138</v>
      </c>
      <c r="L5186" t="s">
        <v>14954</v>
      </c>
      <c r="M5186" t="s">
        <v>14955</v>
      </c>
      <c r="N5186">
        <v>1.7655555549999999</v>
      </c>
      <c r="O5186">
        <v>0</v>
      </c>
      <c r="P5186">
        <v>1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0.75400037696846778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0.75400037696846778</v>
      </c>
    </row>
    <row r="5187" spans="1:31" x14ac:dyDescent="0.25">
      <c r="A5187">
        <v>2370411</v>
      </c>
      <c r="B5187">
        <v>1</v>
      </c>
      <c r="C5187" t="s">
        <v>80</v>
      </c>
      <c r="D5187" t="s">
        <v>106</v>
      </c>
      <c r="E5187" t="s">
        <v>166</v>
      </c>
      <c r="F5187" t="s">
        <v>11656</v>
      </c>
      <c r="G5187" t="s">
        <v>328</v>
      </c>
      <c r="H5187" t="s">
        <v>135</v>
      </c>
      <c r="I5187" t="s">
        <v>136</v>
      </c>
      <c r="J5187" t="s">
        <v>137</v>
      </c>
      <c r="K5187" t="s">
        <v>138</v>
      </c>
      <c r="L5187" t="s">
        <v>14956</v>
      </c>
      <c r="M5187" t="s">
        <v>14957</v>
      </c>
      <c r="N5187">
        <v>0.21944444399999999</v>
      </c>
      <c r="O5187">
        <v>1</v>
      </c>
      <c r="P5187">
        <v>36</v>
      </c>
      <c r="Q5187">
        <v>16</v>
      </c>
      <c r="R5187">
        <v>35</v>
      </c>
      <c r="S5187">
        <v>14</v>
      </c>
      <c r="T5187">
        <v>27</v>
      </c>
      <c r="U5187">
        <v>5</v>
      </c>
      <c r="V5187">
        <v>0</v>
      </c>
      <c r="W5187">
        <v>0.13704944802159721</v>
      </c>
      <c r="X5187">
        <v>5.8400058098052483</v>
      </c>
      <c r="Y5187">
        <v>46.260925717277281</v>
      </c>
      <c r="Z5187">
        <v>38.330123923030975</v>
      </c>
      <c r="AA5187">
        <v>30.304162328324438</v>
      </c>
      <c r="AB5187">
        <v>21.146361365751371</v>
      </c>
      <c r="AC5187">
        <v>25.711553495742688</v>
      </c>
      <c r="AD5187">
        <v>0</v>
      </c>
      <c r="AE5187">
        <v>167.73018208795361</v>
      </c>
    </row>
    <row r="5188" spans="1:31" x14ac:dyDescent="0.25">
      <c r="A5188">
        <v>2370262</v>
      </c>
      <c r="B5188">
        <v>1</v>
      </c>
      <c r="C5188" t="s">
        <v>81</v>
      </c>
      <c r="D5188" t="s">
        <v>127</v>
      </c>
      <c r="E5188" t="s">
        <v>171</v>
      </c>
      <c r="F5188" t="s">
        <v>11097</v>
      </c>
      <c r="G5188" t="s">
        <v>168</v>
      </c>
      <c r="H5188" t="s">
        <v>135</v>
      </c>
      <c r="I5188" t="s">
        <v>136</v>
      </c>
      <c r="J5188" t="s">
        <v>137</v>
      </c>
      <c r="K5188" t="s">
        <v>138</v>
      </c>
      <c r="L5188" t="s">
        <v>14958</v>
      </c>
      <c r="M5188" t="s">
        <v>14959</v>
      </c>
      <c r="N5188">
        <v>3.335555555</v>
      </c>
      <c r="O5188">
        <v>0</v>
      </c>
      <c r="P5188">
        <v>3</v>
      </c>
      <c r="Q5188">
        <v>39</v>
      </c>
      <c r="R5188">
        <v>35</v>
      </c>
      <c r="S5188">
        <v>6</v>
      </c>
      <c r="T5188">
        <v>2</v>
      </c>
      <c r="U5188">
        <v>0</v>
      </c>
      <c r="V5188">
        <v>0</v>
      </c>
      <c r="W5188">
        <v>0</v>
      </c>
      <c r="X5188">
        <v>0.56648695661262216</v>
      </c>
      <c r="Y5188">
        <v>201.79162917940366</v>
      </c>
      <c r="Z5188">
        <v>260.31178617802914</v>
      </c>
      <c r="AA5188">
        <v>53.203244200713378</v>
      </c>
      <c r="AB5188">
        <v>5.6954544594269718</v>
      </c>
      <c r="AC5188">
        <v>0</v>
      </c>
      <c r="AD5188">
        <v>0</v>
      </c>
      <c r="AE5188">
        <v>521.56860097418576</v>
      </c>
    </row>
    <row r="5189" spans="1:31" x14ac:dyDescent="0.25">
      <c r="A5189">
        <v>2371038</v>
      </c>
      <c r="B5189">
        <v>1</v>
      </c>
      <c r="C5189" t="s">
        <v>81</v>
      </c>
      <c r="D5189" t="s">
        <v>128</v>
      </c>
      <c r="E5189" t="s">
        <v>225</v>
      </c>
      <c r="F5189" t="s">
        <v>14960</v>
      </c>
      <c r="G5189" t="s">
        <v>744</v>
      </c>
      <c r="H5189" t="s">
        <v>151</v>
      </c>
      <c r="I5189" t="s">
        <v>136</v>
      </c>
      <c r="J5189" t="s">
        <v>137</v>
      </c>
      <c r="K5189" t="s">
        <v>138</v>
      </c>
      <c r="L5189" t="s">
        <v>14961</v>
      </c>
      <c r="M5189" t="s">
        <v>14962</v>
      </c>
      <c r="N5189">
        <v>5.2352777770000003</v>
      </c>
      <c r="O5189">
        <v>0</v>
      </c>
      <c r="P5189">
        <v>4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2.7503734161301803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2.7503734161301803</v>
      </c>
    </row>
    <row r="5190" spans="1:31" x14ac:dyDescent="0.25">
      <c r="A5190">
        <v>2371207</v>
      </c>
      <c r="B5190">
        <v>1</v>
      </c>
      <c r="C5190" t="s">
        <v>80</v>
      </c>
      <c r="D5190" t="s">
        <v>84</v>
      </c>
      <c r="E5190" t="s">
        <v>175</v>
      </c>
      <c r="F5190" t="s">
        <v>14963</v>
      </c>
      <c r="G5190" t="s">
        <v>181</v>
      </c>
      <c r="H5190" t="s">
        <v>151</v>
      </c>
      <c r="I5190" t="s">
        <v>136</v>
      </c>
      <c r="J5190" t="s">
        <v>137</v>
      </c>
      <c r="K5190" t="s">
        <v>138</v>
      </c>
      <c r="L5190" t="s">
        <v>14964</v>
      </c>
      <c r="M5190" t="s">
        <v>14965</v>
      </c>
      <c r="N5190">
        <v>0.889444444</v>
      </c>
      <c r="O5190">
        <v>0</v>
      </c>
      <c r="P5190">
        <v>45</v>
      </c>
      <c r="Q5190">
        <v>0</v>
      </c>
      <c r="R5190">
        <v>0</v>
      </c>
      <c r="S5190">
        <v>0</v>
      </c>
      <c r="T5190">
        <v>5</v>
      </c>
      <c r="U5190">
        <v>0</v>
      </c>
      <c r="V5190">
        <v>0</v>
      </c>
      <c r="W5190">
        <v>0</v>
      </c>
      <c r="X5190">
        <v>10.279541837194829</v>
      </c>
      <c r="Y5190">
        <v>0</v>
      </c>
      <c r="Z5190">
        <v>0</v>
      </c>
      <c r="AA5190">
        <v>0</v>
      </c>
      <c r="AB5190">
        <v>2.5392960796215061</v>
      </c>
      <c r="AC5190">
        <v>0</v>
      </c>
      <c r="AD5190">
        <v>0</v>
      </c>
      <c r="AE5190">
        <v>12.818837916816335</v>
      </c>
    </row>
    <row r="5191" spans="1:31" x14ac:dyDescent="0.25">
      <c r="A5191">
        <v>2370875</v>
      </c>
      <c r="B5191">
        <v>1</v>
      </c>
      <c r="C5191" t="s">
        <v>80</v>
      </c>
      <c r="D5191" t="s">
        <v>96</v>
      </c>
      <c r="E5191" t="s">
        <v>225</v>
      </c>
      <c r="F5191" t="s">
        <v>14966</v>
      </c>
      <c r="G5191" t="s">
        <v>489</v>
      </c>
      <c r="H5191" t="s">
        <v>151</v>
      </c>
      <c r="I5191" t="s">
        <v>136</v>
      </c>
      <c r="J5191" t="s">
        <v>137</v>
      </c>
      <c r="K5191" t="s">
        <v>138</v>
      </c>
      <c r="L5191" t="s">
        <v>14967</v>
      </c>
      <c r="M5191" t="s">
        <v>14968</v>
      </c>
      <c r="N5191">
        <v>0.40361111100000002</v>
      </c>
      <c r="O5191">
        <v>0</v>
      </c>
      <c r="P5191">
        <v>78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16.917475578643131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16.917475578643131</v>
      </c>
    </row>
    <row r="5192" spans="1:31" x14ac:dyDescent="0.25">
      <c r="A5192">
        <v>2370975</v>
      </c>
      <c r="B5192">
        <v>1</v>
      </c>
      <c r="C5192" t="s">
        <v>81</v>
      </c>
      <c r="D5192" t="s">
        <v>118</v>
      </c>
      <c r="E5192" t="s">
        <v>148</v>
      </c>
      <c r="F5192" t="s">
        <v>14969</v>
      </c>
      <c r="G5192" t="s">
        <v>160</v>
      </c>
      <c r="H5192" t="s">
        <v>151</v>
      </c>
      <c r="I5192" t="s">
        <v>136</v>
      </c>
      <c r="J5192" t="s">
        <v>137</v>
      </c>
      <c r="K5192" t="s">
        <v>138</v>
      </c>
      <c r="L5192" t="s">
        <v>14970</v>
      </c>
      <c r="M5192" t="s">
        <v>14971</v>
      </c>
      <c r="N5192">
        <v>1.109722222</v>
      </c>
      <c r="O5192">
        <v>0</v>
      </c>
      <c r="P5192">
        <v>1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2.7904209877766601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2.7904209877766601</v>
      </c>
    </row>
    <row r="5193" spans="1:31" x14ac:dyDescent="0.25">
      <c r="A5193">
        <v>2370835</v>
      </c>
      <c r="B5193">
        <v>1</v>
      </c>
      <c r="C5193" t="s">
        <v>80</v>
      </c>
      <c r="D5193" t="s">
        <v>94</v>
      </c>
      <c r="E5193" t="s">
        <v>225</v>
      </c>
      <c r="F5193" t="s">
        <v>14972</v>
      </c>
      <c r="G5193" t="s">
        <v>219</v>
      </c>
      <c r="H5193" t="s">
        <v>151</v>
      </c>
      <c r="I5193" t="s">
        <v>136</v>
      </c>
      <c r="J5193" t="s">
        <v>137</v>
      </c>
      <c r="K5193" t="s">
        <v>138</v>
      </c>
      <c r="L5193" t="s">
        <v>14973</v>
      </c>
      <c r="M5193" t="s">
        <v>14974</v>
      </c>
      <c r="N5193">
        <v>1.6516666659999999</v>
      </c>
      <c r="O5193">
        <v>0</v>
      </c>
      <c r="P5193">
        <v>0</v>
      </c>
      <c r="Q5193">
        <v>0</v>
      </c>
      <c r="R5193">
        <v>4</v>
      </c>
      <c r="S5193">
        <v>0</v>
      </c>
      <c r="T5193">
        <v>1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17.882341896302403</v>
      </c>
      <c r="AA5193">
        <v>0</v>
      </c>
      <c r="AB5193">
        <v>4.2364848819095551</v>
      </c>
      <c r="AC5193">
        <v>0</v>
      </c>
      <c r="AD5193">
        <v>0</v>
      </c>
      <c r="AE5193">
        <v>22.118826778211957</v>
      </c>
    </row>
    <row r="5194" spans="1:31" x14ac:dyDescent="0.25">
      <c r="A5194">
        <v>2370669</v>
      </c>
      <c r="B5194">
        <v>1</v>
      </c>
      <c r="C5194" t="s">
        <v>80</v>
      </c>
      <c r="D5194" t="s">
        <v>88</v>
      </c>
      <c r="E5194" t="s">
        <v>225</v>
      </c>
      <c r="F5194" t="s">
        <v>14975</v>
      </c>
      <c r="G5194" t="s">
        <v>244</v>
      </c>
      <c r="H5194" t="s">
        <v>151</v>
      </c>
      <c r="I5194" t="s">
        <v>136</v>
      </c>
      <c r="J5194" t="s">
        <v>137</v>
      </c>
      <c r="K5194" t="s">
        <v>245</v>
      </c>
      <c r="L5194" t="s">
        <v>14976</v>
      </c>
      <c r="M5194" t="s">
        <v>14977</v>
      </c>
      <c r="N5194">
        <v>0.521666666</v>
      </c>
      <c r="O5194">
        <v>0</v>
      </c>
      <c r="P5194">
        <v>108</v>
      </c>
      <c r="Q5194">
        <v>0</v>
      </c>
      <c r="R5194">
        <v>0</v>
      </c>
      <c r="S5194">
        <v>0</v>
      </c>
      <c r="T5194">
        <v>4</v>
      </c>
      <c r="U5194">
        <v>0</v>
      </c>
      <c r="V5194">
        <v>0</v>
      </c>
      <c r="W5194">
        <v>0</v>
      </c>
      <c r="X5194">
        <v>14.192741874208165</v>
      </c>
      <c r="Y5194">
        <v>0</v>
      </c>
      <c r="Z5194">
        <v>0</v>
      </c>
      <c r="AA5194">
        <v>0</v>
      </c>
      <c r="AB5194">
        <v>1.6250435700272998</v>
      </c>
      <c r="AC5194">
        <v>0</v>
      </c>
      <c r="AD5194">
        <v>0</v>
      </c>
      <c r="AE5194">
        <v>15.817785444235465</v>
      </c>
    </row>
    <row r="5195" spans="1:31" x14ac:dyDescent="0.25">
      <c r="A5195">
        <v>2370978</v>
      </c>
      <c r="B5195">
        <v>1</v>
      </c>
      <c r="C5195" t="s">
        <v>81</v>
      </c>
      <c r="D5195" t="s">
        <v>127</v>
      </c>
      <c r="E5195" t="s">
        <v>132</v>
      </c>
      <c r="F5195" t="s">
        <v>14547</v>
      </c>
      <c r="G5195" t="s">
        <v>134</v>
      </c>
      <c r="H5195" t="s">
        <v>135</v>
      </c>
      <c r="I5195" t="s">
        <v>136</v>
      </c>
      <c r="J5195" t="s">
        <v>137</v>
      </c>
      <c r="K5195" t="s">
        <v>138</v>
      </c>
      <c r="L5195" t="s">
        <v>14978</v>
      </c>
      <c r="M5195" t="s">
        <v>14979</v>
      </c>
      <c r="N5195">
        <v>2.551388888</v>
      </c>
      <c r="O5195">
        <v>1</v>
      </c>
      <c r="P5195">
        <v>446</v>
      </c>
      <c r="Q5195">
        <v>9</v>
      </c>
      <c r="R5195">
        <v>8</v>
      </c>
      <c r="S5195">
        <v>6</v>
      </c>
      <c r="T5195">
        <v>24</v>
      </c>
      <c r="U5195">
        <v>0</v>
      </c>
      <c r="V5195">
        <v>0</v>
      </c>
      <c r="W5195">
        <v>1.8954969786915603</v>
      </c>
      <c r="X5195">
        <v>185.53980381276807</v>
      </c>
      <c r="Y5195">
        <v>129.21930783676612</v>
      </c>
      <c r="Z5195">
        <v>17.735977667593094</v>
      </c>
      <c r="AA5195">
        <v>48.040700381970041</v>
      </c>
      <c r="AB5195">
        <v>54.513537096210399</v>
      </c>
      <c r="AC5195">
        <v>0</v>
      </c>
      <c r="AD5195">
        <v>0</v>
      </c>
      <c r="AE5195">
        <v>436.94482377399936</v>
      </c>
    </row>
    <row r="5196" spans="1:31" x14ac:dyDescent="0.25">
      <c r="A5196">
        <v>2370812</v>
      </c>
      <c r="B5196">
        <v>1</v>
      </c>
      <c r="C5196" t="s">
        <v>81</v>
      </c>
      <c r="D5196" t="s">
        <v>120</v>
      </c>
      <c r="E5196" t="s">
        <v>154</v>
      </c>
      <c r="F5196" t="s">
        <v>14980</v>
      </c>
      <c r="G5196" t="s">
        <v>299</v>
      </c>
      <c r="H5196" t="s">
        <v>151</v>
      </c>
      <c r="I5196" t="s">
        <v>136</v>
      </c>
      <c r="J5196" t="s">
        <v>137</v>
      </c>
      <c r="K5196" t="s">
        <v>138</v>
      </c>
      <c r="L5196" t="s">
        <v>14981</v>
      </c>
      <c r="M5196" t="s">
        <v>14982</v>
      </c>
      <c r="N5196">
        <v>2.2825000000000002</v>
      </c>
      <c r="O5196">
        <v>0</v>
      </c>
      <c r="P5196">
        <v>0</v>
      </c>
      <c r="Q5196">
        <v>0</v>
      </c>
      <c r="R5196">
        <v>8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94.525433841132354</v>
      </c>
      <c r="AA5196">
        <v>0</v>
      </c>
      <c r="AB5196">
        <v>0</v>
      </c>
      <c r="AC5196">
        <v>0</v>
      </c>
      <c r="AD5196">
        <v>0</v>
      </c>
      <c r="AE5196">
        <v>94.525433841132354</v>
      </c>
    </row>
    <row r="5197" spans="1:31" x14ac:dyDescent="0.25">
      <c r="A5197">
        <v>2370600</v>
      </c>
      <c r="B5197">
        <v>1</v>
      </c>
      <c r="C5197" t="s">
        <v>80</v>
      </c>
      <c r="D5197" t="s">
        <v>84</v>
      </c>
      <c r="E5197" t="s">
        <v>225</v>
      </c>
      <c r="F5197" t="s">
        <v>14983</v>
      </c>
      <c r="G5197" t="s">
        <v>219</v>
      </c>
      <c r="H5197" t="s">
        <v>151</v>
      </c>
      <c r="I5197" t="s">
        <v>136</v>
      </c>
      <c r="J5197" t="s">
        <v>137</v>
      </c>
      <c r="K5197" t="s">
        <v>138</v>
      </c>
      <c r="L5197" t="s">
        <v>14984</v>
      </c>
      <c r="M5197" t="s">
        <v>14985</v>
      </c>
      <c r="N5197">
        <v>1.1544444439999999</v>
      </c>
      <c r="O5197">
        <v>0</v>
      </c>
      <c r="P5197">
        <v>111</v>
      </c>
      <c r="Q5197">
        <v>0</v>
      </c>
      <c r="R5197">
        <v>0</v>
      </c>
      <c r="S5197">
        <v>0</v>
      </c>
      <c r="T5197">
        <v>27</v>
      </c>
      <c r="U5197">
        <v>0</v>
      </c>
      <c r="V5197">
        <v>0</v>
      </c>
      <c r="W5197">
        <v>0</v>
      </c>
      <c r="X5197">
        <v>42.519891174736692</v>
      </c>
      <c r="Y5197">
        <v>0</v>
      </c>
      <c r="Z5197">
        <v>0</v>
      </c>
      <c r="AA5197">
        <v>0</v>
      </c>
      <c r="AB5197">
        <v>41.261442150930719</v>
      </c>
      <c r="AC5197">
        <v>0</v>
      </c>
      <c r="AD5197">
        <v>0</v>
      </c>
      <c r="AE5197">
        <v>83.781333325667418</v>
      </c>
    </row>
    <row r="5198" spans="1:31" x14ac:dyDescent="0.25">
      <c r="A5198">
        <v>2370792</v>
      </c>
      <c r="B5198">
        <v>1</v>
      </c>
      <c r="C5198" t="s">
        <v>80</v>
      </c>
      <c r="D5198" t="s">
        <v>88</v>
      </c>
      <c r="E5198" t="s">
        <v>225</v>
      </c>
      <c r="F5198" t="s">
        <v>14986</v>
      </c>
      <c r="G5198" t="s">
        <v>244</v>
      </c>
      <c r="H5198" t="s">
        <v>151</v>
      </c>
      <c r="I5198" t="s">
        <v>136</v>
      </c>
      <c r="J5198" t="s">
        <v>137</v>
      </c>
      <c r="K5198" t="s">
        <v>245</v>
      </c>
      <c r="L5198" t="s">
        <v>14987</v>
      </c>
      <c r="M5198" t="s">
        <v>14988</v>
      </c>
      <c r="N5198">
        <v>0.64638888800000005</v>
      </c>
      <c r="O5198">
        <v>0</v>
      </c>
      <c r="P5198">
        <v>149</v>
      </c>
      <c r="Q5198">
        <v>0</v>
      </c>
      <c r="R5198">
        <v>0</v>
      </c>
      <c r="S5198">
        <v>0</v>
      </c>
      <c r="T5198">
        <v>10</v>
      </c>
      <c r="U5198">
        <v>0</v>
      </c>
      <c r="V5198">
        <v>0</v>
      </c>
      <c r="W5198">
        <v>0</v>
      </c>
      <c r="X5198">
        <v>33.673337550510389</v>
      </c>
      <c r="Y5198">
        <v>0</v>
      </c>
      <c r="Z5198">
        <v>0</v>
      </c>
      <c r="AA5198">
        <v>0</v>
      </c>
      <c r="AB5198">
        <v>0.62861974561530443</v>
      </c>
      <c r="AC5198">
        <v>0</v>
      </c>
      <c r="AD5198">
        <v>0</v>
      </c>
      <c r="AE5198">
        <v>34.301957296125693</v>
      </c>
    </row>
    <row r="5199" spans="1:31" x14ac:dyDescent="0.25">
      <c r="A5199">
        <v>2370643</v>
      </c>
      <c r="B5199">
        <v>1</v>
      </c>
      <c r="C5199" t="s">
        <v>80</v>
      </c>
      <c r="D5199" t="s">
        <v>97</v>
      </c>
      <c r="E5199" t="s">
        <v>175</v>
      </c>
      <c r="F5199" t="s">
        <v>14989</v>
      </c>
      <c r="G5199" t="s">
        <v>177</v>
      </c>
      <c r="H5199" t="s">
        <v>151</v>
      </c>
      <c r="I5199" t="s">
        <v>136</v>
      </c>
      <c r="J5199" t="s">
        <v>137</v>
      </c>
      <c r="K5199" t="s">
        <v>138</v>
      </c>
      <c r="L5199" t="s">
        <v>14990</v>
      </c>
      <c r="M5199" t="s">
        <v>14991</v>
      </c>
      <c r="N5199">
        <v>4.2188888880000004</v>
      </c>
      <c r="O5199">
        <v>0</v>
      </c>
      <c r="P5199">
        <v>17</v>
      </c>
      <c r="Q5199">
        <v>0</v>
      </c>
      <c r="R5199">
        <v>0</v>
      </c>
      <c r="S5199">
        <v>0</v>
      </c>
      <c r="T5199">
        <v>2</v>
      </c>
      <c r="U5199">
        <v>0</v>
      </c>
      <c r="V5199">
        <v>0</v>
      </c>
      <c r="W5199">
        <v>0</v>
      </c>
      <c r="X5199">
        <v>27.381670196544778</v>
      </c>
      <c r="Y5199">
        <v>0</v>
      </c>
      <c r="Z5199">
        <v>0</v>
      </c>
      <c r="AA5199">
        <v>0</v>
      </c>
      <c r="AB5199">
        <v>1.0443083895769154</v>
      </c>
      <c r="AC5199">
        <v>0</v>
      </c>
      <c r="AD5199">
        <v>0</v>
      </c>
      <c r="AE5199">
        <v>28.425978586121694</v>
      </c>
    </row>
    <row r="5200" spans="1:31" x14ac:dyDescent="0.25">
      <c r="A5200">
        <v>2370663</v>
      </c>
      <c r="B5200">
        <v>1</v>
      </c>
      <c r="C5200" t="s">
        <v>81</v>
      </c>
      <c r="D5200" t="s">
        <v>118</v>
      </c>
      <c r="E5200" t="s">
        <v>225</v>
      </c>
      <c r="F5200" t="s">
        <v>14992</v>
      </c>
      <c r="G5200" t="s">
        <v>244</v>
      </c>
      <c r="H5200" t="s">
        <v>151</v>
      </c>
      <c r="I5200" t="s">
        <v>136</v>
      </c>
      <c r="J5200" t="s">
        <v>137</v>
      </c>
      <c r="K5200" t="s">
        <v>245</v>
      </c>
      <c r="L5200" t="s">
        <v>14993</v>
      </c>
      <c r="M5200" t="s">
        <v>14994</v>
      </c>
      <c r="N5200">
        <v>1.4072222219999999</v>
      </c>
      <c r="O5200">
        <v>0</v>
      </c>
      <c r="P5200">
        <v>79</v>
      </c>
      <c r="Q5200">
        <v>0</v>
      </c>
      <c r="R5200">
        <v>0</v>
      </c>
      <c r="S5200">
        <v>0</v>
      </c>
      <c r="T5200">
        <v>1</v>
      </c>
      <c r="U5200">
        <v>0</v>
      </c>
      <c r="V5200">
        <v>0</v>
      </c>
      <c r="W5200">
        <v>0</v>
      </c>
      <c r="X5200">
        <v>25.087271400934696</v>
      </c>
      <c r="Y5200">
        <v>0</v>
      </c>
      <c r="Z5200">
        <v>0</v>
      </c>
      <c r="AA5200">
        <v>0</v>
      </c>
      <c r="AB5200">
        <v>3.0930851970737221</v>
      </c>
      <c r="AC5200">
        <v>0</v>
      </c>
      <c r="AD5200">
        <v>0</v>
      </c>
      <c r="AE5200">
        <v>28.180356598008419</v>
      </c>
    </row>
    <row r="5201" spans="1:31" x14ac:dyDescent="0.25">
      <c r="A5201">
        <v>2371041</v>
      </c>
      <c r="B5201">
        <v>1</v>
      </c>
      <c r="C5201" t="s">
        <v>80</v>
      </c>
      <c r="D5201" t="s">
        <v>83</v>
      </c>
      <c r="E5201" t="s">
        <v>132</v>
      </c>
      <c r="F5201" t="s">
        <v>14995</v>
      </c>
      <c r="G5201" t="s">
        <v>168</v>
      </c>
      <c r="H5201" t="s">
        <v>135</v>
      </c>
      <c r="I5201" t="s">
        <v>136</v>
      </c>
      <c r="J5201" t="s">
        <v>137</v>
      </c>
      <c r="K5201" t="s">
        <v>138</v>
      </c>
      <c r="L5201" t="s">
        <v>14996</v>
      </c>
      <c r="M5201" t="s">
        <v>14997</v>
      </c>
      <c r="N5201">
        <v>0.28722222200000003</v>
      </c>
      <c r="O5201">
        <v>0</v>
      </c>
      <c r="P5201">
        <v>133</v>
      </c>
      <c r="Q5201">
        <v>0</v>
      </c>
      <c r="R5201">
        <v>1</v>
      </c>
      <c r="S5201">
        <v>22</v>
      </c>
      <c r="T5201">
        <v>19</v>
      </c>
      <c r="U5201">
        <v>14</v>
      </c>
      <c r="V5201">
        <v>3</v>
      </c>
      <c r="W5201">
        <v>0</v>
      </c>
      <c r="X5201">
        <v>15.391164380391338</v>
      </c>
      <c r="Y5201">
        <v>0</v>
      </c>
      <c r="Z5201">
        <v>6.9410325062002232E-2</v>
      </c>
      <c r="AA5201">
        <v>117.1681072658164</v>
      </c>
      <c r="AB5201">
        <v>11.286219593880588</v>
      </c>
      <c r="AC5201">
        <v>235.40505916217995</v>
      </c>
      <c r="AD5201">
        <v>50.491262586647345</v>
      </c>
      <c r="AE5201">
        <v>429.81122331397762</v>
      </c>
    </row>
    <row r="5202" spans="1:31" x14ac:dyDescent="0.25">
      <c r="A5202">
        <v>2370749</v>
      </c>
      <c r="B5202">
        <v>1</v>
      </c>
      <c r="C5202" t="s">
        <v>81</v>
      </c>
      <c r="D5202" t="s">
        <v>119</v>
      </c>
      <c r="E5202" t="s">
        <v>154</v>
      </c>
      <c r="F5202" t="s">
        <v>14998</v>
      </c>
      <c r="G5202" t="s">
        <v>244</v>
      </c>
      <c r="H5202" t="s">
        <v>151</v>
      </c>
      <c r="I5202" t="s">
        <v>136</v>
      </c>
      <c r="J5202" t="s">
        <v>137</v>
      </c>
      <c r="K5202" t="s">
        <v>245</v>
      </c>
      <c r="L5202" t="s">
        <v>14999</v>
      </c>
      <c r="M5202" t="s">
        <v>15000</v>
      </c>
      <c r="N5202">
        <v>8.0055555550000008</v>
      </c>
      <c r="O5202">
        <v>0</v>
      </c>
      <c r="P5202">
        <v>7</v>
      </c>
      <c r="Q5202">
        <v>0</v>
      </c>
      <c r="R5202">
        <v>11</v>
      </c>
      <c r="S5202">
        <v>0</v>
      </c>
      <c r="T5202">
        <v>1</v>
      </c>
      <c r="U5202">
        <v>0</v>
      </c>
      <c r="V5202">
        <v>0</v>
      </c>
      <c r="W5202">
        <v>0</v>
      </c>
      <c r="X5202">
        <v>9.5248982575413308</v>
      </c>
      <c r="Y5202">
        <v>0</v>
      </c>
      <c r="Z5202">
        <v>361.0458381372091</v>
      </c>
      <c r="AA5202">
        <v>0</v>
      </c>
      <c r="AB5202">
        <v>21.26891524620827</v>
      </c>
      <c r="AC5202">
        <v>0</v>
      </c>
      <c r="AD5202">
        <v>0</v>
      </c>
      <c r="AE5202">
        <v>391.83965164095872</v>
      </c>
    </row>
    <row r="5203" spans="1:31" x14ac:dyDescent="0.25">
      <c r="A5203">
        <v>2370849</v>
      </c>
      <c r="B5203">
        <v>1</v>
      </c>
      <c r="C5203" t="s">
        <v>81</v>
      </c>
      <c r="D5203" t="s">
        <v>116</v>
      </c>
      <c r="E5203" t="s">
        <v>148</v>
      </c>
      <c r="F5203" t="s">
        <v>15001</v>
      </c>
      <c r="G5203" t="s">
        <v>160</v>
      </c>
      <c r="H5203" t="s">
        <v>151</v>
      </c>
      <c r="I5203" t="s">
        <v>136</v>
      </c>
      <c r="J5203" t="s">
        <v>137</v>
      </c>
      <c r="K5203" t="s">
        <v>138</v>
      </c>
      <c r="L5203" t="s">
        <v>15002</v>
      </c>
      <c r="M5203" t="s">
        <v>15003</v>
      </c>
      <c r="N5203">
        <v>2.1025</v>
      </c>
      <c r="O5203">
        <v>0</v>
      </c>
      <c r="P5203">
        <v>1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0.60219035701236223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0.60219035701236223</v>
      </c>
    </row>
    <row r="5204" spans="1:31" x14ac:dyDescent="0.25">
      <c r="A5204">
        <v>2370772</v>
      </c>
      <c r="B5204">
        <v>1</v>
      </c>
      <c r="C5204" t="s">
        <v>81</v>
      </c>
      <c r="D5204" t="s">
        <v>117</v>
      </c>
      <c r="E5204" t="s">
        <v>132</v>
      </c>
      <c r="F5204" t="s">
        <v>10207</v>
      </c>
      <c r="G5204" t="s">
        <v>244</v>
      </c>
      <c r="H5204" t="s">
        <v>135</v>
      </c>
      <c r="I5204" t="s">
        <v>136</v>
      </c>
      <c r="J5204" t="s">
        <v>137</v>
      </c>
      <c r="K5204" t="s">
        <v>245</v>
      </c>
      <c r="L5204" t="s">
        <v>15004</v>
      </c>
      <c r="M5204" t="s">
        <v>15005</v>
      </c>
      <c r="N5204">
        <v>2.8386111110000001</v>
      </c>
      <c r="O5204">
        <v>0</v>
      </c>
      <c r="P5204">
        <v>45</v>
      </c>
      <c r="Q5204">
        <v>0</v>
      </c>
      <c r="R5204">
        <v>1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17.314737502670482</v>
      </c>
      <c r="Y5204">
        <v>0</v>
      </c>
      <c r="Z5204">
        <v>1.2126473548102317</v>
      </c>
      <c r="AA5204">
        <v>0</v>
      </c>
      <c r="AB5204">
        <v>0</v>
      </c>
      <c r="AC5204">
        <v>0</v>
      </c>
      <c r="AD5204">
        <v>0</v>
      </c>
      <c r="AE5204">
        <v>18.527384857480715</v>
      </c>
    </row>
    <row r="5205" spans="1:31" x14ac:dyDescent="0.25">
      <c r="A5205">
        <v>2371018</v>
      </c>
      <c r="B5205">
        <v>1</v>
      </c>
      <c r="C5205" t="s">
        <v>81</v>
      </c>
      <c r="D5205" t="s">
        <v>121</v>
      </c>
      <c r="E5205" t="s">
        <v>225</v>
      </c>
      <c r="F5205" t="s">
        <v>15006</v>
      </c>
      <c r="G5205" t="s">
        <v>4184</v>
      </c>
      <c r="H5205" t="s">
        <v>151</v>
      </c>
      <c r="I5205" t="s">
        <v>136</v>
      </c>
      <c r="J5205" t="s">
        <v>137</v>
      </c>
      <c r="K5205" t="s">
        <v>138</v>
      </c>
      <c r="L5205" t="s">
        <v>15007</v>
      </c>
      <c r="M5205" t="s">
        <v>15008</v>
      </c>
      <c r="N5205">
        <v>1.7675000000000001</v>
      </c>
      <c r="O5205">
        <v>0</v>
      </c>
      <c r="P5205">
        <v>27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7.2738279984276275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7.2738279984276275</v>
      </c>
    </row>
    <row r="5206" spans="1:31" x14ac:dyDescent="0.25">
      <c r="A5206">
        <v>2370726</v>
      </c>
      <c r="B5206">
        <v>1</v>
      </c>
      <c r="C5206" t="s">
        <v>80</v>
      </c>
      <c r="D5206" t="s">
        <v>101</v>
      </c>
      <c r="E5206" t="s">
        <v>225</v>
      </c>
      <c r="F5206" t="s">
        <v>15009</v>
      </c>
      <c r="G5206" t="s">
        <v>252</v>
      </c>
      <c r="H5206" t="s">
        <v>151</v>
      </c>
      <c r="I5206" t="s">
        <v>136</v>
      </c>
      <c r="J5206" t="s">
        <v>137</v>
      </c>
      <c r="K5206" t="s">
        <v>245</v>
      </c>
      <c r="L5206" t="s">
        <v>15010</v>
      </c>
      <c r="M5206" t="s">
        <v>15011</v>
      </c>
      <c r="N5206">
        <v>1.4875</v>
      </c>
      <c r="O5206">
        <v>0</v>
      </c>
      <c r="P5206">
        <v>74</v>
      </c>
      <c r="Q5206">
        <v>0</v>
      </c>
      <c r="R5206">
        <v>0</v>
      </c>
      <c r="S5206">
        <v>0</v>
      </c>
      <c r="T5206">
        <v>1</v>
      </c>
      <c r="U5206">
        <v>0</v>
      </c>
      <c r="V5206">
        <v>0</v>
      </c>
      <c r="W5206">
        <v>0</v>
      </c>
      <c r="X5206">
        <v>30.417786478319037</v>
      </c>
      <c r="Y5206">
        <v>0</v>
      </c>
      <c r="Z5206">
        <v>0</v>
      </c>
      <c r="AA5206">
        <v>0</v>
      </c>
      <c r="AB5206">
        <v>1.3943326791716666</v>
      </c>
      <c r="AC5206">
        <v>0</v>
      </c>
      <c r="AD5206">
        <v>0</v>
      </c>
      <c r="AE5206">
        <v>31.812119157490702</v>
      </c>
    </row>
    <row r="5207" spans="1:31" x14ac:dyDescent="0.25">
      <c r="A5207">
        <v>2371001</v>
      </c>
      <c r="B5207">
        <v>1</v>
      </c>
      <c r="C5207" t="s">
        <v>80</v>
      </c>
      <c r="D5207" t="s">
        <v>93</v>
      </c>
      <c r="E5207" t="s">
        <v>225</v>
      </c>
      <c r="F5207" t="s">
        <v>15012</v>
      </c>
      <c r="G5207" t="s">
        <v>227</v>
      </c>
      <c r="H5207" t="s">
        <v>151</v>
      </c>
      <c r="I5207" t="s">
        <v>136</v>
      </c>
      <c r="J5207" t="s">
        <v>137</v>
      </c>
      <c r="K5207" t="s">
        <v>138</v>
      </c>
      <c r="L5207" t="s">
        <v>15013</v>
      </c>
      <c r="M5207" t="s">
        <v>15014</v>
      </c>
      <c r="N5207">
        <v>0.98305555499999997</v>
      </c>
      <c r="O5207">
        <v>0</v>
      </c>
      <c r="P5207">
        <v>2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0.92457587761435733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0.92457587761435733</v>
      </c>
    </row>
    <row r="5208" spans="1:31" x14ac:dyDescent="0.25">
      <c r="A5208">
        <v>2370646</v>
      </c>
      <c r="B5208">
        <v>1</v>
      </c>
      <c r="C5208" t="s">
        <v>80</v>
      </c>
      <c r="D5208" t="s">
        <v>103</v>
      </c>
      <c r="E5208" t="s">
        <v>171</v>
      </c>
      <c r="F5208" t="s">
        <v>15015</v>
      </c>
      <c r="G5208" t="s">
        <v>168</v>
      </c>
      <c r="H5208" t="s">
        <v>135</v>
      </c>
      <c r="I5208" t="s">
        <v>136</v>
      </c>
      <c r="J5208" t="s">
        <v>137</v>
      </c>
      <c r="K5208" t="s">
        <v>138</v>
      </c>
      <c r="L5208" t="s">
        <v>15016</v>
      </c>
      <c r="M5208" t="s">
        <v>15017</v>
      </c>
      <c r="N5208">
        <v>0.63555555500000005</v>
      </c>
      <c r="O5208">
        <v>0</v>
      </c>
      <c r="P5208">
        <v>0</v>
      </c>
      <c r="Q5208">
        <v>2</v>
      </c>
      <c r="R5208">
        <v>0</v>
      </c>
      <c r="S5208">
        <v>2</v>
      </c>
      <c r="T5208">
        <v>30</v>
      </c>
      <c r="U5208">
        <v>11</v>
      </c>
      <c r="V5208">
        <v>3</v>
      </c>
      <c r="W5208">
        <v>0</v>
      </c>
      <c r="X5208">
        <v>0</v>
      </c>
      <c r="Y5208">
        <v>0.46600748571520001</v>
      </c>
      <c r="Z5208">
        <v>0</v>
      </c>
      <c r="AA5208">
        <v>102.02259917498284</v>
      </c>
      <c r="AB5208">
        <v>29.454246983380262</v>
      </c>
      <c r="AC5208">
        <v>2672.0455151086003</v>
      </c>
      <c r="AD5208">
        <v>87.449351218028795</v>
      </c>
      <c r="AE5208">
        <v>2891.4377199707073</v>
      </c>
    </row>
    <row r="5209" spans="1:31" x14ac:dyDescent="0.25">
      <c r="A5209">
        <v>2371144</v>
      </c>
      <c r="B5209">
        <v>1</v>
      </c>
      <c r="C5209" t="s">
        <v>80</v>
      </c>
      <c r="D5209" t="s">
        <v>110</v>
      </c>
      <c r="E5209" t="s">
        <v>148</v>
      </c>
      <c r="F5209" t="s">
        <v>15018</v>
      </c>
      <c r="G5209" t="s">
        <v>160</v>
      </c>
      <c r="H5209" t="s">
        <v>151</v>
      </c>
      <c r="I5209" t="s">
        <v>136</v>
      </c>
      <c r="J5209" t="s">
        <v>137</v>
      </c>
      <c r="K5209" t="s">
        <v>138</v>
      </c>
      <c r="L5209" t="s">
        <v>15019</v>
      </c>
      <c r="M5209" t="s">
        <v>15020</v>
      </c>
      <c r="N5209">
        <v>1.2741666659999999</v>
      </c>
      <c r="O5209">
        <v>0</v>
      </c>
      <c r="P5209">
        <v>1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0.57490968471999515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0.57490968471999515</v>
      </c>
    </row>
    <row r="5210" spans="1:31" x14ac:dyDescent="0.25">
      <c r="A5210">
        <v>2370809</v>
      </c>
      <c r="B5210">
        <v>1</v>
      </c>
      <c r="C5210" t="s">
        <v>81</v>
      </c>
      <c r="D5210" t="s">
        <v>128</v>
      </c>
      <c r="E5210" t="s">
        <v>148</v>
      </c>
      <c r="F5210" t="s">
        <v>15021</v>
      </c>
      <c r="G5210" t="s">
        <v>240</v>
      </c>
      <c r="H5210" t="s">
        <v>151</v>
      </c>
      <c r="I5210" t="s">
        <v>136</v>
      </c>
      <c r="J5210" t="s">
        <v>137</v>
      </c>
      <c r="K5210" t="s">
        <v>138</v>
      </c>
      <c r="L5210" t="s">
        <v>15022</v>
      </c>
      <c r="M5210" t="s">
        <v>15023</v>
      </c>
      <c r="N5210">
        <v>2.2994444440000001</v>
      </c>
      <c r="O5210">
        <v>0</v>
      </c>
      <c r="P5210">
        <v>4</v>
      </c>
      <c r="Q5210">
        <v>0</v>
      </c>
      <c r="R5210">
        <v>0</v>
      </c>
      <c r="S5210">
        <v>0</v>
      </c>
      <c r="T5210">
        <v>1</v>
      </c>
      <c r="U5210">
        <v>0</v>
      </c>
      <c r="V5210">
        <v>0</v>
      </c>
      <c r="W5210">
        <v>0</v>
      </c>
      <c r="X5210">
        <v>0.78798416941790439</v>
      </c>
      <c r="Y5210">
        <v>0</v>
      </c>
      <c r="Z5210">
        <v>0</v>
      </c>
      <c r="AA5210">
        <v>0</v>
      </c>
      <c r="AB5210">
        <v>0.31002120590822219</v>
      </c>
      <c r="AC5210">
        <v>0</v>
      </c>
      <c r="AD5210">
        <v>0</v>
      </c>
      <c r="AE5210">
        <v>1.0980053753261265</v>
      </c>
    </row>
    <row r="5211" spans="1:31" x14ac:dyDescent="0.25">
      <c r="A5211">
        <v>2371164</v>
      </c>
      <c r="B5211">
        <v>1</v>
      </c>
      <c r="C5211" t="s">
        <v>80</v>
      </c>
      <c r="D5211" t="s">
        <v>88</v>
      </c>
      <c r="E5211" t="s">
        <v>132</v>
      </c>
      <c r="F5211" t="s">
        <v>15024</v>
      </c>
      <c r="G5211" t="s">
        <v>1229</v>
      </c>
      <c r="H5211" t="s">
        <v>135</v>
      </c>
      <c r="I5211" t="s">
        <v>136</v>
      </c>
      <c r="J5211" t="s">
        <v>137</v>
      </c>
      <c r="K5211" t="s">
        <v>138</v>
      </c>
      <c r="L5211" t="s">
        <v>15025</v>
      </c>
      <c r="M5211" t="s">
        <v>15026</v>
      </c>
      <c r="N5211">
        <v>0.43138888800000003</v>
      </c>
      <c r="O5211">
        <v>1</v>
      </c>
      <c r="P5211">
        <v>495</v>
      </c>
      <c r="Q5211">
        <v>0</v>
      </c>
      <c r="R5211">
        <v>0</v>
      </c>
      <c r="S5211">
        <v>9</v>
      </c>
      <c r="T5211">
        <v>111</v>
      </c>
      <c r="U5211">
        <v>4</v>
      </c>
      <c r="V5211">
        <v>1</v>
      </c>
      <c r="W5211">
        <v>6.1804849905601138</v>
      </c>
      <c r="X5211">
        <v>85.48721653743641</v>
      </c>
      <c r="Y5211">
        <v>0</v>
      </c>
      <c r="Z5211">
        <v>0</v>
      </c>
      <c r="AA5211">
        <v>36.579595455181376</v>
      </c>
      <c r="AB5211">
        <v>78.58221507992495</v>
      </c>
      <c r="AC5211">
        <v>54.582378690523349</v>
      </c>
      <c r="AD5211">
        <v>3.0127804311991704</v>
      </c>
      <c r="AE5211">
        <v>264.4246711848254</v>
      </c>
    </row>
    <row r="5212" spans="1:31" x14ac:dyDescent="0.25">
      <c r="A5212">
        <v>2370666</v>
      </c>
      <c r="B5212">
        <v>1</v>
      </c>
      <c r="C5212" t="s">
        <v>81</v>
      </c>
      <c r="D5212" t="s">
        <v>119</v>
      </c>
      <c r="E5212" t="s">
        <v>132</v>
      </c>
      <c r="F5212" t="s">
        <v>15027</v>
      </c>
      <c r="G5212" t="s">
        <v>168</v>
      </c>
      <c r="H5212" t="s">
        <v>135</v>
      </c>
      <c r="I5212" t="s">
        <v>136</v>
      </c>
      <c r="J5212" t="s">
        <v>137</v>
      </c>
      <c r="K5212" t="s">
        <v>138</v>
      </c>
      <c r="L5212" t="s">
        <v>15028</v>
      </c>
      <c r="M5212" t="s">
        <v>15029</v>
      </c>
      <c r="N5212">
        <v>0.50833333300000005</v>
      </c>
      <c r="O5212">
        <v>0</v>
      </c>
      <c r="P5212">
        <v>1471</v>
      </c>
      <c r="Q5212">
        <v>0</v>
      </c>
      <c r="R5212">
        <v>134</v>
      </c>
      <c r="S5212">
        <v>1</v>
      </c>
      <c r="T5212">
        <v>60</v>
      </c>
      <c r="U5212">
        <v>0</v>
      </c>
      <c r="V5212">
        <v>0</v>
      </c>
      <c r="W5212">
        <v>0</v>
      </c>
      <c r="X5212">
        <v>172.04481737228082</v>
      </c>
      <c r="Y5212">
        <v>0</v>
      </c>
      <c r="Z5212">
        <v>187.77121432008713</v>
      </c>
      <c r="AA5212">
        <v>1.0446219123579166</v>
      </c>
      <c r="AB5212">
        <v>37.668425782093124</v>
      </c>
      <c r="AC5212">
        <v>0</v>
      </c>
      <c r="AD5212">
        <v>0</v>
      </c>
      <c r="AE5212">
        <v>398.52907938681892</v>
      </c>
    </row>
    <row r="5213" spans="1:31" x14ac:dyDescent="0.25">
      <c r="A5213">
        <v>2371187</v>
      </c>
      <c r="B5213">
        <v>1</v>
      </c>
      <c r="C5213" t="s">
        <v>80</v>
      </c>
      <c r="D5213" t="s">
        <v>99</v>
      </c>
      <c r="E5213" t="s">
        <v>148</v>
      </c>
      <c r="F5213" t="s">
        <v>15030</v>
      </c>
      <c r="G5213" t="s">
        <v>160</v>
      </c>
      <c r="H5213" t="s">
        <v>151</v>
      </c>
      <c r="I5213" t="s">
        <v>136</v>
      </c>
      <c r="J5213" t="s">
        <v>137</v>
      </c>
      <c r="K5213" t="s">
        <v>138</v>
      </c>
      <c r="L5213" t="s">
        <v>15031</v>
      </c>
      <c r="M5213" t="s">
        <v>15032</v>
      </c>
      <c r="N5213">
        <v>1.6675</v>
      </c>
      <c r="O5213">
        <v>0</v>
      </c>
      <c r="P5213">
        <v>1</v>
      </c>
      <c r="Q5213">
        <v>0</v>
      </c>
      <c r="R5213">
        <v>0</v>
      </c>
      <c r="S5213">
        <v>0</v>
      </c>
      <c r="T5213">
        <v>1</v>
      </c>
      <c r="U5213">
        <v>0</v>
      </c>
      <c r="V5213">
        <v>0</v>
      </c>
      <c r="W5213">
        <v>0</v>
      </c>
      <c r="X5213">
        <v>1.3434613818010668</v>
      </c>
      <c r="Y5213">
        <v>0</v>
      </c>
      <c r="Z5213">
        <v>0</v>
      </c>
      <c r="AA5213">
        <v>0</v>
      </c>
      <c r="AB5213">
        <v>6.9121517550859384</v>
      </c>
      <c r="AC5213">
        <v>0</v>
      </c>
      <c r="AD5213">
        <v>0</v>
      </c>
      <c r="AE5213">
        <v>8.2556131368870052</v>
      </c>
    </row>
    <row r="5214" spans="1:31" x14ac:dyDescent="0.25">
      <c r="A5214">
        <v>2370789</v>
      </c>
      <c r="B5214">
        <v>1</v>
      </c>
      <c r="C5214" t="s">
        <v>80</v>
      </c>
      <c r="D5214" t="s">
        <v>83</v>
      </c>
      <c r="E5214" t="s">
        <v>225</v>
      </c>
      <c r="F5214" t="s">
        <v>1343</v>
      </c>
      <c r="G5214" t="s">
        <v>219</v>
      </c>
      <c r="H5214" t="s">
        <v>151</v>
      </c>
      <c r="I5214" t="s">
        <v>136</v>
      </c>
      <c r="J5214" t="s">
        <v>137</v>
      </c>
      <c r="K5214" t="s">
        <v>138</v>
      </c>
      <c r="L5214" t="s">
        <v>15033</v>
      </c>
      <c r="M5214" t="s">
        <v>15034</v>
      </c>
      <c r="N5214">
        <v>1.530277777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4</v>
      </c>
      <c r="U5214">
        <v>0</v>
      </c>
      <c r="V5214">
        <v>1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4.0963663616456847</v>
      </c>
      <c r="AC5214">
        <v>0</v>
      </c>
      <c r="AD5214">
        <v>31.834787004702598</v>
      </c>
      <c r="AE5214">
        <v>35.931153366348283</v>
      </c>
    </row>
    <row r="5215" spans="1:31" x14ac:dyDescent="0.25">
      <c r="A5215">
        <v>2370815</v>
      </c>
      <c r="B5215">
        <v>1</v>
      </c>
      <c r="C5215" t="s">
        <v>80</v>
      </c>
      <c r="D5215" t="s">
        <v>108</v>
      </c>
      <c r="E5215" t="s">
        <v>225</v>
      </c>
      <c r="F5215" t="s">
        <v>15035</v>
      </c>
      <c r="G5215" t="s">
        <v>219</v>
      </c>
      <c r="H5215" t="s">
        <v>151</v>
      </c>
      <c r="I5215" t="s">
        <v>136</v>
      </c>
      <c r="J5215" t="s">
        <v>137</v>
      </c>
      <c r="K5215" t="s">
        <v>138</v>
      </c>
      <c r="L5215" t="s">
        <v>15036</v>
      </c>
      <c r="M5215" t="s">
        <v>15037</v>
      </c>
      <c r="N5215">
        <v>1.2991666660000001</v>
      </c>
      <c r="O5215">
        <v>0</v>
      </c>
      <c r="P5215">
        <v>60</v>
      </c>
      <c r="Q5215">
        <v>0</v>
      </c>
      <c r="R5215">
        <v>1</v>
      </c>
      <c r="S5215">
        <v>0</v>
      </c>
      <c r="T5215">
        <v>20</v>
      </c>
      <c r="U5215">
        <v>0</v>
      </c>
      <c r="V5215">
        <v>0</v>
      </c>
      <c r="W5215">
        <v>0</v>
      </c>
      <c r="X5215">
        <v>19.345754667881621</v>
      </c>
      <c r="Y5215">
        <v>0</v>
      </c>
      <c r="Z5215">
        <v>0.2587891444679889</v>
      </c>
      <c r="AA5215">
        <v>0</v>
      </c>
      <c r="AB5215">
        <v>28.261413154329549</v>
      </c>
      <c r="AC5215">
        <v>0</v>
      </c>
      <c r="AD5215">
        <v>0</v>
      </c>
      <c r="AE5215">
        <v>47.865956966679164</v>
      </c>
    </row>
    <row r="5216" spans="1:31" x14ac:dyDescent="0.25">
      <c r="A5216">
        <v>2370746</v>
      </c>
      <c r="B5216">
        <v>1</v>
      </c>
      <c r="C5216" t="s">
        <v>80</v>
      </c>
      <c r="D5216" t="s">
        <v>99</v>
      </c>
      <c r="E5216" t="s">
        <v>225</v>
      </c>
      <c r="F5216" t="s">
        <v>15038</v>
      </c>
      <c r="G5216" t="s">
        <v>244</v>
      </c>
      <c r="H5216" t="s">
        <v>151</v>
      </c>
      <c r="I5216" t="s">
        <v>136</v>
      </c>
      <c r="J5216" t="s">
        <v>137</v>
      </c>
      <c r="K5216" t="s">
        <v>245</v>
      </c>
      <c r="L5216" t="s">
        <v>15039</v>
      </c>
      <c r="M5216" t="s">
        <v>15040</v>
      </c>
      <c r="N5216">
        <v>1.4097222220000001</v>
      </c>
      <c r="O5216">
        <v>0</v>
      </c>
      <c r="P5216">
        <v>72</v>
      </c>
      <c r="Q5216">
        <v>0</v>
      </c>
      <c r="R5216">
        <v>0</v>
      </c>
      <c r="S5216">
        <v>0</v>
      </c>
      <c r="T5216">
        <v>3</v>
      </c>
      <c r="U5216">
        <v>0</v>
      </c>
      <c r="V5216">
        <v>0</v>
      </c>
      <c r="W5216">
        <v>0</v>
      </c>
      <c r="X5216">
        <v>30.567933604306038</v>
      </c>
      <c r="Y5216">
        <v>0</v>
      </c>
      <c r="Z5216">
        <v>0</v>
      </c>
      <c r="AA5216">
        <v>0</v>
      </c>
      <c r="AB5216">
        <v>3.4078012880672577</v>
      </c>
      <c r="AC5216">
        <v>0</v>
      </c>
      <c r="AD5216">
        <v>0</v>
      </c>
      <c r="AE5216">
        <v>33.975734892373296</v>
      </c>
    </row>
    <row r="5217" spans="1:31" x14ac:dyDescent="0.25">
      <c r="A5217">
        <v>2370709</v>
      </c>
      <c r="B5217">
        <v>1</v>
      </c>
      <c r="C5217" t="s">
        <v>80</v>
      </c>
      <c r="D5217" t="s">
        <v>110</v>
      </c>
      <c r="E5217" t="s">
        <v>154</v>
      </c>
      <c r="F5217" t="s">
        <v>10347</v>
      </c>
      <c r="G5217" t="s">
        <v>292</v>
      </c>
      <c r="H5217" t="s">
        <v>151</v>
      </c>
      <c r="I5217" t="s">
        <v>136</v>
      </c>
      <c r="J5217" t="s">
        <v>137</v>
      </c>
      <c r="K5217" t="s">
        <v>138</v>
      </c>
      <c r="L5217" t="s">
        <v>15041</v>
      </c>
      <c r="M5217" t="s">
        <v>15042</v>
      </c>
      <c r="N5217">
        <v>0.69</v>
      </c>
      <c r="O5217">
        <v>0</v>
      </c>
      <c r="P5217">
        <v>311</v>
      </c>
      <c r="Q5217">
        <v>0</v>
      </c>
      <c r="R5217">
        <v>0</v>
      </c>
      <c r="S5217">
        <v>0</v>
      </c>
      <c r="T5217">
        <v>32</v>
      </c>
      <c r="U5217">
        <v>0</v>
      </c>
      <c r="V5217">
        <v>0</v>
      </c>
      <c r="W5217">
        <v>0</v>
      </c>
      <c r="X5217">
        <v>67.403961849113045</v>
      </c>
      <c r="Y5217">
        <v>0</v>
      </c>
      <c r="Z5217">
        <v>0</v>
      </c>
      <c r="AA5217">
        <v>0</v>
      </c>
      <c r="AB5217">
        <v>47.437514573259371</v>
      </c>
      <c r="AC5217">
        <v>0</v>
      </c>
      <c r="AD5217">
        <v>0</v>
      </c>
      <c r="AE5217">
        <v>114.84147642237241</v>
      </c>
    </row>
    <row r="5218" spans="1:31" x14ac:dyDescent="0.25">
      <c r="A5218">
        <v>2370852</v>
      </c>
      <c r="B5218">
        <v>1</v>
      </c>
      <c r="C5218" t="s">
        <v>80</v>
      </c>
      <c r="D5218" t="s">
        <v>88</v>
      </c>
      <c r="E5218" t="s">
        <v>225</v>
      </c>
      <c r="F5218" t="s">
        <v>15043</v>
      </c>
      <c r="G5218" t="s">
        <v>244</v>
      </c>
      <c r="H5218" t="s">
        <v>151</v>
      </c>
      <c r="I5218" t="s">
        <v>136</v>
      </c>
      <c r="J5218" t="s">
        <v>137</v>
      </c>
      <c r="K5218" t="s">
        <v>245</v>
      </c>
      <c r="L5218" t="s">
        <v>15044</v>
      </c>
      <c r="M5218" t="s">
        <v>15045</v>
      </c>
      <c r="N5218">
        <v>0.46416666600000001</v>
      </c>
      <c r="O5218">
        <v>0</v>
      </c>
      <c r="P5218">
        <v>80</v>
      </c>
      <c r="Q5218">
        <v>0</v>
      </c>
      <c r="R5218">
        <v>0</v>
      </c>
      <c r="S5218">
        <v>0</v>
      </c>
      <c r="T5218">
        <v>6</v>
      </c>
      <c r="U5218">
        <v>0</v>
      </c>
      <c r="V5218">
        <v>0</v>
      </c>
      <c r="W5218">
        <v>0</v>
      </c>
      <c r="X5218">
        <v>12.318522396418167</v>
      </c>
      <c r="Y5218">
        <v>0</v>
      </c>
      <c r="Z5218">
        <v>0</v>
      </c>
      <c r="AA5218">
        <v>0</v>
      </c>
      <c r="AB5218">
        <v>0.62207443925417094</v>
      </c>
      <c r="AC5218">
        <v>0</v>
      </c>
      <c r="AD5218">
        <v>0</v>
      </c>
      <c r="AE5218">
        <v>12.940596835672338</v>
      </c>
    </row>
    <row r="5219" spans="1:31" x14ac:dyDescent="0.25">
      <c r="A5219">
        <v>2370775</v>
      </c>
      <c r="B5219">
        <v>1</v>
      </c>
      <c r="C5219" t="s">
        <v>80</v>
      </c>
      <c r="D5219" t="s">
        <v>107</v>
      </c>
      <c r="E5219" t="s">
        <v>166</v>
      </c>
      <c r="F5219" t="s">
        <v>15046</v>
      </c>
      <c r="G5219" t="s">
        <v>168</v>
      </c>
      <c r="H5219" t="s">
        <v>135</v>
      </c>
      <c r="I5219" t="s">
        <v>136</v>
      </c>
      <c r="J5219" t="s">
        <v>137</v>
      </c>
      <c r="K5219" t="s">
        <v>138</v>
      </c>
      <c r="L5219" t="s">
        <v>15047</v>
      </c>
      <c r="M5219" t="s">
        <v>15048</v>
      </c>
      <c r="N5219">
        <v>0.330555555</v>
      </c>
      <c r="O5219">
        <v>2</v>
      </c>
      <c r="P5219">
        <v>6489</v>
      </c>
      <c r="Q5219">
        <v>1</v>
      </c>
      <c r="R5219">
        <v>48</v>
      </c>
      <c r="S5219">
        <v>9</v>
      </c>
      <c r="T5219">
        <v>639</v>
      </c>
      <c r="U5219">
        <v>0</v>
      </c>
      <c r="V5219">
        <v>3</v>
      </c>
      <c r="W5219">
        <v>4.4287930883959801</v>
      </c>
      <c r="X5219">
        <v>577.51986287047919</v>
      </c>
      <c r="Y5219">
        <v>0.24737807101096387</v>
      </c>
      <c r="Z5219">
        <v>7.1675235979058751</v>
      </c>
      <c r="AA5219">
        <v>33.96740454403583</v>
      </c>
      <c r="AB5219">
        <v>420.82895455525414</v>
      </c>
      <c r="AC5219">
        <v>0</v>
      </c>
      <c r="AD5219">
        <v>119.16034997093607</v>
      </c>
      <c r="AE5219">
        <v>1163.320266698018</v>
      </c>
    </row>
    <row r="5220" spans="1:31" x14ac:dyDescent="0.25">
      <c r="A5220">
        <v>2370635</v>
      </c>
      <c r="B5220">
        <v>1</v>
      </c>
      <c r="C5220" t="s">
        <v>81</v>
      </c>
      <c r="D5220" t="s">
        <v>112</v>
      </c>
      <c r="E5220" t="s">
        <v>320</v>
      </c>
      <c r="F5220" t="s">
        <v>15049</v>
      </c>
      <c r="G5220" t="s">
        <v>168</v>
      </c>
      <c r="H5220" t="s">
        <v>135</v>
      </c>
      <c r="I5220" t="s">
        <v>653</v>
      </c>
      <c r="J5220" t="s">
        <v>137</v>
      </c>
      <c r="K5220" t="s">
        <v>138</v>
      </c>
      <c r="L5220" t="s">
        <v>15050</v>
      </c>
      <c r="M5220" t="s">
        <v>15051</v>
      </c>
      <c r="N5220">
        <v>4.0761111000000003E-2</v>
      </c>
      <c r="O5220">
        <v>4</v>
      </c>
      <c r="P5220">
        <v>4602</v>
      </c>
      <c r="Q5220">
        <v>632</v>
      </c>
      <c r="R5220">
        <v>655</v>
      </c>
      <c r="S5220">
        <v>102</v>
      </c>
      <c r="T5220">
        <v>577</v>
      </c>
      <c r="U5220">
        <v>18</v>
      </c>
      <c r="V5220">
        <v>5</v>
      </c>
      <c r="W5220">
        <v>6.1635048785994434E-2</v>
      </c>
      <c r="X5220">
        <v>41.546086145686651</v>
      </c>
      <c r="Y5220">
        <v>161.71729188761771</v>
      </c>
      <c r="Z5220">
        <v>98.570878640825612</v>
      </c>
      <c r="AA5220">
        <v>22.590559364044925</v>
      </c>
      <c r="AB5220">
        <v>14.654696961464834</v>
      </c>
      <c r="AC5220">
        <v>42.554401932057914</v>
      </c>
      <c r="AD5220">
        <v>8.3811475731890166</v>
      </c>
      <c r="AE5220">
        <v>390.07669755367266</v>
      </c>
    </row>
    <row r="5221" spans="1:31" x14ac:dyDescent="0.25">
      <c r="A5221">
        <v>2370612</v>
      </c>
      <c r="B5221">
        <v>1</v>
      </c>
      <c r="C5221" t="s">
        <v>81</v>
      </c>
      <c r="D5221" t="s">
        <v>115</v>
      </c>
      <c r="E5221" t="s">
        <v>132</v>
      </c>
      <c r="F5221" t="s">
        <v>15052</v>
      </c>
      <c r="G5221" t="s">
        <v>168</v>
      </c>
      <c r="H5221" t="s">
        <v>135</v>
      </c>
      <c r="I5221" t="s">
        <v>136</v>
      </c>
      <c r="J5221" t="s">
        <v>137</v>
      </c>
      <c r="K5221" t="s">
        <v>138</v>
      </c>
      <c r="L5221" t="s">
        <v>15053</v>
      </c>
      <c r="M5221" t="s">
        <v>15054</v>
      </c>
      <c r="N5221">
        <v>0.63638888800000004</v>
      </c>
      <c r="O5221">
        <v>1</v>
      </c>
      <c r="P5221">
        <v>1260</v>
      </c>
      <c r="Q5221">
        <v>0</v>
      </c>
      <c r="R5221">
        <v>11</v>
      </c>
      <c r="S5221">
        <v>8</v>
      </c>
      <c r="T5221">
        <v>276</v>
      </c>
      <c r="U5221">
        <v>3</v>
      </c>
      <c r="V5221">
        <v>0</v>
      </c>
      <c r="W5221">
        <v>0</v>
      </c>
      <c r="X5221">
        <v>113.49800150888395</v>
      </c>
      <c r="Y5221">
        <v>0</v>
      </c>
      <c r="Z5221">
        <v>7.0991501026686805</v>
      </c>
      <c r="AA5221">
        <v>31.404653726026719</v>
      </c>
      <c r="AB5221">
        <v>64.081595524587229</v>
      </c>
      <c r="AC5221">
        <v>52.735776176015861</v>
      </c>
      <c r="AD5221">
        <v>0</v>
      </c>
      <c r="AE5221">
        <v>268.81917703818243</v>
      </c>
    </row>
    <row r="5222" spans="1:31" x14ac:dyDescent="0.25">
      <c r="A5222">
        <v>2370944</v>
      </c>
      <c r="B5222">
        <v>1</v>
      </c>
      <c r="C5222" t="s">
        <v>80</v>
      </c>
      <c r="D5222" t="s">
        <v>83</v>
      </c>
      <c r="E5222" t="s">
        <v>171</v>
      </c>
      <c r="F5222" t="s">
        <v>15055</v>
      </c>
      <c r="G5222" t="s">
        <v>816</v>
      </c>
      <c r="H5222" t="s">
        <v>135</v>
      </c>
      <c r="I5222" t="s">
        <v>136</v>
      </c>
      <c r="J5222" t="s">
        <v>137</v>
      </c>
      <c r="K5222" t="s">
        <v>138</v>
      </c>
      <c r="L5222" t="s">
        <v>15056</v>
      </c>
      <c r="M5222" t="s">
        <v>15057</v>
      </c>
      <c r="N5222">
        <v>2.5238888880000001</v>
      </c>
      <c r="O5222">
        <v>0</v>
      </c>
      <c r="P5222">
        <v>1467</v>
      </c>
      <c r="Q5222">
        <v>0</v>
      </c>
      <c r="R5222">
        <v>0</v>
      </c>
      <c r="S5222">
        <v>0</v>
      </c>
      <c r="T5222">
        <v>172</v>
      </c>
      <c r="U5222">
        <v>1</v>
      </c>
      <c r="V5222">
        <v>0</v>
      </c>
      <c r="W5222">
        <v>0</v>
      </c>
      <c r="X5222">
        <v>1347.5225595721149</v>
      </c>
      <c r="Y5222">
        <v>0</v>
      </c>
      <c r="Z5222">
        <v>0</v>
      </c>
      <c r="AA5222">
        <v>0</v>
      </c>
      <c r="AB5222">
        <v>454.81038087038081</v>
      </c>
      <c r="AC5222">
        <v>36.143039476220174</v>
      </c>
      <c r="AD5222">
        <v>0</v>
      </c>
      <c r="AE5222">
        <v>1838.4759799187159</v>
      </c>
    </row>
    <row r="5223" spans="1:31" x14ac:dyDescent="0.25">
      <c r="A5223">
        <v>2370821</v>
      </c>
      <c r="B5223">
        <v>1</v>
      </c>
      <c r="C5223" t="s">
        <v>80</v>
      </c>
      <c r="D5223" t="s">
        <v>97</v>
      </c>
      <c r="E5223" t="s">
        <v>148</v>
      </c>
      <c r="F5223" t="s">
        <v>15058</v>
      </c>
      <c r="G5223" t="s">
        <v>181</v>
      </c>
      <c r="H5223" t="s">
        <v>151</v>
      </c>
      <c r="I5223" t="s">
        <v>136</v>
      </c>
      <c r="J5223" t="s">
        <v>137</v>
      </c>
      <c r="K5223" t="s">
        <v>138</v>
      </c>
      <c r="L5223" t="s">
        <v>15059</v>
      </c>
      <c r="M5223" t="s">
        <v>15060</v>
      </c>
      <c r="N5223">
        <v>3.821666666</v>
      </c>
      <c r="O5223">
        <v>0</v>
      </c>
      <c r="P5223">
        <v>2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2.0407821129988801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2.0407821129988801</v>
      </c>
    </row>
    <row r="5224" spans="1:31" x14ac:dyDescent="0.25">
      <c r="A5224">
        <v>2371030</v>
      </c>
      <c r="B5224">
        <v>1</v>
      </c>
      <c r="C5224" t="s">
        <v>80</v>
      </c>
      <c r="D5224" t="s">
        <v>96</v>
      </c>
      <c r="E5224" t="s">
        <v>148</v>
      </c>
      <c r="F5224" t="s">
        <v>15061</v>
      </c>
      <c r="G5224" t="s">
        <v>240</v>
      </c>
      <c r="H5224" t="s">
        <v>151</v>
      </c>
      <c r="I5224" t="s">
        <v>136</v>
      </c>
      <c r="J5224" t="s">
        <v>137</v>
      </c>
      <c r="K5224" t="s">
        <v>138</v>
      </c>
      <c r="L5224" t="s">
        <v>15062</v>
      </c>
      <c r="M5224" t="s">
        <v>15063</v>
      </c>
      <c r="N5224">
        <v>1.159166666</v>
      </c>
      <c r="O5224">
        <v>0</v>
      </c>
      <c r="P5224">
        <v>1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0.38566626337784166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0.38566626337784166</v>
      </c>
    </row>
    <row r="5225" spans="1:31" x14ac:dyDescent="0.25">
      <c r="A5225">
        <v>2370921</v>
      </c>
      <c r="B5225">
        <v>1</v>
      </c>
      <c r="C5225" t="s">
        <v>80</v>
      </c>
      <c r="D5225" t="s">
        <v>101</v>
      </c>
      <c r="E5225" t="s">
        <v>225</v>
      </c>
      <c r="F5225" t="s">
        <v>15064</v>
      </c>
      <c r="G5225" t="s">
        <v>252</v>
      </c>
      <c r="H5225" t="s">
        <v>151</v>
      </c>
      <c r="I5225" t="s">
        <v>136</v>
      </c>
      <c r="J5225" t="s">
        <v>137</v>
      </c>
      <c r="K5225" t="s">
        <v>245</v>
      </c>
      <c r="L5225" t="s">
        <v>15065</v>
      </c>
      <c r="M5225" t="s">
        <v>15066</v>
      </c>
      <c r="N5225">
        <v>1.3191666660000001</v>
      </c>
      <c r="O5225">
        <v>0</v>
      </c>
      <c r="P5225">
        <v>81</v>
      </c>
      <c r="Q5225">
        <v>0</v>
      </c>
      <c r="R5225">
        <v>1</v>
      </c>
      <c r="S5225">
        <v>0</v>
      </c>
      <c r="T5225">
        <v>4</v>
      </c>
      <c r="U5225">
        <v>0</v>
      </c>
      <c r="V5225">
        <v>0</v>
      </c>
      <c r="W5225">
        <v>0</v>
      </c>
      <c r="X5225">
        <v>29.221866073588807</v>
      </c>
      <c r="Y5225">
        <v>0</v>
      </c>
      <c r="Z5225">
        <v>0</v>
      </c>
      <c r="AA5225">
        <v>0</v>
      </c>
      <c r="AB5225">
        <v>8.0468974633669639</v>
      </c>
      <c r="AC5225">
        <v>0</v>
      </c>
      <c r="AD5225">
        <v>0</v>
      </c>
      <c r="AE5225">
        <v>37.268763536955774</v>
      </c>
    </row>
    <row r="5226" spans="1:31" x14ac:dyDescent="0.25">
      <c r="A5226">
        <v>2370629</v>
      </c>
      <c r="B5226">
        <v>1</v>
      </c>
      <c r="C5226" t="s">
        <v>80</v>
      </c>
      <c r="D5226" t="s">
        <v>108</v>
      </c>
      <c r="E5226" t="s">
        <v>225</v>
      </c>
      <c r="F5226" t="s">
        <v>15067</v>
      </c>
      <c r="G5226" t="s">
        <v>219</v>
      </c>
      <c r="H5226" t="s">
        <v>151</v>
      </c>
      <c r="I5226" t="s">
        <v>136</v>
      </c>
      <c r="J5226" t="s">
        <v>137</v>
      </c>
      <c r="K5226" t="s">
        <v>138</v>
      </c>
      <c r="L5226" t="s">
        <v>15068</v>
      </c>
      <c r="M5226" t="s">
        <v>15069</v>
      </c>
      <c r="N5226">
        <v>0.74833333300000004</v>
      </c>
      <c r="O5226">
        <v>0</v>
      </c>
      <c r="P5226">
        <v>28</v>
      </c>
      <c r="Q5226">
        <v>0</v>
      </c>
      <c r="R5226">
        <v>13</v>
      </c>
      <c r="S5226">
        <v>0</v>
      </c>
      <c r="T5226">
        <v>2</v>
      </c>
      <c r="U5226">
        <v>0</v>
      </c>
      <c r="V5226">
        <v>0</v>
      </c>
      <c r="W5226">
        <v>0</v>
      </c>
      <c r="X5226">
        <v>6.783176092433032</v>
      </c>
      <c r="Y5226">
        <v>0</v>
      </c>
      <c r="Z5226">
        <v>23.545953453020299</v>
      </c>
      <c r="AA5226">
        <v>0</v>
      </c>
      <c r="AB5226">
        <v>0.93206738047699156</v>
      </c>
      <c r="AC5226">
        <v>0</v>
      </c>
      <c r="AD5226">
        <v>0</v>
      </c>
      <c r="AE5226">
        <v>31.261196925930321</v>
      </c>
    </row>
    <row r="5227" spans="1:31" x14ac:dyDescent="0.25">
      <c r="A5227">
        <v>2370884</v>
      </c>
      <c r="B5227">
        <v>1</v>
      </c>
      <c r="C5227" t="s">
        <v>80</v>
      </c>
      <c r="D5227" t="s">
        <v>106</v>
      </c>
      <c r="E5227" t="s">
        <v>132</v>
      </c>
      <c r="F5227" t="s">
        <v>15070</v>
      </c>
      <c r="G5227" t="s">
        <v>168</v>
      </c>
      <c r="H5227" t="s">
        <v>135</v>
      </c>
      <c r="I5227" t="s">
        <v>136</v>
      </c>
      <c r="J5227" t="s">
        <v>137</v>
      </c>
      <c r="K5227" t="s">
        <v>138</v>
      </c>
      <c r="L5227" t="s">
        <v>15071</v>
      </c>
      <c r="M5227" t="s">
        <v>15072</v>
      </c>
      <c r="N5227">
        <v>4.7088888879999997</v>
      </c>
      <c r="O5227">
        <v>0</v>
      </c>
      <c r="P5227">
        <v>0</v>
      </c>
      <c r="Q5227">
        <v>0</v>
      </c>
      <c r="R5227">
        <v>3</v>
      </c>
      <c r="S5227">
        <v>0</v>
      </c>
      <c r="T5227">
        <v>3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100.55179716937474</v>
      </c>
      <c r="AA5227">
        <v>0</v>
      </c>
      <c r="AB5227">
        <v>5.0331568894506997</v>
      </c>
      <c r="AC5227">
        <v>0</v>
      </c>
      <c r="AD5227">
        <v>0</v>
      </c>
      <c r="AE5227">
        <v>105.58495405882543</v>
      </c>
    </row>
    <row r="5228" spans="1:31" x14ac:dyDescent="0.25">
      <c r="A5228">
        <v>2370861</v>
      </c>
      <c r="B5228">
        <v>1</v>
      </c>
      <c r="C5228" t="s">
        <v>80</v>
      </c>
      <c r="D5228" t="s">
        <v>93</v>
      </c>
      <c r="E5228" t="s">
        <v>166</v>
      </c>
      <c r="F5228" t="s">
        <v>15073</v>
      </c>
      <c r="G5228" t="s">
        <v>252</v>
      </c>
      <c r="H5228" t="s">
        <v>135</v>
      </c>
      <c r="I5228" t="s">
        <v>136</v>
      </c>
      <c r="J5228" t="s">
        <v>137</v>
      </c>
      <c r="K5228" t="s">
        <v>245</v>
      </c>
      <c r="L5228" t="s">
        <v>15074</v>
      </c>
      <c r="M5228" t="s">
        <v>15075</v>
      </c>
      <c r="N5228">
        <v>0.44194444399999999</v>
      </c>
      <c r="O5228">
        <v>3</v>
      </c>
      <c r="P5228">
        <v>13</v>
      </c>
      <c r="Q5228">
        <v>40</v>
      </c>
      <c r="R5228">
        <v>187</v>
      </c>
      <c r="S5228">
        <v>12</v>
      </c>
      <c r="T5228">
        <v>46</v>
      </c>
      <c r="U5228">
        <v>0</v>
      </c>
      <c r="V5228">
        <v>0</v>
      </c>
      <c r="W5228">
        <v>5.0779953310632227</v>
      </c>
      <c r="X5228">
        <v>4.8523586696030758</v>
      </c>
      <c r="Y5228">
        <v>153.98687497249563</v>
      </c>
      <c r="Z5228">
        <v>559.94717679059806</v>
      </c>
      <c r="AA5228">
        <v>25.106421151890046</v>
      </c>
      <c r="AB5228">
        <v>76.029634009528692</v>
      </c>
      <c r="AC5228">
        <v>0</v>
      </c>
      <c r="AD5228">
        <v>0</v>
      </c>
      <c r="AE5228">
        <v>825.00046092517869</v>
      </c>
    </row>
    <row r="5229" spans="1:31" x14ac:dyDescent="0.25">
      <c r="A5229">
        <v>2370718</v>
      </c>
      <c r="B5229">
        <v>1</v>
      </c>
      <c r="C5229" t="s">
        <v>80</v>
      </c>
      <c r="D5229" t="s">
        <v>102</v>
      </c>
      <c r="E5229" t="s">
        <v>166</v>
      </c>
      <c r="F5229" t="s">
        <v>15076</v>
      </c>
      <c r="G5229" t="s">
        <v>244</v>
      </c>
      <c r="H5229" t="s">
        <v>135</v>
      </c>
      <c r="I5229" t="s">
        <v>136</v>
      </c>
      <c r="J5229" t="s">
        <v>137</v>
      </c>
      <c r="K5229" t="s">
        <v>245</v>
      </c>
      <c r="L5229" t="s">
        <v>15077</v>
      </c>
      <c r="M5229" t="s">
        <v>15078</v>
      </c>
      <c r="N5229">
        <v>7.3705555550000001</v>
      </c>
      <c r="O5229">
        <v>0</v>
      </c>
      <c r="P5229">
        <v>50</v>
      </c>
      <c r="Q5229">
        <v>0</v>
      </c>
      <c r="R5229">
        <v>9</v>
      </c>
      <c r="S5229">
        <v>5</v>
      </c>
      <c r="T5229">
        <v>5</v>
      </c>
      <c r="U5229">
        <v>2</v>
      </c>
      <c r="V5229">
        <v>0</v>
      </c>
      <c r="W5229">
        <v>0</v>
      </c>
      <c r="X5229">
        <v>87.116242381859223</v>
      </c>
      <c r="Y5229">
        <v>0</v>
      </c>
      <c r="Z5229">
        <v>71.417440244307656</v>
      </c>
      <c r="AA5229">
        <v>421.78634713336544</v>
      </c>
      <c r="AB5229">
        <v>6.7360705643969307</v>
      </c>
      <c r="AC5229">
        <v>236.32147750116846</v>
      </c>
      <c r="AD5229">
        <v>0</v>
      </c>
      <c r="AE5229">
        <v>823.37757782509777</v>
      </c>
    </row>
    <row r="5230" spans="1:31" x14ac:dyDescent="0.25">
      <c r="A5230">
        <v>2370655</v>
      </c>
      <c r="B5230">
        <v>1</v>
      </c>
      <c r="C5230" t="s">
        <v>80</v>
      </c>
      <c r="D5230" t="s">
        <v>82</v>
      </c>
      <c r="E5230" t="s">
        <v>148</v>
      </c>
      <c r="F5230" t="s">
        <v>15079</v>
      </c>
      <c r="G5230" t="s">
        <v>150</v>
      </c>
      <c r="H5230" t="s">
        <v>151</v>
      </c>
      <c r="I5230" t="s">
        <v>136</v>
      </c>
      <c r="J5230" t="s">
        <v>137</v>
      </c>
      <c r="K5230" t="s">
        <v>138</v>
      </c>
      <c r="L5230" t="s">
        <v>15080</v>
      </c>
      <c r="M5230" t="s">
        <v>15081</v>
      </c>
      <c r="N5230">
        <v>1.6697222220000001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1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</row>
    <row r="5231" spans="1:31" x14ac:dyDescent="0.25">
      <c r="A5231">
        <v>2371196</v>
      </c>
      <c r="B5231">
        <v>1</v>
      </c>
      <c r="C5231" t="s">
        <v>80</v>
      </c>
      <c r="D5231" t="s">
        <v>84</v>
      </c>
      <c r="E5231" t="s">
        <v>132</v>
      </c>
      <c r="F5231" t="s">
        <v>15082</v>
      </c>
      <c r="G5231" t="s">
        <v>185</v>
      </c>
      <c r="H5231" t="s">
        <v>135</v>
      </c>
      <c r="I5231" t="s">
        <v>136</v>
      </c>
      <c r="J5231" t="s">
        <v>137</v>
      </c>
      <c r="K5231" t="s">
        <v>138</v>
      </c>
      <c r="L5231" t="s">
        <v>15083</v>
      </c>
      <c r="M5231" t="s">
        <v>15084</v>
      </c>
      <c r="N5231">
        <v>0.48249999999999998</v>
      </c>
      <c r="O5231">
        <v>0</v>
      </c>
      <c r="P5231">
        <v>559</v>
      </c>
      <c r="Q5231">
        <v>0</v>
      </c>
      <c r="R5231">
        <v>0</v>
      </c>
      <c r="S5231">
        <v>0</v>
      </c>
      <c r="T5231">
        <v>31</v>
      </c>
      <c r="U5231">
        <v>0</v>
      </c>
      <c r="V5231">
        <v>0</v>
      </c>
      <c r="W5231">
        <v>0</v>
      </c>
      <c r="X5231">
        <v>93.672089918980788</v>
      </c>
      <c r="Y5231">
        <v>0</v>
      </c>
      <c r="Z5231">
        <v>0</v>
      </c>
      <c r="AA5231">
        <v>0</v>
      </c>
      <c r="AB5231">
        <v>22.286179522852258</v>
      </c>
      <c r="AC5231">
        <v>0</v>
      </c>
      <c r="AD5231">
        <v>0</v>
      </c>
      <c r="AE5231">
        <v>115.95826944183304</v>
      </c>
    </row>
    <row r="5232" spans="1:31" x14ac:dyDescent="0.25">
      <c r="A5232">
        <v>2371010</v>
      </c>
      <c r="B5232">
        <v>1</v>
      </c>
      <c r="C5232" t="s">
        <v>80</v>
      </c>
      <c r="D5232" t="s">
        <v>110</v>
      </c>
      <c r="E5232" t="s">
        <v>148</v>
      </c>
      <c r="F5232" t="s">
        <v>15085</v>
      </c>
      <c r="G5232" t="s">
        <v>160</v>
      </c>
      <c r="H5232" t="s">
        <v>151</v>
      </c>
      <c r="I5232" t="s">
        <v>136</v>
      </c>
      <c r="J5232" t="s">
        <v>137</v>
      </c>
      <c r="K5232" t="s">
        <v>138</v>
      </c>
      <c r="L5232" t="s">
        <v>15086</v>
      </c>
      <c r="M5232" t="s">
        <v>15087</v>
      </c>
      <c r="N5232">
        <v>2.3008333329999999</v>
      </c>
      <c r="O5232">
        <v>0</v>
      </c>
      <c r="P5232">
        <v>4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4.3358897386074977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4.3358897386074977</v>
      </c>
    </row>
    <row r="5233" spans="1:31" x14ac:dyDescent="0.25">
      <c r="A5233">
        <v>2371173</v>
      </c>
      <c r="B5233">
        <v>1</v>
      </c>
      <c r="C5233" t="s">
        <v>80</v>
      </c>
      <c r="D5233" t="s">
        <v>84</v>
      </c>
      <c r="E5233" t="s">
        <v>132</v>
      </c>
      <c r="F5233" t="s">
        <v>15088</v>
      </c>
      <c r="G5233" t="s">
        <v>185</v>
      </c>
      <c r="H5233" t="s">
        <v>135</v>
      </c>
      <c r="I5233" t="s">
        <v>136</v>
      </c>
      <c r="J5233" t="s">
        <v>137</v>
      </c>
      <c r="K5233" t="s">
        <v>138</v>
      </c>
      <c r="L5233" t="s">
        <v>15089</v>
      </c>
      <c r="M5233" t="s">
        <v>15090</v>
      </c>
      <c r="N5233">
        <v>1.244444444</v>
      </c>
      <c r="O5233">
        <v>0</v>
      </c>
      <c r="P5233">
        <v>2543</v>
      </c>
      <c r="Q5233">
        <v>0</v>
      </c>
      <c r="R5233">
        <v>0</v>
      </c>
      <c r="S5233">
        <v>0</v>
      </c>
      <c r="T5233">
        <v>291</v>
      </c>
      <c r="U5233">
        <v>0</v>
      </c>
      <c r="V5233">
        <v>1</v>
      </c>
      <c r="W5233">
        <v>0</v>
      </c>
      <c r="X5233">
        <v>1127.7602609408702</v>
      </c>
      <c r="Y5233">
        <v>0</v>
      </c>
      <c r="Z5233">
        <v>0</v>
      </c>
      <c r="AA5233">
        <v>0</v>
      </c>
      <c r="AB5233">
        <v>795.07700759708962</v>
      </c>
      <c r="AC5233">
        <v>0</v>
      </c>
      <c r="AD5233">
        <v>3.3350561354117318</v>
      </c>
      <c r="AE5233">
        <v>1926.1723246733718</v>
      </c>
    </row>
    <row r="5234" spans="1:31" x14ac:dyDescent="0.25">
      <c r="A5234">
        <v>2370818</v>
      </c>
      <c r="B5234">
        <v>1</v>
      </c>
      <c r="C5234" t="s">
        <v>80</v>
      </c>
      <c r="D5234" t="s">
        <v>107</v>
      </c>
      <c r="E5234" t="s">
        <v>148</v>
      </c>
      <c r="F5234" t="s">
        <v>15091</v>
      </c>
      <c r="G5234" t="s">
        <v>240</v>
      </c>
      <c r="H5234" t="s">
        <v>151</v>
      </c>
      <c r="I5234" t="s">
        <v>136</v>
      </c>
      <c r="J5234" t="s">
        <v>137</v>
      </c>
      <c r="K5234" t="s">
        <v>138</v>
      </c>
      <c r="L5234" t="s">
        <v>15092</v>
      </c>
      <c r="M5234" t="s">
        <v>15093</v>
      </c>
      <c r="N5234">
        <v>1.068333333</v>
      </c>
      <c r="O5234">
        <v>0</v>
      </c>
      <c r="P5234">
        <v>4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1.2899013374900967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1.2899013374900967</v>
      </c>
    </row>
    <row r="5235" spans="1:31" x14ac:dyDescent="0.25">
      <c r="A5235">
        <v>2370732</v>
      </c>
      <c r="B5235">
        <v>1</v>
      </c>
      <c r="C5235" t="s">
        <v>80</v>
      </c>
      <c r="D5235" t="s">
        <v>85</v>
      </c>
      <c r="E5235" t="s">
        <v>225</v>
      </c>
      <c r="F5235" t="s">
        <v>15094</v>
      </c>
      <c r="G5235" t="s">
        <v>156</v>
      </c>
      <c r="H5235" t="s">
        <v>151</v>
      </c>
      <c r="I5235" t="s">
        <v>136</v>
      </c>
      <c r="J5235" t="s">
        <v>137</v>
      </c>
      <c r="K5235" t="s">
        <v>138</v>
      </c>
      <c r="L5235" t="s">
        <v>15095</v>
      </c>
      <c r="M5235" t="s">
        <v>15096</v>
      </c>
      <c r="N5235">
        <v>1.7211111109999999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1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4.0676164055672217</v>
      </c>
      <c r="AC5235">
        <v>0</v>
      </c>
      <c r="AD5235">
        <v>0</v>
      </c>
      <c r="AE5235">
        <v>4.0676164055672217</v>
      </c>
    </row>
    <row r="5236" spans="1:31" x14ac:dyDescent="0.25">
      <c r="A5236">
        <v>2370632</v>
      </c>
      <c r="B5236">
        <v>1</v>
      </c>
      <c r="C5236" t="s">
        <v>80</v>
      </c>
      <c r="D5236" t="s">
        <v>100</v>
      </c>
      <c r="E5236" t="s">
        <v>171</v>
      </c>
      <c r="F5236" t="s">
        <v>7910</v>
      </c>
      <c r="G5236" t="s">
        <v>168</v>
      </c>
      <c r="H5236" t="s">
        <v>135</v>
      </c>
      <c r="I5236" t="s">
        <v>136</v>
      </c>
      <c r="J5236" t="s">
        <v>137</v>
      </c>
      <c r="K5236" t="s">
        <v>138</v>
      </c>
      <c r="L5236" t="s">
        <v>15097</v>
      </c>
      <c r="M5236" t="s">
        <v>15098</v>
      </c>
      <c r="N5236">
        <v>1.2211111109999999</v>
      </c>
      <c r="O5236">
        <v>1</v>
      </c>
      <c r="P5236">
        <v>13</v>
      </c>
      <c r="Q5236">
        <v>4</v>
      </c>
      <c r="R5236">
        <v>31</v>
      </c>
      <c r="S5236">
        <v>17</v>
      </c>
      <c r="T5236">
        <v>12</v>
      </c>
      <c r="U5236">
        <v>1</v>
      </c>
      <c r="V5236">
        <v>0</v>
      </c>
      <c r="W5236">
        <v>1.1165902262340368</v>
      </c>
      <c r="X5236">
        <v>10.104120338742254</v>
      </c>
      <c r="Y5236">
        <v>10.831570491635622</v>
      </c>
      <c r="Z5236">
        <v>207.13409117936521</v>
      </c>
      <c r="AA5236">
        <v>110.43934186987815</v>
      </c>
      <c r="AB5236">
        <v>15.367757091634148</v>
      </c>
      <c r="AC5236">
        <v>13.340208881149799</v>
      </c>
      <c r="AD5236">
        <v>0</v>
      </c>
      <c r="AE5236">
        <v>368.33368007863925</v>
      </c>
    </row>
    <row r="5237" spans="1:31" x14ac:dyDescent="0.25">
      <c r="A5237">
        <v>2370878</v>
      </c>
      <c r="B5237">
        <v>1</v>
      </c>
      <c r="C5237" t="s">
        <v>80</v>
      </c>
      <c r="D5237" t="s">
        <v>96</v>
      </c>
      <c r="E5237" t="s">
        <v>148</v>
      </c>
      <c r="F5237" t="s">
        <v>15099</v>
      </c>
      <c r="G5237" t="s">
        <v>160</v>
      </c>
      <c r="H5237" t="s">
        <v>151</v>
      </c>
      <c r="I5237" t="s">
        <v>136</v>
      </c>
      <c r="J5237" t="s">
        <v>137</v>
      </c>
      <c r="K5237" t="s">
        <v>138</v>
      </c>
      <c r="L5237" t="s">
        <v>15100</v>
      </c>
      <c r="M5237" t="s">
        <v>15101</v>
      </c>
      <c r="N5237">
        <v>1.7</v>
      </c>
      <c r="O5237">
        <v>0</v>
      </c>
      <c r="P5237">
        <v>2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1.4562876336296668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1.4562876336296668</v>
      </c>
    </row>
    <row r="5238" spans="1:31" x14ac:dyDescent="0.25">
      <c r="A5238">
        <v>2370738</v>
      </c>
      <c r="B5238">
        <v>1</v>
      </c>
      <c r="C5238" t="s">
        <v>80</v>
      </c>
      <c r="D5238" t="s">
        <v>104</v>
      </c>
      <c r="E5238" t="s">
        <v>132</v>
      </c>
      <c r="F5238" t="s">
        <v>15102</v>
      </c>
      <c r="G5238" t="s">
        <v>244</v>
      </c>
      <c r="H5238" t="s">
        <v>135</v>
      </c>
      <c r="I5238" t="s">
        <v>136</v>
      </c>
      <c r="J5238" t="s">
        <v>137</v>
      </c>
      <c r="K5238" t="s">
        <v>245</v>
      </c>
      <c r="L5238" t="s">
        <v>15103</v>
      </c>
      <c r="M5238" t="s">
        <v>15104</v>
      </c>
      <c r="N5238">
        <v>5.5766666660000004</v>
      </c>
      <c r="O5238">
        <v>1</v>
      </c>
      <c r="P5238">
        <v>62</v>
      </c>
      <c r="Q5238">
        <v>1</v>
      </c>
      <c r="R5238">
        <v>6</v>
      </c>
      <c r="S5238">
        <v>1</v>
      </c>
      <c r="T5238">
        <v>7</v>
      </c>
      <c r="U5238">
        <v>0</v>
      </c>
      <c r="V5238">
        <v>0</v>
      </c>
      <c r="W5238">
        <v>33.3350887877057</v>
      </c>
      <c r="X5238">
        <v>172.90579658082669</v>
      </c>
      <c r="Y5238">
        <v>4.6782743495266841</v>
      </c>
      <c r="Z5238">
        <v>9.1576860639099955</v>
      </c>
      <c r="AA5238">
        <v>68.939818516456938</v>
      </c>
      <c r="AB5238">
        <v>177.36854566528731</v>
      </c>
      <c r="AC5238">
        <v>0</v>
      </c>
      <c r="AD5238">
        <v>0</v>
      </c>
      <c r="AE5238">
        <v>466.38520996371335</v>
      </c>
    </row>
    <row r="5239" spans="1:31" x14ac:dyDescent="0.25">
      <c r="A5239">
        <v>2370695</v>
      </c>
      <c r="B5239">
        <v>1</v>
      </c>
      <c r="C5239" t="s">
        <v>80</v>
      </c>
      <c r="D5239" t="s">
        <v>104</v>
      </c>
      <c r="E5239" t="s">
        <v>166</v>
      </c>
      <c r="F5239" t="s">
        <v>15105</v>
      </c>
      <c r="G5239" t="s">
        <v>244</v>
      </c>
      <c r="H5239" t="s">
        <v>135</v>
      </c>
      <c r="I5239" t="s">
        <v>136</v>
      </c>
      <c r="J5239" t="s">
        <v>137</v>
      </c>
      <c r="K5239" t="s">
        <v>245</v>
      </c>
      <c r="L5239" t="s">
        <v>15106</v>
      </c>
      <c r="M5239" t="s">
        <v>15107</v>
      </c>
      <c r="N5239">
        <v>0.58750000000000002</v>
      </c>
      <c r="O5239">
        <v>8</v>
      </c>
      <c r="P5239">
        <v>389</v>
      </c>
      <c r="Q5239">
        <v>5</v>
      </c>
      <c r="R5239">
        <v>10</v>
      </c>
      <c r="S5239">
        <v>9</v>
      </c>
      <c r="T5239">
        <v>29</v>
      </c>
      <c r="U5239">
        <v>0</v>
      </c>
      <c r="V5239">
        <v>0</v>
      </c>
      <c r="W5239">
        <v>17.204758183496121</v>
      </c>
      <c r="X5239">
        <v>69.599930616801927</v>
      </c>
      <c r="Y5239">
        <v>5.1876401476372802</v>
      </c>
      <c r="Z5239">
        <v>3.2336001074821028</v>
      </c>
      <c r="AA5239">
        <v>35.290624427347318</v>
      </c>
      <c r="AB5239">
        <v>51.207680835419836</v>
      </c>
      <c r="AC5239">
        <v>0</v>
      </c>
      <c r="AD5239">
        <v>0</v>
      </c>
      <c r="AE5239">
        <v>181.72423431818459</v>
      </c>
    </row>
    <row r="5240" spans="1:31" x14ac:dyDescent="0.25">
      <c r="A5240">
        <v>2370795</v>
      </c>
      <c r="B5240">
        <v>1</v>
      </c>
      <c r="C5240" t="s">
        <v>80</v>
      </c>
      <c r="D5240" t="s">
        <v>88</v>
      </c>
      <c r="E5240" t="s">
        <v>148</v>
      </c>
      <c r="F5240" t="s">
        <v>15108</v>
      </c>
      <c r="G5240" t="s">
        <v>160</v>
      </c>
      <c r="H5240" t="s">
        <v>151</v>
      </c>
      <c r="I5240" t="s">
        <v>136</v>
      </c>
      <c r="J5240" t="s">
        <v>137</v>
      </c>
      <c r="K5240" t="s">
        <v>138</v>
      </c>
      <c r="L5240" t="s">
        <v>15109</v>
      </c>
      <c r="M5240" t="s">
        <v>15110</v>
      </c>
      <c r="N5240">
        <v>2.2080555550000001</v>
      </c>
      <c r="O5240">
        <v>0</v>
      </c>
      <c r="P5240">
        <v>1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0.30072853249147585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0.30072853249147585</v>
      </c>
    </row>
    <row r="5241" spans="1:31" x14ac:dyDescent="0.25">
      <c r="A5241">
        <v>2371093</v>
      </c>
      <c r="B5241">
        <v>1</v>
      </c>
      <c r="C5241" t="s">
        <v>81</v>
      </c>
      <c r="D5241" t="s">
        <v>126</v>
      </c>
      <c r="E5241" t="s">
        <v>132</v>
      </c>
      <c r="F5241" t="s">
        <v>15111</v>
      </c>
      <c r="G5241" t="s">
        <v>168</v>
      </c>
      <c r="H5241" t="s">
        <v>135</v>
      </c>
      <c r="I5241" t="s">
        <v>136</v>
      </c>
      <c r="J5241" t="s">
        <v>137</v>
      </c>
      <c r="K5241" t="s">
        <v>138</v>
      </c>
      <c r="L5241" t="s">
        <v>15112</v>
      </c>
      <c r="M5241" t="s">
        <v>15113</v>
      </c>
      <c r="N5241">
        <v>0.28749999999999998</v>
      </c>
      <c r="O5241">
        <v>0</v>
      </c>
      <c r="P5241">
        <v>589</v>
      </c>
      <c r="Q5241">
        <v>3</v>
      </c>
      <c r="R5241">
        <v>103</v>
      </c>
      <c r="S5241">
        <v>1</v>
      </c>
      <c r="T5241">
        <v>53</v>
      </c>
      <c r="U5241">
        <v>0</v>
      </c>
      <c r="V5241">
        <v>0</v>
      </c>
      <c r="W5241">
        <v>0</v>
      </c>
      <c r="X5241">
        <v>31.50804027823655</v>
      </c>
      <c r="Y5241">
        <v>10.603827282983623</v>
      </c>
      <c r="Z5241">
        <v>41.126702916359221</v>
      </c>
      <c r="AA5241">
        <v>0.54909828406249994</v>
      </c>
      <c r="AB5241">
        <v>24.972964722653998</v>
      </c>
      <c r="AC5241">
        <v>0</v>
      </c>
      <c r="AD5241">
        <v>0</v>
      </c>
      <c r="AE5241">
        <v>108.76063348429589</v>
      </c>
    </row>
    <row r="5242" spans="1:31" x14ac:dyDescent="0.25">
      <c r="A5242">
        <v>2371050</v>
      </c>
      <c r="B5242">
        <v>1</v>
      </c>
      <c r="C5242" t="s">
        <v>80</v>
      </c>
      <c r="D5242" t="s">
        <v>93</v>
      </c>
      <c r="E5242" t="s">
        <v>154</v>
      </c>
      <c r="F5242" t="s">
        <v>15114</v>
      </c>
      <c r="G5242" t="s">
        <v>299</v>
      </c>
      <c r="H5242" t="s">
        <v>151</v>
      </c>
      <c r="I5242" t="s">
        <v>136</v>
      </c>
      <c r="J5242" t="s">
        <v>137</v>
      </c>
      <c r="K5242" t="s">
        <v>138</v>
      </c>
      <c r="L5242" t="s">
        <v>15115</v>
      </c>
      <c r="M5242" t="s">
        <v>15116</v>
      </c>
      <c r="N5242">
        <v>1.5888888880000001</v>
      </c>
      <c r="O5242">
        <v>0</v>
      </c>
      <c r="P5242">
        <v>5</v>
      </c>
      <c r="Q5242">
        <v>0</v>
      </c>
      <c r="R5242">
        <v>14</v>
      </c>
      <c r="S5242">
        <v>0</v>
      </c>
      <c r="T5242">
        <v>10</v>
      </c>
      <c r="U5242">
        <v>0</v>
      </c>
      <c r="V5242">
        <v>0</v>
      </c>
      <c r="W5242">
        <v>0</v>
      </c>
      <c r="X5242">
        <v>4.4545864711668761</v>
      </c>
      <c r="Y5242">
        <v>0</v>
      </c>
      <c r="Z5242">
        <v>74.416234336579691</v>
      </c>
      <c r="AA5242">
        <v>0</v>
      </c>
      <c r="AB5242">
        <v>25.522764712599262</v>
      </c>
      <c r="AC5242">
        <v>0</v>
      </c>
      <c r="AD5242">
        <v>0</v>
      </c>
      <c r="AE5242">
        <v>104.39358552034582</v>
      </c>
    </row>
    <row r="5243" spans="1:31" x14ac:dyDescent="0.25">
      <c r="A5243">
        <v>2370681</v>
      </c>
      <c r="B5243">
        <v>1</v>
      </c>
      <c r="C5243" t="s">
        <v>80</v>
      </c>
      <c r="D5243" t="s">
        <v>94</v>
      </c>
      <c r="E5243" t="s">
        <v>148</v>
      </c>
      <c r="F5243" t="s">
        <v>15117</v>
      </c>
      <c r="G5243" t="s">
        <v>181</v>
      </c>
      <c r="H5243" t="s">
        <v>151</v>
      </c>
      <c r="I5243" t="s">
        <v>136</v>
      </c>
      <c r="J5243" t="s">
        <v>137</v>
      </c>
      <c r="K5243" t="s">
        <v>138</v>
      </c>
      <c r="L5243" t="s">
        <v>15118</v>
      </c>
      <c r="M5243" t="s">
        <v>15119</v>
      </c>
      <c r="N5243">
        <v>10.151111111000001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1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0.41414632012624997</v>
      </c>
      <c r="AC5243">
        <v>0</v>
      </c>
      <c r="AD5243">
        <v>0</v>
      </c>
      <c r="AE5243">
        <v>0.41414632012624997</v>
      </c>
    </row>
    <row r="5244" spans="1:31" x14ac:dyDescent="0.25">
      <c r="A5244">
        <v>2371013</v>
      </c>
      <c r="B5244">
        <v>1</v>
      </c>
      <c r="C5244" t="s">
        <v>80</v>
      </c>
      <c r="D5244" t="s">
        <v>87</v>
      </c>
      <c r="E5244" t="s">
        <v>175</v>
      </c>
      <c r="F5244" t="s">
        <v>15120</v>
      </c>
      <c r="G5244" t="s">
        <v>284</v>
      </c>
      <c r="H5244" t="s">
        <v>151</v>
      </c>
      <c r="I5244" t="s">
        <v>136</v>
      </c>
      <c r="J5244" t="s">
        <v>137</v>
      </c>
      <c r="K5244" t="s">
        <v>138</v>
      </c>
      <c r="L5244" t="s">
        <v>15121</v>
      </c>
      <c r="M5244" t="s">
        <v>15122</v>
      </c>
      <c r="N5244">
        <v>1.096666666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1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76.981434650895963</v>
      </c>
      <c r="AE5244">
        <v>76.981434650895963</v>
      </c>
    </row>
    <row r="5245" spans="1:31" x14ac:dyDescent="0.25">
      <c r="A5245">
        <v>2370990</v>
      </c>
      <c r="B5245">
        <v>1</v>
      </c>
      <c r="C5245" t="s">
        <v>81</v>
      </c>
      <c r="D5245" t="s">
        <v>112</v>
      </c>
      <c r="E5245" t="s">
        <v>175</v>
      </c>
      <c r="F5245" t="s">
        <v>15123</v>
      </c>
      <c r="G5245" t="s">
        <v>219</v>
      </c>
      <c r="H5245" t="s">
        <v>151</v>
      </c>
      <c r="I5245" t="s">
        <v>136</v>
      </c>
      <c r="J5245" t="s">
        <v>137</v>
      </c>
      <c r="K5245" t="s">
        <v>138</v>
      </c>
      <c r="L5245" t="s">
        <v>15124</v>
      </c>
      <c r="M5245" t="s">
        <v>15125</v>
      </c>
      <c r="N5245">
        <v>2.0638888880000001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1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13.935334386208959</v>
      </c>
      <c r="AC5245">
        <v>0</v>
      </c>
      <c r="AD5245">
        <v>0</v>
      </c>
      <c r="AE5245">
        <v>13.935334386208959</v>
      </c>
    </row>
    <row r="5246" spans="1:31" x14ac:dyDescent="0.25">
      <c r="A5246">
        <v>2370658</v>
      </c>
      <c r="B5246">
        <v>1</v>
      </c>
      <c r="C5246" t="s">
        <v>80</v>
      </c>
      <c r="D5246" t="s">
        <v>101</v>
      </c>
      <c r="E5246" t="s">
        <v>132</v>
      </c>
      <c r="F5246" t="s">
        <v>15126</v>
      </c>
      <c r="G5246" t="s">
        <v>134</v>
      </c>
      <c r="H5246" t="s">
        <v>135</v>
      </c>
      <c r="I5246" t="s">
        <v>136</v>
      </c>
      <c r="J5246" t="s">
        <v>137</v>
      </c>
      <c r="K5246" t="s">
        <v>138</v>
      </c>
      <c r="L5246" t="s">
        <v>15127</v>
      </c>
      <c r="M5246" t="s">
        <v>15128</v>
      </c>
      <c r="N5246">
        <v>1.796944444</v>
      </c>
      <c r="O5246">
        <v>0</v>
      </c>
      <c r="P5246">
        <v>0</v>
      </c>
      <c r="Q5246">
        <v>2</v>
      </c>
      <c r="R5246">
        <v>0</v>
      </c>
      <c r="S5246">
        <v>7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52.640734607833245</v>
      </c>
      <c r="Z5246">
        <v>0</v>
      </c>
      <c r="AA5246">
        <v>33.935767425058685</v>
      </c>
      <c r="AB5246">
        <v>0</v>
      </c>
      <c r="AC5246">
        <v>0</v>
      </c>
      <c r="AD5246">
        <v>0</v>
      </c>
      <c r="AE5246">
        <v>86.576502032891938</v>
      </c>
    </row>
    <row r="5247" spans="1:31" x14ac:dyDescent="0.25">
      <c r="A5247">
        <v>2371182</v>
      </c>
      <c r="B5247">
        <v>1</v>
      </c>
      <c r="C5247" t="s">
        <v>81</v>
      </c>
      <c r="D5247" t="s">
        <v>127</v>
      </c>
      <c r="E5247" t="s">
        <v>171</v>
      </c>
      <c r="F5247" t="s">
        <v>1582</v>
      </c>
      <c r="G5247" t="s">
        <v>168</v>
      </c>
      <c r="H5247" t="s">
        <v>135</v>
      </c>
      <c r="I5247" t="s">
        <v>136</v>
      </c>
      <c r="J5247" t="s">
        <v>137</v>
      </c>
      <c r="K5247" t="s">
        <v>138</v>
      </c>
      <c r="L5247" t="s">
        <v>15129</v>
      </c>
      <c r="M5247" t="s">
        <v>15130</v>
      </c>
      <c r="N5247">
        <v>0.36583333299999998</v>
      </c>
      <c r="O5247">
        <v>2</v>
      </c>
      <c r="P5247">
        <v>1316</v>
      </c>
      <c r="Q5247">
        <v>30</v>
      </c>
      <c r="R5247">
        <v>83</v>
      </c>
      <c r="S5247">
        <v>13</v>
      </c>
      <c r="T5247">
        <v>109</v>
      </c>
      <c r="U5247">
        <v>2</v>
      </c>
      <c r="V5247">
        <v>0</v>
      </c>
      <c r="W5247">
        <v>0.33619235501340172</v>
      </c>
      <c r="X5247">
        <v>103.9774899143372</v>
      </c>
      <c r="Y5247">
        <v>41.849344410213263</v>
      </c>
      <c r="Z5247">
        <v>33.360502834449484</v>
      </c>
      <c r="AA5247">
        <v>18.275760625666539</v>
      </c>
      <c r="AB5247">
        <v>21.459876087523696</v>
      </c>
      <c r="AC5247">
        <v>0.59861505803618253</v>
      </c>
      <c r="AD5247">
        <v>0</v>
      </c>
      <c r="AE5247">
        <v>219.85778128523978</v>
      </c>
    </row>
    <row r="5248" spans="1:31" x14ac:dyDescent="0.25">
      <c r="A5248">
        <v>2370844</v>
      </c>
      <c r="B5248">
        <v>1</v>
      </c>
      <c r="C5248" t="s">
        <v>80</v>
      </c>
      <c r="D5248" t="s">
        <v>99</v>
      </c>
      <c r="E5248" t="s">
        <v>166</v>
      </c>
      <c r="F5248" t="s">
        <v>633</v>
      </c>
      <c r="G5248" t="s">
        <v>168</v>
      </c>
      <c r="H5248" t="s">
        <v>135</v>
      </c>
      <c r="I5248" t="s">
        <v>653</v>
      </c>
      <c r="J5248" t="s">
        <v>137</v>
      </c>
      <c r="K5248" t="s">
        <v>138</v>
      </c>
      <c r="L5248" t="s">
        <v>15131</v>
      </c>
      <c r="M5248" t="s">
        <v>15132</v>
      </c>
      <c r="N5248">
        <v>3.7499999999999999E-2</v>
      </c>
      <c r="O5248">
        <v>0</v>
      </c>
      <c r="P5248">
        <v>0</v>
      </c>
      <c r="Q5248">
        <v>0</v>
      </c>
      <c r="R5248">
        <v>0</v>
      </c>
      <c r="S5248">
        <v>8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12.094031039576587</v>
      </c>
      <c r="AB5248">
        <v>0</v>
      </c>
      <c r="AC5248">
        <v>0</v>
      </c>
      <c r="AD5248">
        <v>0</v>
      </c>
      <c r="AE5248">
        <v>12.094031039576587</v>
      </c>
    </row>
    <row r="5249" spans="1:31" x14ac:dyDescent="0.25">
      <c r="A5249">
        <v>2371136</v>
      </c>
      <c r="B5249">
        <v>1</v>
      </c>
      <c r="C5249" t="s">
        <v>80</v>
      </c>
      <c r="D5249" t="s">
        <v>101</v>
      </c>
      <c r="E5249" t="s">
        <v>148</v>
      </c>
      <c r="F5249" t="s">
        <v>15133</v>
      </c>
      <c r="G5249" t="s">
        <v>160</v>
      </c>
      <c r="H5249" t="s">
        <v>151</v>
      </c>
      <c r="I5249" t="s">
        <v>136</v>
      </c>
      <c r="J5249" t="s">
        <v>137</v>
      </c>
      <c r="K5249" t="s">
        <v>138</v>
      </c>
      <c r="L5249" t="s">
        <v>15134</v>
      </c>
      <c r="M5249" t="s">
        <v>15135</v>
      </c>
      <c r="N5249">
        <v>1.1100000000000001</v>
      </c>
      <c r="O5249">
        <v>0</v>
      </c>
      <c r="P5249">
        <v>1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8.5334751054689989E-2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8.5334751054689989E-2</v>
      </c>
    </row>
    <row r="5250" spans="1:31" x14ac:dyDescent="0.25">
      <c r="A5250">
        <v>2370913</v>
      </c>
      <c r="B5250">
        <v>1</v>
      </c>
      <c r="C5250" t="s">
        <v>80</v>
      </c>
      <c r="D5250" t="s">
        <v>83</v>
      </c>
      <c r="E5250" t="s">
        <v>171</v>
      </c>
      <c r="F5250" t="s">
        <v>15136</v>
      </c>
      <c r="G5250" t="s">
        <v>168</v>
      </c>
      <c r="H5250" t="s">
        <v>135</v>
      </c>
      <c r="I5250" t="s">
        <v>136</v>
      </c>
      <c r="J5250" t="s">
        <v>137</v>
      </c>
      <c r="K5250" t="s">
        <v>138</v>
      </c>
      <c r="L5250" t="s">
        <v>15137</v>
      </c>
      <c r="M5250" t="s">
        <v>15138</v>
      </c>
      <c r="N5250">
        <v>0.316111111</v>
      </c>
      <c r="O5250">
        <v>0</v>
      </c>
      <c r="P5250">
        <v>0</v>
      </c>
      <c r="Q5250">
        <v>0</v>
      </c>
      <c r="R5250">
        <v>0</v>
      </c>
      <c r="S5250">
        <v>4</v>
      </c>
      <c r="T5250">
        <v>0</v>
      </c>
      <c r="U5250">
        <v>5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15.968184617896197</v>
      </c>
      <c r="AB5250">
        <v>0</v>
      </c>
      <c r="AC5250">
        <v>271.47901089564016</v>
      </c>
      <c r="AD5250">
        <v>0</v>
      </c>
      <c r="AE5250">
        <v>287.44719551353637</v>
      </c>
    </row>
    <row r="5251" spans="1:31" x14ac:dyDescent="0.25">
      <c r="A5251">
        <v>2371159</v>
      </c>
      <c r="B5251">
        <v>1</v>
      </c>
      <c r="C5251" t="s">
        <v>80</v>
      </c>
      <c r="D5251" t="s">
        <v>99</v>
      </c>
      <c r="E5251" t="s">
        <v>148</v>
      </c>
      <c r="F5251" t="s">
        <v>15139</v>
      </c>
      <c r="G5251" t="s">
        <v>160</v>
      </c>
      <c r="H5251" t="s">
        <v>151</v>
      </c>
      <c r="I5251" t="s">
        <v>136</v>
      </c>
      <c r="J5251" t="s">
        <v>137</v>
      </c>
      <c r="K5251" t="s">
        <v>138</v>
      </c>
      <c r="L5251" t="s">
        <v>15140</v>
      </c>
      <c r="M5251" t="s">
        <v>15141</v>
      </c>
      <c r="N5251">
        <v>0.98194444400000003</v>
      </c>
      <c r="O5251">
        <v>0</v>
      </c>
      <c r="P5251">
        <v>1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0.29592569504921973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0.29592569504921973</v>
      </c>
    </row>
    <row r="5252" spans="1:31" x14ac:dyDescent="0.25">
      <c r="A5252">
        <v>2370721</v>
      </c>
      <c r="B5252">
        <v>1</v>
      </c>
      <c r="C5252" t="s">
        <v>81</v>
      </c>
      <c r="D5252" t="s">
        <v>122</v>
      </c>
      <c r="E5252" t="s">
        <v>132</v>
      </c>
      <c r="F5252" t="s">
        <v>460</v>
      </c>
      <c r="G5252" t="s">
        <v>134</v>
      </c>
      <c r="H5252" t="s">
        <v>135</v>
      </c>
      <c r="I5252" t="s">
        <v>136</v>
      </c>
      <c r="J5252" t="s">
        <v>137</v>
      </c>
      <c r="K5252" t="s">
        <v>138</v>
      </c>
      <c r="L5252" t="s">
        <v>15142</v>
      </c>
      <c r="M5252" t="s">
        <v>15143</v>
      </c>
      <c r="N5252">
        <v>2.653333333</v>
      </c>
      <c r="O5252">
        <v>0</v>
      </c>
      <c r="P5252">
        <v>164</v>
      </c>
      <c r="Q5252">
        <v>0</v>
      </c>
      <c r="R5252">
        <v>2</v>
      </c>
      <c r="S5252">
        <v>0</v>
      </c>
      <c r="T5252">
        <v>20</v>
      </c>
      <c r="U5252">
        <v>0</v>
      </c>
      <c r="V5252">
        <v>0</v>
      </c>
      <c r="W5252">
        <v>0</v>
      </c>
      <c r="X5252">
        <v>69.646445115017428</v>
      </c>
      <c r="Y5252">
        <v>0</v>
      </c>
      <c r="Z5252">
        <v>7.2169491672162254</v>
      </c>
      <c r="AA5252">
        <v>0</v>
      </c>
      <c r="AB5252">
        <v>27.29417981208233</v>
      </c>
      <c r="AC5252">
        <v>0</v>
      </c>
      <c r="AD5252">
        <v>0</v>
      </c>
      <c r="AE5252">
        <v>104.15757409431599</v>
      </c>
    </row>
    <row r="5253" spans="1:31" x14ac:dyDescent="0.25">
      <c r="A5253">
        <v>2370827</v>
      </c>
      <c r="B5253">
        <v>1</v>
      </c>
      <c r="C5253" t="s">
        <v>80</v>
      </c>
      <c r="D5253" t="s">
        <v>83</v>
      </c>
      <c r="E5253" t="s">
        <v>154</v>
      </c>
      <c r="F5253" t="s">
        <v>355</v>
      </c>
      <c r="G5253" t="s">
        <v>219</v>
      </c>
      <c r="H5253" t="s">
        <v>151</v>
      </c>
      <c r="I5253" t="s">
        <v>136</v>
      </c>
      <c r="J5253" t="s">
        <v>137</v>
      </c>
      <c r="K5253" t="s">
        <v>138</v>
      </c>
      <c r="L5253" t="s">
        <v>15144</v>
      </c>
      <c r="M5253" t="s">
        <v>15145</v>
      </c>
      <c r="N5253">
        <v>1.5594444439999999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172</v>
      </c>
      <c r="U5253">
        <v>0</v>
      </c>
      <c r="V5253">
        <v>8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441.21102357361616</v>
      </c>
      <c r="AC5253">
        <v>0</v>
      </c>
      <c r="AD5253">
        <v>402.72911014202663</v>
      </c>
      <c r="AE5253">
        <v>843.94013371564279</v>
      </c>
    </row>
    <row r="5254" spans="1:31" x14ac:dyDescent="0.25">
      <c r="A5254">
        <v>2371122</v>
      </c>
      <c r="B5254">
        <v>1</v>
      </c>
      <c r="C5254" t="s">
        <v>80</v>
      </c>
      <c r="D5254" t="s">
        <v>85</v>
      </c>
      <c r="E5254" t="s">
        <v>175</v>
      </c>
      <c r="F5254" t="s">
        <v>5949</v>
      </c>
      <c r="G5254" t="s">
        <v>284</v>
      </c>
      <c r="H5254" t="s">
        <v>151</v>
      </c>
      <c r="I5254" t="s">
        <v>136</v>
      </c>
      <c r="J5254" t="s">
        <v>137</v>
      </c>
      <c r="K5254" t="s">
        <v>138</v>
      </c>
      <c r="L5254" t="s">
        <v>15146</v>
      </c>
      <c r="M5254" t="s">
        <v>15147</v>
      </c>
      <c r="N5254">
        <v>1.3997222220000001</v>
      </c>
      <c r="O5254">
        <v>0</v>
      </c>
      <c r="P5254">
        <v>57</v>
      </c>
      <c r="Q5254">
        <v>0</v>
      </c>
      <c r="R5254">
        <v>0</v>
      </c>
      <c r="S5254">
        <v>0</v>
      </c>
      <c r="T5254">
        <v>19</v>
      </c>
      <c r="U5254">
        <v>0</v>
      </c>
      <c r="V5254">
        <v>0</v>
      </c>
      <c r="W5254">
        <v>0</v>
      </c>
      <c r="X5254">
        <v>36.744609595151964</v>
      </c>
      <c r="Y5254">
        <v>0</v>
      </c>
      <c r="Z5254">
        <v>0</v>
      </c>
      <c r="AA5254">
        <v>0</v>
      </c>
      <c r="AB5254">
        <v>45.714878965831595</v>
      </c>
      <c r="AC5254">
        <v>0</v>
      </c>
      <c r="AD5254">
        <v>0</v>
      </c>
      <c r="AE5254">
        <v>82.459488560983559</v>
      </c>
    </row>
    <row r="5255" spans="1:31" x14ac:dyDescent="0.25">
      <c r="A5255">
        <v>2370598</v>
      </c>
      <c r="B5255">
        <v>1</v>
      </c>
      <c r="C5255" t="s">
        <v>80</v>
      </c>
      <c r="D5255" t="s">
        <v>83</v>
      </c>
      <c r="E5255" t="s">
        <v>225</v>
      </c>
      <c r="F5255" t="s">
        <v>15148</v>
      </c>
      <c r="G5255" t="s">
        <v>219</v>
      </c>
      <c r="H5255" t="s">
        <v>151</v>
      </c>
      <c r="I5255" t="s">
        <v>136</v>
      </c>
      <c r="J5255" t="s">
        <v>137</v>
      </c>
      <c r="K5255" t="s">
        <v>138</v>
      </c>
      <c r="L5255" t="s">
        <v>15149</v>
      </c>
      <c r="M5255" t="s">
        <v>15150</v>
      </c>
      <c r="N5255">
        <v>1.3316666660000001</v>
      </c>
      <c r="O5255">
        <v>0</v>
      </c>
      <c r="P5255">
        <v>125</v>
      </c>
      <c r="Q5255">
        <v>0</v>
      </c>
      <c r="R5255">
        <v>0</v>
      </c>
      <c r="S5255">
        <v>0</v>
      </c>
      <c r="T5255">
        <v>7</v>
      </c>
      <c r="U5255">
        <v>0</v>
      </c>
      <c r="V5255">
        <v>0</v>
      </c>
      <c r="W5255">
        <v>0</v>
      </c>
      <c r="X5255">
        <v>42.000694587915042</v>
      </c>
      <c r="Y5255">
        <v>0</v>
      </c>
      <c r="Z5255">
        <v>0</v>
      </c>
      <c r="AA5255">
        <v>0</v>
      </c>
      <c r="AB5255">
        <v>8.8418296043452287</v>
      </c>
      <c r="AC5255">
        <v>0</v>
      </c>
      <c r="AD5255">
        <v>0</v>
      </c>
      <c r="AE5255">
        <v>50.842524192260271</v>
      </c>
    </row>
    <row r="5256" spans="1:31" x14ac:dyDescent="0.25">
      <c r="A5256">
        <v>2371096</v>
      </c>
      <c r="B5256">
        <v>1</v>
      </c>
      <c r="C5256" t="s">
        <v>80</v>
      </c>
      <c r="D5256" t="s">
        <v>104</v>
      </c>
      <c r="E5256" t="s">
        <v>225</v>
      </c>
      <c r="F5256" t="s">
        <v>15151</v>
      </c>
      <c r="G5256" t="s">
        <v>219</v>
      </c>
      <c r="H5256" t="s">
        <v>151</v>
      </c>
      <c r="I5256" t="s">
        <v>136</v>
      </c>
      <c r="J5256" t="s">
        <v>137</v>
      </c>
      <c r="K5256" t="s">
        <v>138</v>
      </c>
      <c r="L5256" t="s">
        <v>15152</v>
      </c>
      <c r="M5256" t="s">
        <v>15153</v>
      </c>
      <c r="N5256">
        <v>1.890833333</v>
      </c>
      <c r="O5256">
        <v>0</v>
      </c>
      <c r="P5256">
        <v>2</v>
      </c>
      <c r="Q5256">
        <v>0</v>
      </c>
      <c r="R5256">
        <v>6</v>
      </c>
      <c r="S5256">
        <v>0</v>
      </c>
      <c r="T5256">
        <v>4</v>
      </c>
      <c r="U5256">
        <v>0</v>
      </c>
      <c r="V5256">
        <v>0</v>
      </c>
      <c r="W5256">
        <v>0</v>
      </c>
      <c r="X5256">
        <v>1.331340005160794</v>
      </c>
      <c r="Y5256">
        <v>0</v>
      </c>
      <c r="Z5256">
        <v>7.6434588836340556</v>
      </c>
      <c r="AA5256">
        <v>0</v>
      </c>
      <c r="AB5256">
        <v>6.3748597884924276</v>
      </c>
      <c r="AC5256">
        <v>0</v>
      </c>
      <c r="AD5256">
        <v>0</v>
      </c>
      <c r="AE5256">
        <v>15.349658677287277</v>
      </c>
    </row>
    <row r="5257" spans="1:31" x14ac:dyDescent="0.25">
      <c r="A5257">
        <v>2370953</v>
      </c>
      <c r="B5257">
        <v>1</v>
      </c>
      <c r="C5257" t="s">
        <v>81</v>
      </c>
      <c r="D5257" t="s">
        <v>120</v>
      </c>
      <c r="E5257" t="s">
        <v>171</v>
      </c>
      <c r="F5257" t="s">
        <v>8465</v>
      </c>
      <c r="G5257" t="s">
        <v>168</v>
      </c>
      <c r="H5257" t="s">
        <v>135</v>
      </c>
      <c r="I5257" t="s">
        <v>136</v>
      </c>
      <c r="J5257" t="s">
        <v>137</v>
      </c>
      <c r="K5257" t="s">
        <v>138</v>
      </c>
      <c r="L5257" t="s">
        <v>15154</v>
      </c>
      <c r="M5257" t="s">
        <v>15155</v>
      </c>
      <c r="N5257">
        <v>4.4430555549999999</v>
      </c>
      <c r="O5257">
        <v>0</v>
      </c>
      <c r="P5257">
        <v>75</v>
      </c>
      <c r="Q5257">
        <v>41</v>
      </c>
      <c r="R5257">
        <v>2</v>
      </c>
      <c r="S5257">
        <v>14</v>
      </c>
      <c r="T5257">
        <v>3</v>
      </c>
      <c r="U5257">
        <v>0</v>
      </c>
      <c r="V5257">
        <v>0</v>
      </c>
      <c r="W5257">
        <v>0</v>
      </c>
      <c r="X5257">
        <v>130.5476390860689</v>
      </c>
      <c r="Y5257">
        <v>1341.6194762710209</v>
      </c>
      <c r="Z5257">
        <v>20.254283931760479</v>
      </c>
      <c r="AA5257">
        <v>218.30810515399102</v>
      </c>
      <c r="AB5257">
        <v>2.8224375011489724</v>
      </c>
      <c r="AC5257">
        <v>0</v>
      </c>
      <c r="AD5257">
        <v>0</v>
      </c>
      <c r="AE5257">
        <v>1713.55194194399</v>
      </c>
    </row>
    <row r="5258" spans="1:31" x14ac:dyDescent="0.25">
      <c r="A5258">
        <v>2370761</v>
      </c>
      <c r="B5258">
        <v>1</v>
      </c>
      <c r="C5258" t="s">
        <v>81</v>
      </c>
      <c r="D5258" t="s">
        <v>117</v>
      </c>
      <c r="E5258" t="s">
        <v>171</v>
      </c>
      <c r="F5258" t="s">
        <v>15156</v>
      </c>
      <c r="G5258" t="s">
        <v>244</v>
      </c>
      <c r="H5258" t="s">
        <v>135</v>
      </c>
      <c r="I5258" t="s">
        <v>136</v>
      </c>
      <c r="J5258" t="s">
        <v>137</v>
      </c>
      <c r="K5258" t="s">
        <v>245</v>
      </c>
      <c r="L5258" t="s">
        <v>15157</v>
      </c>
      <c r="M5258" t="s">
        <v>15158</v>
      </c>
      <c r="N5258">
        <v>6.4972222220000004</v>
      </c>
      <c r="O5258">
        <v>1</v>
      </c>
      <c r="P5258">
        <v>782</v>
      </c>
      <c r="Q5258">
        <v>3</v>
      </c>
      <c r="R5258">
        <v>18</v>
      </c>
      <c r="S5258">
        <v>8</v>
      </c>
      <c r="T5258">
        <v>25</v>
      </c>
      <c r="U5258">
        <v>0</v>
      </c>
      <c r="V5258">
        <v>0</v>
      </c>
      <c r="W5258">
        <v>2.6803791675321915</v>
      </c>
      <c r="X5258">
        <v>650.21002283839812</v>
      </c>
      <c r="Y5258">
        <v>12.332269319819337</v>
      </c>
      <c r="Z5258">
        <v>69.174177136535462</v>
      </c>
      <c r="AA5258">
        <v>135.50008288132835</v>
      </c>
      <c r="AB5258">
        <v>107.38559166357715</v>
      </c>
      <c r="AC5258">
        <v>0</v>
      </c>
      <c r="AD5258">
        <v>0</v>
      </c>
      <c r="AE5258">
        <v>977.28252300719078</v>
      </c>
    </row>
    <row r="5259" spans="1:31" x14ac:dyDescent="0.25">
      <c r="A5259">
        <v>2370933</v>
      </c>
      <c r="B5259">
        <v>1</v>
      </c>
      <c r="C5259" t="s">
        <v>81</v>
      </c>
      <c r="D5259" t="s">
        <v>117</v>
      </c>
      <c r="E5259" t="s">
        <v>132</v>
      </c>
      <c r="F5259" t="s">
        <v>15159</v>
      </c>
      <c r="G5259" t="s">
        <v>244</v>
      </c>
      <c r="H5259" t="s">
        <v>135</v>
      </c>
      <c r="I5259" t="s">
        <v>136</v>
      </c>
      <c r="J5259" t="s">
        <v>137</v>
      </c>
      <c r="K5259" t="s">
        <v>245</v>
      </c>
      <c r="L5259" t="s">
        <v>15160</v>
      </c>
      <c r="M5259" t="s">
        <v>15161</v>
      </c>
      <c r="N5259">
        <v>1.6383333330000001</v>
      </c>
      <c r="O5259">
        <v>0</v>
      </c>
      <c r="P5259">
        <v>19</v>
      </c>
      <c r="Q5259">
        <v>0</v>
      </c>
      <c r="R5259">
        <v>0</v>
      </c>
      <c r="S5259">
        <v>0</v>
      </c>
      <c r="T5259">
        <v>2</v>
      </c>
      <c r="U5259">
        <v>0</v>
      </c>
      <c r="V5259">
        <v>0</v>
      </c>
      <c r="W5259">
        <v>0</v>
      </c>
      <c r="X5259">
        <v>6.8316010189900354</v>
      </c>
      <c r="Y5259">
        <v>0</v>
      </c>
      <c r="Z5259">
        <v>0</v>
      </c>
      <c r="AA5259">
        <v>0</v>
      </c>
      <c r="AB5259">
        <v>0.19912948771595501</v>
      </c>
      <c r="AC5259">
        <v>0</v>
      </c>
      <c r="AD5259">
        <v>0</v>
      </c>
      <c r="AE5259">
        <v>7.0307305067059902</v>
      </c>
    </row>
    <row r="5260" spans="1:31" x14ac:dyDescent="0.25">
      <c r="A5260">
        <v>2370641</v>
      </c>
      <c r="B5260">
        <v>1</v>
      </c>
      <c r="C5260" t="s">
        <v>80</v>
      </c>
      <c r="D5260" t="s">
        <v>104</v>
      </c>
      <c r="E5260" t="s">
        <v>171</v>
      </c>
      <c r="F5260" t="s">
        <v>5388</v>
      </c>
      <c r="G5260" t="s">
        <v>168</v>
      </c>
      <c r="H5260" t="s">
        <v>135</v>
      </c>
      <c r="I5260" t="s">
        <v>136</v>
      </c>
      <c r="J5260" t="s">
        <v>137</v>
      </c>
      <c r="K5260" t="s">
        <v>138</v>
      </c>
      <c r="L5260" t="s">
        <v>15162</v>
      </c>
      <c r="M5260" t="s">
        <v>15163</v>
      </c>
      <c r="N5260">
        <v>1.8572222220000001</v>
      </c>
      <c r="O5260">
        <v>4</v>
      </c>
      <c r="P5260">
        <v>27</v>
      </c>
      <c r="Q5260">
        <v>25</v>
      </c>
      <c r="R5260">
        <v>41</v>
      </c>
      <c r="S5260">
        <v>10</v>
      </c>
      <c r="T5260">
        <v>22</v>
      </c>
      <c r="U5260">
        <v>0</v>
      </c>
      <c r="V5260">
        <v>0</v>
      </c>
      <c r="W5260">
        <v>3.3791487826206255</v>
      </c>
      <c r="X5260">
        <v>12.628765211278425</v>
      </c>
      <c r="Y5260">
        <v>79.628669750731774</v>
      </c>
      <c r="Z5260">
        <v>122.77038992352173</v>
      </c>
      <c r="AA5260">
        <v>19.667810463030726</v>
      </c>
      <c r="AB5260">
        <v>17.731465390846751</v>
      </c>
      <c r="AC5260">
        <v>0</v>
      </c>
      <c r="AD5260">
        <v>0</v>
      </c>
      <c r="AE5260">
        <v>255.80624952203001</v>
      </c>
    </row>
    <row r="5261" spans="1:31" x14ac:dyDescent="0.25">
      <c r="A5261">
        <v>2370618</v>
      </c>
      <c r="B5261">
        <v>1</v>
      </c>
      <c r="C5261" t="s">
        <v>80</v>
      </c>
      <c r="D5261" t="s">
        <v>95</v>
      </c>
      <c r="E5261" t="s">
        <v>166</v>
      </c>
      <c r="F5261" t="s">
        <v>15164</v>
      </c>
      <c r="G5261" t="s">
        <v>168</v>
      </c>
      <c r="H5261" t="s">
        <v>135</v>
      </c>
      <c r="I5261" t="s">
        <v>136</v>
      </c>
      <c r="J5261" t="s">
        <v>137</v>
      </c>
      <c r="K5261" t="s">
        <v>138</v>
      </c>
      <c r="L5261" t="s">
        <v>15165</v>
      </c>
      <c r="M5261" t="s">
        <v>15166</v>
      </c>
      <c r="N5261">
        <v>5.653333333</v>
      </c>
      <c r="O5261">
        <v>0</v>
      </c>
      <c r="P5261">
        <v>163</v>
      </c>
      <c r="Q5261">
        <v>0</v>
      </c>
      <c r="R5261">
        <v>1</v>
      </c>
      <c r="S5261">
        <v>1</v>
      </c>
      <c r="T5261">
        <v>10</v>
      </c>
      <c r="U5261">
        <v>2</v>
      </c>
      <c r="V5261">
        <v>0</v>
      </c>
      <c r="W5261">
        <v>0</v>
      </c>
      <c r="X5261">
        <v>204.35609191592863</v>
      </c>
      <c r="Y5261">
        <v>0</v>
      </c>
      <c r="Z5261">
        <v>5.9062718014354321</v>
      </c>
      <c r="AA5261">
        <v>7.3339255629568898</v>
      </c>
      <c r="AB5261">
        <v>37.819797301258482</v>
      </c>
      <c r="AC5261">
        <v>681.67054843786264</v>
      </c>
      <c r="AD5261">
        <v>0</v>
      </c>
      <c r="AE5261">
        <v>937.08663501944204</v>
      </c>
    </row>
    <row r="5262" spans="1:31" x14ac:dyDescent="0.25">
      <c r="A5262">
        <v>2370741</v>
      </c>
      <c r="B5262">
        <v>1</v>
      </c>
      <c r="C5262" t="s">
        <v>80</v>
      </c>
      <c r="D5262" t="s">
        <v>84</v>
      </c>
      <c r="E5262" t="s">
        <v>148</v>
      </c>
      <c r="F5262" t="s">
        <v>15167</v>
      </c>
      <c r="G5262" t="s">
        <v>181</v>
      </c>
      <c r="H5262" t="s">
        <v>151</v>
      </c>
      <c r="I5262" t="s">
        <v>136</v>
      </c>
      <c r="J5262" t="s">
        <v>3</v>
      </c>
      <c r="K5262" t="s">
        <v>138</v>
      </c>
      <c r="L5262" t="s">
        <v>15168</v>
      </c>
      <c r="M5262" t="s">
        <v>15169</v>
      </c>
      <c r="N5262">
        <v>2.5022222219999999</v>
      </c>
      <c r="O5262">
        <v>0</v>
      </c>
      <c r="P5262">
        <v>4</v>
      </c>
      <c r="Q5262">
        <v>0</v>
      </c>
      <c r="R5262">
        <v>0</v>
      </c>
      <c r="S5262">
        <v>0</v>
      </c>
      <c r="T5262">
        <v>4</v>
      </c>
      <c r="U5262">
        <v>0</v>
      </c>
      <c r="V5262">
        <v>0</v>
      </c>
      <c r="W5262">
        <v>0</v>
      </c>
      <c r="X5262">
        <v>2.3169880007002348</v>
      </c>
      <c r="Y5262">
        <v>0</v>
      </c>
      <c r="Z5262">
        <v>0</v>
      </c>
      <c r="AA5262">
        <v>0</v>
      </c>
      <c r="AB5262">
        <v>29.891980621107251</v>
      </c>
      <c r="AC5262">
        <v>0</v>
      </c>
      <c r="AD5262">
        <v>0</v>
      </c>
      <c r="AE5262">
        <v>32.208968621807486</v>
      </c>
    </row>
    <row r="5263" spans="1:31" x14ac:dyDescent="0.25">
      <c r="A5263">
        <v>2370996</v>
      </c>
      <c r="B5263">
        <v>1</v>
      </c>
      <c r="C5263" t="s">
        <v>81</v>
      </c>
      <c r="D5263" t="s">
        <v>116</v>
      </c>
      <c r="E5263" t="s">
        <v>148</v>
      </c>
      <c r="F5263" t="s">
        <v>15170</v>
      </c>
      <c r="G5263" t="s">
        <v>160</v>
      </c>
      <c r="H5263" t="s">
        <v>151</v>
      </c>
      <c r="I5263" t="s">
        <v>136</v>
      </c>
      <c r="J5263" t="s">
        <v>137</v>
      </c>
      <c r="K5263" t="s">
        <v>138</v>
      </c>
      <c r="L5263" t="s">
        <v>15171</v>
      </c>
      <c r="M5263" t="s">
        <v>15172</v>
      </c>
      <c r="N5263">
        <v>3.3488888879999998</v>
      </c>
      <c r="O5263">
        <v>0</v>
      </c>
      <c r="P5263">
        <v>1</v>
      </c>
      <c r="Q5263">
        <v>0</v>
      </c>
      <c r="R5263">
        <v>0</v>
      </c>
      <c r="S5263">
        <v>0</v>
      </c>
      <c r="T5263">
        <v>1</v>
      </c>
      <c r="U5263">
        <v>0</v>
      </c>
      <c r="V5263">
        <v>0</v>
      </c>
      <c r="W5263">
        <v>0</v>
      </c>
      <c r="X5263">
        <v>0.28960720624253256</v>
      </c>
      <c r="Y5263">
        <v>0</v>
      </c>
      <c r="Z5263">
        <v>0</v>
      </c>
      <c r="AA5263">
        <v>0</v>
      </c>
      <c r="AB5263">
        <v>5.9186346333327776E-3</v>
      </c>
      <c r="AC5263">
        <v>0</v>
      </c>
      <c r="AD5263">
        <v>0</v>
      </c>
      <c r="AE5263">
        <v>0.29552584087586531</v>
      </c>
    </row>
    <row r="5264" spans="1:31" x14ac:dyDescent="0.25">
      <c r="A5264">
        <v>2371139</v>
      </c>
      <c r="B5264">
        <v>1</v>
      </c>
      <c r="C5264" t="s">
        <v>81</v>
      </c>
      <c r="D5264" t="s">
        <v>118</v>
      </c>
      <c r="E5264" t="s">
        <v>148</v>
      </c>
      <c r="F5264" t="s">
        <v>15173</v>
      </c>
      <c r="G5264" t="s">
        <v>150</v>
      </c>
      <c r="H5264" t="s">
        <v>151</v>
      </c>
      <c r="I5264" t="s">
        <v>136</v>
      </c>
      <c r="J5264" t="s">
        <v>137</v>
      </c>
      <c r="K5264" t="s">
        <v>138</v>
      </c>
      <c r="L5264" t="s">
        <v>15174</v>
      </c>
      <c r="M5264" t="s">
        <v>15175</v>
      </c>
      <c r="N5264">
        <v>0.64444444400000001</v>
      </c>
      <c r="O5264">
        <v>0</v>
      </c>
      <c r="P5264">
        <v>3</v>
      </c>
      <c r="Q5264">
        <v>0</v>
      </c>
      <c r="R5264">
        <v>0</v>
      </c>
      <c r="S5264">
        <v>0</v>
      </c>
      <c r="T5264">
        <v>2</v>
      </c>
      <c r="U5264">
        <v>0</v>
      </c>
      <c r="V5264">
        <v>0</v>
      </c>
      <c r="W5264">
        <v>0</v>
      </c>
      <c r="X5264">
        <v>1.1626462431130251</v>
      </c>
      <c r="Y5264">
        <v>0</v>
      </c>
      <c r="Z5264">
        <v>0</v>
      </c>
      <c r="AA5264">
        <v>0</v>
      </c>
      <c r="AB5264">
        <v>1.0569310033915431</v>
      </c>
      <c r="AC5264">
        <v>0</v>
      </c>
      <c r="AD5264">
        <v>0</v>
      </c>
      <c r="AE5264">
        <v>2.219577246504568</v>
      </c>
    </row>
    <row r="5265" spans="1:31" x14ac:dyDescent="0.25">
      <c r="A5265">
        <v>2370661</v>
      </c>
      <c r="B5265">
        <v>1</v>
      </c>
      <c r="C5265" t="s">
        <v>80</v>
      </c>
      <c r="D5265" t="s">
        <v>107</v>
      </c>
      <c r="E5265" t="s">
        <v>148</v>
      </c>
      <c r="F5265" t="s">
        <v>15176</v>
      </c>
      <c r="G5265" t="s">
        <v>240</v>
      </c>
      <c r="H5265" t="s">
        <v>151</v>
      </c>
      <c r="I5265" t="s">
        <v>136</v>
      </c>
      <c r="J5265" t="s">
        <v>137</v>
      </c>
      <c r="K5265" t="s">
        <v>138</v>
      </c>
      <c r="L5265" t="s">
        <v>15177</v>
      </c>
      <c r="M5265" t="s">
        <v>15178</v>
      </c>
      <c r="N5265">
        <v>2.2097222219999999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3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4.221903261983055</v>
      </c>
      <c r="AC5265">
        <v>0</v>
      </c>
      <c r="AD5265">
        <v>0</v>
      </c>
      <c r="AE5265">
        <v>4.221903261983055</v>
      </c>
    </row>
    <row r="5266" spans="1:31" x14ac:dyDescent="0.25">
      <c r="A5266">
        <v>2370747</v>
      </c>
      <c r="B5266">
        <v>1</v>
      </c>
      <c r="C5266" t="s">
        <v>80</v>
      </c>
      <c r="D5266" t="s">
        <v>106</v>
      </c>
      <c r="E5266" t="s">
        <v>166</v>
      </c>
      <c r="F5266" t="s">
        <v>15179</v>
      </c>
      <c r="G5266" t="s">
        <v>244</v>
      </c>
      <c r="H5266" t="s">
        <v>135</v>
      </c>
      <c r="I5266" t="s">
        <v>136</v>
      </c>
      <c r="J5266" t="s">
        <v>137</v>
      </c>
      <c r="K5266" t="s">
        <v>245</v>
      </c>
      <c r="L5266" t="s">
        <v>15180</v>
      </c>
      <c r="M5266" t="s">
        <v>15181</v>
      </c>
      <c r="N5266">
        <v>2.9338888879999998</v>
      </c>
      <c r="O5266">
        <v>0</v>
      </c>
      <c r="P5266">
        <v>382</v>
      </c>
      <c r="Q5266">
        <v>0</v>
      </c>
      <c r="R5266">
        <v>6</v>
      </c>
      <c r="S5266">
        <v>3</v>
      </c>
      <c r="T5266">
        <v>27</v>
      </c>
      <c r="U5266">
        <v>0</v>
      </c>
      <c r="V5266">
        <v>0</v>
      </c>
      <c r="W5266">
        <v>0</v>
      </c>
      <c r="X5266">
        <v>274.37587720385051</v>
      </c>
      <c r="Y5266">
        <v>0</v>
      </c>
      <c r="Z5266">
        <v>11.104409533674765</v>
      </c>
      <c r="AA5266">
        <v>14.796522308022693</v>
      </c>
      <c r="AB5266">
        <v>106.41019396861186</v>
      </c>
      <c r="AC5266">
        <v>0</v>
      </c>
      <c r="AD5266">
        <v>0</v>
      </c>
      <c r="AE5266">
        <v>406.68700301415981</v>
      </c>
    </row>
    <row r="5267" spans="1:31" x14ac:dyDescent="0.25">
      <c r="A5267">
        <v>2370804</v>
      </c>
      <c r="B5267">
        <v>1</v>
      </c>
      <c r="C5267" t="s">
        <v>81</v>
      </c>
      <c r="D5267" t="s">
        <v>128</v>
      </c>
      <c r="E5267" t="s">
        <v>148</v>
      </c>
      <c r="F5267" t="s">
        <v>15182</v>
      </c>
      <c r="G5267" t="s">
        <v>240</v>
      </c>
      <c r="H5267" t="s">
        <v>151</v>
      </c>
      <c r="I5267" t="s">
        <v>136</v>
      </c>
      <c r="J5267" t="s">
        <v>137</v>
      </c>
      <c r="K5267" t="s">
        <v>138</v>
      </c>
      <c r="L5267" t="s">
        <v>15183</v>
      </c>
      <c r="M5267" t="s">
        <v>15184</v>
      </c>
      <c r="N5267">
        <v>1.042777777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1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0.82271772408355015</v>
      </c>
      <c r="AC5267">
        <v>0</v>
      </c>
      <c r="AD5267">
        <v>0</v>
      </c>
      <c r="AE5267">
        <v>0.82271772408355015</v>
      </c>
    </row>
    <row r="5268" spans="1:31" x14ac:dyDescent="0.25">
      <c r="A5268">
        <v>2370704</v>
      </c>
      <c r="B5268">
        <v>1</v>
      </c>
      <c r="C5268" t="s">
        <v>80</v>
      </c>
      <c r="D5268" t="s">
        <v>107</v>
      </c>
      <c r="E5268" t="s">
        <v>132</v>
      </c>
      <c r="F5268" t="s">
        <v>15185</v>
      </c>
      <c r="G5268" t="s">
        <v>244</v>
      </c>
      <c r="H5268" t="s">
        <v>135</v>
      </c>
      <c r="I5268" t="s">
        <v>136</v>
      </c>
      <c r="J5268" t="s">
        <v>137</v>
      </c>
      <c r="K5268" t="s">
        <v>245</v>
      </c>
      <c r="L5268" t="s">
        <v>15186</v>
      </c>
      <c r="M5268" t="s">
        <v>15187</v>
      </c>
      <c r="N5268">
        <v>7.9291666660000004</v>
      </c>
      <c r="O5268">
        <v>0</v>
      </c>
      <c r="P5268">
        <v>810</v>
      </c>
      <c r="Q5268">
        <v>0</v>
      </c>
      <c r="R5268">
        <v>0</v>
      </c>
      <c r="S5268">
        <v>0</v>
      </c>
      <c r="T5268">
        <v>19</v>
      </c>
      <c r="U5268">
        <v>0</v>
      </c>
      <c r="V5268">
        <v>0</v>
      </c>
      <c r="W5268">
        <v>0</v>
      </c>
      <c r="X5268">
        <v>1774.3847613724188</v>
      </c>
      <c r="Y5268">
        <v>0</v>
      </c>
      <c r="Z5268">
        <v>0</v>
      </c>
      <c r="AA5268">
        <v>0</v>
      </c>
      <c r="AB5268">
        <v>253.66736882070259</v>
      </c>
      <c r="AC5268">
        <v>0</v>
      </c>
      <c r="AD5268">
        <v>0</v>
      </c>
      <c r="AE5268">
        <v>2028.0521301931215</v>
      </c>
    </row>
    <row r="5269" spans="1:31" x14ac:dyDescent="0.25">
      <c r="A5269">
        <v>2371016</v>
      </c>
      <c r="B5269">
        <v>1</v>
      </c>
      <c r="C5269" t="s">
        <v>80</v>
      </c>
      <c r="D5269" t="s">
        <v>85</v>
      </c>
      <c r="E5269" t="s">
        <v>148</v>
      </c>
      <c r="F5269" t="s">
        <v>15188</v>
      </c>
      <c r="G5269" t="s">
        <v>150</v>
      </c>
      <c r="H5269" t="s">
        <v>151</v>
      </c>
      <c r="I5269" t="s">
        <v>136</v>
      </c>
      <c r="J5269" t="s">
        <v>137</v>
      </c>
      <c r="K5269" t="s">
        <v>138</v>
      </c>
      <c r="L5269" t="s">
        <v>15189</v>
      </c>
      <c r="M5269" t="s">
        <v>15190</v>
      </c>
      <c r="N5269">
        <v>0.55555555499999998</v>
      </c>
      <c r="O5269">
        <v>0</v>
      </c>
      <c r="P5269">
        <v>6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1.9048729982561112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1.9048729982561112</v>
      </c>
    </row>
    <row r="5270" spans="1:31" x14ac:dyDescent="0.25">
      <c r="A5270">
        <v>2371162</v>
      </c>
      <c r="B5270">
        <v>1</v>
      </c>
      <c r="C5270" t="s">
        <v>81</v>
      </c>
      <c r="D5270" t="s">
        <v>122</v>
      </c>
      <c r="E5270" t="s">
        <v>148</v>
      </c>
      <c r="F5270" t="s">
        <v>15191</v>
      </c>
      <c r="G5270" t="s">
        <v>150</v>
      </c>
      <c r="H5270" t="s">
        <v>151</v>
      </c>
      <c r="I5270" t="s">
        <v>136</v>
      </c>
      <c r="J5270" t="s">
        <v>137</v>
      </c>
      <c r="K5270" t="s">
        <v>138</v>
      </c>
      <c r="L5270" t="s">
        <v>15192</v>
      </c>
      <c r="M5270" t="s">
        <v>15193</v>
      </c>
      <c r="N5270">
        <v>0.67833333299999998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1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1.2521151495433887</v>
      </c>
      <c r="AC5270">
        <v>0</v>
      </c>
      <c r="AD5270">
        <v>0</v>
      </c>
      <c r="AE5270">
        <v>1.2521151495433887</v>
      </c>
    </row>
    <row r="5271" spans="1:31" x14ac:dyDescent="0.25">
      <c r="A5271">
        <v>2370638</v>
      </c>
      <c r="B5271">
        <v>1</v>
      </c>
      <c r="C5271" t="s">
        <v>81</v>
      </c>
      <c r="D5271" t="s">
        <v>112</v>
      </c>
      <c r="E5271" t="s">
        <v>166</v>
      </c>
      <c r="F5271" t="s">
        <v>15194</v>
      </c>
      <c r="G5271" t="s">
        <v>168</v>
      </c>
      <c r="H5271" t="s">
        <v>135</v>
      </c>
      <c r="I5271" t="s">
        <v>136</v>
      </c>
      <c r="J5271" t="s">
        <v>137</v>
      </c>
      <c r="K5271" t="s">
        <v>138</v>
      </c>
      <c r="L5271" t="s">
        <v>15195</v>
      </c>
      <c r="M5271" t="s">
        <v>15196</v>
      </c>
      <c r="N5271">
        <v>1.9741666659999999</v>
      </c>
      <c r="O5271">
        <v>0</v>
      </c>
      <c r="P5271">
        <v>0</v>
      </c>
      <c r="Q5271">
        <v>23</v>
      </c>
      <c r="R5271">
        <v>18</v>
      </c>
      <c r="S5271">
        <v>6</v>
      </c>
      <c r="T5271">
        <v>1</v>
      </c>
      <c r="U5271">
        <v>0</v>
      </c>
      <c r="V5271">
        <v>0</v>
      </c>
      <c r="W5271">
        <v>0</v>
      </c>
      <c r="X5271">
        <v>0</v>
      </c>
      <c r="Y5271">
        <v>664.11194531848298</v>
      </c>
      <c r="Z5271">
        <v>570.3057981872339</v>
      </c>
      <c r="AA5271">
        <v>80.861032901192942</v>
      </c>
      <c r="AB5271">
        <v>3.4616635950210832</v>
      </c>
      <c r="AC5271">
        <v>0</v>
      </c>
      <c r="AD5271">
        <v>0</v>
      </c>
      <c r="AE5271">
        <v>1318.7404400019307</v>
      </c>
    </row>
    <row r="5272" spans="1:31" x14ac:dyDescent="0.25">
      <c r="A5272">
        <v>2370970</v>
      </c>
      <c r="B5272">
        <v>1</v>
      </c>
      <c r="C5272" t="s">
        <v>81</v>
      </c>
      <c r="D5272" t="s">
        <v>112</v>
      </c>
      <c r="E5272" t="s">
        <v>148</v>
      </c>
      <c r="F5272" t="s">
        <v>15197</v>
      </c>
      <c r="G5272" t="s">
        <v>160</v>
      </c>
      <c r="H5272" t="s">
        <v>151</v>
      </c>
      <c r="I5272" t="s">
        <v>136</v>
      </c>
      <c r="J5272" t="s">
        <v>137</v>
      </c>
      <c r="K5272" t="s">
        <v>138</v>
      </c>
      <c r="L5272" t="s">
        <v>15198</v>
      </c>
      <c r="M5272" t="s">
        <v>15199</v>
      </c>
      <c r="N5272">
        <v>1.36</v>
      </c>
      <c r="O5272">
        <v>0</v>
      </c>
      <c r="P5272">
        <v>2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0.76803602198997356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0.76803602198997356</v>
      </c>
    </row>
    <row r="5273" spans="1:31" x14ac:dyDescent="0.25">
      <c r="A5273">
        <v>2370724</v>
      </c>
      <c r="B5273">
        <v>1</v>
      </c>
      <c r="C5273" t="s">
        <v>81</v>
      </c>
      <c r="D5273" t="s">
        <v>120</v>
      </c>
      <c r="E5273" t="s">
        <v>148</v>
      </c>
      <c r="F5273" t="s">
        <v>15200</v>
      </c>
      <c r="G5273" t="s">
        <v>160</v>
      </c>
      <c r="H5273" t="s">
        <v>151</v>
      </c>
      <c r="I5273" t="s">
        <v>136</v>
      </c>
      <c r="J5273" t="s">
        <v>137</v>
      </c>
      <c r="K5273" t="s">
        <v>138</v>
      </c>
      <c r="L5273" t="s">
        <v>15201</v>
      </c>
      <c r="M5273" t="s">
        <v>15202</v>
      </c>
      <c r="N5273">
        <v>1.87</v>
      </c>
      <c r="O5273">
        <v>0</v>
      </c>
      <c r="P5273">
        <v>1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0.84430912615148446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0.84430912615148446</v>
      </c>
    </row>
    <row r="5274" spans="1:31" x14ac:dyDescent="0.25">
      <c r="A5274">
        <v>2371116</v>
      </c>
      <c r="B5274">
        <v>1</v>
      </c>
      <c r="C5274" t="s">
        <v>80</v>
      </c>
      <c r="D5274" t="s">
        <v>84</v>
      </c>
      <c r="E5274" t="s">
        <v>320</v>
      </c>
      <c r="F5274" t="s">
        <v>15203</v>
      </c>
      <c r="G5274" t="s">
        <v>168</v>
      </c>
      <c r="H5274" t="s">
        <v>135</v>
      </c>
      <c r="I5274" t="s">
        <v>136</v>
      </c>
      <c r="J5274" t="s">
        <v>137</v>
      </c>
      <c r="K5274" t="s">
        <v>138</v>
      </c>
      <c r="L5274" t="s">
        <v>15204</v>
      </c>
      <c r="M5274" t="s">
        <v>15205</v>
      </c>
      <c r="N5274">
        <v>1.372263888</v>
      </c>
      <c r="O5274">
        <v>0</v>
      </c>
      <c r="P5274">
        <v>13325</v>
      </c>
      <c r="Q5274">
        <v>0</v>
      </c>
      <c r="R5274">
        <v>13</v>
      </c>
      <c r="S5274">
        <v>4</v>
      </c>
      <c r="T5274">
        <v>932</v>
      </c>
      <c r="U5274">
        <v>1</v>
      </c>
      <c r="V5274">
        <v>1</v>
      </c>
      <c r="W5274">
        <v>0</v>
      </c>
      <c r="X5274">
        <v>6450.9644598436989</v>
      </c>
      <c r="Y5274">
        <v>0</v>
      </c>
      <c r="Z5274">
        <v>5.9956496210776802</v>
      </c>
      <c r="AA5274">
        <v>130.64970704352524</v>
      </c>
      <c r="AB5274">
        <v>1831.1924187662466</v>
      </c>
      <c r="AC5274">
        <v>130.06818573836537</v>
      </c>
      <c r="AD5274">
        <v>27.882193104767353</v>
      </c>
      <c r="AE5274">
        <v>8576.7526141176822</v>
      </c>
    </row>
    <row r="5275" spans="1:31" x14ac:dyDescent="0.25">
      <c r="A5275">
        <v>2370764</v>
      </c>
      <c r="B5275">
        <v>1</v>
      </c>
      <c r="C5275" t="s">
        <v>81</v>
      </c>
      <c r="D5275" t="s">
        <v>128</v>
      </c>
      <c r="E5275" t="s">
        <v>166</v>
      </c>
      <c r="F5275" t="s">
        <v>167</v>
      </c>
      <c r="G5275" t="s">
        <v>168</v>
      </c>
      <c r="H5275" t="s">
        <v>135</v>
      </c>
      <c r="I5275" t="s">
        <v>136</v>
      </c>
      <c r="J5275" t="s">
        <v>137</v>
      </c>
      <c r="K5275" t="s">
        <v>138</v>
      </c>
      <c r="L5275" t="s">
        <v>15206</v>
      </c>
      <c r="M5275" t="s">
        <v>15207</v>
      </c>
      <c r="N5275">
        <v>8.8888887999999999E-2</v>
      </c>
      <c r="O5275">
        <v>10</v>
      </c>
      <c r="P5275">
        <v>1555</v>
      </c>
      <c r="Q5275">
        <v>66</v>
      </c>
      <c r="R5275">
        <v>101</v>
      </c>
      <c r="S5275">
        <v>15</v>
      </c>
      <c r="T5275">
        <v>130</v>
      </c>
      <c r="U5275">
        <v>3</v>
      </c>
      <c r="V5275">
        <v>1</v>
      </c>
      <c r="W5275">
        <v>0.44038909504551116</v>
      </c>
      <c r="X5275">
        <v>25.338519171960773</v>
      </c>
      <c r="Y5275">
        <v>14.652308898609776</v>
      </c>
      <c r="Z5275">
        <v>10.075045709620534</v>
      </c>
      <c r="AA5275">
        <v>29.547360552117681</v>
      </c>
      <c r="AB5275">
        <v>8.979654943124439</v>
      </c>
      <c r="AC5275">
        <v>0.47343600670177777</v>
      </c>
      <c r="AD5275">
        <v>14.775766589826668</v>
      </c>
      <c r="AE5275">
        <v>104.28248096700716</v>
      </c>
    </row>
    <row r="5276" spans="1:31" x14ac:dyDescent="0.25">
      <c r="A5276">
        <v>2370621</v>
      </c>
      <c r="B5276">
        <v>1</v>
      </c>
      <c r="C5276" t="s">
        <v>81</v>
      </c>
      <c r="D5276" t="s">
        <v>118</v>
      </c>
      <c r="E5276" t="s">
        <v>132</v>
      </c>
      <c r="F5276" t="s">
        <v>11230</v>
      </c>
      <c r="G5276" t="s">
        <v>134</v>
      </c>
      <c r="H5276" t="s">
        <v>135</v>
      </c>
      <c r="I5276" t="s">
        <v>136</v>
      </c>
      <c r="J5276" t="s">
        <v>137</v>
      </c>
      <c r="K5276" t="s">
        <v>138</v>
      </c>
      <c r="L5276" t="s">
        <v>15208</v>
      </c>
      <c r="M5276" t="s">
        <v>15209</v>
      </c>
      <c r="N5276">
        <v>1.3491666659999999</v>
      </c>
      <c r="O5276">
        <v>0</v>
      </c>
      <c r="P5276">
        <v>0</v>
      </c>
      <c r="Q5276">
        <v>1</v>
      </c>
      <c r="R5276">
        <v>0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0</v>
      </c>
      <c r="Y5276">
        <v>11.461576908789791</v>
      </c>
      <c r="Z5276">
        <v>0</v>
      </c>
      <c r="AA5276">
        <v>0</v>
      </c>
      <c r="AB5276">
        <v>0</v>
      </c>
      <c r="AC5276">
        <v>547.84765978350595</v>
      </c>
      <c r="AD5276">
        <v>0</v>
      </c>
      <c r="AE5276">
        <v>559.30923669229571</v>
      </c>
    </row>
    <row r="5277" spans="1:31" x14ac:dyDescent="0.25">
      <c r="A5277">
        <v>2371142</v>
      </c>
      <c r="B5277">
        <v>1</v>
      </c>
      <c r="C5277" t="s">
        <v>81</v>
      </c>
      <c r="D5277" t="s">
        <v>112</v>
      </c>
      <c r="E5277" t="s">
        <v>154</v>
      </c>
      <c r="F5277" t="s">
        <v>15210</v>
      </c>
      <c r="G5277" t="s">
        <v>227</v>
      </c>
      <c r="H5277" t="s">
        <v>151</v>
      </c>
      <c r="I5277" t="s">
        <v>136</v>
      </c>
      <c r="J5277" t="s">
        <v>137</v>
      </c>
      <c r="K5277" t="s">
        <v>138</v>
      </c>
      <c r="L5277" t="s">
        <v>15211</v>
      </c>
      <c r="M5277" t="s">
        <v>15212</v>
      </c>
      <c r="N5277">
        <v>0.66305555500000002</v>
      </c>
      <c r="O5277">
        <v>0</v>
      </c>
      <c r="P5277">
        <v>44</v>
      </c>
      <c r="Q5277">
        <v>0</v>
      </c>
      <c r="R5277">
        <v>68</v>
      </c>
      <c r="S5277">
        <v>0</v>
      </c>
      <c r="T5277">
        <v>2</v>
      </c>
      <c r="U5277">
        <v>0</v>
      </c>
      <c r="V5277">
        <v>0</v>
      </c>
      <c r="W5277">
        <v>0</v>
      </c>
      <c r="X5277">
        <v>13.829522851422107</v>
      </c>
      <c r="Y5277">
        <v>0</v>
      </c>
      <c r="Z5277">
        <v>23.926868794112117</v>
      </c>
      <c r="AA5277">
        <v>0</v>
      </c>
      <c r="AB5277">
        <v>0.75409635823350785</v>
      </c>
      <c r="AC5277">
        <v>0</v>
      </c>
      <c r="AD5277">
        <v>0</v>
      </c>
      <c r="AE5277">
        <v>38.510488003767733</v>
      </c>
    </row>
    <row r="5278" spans="1:31" x14ac:dyDescent="0.25">
      <c r="A5278">
        <v>2370907</v>
      </c>
      <c r="B5278">
        <v>1</v>
      </c>
      <c r="C5278" t="s">
        <v>80</v>
      </c>
      <c r="D5278" t="s">
        <v>106</v>
      </c>
      <c r="E5278" t="s">
        <v>171</v>
      </c>
      <c r="F5278" t="s">
        <v>15213</v>
      </c>
      <c r="G5278" t="s">
        <v>244</v>
      </c>
      <c r="H5278" t="s">
        <v>135</v>
      </c>
      <c r="I5278" t="s">
        <v>136</v>
      </c>
      <c r="J5278" t="s">
        <v>137</v>
      </c>
      <c r="K5278" t="s">
        <v>245</v>
      </c>
      <c r="L5278" t="s">
        <v>15214</v>
      </c>
      <c r="M5278" t="s">
        <v>15215</v>
      </c>
      <c r="N5278">
        <v>4.0691666660000001</v>
      </c>
      <c r="O5278">
        <v>0</v>
      </c>
      <c r="P5278">
        <v>1</v>
      </c>
      <c r="Q5278">
        <v>37</v>
      </c>
      <c r="R5278">
        <v>88</v>
      </c>
      <c r="S5278">
        <v>10</v>
      </c>
      <c r="T5278">
        <v>13</v>
      </c>
      <c r="U5278">
        <v>0</v>
      </c>
      <c r="V5278">
        <v>0</v>
      </c>
      <c r="W5278">
        <v>0</v>
      </c>
      <c r="X5278">
        <v>0</v>
      </c>
      <c r="Y5278">
        <v>1198.9007764405455</v>
      </c>
      <c r="Z5278">
        <v>2376.8212295267112</v>
      </c>
      <c r="AA5278">
        <v>182.8671656791303</v>
      </c>
      <c r="AB5278">
        <v>402.1661716550347</v>
      </c>
      <c r="AC5278">
        <v>0</v>
      </c>
      <c r="AD5278">
        <v>0</v>
      </c>
      <c r="AE5278">
        <v>4160.7553433014218</v>
      </c>
    </row>
    <row r="5279" spans="1:31" x14ac:dyDescent="0.25">
      <c r="A5279">
        <v>2370744</v>
      </c>
      <c r="B5279">
        <v>1</v>
      </c>
      <c r="C5279" t="s">
        <v>80</v>
      </c>
      <c r="D5279" t="s">
        <v>106</v>
      </c>
      <c r="E5279" t="s">
        <v>166</v>
      </c>
      <c r="F5279" t="s">
        <v>11656</v>
      </c>
      <c r="G5279" t="s">
        <v>244</v>
      </c>
      <c r="H5279" t="s">
        <v>135</v>
      </c>
      <c r="I5279" t="s">
        <v>136</v>
      </c>
      <c r="J5279" t="s">
        <v>137</v>
      </c>
      <c r="K5279" t="s">
        <v>245</v>
      </c>
      <c r="L5279" t="s">
        <v>15216</v>
      </c>
      <c r="M5279" t="s">
        <v>15217</v>
      </c>
      <c r="N5279">
        <v>8.068888888</v>
      </c>
      <c r="O5279">
        <v>1</v>
      </c>
      <c r="P5279">
        <v>38</v>
      </c>
      <c r="Q5279">
        <v>16</v>
      </c>
      <c r="R5279">
        <v>47</v>
      </c>
      <c r="S5279">
        <v>14</v>
      </c>
      <c r="T5279">
        <v>31</v>
      </c>
      <c r="U5279">
        <v>6</v>
      </c>
      <c r="V5279">
        <v>0</v>
      </c>
      <c r="W5279">
        <v>4.7533190779091923</v>
      </c>
      <c r="X5279">
        <v>241.94349990510531</v>
      </c>
      <c r="Y5279">
        <v>1692.0155286572644</v>
      </c>
      <c r="Z5279">
        <v>2107.3588456418493</v>
      </c>
      <c r="AA5279">
        <v>1452.2940081523418</v>
      </c>
      <c r="AB5279">
        <v>1116.6331993091067</v>
      </c>
      <c r="AC5279">
        <v>3537.7155296349183</v>
      </c>
      <c r="AD5279">
        <v>0</v>
      </c>
      <c r="AE5279">
        <v>10152.713930378493</v>
      </c>
    </row>
    <row r="5280" spans="1:31" x14ac:dyDescent="0.25">
      <c r="A5280">
        <v>2370615</v>
      </c>
      <c r="B5280">
        <v>1</v>
      </c>
      <c r="C5280" t="s">
        <v>80</v>
      </c>
      <c r="D5280" t="s">
        <v>97</v>
      </c>
      <c r="E5280" t="s">
        <v>148</v>
      </c>
      <c r="F5280" t="s">
        <v>15218</v>
      </c>
      <c r="G5280" t="s">
        <v>160</v>
      </c>
      <c r="H5280" t="s">
        <v>151</v>
      </c>
      <c r="I5280" t="s">
        <v>136</v>
      </c>
      <c r="J5280" t="s">
        <v>137</v>
      </c>
      <c r="K5280" t="s">
        <v>138</v>
      </c>
      <c r="L5280" t="s">
        <v>15219</v>
      </c>
      <c r="M5280" t="s">
        <v>15220</v>
      </c>
      <c r="N5280">
        <v>0.377222222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1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5.8996457959634999E-2</v>
      </c>
      <c r="AC5280">
        <v>0</v>
      </c>
      <c r="AD5280">
        <v>0</v>
      </c>
      <c r="AE5280">
        <v>5.8996457959634999E-2</v>
      </c>
    </row>
    <row r="5281" spans="1:31" x14ac:dyDescent="0.25">
      <c r="A5281">
        <v>2370664</v>
      </c>
      <c r="B5281">
        <v>1</v>
      </c>
      <c r="C5281" t="s">
        <v>80</v>
      </c>
      <c r="D5281" t="s">
        <v>106</v>
      </c>
      <c r="E5281" t="s">
        <v>171</v>
      </c>
      <c r="F5281" t="s">
        <v>12731</v>
      </c>
      <c r="G5281" t="s">
        <v>168</v>
      </c>
      <c r="H5281" t="s">
        <v>135</v>
      </c>
      <c r="I5281" t="s">
        <v>136</v>
      </c>
      <c r="J5281" t="s">
        <v>137</v>
      </c>
      <c r="K5281" t="s">
        <v>138</v>
      </c>
      <c r="L5281" t="s">
        <v>15221</v>
      </c>
      <c r="M5281" t="s">
        <v>15222</v>
      </c>
      <c r="N5281">
        <v>2.3686111109999999</v>
      </c>
      <c r="O5281">
        <v>0</v>
      </c>
      <c r="P5281">
        <v>0</v>
      </c>
      <c r="Q5281">
        <v>10</v>
      </c>
      <c r="R5281">
        <v>0</v>
      </c>
      <c r="S5281">
        <v>7</v>
      </c>
      <c r="T5281">
        <v>1</v>
      </c>
      <c r="U5281">
        <v>0</v>
      </c>
      <c r="V5281">
        <v>0</v>
      </c>
      <c r="W5281">
        <v>0</v>
      </c>
      <c r="X5281">
        <v>0</v>
      </c>
      <c r="Y5281">
        <v>116.66681756974059</v>
      </c>
      <c r="Z5281">
        <v>0</v>
      </c>
      <c r="AA5281">
        <v>78.061297419344896</v>
      </c>
      <c r="AB5281">
        <v>1.5972460519593197</v>
      </c>
      <c r="AC5281">
        <v>0</v>
      </c>
      <c r="AD5281">
        <v>0</v>
      </c>
      <c r="AE5281">
        <v>196.32536104104483</v>
      </c>
    </row>
    <row r="5282" spans="1:31" x14ac:dyDescent="0.25">
      <c r="A5282">
        <v>2370807</v>
      </c>
      <c r="B5282">
        <v>1</v>
      </c>
      <c r="C5282" t="s">
        <v>81</v>
      </c>
      <c r="D5282" t="s">
        <v>119</v>
      </c>
      <c r="E5282" t="s">
        <v>148</v>
      </c>
      <c r="F5282" t="s">
        <v>15223</v>
      </c>
      <c r="G5282" t="s">
        <v>150</v>
      </c>
      <c r="H5282" t="s">
        <v>151</v>
      </c>
      <c r="I5282" t="s">
        <v>136</v>
      </c>
      <c r="J5282" t="s">
        <v>137</v>
      </c>
      <c r="K5282" t="s">
        <v>138</v>
      </c>
      <c r="L5282" t="s">
        <v>15224</v>
      </c>
      <c r="M5282" t="s">
        <v>15225</v>
      </c>
      <c r="N5282">
        <v>3.1441666659999998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7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6.8957782982026972</v>
      </c>
      <c r="AC5282">
        <v>0</v>
      </c>
      <c r="AD5282">
        <v>0</v>
      </c>
      <c r="AE5282">
        <v>6.8957782982026972</v>
      </c>
    </row>
    <row r="5283" spans="1:31" x14ac:dyDescent="0.25">
      <c r="A5283">
        <v>2370850</v>
      </c>
      <c r="B5283">
        <v>1</v>
      </c>
      <c r="C5283" t="s">
        <v>80</v>
      </c>
      <c r="D5283" t="s">
        <v>106</v>
      </c>
      <c r="E5283" t="s">
        <v>171</v>
      </c>
      <c r="F5283" t="s">
        <v>15226</v>
      </c>
      <c r="G5283" t="s">
        <v>244</v>
      </c>
      <c r="H5283" t="s">
        <v>135</v>
      </c>
      <c r="I5283" t="s">
        <v>136</v>
      </c>
      <c r="J5283" t="s">
        <v>137</v>
      </c>
      <c r="K5283" t="s">
        <v>245</v>
      </c>
      <c r="L5283" t="s">
        <v>15227</v>
      </c>
      <c r="M5283" t="s">
        <v>15228</v>
      </c>
      <c r="N5283">
        <v>0.56194444399999999</v>
      </c>
      <c r="O5283">
        <v>0</v>
      </c>
      <c r="P5283">
        <v>280</v>
      </c>
      <c r="Q5283">
        <v>0</v>
      </c>
      <c r="R5283">
        <v>71</v>
      </c>
      <c r="S5283">
        <v>3</v>
      </c>
      <c r="T5283">
        <v>34</v>
      </c>
      <c r="U5283">
        <v>0</v>
      </c>
      <c r="V5283">
        <v>0</v>
      </c>
      <c r="W5283">
        <v>0</v>
      </c>
      <c r="X5283">
        <v>36.178807031683498</v>
      </c>
      <c r="Y5283">
        <v>0</v>
      </c>
      <c r="Z5283">
        <v>33.460859472118038</v>
      </c>
      <c r="AA5283">
        <v>3.1421821506944752</v>
      </c>
      <c r="AB5283">
        <v>13.94882074974778</v>
      </c>
      <c r="AC5283">
        <v>0</v>
      </c>
      <c r="AD5283">
        <v>0</v>
      </c>
      <c r="AE5283">
        <v>86.730669404243798</v>
      </c>
    </row>
    <row r="5284" spans="1:31" x14ac:dyDescent="0.25">
      <c r="A5284">
        <v>2371199</v>
      </c>
      <c r="B5284">
        <v>1</v>
      </c>
      <c r="C5284" t="s">
        <v>80</v>
      </c>
      <c r="D5284" t="s">
        <v>96</v>
      </c>
      <c r="E5284" t="s">
        <v>175</v>
      </c>
      <c r="F5284" t="s">
        <v>15229</v>
      </c>
      <c r="G5284" t="s">
        <v>156</v>
      </c>
      <c r="H5284" t="s">
        <v>151</v>
      </c>
      <c r="I5284" t="s">
        <v>136</v>
      </c>
      <c r="J5284" t="s">
        <v>137</v>
      </c>
      <c r="K5284" t="s">
        <v>138</v>
      </c>
      <c r="L5284" t="s">
        <v>15230</v>
      </c>
      <c r="M5284" t="s">
        <v>15231</v>
      </c>
      <c r="N5284">
        <v>0.29277777700000002</v>
      </c>
      <c r="O5284">
        <v>0</v>
      </c>
      <c r="P5284">
        <v>28</v>
      </c>
      <c r="Q5284">
        <v>0</v>
      </c>
      <c r="R5284">
        <v>0</v>
      </c>
      <c r="S5284">
        <v>0</v>
      </c>
      <c r="T5284">
        <v>3</v>
      </c>
      <c r="U5284">
        <v>0</v>
      </c>
      <c r="V5284">
        <v>0</v>
      </c>
      <c r="W5284">
        <v>0</v>
      </c>
      <c r="X5284">
        <v>3.8821177990870299</v>
      </c>
      <c r="Y5284">
        <v>0</v>
      </c>
      <c r="Z5284">
        <v>0</v>
      </c>
      <c r="AA5284">
        <v>0</v>
      </c>
      <c r="AB5284">
        <v>4.0381307691135477</v>
      </c>
      <c r="AC5284">
        <v>0</v>
      </c>
      <c r="AD5284">
        <v>0</v>
      </c>
      <c r="AE5284">
        <v>7.9202485682005772</v>
      </c>
    </row>
    <row r="5285" spans="1:31" x14ac:dyDescent="0.25">
      <c r="A5285">
        <v>2370701</v>
      </c>
      <c r="B5285">
        <v>1</v>
      </c>
      <c r="C5285" t="s">
        <v>80</v>
      </c>
      <c r="D5285" t="s">
        <v>84</v>
      </c>
      <c r="E5285" t="s">
        <v>148</v>
      </c>
      <c r="F5285" t="s">
        <v>15232</v>
      </c>
      <c r="G5285" t="s">
        <v>181</v>
      </c>
      <c r="H5285" t="s">
        <v>151</v>
      </c>
      <c r="I5285" t="s">
        <v>136</v>
      </c>
      <c r="J5285" t="s">
        <v>137</v>
      </c>
      <c r="K5285" t="s">
        <v>138</v>
      </c>
      <c r="L5285" t="s">
        <v>15233</v>
      </c>
      <c r="M5285" t="s">
        <v>15234</v>
      </c>
      <c r="N5285">
        <v>7.8427777770000002</v>
      </c>
      <c r="O5285">
        <v>0</v>
      </c>
      <c r="P5285">
        <v>4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7.1779353200241776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7.1779353200241776</v>
      </c>
    </row>
    <row r="5286" spans="1:31" x14ac:dyDescent="0.25">
      <c r="A5286">
        <v>2370942</v>
      </c>
      <c r="B5286">
        <v>1</v>
      </c>
      <c r="C5286" t="s">
        <v>80</v>
      </c>
      <c r="D5286" t="s">
        <v>86</v>
      </c>
      <c r="E5286" t="s">
        <v>148</v>
      </c>
      <c r="F5286" t="s">
        <v>15235</v>
      </c>
      <c r="G5286" t="s">
        <v>240</v>
      </c>
      <c r="H5286" t="s">
        <v>151</v>
      </c>
      <c r="I5286" t="s">
        <v>136</v>
      </c>
      <c r="J5286" t="s">
        <v>137</v>
      </c>
      <c r="K5286" t="s">
        <v>138</v>
      </c>
      <c r="L5286" t="s">
        <v>15236</v>
      </c>
      <c r="M5286" t="s">
        <v>15237</v>
      </c>
      <c r="N5286">
        <v>5.8391666659999997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1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4.2306006529784046</v>
      </c>
      <c r="AC5286">
        <v>0</v>
      </c>
      <c r="AD5286">
        <v>0</v>
      </c>
      <c r="AE5286">
        <v>4.2306006529784046</v>
      </c>
    </row>
    <row r="5287" spans="1:31" x14ac:dyDescent="0.25">
      <c r="A5287">
        <v>2370936</v>
      </c>
      <c r="B5287">
        <v>1</v>
      </c>
      <c r="C5287" t="s">
        <v>81</v>
      </c>
      <c r="D5287" t="s">
        <v>117</v>
      </c>
      <c r="E5287" t="s">
        <v>148</v>
      </c>
      <c r="F5287" t="s">
        <v>15238</v>
      </c>
      <c r="G5287" t="s">
        <v>160</v>
      </c>
      <c r="H5287" t="s">
        <v>151</v>
      </c>
      <c r="I5287" t="s">
        <v>136</v>
      </c>
      <c r="J5287" t="s">
        <v>137</v>
      </c>
      <c r="K5287" t="s">
        <v>138</v>
      </c>
      <c r="L5287" t="s">
        <v>15239</v>
      </c>
      <c r="M5287" t="s">
        <v>15240</v>
      </c>
      <c r="N5287">
        <v>4.07</v>
      </c>
      <c r="O5287">
        <v>0</v>
      </c>
      <c r="P5287">
        <v>1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1.7520542417615002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1.7520542417615002</v>
      </c>
    </row>
    <row r="5288" spans="1:31" x14ac:dyDescent="0.25">
      <c r="A5288">
        <v>2370733</v>
      </c>
      <c r="B5288">
        <v>1</v>
      </c>
      <c r="C5288" t="s">
        <v>80</v>
      </c>
      <c r="D5288" t="s">
        <v>107</v>
      </c>
      <c r="E5288" t="s">
        <v>171</v>
      </c>
      <c r="F5288" t="s">
        <v>15241</v>
      </c>
      <c r="G5288" t="s">
        <v>244</v>
      </c>
      <c r="H5288" t="s">
        <v>135</v>
      </c>
      <c r="I5288" t="s">
        <v>136</v>
      </c>
      <c r="J5288" t="s">
        <v>137</v>
      </c>
      <c r="K5288" t="s">
        <v>245</v>
      </c>
      <c r="L5288" t="s">
        <v>15242</v>
      </c>
      <c r="M5288" t="s">
        <v>15243</v>
      </c>
      <c r="N5288">
        <v>5.1063888879999997</v>
      </c>
      <c r="O5288">
        <v>0</v>
      </c>
      <c r="P5288">
        <v>733</v>
      </c>
      <c r="Q5288">
        <v>0</v>
      </c>
      <c r="R5288">
        <v>0</v>
      </c>
      <c r="S5288">
        <v>0</v>
      </c>
      <c r="T5288">
        <v>22</v>
      </c>
      <c r="U5288">
        <v>0</v>
      </c>
      <c r="V5288">
        <v>1</v>
      </c>
      <c r="W5288">
        <v>0</v>
      </c>
      <c r="X5288">
        <v>1005.0373498831943</v>
      </c>
      <c r="Y5288">
        <v>0</v>
      </c>
      <c r="Z5288">
        <v>0</v>
      </c>
      <c r="AA5288">
        <v>0</v>
      </c>
      <c r="AB5288">
        <v>292.47195786791139</v>
      </c>
      <c r="AC5288">
        <v>0</v>
      </c>
      <c r="AD5288">
        <v>75.051501303259101</v>
      </c>
      <c r="AE5288">
        <v>1372.5608090543649</v>
      </c>
    </row>
    <row r="5289" spans="1:31" x14ac:dyDescent="0.25">
      <c r="A5289">
        <v>2371065</v>
      </c>
      <c r="B5289">
        <v>1</v>
      </c>
      <c r="C5289" t="s">
        <v>80</v>
      </c>
      <c r="D5289" t="s">
        <v>106</v>
      </c>
      <c r="E5289" t="s">
        <v>154</v>
      </c>
      <c r="F5289" t="s">
        <v>15244</v>
      </c>
      <c r="G5289" t="s">
        <v>299</v>
      </c>
      <c r="H5289" t="s">
        <v>151</v>
      </c>
      <c r="I5289" t="s">
        <v>136</v>
      </c>
      <c r="J5289" t="s">
        <v>137</v>
      </c>
      <c r="K5289" t="s">
        <v>138</v>
      </c>
      <c r="L5289" t="s">
        <v>15245</v>
      </c>
      <c r="M5289" t="s">
        <v>15246</v>
      </c>
      <c r="N5289">
        <v>1.882222222</v>
      </c>
      <c r="O5289">
        <v>0</v>
      </c>
      <c r="P5289">
        <v>0</v>
      </c>
      <c r="Q5289">
        <v>0</v>
      </c>
      <c r="R5289">
        <v>10</v>
      </c>
      <c r="S5289">
        <v>0</v>
      </c>
      <c r="T5289">
        <v>3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81.403372447756396</v>
      </c>
      <c r="AA5289">
        <v>0</v>
      </c>
      <c r="AB5289">
        <v>30.309927521459763</v>
      </c>
      <c r="AC5289">
        <v>0</v>
      </c>
      <c r="AD5289">
        <v>0</v>
      </c>
      <c r="AE5289">
        <v>111.71329996921617</v>
      </c>
    </row>
    <row r="5290" spans="1:31" x14ac:dyDescent="0.25">
      <c r="A5290">
        <v>2370982</v>
      </c>
      <c r="B5290">
        <v>1</v>
      </c>
      <c r="C5290" t="s">
        <v>80</v>
      </c>
      <c r="D5290" t="s">
        <v>84</v>
      </c>
      <c r="E5290" t="s">
        <v>148</v>
      </c>
      <c r="F5290" t="s">
        <v>15247</v>
      </c>
      <c r="G5290" t="s">
        <v>181</v>
      </c>
      <c r="H5290" t="s">
        <v>151</v>
      </c>
      <c r="I5290" t="s">
        <v>136</v>
      </c>
      <c r="J5290" t="s">
        <v>137</v>
      </c>
      <c r="K5290" t="s">
        <v>138</v>
      </c>
      <c r="L5290" t="s">
        <v>15248</v>
      </c>
      <c r="M5290" t="s">
        <v>15249</v>
      </c>
      <c r="N5290">
        <v>3.1463888880000002</v>
      </c>
      <c r="O5290">
        <v>0</v>
      </c>
      <c r="P5290">
        <v>1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0.44686600680260335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0.44686600680260335</v>
      </c>
    </row>
    <row r="5291" spans="1:31" x14ac:dyDescent="0.25">
      <c r="A5291">
        <v>2371128</v>
      </c>
      <c r="B5291">
        <v>1</v>
      </c>
      <c r="C5291" t="s">
        <v>80</v>
      </c>
      <c r="D5291" t="s">
        <v>82</v>
      </c>
      <c r="E5291" t="s">
        <v>175</v>
      </c>
      <c r="F5291" t="s">
        <v>15250</v>
      </c>
      <c r="G5291" t="s">
        <v>177</v>
      </c>
      <c r="H5291" t="s">
        <v>151</v>
      </c>
      <c r="I5291" t="s">
        <v>136</v>
      </c>
      <c r="J5291" t="s">
        <v>137</v>
      </c>
      <c r="K5291" t="s">
        <v>138</v>
      </c>
      <c r="L5291" t="s">
        <v>15251</v>
      </c>
      <c r="M5291" t="s">
        <v>15252</v>
      </c>
      <c r="N5291">
        <v>8.2894444440000008</v>
      </c>
      <c r="O5291">
        <v>0</v>
      </c>
      <c r="P5291">
        <v>49</v>
      </c>
      <c r="Q5291">
        <v>0</v>
      </c>
      <c r="R5291">
        <v>0</v>
      </c>
      <c r="S5291">
        <v>0</v>
      </c>
      <c r="T5291">
        <v>14</v>
      </c>
      <c r="U5291">
        <v>0</v>
      </c>
      <c r="V5291">
        <v>0</v>
      </c>
      <c r="W5291">
        <v>0</v>
      </c>
      <c r="X5291">
        <v>96.895663676632395</v>
      </c>
      <c r="Y5291">
        <v>0</v>
      </c>
      <c r="Z5291">
        <v>0</v>
      </c>
      <c r="AA5291">
        <v>0</v>
      </c>
      <c r="AB5291">
        <v>99.42942359536616</v>
      </c>
      <c r="AC5291">
        <v>0</v>
      </c>
      <c r="AD5291">
        <v>0</v>
      </c>
      <c r="AE5291">
        <v>196.32508727199854</v>
      </c>
    </row>
    <row r="5292" spans="1:31" x14ac:dyDescent="0.25">
      <c r="A5292">
        <v>2370727</v>
      </c>
      <c r="B5292">
        <v>1</v>
      </c>
      <c r="C5292" t="s">
        <v>80</v>
      </c>
      <c r="D5292" t="s">
        <v>106</v>
      </c>
      <c r="E5292" t="s">
        <v>132</v>
      </c>
      <c r="F5292" t="s">
        <v>15253</v>
      </c>
      <c r="G5292" t="s">
        <v>244</v>
      </c>
      <c r="H5292" t="s">
        <v>135</v>
      </c>
      <c r="I5292" t="s">
        <v>136</v>
      </c>
      <c r="J5292" t="s">
        <v>137</v>
      </c>
      <c r="K5292" t="s">
        <v>245</v>
      </c>
      <c r="L5292" t="s">
        <v>15254</v>
      </c>
      <c r="M5292" t="s">
        <v>15255</v>
      </c>
      <c r="N5292">
        <v>8.0511111110000009</v>
      </c>
      <c r="O5292">
        <v>0</v>
      </c>
      <c r="P5292">
        <v>7</v>
      </c>
      <c r="Q5292">
        <v>0</v>
      </c>
      <c r="R5292">
        <v>9</v>
      </c>
      <c r="S5292">
        <v>0</v>
      </c>
      <c r="T5292">
        <v>4</v>
      </c>
      <c r="U5292">
        <v>0</v>
      </c>
      <c r="V5292">
        <v>0</v>
      </c>
      <c r="W5292">
        <v>0</v>
      </c>
      <c r="X5292">
        <v>10.627663576961853</v>
      </c>
      <c r="Y5292">
        <v>0</v>
      </c>
      <c r="Z5292">
        <v>205.5055673115738</v>
      </c>
      <c r="AA5292">
        <v>0</v>
      </c>
      <c r="AB5292">
        <v>84.461657528331742</v>
      </c>
      <c r="AC5292">
        <v>0</v>
      </c>
      <c r="AD5292">
        <v>0</v>
      </c>
      <c r="AE5292">
        <v>300.59488841686738</v>
      </c>
    </row>
    <row r="5293" spans="1:31" x14ac:dyDescent="0.25">
      <c r="A5293">
        <v>2371025</v>
      </c>
      <c r="B5293">
        <v>1</v>
      </c>
      <c r="C5293" t="s">
        <v>80</v>
      </c>
      <c r="D5293" t="s">
        <v>82</v>
      </c>
      <c r="E5293" t="s">
        <v>148</v>
      </c>
      <c r="F5293" t="s">
        <v>15256</v>
      </c>
      <c r="G5293" t="s">
        <v>150</v>
      </c>
      <c r="H5293" t="s">
        <v>151</v>
      </c>
      <c r="I5293" t="s">
        <v>136</v>
      </c>
      <c r="J5293" t="s">
        <v>137</v>
      </c>
      <c r="K5293" t="s">
        <v>138</v>
      </c>
      <c r="L5293" t="s">
        <v>15257</v>
      </c>
      <c r="M5293" t="s">
        <v>15258</v>
      </c>
      <c r="N5293">
        <v>1.7633333330000001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2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3.740332162479</v>
      </c>
      <c r="AC5293">
        <v>0</v>
      </c>
      <c r="AD5293">
        <v>0</v>
      </c>
      <c r="AE5293">
        <v>3.740332162479</v>
      </c>
    </row>
    <row r="5294" spans="1:31" x14ac:dyDescent="0.25">
      <c r="A5294">
        <v>2370647</v>
      </c>
      <c r="B5294">
        <v>1</v>
      </c>
      <c r="C5294" t="s">
        <v>80</v>
      </c>
      <c r="D5294" t="s">
        <v>90</v>
      </c>
      <c r="E5294" t="s">
        <v>225</v>
      </c>
      <c r="F5294" t="s">
        <v>14196</v>
      </c>
      <c r="G5294" t="s">
        <v>219</v>
      </c>
      <c r="H5294" t="s">
        <v>151</v>
      </c>
      <c r="I5294" t="s">
        <v>136</v>
      </c>
      <c r="J5294" t="s">
        <v>137</v>
      </c>
      <c r="K5294" t="s">
        <v>138</v>
      </c>
      <c r="L5294" t="s">
        <v>15259</v>
      </c>
      <c r="M5294" t="s">
        <v>15260</v>
      </c>
      <c r="N5294">
        <v>0.63638888800000004</v>
      </c>
      <c r="O5294">
        <v>0</v>
      </c>
      <c r="P5294">
        <v>170</v>
      </c>
      <c r="Q5294">
        <v>0</v>
      </c>
      <c r="R5294">
        <v>0</v>
      </c>
      <c r="S5294">
        <v>0</v>
      </c>
      <c r="T5294">
        <v>1</v>
      </c>
      <c r="U5294">
        <v>0</v>
      </c>
      <c r="V5294">
        <v>0</v>
      </c>
      <c r="W5294">
        <v>0</v>
      </c>
      <c r="X5294">
        <v>28.720786289024502</v>
      </c>
      <c r="Y5294">
        <v>0</v>
      </c>
      <c r="Z5294">
        <v>0</v>
      </c>
      <c r="AA5294">
        <v>0</v>
      </c>
      <c r="AB5294">
        <v>0.33397150652167501</v>
      </c>
      <c r="AC5294">
        <v>0</v>
      </c>
      <c r="AD5294">
        <v>0</v>
      </c>
      <c r="AE5294">
        <v>29.054757795546177</v>
      </c>
    </row>
    <row r="5295" spans="1:31" x14ac:dyDescent="0.25">
      <c r="A5295">
        <v>2370624</v>
      </c>
      <c r="B5295">
        <v>1</v>
      </c>
      <c r="C5295" t="s">
        <v>81</v>
      </c>
      <c r="D5295" t="s">
        <v>122</v>
      </c>
      <c r="E5295" t="s">
        <v>166</v>
      </c>
      <c r="F5295" t="s">
        <v>12891</v>
      </c>
      <c r="G5295" t="s">
        <v>168</v>
      </c>
      <c r="H5295" t="s">
        <v>135</v>
      </c>
      <c r="I5295" t="s">
        <v>136</v>
      </c>
      <c r="J5295" t="s">
        <v>137</v>
      </c>
      <c r="K5295" t="s">
        <v>138</v>
      </c>
      <c r="L5295" t="s">
        <v>15261</v>
      </c>
      <c r="M5295" t="s">
        <v>15262</v>
      </c>
      <c r="N5295">
        <v>1.4377277770000001</v>
      </c>
      <c r="O5295">
        <v>2</v>
      </c>
      <c r="P5295">
        <v>701</v>
      </c>
      <c r="Q5295">
        <v>227</v>
      </c>
      <c r="R5295">
        <v>25</v>
      </c>
      <c r="S5295">
        <v>24</v>
      </c>
      <c r="T5295">
        <v>94</v>
      </c>
      <c r="U5295">
        <v>0</v>
      </c>
      <c r="V5295">
        <v>1</v>
      </c>
      <c r="W5295">
        <v>0.63151605362266661</v>
      </c>
      <c r="X5295">
        <v>145.88936976567831</v>
      </c>
      <c r="Y5295">
        <v>1164.8713360324887</v>
      </c>
      <c r="Z5295">
        <v>49.081265769491935</v>
      </c>
      <c r="AA5295">
        <v>69.046271494360781</v>
      </c>
      <c r="AB5295">
        <v>31.813812314918628</v>
      </c>
      <c r="AC5295">
        <v>0</v>
      </c>
      <c r="AD5295">
        <v>0.78900974087431108</v>
      </c>
      <c r="AE5295">
        <v>1462.1225811714351</v>
      </c>
    </row>
    <row r="5296" spans="1:31" x14ac:dyDescent="0.25">
      <c r="A5296">
        <v>2370690</v>
      </c>
      <c r="B5296">
        <v>1</v>
      </c>
      <c r="C5296" t="s">
        <v>81</v>
      </c>
      <c r="D5296" t="s">
        <v>117</v>
      </c>
      <c r="E5296" t="s">
        <v>171</v>
      </c>
      <c r="F5296" t="s">
        <v>15263</v>
      </c>
      <c r="G5296" t="s">
        <v>244</v>
      </c>
      <c r="H5296" t="s">
        <v>135</v>
      </c>
      <c r="I5296" t="s">
        <v>136</v>
      </c>
      <c r="J5296" t="s">
        <v>137</v>
      </c>
      <c r="K5296" t="s">
        <v>245</v>
      </c>
      <c r="L5296" t="s">
        <v>15264</v>
      </c>
      <c r="M5296" t="s">
        <v>15265</v>
      </c>
      <c r="N5296">
        <v>3.170833333</v>
      </c>
      <c r="O5296">
        <v>0</v>
      </c>
      <c r="P5296">
        <v>642</v>
      </c>
      <c r="Q5296">
        <v>9</v>
      </c>
      <c r="R5296">
        <v>6</v>
      </c>
      <c r="S5296">
        <v>6</v>
      </c>
      <c r="T5296">
        <v>21</v>
      </c>
      <c r="U5296">
        <v>0</v>
      </c>
      <c r="V5296">
        <v>0</v>
      </c>
      <c r="W5296">
        <v>0</v>
      </c>
      <c r="X5296">
        <v>175.62190807976839</v>
      </c>
      <c r="Y5296">
        <v>309.49401944952433</v>
      </c>
      <c r="Z5296">
        <v>9.247303674230638</v>
      </c>
      <c r="AA5296">
        <v>46.843616482323128</v>
      </c>
      <c r="AB5296">
        <v>10.874857902285278</v>
      </c>
      <c r="AC5296">
        <v>0</v>
      </c>
      <c r="AD5296">
        <v>0</v>
      </c>
      <c r="AE5296">
        <v>552.08170558813174</v>
      </c>
    </row>
    <row r="5297" spans="1:31" x14ac:dyDescent="0.25">
      <c r="A5297">
        <v>2371188</v>
      </c>
      <c r="B5297">
        <v>1</v>
      </c>
      <c r="C5297" t="s">
        <v>80</v>
      </c>
      <c r="D5297" t="s">
        <v>88</v>
      </c>
      <c r="E5297" t="s">
        <v>148</v>
      </c>
      <c r="F5297" t="s">
        <v>15266</v>
      </c>
      <c r="G5297" t="s">
        <v>150</v>
      </c>
      <c r="H5297" t="s">
        <v>151</v>
      </c>
      <c r="I5297" t="s">
        <v>136</v>
      </c>
      <c r="J5297" t="s">
        <v>137</v>
      </c>
      <c r="K5297" t="s">
        <v>138</v>
      </c>
      <c r="L5297" t="s">
        <v>15267</v>
      </c>
      <c r="M5297" t="s">
        <v>15268</v>
      </c>
      <c r="N5297">
        <v>1.37</v>
      </c>
      <c r="O5297">
        <v>0</v>
      </c>
      <c r="P5297">
        <v>8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1.0535429620756929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1.0535429620756929</v>
      </c>
    </row>
    <row r="5298" spans="1:31" x14ac:dyDescent="0.25">
      <c r="A5298">
        <v>2370816</v>
      </c>
      <c r="B5298">
        <v>1</v>
      </c>
      <c r="C5298" t="s">
        <v>81</v>
      </c>
      <c r="D5298" t="s">
        <v>118</v>
      </c>
      <c r="E5298" t="s">
        <v>166</v>
      </c>
      <c r="F5298" t="s">
        <v>15269</v>
      </c>
      <c r="G5298" t="s">
        <v>181</v>
      </c>
      <c r="H5298" t="s">
        <v>135</v>
      </c>
      <c r="I5298" t="s">
        <v>136</v>
      </c>
      <c r="J5298" t="s">
        <v>3</v>
      </c>
      <c r="K5298" t="s">
        <v>138</v>
      </c>
      <c r="L5298" t="s">
        <v>15270</v>
      </c>
      <c r="M5298" t="s">
        <v>15271</v>
      </c>
      <c r="N5298">
        <v>4.4852777770000003</v>
      </c>
      <c r="O5298">
        <v>14</v>
      </c>
      <c r="P5298">
        <v>1</v>
      </c>
      <c r="Q5298">
        <v>51</v>
      </c>
      <c r="R5298">
        <v>4</v>
      </c>
      <c r="S5298">
        <v>30</v>
      </c>
      <c r="T5298">
        <v>0</v>
      </c>
      <c r="U5298">
        <v>1</v>
      </c>
      <c r="V5298">
        <v>0</v>
      </c>
      <c r="W5298">
        <v>69.214696095468568</v>
      </c>
      <c r="X5298">
        <v>0.64435580817081661</v>
      </c>
      <c r="Y5298">
        <v>509.91563534477962</v>
      </c>
      <c r="Z5298">
        <v>19.749139799866555</v>
      </c>
      <c r="AA5298">
        <v>1166.2832868337</v>
      </c>
      <c r="AB5298">
        <v>0</v>
      </c>
      <c r="AC5298">
        <v>630.85627467008305</v>
      </c>
      <c r="AD5298">
        <v>0</v>
      </c>
      <c r="AE5298">
        <v>2396.6633885520687</v>
      </c>
    </row>
    <row r="5299" spans="1:31" x14ac:dyDescent="0.25">
      <c r="A5299">
        <v>2370790</v>
      </c>
      <c r="B5299">
        <v>1</v>
      </c>
      <c r="C5299" t="s">
        <v>81</v>
      </c>
      <c r="D5299" t="s">
        <v>118</v>
      </c>
      <c r="E5299" t="s">
        <v>148</v>
      </c>
      <c r="F5299" t="s">
        <v>15272</v>
      </c>
      <c r="G5299" t="s">
        <v>181</v>
      </c>
      <c r="H5299" t="s">
        <v>151</v>
      </c>
      <c r="I5299" t="s">
        <v>136</v>
      </c>
      <c r="J5299" t="s">
        <v>137</v>
      </c>
      <c r="K5299" t="s">
        <v>138</v>
      </c>
      <c r="L5299" t="s">
        <v>15273</v>
      </c>
      <c r="M5299" t="s">
        <v>15274</v>
      </c>
      <c r="N5299">
        <v>2.3191666660000001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1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21.356528374898879</v>
      </c>
      <c r="AC5299">
        <v>0</v>
      </c>
      <c r="AD5299">
        <v>0</v>
      </c>
      <c r="AE5299">
        <v>21.356528374898879</v>
      </c>
    </row>
    <row r="5300" spans="1:31" x14ac:dyDescent="0.25">
      <c r="A5300">
        <v>2370710</v>
      </c>
      <c r="B5300">
        <v>1</v>
      </c>
      <c r="C5300" t="s">
        <v>80</v>
      </c>
      <c r="D5300" t="s">
        <v>94</v>
      </c>
      <c r="E5300" t="s">
        <v>320</v>
      </c>
      <c r="F5300" t="s">
        <v>858</v>
      </c>
      <c r="G5300" t="s">
        <v>244</v>
      </c>
      <c r="H5300" t="s">
        <v>135</v>
      </c>
      <c r="I5300" t="s">
        <v>136</v>
      </c>
      <c r="J5300" t="s">
        <v>137</v>
      </c>
      <c r="K5300" t="s">
        <v>245</v>
      </c>
      <c r="L5300" t="s">
        <v>15275</v>
      </c>
      <c r="M5300" t="s">
        <v>15276</v>
      </c>
      <c r="N5300">
        <v>6.9550000000000001</v>
      </c>
      <c r="O5300">
        <v>0</v>
      </c>
      <c r="P5300">
        <v>985</v>
      </c>
      <c r="Q5300">
        <v>98</v>
      </c>
      <c r="R5300">
        <v>415</v>
      </c>
      <c r="S5300">
        <v>30</v>
      </c>
      <c r="T5300">
        <v>180</v>
      </c>
      <c r="U5300">
        <v>9</v>
      </c>
      <c r="V5300">
        <v>0</v>
      </c>
      <c r="W5300">
        <v>0</v>
      </c>
      <c r="X5300">
        <v>2161.1109019136884</v>
      </c>
      <c r="Y5300">
        <v>3353.366572416428</v>
      </c>
      <c r="Z5300">
        <v>12233.28890241953</v>
      </c>
      <c r="AA5300">
        <v>776.45868411844447</v>
      </c>
      <c r="AB5300">
        <v>2443.9802905981746</v>
      </c>
      <c r="AC5300">
        <v>3915.4900478422132</v>
      </c>
      <c r="AD5300">
        <v>0</v>
      </c>
      <c r="AE5300">
        <v>24883.695399308479</v>
      </c>
    </row>
    <row r="5301" spans="1:31" x14ac:dyDescent="0.25">
      <c r="A5301">
        <v>2370796</v>
      </c>
      <c r="B5301">
        <v>1</v>
      </c>
      <c r="C5301" t="s">
        <v>81</v>
      </c>
      <c r="D5301" t="s">
        <v>119</v>
      </c>
      <c r="E5301" t="s">
        <v>225</v>
      </c>
      <c r="F5301" t="s">
        <v>15277</v>
      </c>
      <c r="G5301" t="s">
        <v>156</v>
      </c>
      <c r="H5301" t="s">
        <v>151</v>
      </c>
      <c r="I5301" t="s">
        <v>136</v>
      </c>
      <c r="J5301" t="s">
        <v>137</v>
      </c>
      <c r="K5301" t="s">
        <v>138</v>
      </c>
      <c r="L5301" t="s">
        <v>15278</v>
      </c>
      <c r="M5301" t="s">
        <v>15279</v>
      </c>
      <c r="N5301">
        <v>1.4641666659999999</v>
      </c>
      <c r="O5301">
        <v>0</v>
      </c>
      <c r="P5301">
        <v>24</v>
      </c>
      <c r="Q5301">
        <v>0</v>
      </c>
      <c r="R5301">
        <v>4</v>
      </c>
      <c r="S5301">
        <v>0</v>
      </c>
      <c r="T5301">
        <v>2</v>
      </c>
      <c r="U5301">
        <v>0</v>
      </c>
      <c r="V5301">
        <v>0</v>
      </c>
      <c r="W5301">
        <v>0</v>
      </c>
      <c r="X5301">
        <v>3.5271801067569557</v>
      </c>
      <c r="Y5301">
        <v>0</v>
      </c>
      <c r="Z5301">
        <v>10.722057571650208</v>
      </c>
      <c r="AA5301">
        <v>0</v>
      </c>
      <c r="AB5301">
        <v>1.1194552132690501</v>
      </c>
      <c r="AC5301">
        <v>0</v>
      </c>
      <c r="AD5301">
        <v>0</v>
      </c>
      <c r="AE5301">
        <v>15.368692891676213</v>
      </c>
    </row>
    <row r="5302" spans="1:31" x14ac:dyDescent="0.25">
      <c r="A5302">
        <v>2371045</v>
      </c>
      <c r="B5302">
        <v>1</v>
      </c>
      <c r="C5302" t="s">
        <v>81</v>
      </c>
      <c r="D5302" t="s">
        <v>120</v>
      </c>
      <c r="E5302" t="s">
        <v>225</v>
      </c>
      <c r="F5302" t="s">
        <v>15280</v>
      </c>
      <c r="G5302" t="s">
        <v>181</v>
      </c>
      <c r="H5302" t="s">
        <v>151</v>
      </c>
      <c r="I5302" t="s">
        <v>136</v>
      </c>
      <c r="J5302" t="s">
        <v>137</v>
      </c>
      <c r="K5302" t="s">
        <v>138</v>
      </c>
      <c r="L5302" t="s">
        <v>15281</v>
      </c>
      <c r="M5302" t="s">
        <v>15282</v>
      </c>
      <c r="N5302">
        <v>0.65972222199999997</v>
      </c>
      <c r="O5302">
        <v>0</v>
      </c>
      <c r="P5302">
        <v>42</v>
      </c>
      <c r="Q5302">
        <v>0</v>
      </c>
      <c r="R5302">
        <v>1</v>
      </c>
      <c r="S5302">
        <v>0</v>
      </c>
      <c r="T5302">
        <v>12</v>
      </c>
      <c r="U5302">
        <v>0</v>
      </c>
      <c r="V5302">
        <v>0</v>
      </c>
      <c r="W5302">
        <v>0</v>
      </c>
      <c r="X5302">
        <v>8.9479603619908676</v>
      </c>
      <c r="Y5302">
        <v>0</v>
      </c>
      <c r="Z5302">
        <v>3.0909428778958335E-2</v>
      </c>
      <c r="AA5302">
        <v>0</v>
      </c>
      <c r="AB5302">
        <v>3.7045836417042923</v>
      </c>
      <c r="AC5302">
        <v>0</v>
      </c>
      <c r="AD5302">
        <v>0</v>
      </c>
      <c r="AE5302">
        <v>12.683453432474119</v>
      </c>
    </row>
    <row r="5303" spans="1:31" x14ac:dyDescent="0.25">
      <c r="A5303">
        <v>2371039</v>
      </c>
      <c r="B5303">
        <v>1</v>
      </c>
      <c r="C5303" t="s">
        <v>80</v>
      </c>
      <c r="D5303" t="s">
        <v>88</v>
      </c>
      <c r="E5303" t="s">
        <v>132</v>
      </c>
      <c r="F5303" t="s">
        <v>10971</v>
      </c>
      <c r="G5303" t="s">
        <v>1229</v>
      </c>
      <c r="H5303" t="s">
        <v>135</v>
      </c>
      <c r="I5303" t="s">
        <v>136</v>
      </c>
      <c r="J5303" t="s">
        <v>137</v>
      </c>
      <c r="K5303" t="s">
        <v>138</v>
      </c>
      <c r="L5303" t="s">
        <v>15283</v>
      </c>
      <c r="M5303" t="s">
        <v>15284</v>
      </c>
      <c r="N5303">
        <v>0.30527777699999997</v>
      </c>
      <c r="O5303">
        <v>1</v>
      </c>
      <c r="P5303">
        <v>495</v>
      </c>
      <c r="Q5303">
        <v>0</v>
      </c>
      <c r="R5303">
        <v>0</v>
      </c>
      <c r="S5303">
        <v>9</v>
      </c>
      <c r="T5303">
        <v>111</v>
      </c>
      <c r="U5303">
        <v>4</v>
      </c>
      <c r="V5303">
        <v>1</v>
      </c>
      <c r="W5303">
        <v>4.0105652279482999</v>
      </c>
      <c r="X5303">
        <v>57.264154199646597</v>
      </c>
      <c r="Y5303">
        <v>0</v>
      </c>
      <c r="Z5303">
        <v>0</v>
      </c>
      <c r="AA5303">
        <v>27.982312264283692</v>
      </c>
      <c r="AB5303">
        <v>65.101747667339694</v>
      </c>
      <c r="AC5303">
        <v>43.734469139267716</v>
      </c>
      <c r="AD5303">
        <v>3.1755530421002169</v>
      </c>
      <c r="AE5303">
        <v>201.2688015405862</v>
      </c>
    </row>
    <row r="5304" spans="1:31" x14ac:dyDescent="0.25">
      <c r="A5304">
        <v>2370916</v>
      </c>
      <c r="B5304">
        <v>1</v>
      </c>
      <c r="C5304" t="s">
        <v>80</v>
      </c>
      <c r="D5304" t="s">
        <v>96</v>
      </c>
      <c r="E5304" t="s">
        <v>225</v>
      </c>
      <c r="F5304" t="s">
        <v>13687</v>
      </c>
      <c r="G5304" t="s">
        <v>219</v>
      </c>
      <c r="H5304" t="s">
        <v>151</v>
      </c>
      <c r="I5304" t="s">
        <v>136</v>
      </c>
      <c r="J5304" t="s">
        <v>137</v>
      </c>
      <c r="K5304" t="s">
        <v>138</v>
      </c>
      <c r="L5304" t="s">
        <v>15285</v>
      </c>
      <c r="M5304" t="s">
        <v>15286</v>
      </c>
      <c r="N5304">
        <v>1.510555555</v>
      </c>
      <c r="O5304">
        <v>0</v>
      </c>
      <c r="P5304">
        <v>51</v>
      </c>
      <c r="Q5304">
        <v>0</v>
      </c>
      <c r="R5304">
        <v>0</v>
      </c>
      <c r="S5304">
        <v>0</v>
      </c>
      <c r="T5304">
        <v>57</v>
      </c>
      <c r="U5304">
        <v>0</v>
      </c>
      <c r="V5304">
        <v>0</v>
      </c>
      <c r="W5304">
        <v>0</v>
      </c>
      <c r="X5304">
        <v>26.695206533896076</v>
      </c>
      <c r="Y5304">
        <v>0</v>
      </c>
      <c r="Z5304">
        <v>0</v>
      </c>
      <c r="AA5304">
        <v>0</v>
      </c>
      <c r="AB5304">
        <v>131.15235315176074</v>
      </c>
      <c r="AC5304">
        <v>0</v>
      </c>
      <c r="AD5304">
        <v>0</v>
      </c>
      <c r="AE5304">
        <v>157.84755968565682</v>
      </c>
    </row>
    <row r="5305" spans="1:31" x14ac:dyDescent="0.25">
      <c r="A5305">
        <v>2371062</v>
      </c>
      <c r="B5305">
        <v>1</v>
      </c>
      <c r="C5305" t="s">
        <v>80</v>
      </c>
      <c r="D5305" t="s">
        <v>106</v>
      </c>
      <c r="E5305" t="s">
        <v>154</v>
      </c>
      <c r="F5305" t="s">
        <v>15287</v>
      </c>
      <c r="G5305" t="s">
        <v>299</v>
      </c>
      <c r="H5305" t="s">
        <v>151</v>
      </c>
      <c r="I5305" t="s">
        <v>136</v>
      </c>
      <c r="J5305" t="s">
        <v>137</v>
      </c>
      <c r="K5305" t="s">
        <v>138</v>
      </c>
      <c r="L5305" t="s">
        <v>15288</v>
      </c>
      <c r="M5305" t="s">
        <v>15289</v>
      </c>
      <c r="N5305">
        <v>1.6074999999999999</v>
      </c>
      <c r="O5305">
        <v>0</v>
      </c>
      <c r="P5305">
        <v>1</v>
      </c>
      <c r="Q5305">
        <v>0</v>
      </c>
      <c r="R5305">
        <v>13</v>
      </c>
      <c r="S5305">
        <v>0</v>
      </c>
      <c r="T5305">
        <v>1</v>
      </c>
      <c r="U5305">
        <v>0</v>
      </c>
      <c r="V5305">
        <v>0</v>
      </c>
      <c r="W5305">
        <v>0</v>
      </c>
      <c r="X5305">
        <v>2.0835890204768397</v>
      </c>
      <c r="Y5305">
        <v>0</v>
      </c>
      <c r="Z5305">
        <v>102.88819480726109</v>
      </c>
      <c r="AA5305">
        <v>0</v>
      </c>
      <c r="AB5305">
        <v>51.237280349467412</v>
      </c>
      <c r="AC5305">
        <v>0</v>
      </c>
      <c r="AD5305">
        <v>0</v>
      </c>
      <c r="AE5305">
        <v>156.20906417720533</v>
      </c>
    </row>
    <row r="5306" spans="1:31" x14ac:dyDescent="0.25">
      <c r="A5306">
        <v>2371208</v>
      </c>
      <c r="B5306">
        <v>1</v>
      </c>
      <c r="C5306" t="s">
        <v>80</v>
      </c>
      <c r="D5306" t="s">
        <v>104</v>
      </c>
      <c r="E5306" t="s">
        <v>171</v>
      </c>
      <c r="F5306" t="s">
        <v>2033</v>
      </c>
      <c r="G5306" t="s">
        <v>168</v>
      </c>
      <c r="H5306" t="s">
        <v>135</v>
      </c>
      <c r="I5306" t="s">
        <v>136</v>
      </c>
      <c r="J5306" t="s">
        <v>137</v>
      </c>
      <c r="K5306" t="s">
        <v>138</v>
      </c>
      <c r="L5306" t="s">
        <v>15290</v>
      </c>
      <c r="M5306" t="s">
        <v>15291</v>
      </c>
      <c r="N5306">
        <v>0.55027777700000002</v>
      </c>
      <c r="O5306">
        <v>16</v>
      </c>
      <c r="P5306">
        <v>330</v>
      </c>
      <c r="Q5306">
        <v>24</v>
      </c>
      <c r="R5306">
        <v>24</v>
      </c>
      <c r="S5306">
        <v>43</v>
      </c>
      <c r="T5306">
        <v>41</v>
      </c>
      <c r="U5306">
        <v>14</v>
      </c>
      <c r="V5306">
        <v>2</v>
      </c>
      <c r="W5306">
        <v>10.72115160029886</v>
      </c>
      <c r="X5306">
        <v>70.275692922028128</v>
      </c>
      <c r="Y5306">
        <v>41.516705841662933</v>
      </c>
      <c r="Z5306">
        <v>15.84440088588418</v>
      </c>
      <c r="AA5306">
        <v>253.40119707389908</v>
      </c>
      <c r="AB5306">
        <v>17.328333845448078</v>
      </c>
      <c r="AC5306">
        <v>1599.5758742436776</v>
      </c>
      <c r="AD5306">
        <v>13.918363911569642</v>
      </c>
      <c r="AE5306">
        <v>2022.5817203244685</v>
      </c>
    </row>
    <row r="5307" spans="1:31" x14ac:dyDescent="0.25">
      <c r="A5307">
        <v>2371125</v>
      </c>
      <c r="B5307">
        <v>1</v>
      </c>
      <c r="C5307" t="s">
        <v>80</v>
      </c>
      <c r="D5307" t="s">
        <v>104</v>
      </c>
      <c r="E5307" t="s">
        <v>148</v>
      </c>
      <c r="F5307" t="s">
        <v>15292</v>
      </c>
      <c r="G5307" t="s">
        <v>181</v>
      </c>
      <c r="H5307" t="s">
        <v>151</v>
      </c>
      <c r="I5307" t="s">
        <v>136</v>
      </c>
      <c r="J5307" t="s">
        <v>137</v>
      </c>
      <c r="K5307" t="s">
        <v>138</v>
      </c>
      <c r="L5307" t="s">
        <v>15293</v>
      </c>
      <c r="M5307" t="s">
        <v>15294</v>
      </c>
      <c r="N5307">
        <v>1.2977777770000001</v>
      </c>
      <c r="O5307">
        <v>0</v>
      </c>
      <c r="P5307">
        <v>1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0.27914472375936661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0.27914472375936661</v>
      </c>
    </row>
    <row r="5308" spans="1:31" x14ac:dyDescent="0.25">
      <c r="A5308">
        <v>2371022</v>
      </c>
      <c r="B5308">
        <v>1</v>
      </c>
      <c r="C5308" t="s">
        <v>81</v>
      </c>
      <c r="D5308" t="s">
        <v>118</v>
      </c>
      <c r="E5308" t="s">
        <v>132</v>
      </c>
      <c r="F5308" t="s">
        <v>15295</v>
      </c>
      <c r="G5308" t="s">
        <v>134</v>
      </c>
      <c r="H5308" t="s">
        <v>135</v>
      </c>
      <c r="I5308" t="s">
        <v>136</v>
      </c>
      <c r="J5308" t="s">
        <v>137</v>
      </c>
      <c r="K5308" t="s">
        <v>138</v>
      </c>
      <c r="L5308" t="s">
        <v>15296</v>
      </c>
      <c r="M5308" t="s">
        <v>15297</v>
      </c>
      <c r="N5308">
        <v>1.0652777769999999</v>
      </c>
      <c r="O5308">
        <v>0</v>
      </c>
      <c r="P5308">
        <v>725</v>
      </c>
      <c r="Q5308">
        <v>1</v>
      </c>
      <c r="R5308">
        <v>19</v>
      </c>
      <c r="S5308">
        <v>3</v>
      </c>
      <c r="T5308">
        <v>26</v>
      </c>
      <c r="U5308">
        <v>0</v>
      </c>
      <c r="V5308">
        <v>0</v>
      </c>
      <c r="W5308">
        <v>0</v>
      </c>
      <c r="X5308">
        <v>128.49257983945799</v>
      </c>
      <c r="Y5308">
        <v>23.19478134244212</v>
      </c>
      <c r="Z5308">
        <v>34.109822347195063</v>
      </c>
      <c r="AA5308">
        <v>6.6717932102912076</v>
      </c>
      <c r="AB5308">
        <v>27.040139875940124</v>
      </c>
      <c r="AC5308">
        <v>0</v>
      </c>
      <c r="AD5308">
        <v>0</v>
      </c>
      <c r="AE5308">
        <v>219.50911661532652</v>
      </c>
    </row>
    <row r="5309" spans="1:31" x14ac:dyDescent="0.25">
      <c r="A5309">
        <v>2370630</v>
      </c>
      <c r="B5309">
        <v>1</v>
      </c>
      <c r="C5309" t="s">
        <v>80</v>
      </c>
      <c r="D5309" t="s">
        <v>107</v>
      </c>
      <c r="E5309" t="s">
        <v>166</v>
      </c>
      <c r="F5309" t="s">
        <v>2099</v>
      </c>
      <c r="G5309" t="s">
        <v>168</v>
      </c>
      <c r="H5309" t="s">
        <v>135</v>
      </c>
      <c r="I5309" t="s">
        <v>136</v>
      </c>
      <c r="J5309" t="s">
        <v>137</v>
      </c>
      <c r="K5309" t="s">
        <v>138</v>
      </c>
      <c r="L5309" t="s">
        <v>15298</v>
      </c>
      <c r="M5309" t="s">
        <v>15299</v>
      </c>
      <c r="N5309">
        <v>0.523888888</v>
      </c>
      <c r="O5309">
        <v>0</v>
      </c>
      <c r="P5309">
        <v>3343</v>
      </c>
      <c r="Q5309">
        <v>0</v>
      </c>
      <c r="R5309">
        <v>5</v>
      </c>
      <c r="S5309">
        <v>2</v>
      </c>
      <c r="T5309">
        <v>248</v>
      </c>
      <c r="U5309">
        <v>0</v>
      </c>
      <c r="V5309">
        <v>1</v>
      </c>
      <c r="W5309">
        <v>0</v>
      </c>
      <c r="X5309">
        <v>410.4578552496107</v>
      </c>
      <c r="Y5309">
        <v>0</v>
      </c>
      <c r="Z5309">
        <v>1.3359805071706343</v>
      </c>
      <c r="AA5309">
        <v>28.974956539396775</v>
      </c>
      <c r="AB5309">
        <v>102.08419495343882</v>
      </c>
      <c r="AC5309">
        <v>0</v>
      </c>
      <c r="AD5309">
        <v>0.81303381340382497</v>
      </c>
      <c r="AE5309">
        <v>543.66602106302082</v>
      </c>
    </row>
    <row r="5310" spans="1:31" x14ac:dyDescent="0.25">
      <c r="A5310">
        <v>2370836</v>
      </c>
      <c r="B5310">
        <v>1</v>
      </c>
      <c r="C5310" t="s">
        <v>80</v>
      </c>
      <c r="D5310" t="s">
        <v>106</v>
      </c>
      <c r="E5310" t="s">
        <v>171</v>
      </c>
      <c r="F5310" t="s">
        <v>11179</v>
      </c>
      <c r="G5310" t="s">
        <v>244</v>
      </c>
      <c r="H5310" t="s">
        <v>135</v>
      </c>
      <c r="I5310" t="s">
        <v>136</v>
      </c>
      <c r="J5310" t="s">
        <v>137</v>
      </c>
      <c r="K5310" t="s">
        <v>245</v>
      </c>
      <c r="L5310" t="s">
        <v>15300</v>
      </c>
      <c r="M5310" t="s">
        <v>15301</v>
      </c>
      <c r="N5310">
        <v>6.8025000000000002</v>
      </c>
      <c r="O5310">
        <v>0</v>
      </c>
      <c r="P5310">
        <v>667</v>
      </c>
      <c r="Q5310">
        <v>0</v>
      </c>
      <c r="R5310">
        <v>64</v>
      </c>
      <c r="S5310">
        <v>1</v>
      </c>
      <c r="T5310">
        <v>105</v>
      </c>
      <c r="U5310">
        <v>0</v>
      </c>
      <c r="V5310">
        <v>0</v>
      </c>
      <c r="W5310">
        <v>0</v>
      </c>
      <c r="X5310">
        <v>822.47017507372914</v>
      </c>
      <c r="Y5310">
        <v>0</v>
      </c>
      <c r="Z5310">
        <v>671.75347378264735</v>
      </c>
      <c r="AA5310">
        <v>14.707867440345128</v>
      </c>
      <c r="AB5310">
        <v>561.6762456651129</v>
      </c>
      <c r="AC5310">
        <v>0</v>
      </c>
      <c r="AD5310">
        <v>0</v>
      </c>
      <c r="AE5310">
        <v>2070.6077619618345</v>
      </c>
    </row>
    <row r="5311" spans="1:31" x14ac:dyDescent="0.25">
      <c r="A5311">
        <v>2370956</v>
      </c>
      <c r="B5311">
        <v>1</v>
      </c>
      <c r="C5311" t="s">
        <v>80</v>
      </c>
      <c r="D5311" t="s">
        <v>82</v>
      </c>
      <c r="E5311" t="s">
        <v>175</v>
      </c>
      <c r="F5311" t="s">
        <v>15250</v>
      </c>
      <c r="G5311" t="s">
        <v>219</v>
      </c>
      <c r="H5311" t="s">
        <v>151</v>
      </c>
      <c r="I5311" t="s">
        <v>136</v>
      </c>
      <c r="J5311" t="s">
        <v>137</v>
      </c>
      <c r="K5311" t="s">
        <v>138</v>
      </c>
      <c r="L5311" t="s">
        <v>15302</v>
      </c>
      <c r="M5311" t="s">
        <v>15303</v>
      </c>
      <c r="N5311">
        <v>1.5036111109999999</v>
      </c>
      <c r="O5311">
        <v>0</v>
      </c>
      <c r="P5311">
        <v>49</v>
      </c>
      <c r="Q5311">
        <v>0</v>
      </c>
      <c r="R5311">
        <v>0</v>
      </c>
      <c r="S5311">
        <v>0</v>
      </c>
      <c r="T5311">
        <v>14</v>
      </c>
      <c r="U5311">
        <v>0</v>
      </c>
      <c r="V5311">
        <v>0</v>
      </c>
      <c r="W5311">
        <v>0</v>
      </c>
      <c r="X5311">
        <v>20.424830506305678</v>
      </c>
      <c r="Y5311">
        <v>0</v>
      </c>
      <c r="Z5311">
        <v>0</v>
      </c>
      <c r="AA5311">
        <v>0</v>
      </c>
      <c r="AB5311">
        <v>34.538954232235469</v>
      </c>
      <c r="AC5311">
        <v>0</v>
      </c>
      <c r="AD5311">
        <v>0</v>
      </c>
      <c r="AE5311">
        <v>54.96378473854115</v>
      </c>
    </row>
    <row r="5312" spans="1:31" x14ac:dyDescent="0.25">
      <c r="A5312">
        <v>2370713</v>
      </c>
      <c r="B5312">
        <v>1</v>
      </c>
      <c r="C5312" t="s">
        <v>80</v>
      </c>
      <c r="D5312" t="s">
        <v>106</v>
      </c>
      <c r="E5312" t="s">
        <v>166</v>
      </c>
      <c r="F5312" t="s">
        <v>11550</v>
      </c>
      <c r="G5312" t="s">
        <v>244</v>
      </c>
      <c r="H5312" t="s">
        <v>135</v>
      </c>
      <c r="I5312" t="s">
        <v>136</v>
      </c>
      <c r="J5312" t="s">
        <v>137</v>
      </c>
      <c r="K5312" t="s">
        <v>245</v>
      </c>
      <c r="L5312" t="s">
        <v>15304</v>
      </c>
      <c r="M5312" t="s">
        <v>15305</v>
      </c>
      <c r="N5312">
        <v>8.7880555549999997</v>
      </c>
      <c r="O5312">
        <v>0</v>
      </c>
      <c r="P5312">
        <v>4</v>
      </c>
      <c r="Q5312">
        <v>54</v>
      </c>
      <c r="R5312">
        <v>228</v>
      </c>
      <c r="S5312">
        <v>15</v>
      </c>
      <c r="T5312">
        <v>52</v>
      </c>
      <c r="U5312">
        <v>0</v>
      </c>
      <c r="V5312">
        <v>0</v>
      </c>
      <c r="W5312">
        <v>0</v>
      </c>
      <c r="X5312">
        <v>61.345508390197367</v>
      </c>
      <c r="Y5312">
        <v>7869.4711058900293</v>
      </c>
      <c r="Z5312">
        <v>14043.120012021902</v>
      </c>
      <c r="AA5312">
        <v>593.84996166861345</v>
      </c>
      <c r="AB5312">
        <v>2265.4114262188332</v>
      </c>
      <c r="AC5312">
        <v>0</v>
      </c>
      <c r="AD5312">
        <v>0</v>
      </c>
      <c r="AE5312">
        <v>24833.198014189576</v>
      </c>
    </row>
    <row r="5313" spans="1:31" x14ac:dyDescent="0.25">
      <c r="A5313">
        <v>2370813</v>
      </c>
      <c r="B5313">
        <v>1</v>
      </c>
      <c r="C5313" t="s">
        <v>80</v>
      </c>
      <c r="D5313" t="s">
        <v>89</v>
      </c>
      <c r="E5313" t="s">
        <v>166</v>
      </c>
      <c r="F5313" t="s">
        <v>15306</v>
      </c>
      <c r="G5313" t="s">
        <v>181</v>
      </c>
      <c r="H5313" t="s">
        <v>135</v>
      </c>
      <c r="I5313" t="s">
        <v>136</v>
      </c>
      <c r="J5313" t="s">
        <v>3</v>
      </c>
      <c r="K5313" t="s">
        <v>138</v>
      </c>
      <c r="L5313" t="s">
        <v>15307</v>
      </c>
      <c r="M5313" t="s">
        <v>15308</v>
      </c>
      <c r="N5313">
        <v>0.51388888799999999</v>
      </c>
      <c r="O5313">
        <v>0</v>
      </c>
      <c r="P5313">
        <v>2074</v>
      </c>
      <c r="Q5313">
        <v>0</v>
      </c>
      <c r="R5313">
        <v>38</v>
      </c>
      <c r="S5313">
        <v>1</v>
      </c>
      <c r="T5313">
        <v>403</v>
      </c>
      <c r="U5313">
        <v>0</v>
      </c>
      <c r="V5313">
        <v>0</v>
      </c>
      <c r="W5313">
        <v>0</v>
      </c>
      <c r="X5313">
        <v>370.91673527807831</v>
      </c>
      <c r="Y5313">
        <v>0</v>
      </c>
      <c r="Z5313">
        <v>13.551826868235548</v>
      </c>
      <c r="AA5313">
        <v>58.012019073159806</v>
      </c>
      <c r="AB5313">
        <v>494.30865771170755</v>
      </c>
      <c r="AC5313">
        <v>0</v>
      </c>
      <c r="AD5313">
        <v>0</v>
      </c>
      <c r="AE5313">
        <v>936.78923893118122</v>
      </c>
    </row>
    <row r="5314" spans="1:31" x14ac:dyDescent="0.25">
      <c r="A5314">
        <v>2370644</v>
      </c>
      <c r="B5314">
        <v>1</v>
      </c>
      <c r="C5314" t="s">
        <v>80</v>
      </c>
      <c r="D5314" t="s">
        <v>97</v>
      </c>
      <c r="E5314" t="s">
        <v>148</v>
      </c>
      <c r="F5314" t="s">
        <v>15309</v>
      </c>
      <c r="G5314" t="s">
        <v>240</v>
      </c>
      <c r="H5314" t="s">
        <v>151</v>
      </c>
      <c r="I5314" t="s">
        <v>136</v>
      </c>
      <c r="J5314" t="s">
        <v>137</v>
      </c>
      <c r="K5314" t="s">
        <v>138</v>
      </c>
      <c r="L5314" t="s">
        <v>15310</v>
      </c>
      <c r="M5314" t="s">
        <v>15311</v>
      </c>
      <c r="N5314">
        <v>4.5336111109999999</v>
      </c>
      <c r="O5314">
        <v>0</v>
      </c>
      <c r="P5314">
        <v>1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0.8535630671001001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0.8535630671001001</v>
      </c>
    </row>
    <row r="5315" spans="1:31" x14ac:dyDescent="0.25">
      <c r="A5315">
        <v>2370793</v>
      </c>
      <c r="B5315">
        <v>1</v>
      </c>
      <c r="C5315" t="s">
        <v>80</v>
      </c>
      <c r="D5315" t="s">
        <v>88</v>
      </c>
      <c r="E5315" t="s">
        <v>225</v>
      </c>
      <c r="F5315" t="s">
        <v>15312</v>
      </c>
      <c r="G5315" t="s">
        <v>244</v>
      </c>
      <c r="H5315" t="s">
        <v>151</v>
      </c>
      <c r="I5315" t="s">
        <v>136</v>
      </c>
      <c r="J5315" t="s">
        <v>137</v>
      </c>
      <c r="K5315" t="s">
        <v>245</v>
      </c>
      <c r="L5315" t="s">
        <v>15313</v>
      </c>
      <c r="M5315" t="s">
        <v>15314</v>
      </c>
      <c r="N5315">
        <v>0.60611111100000004</v>
      </c>
      <c r="O5315">
        <v>0</v>
      </c>
      <c r="P5315">
        <v>111</v>
      </c>
      <c r="Q5315">
        <v>0</v>
      </c>
      <c r="R5315">
        <v>0</v>
      </c>
      <c r="S5315">
        <v>0</v>
      </c>
      <c r="T5315">
        <v>8</v>
      </c>
      <c r="U5315">
        <v>0</v>
      </c>
      <c r="V5315">
        <v>0</v>
      </c>
      <c r="W5315">
        <v>0</v>
      </c>
      <c r="X5315">
        <v>25.053754907949699</v>
      </c>
      <c r="Y5315">
        <v>0</v>
      </c>
      <c r="Z5315">
        <v>0</v>
      </c>
      <c r="AA5315">
        <v>0</v>
      </c>
      <c r="AB5315">
        <v>2.3400976414034336</v>
      </c>
      <c r="AC5315">
        <v>0</v>
      </c>
      <c r="AD5315">
        <v>0</v>
      </c>
      <c r="AE5315">
        <v>27.393852549353134</v>
      </c>
    </row>
    <row r="5316" spans="1:31" x14ac:dyDescent="0.25">
      <c r="A5316">
        <v>2370856</v>
      </c>
      <c r="B5316">
        <v>1</v>
      </c>
      <c r="C5316" t="s">
        <v>80</v>
      </c>
      <c r="D5316" t="s">
        <v>96</v>
      </c>
      <c r="E5316" t="s">
        <v>225</v>
      </c>
      <c r="F5316" t="s">
        <v>15315</v>
      </c>
      <c r="G5316" t="s">
        <v>227</v>
      </c>
      <c r="H5316" t="s">
        <v>151</v>
      </c>
      <c r="I5316" t="s">
        <v>136</v>
      </c>
      <c r="J5316" t="s">
        <v>137</v>
      </c>
      <c r="K5316" t="s">
        <v>138</v>
      </c>
      <c r="L5316" t="s">
        <v>15316</v>
      </c>
      <c r="M5316" t="s">
        <v>15317</v>
      </c>
      <c r="N5316">
        <v>5.1897222220000003</v>
      </c>
      <c r="O5316">
        <v>0</v>
      </c>
      <c r="P5316">
        <v>93</v>
      </c>
      <c r="Q5316">
        <v>0</v>
      </c>
      <c r="R5316">
        <v>0</v>
      </c>
      <c r="S5316">
        <v>0</v>
      </c>
      <c r="T5316">
        <v>4</v>
      </c>
      <c r="U5316">
        <v>0</v>
      </c>
      <c r="V5316">
        <v>0</v>
      </c>
      <c r="W5316">
        <v>0</v>
      </c>
      <c r="X5316">
        <v>200.28216041831118</v>
      </c>
      <c r="Y5316">
        <v>0</v>
      </c>
      <c r="Z5316">
        <v>0</v>
      </c>
      <c r="AA5316">
        <v>0</v>
      </c>
      <c r="AB5316">
        <v>18.539891051890709</v>
      </c>
      <c r="AC5316">
        <v>0</v>
      </c>
      <c r="AD5316">
        <v>0</v>
      </c>
      <c r="AE5316">
        <v>218.8220514702019</v>
      </c>
    </row>
    <row r="5317" spans="1:31" x14ac:dyDescent="0.25">
      <c r="A5317">
        <v>2370750</v>
      </c>
      <c r="B5317">
        <v>1</v>
      </c>
      <c r="C5317" t="s">
        <v>81</v>
      </c>
      <c r="D5317" t="s">
        <v>116</v>
      </c>
      <c r="E5317" t="s">
        <v>166</v>
      </c>
      <c r="F5317" t="s">
        <v>4748</v>
      </c>
      <c r="G5317" t="s">
        <v>168</v>
      </c>
      <c r="H5317" t="s">
        <v>135</v>
      </c>
      <c r="I5317" t="s">
        <v>136</v>
      </c>
      <c r="J5317" t="s">
        <v>137</v>
      </c>
      <c r="K5317" t="s">
        <v>138</v>
      </c>
      <c r="L5317" t="s">
        <v>15318</v>
      </c>
      <c r="M5317" t="s">
        <v>15319</v>
      </c>
      <c r="N5317">
        <v>0.95444444399999995</v>
      </c>
      <c r="O5317">
        <v>4</v>
      </c>
      <c r="P5317">
        <v>994</v>
      </c>
      <c r="Q5317">
        <v>120</v>
      </c>
      <c r="R5317">
        <v>220</v>
      </c>
      <c r="S5317">
        <v>15</v>
      </c>
      <c r="T5317">
        <v>107</v>
      </c>
      <c r="U5317">
        <v>2</v>
      </c>
      <c r="V5317">
        <v>0</v>
      </c>
      <c r="W5317">
        <v>0</v>
      </c>
      <c r="X5317">
        <v>218.25559993709501</v>
      </c>
      <c r="Y5317">
        <v>775.12796826566978</v>
      </c>
      <c r="Z5317">
        <v>228.98887854920497</v>
      </c>
      <c r="AA5317">
        <v>54.795325640503087</v>
      </c>
      <c r="AB5317">
        <v>63.895913314298205</v>
      </c>
      <c r="AC5317">
        <v>274.08104183555946</v>
      </c>
      <c r="AD5317">
        <v>0</v>
      </c>
      <c r="AE5317">
        <v>1615.1447275423304</v>
      </c>
    </row>
    <row r="5318" spans="1:31" x14ac:dyDescent="0.25">
      <c r="A5318">
        <v>2371148</v>
      </c>
      <c r="B5318">
        <v>1</v>
      </c>
      <c r="C5318" t="s">
        <v>80</v>
      </c>
      <c r="D5318" t="s">
        <v>98</v>
      </c>
      <c r="E5318" t="s">
        <v>154</v>
      </c>
      <c r="F5318" t="s">
        <v>15320</v>
      </c>
      <c r="G5318" t="s">
        <v>299</v>
      </c>
      <c r="H5318" t="s">
        <v>151</v>
      </c>
      <c r="I5318" t="s">
        <v>136</v>
      </c>
      <c r="J5318" t="s">
        <v>137</v>
      </c>
      <c r="K5318" t="s">
        <v>138</v>
      </c>
      <c r="L5318" t="s">
        <v>15321</v>
      </c>
      <c r="M5318" t="s">
        <v>15322</v>
      </c>
      <c r="N5318">
        <v>0.78138888799999995</v>
      </c>
      <c r="O5318">
        <v>0</v>
      </c>
      <c r="P5318">
        <v>47</v>
      </c>
      <c r="Q5318">
        <v>0</v>
      </c>
      <c r="R5318">
        <v>6</v>
      </c>
      <c r="S5318">
        <v>0</v>
      </c>
      <c r="T5318">
        <v>11</v>
      </c>
      <c r="U5318">
        <v>0</v>
      </c>
      <c r="V5318">
        <v>0</v>
      </c>
      <c r="W5318">
        <v>0</v>
      </c>
      <c r="X5318">
        <v>8.9559706836813664</v>
      </c>
      <c r="Y5318">
        <v>0</v>
      </c>
      <c r="Z5318">
        <v>10.61943706607461</v>
      </c>
      <c r="AA5318">
        <v>0</v>
      </c>
      <c r="AB5318">
        <v>8.105820014812144</v>
      </c>
      <c r="AC5318">
        <v>0</v>
      </c>
      <c r="AD5318">
        <v>0</v>
      </c>
      <c r="AE5318">
        <v>27.681227764568121</v>
      </c>
    </row>
    <row r="5319" spans="1:31" x14ac:dyDescent="0.25">
      <c r="A5319">
        <v>2370999</v>
      </c>
      <c r="B5319">
        <v>1</v>
      </c>
      <c r="C5319" t="s">
        <v>80</v>
      </c>
      <c r="D5319" t="s">
        <v>94</v>
      </c>
      <c r="E5319" t="s">
        <v>132</v>
      </c>
      <c r="F5319" t="s">
        <v>15323</v>
      </c>
      <c r="G5319" t="s">
        <v>244</v>
      </c>
      <c r="H5319" t="s">
        <v>135</v>
      </c>
      <c r="I5319" t="s">
        <v>136</v>
      </c>
      <c r="J5319" t="s">
        <v>137</v>
      </c>
      <c r="K5319" t="s">
        <v>245</v>
      </c>
      <c r="L5319" t="s">
        <v>15276</v>
      </c>
      <c r="M5319" t="s">
        <v>15324</v>
      </c>
      <c r="N5319">
        <v>0.86222222199999998</v>
      </c>
      <c r="O5319">
        <v>0</v>
      </c>
      <c r="P5319">
        <v>0</v>
      </c>
      <c r="Q5319">
        <v>0</v>
      </c>
      <c r="R5319">
        <v>23</v>
      </c>
      <c r="S5319">
        <v>0</v>
      </c>
      <c r="T5319">
        <v>2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92.045153085447097</v>
      </c>
      <c r="AA5319">
        <v>0</v>
      </c>
      <c r="AB5319">
        <v>4.2888936197794045</v>
      </c>
      <c r="AC5319">
        <v>0</v>
      </c>
      <c r="AD5319">
        <v>0</v>
      </c>
      <c r="AE5319">
        <v>96.334046705226498</v>
      </c>
    </row>
    <row r="5320" spans="1:31" x14ac:dyDescent="0.25">
      <c r="A5320">
        <v>2370610</v>
      </c>
      <c r="B5320">
        <v>1</v>
      </c>
      <c r="C5320" t="s">
        <v>80</v>
      </c>
      <c r="D5320" t="s">
        <v>83</v>
      </c>
      <c r="E5320" t="s">
        <v>320</v>
      </c>
      <c r="F5320" t="s">
        <v>15325</v>
      </c>
      <c r="G5320" t="s">
        <v>4988</v>
      </c>
      <c r="H5320" t="s">
        <v>2280</v>
      </c>
      <c r="I5320" t="s">
        <v>136</v>
      </c>
      <c r="J5320" t="s">
        <v>137</v>
      </c>
      <c r="K5320" t="s">
        <v>245</v>
      </c>
      <c r="L5320" t="s">
        <v>15326</v>
      </c>
      <c r="M5320" t="s">
        <v>15327</v>
      </c>
      <c r="N5320">
        <v>0.22416666599999999</v>
      </c>
      <c r="O5320">
        <v>0</v>
      </c>
      <c r="P5320">
        <v>15779</v>
      </c>
      <c r="Q5320">
        <v>0</v>
      </c>
      <c r="R5320">
        <v>1</v>
      </c>
      <c r="S5320">
        <v>26</v>
      </c>
      <c r="T5320">
        <v>3098</v>
      </c>
      <c r="U5320">
        <v>15</v>
      </c>
      <c r="V5320">
        <v>22</v>
      </c>
      <c r="W5320">
        <v>0</v>
      </c>
      <c r="X5320">
        <v>1260.6655891780331</v>
      </c>
      <c r="Y5320">
        <v>0</v>
      </c>
      <c r="Z5320">
        <v>0.15255644613920996</v>
      </c>
      <c r="AA5320">
        <v>242.77593765390793</v>
      </c>
      <c r="AB5320">
        <v>523.50213849275985</v>
      </c>
      <c r="AC5320">
        <v>174.35833287860092</v>
      </c>
      <c r="AD5320">
        <v>26.496499261351556</v>
      </c>
      <c r="AE5320">
        <v>2227.9510539107923</v>
      </c>
    </row>
    <row r="5321" spans="1:31" x14ac:dyDescent="0.25">
      <c r="A5321">
        <v>2370633</v>
      </c>
      <c r="B5321">
        <v>1</v>
      </c>
      <c r="C5321" t="s">
        <v>80</v>
      </c>
      <c r="D5321" t="s">
        <v>95</v>
      </c>
      <c r="E5321" t="s">
        <v>225</v>
      </c>
      <c r="F5321" t="s">
        <v>14782</v>
      </c>
      <c r="G5321" t="s">
        <v>219</v>
      </c>
      <c r="H5321" t="s">
        <v>151</v>
      </c>
      <c r="I5321" t="s">
        <v>136</v>
      </c>
      <c r="J5321" t="s">
        <v>137</v>
      </c>
      <c r="K5321" t="s">
        <v>138</v>
      </c>
      <c r="L5321" t="s">
        <v>15328</v>
      </c>
      <c r="M5321" t="s">
        <v>15329</v>
      </c>
      <c r="N5321">
        <v>4.6777777770000002</v>
      </c>
      <c r="O5321">
        <v>0</v>
      </c>
      <c r="P5321">
        <v>18</v>
      </c>
      <c r="Q5321">
        <v>0</v>
      </c>
      <c r="R5321">
        <v>1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20.192346651910139</v>
      </c>
      <c r="Y5321">
        <v>0</v>
      </c>
      <c r="Z5321">
        <v>2.7940495479283336</v>
      </c>
      <c r="AA5321">
        <v>0</v>
      </c>
      <c r="AB5321">
        <v>0</v>
      </c>
      <c r="AC5321">
        <v>0</v>
      </c>
      <c r="AD5321">
        <v>0</v>
      </c>
      <c r="AE5321">
        <v>22.986396199838474</v>
      </c>
    </row>
    <row r="5322" spans="1:31" x14ac:dyDescent="0.25">
      <c r="A5322">
        <v>2371011</v>
      </c>
      <c r="B5322">
        <v>1</v>
      </c>
      <c r="C5322" t="s">
        <v>80</v>
      </c>
      <c r="D5322" t="s">
        <v>107</v>
      </c>
      <c r="E5322" t="s">
        <v>148</v>
      </c>
      <c r="F5322" t="s">
        <v>8196</v>
      </c>
      <c r="G5322" t="s">
        <v>181</v>
      </c>
      <c r="H5322" t="s">
        <v>151</v>
      </c>
      <c r="I5322" t="s">
        <v>136</v>
      </c>
      <c r="J5322" t="s">
        <v>3</v>
      </c>
      <c r="K5322" t="s">
        <v>138</v>
      </c>
      <c r="L5322" t="s">
        <v>15330</v>
      </c>
      <c r="M5322" t="s">
        <v>15331</v>
      </c>
      <c r="N5322">
        <v>3.0249999999999999</v>
      </c>
      <c r="O5322">
        <v>0</v>
      </c>
      <c r="P5322">
        <v>7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6.2230381040824216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6.2230381040824216</v>
      </c>
    </row>
    <row r="5323" spans="1:31" x14ac:dyDescent="0.25">
      <c r="A5323">
        <v>2370673</v>
      </c>
      <c r="B5323">
        <v>1</v>
      </c>
      <c r="C5323" t="s">
        <v>80</v>
      </c>
      <c r="D5323" t="s">
        <v>88</v>
      </c>
      <c r="E5323" t="s">
        <v>225</v>
      </c>
      <c r="F5323" t="s">
        <v>15332</v>
      </c>
      <c r="G5323" t="s">
        <v>244</v>
      </c>
      <c r="H5323" t="s">
        <v>151</v>
      </c>
      <c r="I5323" t="s">
        <v>136</v>
      </c>
      <c r="J5323" t="s">
        <v>137</v>
      </c>
      <c r="K5323" t="s">
        <v>245</v>
      </c>
      <c r="L5323" t="s">
        <v>15333</v>
      </c>
      <c r="M5323" t="s">
        <v>15334</v>
      </c>
      <c r="N5323">
        <v>0.58444444399999995</v>
      </c>
      <c r="O5323">
        <v>0</v>
      </c>
      <c r="P5323">
        <v>134</v>
      </c>
      <c r="Q5323">
        <v>0</v>
      </c>
      <c r="R5323">
        <v>0</v>
      </c>
      <c r="S5323">
        <v>0</v>
      </c>
      <c r="T5323">
        <v>3</v>
      </c>
      <c r="U5323">
        <v>0</v>
      </c>
      <c r="V5323">
        <v>0</v>
      </c>
      <c r="W5323">
        <v>0</v>
      </c>
      <c r="X5323">
        <v>22.85279243521606</v>
      </c>
      <c r="Y5323">
        <v>0</v>
      </c>
      <c r="Z5323">
        <v>0</v>
      </c>
      <c r="AA5323">
        <v>0</v>
      </c>
      <c r="AB5323">
        <v>2.6087502643379996</v>
      </c>
      <c r="AC5323">
        <v>0</v>
      </c>
      <c r="AD5323">
        <v>0</v>
      </c>
      <c r="AE5323">
        <v>25.461542699554059</v>
      </c>
    </row>
    <row r="5324" spans="1:31" x14ac:dyDescent="0.25">
      <c r="A5324">
        <v>2370925</v>
      </c>
      <c r="B5324">
        <v>1</v>
      </c>
      <c r="C5324" t="s">
        <v>80</v>
      </c>
      <c r="D5324" t="s">
        <v>100</v>
      </c>
      <c r="E5324" t="s">
        <v>154</v>
      </c>
      <c r="F5324" t="s">
        <v>8725</v>
      </c>
      <c r="G5324" t="s">
        <v>156</v>
      </c>
      <c r="H5324" t="s">
        <v>151</v>
      </c>
      <c r="I5324" t="s">
        <v>136</v>
      </c>
      <c r="J5324" t="s">
        <v>137</v>
      </c>
      <c r="K5324" t="s">
        <v>138</v>
      </c>
      <c r="L5324" t="s">
        <v>15335</v>
      </c>
      <c r="M5324" t="s">
        <v>15336</v>
      </c>
      <c r="N5324">
        <v>1.1063888879999999</v>
      </c>
      <c r="O5324">
        <v>0</v>
      </c>
      <c r="P5324">
        <v>189</v>
      </c>
      <c r="Q5324">
        <v>0</v>
      </c>
      <c r="R5324">
        <v>11</v>
      </c>
      <c r="S5324">
        <v>0</v>
      </c>
      <c r="T5324">
        <v>17</v>
      </c>
      <c r="U5324">
        <v>0</v>
      </c>
      <c r="V5324">
        <v>0</v>
      </c>
      <c r="W5324">
        <v>0</v>
      </c>
      <c r="X5324">
        <v>75.982181223452443</v>
      </c>
      <c r="Y5324">
        <v>0</v>
      </c>
      <c r="Z5324">
        <v>10.216365478127196</v>
      </c>
      <c r="AA5324">
        <v>0</v>
      </c>
      <c r="AB5324">
        <v>26.674036770086101</v>
      </c>
      <c r="AC5324">
        <v>0</v>
      </c>
      <c r="AD5324">
        <v>0</v>
      </c>
      <c r="AE5324">
        <v>112.87258347166575</v>
      </c>
    </row>
    <row r="5325" spans="1:31" x14ac:dyDescent="0.25">
      <c r="A5325">
        <v>2370596</v>
      </c>
      <c r="B5325">
        <v>1</v>
      </c>
      <c r="C5325" t="s">
        <v>80</v>
      </c>
      <c r="D5325" t="s">
        <v>108</v>
      </c>
      <c r="E5325" t="s">
        <v>225</v>
      </c>
      <c r="F5325" t="s">
        <v>15337</v>
      </c>
      <c r="G5325" t="s">
        <v>227</v>
      </c>
      <c r="H5325" t="s">
        <v>151</v>
      </c>
      <c r="I5325" t="s">
        <v>136</v>
      </c>
      <c r="J5325" t="s">
        <v>137</v>
      </c>
      <c r="K5325" t="s">
        <v>138</v>
      </c>
      <c r="L5325" t="s">
        <v>15338</v>
      </c>
      <c r="M5325" t="s">
        <v>15339</v>
      </c>
      <c r="N5325">
        <v>1.792777777</v>
      </c>
      <c r="O5325">
        <v>0</v>
      </c>
      <c r="P5325">
        <v>12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3.7192720341809435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3.7192720341809435</v>
      </c>
    </row>
    <row r="5326" spans="1:31" x14ac:dyDescent="0.25">
      <c r="A5326">
        <v>2370739</v>
      </c>
      <c r="B5326">
        <v>1</v>
      </c>
      <c r="C5326" t="s">
        <v>81</v>
      </c>
      <c r="D5326" t="s">
        <v>115</v>
      </c>
      <c r="E5326" t="s">
        <v>171</v>
      </c>
      <c r="F5326" t="s">
        <v>15340</v>
      </c>
      <c r="G5326" t="s">
        <v>244</v>
      </c>
      <c r="H5326" t="s">
        <v>135</v>
      </c>
      <c r="I5326" t="s">
        <v>136</v>
      </c>
      <c r="J5326" t="s">
        <v>137</v>
      </c>
      <c r="K5326" t="s">
        <v>245</v>
      </c>
      <c r="L5326" t="s">
        <v>15341</v>
      </c>
      <c r="M5326" t="s">
        <v>15342</v>
      </c>
      <c r="N5326">
        <v>5.2774999999999999</v>
      </c>
      <c r="O5326">
        <v>0</v>
      </c>
      <c r="P5326">
        <v>2381</v>
      </c>
      <c r="Q5326">
        <v>8</v>
      </c>
      <c r="R5326">
        <v>176</v>
      </c>
      <c r="S5326">
        <v>15</v>
      </c>
      <c r="T5326">
        <v>181</v>
      </c>
      <c r="U5326">
        <v>0</v>
      </c>
      <c r="V5326">
        <v>1</v>
      </c>
      <c r="W5326">
        <v>0</v>
      </c>
      <c r="X5326">
        <v>1608.4261788107103</v>
      </c>
      <c r="Y5326">
        <v>130.43973261768681</v>
      </c>
      <c r="Z5326">
        <v>825.92534935293713</v>
      </c>
      <c r="AA5326">
        <v>158.48125610428875</v>
      </c>
      <c r="AB5326">
        <v>425.77443462572722</v>
      </c>
      <c r="AC5326">
        <v>0</v>
      </c>
      <c r="AD5326">
        <v>2.5539143983377505E-2</v>
      </c>
      <c r="AE5326">
        <v>3149.0724906553332</v>
      </c>
    </row>
    <row r="5327" spans="1:31" x14ac:dyDescent="0.25">
      <c r="A5327">
        <v>2371137</v>
      </c>
      <c r="B5327">
        <v>1</v>
      </c>
      <c r="C5327" t="s">
        <v>81</v>
      </c>
      <c r="D5327" t="s">
        <v>118</v>
      </c>
      <c r="E5327" t="s">
        <v>225</v>
      </c>
      <c r="F5327" t="s">
        <v>15343</v>
      </c>
      <c r="G5327" t="s">
        <v>502</v>
      </c>
      <c r="H5327" t="s">
        <v>151</v>
      </c>
      <c r="I5327" t="s">
        <v>136</v>
      </c>
      <c r="J5327" t="s">
        <v>137</v>
      </c>
      <c r="K5327" t="s">
        <v>138</v>
      </c>
      <c r="L5327" t="s">
        <v>15344</v>
      </c>
      <c r="M5327" t="s">
        <v>15345</v>
      </c>
      <c r="N5327">
        <v>1.988888888</v>
      </c>
      <c r="O5327">
        <v>0</v>
      </c>
      <c r="P5327">
        <v>26</v>
      </c>
      <c r="Q5327">
        <v>0</v>
      </c>
      <c r="R5327">
        <v>0</v>
      </c>
      <c r="S5327">
        <v>0</v>
      </c>
      <c r="T5327">
        <v>4</v>
      </c>
      <c r="U5327">
        <v>0</v>
      </c>
      <c r="V5327">
        <v>0</v>
      </c>
      <c r="W5327">
        <v>0</v>
      </c>
      <c r="X5327">
        <v>18.530020825083973</v>
      </c>
      <c r="Y5327">
        <v>0</v>
      </c>
      <c r="Z5327">
        <v>0</v>
      </c>
      <c r="AA5327">
        <v>0</v>
      </c>
      <c r="AB5327">
        <v>2.3590984144112079</v>
      </c>
      <c r="AC5327">
        <v>0</v>
      </c>
      <c r="AD5327">
        <v>0</v>
      </c>
      <c r="AE5327">
        <v>20.88911923949518</v>
      </c>
    </row>
    <row r="5328" spans="1:31" x14ac:dyDescent="0.25">
      <c r="A5328">
        <v>2371151</v>
      </c>
      <c r="B5328">
        <v>1</v>
      </c>
      <c r="C5328" t="s">
        <v>80</v>
      </c>
      <c r="D5328" t="s">
        <v>98</v>
      </c>
      <c r="E5328" t="s">
        <v>171</v>
      </c>
      <c r="F5328" t="s">
        <v>15346</v>
      </c>
      <c r="G5328" t="s">
        <v>168</v>
      </c>
      <c r="H5328" t="s">
        <v>135</v>
      </c>
      <c r="I5328" t="s">
        <v>136</v>
      </c>
      <c r="J5328" t="s">
        <v>137</v>
      </c>
      <c r="K5328" t="s">
        <v>138</v>
      </c>
      <c r="L5328" t="s">
        <v>15347</v>
      </c>
      <c r="M5328" t="s">
        <v>15348</v>
      </c>
      <c r="N5328">
        <v>0.19166666600000001</v>
      </c>
      <c r="O5328">
        <v>0</v>
      </c>
      <c r="P5328">
        <v>21</v>
      </c>
      <c r="Q5328">
        <v>12</v>
      </c>
      <c r="R5328">
        <v>126</v>
      </c>
      <c r="S5328">
        <v>4</v>
      </c>
      <c r="T5328">
        <v>35</v>
      </c>
      <c r="U5328">
        <v>2</v>
      </c>
      <c r="V5328">
        <v>0</v>
      </c>
      <c r="W5328">
        <v>0</v>
      </c>
      <c r="X5328">
        <v>3.5369803204361574</v>
      </c>
      <c r="Y5328">
        <v>42.799229936357932</v>
      </c>
      <c r="Z5328">
        <v>170.5505132634342</v>
      </c>
      <c r="AA5328">
        <v>19.33913505009885</v>
      </c>
      <c r="AB5328">
        <v>28.021743502904666</v>
      </c>
      <c r="AC5328">
        <v>27.858268341825749</v>
      </c>
      <c r="AD5328">
        <v>0</v>
      </c>
      <c r="AE5328">
        <v>292.10587041505755</v>
      </c>
    </row>
    <row r="5329" spans="1:31" x14ac:dyDescent="0.25">
      <c r="A5329">
        <v>2383743</v>
      </c>
      <c r="B5329">
        <v>1</v>
      </c>
      <c r="C5329" t="s">
        <v>80</v>
      </c>
      <c r="D5329" t="s">
        <v>83</v>
      </c>
      <c r="E5329" t="s">
        <v>148</v>
      </c>
      <c r="F5329" t="s">
        <v>7379</v>
      </c>
      <c r="G5329" t="s">
        <v>160</v>
      </c>
      <c r="H5329" t="s">
        <v>151</v>
      </c>
      <c r="I5329" t="s">
        <v>136</v>
      </c>
      <c r="J5329" t="s">
        <v>137</v>
      </c>
      <c r="K5329" t="s">
        <v>138</v>
      </c>
      <c r="L5329" t="s">
        <v>15349</v>
      </c>
      <c r="M5329" t="s">
        <v>15350</v>
      </c>
      <c r="N5329">
        <v>2.8119444439999999</v>
      </c>
      <c r="O5329">
        <v>0</v>
      </c>
      <c r="P5329">
        <v>9</v>
      </c>
      <c r="Q5329">
        <v>0</v>
      </c>
      <c r="R5329">
        <v>0</v>
      </c>
      <c r="S5329">
        <v>0</v>
      </c>
      <c r="T5329">
        <v>2</v>
      </c>
      <c r="U5329">
        <v>0</v>
      </c>
      <c r="V5329">
        <v>0</v>
      </c>
      <c r="W5329">
        <v>0</v>
      </c>
      <c r="X5329">
        <v>7.0242388150958366</v>
      </c>
      <c r="Y5329">
        <v>0</v>
      </c>
      <c r="Z5329">
        <v>0</v>
      </c>
      <c r="AA5329">
        <v>0</v>
      </c>
      <c r="AB5329">
        <v>4.7708909549001008</v>
      </c>
      <c r="AC5329">
        <v>0</v>
      </c>
      <c r="AD5329">
        <v>0</v>
      </c>
      <c r="AE5329">
        <v>11.795129769995938</v>
      </c>
    </row>
    <row r="5330" spans="1:31" x14ac:dyDescent="0.25">
      <c r="A5330">
        <v>2371194</v>
      </c>
      <c r="B5330">
        <v>1</v>
      </c>
      <c r="C5330" t="s">
        <v>81</v>
      </c>
      <c r="D5330" t="s">
        <v>112</v>
      </c>
      <c r="E5330" t="s">
        <v>148</v>
      </c>
      <c r="F5330" t="s">
        <v>15351</v>
      </c>
      <c r="G5330" t="s">
        <v>160</v>
      </c>
      <c r="H5330" t="s">
        <v>151</v>
      </c>
      <c r="I5330" t="s">
        <v>136</v>
      </c>
      <c r="J5330" t="s">
        <v>137</v>
      </c>
      <c r="K5330" t="s">
        <v>138</v>
      </c>
      <c r="L5330" t="s">
        <v>15352</v>
      </c>
      <c r="M5330" t="s">
        <v>15353</v>
      </c>
      <c r="N5330">
        <v>1.829722222</v>
      </c>
      <c r="O5330">
        <v>0</v>
      </c>
      <c r="P5330">
        <v>3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1.2254322707094274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1.2254322707094274</v>
      </c>
    </row>
    <row r="5331" spans="1:31" x14ac:dyDescent="0.25">
      <c r="A5331">
        <v>2370945</v>
      </c>
      <c r="B5331">
        <v>1</v>
      </c>
      <c r="C5331" t="s">
        <v>80</v>
      </c>
      <c r="D5331" t="s">
        <v>101</v>
      </c>
      <c r="E5331" t="s">
        <v>148</v>
      </c>
      <c r="F5331" t="s">
        <v>15354</v>
      </c>
      <c r="G5331" t="s">
        <v>160</v>
      </c>
      <c r="H5331" t="s">
        <v>151</v>
      </c>
      <c r="I5331" t="s">
        <v>136</v>
      </c>
      <c r="J5331" t="s">
        <v>137</v>
      </c>
      <c r="K5331" t="s">
        <v>138</v>
      </c>
      <c r="L5331" t="s">
        <v>15355</v>
      </c>
      <c r="M5331" t="s">
        <v>15356</v>
      </c>
      <c r="N5331">
        <v>3.3461111109999999</v>
      </c>
      <c r="O5331">
        <v>0</v>
      </c>
      <c r="P5331">
        <v>2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1.121943823379085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1.121943823379085</v>
      </c>
    </row>
    <row r="5332" spans="1:31" x14ac:dyDescent="0.25">
      <c r="A5332">
        <v>2371200</v>
      </c>
      <c r="B5332">
        <v>1</v>
      </c>
      <c r="C5332" t="s">
        <v>80</v>
      </c>
      <c r="D5332" t="s">
        <v>93</v>
      </c>
      <c r="E5332" t="s">
        <v>148</v>
      </c>
      <c r="F5332" t="s">
        <v>15357</v>
      </c>
      <c r="G5332" t="s">
        <v>160</v>
      </c>
      <c r="H5332" t="s">
        <v>151</v>
      </c>
      <c r="I5332" t="s">
        <v>136</v>
      </c>
      <c r="J5332" t="s">
        <v>137</v>
      </c>
      <c r="K5332" t="s">
        <v>138</v>
      </c>
      <c r="L5332" t="s">
        <v>15358</v>
      </c>
      <c r="M5332" t="s">
        <v>15359</v>
      </c>
      <c r="N5332">
        <v>1.3208333329999999</v>
      </c>
      <c r="O5332">
        <v>0</v>
      </c>
      <c r="P5332">
        <v>1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4.6383897528311114E-3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4.6383897528311114E-3</v>
      </c>
    </row>
    <row r="5333" spans="1:31" x14ac:dyDescent="0.25">
      <c r="A5333">
        <v>2370902</v>
      </c>
      <c r="B5333">
        <v>1</v>
      </c>
      <c r="C5333" t="s">
        <v>80</v>
      </c>
      <c r="D5333" t="s">
        <v>95</v>
      </c>
      <c r="E5333" t="s">
        <v>225</v>
      </c>
      <c r="F5333" t="s">
        <v>15360</v>
      </c>
      <c r="G5333" t="s">
        <v>219</v>
      </c>
      <c r="H5333" t="s">
        <v>151</v>
      </c>
      <c r="I5333" t="s">
        <v>136</v>
      </c>
      <c r="J5333" t="s">
        <v>137</v>
      </c>
      <c r="K5333" t="s">
        <v>138</v>
      </c>
      <c r="L5333" t="s">
        <v>15361</v>
      </c>
      <c r="M5333" t="s">
        <v>15362</v>
      </c>
      <c r="N5333">
        <v>1.821666666</v>
      </c>
      <c r="O5333">
        <v>0</v>
      </c>
      <c r="P5333">
        <v>41</v>
      </c>
      <c r="Q5333">
        <v>0</v>
      </c>
      <c r="R5333">
        <v>2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16.776922603624367</v>
      </c>
      <c r="Y5333">
        <v>0</v>
      </c>
      <c r="Z5333">
        <v>0.84620450782211498</v>
      </c>
      <c r="AA5333">
        <v>0</v>
      </c>
      <c r="AB5333">
        <v>0</v>
      </c>
      <c r="AC5333">
        <v>0</v>
      </c>
      <c r="AD5333">
        <v>0</v>
      </c>
      <c r="AE5333">
        <v>17.623127111446482</v>
      </c>
    </row>
    <row r="5334" spans="1:31" x14ac:dyDescent="0.25">
      <c r="A5334">
        <v>2370653</v>
      </c>
      <c r="B5334">
        <v>1</v>
      </c>
      <c r="C5334" t="s">
        <v>80</v>
      </c>
      <c r="D5334" t="s">
        <v>83</v>
      </c>
      <c r="E5334" t="s">
        <v>148</v>
      </c>
      <c r="F5334" t="s">
        <v>15363</v>
      </c>
      <c r="G5334" t="s">
        <v>150</v>
      </c>
      <c r="H5334" t="s">
        <v>151</v>
      </c>
      <c r="I5334" t="s">
        <v>136</v>
      </c>
      <c r="J5334" t="s">
        <v>137</v>
      </c>
      <c r="K5334" t="s">
        <v>138</v>
      </c>
      <c r="L5334" t="s">
        <v>15364</v>
      </c>
      <c r="M5334" t="s">
        <v>15365</v>
      </c>
      <c r="N5334">
        <v>3.5527777770000002</v>
      </c>
      <c r="O5334">
        <v>0</v>
      </c>
      <c r="P5334">
        <v>1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20.72180273492625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20.72180273492625</v>
      </c>
    </row>
    <row r="5335" spans="1:31" x14ac:dyDescent="0.25">
      <c r="A5335">
        <v>2370799</v>
      </c>
      <c r="B5335">
        <v>1</v>
      </c>
      <c r="C5335" t="s">
        <v>80</v>
      </c>
      <c r="D5335" t="s">
        <v>107</v>
      </c>
      <c r="E5335" t="s">
        <v>132</v>
      </c>
      <c r="F5335" t="s">
        <v>15366</v>
      </c>
      <c r="G5335" t="s">
        <v>181</v>
      </c>
      <c r="H5335" t="s">
        <v>135</v>
      </c>
      <c r="I5335" t="s">
        <v>136</v>
      </c>
      <c r="J5335" t="s">
        <v>137</v>
      </c>
      <c r="K5335" t="s">
        <v>138</v>
      </c>
      <c r="L5335" t="s">
        <v>15367</v>
      </c>
      <c r="M5335" t="s">
        <v>15368</v>
      </c>
      <c r="N5335">
        <v>0.69388888800000004</v>
      </c>
      <c r="O5335">
        <v>0</v>
      </c>
      <c r="P5335">
        <v>341</v>
      </c>
      <c r="Q5335">
        <v>0</v>
      </c>
      <c r="R5335">
        <v>1</v>
      </c>
      <c r="S5335">
        <v>0</v>
      </c>
      <c r="T5335">
        <v>40</v>
      </c>
      <c r="U5335">
        <v>0</v>
      </c>
      <c r="V5335">
        <v>0</v>
      </c>
      <c r="W5335">
        <v>0</v>
      </c>
      <c r="X5335">
        <v>63.241870058544357</v>
      </c>
      <c r="Y5335">
        <v>0</v>
      </c>
      <c r="Z5335">
        <v>0</v>
      </c>
      <c r="AA5335">
        <v>0</v>
      </c>
      <c r="AB5335">
        <v>148.47317198899955</v>
      </c>
      <c r="AC5335">
        <v>0</v>
      </c>
      <c r="AD5335">
        <v>0</v>
      </c>
      <c r="AE5335">
        <v>211.7150420475439</v>
      </c>
    </row>
    <row r="5336" spans="1:31" x14ac:dyDescent="0.25">
      <c r="A5336">
        <v>2370636</v>
      </c>
      <c r="B5336">
        <v>1</v>
      </c>
      <c r="C5336" t="s">
        <v>80</v>
      </c>
      <c r="D5336" t="s">
        <v>104</v>
      </c>
      <c r="E5336" t="s">
        <v>171</v>
      </c>
      <c r="F5336" t="s">
        <v>271</v>
      </c>
      <c r="G5336" t="s">
        <v>168</v>
      </c>
      <c r="H5336" t="s">
        <v>135</v>
      </c>
      <c r="I5336" t="s">
        <v>136</v>
      </c>
      <c r="J5336" t="s">
        <v>137</v>
      </c>
      <c r="K5336" t="s">
        <v>138</v>
      </c>
      <c r="L5336" t="s">
        <v>15369</v>
      </c>
      <c r="M5336" t="s">
        <v>15370</v>
      </c>
      <c r="N5336">
        <v>0.43888888799999998</v>
      </c>
      <c r="O5336">
        <v>5</v>
      </c>
      <c r="P5336">
        <v>1796</v>
      </c>
      <c r="Q5336">
        <v>10</v>
      </c>
      <c r="R5336">
        <v>20</v>
      </c>
      <c r="S5336">
        <v>17</v>
      </c>
      <c r="T5336">
        <v>210</v>
      </c>
      <c r="U5336">
        <v>2</v>
      </c>
      <c r="V5336">
        <v>0</v>
      </c>
      <c r="W5336">
        <v>0.20992498821746663</v>
      </c>
      <c r="X5336">
        <v>167.98271336606874</v>
      </c>
      <c r="Y5336">
        <v>4.9106726937953784</v>
      </c>
      <c r="Z5336">
        <v>3.6163971683783278</v>
      </c>
      <c r="AA5336">
        <v>107.22465277070424</v>
      </c>
      <c r="AB5336">
        <v>48.944987705513945</v>
      </c>
      <c r="AC5336">
        <v>3.6620749007100004</v>
      </c>
      <c r="AD5336">
        <v>0</v>
      </c>
      <c r="AE5336">
        <v>336.55142359338811</v>
      </c>
    </row>
    <row r="5337" spans="1:31" x14ac:dyDescent="0.25">
      <c r="A5337">
        <v>2370613</v>
      </c>
      <c r="B5337">
        <v>1</v>
      </c>
      <c r="C5337" t="s">
        <v>81</v>
      </c>
      <c r="D5337" t="s">
        <v>117</v>
      </c>
      <c r="E5337" t="s">
        <v>148</v>
      </c>
      <c r="F5337" t="s">
        <v>15371</v>
      </c>
      <c r="G5337" t="s">
        <v>150</v>
      </c>
      <c r="H5337" t="s">
        <v>151</v>
      </c>
      <c r="I5337" t="s">
        <v>136</v>
      </c>
      <c r="J5337" t="s">
        <v>137</v>
      </c>
      <c r="K5337" t="s">
        <v>138</v>
      </c>
      <c r="L5337" t="s">
        <v>15372</v>
      </c>
      <c r="M5337" t="s">
        <v>15373</v>
      </c>
      <c r="N5337">
        <v>0.39583333300000001</v>
      </c>
      <c r="O5337">
        <v>0</v>
      </c>
      <c r="P5337">
        <v>3</v>
      </c>
      <c r="Q5337">
        <v>0</v>
      </c>
      <c r="R5337">
        <v>0</v>
      </c>
      <c r="S5337">
        <v>0</v>
      </c>
      <c r="T5337">
        <v>1</v>
      </c>
      <c r="U5337">
        <v>0</v>
      </c>
      <c r="V5337">
        <v>0</v>
      </c>
      <c r="W5337">
        <v>0</v>
      </c>
      <c r="X5337">
        <v>0.11271320659968748</v>
      </c>
      <c r="Y5337">
        <v>0</v>
      </c>
      <c r="Z5337">
        <v>0</v>
      </c>
      <c r="AA5337">
        <v>0</v>
      </c>
      <c r="AB5337">
        <v>0.17356410362749999</v>
      </c>
      <c r="AC5337">
        <v>0</v>
      </c>
      <c r="AD5337">
        <v>0</v>
      </c>
      <c r="AE5337">
        <v>0.2862773102271875</v>
      </c>
    </row>
    <row r="5338" spans="1:31" x14ac:dyDescent="0.25">
      <c r="A5338">
        <v>2370782</v>
      </c>
      <c r="B5338">
        <v>1</v>
      </c>
      <c r="C5338" t="s">
        <v>80</v>
      </c>
      <c r="D5338" t="s">
        <v>99</v>
      </c>
      <c r="E5338" t="s">
        <v>148</v>
      </c>
      <c r="F5338" t="s">
        <v>15374</v>
      </c>
      <c r="G5338" t="s">
        <v>160</v>
      </c>
      <c r="H5338" t="s">
        <v>151</v>
      </c>
      <c r="I5338" t="s">
        <v>136</v>
      </c>
      <c r="J5338" t="s">
        <v>137</v>
      </c>
      <c r="K5338" t="s">
        <v>138</v>
      </c>
      <c r="L5338" t="s">
        <v>15375</v>
      </c>
      <c r="M5338" t="s">
        <v>15376</v>
      </c>
      <c r="N5338">
        <v>5.25</v>
      </c>
      <c r="O5338">
        <v>0</v>
      </c>
      <c r="P5338">
        <v>4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4.8893922589082504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4.8893922589082504</v>
      </c>
    </row>
    <row r="5339" spans="1:31" x14ac:dyDescent="0.25">
      <c r="A5339">
        <v>2370736</v>
      </c>
      <c r="B5339">
        <v>1</v>
      </c>
      <c r="C5339" t="s">
        <v>80</v>
      </c>
      <c r="D5339" t="s">
        <v>106</v>
      </c>
      <c r="E5339" t="s">
        <v>171</v>
      </c>
      <c r="F5339" t="s">
        <v>15377</v>
      </c>
      <c r="G5339" t="s">
        <v>244</v>
      </c>
      <c r="H5339" t="s">
        <v>135</v>
      </c>
      <c r="I5339" t="s">
        <v>136</v>
      </c>
      <c r="J5339" t="s">
        <v>137</v>
      </c>
      <c r="K5339" t="s">
        <v>245</v>
      </c>
      <c r="L5339" t="s">
        <v>15378</v>
      </c>
      <c r="M5339" t="s">
        <v>15379</v>
      </c>
      <c r="N5339">
        <v>8.2088888880000006</v>
      </c>
      <c r="O5339">
        <v>0</v>
      </c>
      <c r="P5339">
        <v>290</v>
      </c>
      <c r="Q5339">
        <v>0</v>
      </c>
      <c r="R5339">
        <v>8</v>
      </c>
      <c r="S5339">
        <v>1</v>
      </c>
      <c r="T5339">
        <v>38</v>
      </c>
      <c r="U5339">
        <v>0</v>
      </c>
      <c r="V5339">
        <v>0</v>
      </c>
      <c r="W5339">
        <v>0</v>
      </c>
      <c r="X5339">
        <v>325.23885657026057</v>
      </c>
      <c r="Y5339">
        <v>0</v>
      </c>
      <c r="Z5339">
        <v>120.89497531979997</v>
      </c>
      <c r="AA5339">
        <v>0</v>
      </c>
      <c r="AB5339">
        <v>156.61913150600944</v>
      </c>
      <c r="AC5339">
        <v>0</v>
      </c>
      <c r="AD5339">
        <v>0</v>
      </c>
      <c r="AE5339">
        <v>602.75296339606996</v>
      </c>
    </row>
    <row r="5340" spans="1:31" x14ac:dyDescent="0.25">
      <c r="A5340">
        <v>2370922</v>
      </c>
      <c r="B5340">
        <v>1</v>
      </c>
      <c r="C5340" t="s">
        <v>80</v>
      </c>
      <c r="D5340" t="s">
        <v>100</v>
      </c>
      <c r="E5340" t="s">
        <v>148</v>
      </c>
      <c r="F5340" t="s">
        <v>15380</v>
      </c>
      <c r="G5340" t="s">
        <v>150</v>
      </c>
      <c r="H5340" t="s">
        <v>151</v>
      </c>
      <c r="I5340" t="s">
        <v>136</v>
      </c>
      <c r="J5340" t="s">
        <v>137</v>
      </c>
      <c r="K5340" t="s">
        <v>138</v>
      </c>
      <c r="L5340" t="s">
        <v>15381</v>
      </c>
      <c r="M5340" t="s">
        <v>15382</v>
      </c>
      <c r="N5340">
        <v>0.93222222200000004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1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2.5029605009293054</v>
      </c>
      <c r="AC5340">
        <v>0</v>
      </c>
      <c r="AD5340">
        <v>0</v>
      </c>
      <c r="AE5340">
        <v>2.5029605009293054</v>
      </c>
    </row>
    <row r="5341" spans="1:31" x14ac:dyDescent="0.25">
      <c r="A5341">
        <v>2370693</v>
      </c>
      <c r="B5341">
        <v>1</v>
      </c>
      <c r="C5341" t="s">
        <v>81</v>
      </c>
      <c r="D5341" t="s">
        <v>117</v>
      </c>
      <c r="E5341" t="s">
        <v>154</v>
      </c>
      <c r="F5341" t="s">
        <v>15383</v>
      </c>
      <c r="G5341" t="s">
        <v>244</v>
      </c>
      <c r="H5341" t="s">
        <v>151</v>
      </c>
      <c r="I5341" t="s">
        <v>136</v>
      </c>
      <c r="J5341" t="s">
        <v>137</v>
      </c>
      <c r="K5341" t="s">
        <v>245</v>
      </c>
      <c r="L5341" t="s">
        <v>15384</v>
      </c>
      <c r="M5341" t="s">
        <v>15385</v>
      </c>
      <c r="N5341">
        <v>4.2636111110000003</v>
      </c>
      <c r="O5341">
        <v>0</v>
      </c>
      <c r="P5341">
        <v>14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1.5196624753618722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1.5196624753618722</v>
      </c>
    </row>
    <row r="5342" spans="1:31" x14ac:dyDescent="0.25">
      <c r="A5342">
        <v>2370905</v>
      </c>
      <c r="B5342">
        <v>1</v>
      </c>
      <c r="C5342" t="s">
        <v>81</v>
      </c>
      <c r="D5342" t="s">
        <v>117</v>
      </c>
      <c r="E5342" t="s">
        <v>154</v>
      </c>
      <c r="F5342" t="s">
        <v>15386</v>
      </c>
      <c r="G5342" t="s">
        <v>244</v>
      </c>
      <c r="H5342" t="s">
        <v>151</v>
      </c>
      <c r="I5342" t="s">
        <v>136</v>
      </c>
      <c r="J5342" t="s">
        <v>137</v>
      </c>
      <c r="K5342" t="s">
        <v>245</v>
      </c>
      <c r="L5342" t="s">
        <v>15387</v>
      </c>
      <c r="M5342" t="s">
        <v>15388</v>
      </c>
      <c r="N5342">
        <v>0.888055555</v>
      </c>
      <c r="O5342">
        <v>0</v>
      </c>
      <c r="P5342">
        <v>62</v>
      </c>
      <c r="Q5342">
        <v>0</v>
      </c>
      <c r="R5342">
        <v>0</v>
      </c>
      <c r="S5342">
        <v>0</v>
      </c>
      <c r="T5342">
        <v>2</v>
      </c>
      <c r="U5342">
        <v>0</v>
      </c>
      <c r="V5342">
        <v>0</v>
      </c>
      <c r="W5342">
        <v>0</v>
      </c>
      <c r="X5342">
        <v>6.6739513657070848</v>
      </c>
      <c r="Y5342">
        <v>0</v>
      </c>
      <c r="Z5342">
        <v>0</v>
      </c>
      <c r="AA5342">
        <v>0</v>
      </c>
      <c r="AB5342">
        <v>3.0561469852337774E-2</v>
      </c>
      <c r="AC5342">
        <v>0</v>
      </c>
      <c r="AD5342">
        <v>0</v>
      </c>
      <c r="AE5342">
        <v>6.7045128355594228</v>
      </c>
    </row>
    <row r="5343" spans="1:31" x14ac:dyDescent="0.25">
      <c r="A5343">
        <v>2370862</v>
      </c>
      <c r="B5343">
        <v>1</v>
      </c>
      <c r="C5343" t="s">
        <v>80</v>
      </c>
      <c r="D5343" t="s">
        <v>100</v>
      </c>
      <c r="E5343" t="s">
        <v>320</v>
      </c>
      <c r="F5343" t="s">
        <v>15389</v>
      </c>
      <c r="G5343" t="s">
        <v>328</v>
      </c>
      <c r="H5343" t="s">
        <v>135</v>
      </c>
      <c r="I5343" t="s">
        <v>136</v>
      </c>
      <c r="J5343" t="s">
        <v>137</v>
      </c>
      <c r="K5343" t="s">
        <v>138</v>
      </c>
      <c r="L5343" t="s">
        <v>15390</v>
      </c>
      <c r="M5343" t="s">
        <v>15391</v>
      </c>
      <c r="N5343">
        <v>1.123888888</v>
      </c>
      <c r="O5343">
        <v>0</v>
      </c>
      <c r="P5343">
        <v>0</v>
      </c>
      <c r="Q5343">
        <v>1</v>
      </c>
      <c r="R5343">
        <v>0</v>
      </c>
      <c r="S5343">
        <v>3</v>
      </c>
      <c r="T5343">
        <v>0</v>
      </c>
      <c r="U5343">
        <v>1</v>
      </c>
      <c r="V5343">
        <v>0</v>
      </c>
      <c r="W5343">
        <v>0</v>
      </c>
      <c r="X5343">
        <v>0</v>
      </c>
      <c r="Y5343">
        <v>6.89718111414264</v>
      </c>
      <c r="Z5343">
        <v>0</v>
      </c>
      <c r="AA5343">
        <v>6.4326612399457748</v>
      </c>
      <c r="AB5343">
        <v>0</v>
      </c>
      <c r="AC5343">
        <v>289.44255799524342</v>
      </c>
      <c r="AD5343">
        <v>0</v>
      </c>
      <c r="AE5343">
        <v>302.77240034933186</v>
      </c>
    </row>
    <row r="5344" spans="1:31" x14ac:dyDescent="0.25">
      <c r="A5344">
        <v>2370885</v>
      </c>
      <c r="B5344">
        <v>1</v>
      </c>
      <c r="C5344" t="s">
        <v>80</v>
      </c>
      <c r="D5344" t="s">
        <v>93</v>
      </c>
      <c r="E5344" t="s">
        <v>225</v>
      </c>
      <c r="F5344" t="s">
        <v>15392</v>
      </c>
      <c r="G5344" t="s">
        <v>227</v>
      </c>
      <c r="H5344" t="s">
        <v>151</v>
      </c>
      <c r="I5344" t="s">
        <v>136</v>
      </c>
      <c r="J5344" t="s">
        <v>137</v>
      </c>
      <c r="K5344" t="s">
        <v>138</v>
      </c>
      <c r="L5344" t="s">
        <v>15393</v>
      </c>
      <c r="M5344" t="s">
        <v>15394</v>
      </c>
      <c r="N5344">
        <v>4.6044444440000003</v>
      </c>
      <c r="O5344">
        <v>0</v>
      </c>
      <c r="P5344">
        <v>174</v>
      </c>
      <c r="Q5344">
        <v>0</v>
      </c>
      <c r="R5344">
        <v>1</v>
      </c>
      <c r="S5344">
        <v>0</v>
      </c>
      <c r="T5344">
        <v>5</v>
      </c>
      <c r="U5344">
        <v>0</v>
      </c>
      <c r="V5344">
        <v>0</v>
      </c>
      <c r="W5344">
        <v>0</v>
      </c>
      <c r="X5344">
        <v>213.85787918518341</v>
      </c>
      <c r="Y5344">
        <v>0</v>
      </c>
      <c r="Z5344">
        <v>0</v>
      </c>
      <c r="AA5344">
        <v>0</v>
      </c>
      <c r="AB5344">
        <v>2.711756534773285</v>
      </c>
      <c r="AC5344">
        <v>0</v>
      </c>
      <c r="AD5344">
        <v>0</v>
      </c>
      <c r="AE5344">
        <v>216.56963571995669</v>
      </c>
    </row>
    <row r="5345" spans="1:31" x14ac:dyDescent="0.25">
      <c r="A5345">
        <v>2370719</v>
      </c>
      <c r="B5345">
        <v>1</v>
      </c>
      <c r="C5345" t="s">
        <v>80</v>
      </c>
      <c r="D5345" t="s">
        <v>94</v>
      </c>
      <c r="E5345" t="s">
        <v>166</v>
      </c>
      <c r="F5345" t="s">
        <v>15395</v>
      </c>
      <c r="G5345" t="s">
        <v>244</v>
      </c>
      <c r="H5345" t="s">
        <v>135</v>
      </c>
      <c r="I5345" t="s">
        <v>136</v>
      </c>
      <c r="J5345" t="s">
        <v>137</v>
      </c>
      <c r="K5345" t="s">
        <v>245</v>
      </c>
      <c r="L5345" t="s">
        <v>15396</v>
      </c>
      <c r="M5345" t="s">
        <v>15397</v>
      </c>
      <c r="N5345">
        <v>7.5277777769999998</v>
      </c>
      <c r="O5345">
        <v>0</v>
      </c>
      <c r="P5345">
        <v>0</v>
      </c>
      <c r="Q5345">
        <v>35</v>
      </c>
      <c r="R5345">
        <v>133</v>
      </c>
      <c r="S5345">
        <v>2</v>
      </c>
      <c r="T5345">
        <v>10</v>
      </c>
      <c r="U5345">
        <v>0</v>
      </c>
      <c r="V5345">
        <v>0</v>
      </c>
      <c r="W5345">
        <v>0</v>
      </c>
      <c r="X5345">
        <v>0</v>
      </c>
      <c r="Y5345">
        <v>982.89900246260015</v>
      </c>
      <c r="Z5345">
        <v>3877.5552626757494</v>
      </c>
      <c r="AA5345">
        <v>350.06314332608838</v>
      </c>
      <c r="AB5345">
        <v>231.71232959110804</v>
      </c>
      <c r="AC5345">
        <v>0</v>
      </c>
      <c r="AD5345">
        <v>0</v>
      </c>
      <c r="AE5345">
        <v>5442.2297380555465</v>
      </c>
    </row>
    <row r="5346" spans="1:31" x14ac:dyDescent="0.25">
      <c r="A5346">
        <v>2370762</v>
      </c>
      <c r="B5346">
        <v>1</v>
      </c>
      <c r="C5346" t="s">
        <v>80</v>
      </c>
      <c r="D5346" t="s">
        <v>106</v>
      </c>
      <c r="E5346" t="s">
        <v>171</v>
      </c>
      <c r="F5346" t="s">
        <v>15398</v>
      </c>
      <c r="G5346" t="s">
        <v>244</v>
      </c>
      <c r="H5346" t="s">
        <v>135</v>
      </c>
      <c r="I5346" t="s">
        <v>136</v>
      </c>
      <c r="J5346" t="s">
        <v>137</v>
      </c>
      <c r="K5346" t="s">
        <v>245</v>
      </c>
      <c r="L5346" t="s">
        <v>15399</v>
      </c>
      <c r="M5346" t="s">
        <v>15400</v>
      </c>
      <c r="N5346">
        <v>7.0366666660000003</v>
      </c>
      <c r="O5346">
        <v>0</v>
      </c>
      <c r="P5346">
        <v>235</v>
      </c>
      <c r="Q5346">
        <v>4</v>
      </c>
      <c r="R5346">
        <v>30</v>
      </c>
      <c r="S5346">
        <v>1</v>
      </c>
      <c r="T5346">
        <v>27</v>
      </c>
      <c r="U5346">
        <v>0</v>
      </c>
      <c r="V5346">
        <v>0</v>
      </c>
      <c r="W5346">
        <v>0</v>
      </c>
      <c r="X5346">
        <v>382.78654717516611</v>
      </c>
      <c r="Y5346">
        <v>52.486532146249047</v>
      </c>
      <c r="Z5346">
        <v>571.11281519025829</v>
      </c>
      <c r="AA5346">
        <v>16.569217454077123</v>
      </c>
      <c r="AB5346">
        <v>190.98700982904126</v>
      </c>
      <c r="AC5346">
        <v>0</v>
      </c>
      <c r="AD5346">
        <v>0</v>
      </c>
      <c r="AE5346">
        <v>1213.9421217947918</v>
      </c>
    </row>
    <row r="5347" spans="1:31" x14ac:dyDescent="0.25">
      <c r="A5347">
        <v>2370742</v>
      </c>
      <c r="B5347">
        <v>1</v>
      </c>
      <c r="C5347" t="s">
        <v>81</v>
      </c>
      <c r="D5347" t="s">
        <v>127</v>
      </c>
      <c r="E5347" t="s">
        <v>171</v>
      </c>
      <c r="F5347" t="s">
        <v>15401</v>
      </c>
      <c r="G5347" t="s">
        <v>244</v>
      </c>
      <c r="H5347" t="s">
        <v>135</v>
      </c>
      <c r="I5347" t="s">
        <v>136</v>
      </c>
      <c r="J5347" t="s">
        <v>137</v>
      </c>
      <c r="K5347" t="s">
        <v>245</v>
      </c>
      <c r="L5347" t="s">
        <v>15402</v>
      </c>
      <c r="M5347" t="s">
        <v>15403</v>
      </c>
      <c r="N5347">
        <v>0.944722222</v>
      </c>
      <c r="O5347">
        <v>3</v>
      </c>
      <c r="P5347">
        <v>0</v>
      </c>
      <c r="Q5347">
        <v>59</v>
      </c>
      <c r="R5347">
        <v>0</v>
      </c>
      <c r="S5347">
        <v>3</v>
      </c>
      <c r="T5347">
        <v>0</v>
      </c>
      <c r="U5347">
        <v>0</v>
      </c>
      <c r="V5347">
        <v>0</v>
      </c>
      <c r="W5347">
        <v>1.2212744531677349</v>
      </c>
      <c r="X5347">
        <v>0</v>
      </c>
      <c r="Y5347">
        <v>170.58704471056217</v>
      </c>
      <c r="Z5347">
        <v>0</v>
      </c>
      <c r="AA5347">
        <v>4.28741547264754</v>
      </c>
      <c r="AB5347">
        <v>0</v>
      </c>
      <c r="AC5347">
        <v>0</v>
      </c>
      <c r="AD5347">
        <v>0</v>
      </c>
      <c r="AE5347">
        <v>176.09573463637744</v>
      </c>
    </row>
    <row r="5348" spans="1:31" x14ac:dyDescent="0.25">
      <c r="A5348">
        <v>2370699</v>
      </c>
      <c r="B5348">
        <v>1</v>
      </c>
      <c r="C5348" t="s">
        <v>80</v>
      </c>
      <c r="D5348" t="s">
        <v>108</v>
      </c>
      <c r="E5348" t="s">
        <v>154</v>
      </c>
      <c r="F5348" t="s">
        <v>15404</v>
      </c>
      <c r="G5348" t="s">
        <v>244</v>
      </c>
      <c r="H5348" t="s">
        <v>151</v>
      </c>
      <c r="I5348" t="s">
        <v>136</v>
      </c>
      <c r="J5348" t="s">
        <v>137</v>
      </c>
      <c r="K5348" t="s">
        <v>245</v>
      </c>
      <c r="L5348" t="s">
        <v>15405</v>
      </c>
      <c r="M5348" t="s">
        <v>15406</v>
      </c>
      <c r="N5348">
        <v>7.5347222220000001</v>
      </c>
      <c r="O5348">
        <v>0</v>
      </c>
      <c r="P5348">
        <v>16</v>
      </c>
      <c r="Q5348">
        <v>0</v>
      </c>
      <c r="R5348">
        <v>1</v>
      </c>
      <c r="S5348">
        <v>0</v>
      </c>
      <c r="T5348">
        <v>6</v>
      </c>
      <c r="U5348">
        <v>0</v>
      </c>
      <c r="V5348">
        <v>0</v>
      </c>
      <c r="W5348">
        <v>0</v>
      </c>
      <c r="X5348">
        <v>34.542910438851813</v>
      </c>
      <c r="Y5348">
        <v>0</v>
      </c>
      <c r="Z5348">
        <v>10.527782595605567</v>
      </c>
      <c r="AA5348">
        <v>0</v>
      </c>
      <c r="AB5348">
        <v>47.139721874430393</v>
      </c>
      <c r="AC5348">
        <v>0</v>
      </c>
      <c r="AD5348">
        <v>0</v>
      </c>
      <c r="AE5348">
        <v>92.21041490888777</v>
      </c>
    </row>
    <row r="5349" spans="1:31" x14ac:dyDescent="0.25">
      <c r="A5349">
        <v>2371091</v>
      </c>
      <c r="B5349">
        <v>1</v>
      </c>
      <c r="C5349" t="s">
        <v>81</v>
      </c>
      <c r="D5349" t="s">
        <v>119</v>
      </c>
      <c r="E5349" t="s">
        <v>148</v>
      </c>
      <c r="F5349" t="s">
        <v>15407</v>
      </c>
      <c r="G5349" t="s">
        <v>160</v>
      </c>
      <c r="H5349" t="s">
        <v>151</v>
      </c>
      <c r="I5349" t="s">
        <v>136</v>
      </c>
      <c r="J5349" t="s">
        <v>137</v>
      </c>
      <c r="K5349" t="s">
        <v>138</v>
      </c>
      <c r="L5349" t="s">
        <v>15408</v>
      </c>
      <c r="M5349" t="s">
        <v>15409</v>
      </c>
      <c r="N5349">
        <v>0.93416666599999998</v>
      </c>
      <c r="O5349">
        <v>0</v>
      </c>
      <c r="P5349">
        <v>1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0.20848701527015995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0.20848701527015995</v>
      </c>
    </row>
    <row r="5350" spans="1:31" x14ac:dyDescent="0.25">
      <c r="A5350">
        <v>2370756</v>
      </c>
      <c r="B5350">
        <v>1</v>
      </c>
      <c r="C5350" t="s">
        <v>80</v>
      </c>
      <c r="D5350" t="s">
        <v>105</v>
      </c>
      <c r="E5350" t="s">
        <v>148</v>
      </c>
      <c r="F5350" t="s">
        <v>15410</v>
      </c>
      <c r="G5350" t="s">
        <v>240</v>
      </c>
      <c r="H5350" t="s">
        <v>151</v>
      </c>
      <c r="I5350" t="s">
        <v>136</v>
      </c>
      <c r="J5350" t="s">
        <v>137</v>
      </c>
      <c r="K5350" t="s">
        <v>138</v>
      </c>
      <c r="L5350" t="s">
        <v>15411</v>
      </c>
      <c r="M5350" t="s">
        <v>15412</v>
      </c>
      <c r="N5350">
        <v>2.9227777769999999</v>
      </c>
      <c r="O5350">
        <v>0</v>
      </c>
      <c r="P5350">
        <v>16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18.177984306444614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18.177984306444614</v>
      </c>
    </row>
    <row r="5351" spans="1:31" x14ac:dyDescent="0.25">
      <c r="A5351">
        <v>2370894</v>
      </c>
      <c r="B5351">
        <v>1</v>
      </c>
      <c r="C5351" t="s">
        <v>80</v>
      </c>
      <c r="D5351" t="s">
        <v>90</v>
      </c>
      <c r="E5351" t="s">
        <v>148</v>
      </c>
      <c r="F5351" t="s">
        <v>15413</v>
      </c>
      <c r="G5351" t="s">
        <v>160</v>
      </c>
      <c r="H5351" t="s">
        <v>151</v>
      </c>
      <c r="I5351" t="s">
        <v>136</v>
      </c>
      <c r="J5351" t="s">
        <v>137</v>
      </c>
      <c r="K5351" t="s">
        <v>138</v>
      </c>
      <c r="L5351" t="s">
        <v>15414</v>
      </c>
      <c r="M5351" t="s">
        <v>15415</v>
      </c>
      <c r="N5351">
        <v>1.36</v>
      </c>
      <c r="O5351">
        <v>0</v>
      </c>
      <c r="P5351">
        <v>1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0.46335788446533333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0.46335788446533333</v>
      </c>
    </row>
    <row r="5352" spans="1:31" x14ac:dyDescent="0.25">
      <c r="A5352">
        <v>2371040</v>
      </c>
      <c r="B5352">
        <v>1</v>
      </c>
      <c r="C5352" t="s">
        <v>80</v>
      </c>
      <c r="D5352" t="s">
        <v>93</v>
      </c>
      <c r="E5352" t="s">
        <v>154</v>
      </c>
      <c r="F5352" t="s">
        <v>5835</v>
      </c>
      <c r="G5352" t="s">
        <v>1306</v>
      </c>
      <c r="H5352" t="s">
        <v>151</v>
      </c>
      <c r="I5352" t="s">
        <v>136</v>
      </c>
      <c r="J5352" t="s">
        <v>137</v>
      </c>
      <c r="K5352" t="s">
        <v>138</v>
      </c>
      <c r="L5352" t="s">
        <v>15416</v>
      </c>
      <c r="M5352" t="s">
        <v>15417</v>
      </c>
      <c r="N5352">
        <v>1.9955555549999999</v>
      </c>
      <c r="O5352">
        <v>0</v>
      </c>
      <c r="P5352">
        <v>135</v>
      </c>
      <c r="Q5352">
        <v>0</v>
      </c>
      <c r="R5352">
        <v>2</v>
      </c>
      <c r="S5352">
        <v>0</v>
      </c>
      <c r="T5352">
        <v>21</v>
      </c>
      <c r="U5352">
        <v>0</v>
      </c>
      <c r="V5352">
        <v>0</v>
      </c>
      <c r="W5352">
        <v>0</v>
      </c>
      <c r="X5352">
        <v>95.541572739806057</v>
      </c>
      <c r="Y5352">
        <v>0</v>
      </c>
      <c r="Z5352">
        <v>10.808402925415114</v>
      </c>
      <c r="AA5352">
        <v>0</v>
      </c>
      <c r="AB5352">
        <v>19.564190986323776</v>
      </c>
      <c r="AC5352">
        <v>0</v>
      </c>
      <c r="AD5352">
        <v>0</v>
      </c>
      <c r="AE5352">
        <v>125.91416665154495</v>
      </c>
    </row>
    <row r="5353" spans="1:31" x14ac:dyDescent="0.25">
      <c r="A5353">
        <v>2371057</v>
      </c>
      <c r="B5353">
        <v>1</v>
      </c>
      <c r="C5353" t="s">
        <v>80</v>
      </c>
      <c r="D5353" t="s">
        <v>89</v>
      </c>
      <c r="E5353" t="s">
        <v>175</v>
      </c>
      <c r="F5353" t="s">
        <v>15418</v>
      </c>
      <c r="G5353" t="s">
        <v>2293</v>
      </c>
      <c r="H5353" t="s">
        <v>151</v>
      </c>
      <c r="I5353" t="s">
        <v>136</v>
      </c>
      <c r="J5353" t="s">
        <v>137</v>
      </c>
      <c r="K5353" t="s">
        <v>138</v>
      </c>
      <c r="L5353" t="s">
        <v>15419</v>
      </c>
      <c r="M5353" t="s">
        <v>15420</v>
      </c>
      <c r="N5353">
        <v>0.96777777700000001</v>
      </c>
      <c r="O5353">
        <v>0</v>
      </c>
      <c r="P5353">
        <v>7</v>
      </c>
      <c r="Q5353">
        <v>0</v>
      </c>
      <c r="R5353">
        <v>0</v>
      </c>
      <c r="S5353">
        <v>0</v>
      </c>
      <c r="T5353">
        <v>2</v>
      </c>
      <c r="U5353">
        <v>0</v>
      </c>
      <c r="V5353">
        <v>0</v>
      </c>
      <c r="W5353">
        <v>0</v>
      </c>
      <c r="X5353">
        <v>5.098205135772667</v>
      </c>
      <c r="Y5353">
        <v>0</v>
      </c>
      <c r="Z5353">
        <v>0</v>
      </c>
      <c r="AA5353">
        <v>0</v>
      </c>
      <c r="AB5353">
        <v>2.1263562682881423</v>
      </c>
      <c r="AC5353">
        <v>0</v>
      </c>
      <c r="AD5353">
        <v>0</v>
      </c>
      <c r="AE5353">
        <v>7.2245614040608093</v>
      </c>
    </row>
    <row r="5354" spans="1:31" x14ac:dyDescent="0.25">
      <c r="A5354">
        <v>2370831</v>
      </c>
      <c r="B5354">
        <v>1</v>
      </c>
      <c r="C5354" t="s">
        <v>80</v>
      </c>
      <c r="D5354" t="s">
        <v>89</v>
      </c>
      <c r="E5354" t="s">
        <v>166</v>
      </c>
      <c r="F5354" t="s">
        <v>15421</v>
      </c>
      <c r="G5354" t="s">
        <v>181</v>
      </c>
      <c r="H5354" t="s">
        <v>135</v>
      </c>
      <c r="I5354" t="s">
        <v>136</v>
      </c>
      <c r="J5354" t="s">
        <v>3</v>
      </c>
      <c r="K5354" t="s">
        <v>138</v>
      </c>
      <c r="L5354" t="s">
        <v>15308</v>
      </c>
      <c r="M5354" t="s">
        <v>15422</v>
      </c>
      <c r="N5354">
        <v>1.05</v>
      </c>
      <c r="O5354">
        <v>0</v>
      </c>
      <c r="P5354">
        <v>2179</v>
      </c>
      <c r="Q5354">
        <v>0</v>
      </c>
      <c r="R5354">
        <v>39</v>
      </c>
      <c r="S5354">
        <v>0</v>
      </c>
      <c r="T5354">
        <v>208</v>
      </c>
      <c r="U5354">
        <v>0</v>
      </c>
      <c r="V5354">
        <v>0</v>
      </c>
      <c r="W5354">
        <v>0</v>
      </c>
      <c r="X5354">
        <v>943.50483089107229</v>
      </c>
      <c r="Y5354">
        <v>0</v>
      </c>
      <c r="Z5354">
        <v>24.126120819318537</v>
      </c>
      <c r="AA5354">
        <v>0</v>
      </c>
      <c r="AB5354">
        <v>707.54610273476624</v>
      </c>
      <c r="AC5354">
        <v>0</v>
      </c>
      <c r="AD5354">
        <v>0</v>
      </c>
      <c r="AE5354">
        <v>1675.177054445157</v>
      </c>
    </row>
    <row r="5355" spans="1:31" x14ac:dyDescent="0.25">
      <c r="A5355">
        <v>2370685</v>
      </c>
      <c r="B5355">
        <v>1</v>
      </c>
      <c r="C5355" t="s">
        <v>80</v>
      </c>
      <c r="D5355" t="s">
        <v>94</v>
      </c>
      <c r="E5355" t="s">
        <v>148</v>
      </c>
      <c r="F5355" t="s">
        <v>15423</v>
      </c>
      <c r="G5355" t="s">
        <v>181</v>
      </c>
      <c r="H5355" t="s">
        <v>151</v>
      </c>
      <c r="I5355" t="s">
        <v>136</v>
      </c>
      <c r="J5355" t="s">
        <v>3</v>
      </c>
      <c r="K5355" t="s">
        <v>138</v>
      </c>
      <c r="L5355" t="s">
        <v>15424</v>
      </c>
      <c r="M5355" t="s">
        <v>15425</v>
      </c>
      <c r="N5355">
        <v>4.47</v>
      </c>
      <c r="O5355">
        <v>0</v>
      </c>
      <c r="P5355">
        <v>9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8.988357543472727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8.988357543472727</v>
      </c>
    </row>
    <row r="5356" spans="1:31" x14ac:dyDescent="0.25">
      <c r="A5356">
        <v>2371017</v>
      </c>
      <c r="B5356">
        <v>1</v>
      </c>
      <c r="C5356" t="s">
        <v>81</v>
      </c>
      <c r="D5356" t="s">
        <v>119</v>
      </c>
      <c r="E5356" t="s">
        <v>166</v>
      </c>
      <c r="F5356" t="s">
        <v>8869</v>
      </c>
      <c r="G5356" t="s">
        <v>168</v>
      </c>
      <c r="H5356" t="s">
        <v>135</v>
      </c>
      <c r="I5356" t="s">
        <v>136</v>
      </c>
      <c r="J5356" t="s">
        <v>137</v>
      </c>
      <c r="K5356" t="s">
        <v>138</v>
      </c>
      <c r="L5356" t="s">
        <v>15426</v>
      </c>
      <c r="M5356" t="s">
        <v>15427</v>
      </c>
      <c r="N5356">
        <v>0.28083333300000002</v>
      </c>
      <c r="O5356">
        <v>0</v>
      </c>
      <c r="P5356">
        <v>513</v>
      </c>
      <c r="Q5356">
        <v>55</v>
      </c>
      <c r="R5356">
        <v>121</v>
      </c>
      <c r="S5356">
        <v>5</v>
      </c>
      <c r="T5356">
        <v>23</v>
      </c>
      <c r="U5356">
        <v>2</v>
      </c>
      <c r="V5356">
        <v>0</v>
      </c>
      <c r="W5356">
        <v>0</v>
      </c>
      <c r="X5356">
        <v>31.225694220248222</v>
      </c>
      <c r="Y5356">
        <v>112.85359852800195</v>
      </c>
      <c r="Z5356">
        <v>240.83226044456421</v>
      </c>
      <c r="AA5356">
        <v>4.6463242404567016</v>
      </c>
      <c r="AB5356">
        <v>5.6184997750553132</v>
      </c>
      <c r="AC5356">
        <v>75.57009181326184</v>
      </c>
      <c r="AD5356">
        <v>0</v>
      </c>
      <c r="AE5356">
        <v>470.74646902158827</v>
      </c>
    </row>
    <row r="5357" spans="1:31" x14ac:dyDescent="0.25">
      <c r="A5357">
        <v>2370725</v>
      </c>
      <c r="B5357">
        <v>1</v>
      </c>
      <c r="C5357" t="s">
        <v>80</v>
      </c>
      <c r="D5357" t="s">
        <v>84</v>
      </c>
      <c r="E5357" t="s">
        <v>225</v>
      </c>
      <c r="F5357" t="s">
        <v>14983</v>
      </c>
      <c r="G5357" t="s">
        <v>219</v>
      </c>
      <c r="H5357" t="s">
        <v>151</v>
      </c>
      <c r="I5357" t="s">
        <v>136</v>
      </c>
      <c r="J5357" t="s">
        <v>137</v>
      </c>
      <c r="K5357" t="s">
        <v>138</v>
      </c>
      <c r="L5357" t="s">
        <v>15428</v>
      </c>
      <c r="M5357" t="s">
        <v>15429</v>
      </c>
      <c r="N5357">
        <v>1.8405555549999999</v>
      </c>
      <c r="O5357">
        <v>0</v>
      </c>
      <c r="P5357">
        <v>111</v>
      </c>
      <c r="Q5357">
        <v>0</v>
      </c>
      <c r="R5357">
        <v>0</v>
      </c>
      <c r="S5357">
        <v>0</v>
      </c>
      <c r="T5357">
        <v>27</v>
      </c>
      <c r="U5357">
        <v>0</v>
      </c>
      <c r="V5357">
        <v>0</v>
      </c>
      <c r="W5357">
        <v>0</v>
      </c>
      <c r="X5357">
        <v>71.538998728180502</v>
      </c>
      <c r="Y5357">
        <v>0</v>
      </c>
      <c r="Z5357">
        <v>0</v>
      </c>
      <c r="AA5357">
        <v>0</v>
      </c>
      <c r="AB5357">
        <v>133.65593606950691</v>
      </c>
      <c r="AC5357">
        <v>0</v>
      </c>
      <c r="AD5357">
        <v>0</v>
      </c>
      <c r="AE5357">
        <v>205.19493479768741</v>
      </c>
    </row>
    <row r="5358" spans="1:31" x14ac:dyDescent="0.25">
      <c r="A5358">
        <v>2370645</v>
      </c>
      <c r="B5358">
        <v>1</v>
      </c>
      <c r="C5358" t="s">
        <v>80</v>
      </c>
      <c r="D5358" t="s">
        <v>104</v>
      </c>
      <c r="E5358" t="s">
        <v>132</v>
      </c>
      <c r="F5358" t="s">
        <v>15430</v>
      </c>
      <c r="G5358" t="s">
        <v>168</v>
      </c>
      <c r="H5358" t="s">
        <v>135</v>
      </c>
      <c r="I5358" t="s">
        <v>136</v>
      </c>
      <c r="J5358" t="s">
        <v>137</v>
      </c>
      <c r="K5358" t="s">
        <v>138</v>
      </c>
      <c r="L5358" t="s">
        <v>15431</v>
      </c>
      <c r="M5358" t="s">
        <v>15432</v>
      </c>
      <c r="N5358">
        <v>1.145277777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3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2630.4332250842067</v>
      </c>
      <c r="AD5358">
        <v>0</v>
      </c>
      <c r="AE5358">
        <v>2630.4332250842067</v>
      </c>
    </row>
    <row r="5359" spans="1:31" x14ac:dyDescent="0.25">
      <c r="A5359">
        <v>2370931</v>
      </c>
      <c r="B5359">
        <v>1</v>
      </c>
      <c r="C5359" t="s">
        <v>80</v>
      </c>
      <c r="D5359" t="s">
        <v>96</v>
      </c>
      <c r="E5359" t="s">
        <v>148</v>
      </c>
      <c r="F5359" t="s">
        <v>15433</v>
      </c>
      <c r="G5359" t="s">
        <v>160</v>
      </c>
      <c r="H5359" t="s">
        <v>151</v>
      </c>
      <c r="I5359" t="s">
        <v>136</v>
      </c>
      <c r="J5359" t="s">
        <v>137</v>
      </c>
      <c r="K5359" t="s">
        <v>138</v>
      </c>
      <c r="L5359" t="s">
        <v>15434</v>
      </c>
      <c r="M5359" t="s">
        <v>15435</v>
      </c>
      <c r="N5359">
        <v>2.2208333329999999</v>
      </c>
      <c r="O5359">
        <v>0</v>
      </c>
      <c r="P5359">
        <v>1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2.0200895284960318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2.0200895284960318</v>
      </c>
    </row>
    <row r="5360" spans="1:31" x14ac:dyDescent="0.25">
      <c r="A5360">
        <v>2370957</v>
      </c>
      <c r="B5360">
        <v>1</v>
      </c>
      <c r="C5360" t="s">
        <v>80</v>
      </c>
      <c r="D5360" t="s">
        <v>103</v>
      </c>
      <c r="E5360" t="s">
        <v>175</v>
      </c>
      <c r="F5360" t="s">
        <v>15436</v>
      </c>
      <c r="G5360" t="s">
        <v>219</v>
      </c>
      <c r="H5360" t="s">
        <v>151</v>
      </c>
      <c r="I5360" t="s">
        <v>136</v>
      </c>
      <c r="J5360" t="s">
        <v>137</v>
      </c>
      <c r="K5360" t="s">
        <v>138</v>
      </c>
      <c r="L5360" t="s">
        <v>15437</v>
      </c>
      <c r="M5360" t="s">
        <v>15438</v>
      </c>
      <c r="N5360">
        <v>1.9666666660000001</v>
      </c>
      <c r="O5360">
        <v>0</v>
      </c>
      <c r="P5360">
        <v>22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18.247763344614061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18.247763344614061</v>
      </c>
    </row>
    <row r="5361" spans="1:31" x14ac:dyDescent="0.25">
      <c r="A5361">
        <v>2370888</v>
      </c>
      <c r="B5361">
        <v>1</v>
      </c>
      <c r="C5361" t="s">
        <v>80</v>
      </c>
      <c r="D5361" t="s">
        <v>83</v>
      </c>
      <c r="E5361" t="s">
        <v>148</v>
      </c>
      <c r="F5361" t="s">
        <v>15439</v>
      </c>
      <c r="G5361" t="s">
        <v>160</v>
      </c>
      <c r="H5361" t="s">
        <v>151</v>
      </c>
      <c r="I5361" t="s">
        <v>136</v>
      </c>
      <c r="J5361" t="s">
        <v>137</v>
      </c>
      <c r="K5361" t="s">
        <v>138</v>
      </c>
      <c r="L5361" t="s">
        <v>15440</v>
      </c>
      <c r="M5361" t="s">
        <v>15441</v>
      </c>
      <c r="N5361">
        <v>1.5436111109999999</v>
      </c>
      <c r="O5361">
        <v>0</v>
      </c>
      <c r="P5361">
        <v>1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0.13890437661694027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0.13890437661694027</v>
      </c>
    </row>
    <row r="5362" spans="1:31" x14ac:dyDescent="0.25">
      <c r="A5362">
        <v>2370994</v>
      </c>
      <c r="B5362">
        <v>1</v>
      </c>
      <c r="C5362" t="s">
        <v>81</v>
      </c>
      <c r="D5362" t="s">
        <v>127</v>
      </c>
      <c r="E5362" t="s">
        <v>171</v>
      </c>
      <c r="F5362" t="s">
        <v>15442</v>
      </c>
      <c r="G5362" t="s">
        <v>168</v>
      </c>
      <c r="H5362" t="s">
        <v>135</v>
      </c>
      <c r="I5362" t="s">
        <v>136</v>
      </c>
      <c r="J5362" t="s">
        <v>137</v>
      </c>
      <c r="K5362" t="s">
        <v>138</v>
      </c>
      <c r="L5362" t="s">
        <v>15443</v>
      </c>
      <c r="M5362" t="s">
        <v>15444</v>
      </c>
      <c r="N5362">
        <v>2.8730555550000001</v>
      </c>
      <c r="O5362">
        <v>3</v>
      </c>
      <c r="P5362">
        <v>12</v>
      </c>
      <c r="Q5362">
        <v>197</v>
      </c>
      <c r="R5362">
        <v>104</v>
      </c>
      <c r="S5362">
        <v>20</v>
      </c>
      <c r="T5362">
        <v>7</v>
      </c>
      <c r="U5362">
        <v>0</v>
      </c>
      <c r="V5362">
        <v>0</v>
      </c>
      <c r="W5362">
        <v>12.283169644914874</v>
      </c>
      <c r="X5362">
        <v>8.0403300549481553</v>
      </c>
      <c r="Y5362">
        <v>2162.2211482994257</v>
      </c>
      <c r="Z5362">
        <v>515.6496061155533</v>
      </c>
      <c r="AA5362">
        <v>318.4192947921602</v>
      </c>
      <c r="AB5362">
        <v>34.076354691402898</v>
      </c>
      <c r="AC5362">
        <v>0</v>
      </c>
      <c r="AD5362">
        <v>0</v>
      </c>
      <c r="AE5362">
        <v>3050.6899035984047</v>
      </c>
    </row>
    <row r="5363" spans="1:31" x14ac:dyDescent="0.25">
      <c r="A5363">
        <v>2370808</v>
      </c>
      <c r="B5363">
        <v>1</v>
      </c>
      <c r="C5363" t="s">
        <v>80</v>
      </c>
      <c r="D5363" t="s">
        <v>88</v>
      </c>
      <c r="E5363" t="s">
        <v>225</v>
      </c>
      <c r="F5363" t="s">
        <v>15445</v>
      </c>
      <c r="G5363" t="s">
        <v>244</v>
      </c>
      <c r="H5363" t="s">
        <v>151</v>
      </c>
      <c r="I5363" t="s">
        <v>136</v>
      </c>
      <c r="J5363" t="s">
        <v>137</v>
      </c>
      <c r="K5363" t="s">
        <v>245</v>
      </c>
      <c r="L5363" t="s">
        <v>15446</v>
      </c>
      <c r="M5363" t="s">
        <v>15447</v>
      </c>
      <c r="N5363">
        <v>0.72444444399999997</v>
      </c>
      <c r="O5363">
        <v>0</v>
      </c>
      <c r="P5363">
        <v>43</v>
      </c>
      <c r="Q5363">
        <v>0</v>
      </c>
      <c r="R5363">
        <v>0</v>
      </c>
      <c r="S5363">
        <v>0</v>
      </c>
      <c r="T5363">
        <v>8</v>
      </c>
      <c r="U5363">
        <v>0</v>
      </c>
      <c r="V5363">
        <v>0</v>
      </c>
      <c r="W5363">
        <v>0</v>
      </c>
      <c r="X5363">
        <v>9.6480542499459201</v>
      </c>
      <c r="Y5363">
        <v>0</v>
      </c>
      <c r="Z5363">
        <v>0</v>
      </c>
      <c r="AA5363">
        <v>0</v>
      </c>
      <c r="AB5363">
        <v>7.6684200403242446</v>
      </c>
      <c r="AC5363">
        <v>0</v>
      </c>
      <c r="AD5363">
        <v>0</v>
      </c>
      <c r="AE5363">
        <v>17.316474290270165</v>
      </c>
    </row>
    <row r="5364" spans="1:31" x14ac:dyDescent="0.25">
      <c r="A5364">
        <v>2370705</v>
      </c>
      <c r="B5364">
        <v>1</v>
      </c>
      <c r="C5364" t="s">
        <v>81</v>
      </c>
      <c r="D5364" t="s">
        <v>118</v>
      </c>
      <c r="E5364" t="s">
        <v>148</v>
      </c>
      <c r="F5364" t="s">
        <v>15448</v>
      </c>
      <c r="G5364" t="s">
        <v>160</v>
      </c>
      <c r="H5364" t="s">
        <v>151</v>
      </c>
      <c r="I5364" t="s">
        <v>136</v>
      </c>
      <c r="J5364" t="s">
        <v>137</v>
      </c>
      <c r="K5364" t="s">
        <v>138</v>
      </c>
      <c r="L5364" t="s">
        <v>15449</v>
      </c>
      <c r="M5364" t="s">
        <v>15450</v>
      </c>
      <c r="N5364">
        <v>7.4633333329999996</v>
      </c>
      <c r="O5364">
        <v>0</v>
      </c>
      <c r="P5364">
        <v>1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1.998904417863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1.998904417863</v>
      </c>
    </row>
    <row r="5365" spans="1:31" x14ac:dyDescent="0.25">
      <c r="A5365">
        <v>2371037</v>
      </c>
      <c r="B5365">
        <v>1</v>
      </c>
      <c r="C5365" t="s">
        <v>80</v>
      </c>
      <c r="D5365" t="s">
        <v>85</v>
      </c>
      <c r="E5365" t="s">
        <v>175</v>
      </c>
      <c r="F5365" t="s">
        <v>3367</v>
      </c>
      <c r="G5365" t="s">
        <v>284</v>
      </c>
      <c r="H5365" t="s">
        <v>151</v>
      </c>
      <c r="I5365" t="s">
        <v>136</v>
      </c>
      <c r="J5365" t="s">
        <v>137</v>
      </c>
      <c r="K5365" t="s">
        <v>138</v>
      </c>
      <c r="L5365" t="s">
        <v>15451</v>
      </c>
      <c r="M5365" t="s">
        <v>15452</v>
      </c>
      <c r="N5365">
        <v>1.0563888880000001</v>
      </c>
      <c r="O5365">
        <v>0</v>
      </c>
      <c r="P5365">
        <v>71</v>
      </c>
      <c r="Q5365">
        <v>0</v>
      </c>
      <c r="R5365">
        <v>0</v>
      </c>
      <c r="S5365">
        <v>0</v>
      </c>
      <c r="T5365">
        <v>25</v>
      </c>
      <c r="U5365">
        <v>0</v>
      </c>
      <c r="V5365">
        <v>0</v>
      </c>
      <c r="W5365">
        <v>0</v>
      </c>
      <c r="X5365">
        <v>32.664114001975946</v>
      </c>
      <c r="Y5365">
        <v>0</v>
      </c>
      <c r="Z5365">
        <v>0</v>
      </c>
      <c r="AA5365">
        <v>0</v>
      </c>
      <c r="AB5365">
        <v>50.932718303116474</v>
      </c>
      <c r="AC5365">
        <v>0</v>
      </c>
      <c r="AD5365">
        <v>0</v>
      </c>
      <c r="AE5365">
        <v>83.59683230509242</v>
      </c>
    </row>
    <row r="5366" spans="1:31" x14ac:dyDescent="0.25">
      <c r="A5366">
        <v>2371014</v>
      </c>
      <c r="B5366">
        <v>1</v>
      </c>
      <c r="C5366" t="s">
        <v>80</v>
      </c>
      <c r="D5366" t="s">
        <v>100</v>
      </c>
      <c r="E5366" t="s">
        <v>148</v>
      </c>
      <c r="F5366" t="s">
        <v>15453</v>
      </c>
      <c r="G5366" t="s">
        <v>160</v>
      </c>
      <c r="H5366" t="s">
        <v>151</v>
      </c>
      <c r="I5366" t="s">
        <v>136</v>
      </c>
      <c r="J5366" t="s">
        <v>137</v>
      </c>
      <c r="K5366" t="s">
        <v>138</v>
      </c>
      <c r="L5366" t="s">
        <v>15454</v>
      </c>
      <c r="M5366" t="s">
        <v>15455</v>
      </c>
      <c r="N5366">
        <v>1.2708333329999999</v>
      </c>
      <c r="O5366">
        <v>0</v>
      </c>
      <c r="P5366">
        <v>2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0.67732562571943489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0.67732562571943489</v>
      </c>
    </row>
    <row r="5367" spans="1:31" x14ac:dyDescent="0.25">
      <c r="A5367">
        <v>2371083</v>
      </c>
      <c r="B5367">
        <v>1</v>
      </c>
      <c r="C5367" t="s">
        <v>80</v>
      </c>
      <c r="D5367" t="s">
        <v>98</v>
      </c>
      <c r="E5367" t="s">
        <v>132</v>
      </c>
      <c r="F5367" t="s">
        <v>15456</v>
      </c>
      <c r="G5367" t="s">
        <v>168</v>
      </c>
      <c r="H5367" t="s">
        <v>135</v>
      </c>
      <c r="I5367" t="s">
        <v>136</v>
      </c>
      <c r="J5367" t="s">
        <v>137</v>
      </c>
      <c r="K5367" t="s">
        <v>138</v>
      </c>
      <c r="L5367" t="s">
        <v>15457</v>
      </c>
      <c r="M5367" t="s">
        <v>15458</v>
      </c>
      <c r="N5367">
        <v>0.80416666599999997</v>
      </c>
      <c r="O5367">
        <v>0</v>
      </c>
      <c r="P5367">
        <v>110</v>
      </c>
      <c r="Q5367">
        <v>0</v>
      </c>
      <c r="R5367">
        <v>7</v>
      </c>
      <c r="S5367">
        <v>0</v>
      </c>
      <c r="T5367">
        <v>21</v>
      </c>
      <c r="U5367">
        <v>0</v>
      </c>
      <c r="V5367">
        <v>0</v>
      </c>
      <c r="W5367">
        <v>0</v>
      </c>
      <c r="X5367">
        <v>44.238026900892834</v>
      </c>
      <c r="Y5367">
        <v>0</v>
      </c>
      <c r="Z5367">
        <v>26.372210357974726</v>
      </c>
      <c r="AA5367">
        <v>0</v>
      </c>
      <c r="AB5367">
        <v>27.922312816214134</v>
      </c>
      <c r="AC5367">
        <v>0</v>
      </c>
      <c r="AD5367">
        <v>0</v>
      </c>
      <c r="AE5367">
        <v>98.532550075081687</v>
      </c>
    </row>
    <row r="5368" spans="1:31" x14ac:dyDescent="0.25">
      <c r="A5368">
        <v>2371160</v>
      </c>
      <c r="B5368">
        <v>1</v>
      </c>
      <c r="C5368" t="s">
        <v>81</v>
      </c>
      <c r="D5368" t="s">
        <v>127</v>
      </c>
      <c r="E5368" t="s">
        <v>132</v>
      </c>
      <c r="F5368" t="s">
        <v>15459</v>
      </c>
      <c r="G5368" t="s">
        <v>134</v>
      </c>
      <c r="H5368" t="s">
        <v>135</v>
      </c>
      <c r="I5368" t="s">
        <v>136</v>
      </c>
      <c r="J5368" t="s">
        <v>137</v>
      </c>
      <c r="K5368" t="s">
        <v>138</v>
      </c>
      <c r="L5368" t="s">
        <v>15460</v>
      </c>
      <c r="M5368" t="s">
        <v>15461</v>
      </c>
      <c r="N5368">
        <v>1.0552777769999999</v>
      </c>
      <c r="O5368">
        <v>0</v>
      </c>
      <c r="P5368">
        <v>0</v>
      </c>
      <c r="Q5368">
        <v>0</v>
      </c>
      <c r="R5368">
        <v>0</v>
      </c>
      <c r="S5368">
        <v>1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3.9548646214211942</v>
      </c>
      <c r="AB5368">
        <v>0</v>
      </c>
      <c r="AC5368">
        <v>0</v>
      </c>
      <c r="AD5368">
        <v>0</v>
      </c>
      <c r="AE5368">
        <v>3.9548646214211942</v>
      </c>
    </row>
    <row r="5369" spans="1:31" x14ac:dyDescent="0.25">
      <c r="A5369">
        <v>2370785</v>
      </c>
      <c r="B5369">
        <v>1</v>
      </c>
      <c r="C5369" t="s">
        <v>80</v>
      </c>
      <c r="D5369" t="s">
        <v>94</v>
      </c>
      <c r="E5369" t="s">
        <v>225</v>
      </c>
      <c r="F5369" t="s">
        <v>15462</v>
      </c>
      <c r="G5369" t="s">
        <v>219</v>
      </c>
      <c r="H5369" t="s">
        <v>151</v>
      </c>
      <c r="I5369" t="s">
        <v>136</v>
      </c>
      <c r="J5369" t="s">
        <v>137</v>
      </c>
      <c r="K5369" t="s">
        <v>138</v>
      </c>
      <c r="L5369" t="s">
        <v>15463</v>
      </c>
      <c r="M5369" t="s">
        <v>15464</v>
      </c>
      <c r="N5369">
        <v>0.84888888799999995</v>
      </c>
      <c r="O5369">
        <v>0</v>
      </c>
      <c r="P5369">
        <v>189</v>
      </c>
      <c r="Q5369">
        <v>0</v>
      </c>
      <c r="R5369">
        <v>0</v>
      </c>
      <c r="S5369">
        <v>0</v>
      </c>
      <c r="T5369">
        <v>11</v>
      </c>
      <c r="U5369">
        <v>0</v>
      </c>
      <c r="V5369">
        <v>0</v>
      </c>
      <c r="W5369">
        <v>0</v>
      </c>
      <c r="X5369">
        <v>45.954671075136851</v>
      </c>
      <c r="Y5369">
        <v>0</v>
      </c>
      <c r="Z5369">
        <v>0</v>
      </c>
      <c r="AA5369">
        <v>0</v>
      </c>
      <c r="AB5369">
        <v>15.136488653452275</v>
      </c>
      <c r="AC5369">
        <v>0</v>
      </c>
      <c r="AD5369">
        <v>0</v>
      </c>
      <c r="AE5369">
        <v>61.091159728589126</v>
      </c>
    </row>
    <row r="5370" spans="1:31" x14ac:dyDescent="0.25">
      <c r="A5370">
        <v>2370619</v>
      </c>
      <c r="B5370">
        <v>1</v>
      </c>
      <c r="C5370" t="s">
        <v>80</v>
      </c>
      <c r="D5370" t="s">
        <v>96</v>
      </c>
      <c r="E5370" t="s">
        <v>148</v>
      </c>
      <c r="F5370" t="s">
        <v>15465</v>
      </c>
      <c r="G5370" t="s">
        <v>240</v>
      </c>
      <c r="H5370" t="s">
        <v>151</v>
      </c>
      <c r="I5370" t="s">
        <v>136</v>
      </c>
      <c r="J5370" t="s">
        <v>137</v>
      </c>
      <c r="K5370" t="s">
        <v>138</v>
      </c>
      <c r="L5370" t="s">
        <v>15466</v>
      </c>
      <c r="M5370" t="s">
        <v>15467</v>
      </c>
      <c r="N5370">
        <v>2.3138888880000001</v>
      </c>
      <c r="O5370">
        <v>0</v>
      </c>
      <c r="P5370">
        <v>1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19.561745266359644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19.561745266359644</v>
      </c>
    </row>
    <row r="5371" spans="1:31" x14ac:dyDescent="0.25">
      <c r="A5371">
        <v>2370768</v>
      </c>
      <c r="B5371">
        <v>1</v>
      </c>
      <c r="C5371" t="s">
        <v>80</v>
      </c>
      <c r="D5371" t="s">
        <v>84</v>
      </c>
      <c r="E5371" t="s">
        <v>132</v>
      </c>
      <c r="F5371" t="s">
        <v>15468</v>
      </c>
      <c r="G5371" t="s">
        <v>244</v>
      </c>
      <c r="H5371" t="s">
        <v>135</v>
      </c>
      <c r="I5371" t="s">
        <v>136</v>
      </c>
      <c r="J5371" t="s">
        <v>137</v>
      </c>
      <c r="K5371" t="s">
        <v>245</v>
      </c>
      <c r="L5371" t="s">
        <v>15469</v>
      </c>
      <c r="M5371" t="s">
        <v>15470</v>
      </c>
      <c r="N5371">
        <v>3.9452777769999998</v>
      </c>
      <c r="O5371">
        <v>0</v>
      </c>
      <c r="P5371">
        <v>55</v>
      </c>
      <c r="Q5371">
        <v>0</v>
      </c>
      <c r="R5371">
        <v>37</v>
      </c>
      <c r="S5371">
        <v>0</v>
      </c>
      <c r="T5371">
        <v>4</v>
      </c>
      <c r="U5371">
        <v>0</v>
      </c>
      <c r="V5371">
        <v>0</v>
      </c>
      <c r="W5371">
        <v>0</v>
      </c>
      <c r="X5371">
        <v>70.493525546526897</v>
      </c>
      <c r="Y5371">
        <v>0</v>
      </c>
      <c r="Z5371">
        <v>65.777609151202611</v>
      </c>
      <c r="AA5371">
        <v>0</v>
      </c>
      <c r="AB5371">
        <v>7.8323973520244383</v>
      </c>
      <c r="AC5371">
        <v>0</v>
      </c>
      <c r="AD5371">
        <v>0</v>
      </c>
      <c r="AE5371">
        <v>144.10353204975394</v>
      </c>
    </row>
    <row r="5372" spans="1:31" x14ac:dyDescent="0.25">
      <c r="A5372">
        <v>2370934</v>
      </c>
      <c r="B5372">
        <v>1</v>
      </c>
      <c r="C5372" t="s">
        <v>81</v>
      </c>
      <c r="D5372" t="s">
        <v>116</v>
      </c>
      <c r="E5372" t="s">
        <v>148</v>
      </c>
      <c r="F5372" t="s">
        <v>15471</v>
      </c>
      <c r="G5372" t="s">
        <v>160</v>
      </c>
      <c r="H5372" t="s">
        <v>151</v>
      </c>
      <c r="I5372" t="s">
        <v>136</v>
      </c>
      <c r="J5372" t="s">
        <v>137</v>
      </c>
      <c r="K5372" t="s">
        <v>138</v>
      </c>
      <c r="L5372" t="s">
        <v>15472</v>
      </c>
      <c r="M5372" t="s">
        <v>15473</v>
      </c>
      <c r="N5372">
        <v>2.6444444439999999</v>
      </c>
      <c r="O5372">
        <v>0</v>
      </c>
      <c r="P5372">
        <v>1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8.5332291091557225E-2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8.5332291091557225E-2</v>
      </c>
    </row>
    <row r="5373" spans="1:31" x14ac:dyDescent="0.25">
      <c r="A5373">
        <v>2370642</v>
      </c>
      <c r="B5373">
        <v>1</v>
      </c>
      <c r="C5373" t="s">
        <v>80</v>
      </c>
      <c r="D5373" t="s">
        <v>96</v>
      </c>
      <c r="E5373" t="s">
        <v>148</v>
      </c>
      <c r="F5373" t="s">
        <v>15474</v>
      </c>
      <c r="G5373" t="s">
        <v>160</v>
      </c>
      <c r="H5373" t="s">
        <v>151</v>
      </c>
      <c r="I5373" t="s">
        <v>136</v>
      </c>
      <c r="J5373" t="s">
        <v>137</v>
      </c>
      <c r="K5373" t="s">
        <v>138</v>
      </c>
      <c r="L5373" t="s">
        <v>15475</v>
      </c>
      <c r="M5373" t="s">
        <v>15476</v>
      </c>
      <c r="N5373">
        <v>2.5205555550000001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1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0.85924908269338118</v>
      </c>
      <c r="AC5373">
        <v>0</v>
      </c>
      <c r="AD5373">
        <v>0</v>
      </c>
      <c r="AE5373">
        <v>0.85924908269338118</v>
      </c>
    </row>
    <row r="5374" spans="1:31" x14ac:dyDescent="0.25">
      <c r="A5374">
        <v>2370805</v>
      </c>
      <c r="B5374">
        <v>1</v>
      </c>
      <c r="C5374" t="s">
        <v>80</v>
      </c>
      <c r="D5374" t="s">
        <v>106</v>
      </c>
      <c r="E5374" t="s">
        <v>166</v>
      </c>
      <c r="F5374" t="s">
        <v>15477</v>
      </c>
      <c r="G5374" t="s">
        <v>244</v>
      </c>
      <c r="H5374" t="s">
        <v>135</v>
      </c>
      <c r="I5374" t="s">
        <v>136</v>
      </c>
      <c r="J5374" t="s">
        <v>137</v>
      </c>
      <c r="K5374" t="s">
        <v>245</v>
      </c>
      <c r="L5374" t="s">
        <v>15478</v>
      </c>
      <c r="M5374" t="s">
        <v>15479</v>
      </c>
      <c r="N5374">
        <v>2.7088888880000002</v>
      </c>
      <c r="O5374">
        <v>2</v>
      </c>
      <c r="P5374">
        <v>45</v>
      </c>
      <c r="Q5374">
        <v>39</v>
      </c>
      <c r="R5374">
        <v>171</v>
      </c>
      <c r="S5374">
        <v>7</v>
      </c>
      <c r="T5374">
        <v>34</v>
      </c>
      <c r="U5374">
        <v>0</v>
      </c>
      <c r="V5374">
        <v>0</v>
      </c>
      <c r="W5374">
        <v>5.8912071047822607</v>
      </c>
      <c r="X5374">
        <v>131.55742070265987</v>
      </c>
      <c r="Y5374">
        <v>2391.0307999869201</v>
      </c>
      <c r="Z5374">
        <v>1837.3375811365565</v>
      </c>
      <c r="AA5374">
        <v>247.39791596718061</v>
      </c>
      <c r="AB5374">
        <v>347.72360241340323</v>
      </c>
      <c r="AC5374">
        <v>0</v>
      </c>
      <c r="AD5374">
        <v>0</v>
      </c>
      <c r="AE5374">
        <v>4960.9385273115031</v>
      </c>
    </row>
    <row r="5375" spans="1:31" x14ac:dyDescent="0.25">
      <c r="A5375">
        <v>2370748</v>
      </c>
      <c r="B5375">
        <v>1</v>
      </c>
      <c r="C5375" t="s">
        <v>81</v>
      </c>
      <c r="D5375" t="s">
        <v>116</v>
      </c>
      <c r="E5375" t="s">
        <v>132</v>
      </c>
      <c r="F5375" t="s">
        <v>15480</v>
      </c>
      <c r="G5375" t="s">
        <v>168</v>
      </c>
      <c r="H5375" t="s">
        <v>135</v>
      </c>
      <c r="I5375" t="s">
        <v>136</v>
      </c>
      <c r="J5375" t="s">
        <v>137</v>
      </c>
      <c r="K5375" t="s">
        <v>138</v>
      </c>
      <c r="L5375" t="s">
        <v>15481</v>
      </c>
      <c r="M5375" t="s">
        <v>15482</v>
      </c>
      <c r="N5375">
        <v>1.1850000000000001</v>
      </c>
      <c r="O5375">
        <v>0</v>
      </c>
      <c r="P5375">
        <v>1805</v>
      </c>
      <c r="Q5375">
        <v>0</v>
      </c>
      <c r="R5375">
        <v>0</v>
      </c>
      <c r="S5375">
        <v>0</v>
      </c>
      <c r="T5375">
        <v>69</v>
      </c>
      <c r="U5375">
        <v>0</v>
      </c>
      <c r="V5375">
        <v>0</v>
      </c>
      <c r="W5375">
        <v>0</v>
      </c>
      <c r="X5375">
        <v>389.48183670362249</v>
      </c>
      <c r="Y5375">
        <v>0</v>
      </c>
      <c r="Z5375">
        <v>0</v>
      </c>
      <c r="AA5375">
        <v>0</v>
      </c>
      <c r="AB5375">
        <v>86.570466348009447</v>
      </c>
      <c r="AC5375">
        <v>0</v>
      </c>
      <c r="AD5375">
        <v>0</v>
      </c>
      <c r="AE5375">
        <v>476.05230305163195</v>
      </c>
    </row>
    <row r="5376" spans="1:31" x14ac:dyDescent="0.25">
      <c r="A5376">
        <v>2370997</v>
      </c>
      <c r="B5376">
        <v>1</v>
      </c>
      <c r="C5376" t="s">
        <v>81</v>
      </c>
      <c r="D5376" t="s">
        <v>118</v>
      </c>
      <c r="E5376" t="s">
        <v>132</v>
      </c>
      <c r="F5376" t="s">
        <v>12716</v>
      </c>
      <c r="G5376" t="s">
        <v>134</v>
      </c>
      <c r="H5376" t="s">
        <v>135</v>
      </c>
      <c r="I5376" t="s">
        <v>136</v>
      </c>
      <c r="J5376" t="s">
        <v>137</v>
      </c>
      <c r="K5376" t="s">
        <v>138</v>
      </c>
      <c r="L5376" t="s">
        <v>15483</v>
      </c>
      <c r="M5376" t="s">
        <v>15484</v>
      </c>
      <c r="N5376">
        <v>1.186388888</v>
      </c>
      <c r="O5376">
        <v>0</v>
      </c>
      <c r="P5376">
        <v>367</v>
      </c>
      <c r="Q5376">
        <v>3</v>
      </c>
      <c r="R5376">
        <v>19</v>
      </c>
      <c r="S5376">
        <v>2</v>
      </c>
      <c r="T5376">
        <v>35</v>
      </c>
      <c r="U5376">
        <v>0</v>
      </c>
      <c r="V5376">
        <v>0</v>
      </c>
      <c r="W5376">
        <v>0</v>
      </c>
      <c r="X5376">
        <v>137.96093318789033</v>
      </c>
      <c r="Y5376">
        <v>15.602867560305279</v>
      </c>
      <c r="Z5376">
        <v>22.419631460315312</v>
      </c>
      <c r="AA5376">
        <v>7.0447921023753493</v>
      </c>
      <c r="AB5376">
        <v>15.903453440167167</v>
      </c>
      <c r="AC5376">
        <v>0</v>
      </c>
      <c r="AD5376">
        <v>0</v>
      </c>
      <c r="AE5376">
        <v>198.93167775105343</v>
      </c>
    </row>
    <row r="5377" spans="1:31" x14ac:dyDescent="0.25">
      <c r="A5377">
        <v>2371097</v>
      </c>
      <c r="B5377">
        <v>1</v>
      </c>
      <c r="C5377" t="s">
        <v>81</v>
      </c>
      <c r="D5377" t="s">
        <v>123</v>
      </c>
      <c r="E5377" t="s">
        <v>132</v>
      </c>
      <c r="F5377" t="s">
        <v>4142</v>
      </c>
      <c r="G5377" t="s">
        <v>168</v>
      </c>
      <c r="H5377" t="s">
        <v>135</v>
      </c>
      <c r="I5377" t="s">
        <v>136</v>
      </c>
      <c r="J5377" t="s">
        <v>137</v>
      </c>
      <c r="K5377" t="s">
        <v>138</v>
      </c>
      <c r="L5377" t="s">
        <v>15485</v>
      </c>
      <c r="M5377" t="s">
        <v>15486</v>
      </c>
      <c r="N5377">
        <v>1.1225000000000001</v>
      </c>
      <c r="O5377">
        <v>2</v>
      </c>
      <c r="P5377">
        <v>0</v>
      </c>
      <c r="Q5377">
        <v>95</v>
      </c>
      <c r="R5377">
        <v>0</v>
      </c>
      <c r="S5377">
        <v>7</v>
      </c>
      <c r="T5377">
        <v>0</v>
      </c>
      <c r="U5377">
        <v>0</v>
      </c>
      <c r="V5377">
        <v>0</v>
      </c>
      <c r="W5377">
        <v>0.41553254674427509</v>
      </c>
      <c r="X5377">
        <v>0</v>
      </c>
      <c r="Y5377">
        <v>180.52813509953009</v>
      </c>
      <c r="Z5377">
        <v>0</v>
      </c>
      <c r="AA5377">
        <v>13.28186907150646</v>
      </c>
      <c r="AB5377">
        <v>0</v>
      </c>
      <c r="AC5377">
        <v>0</v>
      </c>
      <c r="AD5377">
        <v>0</v>
      </c>
      <c r="AE5377">
        <v>194.22553671778084</v>
      </c>
    </row>
    <row r="5378" spans="1:31" x14ac:dyDescent="0.25">
      <c r="A5378">
        <v>2371063</v>
      </c>
      <c r="B5378">
        <v>1</v>
      </c>
      <c r="C5378" t="s">
        <v>80</v>
      </c>
      <c r="D5378" t="s">
        <v>97</v>
      </c>
      <c r="E5378" t="s">
        <v>225</v>
      </c>
      <c r="F5378" t="s">
        <v>15487</v>
      </c>
      <c r="G5378" t="s">
        <v>156</v>
      </c>
      <c r="H5378" t="s">
        <v>151</v>
      </c>
      <c r="I5378" t="s">
        <v>136</v>
      </c>
      <c r="J5378" t="s">
        <v>137</v>
      </c>
      <c r="K5378" t="s">
        <v>138</v>
      </c>
      <c r="L5378" t="s">
        <v>15488</v>
      </c>
      <c r="M5378" t="s">
        <v>15489</v>
      </c>
      <c r="N5378">
        <v>0.83750000000000002</v>
      </c>
      <c r="O5378">
        <v>0</v>
      </c>
      <c r="P5378">
        <v>29</v>
      </c>
      <c r="Q5378">
        <v>0</v>
      </c>
      <c r="R5378">
        <v>9</v>
      </c>
      <c r="S5378">
        <v>0</v>
      </c>
      <c r="T5378">
        <v>8</v>
      </c>
      <c r="U5378">
        <v>0</v>
      </c>
      <c r="V5378">
        <v>0</v>
      </c>
      <c r="W5378">
        <v>0</v>
      </c>
      <c r="X5378">
        <v>10.34832599443865</v>
      </c>
      <c r="Y5378">
        <v>0</v>
      </c>
      <c r="Z5378">
        <v>3.8968613303841382</v>
      </c>
      <c r="AA5378">
        <v>0</v>
      </c>
      <c r="AB5378">
        <v>4.7133985158876799</v>
      </c>
      <c r="AC5378">
        <v>0</v>
      </c>
      <c r="AD5378">
        <v>0</v>
      </c>
      <c r="AE5378">
        <v>18.958585840710466</v>
      </c>
    </row>
    <row r="5379" spans="1:31" x14ac:dyDescent="0.25">
      <c r="A5379">
        <v>2371109</v>
      </c>
      <c r="B5379">
        <v>1</v>
      </c>
      <c r="C5379" t="s">
        <v>81</v>
      </c>
      <c r="D5379" t="s">
        <v>120</v>
      </c>
      <c r="E5379" t="s">
        <v>225</v>
      </c>
      <c r="F5379" t="s">
        <v>7188</v>
      </c>
      <c r="G5379" t="s">
        <v>219</v>
      </c>
      <c r="H5379" t="s">
        <v>151</v>
      </c>
      <c r="I5379" t="s">
        <v>136</v>
      </c>
      <c r="J5379" t="s">
        <v>137</v>
      </c>
      <c r="K5379" t="s">
        <v>138</v>
      </c>
      <c r="L5379" t="s">
        <v>15490</v>
      </c>
      <c r="M5379" t="s">
        <v>15491</v>
      </c>
      <c r="N5379">
        <v>2.5108333329999999</v>
      </c>
      <c r="O5379">
        <v>0</v>
      </c>
      <c r="P5379">
        <v>35</v>
      </c>
      <c r="Q5379">
        <v>0</v>
      </c>
      <c r="R5379">
        <v>1</v>
      </c>
      <c r="S5379">
        <v>0</v>
      </c>
      <c r="T5379">
        <v>12</v>
      </c>
      <c r="U5379">
        <v>0</v>
      </c>
      <c r="V5379">
        <v>0</v>
      </c>
      <c r="W5379">
        <v>0</v>
      </c>
      <c r="X5379">
        <v>15.773801545980282</v>
      </c>
      <c r="Y5379">
        <v>0</v>
      </c>
      <c r="Z5379">
        <v>0.93573792900703123</v>
      </c>
      <c r="AA5379">
        <v>0</v>
      </c>
      <c r="AB5379">
        <v>24.898898046599481</v>
      </c>
      <c r="AC5379">
        <v>0</v>
      </c>
      <c r="AD5379">
        <v>0</v>
      </c>
      <c r="AE5379">
        <v>41.608437521586794</v>
      </c>
    </row>
    <row r="5380" spans="1:31" x14ac:dyDescent="0.25">
      <c r="A5380">
        <v>2371209</v>
      </c>
      <c r="B5380">
        <v>1</v>
      </c>
      <c r="C5380" t="s">
        <v>81</v>
      </c>
      <c r="D5380" t="s">
        <v>118</v>
      </c>
      <c r="E5380" t="s">
        <v>175</v>
      </c>
      <c r="F5380" t="s">
        <v>15492</v>
      </c>
      <c r="G5380" t="s">
        <v>177</v>
      </c>
      <c r="H5380" t="s">
        <v>151</v>
      </c>
      <c r="I5380" t="s">
        <v>136</v>
      </c>
      <c r="J5380" t="s">
        <v>137</v>
      </c>
      <c r="K5380" t="s">
        <v>138</v>
      </c>
      <c r="L5380" t="s">
        <v>15493</v>
      </c>
      <c r="M5380" t="s">
        <v>15494</v>
      </c>
      <c r="N5380">
        <v>5.2561111110000001</v>
      </c>
      <c r="O5380">
        <v>0</v>
      </c>
      <c r="P5380">
        <v>53</v>
      </c>
      <c r="Q5380">
        <v>0</v>
      </c>
      <c r="R5380">
        <v>0</v>
      </c>
      <c r="S5380">
        <v>0</v>
      </c>
      <c r="T5380">
        <v>18</v>
      </c>
      <c r="U5380">
        <v>0</v>
      </c>
      <c r="V5380">
        <v>0</v>
      </c>
      <c r="W5380">
        <v>0</v>
      </c>
      <c r="X5380">
        <v>57.485442922963657</v>
      </c>
      <c r="Y5380">
        <v>0</v>
      </c>
      <c r="Z5380">
        <v>0</v>
      </c>
      <c r="AA5380">
        <v>0</v>
      </c>
      <c r="AB5380">
        <v>57.891780725483585</v>
      </c>
      <c r="AC5380">
        <v>0</v>
      </c>
      <c r="AD5380">
        <v>0</v>
      </c>
      <c r="AE5380">
        <v>115.37722364844724</v>
      </c>
    </row>
    <row r="5381" spans="1:31" x14ac:dyDescent="0.25">
      <c r="A5381">
        <v>2370631</v>
      </c>
      <c r="B5381">
        <v>1</v>
      </c>
      <c r="C5381" t="s">
        <v>80</v>
      </c>
      <c r="D5381" t="s">
        <v>104</v>
      </c>
      <c r="E5381" t="s">
        <v>320</v>
      </c>
      <c r="F5381" t="s">
        <v>15495</v>
      </c>
      <c r="G5381" t="s">
        <v>168</v>
      </c>
      <c r="H5381" t="s">
        <v>135</v>
      </c>
      <c r="I5381" t="s">
        <v>136</v>
      </c>
      <c r="J5381" t="s">
        <v>137</v>
      </c>
      <c r="K5381" t="s">
        <v>138</v>
      </c>
      <c r="L5381" t="s">
        <v>15496</v>
      </c>
      <c r="M5381" t="s">
        <v>15497</v>
      </c>
      <c r="N5381">
        <v>0.1092675</v>
      </c>
      <c r="O5381">
        <v>16</v>
      </c>
      <c r="P5381">
        <v>330</v>
      </c>
      <c r="Q5381">
        <v>25</v>
      </c>
      <c r="R5381">
        <v>24</v>
      </c>
      <c r="S5381">
        <v>45</v>
      </c>
      <c r="T5381">
        <v>41</v>
      </c>
      <c r="U5381">
        <v>15</v>
      </c>
      <c r="V5381">
        <v>2</v>
      </c>
      <c r="W5381">
        <v>1.7156830815449069</v>
      </c>
      <c r="X5381">
        <v>11.028505186859183</v>
      </c>
      <c r="Y5381">
        <v>7.7726808519583273</v>
      </c>
      <c r="Z5381">
        <v>3.2353304220741514</v>
      </c>
      <c r="AA5381">
        <v>43.736166338744958</v>
      </c>
      <c r="AB5381">
        <v>2.9233293228444803</v>
      </c>
      <c r="AC5381">
        <v>235.51753359185861</v>
      </c>
      <c r="AD5381">
        <v>1.9536685936955664</v>
      </c>
      <c r="AE5381">
        <v>307.88289738958019</v>
      </c>
    </row>
    <row r="5382" spans="1:31" x14ac:dyDescent="0.25">
      <c r="A5382">
        <v>2371069</v>
      </c>
      <c r="B5382">
        <v>1</v>
      </c>
      <c r="C5382" t="s">
        <v>80</v>
      </c>
      <c r="D5382" t="s">
        <v>94</v>
      </c>
      <c r="E5382" t="s">
        <v>225</v>
      </c>
      <c r="F5382" t="s">
        <v>15462</v>
      </c>
      <c r="G5382" t="s">
        <v>156</v>
      </c>
      <c r="H5382" t="s">
        <v>151</v>
      </c>
      <c r="I5382" t="s">
        <v>136</v>
      </c>
      <c r="J5382" t="s">
        <v>137</v>
      </c>
      <c r="K5382" t="s">
        <v>138</v>
      </c>
      <c r="L5382" t="s">
        <v>15498</v>
      </c>
      <c r="M5382" t="s">
        <v>15499</v>
      </c>
      <c r="N5382">
        <v>0.63166666599999999</v>
      </c>
      <c r="O5382">
        <v>0</v>
      </c>
      <c r="P5382">
        <v>189</v>
      </c>
      <c r="Q5382">
        <v>0</v>
      </c>
      <c r="R5382">
        <v>0</v>
      </c>
      <c r="S5382">
        <v>0</v>
      </c>
      <c r="T5382">
        <v>11</v>
      </c>
      <c r="U5382">
        <v>0</v>
      </c>
      <c r="V5382">
        <v>0</v>
      </c>
      <c r="W5382">
        <v>0</v>
      </c>
      <c r="X5382">
        <v>37.537787732501052</v>
      </c>
      <c r="Y5382">
        <v>0</v>
      </c>
      <c r="Z5382">
        <v>0</v>
      </c>
      <c r="AA5382">
        <v>0</v>
      </c>
      <c r="AB5382">
        <v>9.5838544282956768</v>
      </c>
      <c r="AC5382">
        <v>0</v>
      </c>
      <c r="AD5382">
        <v>0</v>
      </c>
      <c r="AE5382">
        <v>47.121642160796725</v>
      </c>
    </row>
    <row r="5383" spans="1:31" x14ac:dyDescent="0.25">
      <c r="A5383">
        <v>2371172</v>
      </c>
      <c r="B5383">
        <v>1</v>
      </c>
      <c r="C5383" t="s">
        <v>80</v>
      </c>
      <c r="D5383" t="s">
        <v>84</v>
      </c>
      <c r="E5383" t="s">
        <v>132</v>
      </c>
      <c r="F5383" t="s">
        <v>15500</v>
      </c>
      <c r="G5383" t="s">
        <v>185</v>
      </c>
      <c r="H5383" t="s">
        <v>135</v>
      </c>
      <c r="I5383" t="s">
        <v>136</v>
      </c>
      <c r="J5383" t="s">
        <v>137</v>
      </c>
      <c r="K5383" t="s">
        <v>138</v>
      </c>
      <c r="L5383" t="s">
        <v>15205</v>
      </c>
      <c r="M5383" t="s">
        <v>15501</v>
      </c>
      <c r="N5383">
        <v>2.1349999999999998</v>
      </c>
      <c r="O5383">
        <v>0</v>
      </c>
      <c r="P5383">
        <v>7729</v>
      </c>
      <c r="Q5383">
        <v>0</v>
      </c>
      <c r="R5383">
        <v>13</v>
      </c>
      <c r="S5383">
        <v>0</v>
      </c>
      <c r="T5383">
        <v>572</v>
      </c>
      <c r="U5383">
        <v>1</v>
      </c>
      <c r="V5383">
        <v>1</v>
      </c>
      <c r="W5383">
        <v>0</v>
      </c>
      <c r="X5383">
        <v>6051.5496809873739</v>
      </c>
      <c r="Y5383">
        <v>0</v>
      </c>
      <c r="Z5383">
        <v>8.7461818758608167</v>
      </c>
      <c r="AA5383">
        <v>0</v>
      </c>
      <c r="AB5383">
        <v>1411.3926240895159</v>
      </c>
      <c r="AC5383">
        <v>192.88763505844224</v>
      </c>
      <c r="AD5383">
        <v>37.19933708923449</v>
      </c>
      <c r="AE5383">
        <v>7701.7754591004277</v>
      </c>
    </row>
    <row r="5384" spans="1:31" x14ac:dyDescent="0.25">
      <c r="A5384">
        <v>2371023</v>
      </c>
      <c r="B5384">
        <v>1</v>
      </c>
      <c r="C5384" t="s">
        <v>81</v>
      </c>
      <c r="D5384" t="s">
        <v>128</v>
      </c>
      <c r="E5384" t="s">
        <v>225</v>
      </c>
      <c r="F5384" t="s">
        <v>1759</v>
      </c>
      <c r="G5384" t="s">
        <v>181</v>
      </c>
      <c r="H5384" t="s">
        <v>151</v>
      </c>
      <c r="I5384" t="s">
        <v>136</v>
      </c>
      <c r="J5384" t="s">
        <v>3</v>
      </c>
      <c r="K5384" t="s">
        <v>138</v>
      </c>
      <c r="L5384" t="s">
        <v>15502</v>
      </c>
      <c r="M5384" t="s">
        <v>15503</v>
      </c>
      <c r="N5384">
        <v>1.5561111110000001</v>
      </c>
      <c r="O5384">
        <v>0</v>
      </c>
      <c r="P5384">
        <v>101</v>
      </c>
      <c r="Q5384">
        <v>0</v>
      </c>
      <c r="R5384">
        <v>0</v>
      </c>
      <c r="S5384">
        <v>0</v>
      </c>
      <c r="T5384">
        <v>4</v>
      </c>
      <c r="U5384">
        <v>0</v>
      </c>
      <c r="V5384">
        <v>0</v>
      </c>
      <c r="W5384">
        <v>0</v>
      </c>
      <c r="X5384">
        <v>42.229341497407304</v>
      </c>
      <c r="Y5384">
        <v>0</v>
      </c>
      <c r="Z5384">
        <v>0</v>
      </c>
      <c r="AA5384">
        <v>0</v>
      </c>
      <c r="AB5384">
        <v>2.672465421574663</v>
      </c>
      <c r="AC5384">
        <v>0</v>
      </c>
      <c r="AD5384">
        <v>0</v>
      </c>
      <c r="AE5384">
        <v>44.901806918981968</v>
      </c>
    </row>
    <row r="5385" spans="1:31" x14ac:dyDescent="0.25">
      <c r="A5385">
        <v>2371049</v>
      </c>
      <c r="B5385">
        <v>1</v>
      </c>
      <c r="C5385" t="s">
        <v>80</v>
      </c>
      <c r="D5385" t="s">
        <v>95</v>
      </c>
      <c r="E5385" t="s">
        <v>225</v>
      </c>
      <c r="F5385" t="s">
        <v>14782</v>
      </c>
      <c r="G5385" t="s">
        <v>219</v>
      </c>
      <c r="H5385" t="s">
        <v>151</v>
      </c>
      <c r="I5385" t="s">
        <v>136</v>
      </c>
      <c r="J5385" t="s">
        <v>137</v>
      </c>
      <c r="K5385" t="s">
        <v>138</v>
      </c>
      <c r="L5385" t="s">
        <v>15504</v>
      </c>
      <c r="M5385" t="s">
        <v>15505</v>
      </c>
      <c r="N5385">
        <v>1.7127777769999999</v>
      </c>
      <c r="O5385">
        <v>0</v>
      </c>
      <c r="P5385">
        <v>18</v>
      </c>
      <c r="Q5385">
        <v>0</v>
      </c>
      <c r="R5385">
        <v>1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9.054911124349772</v>
      </c>
      <c r="Y5385">
        <v>0</v>
      </c>
      <c r="Z5385">
        <v>1.1296329637594313</v>
      </c>
      <c r="AA5385">
        <v>0</v>
      </c>
      <c r="AB5385">
        <v>0</v>
      </c>
      <c r="AC5385">
        <v>0</v>
      </c>
      <c r="AD5385">
        <v>0</v>
      </c>
      <c r="AE5385">
        <v>10.184544088109202</v>
      </c>
    </row>
    <row r="5386" spans="1:31" x14ac:dyDescent="0.25">
      <c r="A5386">
        <v>2371192</v>
      </c>
      <c r="B5386">
        <v>1</v>
      </c>
      <c r="C5386" t="s">
        <v>80</v>
      </c>
      <c r="D5386" t="s">
        <v>104</v>
      </c>
      <c r="E5386" t="s">
        <v>166</v>
      </c>
      <c r="F5386" t="s">
        <v>15506</v>
      </c>
      <c r="G5386" t="s">
        <v>168</v>
      </c>
      <c r="H5386" t="s">
        <v>135</v>
      </c>
      <c r="I5386" t="s">
        <v>136</v>
      </c>
      <c r="J5386" t="s">
        <v>137</v>
      </c>
      <c r="K5386" t="s">
        <v>138</v>
      </c>
      <c r="L5386" t="s">
        <v>15507</v>
      </c>
      <c r="M5386" t="s">
        <v>15508</v>
      </c>
      <c r="N5386">
        <v>1.2894444439999999</v>
      </c>
      <c r="O5386">
        <v>0</v>
      </c>
      <c r="P5386">
        <v>0</v>
      </c>
      <c r="Q5386">
        <v>0</v>
      </c>
      <c r="R5386">
        <v>0</v>
      </c>
      <c r="S5386">
        <v>1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</row>
    <row r="5387" spans="1:31" x14ac:dyDescent="0.25">
      <c r="A5387">
        <v>2370857</v>
      </c>
      <c r="B5387">
        <v>1</v>
      </c>
      <c r="C5387" t="s">
        <v>81</v>
      </c>
      <c r="D5387" t="s">
        <v>128</v>
      </c>
      <c r="E5387" t="s">
        <v>132</v>
      </c>
      <c r="F5387" t="s">
        <v>15509</v>
      </c>
      <c r="G5387" t="s">
        <v>168</v>
      </c>
      <c r="H5387" t="s">
        <v>135</v>
      </c>
      <c r="I5387" t="s">
        <v>653</v>
      </c>
      <c r="J5387" t="s">
        <v>137</v>
      </c>
      <c r="K5387" t="s">
        <v>138</v>
      </c>
      <c r="L5387" t="s">
        <v>15510</v>
      </c>
      <c r="M5387" t="s">
        <v>15511</v>
      </c>
      <c r="N5387">
        <v>3.333333E-3</v>
      </c>
      <c r="O5387">
        <v>5</v>
      </c>
      <c r="P5387">
        <v>10710</v>
      </c>
      <c r="Q5387">
        <v>17</v>
      </c>
      <c r="R5387">
        <v>148</v>
      </c>
      <c r="S5387">
        <v>21</v>
      </c>
      <c r="T5387">
        <v>898</v>
      </c>
      <c r="U5387">
        <v>8</v>
      </c>
      <c r="V5387">
        <v>1</v>
      </c>
      <c r="W5387">
        <v>1.1478562949053334E-2</v>
      </c>
      <c r="X5387">
        <v>10.210949994138241</v>
      </c>
      <c r="Y5387">
        <v>9.0126378147280015E-2</v>
      </c>
      <c r="Z5387">
        <v>0.53723528979706703</v>
      </c>
      <c r="AA5387">
        <v>1.5833355715327668</v>
      </c>
      <c r="AB5387">
        <v>4.6841858975381028</v>
      </c>
      <c r="AC5387">
        <v>17.603831088608786</v>
      </c>
      <c r="AD5387">
        <v>7.9420068433813329E-2</v>
      </c>
      <c r="AE5387">
        <v>34.800562851145109</v>
      </c>
    </row>
    <row r="5388" spans="1:31" x14ac:dyDescent="0.25">
      <c r="A5388">
        <v>2370714</v>
      </c>
      <c r="B5388">
        <v>1</v>
      </c>
      <c r="C5388" t="s">
        <v>81</v>
      </c>
      <c r="D5388" t="s">
        <v>113</v>
      </c>
      <c r="E5388" t="s">
        <v>171</v>
      </c>
      <c r="F5388" t="s">
        <v>15512</v>
      </c>
      <c r="G5388" t="s">
        <v>168</v>
      </c>
      <c r="H5388" t="s">
        <v>135</v>
      </c>
      <c r="I5388" t="s">
        <v>136</v>
      </c>
      <c r="J5388" t="s">
        <v>137</v>
      </c>
      <c r="K5388" t="s">
        <v>138</v>
      </c>
      <c r="L5388" t="s">
        <v>15513</v>
      </c>
      <c r="M5388" t="s">
        <v>15514</v>
      </c>
      <c r="N5388">
        <v>1.526944444</v>
      </c>
      <c r="O5388">
        <v>0</v>
      </c>
      <c r="P5388">
        <v>281</v>
      </c>
      <c r="Q5388">
        <v>9</v>
      </c>
      <c r="R5388">
        <v>23</v>
      </c>
      <c r="S5388">
        <v>1</v>
      </c>
      <c r="T5388">
        <v>18</v>
      </c>
      <c r="U5388">
        <v>0</v>
      </c>
      <c r="V5388">
        <v>0</v>
      </c>
      <c r="W5388">
        <v>0</v>
      </c>
      <c r="X5388">
        <v>113.86257130433231</v>
      </c>
      <c r="Y5388">
        <v>75.613925271119854</v>
      </c>
      <c r="Z5388">
        <v>129.71601756748871</v>
      </c>
      <c r="AA5388">
        <v>3.2287457424085555</v>
      </c>
      <c r="AB5388">
        <v>21.542950683779626</v>
      </c>
      <c r="AC5388">
        <v>0</v>
      </c>
      <c r="AD5388">
        <v>0</v>
      </c>
      <c r="AE5388">
        <v>343.96421056912902</v>
      </c>
    </row>
    <row r="5389" spans="1:31" x14ac:dyDescent="0.25">
      <c r="A5389">
        <v>2370737</v>
      </c>
      <c r="B5389">
        <v>1</v>
      </c>
      <c r="C5389" t="s">
        <v>80</v>
      </c>
      <c r="D5389" t="s">
        <v>108</v>
      </c>
      <c r="E5389" t="s">
        <v>154</v>
      </c>
      <c r="F5389" t="s">
        <v>15515</v>
      </c>
      <c r="G5389" t="s">
        <v>244</v>
      </c>
      <c r="H5389" t="s">
        <v>151</v>
      </c>
      <c r="I5389" t="s">
        <v>136</v>
      </c>
      <c r="J5389" t="s">
        <v>137</v>
      </c>
      <c r="K5389" t="s">
        <v>245</v>
      </c>
      <c r="L5389" t="s">
        <v>15516</v>
      </c>
      <c r="M5389" t="s">
        <v>15517</v>
      </c>
      <c r="N5389">
        <v>7.125555555</v>
      </c>
      <c r="O5389">
        <v>0</v>
      </c>
      <c r="P5389">
        <v>20</v>
      </c>
      <c r="Q5389">
        <v>0</v>
      </c>
      <c r="R5389">
        <v>2</v>
      </c>
      <c r="S5389">
        <v>0</v>
      </c>
      <c r="T5389">
        <v>3</v>
      </c>
      <c r="U5389">
        <v>0</v>
      </c>
      <c r="V5389">
        <v>0</v>
      </c>
      <c r="W5389">
        <v>0</v>
      </c>
      <c r="X5389">
        <v>60.621746946790275</v>
      </c>
      <c r="Y5389">
        <v>0</v>
      </c>
      <c r="Z5389">
        <v>3.7587598326466498</v>
      </c>
      <c r="AA5389">
        <v>0</v>
      </c>
      <c r="AB5389">
        <v>12.62408062483936</v>
      </c>
      <c r="AC5389">
        <v>0</v>
      </c>
      <c r="AD5389">
        <v>0</v>
      </c>
      <c r="AE5389">
        <v>77.004587404276293</v>
      </c>
    </row>
    <row r="5390" spans="1:31" x14ac:dyDescent="0.25">
      <c r="A5390">
        <v>2370814</v>
      </c>
      <c r="B5390">
        <v>1</v>
      </c>
      <c r="C5390" t="s">
        <v>80</v>
      </c>
      <c r="D5390" t="s">
        <v>84</v>
      </c>
      <c r="E5390" t="s">
        <v>154</v>
      </c>
      <c r="F5390" t="s">
        <v>13604</v>
      </c>
      <c r="G5390" t="s">
        <v>489</v>
      </c>
      <c r="H5390" t="s">
        <v>151</v>
      </c>
      <c r="I5390" t="s">
        <v>136</v>
      </c>
      <c r="J5390" t="s">
        <v>137</v>
      </c>
      <c r="K5390" t="s">
        <v>138</v>
      </c>
      <c r="L5390" t="s">
        <v>15518</v>
      </c>
      <c r="M5390" t="s">
        <v>15519</v>
      </c>
      <c r="N5390">
        <v>0.333055555</v>
      </c>
      <c r="O5390">
        <v>0</v>
      </c>
      <c r="P5390">
        <v>543</v>
      </c>
      <c r="Q5390">
        <v>0</v>
      </c>
      <c r="R5390">
        <v>0</v>
      </c>
      <c r="S5390">
        <v>0</v>
      </c>
      <c r="T5390">
        <v>4</v>
      </c>
      <c r="U5390">
        <v>0</v>
      </c>
      <c r="V5390">
        <v>0</v>
      </c>
      <c r="W5390">
        <v>0</v>
      </c>
      <c r="X5390">
        <v>44.26086960852561</v>
      </c>
      <c r="Y5390">
        <v>0</v>
      </c>
      <c r="Z5390">
        <v>0</v>
      </c>
      <c r="AA5390">
        <v>0</v>
      </c>
      <c r="AB5390">
        <v>0.99391300085293355</v>
      </c>
      <c r="AC5390">
        <v>0</v>
      </c>
      <c r="AD5390">
        <v>0</v>
      </c>
      <c r="AE5390">
        <v>45.254782609378545</v>
      </c>
    </row>
    <row r="5391" spans="1:31" x14ac:dyDescent="0.25">
      <c r="A5391">
        <v>2371043</v>
      </c>
      <c r="B5391">
        <v>1</v>
      </c>
      <c r="C5391" t="s">
        <v>80</v>
      </c>
      <c r="D5391" t="s">
        <v>100</v>
      </c>
      <c r="E5391" t="s">
        <v>148</v>
      </c>
      <c r="F5391" t="s">
        <v>15520</v>
      </c>
      <c r="G5391" t="s">
        <v>156</v>
      </c>
      <c r="H5391" t="s">
        <v>151</v>
      </c>
      <c r="I5391" t="s">
        <v>136</v>
      </c>
      <c r="J5391" t="s">
        <v>137</v>
      </c>
      <c r="K5391" t="s">
        <v>138</v>
      </c>
      <c r="L5391" t="s">
        <v>15521</v>
      </c>
      <c r="M5391" t="s">
        <v>15522</v>
      </c>
      <c r="N5391">
        <v>3.3219444440000001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1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</row>
    <row r="5392" spans="1:31" x14ac:dyDescent="0.25">
      <c r="A5392">
        <v>2371149</v>
      </c>
      <c r="B5392">
        <v>1</v>
      </c>
      <c r="C5392" t="s">
        <v>80</v>
      </c>
      <c r="D5392" t="s">
        <v>95</v>
      </c>
      <c r="E5392" t="s">
        <v>225</v>
      </c>
      <c r="F5392" t="s">
        <v>15523</v>
      </c>
      <c r="G5392" t="s">
        <v>156</v>
      </c>
      <c r="H5392" t="s">
        <v>151</v>
      </c>
      <c r="I5392" t="s">
        <v>136</v>
      </c>
      <c r="J5392" t="s">
        <v>137</v>
      </c>
      <c r="K5392" t="s">
        <v>138</v>
      </c>
      <c r="L5392" t="s">
        <v>15524</v>
      </c>
      <c r="M5392" t="s">
        <v>15525</v>
      </c>
      <c r="N5392">
        <v>0.61805555499999998</v>
      </c>
      <c r="O5392">
        <v>0</v>
      </c>
      <c r="P5392">
        <v>21</v>
      </c>
      <c r="Q5392">
        <v>0</v>
      </c>
      <c r="R5392">
        <v>2</v>
      </c>
      <c r="S5392">
        <v>0</v>
      </c>
      <c r="T5392">
        <v>2</v>
      </c>
      <c r="U5392">
        <v>0</v>
      </c>
      <c r="V5392">
        <v>0</v>
      </c>
      <c r="W5392">
        <v>0</v>
      </c>
      <c r="X5392">
        <v>3.5693978793889376</v>
      </c>
      <c r="Y5392">
        <v>0</v>
      </c>
      <c r="Z5392">
        <v>0.31389692542984726</v>
      </c>
      <c r="AA5392">
        <v>0</v>
      </c>
      <c r="AB5392">
        <v>0.48872959903128477</v>
      </c>
      <c r="AC5392">
        <v>0</v>
      </c>
      <c r="AD5392">
        <v>0</v>
      </c>
      <c r="AE5392">
        <v>4.3720244038500695</v>
      </c>
    </row>
    <row r="5393" spans="1:31" x14ac:dyDescent="0.25">
      <c r="A5393">
        <v>2370757</v>
      </c>
      <c r="B5393">
        <v>1</v>
      </c>
      <c r="C5393" t="s">
        <v>80</v>
      </c>
      <c r="D5393" t="s">
        <v>106</v>
      </c>
      <c r="E5393" t="s">
        <v>166</v>
      </c>
      <c r="F5393" t="s">
        <v>15526</v>
      </c>
      <c r="G5393" t="s">
        <v>244</v>
      </c>
      <c r="H5393" t="s">
        <v>135</v>
      </c>
      <c r="I5393" t="s">
        <v>136</v>
      </c>
      <c r="J5393" t="s">
        <v>137</v>
      </c>
      <c r="K5393" t="s">
        <v>245</v>
      </c>
      <c r="L5393" t="s">
        <v>15527</v>
      </c>
      <c r="M5393" t="s">
        <v>15528</v>
      </c>
      <c r="N5393">
        <v>7.3436111110000004</v>
      </c>
      <c r="O5393">
        <v>1</v>
      </c>
      <c r="P5393">
        <v>761</v>
      </c>
      <c r="Q5393">
        <v>75</v>
      </c>
      <c r="R5393">
        <v>148</v>
      </c>
      <c r="S5393">
        <v>14</v>
      </c>
      <c r="T5393">
        <v>111</v>
      </c>
      <c r="U5393">
        <v>1</v>
      </c>
      <c r="V5393">
        <v>0</v>
      </c>
      <c r="W5393">
        <v>5.1695238821615197</v>
      </c>
      <c r="X5393">
        <v>1604.8569030810986</v>
      </c>
      <c r="Y5393">
        <v>4967.6888402838522</v>
      </c>
      <c r="Z5393">
        <v>3979.0835681204685</v>
      </c>
      <c r="AA5393">
        <v>443.91874054906458</v>
      </c>
      <c r="AB5393">
        <v>1041.2402083555735</v>
      </c>
      <c r="AC5393">
        <v>135.028402912384</v>
      </c>
      <c r="AD5393">
        <v>0</v>
      </c>
      <c r="AE5393">
        <v>12176.986187184602</v>
      </c>
    </row>
    <row r="5394" spans="1:31" x14ac:dyDescent="0.25">
      <c r="A5394">
        <v>2371006</v>
      </c>
      <c r="B5394">
        <v>1</v>
      </c>
      <c r="C5394" t="s">
        <v>80</v>
      </c>
      <c r="D5394" t="s">
        <v>83</v>
      </c>
      <c r="E5394" t="s">
        <v>148</v>
      </c>
      <c r="F5394" t="s">
        <v>15529</v>
      </c>
      <c r="G5394" t="s">
        <v>160</v>
      </c>
      <c r="H5394" t="s">
        <v>151</v>
      </c>
      <c r="I5394" t="s">
        <v>136</v>
      </c>
      <c r="J5394" t="s">
        <v>137</v>
      </c>
      <c r="K5394" t="s">
        <v>138</v>
      </c>
      <c r="L5394" t="s">
        <v>15530</v>
      </c>
      <c r="M5394" t="s">
        <v>15531</v>
      </c>
      <c r="N5394">
        <v>0.98805555499999997</v>
      </c>
      <c r="O5394">
        <v>0</v>
      </c>
      <c r="P5394">
        <v>2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0.67273302264040558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0.67273302264040558</v>
      </c>
    </row>
    <row r="5395" spans="1:31" x14ac:dyDescent="0.25">
      <c r="A5395">
        <v>2371000</v>
      </c>
      <c r="B5395">
        <v>1</v>
      </c>
      <c r="C5395" t="s">
        <v>80</v>
      </c>
      <c r="D5395" t="s">
        <v>85</v>
      </c>
      <c r="E5395" t="s">
        <v>148</v>
      </c>
      <c r="F5395" t="s">
        <v>15532</v>
      </c>
      <c r="G5395" t="s">
        <v>160</v>
      </c>
      <c r="H5395" t="s">
        <v>151</v>
      </c>
      <c r="I5395" t="s">
        <v>136</v>
      </c>
      <c r="J5395" t="s">
        <v>137</v>
      </c>
      <c r="K5395" t="s">
        <v>138</v>
      </c>
      <c r="L5395" t="s">
        <v>15533</v>
      </c>
      <c r="M5395" t="s">
        <v>15534</v>
      </c>
      <c r="N5395">
        <v>2.2791666660000001</v>
      </c>
      <c r="O5395">
        <v>0</v>
      </c>
      <c r="P5395">
        <v>4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5.2434932885368095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5.2434932885368095</v>
      </c>
    </row>
    <row r="5396" spans="1:31" x14ac:dyDescent="0.25">
      <c r="A5396">
        <v>2370900</v>
      </c>
      <c r="B5396">
        <v>1</v>
      </c>
      <c r="C5396" t="s">
        <v>80</v>
      </c>
      <c r="D5396" t="s">
        <v>93</v>
      </c>
      <c r="E5396" t="s">
        <v>148</v>
      </c>
      <c r="F5396" t="s">
        <v>15535</v>
      </c>
      <c r="G5396" t="s">
        <v>160</v>
      </c>
      <c r="H5396" t="s">
        <v>151</v>
      </c>
      <c r="I5396" t="s">
        <v>136</v>
      </c>
      <c r="J5396" t="s">
        <v>137</v>
      </c>
      <c r="K5396" t="s">
        <v>138</v>
      </c>
      <c r="L5396" t="s">
        <v>15536</v>
      </c>
      <c r="M5396" t="s">
        <v>15537</v>
      </c>
      <c r="N5396">
        <v>1.9711111109999999</v>
      </c>
      <c r="O5396">
        <v>0</v>
      </c>
      <c r="P5396">
        <v>1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1.0756178163400363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1.0756178163400363</v>
      </c>
    </row>
    <row r="5397" spans="1:31" x14ac:dyDescent="0.25">
      <c r="A5397">
        <v>2370774</v>
      </c>
      <c r="B5397">
        <v>1</v>
      </c>
      <c r="C5397" t="s">
        <v>81</v>
      </c>
      <c r="D5397" t="s">
        <v>112</v>
      </c>
      <c r="E5397" t="s">
        <v>132</v>
      </c>
      <c r="F5397" t="s">
        <v>15538</v>
      </c>
      <c r="G5397" t="s">
        <v>134</v>
      </c>
      <c r="H5397" t="s">
        <v>135</v>
      </c>
      <c r="I5397" t="s">
        <v>136</v>
      </c>
      <c r="J5397" t="s">
        <v>137</v>
      </c>
      <c r="K5397" t="s">
        <v>138</v>
      </c>
      <c r="L5397" t="s">
        <v>15539</v>
      </c>
      <c r="M5397" t="s">
        <v>15540</v>
      </c>
      <c r="N5397">
        <v>0.78749999999999998</v>
      </c>
      <c r="O5397">
        <v>0</v>
      </c>
      <c r="P5397">
        <v>85</v>
      </c>
      <c r="Q5397">
        <v>0</v>
      </c>
      <c r="R5397">
        <v>4</v>
      </c>
      <c r="S5397">
        <v>0</v>
      </c>
      <c r="T5397">
        <v>2</v>
      </c>
      <c r="U5397">
        <v>0</v>
      </c>
      <c r="V5397">
        <v>0</v>
      </c>
      <c r="W5397">
        <v>0</v>
      </c>
      <c r="X5397">
        <v>16.875306676513183</v>
      </c>
      <c r="Y5397">
        <v>0</v>
      </c>
      <c r="Z5397">
        <v>0.8503382765133517</v>
      </c>
      <c r="AA5397">
        <v>0</v>
      </c>
      <c r="AB5397">
        <v>2.2071044716528854</v>
      </c>
      <c r="AC5397">
        <v>0</v>
      </c>
      <c r="AD5397">
        <v>0</v>
      </c>
      <c r="AE5397">
        <v>19.932749424679422</v>
      </c>
    </row>
    <row r="5398" spans="1:31" x14ac:dyDescent="0.25">
      <c r="A5398">
        <v>2371026</v>
      </c>
      <c r="B5398">
        <v>1</v>
      </c>
      <c r="C5398" t="s">
        <v>80</v>
      </c>
      <c r="D5398" t="s">
        <v>82</v>
      </c>
      <c r="E5398" t="s">
        <v>148</v>
      </c>
      <c r="F5398" t="s">
        <v>15541</v>
      </c>
      <c r="G5398" t="s">
        <v>156</v>
      </c>
      <c r="H5398" t="s">
        <v>151</v>
      </c>
      <c r="I5398" t="s">
        <v>136</v>
      </c>
      <c r="J5398" t="s">
        <v>137</v>
      </c>
      <c r="K5398" t="s">
        <v>138</v>
      </c>
      <c r="L5398" t="s">
        <v>15542</v>
      </c>
      <c r="M5398" t="s">
        <v>15543</v>
      </c>
      <c r="N5398">
        <v>2.6436111109999998</v>
      </c>
      <c r="O5398">
        <v>0</v>
      </c>
      <c r="P5398">
        <v>3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3.0291010007015005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3.0291010007015005</v>
      </c>
    </row>
    <row r="5399" spans="1:31" x14ac:dyDescent="0.25">
      <c r="A5399">
        <v>2370834</v>
      </c>
      <c r="B5399">
        <v>1</v>
      </c>
      <c r="C5399" t="s">
        <v>80</v>
      </c>
      <c r="D5399" t="s">
        <v>84</v>
      </c>
      <c r="E5399" t="s">
        <v>148</v>
      </c>
      <c r="F5399" t="s">
        <v>15544</v>
      </c>
      <c r="G5399" t="s">
        <v>160</v>
      </c>
      <c r="H5399" t="s">
        <v>151</v>
      </c>
      <c r="I5399" t="s">
        <v>136</v>
      </c>
      <c r="J5399" t="s">
        <v>137</v>
      </c>
      <c r="K5399" t="s">
        <v>138</v>
      </c>
      <c r="L5399" t="s">
        <v>15545</v>
      </c>
      <c r="M5399" t="s">
        <v>15546</v>
      </c>
      <c r="N5399">
        <v>2.855555555</v>
      </c>
      <c r="O5399">
        <v>0</v>
      </c>
      <c r="P5399">
        <v>4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3.4481276277534163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3.4481276277534163</v>
      </c>
    </row>
    <row r="5400" spans="1:31" x14ac:dyDescent="0.25">
      <c r="A5400">
        <v>2370648</v>
      </c>
      <c r="B5400">
        <v>1</v>
      </c>
      <c r="C5400" t="s">
        <v>80</v>
      </c>
      <c r="D5400" t="s">
        <v>85</v>
      </c>
      <c r="E5400" t="s">
        <v>148</v>
      </c>
      <c r="F5400" t="s">
        <v>15547</v>
      </c>
      <c r="G5400" t="s">
        <v>150</v>
      </c>
      <c r="H5400" t="s">
        <v>151</v>
      </c>
      <c r="I5400" t="s">
        <v>136</v>
      </c>
      <c r="J5400" t="s">
        <v>137</v>
      </c>
      <c r="K5400" t="s">
        <v>138</v>
      </c>
      <c r="L5400" t="s">
        <v>15548</v>
      </c>
      <c r="M5400" t="s">
        <v>15549</v>
      </c>
      <c r="N5400">
        <v>0.98499999999999999</v>
      </c>
      <c r="O5400">
        <v>0</v>
      </c>
      <c r="P5400">
        <v>2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0.94001775168857993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0.94001775168857993</v>
      </c>
    </row>
    <row r="5401" spans="1:31" x14ac:dyDescent="0.25">
      <c r="A5401">
        <v>2370668</v>
      </c>
      <c r="B5401">
        <v>1</v>
      </c>
      <c r="C5401" t="s">
        <v>81</v>
      </c>
      <c r="D5401" t="s">
        <v>117</v>
      </c>
      <c r="E5401" t="s">
        <v>171</v>
      </c>
      <c r="F5401" t="s">
        <v>15550</v>
      </c>
      <c r="G5401" t="s">
        <v>244</v>
      </c>
      <c r="H5401" t="s">
        <v>135</v>
      </c>
      <c r="I5401" t="s">
        <v>136</v>
      </c>
      <c r="J5401" t="s">
        <v>137</v>
      </c>
      <c r="K5401" t="s">
        <v>245</v>
      </c>
      <c r="L5401" t="s">
        <v>15551</v>
      </c>
      <c r="M5401" t="s">
        <v>15552</v>
      </c>
      <c r="N5401">
        <v>3.4533333329999998</v>
      </c>
      <c r="O5401">
        <v>0</v>
      </c>
      <c r="P5401">
        <v>323</v>
      </c>
      <c r="Q5401">
        <v>15</v>
      </c>
      <c r="R5401">
        <v>24</v>
      </c>
      <c r="S5401">
        <v>8</v>
      </c>
      <c r="T5401">
        <v>31</v>
      </c>
      <c r="U5401">
        <v>1</v>
      </c>
      <c r="V5401">
        <v>0</v>
      </c>
      <c r="W5401">
        <v>0</v>
      </c>
      <c r="X5401">
        <v>151.82156548479574</v>
      </c>
      <c r="Y5401">
        <v>506.07904106970886</v>
      </c>
      <c r="Z5401">
        <v>151.76639327637906</v>
      </c>
      <c r="AA5401">
        <v>92.110688643606665</v>
      </c>
      <c r="AB5401">
        <v>77.236226599136714</v>
      </c>
      <c r="AC5401">
        <v>409.06763286430601</v>
      </c>
      <c r="AD5401">
        <v>0</v>
      </c>
      <c r="AE5401">
        <v>1388.081547937933</v>
      </c>
    </row>
    <row r="5402" spans="1:31" x14ac:dyDescent="0.25">
      <c r="A5402">
        <v>2371046</v>
      </c>
      <c r="B5402">
        <v>1</v>
      </c>
      <c r="C5402" t="s">
        <v>80</v>
      </c>
      <c r="D5402" t="s">
        <v>105</v>
      </c>
      <c r="E5402" t="s">
        <v>148</v>
      </c>
      <c r="F5402" t="s">
        <v>15553</v>
      </c>
      <c r="G5402" t="s">
        <v>240</v>
      </c>
      <c r="H5402" t="s">
        <v>151</v>
      </c>
      <c r="I5402" t="s">
        <v>136</v>
      </c>
      <c r="J5402" t="s">
        <v>137</v>
      </c>
      <c r="K5402" t="s">
        <v>138</v>
      </c>
      <c r="L5402" t="s">
        <v>15554</v>
      </c>
      <c r="M5402" t="s">
        <v>15555</v>
      </c>
      <c r="N5402">
        <v>2.7275</v>
      </c>
      <c r="O5402">
        <v>0</v>
      </c>
      <c r="P5402">
        <v>7</v>
      </c>
      <c r="Q5402">
        <v>0</v>
      </c>
      <c r="R5402">
        <v>0</v>
      </c>
      <c r="S5402">
        <v>0</v>
      </c>
      <c r="T5402">
        <v>2</v>
      </c>
      <c r="U5402">
        <v>0</v>
      </c>
      <c r="V5402">
        <v>0</v>
      </c>
      <c r="W5402">
        <v>0</v>
      </c>
      <c r="X5402">
        <v>6.4345682941858833</v>
      </c>
      <c r="Y5402">
        <v>0</v>
      </c>
      <c r="Z5402">
        <v>0</v>
      </c>
      <c r="AA5402">
        <v>0</v>
      </c>
      <c r="AB5402">
        <v>14.624026415051366</v>
      </c>
      <c r="AC5402">
        <v>0</v>
      </c>
      <c r="AD5402">
        <v>0</v>
      </c>
      <c r="AE5402">
        <v>21.058594709237248</v>
      </c>
    </row>
    <row r="5403" spans="1:31" x14ac:dyDescent="0.25">
      <c r="A5403">
        <v>2371146</v>
      </c>
      <c r="B5403">
        <v>1</v>
      </c>
      <c r="C5403" t="s">
        <v>80</v>
      </c>
      <c r="D5403" t="s">
        <v>105</v>
      </c>
      <c r="E5403" t="s">
        <v>225</v>
      </c>
      <c r="F5403" t="s">
        <v>7969</v>
      </c>
      <c r="G5403" t="s">
        <v>219</v>
      </c>
      <c r="H5403" t="s">
        <v>151</v>
      </c>
      <c r="I5403" t="s">
        <v>136</v>
      </c>
      <c r="J5403" t="s">
        <v>137</v>
      </c>
      <c r="K5403" t="s">
        <v>138</v>
      </c>
      <c r="L5403" t="s">
        <v>15556</v>
      </c>
      <c r="M5403" t="s">
        <v>15557</v>
      </c>
      <c r="N5403">
        <v>0.811111111</v>
      </c>
      <c r="O5403">
        <v>0</v>
      </c>
      <c r="P5403">
        <v>0</v>
      </c>
      <c r="Q5403">
        <v>0</v>
      </c>
      <c r="R5403">
        <v>15</v>
      </c>
      <c r="S5403">
        <v>0</v>
      </c>
      <c r="T5403">
        <v>1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24.158451971114449</v>
      </c>
      <c r="AA5403">
        <v>0</v>
      </c>
      <c r="AB5403">
        <v>0.286849312282</v>
      </c>
      <c r="AC5403">
        <v>0</v>
      </c>
      <c r="AD5403">
        <v>0</v>
      </c>
      <c r="AE5403">
        <v>24.44530128339645</v>
      </c>
    </row>
    <row r="5404" spans="1:31" x14ac:dyDescent="0.25">
      <c r="A5404">
        <v>2370800</v>
      </c>
      <c r="B5404">
        <v>1</v>
      </c>
      <c r="C5404" t="s">
        <v>80</v>
      </c>
      <c r="D5404" t="s">
        <v>84</v>
      </c>
      <c r="E5404" t="s">
        <v>148</v>
      </c>
      <c r="F5404" t="s">
        <v>15558</v>
      </c>
      <c r="G5404" t="s">
        <v>181</v>
      </c>
      <c r="H5404" t="s">
        <v>151</v>
      </c>
      <c r="I5404" t="s">
        <v>136</v>
      </c>
      <c r="J5404" t="s">
        <v>3</v>
      </c>
      <c r="K5404" t="s">
        <v>138</v>
      </c>
      <c r="L5404" t="s">
        <v>15559</v>
      </c>
      <c r="M5404" t="s">
        <v>15560</v>
      </c>
      <c r="N5404">
        <v>2.1427777770000001</v>
      </c>
      <c r="O5404">
        <v>0</v>
      </c>
      <c r="P5404">
        <v>12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5.2125335565624473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5.2125335565624473</v>
      </c>
    </row>
    <row r="5405" spans="1:31" x14ac:dyDescent="0.25">
      <c r="A5405">
        <v>2371015</v>
      </c>
      <c r="B5405">
        <v>1</v>
      </c>
      <c r="C5405" t="s">
        <v>81</v>
      </c>
      <c r="D5405" t="s">
        <v>127</v>
      </c>
      <c r="E5405" t="s">
        <v>132</v>
      </c>
      <c r="F5405" t="s">
        <v>15561</v>
      </c>
      <c r="G5405" t="s">
        <v>168</v>
      </c>
      <c r="H5405" t="s">
        <v>135</v>
      </c>
      <c r="I5405" t="s">
        <v>136</v>
      </c>
      <c r="J5405" t="s">
        <v>137</v>
      </c>
      <c r="K5405" t="s">
        <v>138</v>
      </c>
      <c r="L5405" t="s">
        <v>15562</v>
      </c>
      <c r="M5405" t="s">
        <v>15563</v>
      </c>
      <c r="N5405">
        <v>2.4441666660000001</v>
      </c>
      <c r="O5405">
        <v>0</v>
      </c>
      <c r="P5405">
        <v>0</v>
      </c>
      <c r="Q5405">
        <v>9</v>
      </c>
      <c r="R5405">
        <v>8</v>
      </c>
      <c r="S5405">
        <v>2</v>
      </c>
      <c r="T5405">
        <v>2</v>
      </c>
      <c r="U5405">
        <v>0</v>
      </c>
      <c r="V5405">
        <v>0</v>
      </c>
      <c r="W5405">
        <v>0</v>
      </c>
      <c r="X5405">
        <v>0</v>
      </c>
      <c r="Y5405">
        <v>37.829535395030469</v>
      </c>
      <c r="Z5405">
        <v>81.314286210104513</v>
      </c>
      <c r="AA5405">
        <v>22.708657459317333</v>
      </c>
      <c r="AB5405">
        <v>9.6989931355775152</v>
      </c>
      <c r="AC5405">
        <v>0</v>
      </c>
      <c r="AD5405">
        <v>0</v>
      </c>
      <c r="AE5405">
        <v>151.55147220002982</v>
      </c>
    </row>
    <row r="5406" spans="1:31" x14ac:dyDescent="0.25">
      <c r="A5406">
        <v>2370660</v>
      </c>
      <c r="B5406">
        <v>1</v>
      </c>
      <c r="C5406" t="s">
        <v>80</v>
      </c>
      <c r="D5406" t="s">
        <v>95</v>
      </c>
      <c r="E5406" t="s">
        <v>132</v>
      </c>
      <c r="F5406" t="s">
        <v>15564</v>
      </c>
      <c r="G5406" t="s">
        <v>134</v>
      </c>
      <c r="H5406" t="s">
        <v>135</v>
      </c>
      <c r="I5406" t="s">
        <v>136</v>
      </c>
      <c r="J5406" t="s">
        <v>137</v>
      </c>
      <c r="K5406" t="s">
        <v>138</v>
      </c>
      <c r="L5406" t="s">
        <v>15565</v>
      </c>
      <c r="M5406" t="s">
        <v>15566</v>
      </c>
      <c r="N5406">
        <v>0.99750000000000005</v>
      </c>
      <c r="O5406">
        <v>0</v>
      </c>
      <c r="P5406">
        <v>160</v>
      </c>
      <c r="Q5406">
        <v>0</v>
      </c>
      <c r="R5406">
        <v>0</v>
      </c>
      <c r="S5406">
        <v>0</v>
      </c>
      <c r="T5406">
        <v>9</v>
      </c>
      <c r="U5406">
        <v>0</v>
      </c>
      <c r="V5406">
        <v>0</v>
      </c>
      <c r="W5406">
        <v>0</v>
      </c>
      <c r="X5406">
        <v>38.802839059208317</v>
      </c>
      <c r="Y5406">
        <v>0</v>
      </c>
      <c r="Z5406">
        <v>0</v>
      </c>
      <c r="AA5406">
        <v>0</v>
      </c>
      <c r="AB5406">
        <v>11.911991971402946</v>
      </c>
      <c r="AC5406">
        <v>0</v>
      </c>
      <c r="AD5406">
        <v>0</v>
      </c>
      <c r="AE5406">
        <v>50.714831030611265</v>
      </c>
    </row>
    <row r="5407" spans="1:31" x14ac:dyDescent="0.25">
      <c r="A5407">
        <v>2371201</v>
      </c>
      <c r="B5407">
        <v>1</v>
      </c>
      <c r="C5407" t="s">
        <v>80</v>
      </c>
      <c r="D5407" t="s">
        <v>92</v>
      </c>
      <c r="E5407" t="s">
        <v>148</v>
      </c>
      <c r="F5407" t="s">
        <v>15567</v>
      </c>
      <c r="G5407" t="s">
        <v>240</v>
      </c>
      <c r="H5407" t="s">
        <v>151</v>
      </c>
      <c r="I5407" t="s">
        <v>136</v>
      </c>
      <c r="J5407" t="s">
        <v>137</v>
      </c>
      <c r="K5407" t="s">
        <v>138</v>
      </c>
      <c r="L5407" t="s">
        <v>15568</v>
      </c>
      <c r="M5407" t="s">
        <v>15569</v>
      </c>
      <c r="N5407">
        <v>3.5391666659999999</v>
      </c>
      <c r="O5407">
        <v>0</v>
      </c>
      <c r="P5407">
        <v>1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1.0176099811052501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1.0176099811052501</v>
      </c>
    </row>
    <row r="5408" spans="1:31" x14ac:dyDescent="0.25">
      <c r="A5408">
        <v>2370992</v>
      </c>
      <c r="B5408">
        <v>1</v>
      </c>
      <c r="C5408" t="s">
        <v>80</v>
      </c>
      <c r="D5408" t="s">
        <v>107</v>
      </c>
      <c r="E5408" t="s">
        <v>132</v>
      </c>
      <c r="F5408" t="s">
        <v>15570</v>
      </c>
      <c r="G5408" t="s">
        <v>244</v>
      </c>
      <c r="H5408" t="s">
        <v>135</v>
      </c>
      <c r="I5408" t="s">
        <v>136</v>
      </c>
      <c r="J5408" t="s">
        <v>137</v>
      </c>
      <c r="K5408" t="s">
        <v>245</v>
      </c>
      <c r="L5408" t="s">
        <v>15571</v>
      </c>
      <c r="M5408" t="s">
        <v>15572</v>
      </c>
      <c r="N5408">
        <v>7.3333333329999997</v>
      </c>
      <c r="O5408">
        <v>0</v>
      </c>
      <c r="P5408">
        <v>75</v>
      </c>
      <c r="Q5408">
        <v>0</v>
      </c>
      <c r="R5408">
        <v>0</v>
      </c>
      <c r="S5408">
        <v>0</v>
      </c>
      <c r="T5408">
        <v>30</v>
      </c>
      <c r="U5408">
        <v>0</v>
      </c>
      <c r="V5408">
        <v>0</v>
      </c>
      <c r="W5408">
        <v>0</v>
      </c>
      <c r="X5408">
        <v>129.82757659492492</v>
      </c>
      <c r="Y5408">
        <v>0</v>
      </c>
      <c r="Z5408">
        <v>0</v>
      </c>
      <c r="AA5408">
        <v>0</v>
      </c>
      <c r="AB5408">
        <v>57.390502581159993</v>
      </c>
      <c r="AC5408">
        <v>0</v>
      </c>
      <c r="AD5408">
        <v>0</v>
      </c>
      <c r="AE5408">
        <v>187.21807917608493</v>
      </c>
    </row>
    <row r="5409" spans="1:31" x14ac:dyDescent="0.25">
      <c r="A5409">
        <v>2370614</v>
      </c>
      <c r="B5409">
        <v>1</v>
      </c>
      <c r="C5409" t="s">
        <v>80</v>
      </c>
      <c r="D5409" t="s">
        <v>96</v>
      </c>
      <c r="E5409" t="s">
        <v>148</v>
      </c>
      <c r="F5409" t="s">
        <v>15573</v>
      </c>
      <c r="G5409" t="s">
        <v>240</v>
      </c>
      <c r="H5409" t="s">
        <v>151</v>
      </c>
      <c r="I5409" t="s">
        <v>136</v>
      </c>
      <c r="J5409" t="s">
        <v>137</v>
      </c>
      <c r="K5409" t="s">
        <v>138</v>
      </c>
      <c r="L5409" t="s">
        <v>15574</v>
      </c>
      <c r="M5409" t="s">
        <v>15575</v>
      </c>
      <c r="N5409">
        <v>2.1924999999999999</v>
      </c>
      <c r="O5409">
        <v>0</v>
      </c>
      <c r="P5409">
        <v>2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0.95997458032745353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0.95997458032745353</v>
      </c>
    </row>
    <row r="5410" spans="1:31" x14ac:dyDescent="0.25">
      <c r="A5410">
        <v>2370723</v>
      </c>
      <c r="B5410">
        <v>1</v>
      </c>
      <c r="C5410" t="s">
        <v>80</v>
      </c>
      <c r="D5410" t="s">
        <v>106</v>
      </c>
      <c r="E5410" t="s">
        <v>166</v>
      </c>
      <c r="F5410" t="s">
        <v>565</v>
      </c>
      <c r="G5410" t="s">
        <v>244</v>
      </c>
      <c r="H5410" t="s">
        <v>135</v>
      </c>
      <c r="I5410" t="s">
        <v>136</v>
      </c>
      <c r="J5410" t="s">
        <v>137</v>
      </c>
      <c r="K5410" t="s">
        <v>245</v>
      </c>
      <c r="L5410" t="s">
        <v>15576</v>
      </c>
      <c r="M5410" t="s">
        <v>15577</v>
      </c>
      <c r="N5410">
        <v>8.2886111109999998</v>
      </c>
      <c r="O5410">
        <v>0</v>
      </c>
      <c r="P5410">
        <v>8</v>
      </c>
      <c r="Q5410">
        <v>29</v>
      </c>
      <c r="R5410">
        <v>73</v>
      </c>
      <c r="S5410">
        <v>10</v>
      </c>
      <c r="T5410">
        <v>20</v>
      </c>
      <c r="U5410">
        <v>1</v>
      </c>
      <c r="V5410">
        <v>0</v>
      </c>
      <c r="W5410">
        <v>0</v>
      </c>
      <c r="X5410">
        <v>56.451028277899781</v>
      </c>
      <c r="Y5410">
        <v>2578.7669151833097</v>
      </c>
      <c r="Z5410">
        <v>2745.3145247535313</v>
      </c>
      <c r="AA5410">
        <v>760.14971659159687</v>
      </c>
      <c r="AB5410">
        <v>1224.8717955936897</v>
      </c>
      <c r="AC5410">
        <v>152.56491961734471</v>
      </c>
      <c r="AD5410">
        <v>0</v>
      </c>
      <c r="AE5410">
        <v>7518.1189000173717</v>
      </c>
    </row>
    <row r="5411" spans="1:31" x14ac:dyDescent="0.25">
      <c r="A5411">
        <v>2371032</v>
      </c>
      <c r="B5411">
        <v>1</v>
      </c>
      <c r="C5411" t="s">
        <v>80</v>
      </c>
      <c r="D5411" t="s">
        <v>95</v>
      </c>
      <c r="E5411" t="s">
        <v>225</v>
      </c>
      <c r="F5411" t="s">
        <v>15578</v>
      </c>
      <c r="G5411" t="s">
        <v>156</v>
      </c>
      <c r="H5411" t="s">
        <v>151</v>
      </c>
      <c r="I5411" t="s">
        <v>136</v>
      </c>
      <c r="J5411" t="s">
        <v>137</v>
      </c>
      <c r="K5411" t="s">
        <v>138</v>
      </c>
      <c r="L5411" t="s">
        <v>15579</v>
      </c>
      <c r="M5411" t="s">
        <v>15580</v>
      </c>
      <c r="N5411">
        <v>0.49722222199999999</v>
      </c>
      <c r="O5411">
        <v>0</v>
      </c>
      <c r="P5411">
        <v>79</v>
      </c>
      <c r="Q5411">
        <v>0</v>
      </c>
      <c r="R5411">
        <v>0</v>
      </c>
      <c r="S5411">
        <v>0</v>
      </c>
      <c r="T5411">
        <v>4</v>
      </c>
      <c r="U5411">
        <v>0</v>
      </c>
      <c r="V5411">
        <v>0</v>
      </c>
      <c r="W5411">
        <v>0</v>
      </c>
      <c r="X5411">
        <v>10.631488082895402</v>
      </c>
      <c r="Y5411">
        <v>0</v>
      </c>
      <c r="Z5411">
        <v>0</v>
      </c>
      <c r="AA5411">
        <v>0</v>
      </c>
      <c r="AB5411">
        <v>0.49181309123906675</v>
      </c>
      <c r="AC5411">
        <v>0</v>
      </c>
      <c r="AD5411">
        <v>0</v>
      </c>
      <c r="AE5411">
        <v>11.123301174134468</v>
      </c>
    </row>
    <row r="5412" spans="1:31" x14ac:dyDescent="0.25">
      <c r="A5412">
        <v>2371115</v>
      </c>
      <c r="B5412">
        <v>1</v>
      </c>
      <c r="C5412" t="s">
        <v>80</v>
      </c>
      <c r="D5412" t="s">
        <v>84</v>
      </c>
      <c r="E5412" t="s">
        <v>320</v>
      </c>
      <c r="F5412" t="s">
        <v>15581</v>
      </c>
      <c r="G5412" t="s">
        <v>168</v>
      </c>
      <c r="H5412" t="s">
        <v>135</v>
      </c>
      <c r="I5412" t="s">
        <v>136</v>
      </c>
      <c r="J5412" t="s">
        <v>137</v>
      </c>
      <c r="K5412" t="s">
        <v>138</v>
      </c>
      <c r="L5412" t="s">
        <v>15582</v>
      </c>
      <c r="M5412" t="s">
        <v>15583</v>
      </c>
      <c r="N5412">
        <v>1.285833333</v>
      </c>
      <c r="O5412">
        <v>0</v>
      </c>
      <c r="P5412">
        <v>16227</v>
      </c>
      <c r="Q5412">
        <v>0</v>
      </c>
      <c r="R5412">
        <v>0</v>
      </c>
      <c r="S5412">
        <v>0</v>
      </c>
      <c r="T5412">
        <v>1627</v>
      </c>
      <c r="U5412">
        <v>0</v>
      </c>
      <c r="V5412">
        <v>5</v>
      </c>
      <c r="W5412">
        <v>0</v>
      </c>
      <c r="X5412">
        <v>7503.9869995972422</v>
      </c>
      <c r="Y5412">
        <v>0</v>
      </c>
      <c r="Z5412">
        <v>0</v>
      </c>
      <c r="AA5412">
        <v>0</v>
      </c>
      <c r="AB5412">
        <v>4014.8332633731516</v>
      </c>
      <c r="AC5412">
        <v>0</v>
      </c>
      <c r="AD5412">
        <v>202.47764705372435</v>
      </c>
      <c r="AE5412">
        <v>11721.297910024117</v>
      </c>
    </row>
    <row r="5413" spans="1:31" x14ac:dyDescent="0.25">
      <c r="A5413">
        <v>2370677</v>
      </c>
      <c r="B5413">
        <v>1</v>
      </c>
      <c r="C5413" t="s">
        <v>81</v>
      </c>
      <c r="D5413" t="s">
        <v>123</v>
      </c>
      <c r="E5413" t="s">
        <v>148</v>
      </c>
      <c r="F5413" t="s">
        <v>15584</v>
      </c>
      <c r="G5413" t="s">
        <v>160</v>
      </c>
      <c r="H5413" t="s">
        <v>151</v>
      </c>
      <c r="I5413" t="s">
        <v>136</v>
      </c>
      <c r="J5413" t="s">
        <v>137</v>
      </c>
      <c r="K5413" t="s">
        <v>138</v>
      </c>
      <c r="L5413" t="s">
        <v>15585</v>
      </c>
      <c r="M5413" t="s">
        <v>15586</v>
      </c>
      <c r="N5413">
        <v>1.5075000000000001</v>
      </c>
      <c r="O5413">
        <v>0</v>
      </c>
      <c r="P5413">
        <v>2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0.2441039037197989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0.2441039037197989</v>
      </c>
    </row>
    <row r="5414" spans="1:31" x14ac:dyDescent="0.25">
      <c r="A5414">
        <v>2370929</v>
      </c>
      <c r="B5414">
        <v>1</v>
      </c>
      <c r="C5414" t="s">
        <v>81</v>
      </c>
      <c r="D5414" t="s">
        <v>120</v>
      </c>
      <c r="E5414" t="s">
        <v>148</v>
      </c>
      <c r="F5414" t="s">
        <v>15587</v>
      </c>
      <c r="G5414" t="s">
        <v>181</v>
      </c>
      <c r="H5414" t="s">
        <v>151</v>
      </c>
      <c r="I5414" t="s">
        <v>136</v>
      </c>
      <c r="J5414" t="s">
        <v>137</v>
      </c>
      <c r="K5414" t="s">
        <v>138</v>
      </c>
      <c r="L5414" t="s">
        <v>15588</v>
      </c>
      <c r="M5414" t="s">
        <v>15589</v>
      </c>
      <c r="N5414">
        <v>0.94416666599999999</v>
      </c>
      <c r="O5414">
        <v>0</v>
      </c>
      <c r="P5414">
        <v>2</v>
      </c>
      <c r="Q5414">
        <v>0</v>
      </c>
      <c r="R5414">
        <v>0</v>
      </c>
      <c r="S5414">
        <v>0</v>
      </c>
      <c r="T5414">
        <v>1</v>
      </c>
      <c r="U5414">
        <v>0</v>
      </c>
      <c r="V5414">
        <v>0</v>
      </c>
      <c r="W5414">
        <v>0</v>
      </c>
      <c r="X5414">
        <v>0.94816802967534852</v>
      </c>
      <c r="Y5414">
        <v>0</v>
      </c>
      <c r="Z5414">
        <v>0</v>
      </c>
      <c r="AA5414">
        <v>0</v>
      </c>
      <c r="AB5414">
        <v>3.5618825699141664E-3</v>
      </c>
      <c r="AC5414">
        <v>0</v>
      </c>
      <c r="AD5414">
        <v>0</v>
      </c>
      <c r="AE5414">
        <v>0.95172991224526271</v>
      </c>
    </row>
    <row r="5415" spans="1:31" x14ac:dyDescent="0.25">
      <c r="A5415">
        <v>2370906</v>
      </c>
      <c r="B5415">
        <v>1</v>
      </c>
      <c r="C5415" t="s">
        <v>80</v>
      </c>
      <c r="D5415" t="s">
        <v>110</v>
      </c>
      <c r="E5415" t="s">
        <v>148</v>
      </c>
      <c r="F5415" t="s">
        <v>15590</v>
      </c>
      <c r="G5415" t="s">
        <v>160</v>
      </c>
      <c r="H5415" t="s">
        <v>151</v>
      </c>
      <c r="I5415" t="s">
        <v>136</v>
      </c>
      <c r="J5415" t="s">
        <v>137</v>
      </c>
      <c r="K5415" t="s">
        <v>138</v>
      </c>
      <c r="L5415" t="s">
        <v>15591</v>
      </c>
      <c r="M5415" t="s">
        <v>15592</v>
      </c>
      <c r="N5415">
        <v>2.3777777769999999</v>
      </c>
      <c r="O5415">
        <v>0</v>
      </c>
      <c r="P5415">
        <v>25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22.603321332063278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22.603321332063278</v>
      </c>
    </row>
    <row r="5416" spans="1:31" x14ac:dyDescent="0.25">
      <c r="A5416">
        <v>2370720</v>
      </c>
      <c r="B5416">
        <v>1</v>
      </c>
      <c r="C5416" t="s">
        <v>80</v>
      </c>
      <c r="D5416" t="s">
        <v>106</v>
      </c>
      <c r="E5416" t="s">
        <v>171</v>
      </c>
      <c r="F5416" t="s">
        <v>15593</v>
      </c>
      <c r="G5416" t="s">
        <v>244</v>
      </c>
      <c r="H5416" t="s">
        <v>135</v>
      </c>
      <c r="I5416" t="s">
        <v>136</v>
      </c>
      <c r="J5416" t="s">
        <v>137</v>
      </c>
      <c r="K5416" t="s">
        <v>245</v>
      </c>
      <c r="L5416" t="s">
        <v>15594</v>
      </c>
      <c r="M5416" t="s">
        <v>15595</v>
      </c>
      <c r="N5416">
        <v>8.5172222219999991</v>
      </c>
      <c r="O5416">
        <v>0</v>
      </c>
      <c r="P5416">
        <v>347</v>
      </c>
      <c r="Q5416">
        <v>2</v>
      </c>
      <c r="R5416">
        <v>36</v>
      </c>
      <c r="S5416">
        <v>4</v>
      </c>
      <c r="T5416">
        <v>39</v>
      </c>
      <c r="U5416">
        <v>0</v>
      </c>
      <c r="V5416">
        <v>0</v>
      </c>
      <c r="W5416">
        <v>0</v>
      </c>
      <c r="X5416">
        <v>529.85919611080692</v>
      </c>
      <c r="Y5416">
        <v>82.434372371628015</v>
      </c>
      <c r="Z5416">
        <v>913.33483892421009</v>
      </c>
      <c r="AA5416">
        <v>64.201678523182522</v>
      </c>
      <c r="AB5416">
        <v>404.32620743774686</v>
      </c>
      <c r="AC5416">
        <v>0</v>
      </c>
      <c r="AD5416">
        <v>0</v>
      </c>
      <c r="AE5416">
        <v>1994.1562933675743</v>
      </c>
    </row>
    <row r="5417" spans="1:31" x14ac:dyDescent="0.25">
      <c r="A5417">
        <v>2370763</v>
      </c>
      <c r="B5417">
        <v>1</v>
      </c>
      <c r="C5417" t="s">
        <v>80</v>
      </c>
      <c r="D5417" t="s">
        <v>106</v>
      </c>
      <c r="E5417" t="s">
        <v>171</v>
      </c>
      <c r="F5417" t="s">
        <v>15596</v>
      </c>
      <c r="G5417" t="s">
        <v>244</v>
      </c>
      <c r="H5417" t="s">
        <v>135</v>
      </c>
      <c r="I5417" t="s">
        <v>136</v>
      </c>
      <c r="J5417" t="s">
        <v>137</v>
      </c>
      <c r="K5417" t="s">
        <v>245</v>
      </c>
      <c r="L5417" t="s">
        <v>15597</v>
      </c>
      <c r="M5417" t="s">
        <v>15598</v>
      </c>
      <c r="N5417">
        <v>7.3558333329999996</v>
      </c>
      <c r="O5417">
        <v>0</v>
      </c>
      <c r="P5417">
        <v>191</v>
      </c>
      <c r="Q5417">
        <v>0</v>
      </c>
      <c r="R5417">
        <v>1</v>
      </c>
      <c r="S5417">
        <v>0</v>
      </c>
      <c r="T5417">
        <v>17</v>
      </c>
      <c r="U5417">
        <v>0</v>
      </c>
      <c r="V5417">
        <v>0</v>
      </c>
      <c r="W5417">
        <v>0</v>
      </c>
      <c r="X5417">
        <v>263.11251468239391</v>
      </c>
      <c r="Y5417">
        <v>0</v>
      </c>
      <c r="Z5417">
        <v>0.5924161459118803</v>
      </c>
      <c r="AA5417">
        <v>0</v>
      </c>
      <c r="AB5417">
        <v>151.99676435569808</v>
      </c>
      <c r="AC5417">
        <v>0</v>
      </c>
      <c r="AD5417">
        <v>0</v>
      </c>
      <c r="AE5417">
        <v>415.70169518400388</v>
      </c>
    </row>
    <row r="5418" spans="1:31" x14ac:dyDescent="0.25">
      <c r="A5418">
        <v>2370806</v>
      </c>
      <c r="B5418">
        <v>1</v>
      </c>
      <c r="C5418" t="s">
        <v>80</v>
      </c>
      <c r="D5418" t="s">
        <v>107</v>
      </c>
      <c r="E5418" t="s">
        <v>132</v>
      </c>
      <c r="F5418" t="s">
        <v>15599</v>
      </c>
      <c r="G5418" t="s">
        <v>244</v>
      </c>
      <c r="H5418" t="s">
        <v>135</v>
      </c>
      <c r="I5418" t="s">
        <v>136</v>
      </c>
      <c r="J5418" t="s">
        <v>137</v>
      </c>
      <c r="K5418" t="s">
        <v>245</v>
      </c>
      <c r="L5418" t="s">
        <v>15600</v>
      </c>
      <c r="M5418" t="s">
        <v>15601</v>
      </c>
      <c r="N5418">
        <v>3.946111111</v>
      </c>
      <c r="O5418">
        <v>0</v>
      </c>
      <c r="P5418">
        <v>1</v>
      </c>
      <c r="Q5418">
        <v>0</v>
      </c>
      <c r="R5418">
        <v>5</v>
      </c>
      <c r="S5418">
        <v>0</v>
      </c>
      <c r="T5418">
        <v>2</v>
      </c>
      <c r="U5418">
        <v>0</v>
      </c>
      <c r="V5418">
        <v>0</v>
      </c>
      <c r="W5418">
        <v>0</v>
      </c>
      <c r="X5418">
        <v>1.1108339814617003</v>
      </c>
      <c r="Y5418">
        <v>0</v>
      </c>
      <c r="Z5418">
        <v>58.693438927500694</v>
      </c>
      <c r="AA5418">
        <v>0</v>
      </c>
      <c r="AB5418">
        <v>13.24394676536981</v>
      </c>
      <c r="AC5418">
        <v>0</v>
      </c>
      <c r="AD5418">
        <v>0</v>
      </c>
      <c r="AE5418">
        <v>73.048219674332202</v>
      </c>
    </row>
    <row r="5419" spans="1:31" x14ac:dyDescent="0.25">
      <c r="A5419">
        <v>2370700</v>
      </c>
      <c r="B5419">
        <v>1</v>
      </c>
      <c r="C5419" t="s">
        <v>80</v>
      </c>
      <c r="D5419" t="s">
        <v>98</v>
      </c>
      <c r="E5419" t="s">
        <v>166</v>
      </c>
      <c r="F5419" t="s">
        <v>15602</v>
      </c>
      <c r="G5419" t="s">
        <v>244</v>
      </c>
      <c r="H5419" t="s">
        <v>135</v>
      </c>
      <c r="I5419" t="s">
        <v>136</v>
      </c>
      <c r="J5419" t="s">
        <v>137</v>
      </c>
      <c r="K5419" t="s">
        <v>245</v>
      </c>
      <c r="L5419" t="s">
        <v>15603</v>
      </c>
      <c r="M5419" t="s">
        <v>15604</v>
      </c>
      <c r="N5419">
        <v>7.8669444439999996</v>
      </c>
      <c r="O5419">
        <v>0</v>
      </c>
      <c r="P5419">
        <v>21</v>
      </c>
      <c r="Q5419">
        <v>29</v>
      </c>
      <c r="R5419">
        <v>188</v>
      </c>
      <c r="S5419">
        <v>11</v>
      </c>
      <c r="T5419">
        <v>66</v>
      </c>
      <c r="U5419">
        <v>2</v>
      </c>
      <c r="V5419">
        <v>0</v>
      </c>
      <c r="W5419">
        <v>0</v>
      </c>
      <c r="X5419">
        <v>131.37301366068988</v>
      </c>
      <c r="Y5419">
        <v>2744.5040615031448</v>
      </c>
      <c r="Z5419">
        <v>8667.2620674256796</v>
      </c>
      <c r="AA5419">
        <v>1199.6693590070224</v>
      </c>
      <c r="AB5419">
        <v>2612.301097857383</v>
      </c>
      <c r="AC5419">
        <v>1782.7261072327533</v>
      </c>
      <c r="AD5419">
        <v>0</v>
      </c>
      <c r="AE5419">
        <v>17137.835706686674</v>
      </c>
    </row>
    <row r="5420" spans="1:31" x14ac:dyDescent="0.25">
      <c r="A5420">
        <v>2370843</v>
      </c>
      <c r="B5420">
        <v>1</v>
      </c>
      <c r="C5420" t="s">
        <v>81</v>
      </c>
      <c r="D5420" t="s">
        <v>117</v>
      </c>
      <c r="E5420" t="s">
        <v>171</v>
      </c>
      <c r="F5420" t="s">
        <v>15605</v>
      </c>
      <c r="G5420" t="s">
        <v>244</v>
      </c>
      <c r="H5420" t="s">
        <v>135</v>
      </c>
      <c r="I5420" t="s">
        <v>136</v>
      </c>
      <c r="J5420" t="s">
        <v>137</v>
      </c>
      <c r="K5420" t="s">
        <v>245</v>
      </c>
      <c r="L5420" t="s">
        <v>15606</v>
      </c>
      <c r="M5420" t="s">
        <v>15607</v>
      </c>
      <c r="N5420">
        <v>3.9249999999999998</v>
      </c>
      <c r="O5420">
        <v>0</v>
      </c>
      <c r="P5420">
        <v>189</v>
      </c>
      <c r="Q5420">
        <v>16</v>
      </c>
      <c r="R5420">
        <v>98</v>
      </c>
      <c r="S5420">
        <v>0</v>
      </c>
      <c r="T5420">
        <v>8</v>
      </c>
      <c r="U5420">
        <v>0</v>
      </c>
      <c r="V5420">
        <v>0</v>
      </c>
      <c r="W5420">
        <v>0</v>
      </c>
      <c r="X5420">
        <v>149.67405728749696</v>
      </c>
      <c r="Y5420">
        <v>1111.5977729430267</v>
      </c>
      <c r="Z5420">
        <v>1910.5359389075138</v>
      </c>
      <c r="AA5420">
        <v>0</v>
      </c>
      <c r="AB5420">
        <v>30.535291757667956</v>
      </c>
      <c r="AC5420">
        <v>0</v>
      </c>
      <c r="AD5420">
        <v>0</v>
      </c>
      <c r="AE5420">
        <v>3202.3430608957055</v>
      </c>
    </row>
    <row r="5421" spans="1:31" x14ac:dyDescent="0.25">
      <c r="A5421">
        <v>2370949</v>
      </c>
      <c r="B5421">
        <v>1</v>
      </c>
      <c r="C5421" t="s">
        <v>80</v>
      </c>
      <c r="D5421" t="s">
        <v>84</v>
      </c>
      <c r="E5421" t="s">
        <v>225</v>
      </c>
      <c r="F5421" t="s">
        <v>15608</v>
      </c>
      <c r="G5421" t="s">
        <v>219</v>
      </c>
      <c r="H5421" t="s">
        <v>151</v>
      </c>
      <c r="I5421" t="s">
        <v>136</v>
      </c>
      <c r="J5421" t="s">
        <v>137</v>
      </c>
      <c r="K5421" t="s">
        <v>138</v>
      </c>
      <c r="L5421" t="s">
        <v>15609</v>
      </c>
      <c r="M5421" t="s">
        <v>15610</v>
      </c>
      <c r="N5421">
        <v>2.7205555549999998</v>
      </c>
      <c r="O5421">
        <v>0</v>
      </c>
      <c r="P5421">
        <v>15</v>
      </c>
      <c r="Q5421">
        <v>0</v>
      </c>
      <c r="R5421">
        <v>0</v>
      </c>
      <c r="S5421">
        <v>0</v>
      </c>
      <c r="T5421">
        <v>27</v>
      </c>
      <c r="U5421">
        <v>0</v>
      </c>
      <c r="V5421">
        <v>0</v>
      </c>
      <c r="W5421">
        <v>0</v>
      </c>
      <c r="X5421">
        <v>18.550274846242917</v>
      </c>
      <c r="Y5421">
        <v>0</v>
      </c>
      <c r="Z5421">
        <v>0</v>
      </c>
      <c r="AA5421">
        <v>0</v>
      </c>
      <c r="AB5421">
        <v>152.69619958372922</v>
      </c>
      <c r="AC5421">
        <v>0</v>
      </c>
      <c r="AD5421">
        <v>0</v>
      </c>
      <c r="AE5421">
        <v>171.24647442997215</v>
      </c>
    </row>
    <row r="5422" spans="1:31" x14ac:dyDescent="0.25">
      <c r="A5422">
        <v>2370989</v>
      </c>
      <c r="B5422">
        <v>1</v>
      </c>
      <c r="C5422" t="s">
        <v>81</v>
      </c>
      <c r="D5422" t="s">
        <v>112</v>
      </c>
      <c r="E5422" t="s">
        <v>225</v>
      </c>
      <c r="F5422" t="s">
        <v>15611</v>
      </c>
      <c r="G5422" t="s">
        <v>156</v>
      </c>
      <c r="H5422" t="s">
        <v>151</v>
      </c>
      <c r="I5422" t="s">
        <v>136</v>
      </c>
      <c r="J5422" t="s">
        <v>137</v>
      </c>
      <c r="K5422" t="s">
        <v>138</v>
      </c>
      <c r="L5422" t="s">
        <v>15612</v>
      </c>
      <c r="M5422" t="s">
        <v>15613</v>
      </c>
      <c r="N5422">
        <v>0.88749999999999996</v>
      </c>
      <c r="O5422">
        <v>0</v>
      </c>
      <c r="P5422">
        <v>4</v>
      </c>
      <c r="Q5422">
        <v>0</v>
      </c>
      <c r="R5422">
        <v>0</v>
      </c>
      <c r="S5422">
        <v>0</v>
      </c>
      <c r="T5422">
        <v>8</v>
      </c>
      <c r="U5422">
        <v>0</v>
      </c>
      <c r="V5422">
        <v>0</v>
      </c>
      <c r="W5422">
        <v>0</v>
      </c>
      <c r="X5422">
        <v>0.90240226965090009</v>
      </c>
      <c r="Y5422">
        <v>0</v>
      </c>
      <c r="Z5422">
        <v>0</v>
      </c>
      <c r="AA5422">
        <v>0</v>
      </c>
      <c r="AB5422">
        <v>2.254587299512425</v>
      </c>
      <c r="AC5422">
        <v>0</v>
      </c>
      <c r="AD5422">
        <v>0</v>
      </c>
      <c r="AE5422">
        <v>3.1569895691633252</v>
      </c>
    </row>
    <row r="5423" spans="1:31" x14ac:dyDescent="0.25">
      <c r="A5423">
        <v>2370657</v>
      </c>
      <c r="B5423">
        <v>1</v>
      </c>
      <c r="C5423" t="s">
        <v>80</v>
      </c>
      <c r="D5423" t="s">
        <v>93</v>
      </c>
      <c r="E5423" t="s">
        <v>148</v>
      </c>
      <c r="F5423" t="s">
        <v>15614</v>
      </c>
      <c r="G5423" t="s">
        <v>240</v>
      </c>
      <c r="H5423" t="s">
        <v>151</v>
      </c>
      <c r="I5423" t="s">
        <v>136</v>
      </c>
      <c r="J5423" t="s">
        <v>137</v>
      </c>
      <c r="K5423" t="s">
        <v>138</v>
      </c>
      <c r="L5423" t="s">
        <v>15615</v>
      </c>
      <c r="M5423" t="s">
        <v>15616</v>
      </c>
      <c r="N5423">
        <v>2.477222222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1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1.5381512777042501</v>
      </c>
      <c r="AC5423">
        <v>0</v>
      </c>
      <c r="AD5423">
        <v>0</v>
      </c>
      <c r="AE5423">
        <v>1.5381512777042501</v>
      </c>
    </row>
    <row r="5424" spans="1:31" x14ac:dyDescent="0.25">
      <c r="A5424">
        <v>2371112</v>
      </c>
      <c r="B5424">
        <v>1</v>
      </c>
      <c r="C5424" t="s">
        <v>81</v>
      </c>
      <c r="D5424" t="s">
        <v>113</v>
      </c>
      <c r="E5424" t="s">
        <v>225</v>
      </c>
      <c r="F5424" t="s">
        <v>15617</v>
      </c>
      <c r="G5424" t="s">
        <v>2703</v>
      </c>
      <c r="H5424" t="s">
        <v>151</v>
      </c>
      <c r="I5424" t="s">
        <v>136</v>
      </c>
      <c r="J5424" t="s">
        <v>137</v>
      </c>
      <c r="K5424" t="s">
        <v>138</v>
      </c>
      <c r="L5424" t="s">
        <v>15618</v>
      </c>
      <c r="M5424" t="s">
        <v>15619</v>
      </c>
      <c r="N5424">
        <v>3.0113888879999999</v>
      </c>
      <c r="O5424">
        <v>0</v>
      </c>
      <c r="P5424">
        <v>8</v>
      </c>
      <c r="Q5424">
        <v>0</v>
      </c>
      <c r="R5424">
        <v>1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5.464056175468837</v>
      </c>
      <c r="Y5424">
        <v>0</v>
      </c>
      <c r="Z5424">
        <v>19.870496120061013</v>
      </c>
      <c r="AA5424">
        <v>0</v>
      </c>
      <c r="AB5424">
        <v>0</v>
      </c>
      <c r="AC5424">
        <v>0</v>
      </c>
      <c r="AD5424">
        <v>0</v>
      </c>
      <c r="AE5424">
        <v>25.33455229552985</v>
      </c>
    </row>
    <row r="5425" spans="1:31" x14ac:dyDescent="0.25">
      <c r="A5425">
        <v>2371181</v>
      </c>
      <c r="B5425">
        <v>1</v>
      </c>
      <c r="C5425" t="s">
        <v>80</v>
      </c>
      <c r="D5425" t="s">
        <v>97</v>
      </c>
      <c r="E5425" t="s">
        <v>225</v>
      </c>
      <c r="F5425" t="s">
        <v>6272</v>
      </c>
      <c r="G5425" t="s">
        <v>219</v>
      </c>
      <c r="H5425" t="s">
        <v>151</v>
      </c>
      <c r="I5425" t="s">
        <v>136</v>
      </c>
      <c r="J5425" t="s">
        <v>137</v>
      </c>
      <c r="K5425" t="s">
        <v>138</v>
      </c>
      <c r="L5425" t="s">
        <v>15620</v>
      </c>
      <c r="M5425" t="s">
        <v>15621</v>
      </c>
      <c r="N5425">
        <v>0.72055555500000001</v>
      </c>
      <c r="O5425">
        <v>0</v>
      </c>
      <c r="P5425">
        <v>87</v>
      </c>
      <c r="Q5425">
        <v>0</v>
      </c>
      <c r="R5425">
        <v>0</v>
      </c>
      <c r="S5425">
        <v>0</v>
      </c>
      <c r="T5425">
        <v>13</v>
      </c>
      <c r="U5425">
        <v>0</v>
      </c>
      <c r="V5425">
        <v>0</v>
      </c>
      <c r="W5425">
        <v>0</v>
      </c>
      <c r="X5425">
        <v>33.818454185272742</v>
      </c>
      <c r="Y5425">
        <v>0</v>
      </c>
      <c r="Z5425">
        <v>0</v>
      </c>
      <c r="AA5425">
        <v>0</v>
      </c>
      <c r="AB5425">
        <v>6.7542081210949192</v>
      </c>
      <c r="AC5425">
        <v>0</v>
      </c>
      <c r="AD5425">
        <v>0</v>
      </c>
      <c r="AE5425">
        <v>40.572662306367661</v>
      </c>
    </row>
    <row r="5426" spans="1:31" x14ac:dyDescent="0.25">
      <c r="A5426">
        <v>2371012</v>
      </c>
      <c r="B5426">
        <v>1</v>
      </c>
      <c r="C5426" t="s">
        <v>80</v>
      </c>
      <c r="D5426" t="s">
        <v>110</v>
      </c>
      <c r="E5426" t="s">
        <v>225</v>
      </c>
      <c r="F5426" t="s">
        <v>15622</v>
      </c>
      <c r="G5426" t="s">
        <v>219</v>
      </c>
      <c r="H5426" t="s">
        <v>151</v>
      </c>
      <c r="I5426" t="s">
        <v>136</v>
      </c>
      <c r="J5426" t="s">
        <v>137</v>
      </c>
      <c r="K5426" t="s">
        <v>138</v>
      </c>
      <c r="L5426" t="s">
        <v>15623</v>
      </c>
      <c r="M5426" t="s">
        <v>15624</v>
      </c>
      <c r="N5426">
        <v>1.5561111110000001</v>
      </c>
      <c r="O5426">
        <v>0</v>
      </c>
      <c r="P5426">
        <v>129</v>
      </c>
      <c r="Q5426">
        <v>0</v>
      </c>
      <c r="R5426">
        <v>0</v>
      </c>
      <c r="S5426">
        <v>0</v>
      </c>
      <c r="T5426">
        <v>16</v>
      </c>
      <c r="U5426">
        <v>0</v>
      </c>
      <c r="V5426">
        <v>0</v>
      </c>
      <c r="W5426">
        <v>0</v>
      </c>
      <c r="X5426">
        <v>64.115606855872983</v>
      </c>
      <c r="Y5426">
        <v>0</v>
      </c>
      <c r="Z5426">
        <v>0</v>
      </c>
      <c r="AA5426">
        <v>0</v>
      </c>
      <c r="AB5426">
        <v>16.42166570192505</v>
      </c>
      <c r="AC5426">
        <v>0</v>
      </c>
      <c r="AD5426">
        <v>0</v>
      </c>
      <c r="AE5426">
        <v>80.537272557798033</v>
      </c>
    </row>
    <row r="5427" spans="1:31" x14ac:dyDescent="0.25">
      <c r="A5427">
        <v>2370972</v>
      </c>
      <c r="B5427">
        <v>1</v>
      </c>
      <c r="C5427" t="s">
        <v>81</v>
      </c>
      <c r="D5427" t="s">
        <v>113</v>
      </c>
      <c r="E5427" t="s">
        <v>225</v>
      </c>
      <c r="F5427" t="s">
        <v>15625</v>
      </c>
      <c r="G5427" t="s">
        <v>181</v>
      </c>
      <c r="H5427" t="s">
        <v>151</v>
      </c>
      <c r="I5427" t="s">
        <v>136</v>
      </c>
      <c r="J5427" t="s">
        <v>3</v>
      </c>
      <c r="K5427" t="s">
        <v>138</v>
      </c>
      <c r="L5427" t="s">
        <v>15626</v>
      </c>
      <c r="M5427" t="s">
        <v>15627</v>
      </c>
      <c r="N5427">
        <v>1.6625000000000001</v>
      </c>
      <c r="O5427">
        <v>0</v>
      </c>
      <c r="P5427">
        <v>71</v>
      </c>
      <c r="Q5427">
        <v>0</v>
      </c>
      <c r="R5427">
        <v>6</v>
      </c>
      <c r="S5427">
        <v>0</v>
      </c>
      <c r="T5427">
        <v>8</v>
      </c>
      <c r="U5427">
        <v>0</v>
      </c>
      <c r="V5427">
        <v>0</v>
      </c>
      <c r="W5427">
        <v>0</v>
      </c>
      <c r="X5427">
        <v>31.546646562636131</v>
      </c>
      <c r="Y5427">
        <v>0</v>
      </c>
      <c r="Z5427">
        <v>7.4148181303010645</v>
      </c>
      <c r="AA5427">
        <v>0</v>
      </c>
      <c r="AB5427">
        <v>16.818504528070349</v>
      </c>
      <c r="AC5427">
        <v>0</v>
      </c>
      <c r="AD5427">
        <v>0</v>
      </c>
      <c r="AE5427">
        <v>55.779969221007548</v>
      </c>
    </row>
    <row r="5428" spans="1:31" x14ac:dyDescent="0.25">
      <c r="A5428">
        <v>2370640</v>
      </c>
      <c r="B5428">
        <v>1</v>
      </c>
      <c r="C5428" t="s">
        <v>80</v>
      </c>
      <c r="D5428" t="s">
        <v>82</v>
      </c>
      <c r="E5428" t="s">
        <v>132</v>
      </c>
      <c r="F5428" t="s">
        <v>1708</v>
      </c>
      <c r="G5428" t="s">
        <v>292</v>
      </c>
      <c r="H5428" t="s">
        <v>135</v>
      </c>
      <c r="I5428" t="s">
        <v>136</v>
      </c>
      <c r="J5428" t="s">
        <v>3</v>
      </c>
      <c r="K5428" t="s">
        <v>138</v>
      </c>
      <c r="L5428" t="s">
        <v>15628</v>
      </c>
      <c r="M5428" t="s">
        <v>15629</v>
      </c>
      <c r="N5428">
        <v>4.466388888</v>
      </c>
      <c r="O5428">
        <v>0</v>
      </c>
      <c r="P5428">
        <v>18</v>
      </c>
      <c r="Q5428">
        <v>0</v>
      </c>
      <c r="R5428">
        <v>0</v>
      </c>
      <c r="S5428">
        <v>0</v>
      </c>
      <c r="T5428">
        <v>19</v>
      </c>
      <c r="U5428">
        <v>0</v>
      </c>
      <c r="V5428">
        <v>0</v>
      </c>
      <c r="W5428">
        <v>0</v>
      </c>
      <c r="X5428">
        <v>14.737067047809038</v>
      </c>
      <c r="Y5428">
        <v>0</v>
      </c>
      <c r="Z5428">
        <v>0</v>
      </c>
      <c r="AA5428">
        <v>0</v>
      </c>
      <c r="AB5428">
        <v>75.920212380565275</v>
      </c>
      <c r="AC5428">
        <v>0</v>
      </c>
      <c r="AD5428">
        <v>0</v>
      </c>
      <c r="AE5428">
        <v>90.657279428374309</v>
      </c>
    </row>
    <row r="5429" spans="1:31" x14ac:dyDescent="0.25">
      <c r="A5429">
        <v>2371175</v>
      </c>
      <c r="B5429">
        <v>1</v>
      </c>
      <c r="C5429" t="s">
        <v>80</v>
      </c>
      <c r="D5429" t="s">
        <v>95</v>
      </c>
      <c r="E5429" t="s">
        <v>225</v>
      </c>
      <c r="F5429" t="s">
        <v>14782</v>
      </c>
      <c r="G5429" t="s">
        <v>219</v>
      </c>
      <c r="H5429" t="s">
        <v>151</v>
      </c>
      <c r="I5429" t="s">
        <v>136</v>
      </c>
      <c r="J5429" t="s">
        <v>137</v>
      </c>
      <c r="K5429" t="s">
        <v>138</v>
      </c>
      <c r="L5429" t="s">
        <v>15630</v>
      </c>
      <c r="M5429" t="s">
        <v>15631</v>
      </c>
      <c r="N5429">
        <v>1.2030555549999999</v>
      </c>
      <c r="O5429">
        <v>0</v>
      </c>
      <c r="P5429">
        <v>18</v>
      </c>
      <c r="Q5429">
        <v>0</v>
      </c>
      <c r="R5429">
        <v>1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6.5677232966880901</v>
      </c>
      <c r="Y5429">
        <v>0</v>
      </c>
      <c r="Z5429">
        <v>0.75031957387283776</v>
      </c>
      <c r="AA5429">
        <v>0</v>
      </c>
      <c r="AB5429">
        <v>0</v>
      </c>
      <c r="AC5429">
        <v>0</v>
      </c>
      <c r="AD5429">
        <v>0</v>
      </c>
      <c r="AE5429">
        <v>7.3180428705609275</v>
      </c>
    </row>
    <row r="5430" spans="1:31" x14ac:dyDescent="0.25">
      <c r="A5430">
        <v>2371029</v>
      </c>
      <c r="B5430">
        <v>1</v>
      </c>
      <c r="C5430" t="s">
        <v>80</v>
      </c>
      <c r="D5430" t="s">
        <v>103</v>
      </c>
      <c r="E5430" t="s">
        <v>171</v>
      </c>
      <c r="F5430" t="s">
        <v>5632</v>
      </c>
      <c r="G5430" t="s">
        <v>168</v>
      </c>
      <c r="H5430" t="s">
        <v>135</v>
      </c>
      <c r="I5430" t="s">
        <v>136</v>
      </c>
      <c r="J5430" t="s">
        <v>137</v>
      </c>
      <c r="K5430" t="s">
        <v>138</v>
      </c>
      <c r="L5430" t="s">
        <v>15632</v>
      </c>
      <c r="M5430" t="s">
        <v>15633</v>
      </c>
      <c r="N5430">
        <v>0.88194444400000005</v>
      </c>
      <c r="O5430">
        <v>0</v>
      </c>
      <c r="P5430">
        <v>537</v>
      </c>
      <c r="Q5430">
        <v>20</v>
      </c>
      <c r="R5430">
        <v>2</v>
      </c>
      <c r="S5430">
        <v>3</v>
      </c>
      <c r="T5430">
        <v>63</v>
      </c>
      <c r="U5430">
        <v>1</v>
      </c>
      <c r="V5430">
        <v>1</v>
      </c>
      <c r="W5430">
        <v>0</v>
      </c>
      <c r="X5430">
        <v>165.03454098365432</v>
      </c>
      <c r="Y5430">
        <v>240.70842183016666</v>
      </c>
      <c r="Z5430">
        <v>0.67166356234380287</v>
      </c>
      <c r="AA5430">
        <v>98.889462055683978</v>
      </c>
      <c r="AB5430">
        <v>46.68038012449987</v>
      </c>
      <c r="AC5430">
        <v>95.97422332258725</v>
      </c>
      <c r="AD5430">
        <v>56.351397422010734</v>
      </c>
      <c r="AE5430">
        <v>704.31008930094663</v>
      </c>
    </row>
    <row r="5431" spans="1:31" x14ac:dyDescent="0.25">
      <c r="A5431">
        <v>2370717</v>
      </c>
      <c r="B5431">
        <v>1</v>
      </c>
      <c r="C5431" t="s">
        <v>80</v>
      </c>
      <c r="D5431" t="s">
        <v>94</v>
      </c>
      <c r="E5431" t="s">
        <v>166</v>
      </c>
      <c r="F5431" t="s">
        <v>14856</v>
      </c>
      <c r="G5431" t="s">
        <v>244</v>
      </c>
      <c r="H5431" t="s">
        <v>135</v>
      </c>
      <c r="I5431" t="s">
        <v>136</v>
      </c>
      <c r="J5431" t="s">
        <v>137</v>
      </c>
      <c r="K5431" t="s">
        <v>245</v>
      </c>
      <c r="L5431" t="s">
        <v>15634</v>
      </c>
      <c r="M5431" t="s">
        <v>15635</v>
      </c>
      <c r="N5431">
        <v>7.6069444439999998</v>
      </c>
      <c r="O5431">
        <v>0</v>
      </c>
      <c r="P5431">
        <v>0</v>
      </c>
      <c r="Q5431">
        <v>7</v>
      </c>
      <c r="R5431">
        <v>7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374.28122285129984</v>
      </c>
      <c r="Z5431">
        <v>159.98670332345182</v>
      </c>
      <c r="AA5431">
        <v>0</v>
      </c>
      <c r="AB5431">
        <v>0</v>
      </c>
      <c r="AC5431">
        <v>0</v>
      </c>
      <c r="AD5431">
        <v>0</v>
      </c>
      <c r="AE5431">
        <v>534.26792617475166</v>
      </c>
    </row>
    <row r="5432" spans="1:31" x14ac:dyDescent="0.25">
      <c r="A5432">
        <v>2370932</v>
      </c>
      <c r="B5432">
        <v>1</v>
      </c>
      <c r="C5432" t="s">
        <v>80</v>
      </c>
      <c r="D5432" t="s">
        <v>102</v>
      </c>
      <c r="E5432" t="s">
        <v>166</v>
      </c>
      <c r="F5432" t="s">
        <v>1656</v>
      </c>
      <c r="G5432" t="s">
        <v>168</v>
      </c>
      <c r="H5432" t="s">
        <v>135</v>
      </c>
      <c r="I5432" t="s">
        <v>136</v>
      </c>
      <c r="J5432" t="s">
        <v>137</v>
      </c>
      <c r="K5432" t="s">
        <v>138</v>
      </c>
      <c r="L5432" t="s">
        <v>15636</v>
      </c>
      <c r="M5432" t="s">
        <v>15637</v>
      </c>
      <c r="N5432">
        <v>0.15222222199999999</v>
      </c>
      <c r="O5432">
        <v>1</v>
      </c>
      <c r="P5432">
        <v>1698</v>
      </c>
      <c r="Q5432">
        <v>10</v>
      </c>
      <c r="R5432">
        <v>485</v>
      </c>
      <c r="S5432">
        <v>11</v>
      </c>
      <c r="T5432">
        <v>295</v>
      </c>
      <c r="U5432">
        <v>7</v>
      </c>
      <c r="V5432">
        <v>1</v>
      </c>
      <c r="W5432">
        <v>0.16096475380196668</v>
      </c>
      <c r="X5432">
        <v>64.765945724758808</v>
      </c>
      <c r="Y5432">
        <v>12.047954557058072</v>
      </c>
      <c r="Z5432">
        <v>140.86676097846919</v>
      </c>
      <c r="AA5432">
        <v>26.155366205501263</v>
      </c>
      <c r="AB5432">
        <v>83.161814540250887</v>
      </c>
      <c r="AC5432">
        <v>316.86035394095228</v>
      </c>
      <c r="AD5432">
        <v>5.309860595218889E-2</v>
      </c>
      <c r="AE5432">
        <v>644.07225930674463</v>
      </c>
    </row>
    <row r="5433" spans="1:31" x14ac:dyDescent="0.25">
      <c r="A5433">
        <v>2370909</v>
      </c>
      <c r="B5433">
        <v>1</v>
      </c>
      <c r="C5433" t="s">
        <v>80</v>
      </c>
      <c r="D5433" t="s">
        <v>107</v>
      </c>
      <c r="E5433" t="s">
        <v>171</v>
      </c>
      <c r="F5433" t="s">
        <v>4771</v>
      </c>
      <c r="G5433" t="s">
        <v>244</v>
      </c>
      <c r="H5433" t="s">
        <v>135</v>
      </c>
      <c r="I5433" t="s">
        <v>136</v>
      </c>
      <c r="J5433" t="s">
        <v>137</v>
      </c>
      <c r="K5433" t="s">
        <v>245</v>
      </c>
      <c r="L5433" t="s">
        <v>15638</v>
      </c>
      <c r="M5433" t="s">
        <v>15639</v>
      </c>
      <c r="N5433">
        <v>1.4850000000000001</v>
      </c>
      <c r="O5433">
        <v>9</v>
      </c>
      <c r="P5433">
        <v>1283</v>
      </c>
      <c r="Q5433">
        <v>23</v>
      </c>
      <c r="R5433">
        <v>57</v>
      </c>
      <c r="S5433">
        <v>9</v>
      </c>
      <c r="T5433">
        <v>111</v>
      </c>
      <c r="U5433">
        <v>1</v>
      </c>
      <c r="V5433">
        <v>0</v>
      </c>
      <c r="W5433">
        <v>15.008687202384337</v>
      </c>
      <c r="X5433">
        <v>508.71635775693494</v>
      </c>
      <c r="Y5433">
        <v>142.94858013858828</v>
      </c>
      <c r="Z5433">
        <v>34.603550122626729</v>
      </c>
      <c r="AA5433">
        <v>55.256997482218665</v>
      </c>
      <c r="AB5433">
        <v>243.59373238464909</v>
      </c>
      <c r="AC5433">
        <v>180.15459667715464</v>
      </c>
      <c r="AD5433">
        <v>0</v>
      </c>
      <c r="AE5433">
        <v>1180.2825017645566</v>
      </c>
    </row>
    <row r="5434" spans="1:31" x14ac:dyDescent="0.25">
      <c r="A5434">
        <v>2370617</v>
      </c>
      <c r="B5434">
        <v>1</v>
      </c>
      <c r="C5434" t="s">
        <v>80</v>
      </c>
      <c r="D5434" t="s">
        <v>97</v>
      </c>
      <c r="E5434" t="s">
        <v>148</v>
      </c>
      <c r="F5434" t="s">
        <v>15640</v>
      </c>
      <c r="G5434" t="s">
        <v>240</v>
      </c>
      <c r="H5434" t="s">
        <v>151</v>
      </c>
      <c r="I5434" t="s">
        <v>136</v>
      </c>
      <c r="J5434" t="s">
        <v>137</v>
      </c>
      <c r="K5434" t="s">
        <v>138</v>
      </c>
      <c r="L5434" t="s">
        <v>15641</v>
      </c>
      <c r="M5434" t="s">
        <v>15642</v>
      </c>
      <c r="N5434">
        <v>1.0252777769999999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1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</row>
    <row r="5435" spans="1:31" x14ac:dyDescent="0.25">
      <c r="A5435">
        <v>2370803</v>
      </c>
      <c r="B5435">
        <v>1</v>
      </c>
      <c r="C5435" t="s">
        <v>81</v>
      </c>
      <c r="D5435" t="s">
        <v>117</v>
      </c>
      <c r="E5435" t="s">
        <v>132</v>
      </c>
      <c r="F5435" t="s">
        <v>15643</v>
      </c>
      <c r="G5435" t="s">
        <v>244</v>
      </c>
      <c r="H5435" t="s">
        <v>135</v>
      </c>
      <c r="I5435" t="s">
        <v>136</v>
      </c>
      <c r="J5435" t="s">
        <v>137</v>
      </c>
      <c r="K5435" t="s">
        <v>245</v>
      </c>
      <c r="L5435" t="s">
        <v>15644</v>
      </c>
      <c r="M5435" t="s">
        <v>15645</v>
      </c>
      <c r="N5435">
        <v>5.2961111110000001</v>
      </c>
      <c r="O5435">
        <v>0</v>
      </c>
      <c r="P5435">
        <v>215</v>
      </c>
      <c r="Q5435">
        <v>0</v>
      </c>
      <c r="R5435">
        <v>3</v>
      </c>
      <c r="S5435">
        <v>3</v>
      </c>
      <c r="T5435">
        <v>1</v>
      </c>
      <c r="U5435">
        <v>0</v>
      </c>
      <c r="V5435">
        <v>0</v>
      </c>
      <c r="W5435">
        <v>0</v>
      </c>
      <c r="X5435">
        <v>181.80577403079963</v>
      </c>
      <c r="Y5435">
        <v>0</v>
      </c>
      <c r="Z5435">
        <v>14.754315910481028</v>
      </c>
      <c r="AA5435">
        <v>26.077287685487992</v>
      </c>
      <c r="AB5435">
        <v>0</v>
      </c>
      <c r="AC5435">
        <v>0</v>
      </c>
      <c r="AD5435">
        <v>0</v>
      </c>
      <c r="AE5435">
        <v>222.63737762676865</v>
      </c>
    </row>
    <row r="5436" spans="1:31" x14ac:dyDescent="0.25">
      <c r="A5436">
        <v>2371095</v>
      </c>
      <c r="B5436">
        <v>1</v>
      </c>
      <c r="C5436" t="s">
        <v>80</v>
      </c>
      <c r="D5436" t="s">
        <v>107</v>
      </c>
      <c r="E5436" t="s">
        <v>148</v>
      </c>
      <c r="F5436" t="s">
        <v>15646</v>
      </c>
      <c r="G5436" t="s">
        <v>240</v>
      </c>
      <c r="H5436" t="s">
        <v>151</v>
      </c>
      <c r="I5436" t="s">
        <v>136</v>
      </c>
      <c r="J5436" t="s">
        <v>137</v>
      </c>
      <c r="K5436" t="s">
        <v>138</v>
      </c>
      <c r="L5436" t="s">
        <v>15647</v>
      </c>
      <c r="M5436" t="s">
        <v>15648</v>
      </c>
      <c r="N5436">
        <v>4.5377777769999996</v>
      </c>
      <c r="O5436">
        <v>0</v>
      </c>
      <c r="P5436">
        <v>1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0.5548670124479167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0.5548670124479167</v>
      </c>
    </row>
    <row r="5437" spans="1:31" x14ac:dyDescent="0.25">
      <c r="A5437">
        <v>2370703</v>
      </c>
      <c r="B5437">
        <v>1</v>
      </c>
      <c r="C5437" t="s">
        <v>80</v>
      </c>
      <c r="D5437" t="s">
        <v>105</v>
      </c>
      <c r="E5437" t="s">
        <v>132</v>
      </c>
      <c r="F5437" t="s">
        <v>15649</v>
      </c>
      <c r="G5437" t="s">
        <v>168</v>
      </c>
      <c r="H5437" t="s">
        <v>135</v>
      </c>
      <c r="I5437" t="s">
        <v>136</v>
      </c>
      <c r="J5437" t="s">
        <v>137</v>
      </c>
      <c r="K5437" t="s">
        <v>138</v>
      </c>
      <c r="L5437" t="s">
        <v>15650</v>
      </c>
      <c r="M5437" t="s">
        <v>15651</v>
      </c>
      <c r="N5437">
        <v>1.433333333</v>
      </c>
      <c r="O5437">
        <v>0</v>
      </c>
      <c r="P5437">
        <v>4409</v>
      </c>
      <c r="Q5437">
        <v>0</v>
      </c>
      <c r="R5437">
        <v>0</v>
      </c>
      <c r="S5437">
        <v>1</v>
      </c>
      <c r="T5437">
        <v>353</v>
      </c>
      <c r="U5437">
        <v>0</v>
      </c>
      <c r="V5437">
        <v>1</v>
      </c>
      <c r="W5437">
        <v>0</v>
      </c>
      <c r="X5437">
        <v>1841.6102830630912</v>
      </c>
      <c r="Y5437">
        <v>0</v>
      </c>
      <c r="Z5437">
        <v>0</v>
      </c>
      <c r="AA5437">
        <v>5.1990835671401099</v>
      </c>
      <c r="AB5437">
        <v>582.39321867871661</v>
      </c>
      <c r="AC5437">
        <v>0</v>
      </c>
      <c r="AD5437">
        <v>11.005369107307541</v>
      </c>
      <c r="AE5437">
        <v>2440.2079544162557</v>
      </c>
    </row>
    <row r="5438" spans="1:31" x14ac:dyDescent="0.25">
      <c r="A5438">
        <v>2371416</v>
      </c>
      <c r="B5438">
        <v>1</v>
      </c>
      <c r="C5438" t="s">
        <v>80</v>
      </c>
      <c r="D5438" t="s">
        <v>103</v>
      </c>
      <c r="E5438" t="s">
        <v>166</v>
      </c>
      <c r="F5438" t="s">
        <v>15652</v>
      </c>
      <c r="G5438" t="s">
        <v>168</v>
      </c>
      <c r="H5438" t="s">
        <v>135</v>
      </c>
      <c r="I5438" t="s">
        <v>653</v>
      </c>
      <c r="J5438" t="s">
        <v>137</v>
      </c>
      <c r="K5438" t="s">
        <v>138</v>
      </c>
      <c r="L5438" t="s">
        <v>15653</v>
      </c>
      <c r="M5438" t="s">
        <v>15654</v>
      </c>
      <c r="N5438">
        <v>1.1388888E-2</v>
      </c>
      <c r="O5438">
        <v>0</v>
      </c>
      <c r="P5438">
        <v>11987</v>
      </c>
      <c r="Q5438">
        <v>0</v>
      </c>
      <c r="R5438">
        <v>49</v>
      </c>
      <c r="S5438">
        <v>5</v>
      </c>
      <c r="T5438">
        <v>735</v>
      </c>
      <c r="U5438">
        <v>0</v>
      </c>
      <c r="V5438">
        <v>1</v>
      </c>
      <c r="W5438">
        <v>0</v>
      </c>
      <c r="X5438">
        <v>44.59767282953235</v>
      </c>
      <c r="Y5438">
        <v>0</v>
      </c>
      <c r="Z5438">
        <v>1.639712497378893</v>
      </c>
      <c r="AA5438">
        <v>0.90958007339089109</v>
      </c>
      <c r="AB5438">
        <v>16.332648823487695</v>
      </c>
      <c r="AC5438">
        <v>0</v>
      </c>
      <c r="AD5438">
        <v>0.27014302545817892</v>
      </c>
      <c r="AE5438">
        <v>63.749757249248013</v>
      </c>
    </row>
    <row r="5439" spans="1:31" x14ac:dyDescent="0.25">
      <c r="A5439">
        <v>2371439</v>
      </c>
      <c r="B5439">
        <v>1</v>
      </c>
      <c r="C5439" t="s">
        <v>80</v>
      </c>
      <c r="D5439" t="s">
        <v>94</v>
      </c>
      <c r="E5439" t="s">
        <v>148</v>
      </c>
      <c r="F5439" t="s">
        <v>15655</v>
      </c>
      <c r="G5439" t="s">
        <v>160</v>
      </c>
      <c r="H5439" t="s">
        <v>151</v>
      </c>
      <c r="I5439" t="s">
        <v>136</v>
      </c>
      <c r="J5439" t="s">
        <v>137</v>
      </c>
      <c r="K5439" t="s">
        <v>138</v>
      </c>
      <c r="L5439" t="s">
        <v>15656</v>
      </c>
      <c r="M5439" t="s">
        <v>15657</v>
      </c>
      <c r="N5439">
        <v>0.99111111100000004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1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0.30256295006161116</v>
      </c>
      <c r="AC5439">
        <v>0</v>
      </c>
      <c r="AD5439">
        <v>0</v>
      </c>
      <c r="AE5439">
        <v>0.30256295006161116</v>
      </c>
    </row>
    <row r="5440" spans="1:31" x14ac:dyDescent="0.25">
      <c r="A5440">
        <v>2371579</v>
      </c>
      <c r="B5440">
        <v>1</v>
      </c>
      <c r="C5440" t="s">
        <v>81</v>
      </c>
      <c r="D5440" t="s">
        <v>127</v>
      </c>
      <c r="E5440" t="s">
        <v>225</v>
      </c>
      <c r="F5440" t="s">
        <v>15658</v>
      </c>
      <c r="G5440" t="s">
        <v>744</v>
      </c>
      <c r="H5440" t="s">
        <v>151</v>
      </c>
      <c r="I5440" t="s">
        <v>136</v>
      </c>
      <c r="J5440" t="s">
        <v>137</v>
      </c>
      <c r="K5440" t="s">
        <v>138</v>
      </c>
      <c r="L5440" t="s">
        <v>15659</v>
      </c>
      <c r="M5440" t="s">
        <v>15660</v>
      </c>
      <c r="N5440">
        <v>3.6241666659999998</v>
      </c>
      <c r="O5440">
        <v>0</v>
      </c>
      <c r="P5440">
        <v>12</v>
      </c>
      <c r="Q5440">
        <v>0</v>
      </c>
      <c r="R5440">
        <v>0</v>
      </c>
      <c r="S5440">
        <v>0</v>
      </c>
      <c r="T5440">
        <v>4</v>
      </c>
      <c r="U5440">
        <v>0</v>
      </c>
      <c r="V5440">
        <v>0</v>
      </c>
      <c r="W5440">
        <v>0</v>
      </c>
      <c r="X5440">
        <v>14.822957240442191</v>
      </c>
      <c r="Y5440">
        <v>0</v>
      </c>
      <c r="Z5440">
        <v>0</v>
      </c>
      <c r="AA5440">
        <v>0</v>
      </c>
      <c r="AB5440">
        <v>11.015749566749664</v>
      </c>
      <c r="AC5440">
        <v>0</v>
      </c>
      <c r="AD5440">
        <v>0</v>
      </c>
      <c r="AE5440">
        <v>25.838706807191855</v>
      </c>
    </row>
    <row r="5441" spans="1:31" x14ac:dyDescent="0.25">
      <c r="A5441">
        <v>2371230</v>
      </c>
      <c r="B5441">
        <v>1</v>
      </c>
      <c r="C5441" t="s">
        <v>80</v>
      </c>
      <c r="D5441" t="s">
        <v>100</v>
      </c>
      <c r="E5441" t="s">
        <v>171</v>
      </c>
      <c r="F5441" t="s">
        <v>14379</v>
      </c>
      <c r="G5441" t="s">
        <v>168</v>
      </c>
      <c r="H5441" t="s">
        <v>135</v>
      </c>
      <c r="I5441" t="s">
        <v>136</v>
      </c>
      <c r="J5441" t="s">
        <v>137</v>
      </c>
      <c r="K5441" t="s">
        <v>138</v>
      </c>
      <c r="L5441" t="s">
        <v>15661</v>
      </c>
      <c r="M5441" t="s">
        <v>15662</v>
      </c>
      <c r="N5441">
        <v>0.64194444399999995</v>
      </c>
      <c r="O5441">
        <v>2</v>
      </c>
      <c r="P5441">
        <v>450</v>
      </c>
      <c r="Q5441">
        <v>9</v>
      </c>
      <c r="R5441">
        <v>101</v>
      </c>
      <c r="S5441">
        <v>4</v>
      </c>
      <c r="T5441">
        <v>70</v>
      </c>
      <c r="U5441">
        <v>0</v>
      </c>
      <c r="V5441">
        <v>0</v>
      </c>
      <c r="W5441">
        <v>9.5909732049691943E-2</v>
      </c>
      <c r="X5441">
        <v>56.441207563841196</v>
      </c>
      <c r="Y5441">
        <v>1.7468710031609891</v>
      </c>
      <c r="Z5441">
        <v>16.284565923116599</v>
      </c>
      <c r="AA5441">
        <v>85.77841917168756</v>
      </c>
      <c r="AB5441">
        <v>17.637094976779942</v>
      </c>
      <c r="AC5441">
        <v>0</v>
      </c>
      <c r="AD5441">
        <v>0</v>
      </c>
      <c r="AE5441">
        <v>177.98406837063598</v>
      </c>
    </row>
    <row r="5442" spans="1:31" x14ac:dyDescent="0.25">
      <c r="A5442">
        <v>2371625</v>
      </c>
      <c r="B5442">
        <v>1</v>
      </c>
      <c r="C5442" t="s">
        <v>80</v>
      </c>
      <c r="D5442" t="s">
        <v>82</v>
      </c>
      <c r="E5442" t="s">
        <v>225</v>
      </c>
      <c r="F5442" t="s">
        <v>15663</v>
      </c>
      <c r="G5442" t="s">
        <v>219</v>
      </c>
      <c r="H5442" t="s">
        <v>151</v>
      </c>
      <c r="I5442" t="s">
        <v>136</v>
      </c>
      <c r="J5442" t="s">
        <v>137</v>
      </c>
      <c r="K5442" t="s">
        <v>138</v>
      </c>
      <c r="L5442" t="s">
        <v>15664</v>
      </c>
      <c r="M5442" t="s">
        <v>15665</v>
      </c>
      <c r="N5442">
        <v>1.146111111</v>
      </c>
      <c r="O5442">
        <v>0</v>
      </c>
      <c r="P5442">
        <v>18</v>
      </c>
      <c r="Q5442">
        <v>0</v>
      </c>
      <c r="R5442">
        <v>0</v>
      </c>
      <c r="S5442">
        <v>0</v>
      </c>
      <c r="T5442">
        <v>19</v>
      </c>
      <c r="U5442">
        <v>0</v>
      </c>
      <c r="V5442">
        <v>0</v>
      </c>
      <c r="W5442">
        <v>0</v>
      </c>
      <c r="X5442">
        <v>4.0479714793141834</v>
      </c>
      <c r="Y5442">
        <v>0</v>
      </c>
      <c r="Z5442">
        <v>0</v>
      </c>
      <c r="AA5442">
        <v>0</v>
      </c>
      <c r="AB5442">
        <v>14.53702084347001</v>
      </c>
      <c r="AC5442">
        <v>0</v>
      </c>
      <c r="AD5442">
        <v>0</v>
      </c>
      <c r="AE5442">
        <v>18.584992322784196</v>
      </c>
    </row>
    <row r="5443" spans="1:31" x14ac:dyDescent="0.25">
      <c r="A5443">
        <v>2371602</v>
      </c>
      <c r="B5443">
        <v>1</v>
      </c>
      <c r="C5443" t="s">
        <v>81</v>
      </c>
      <c r="D5443" t="s">
        <v>113</v>
      </c>
      <c r="E5443" t="s">
        <v>154</v>
      </c>
      <c r="F5443" t="s">
        <v>15666</v>
      </c>
      <c r="G5443" t="s">
        <v>299</v>
      </c>
      <c r="H5443" t="s">
        <v>151</v>
      </c>
      <c r="I5443" t="s">
        <v>136</v>
      </c>
      <c r="J5443" t="s">
        <v>137</v>
      </c>
      <c r="K5443" t="s">
        <v>138</v>
      </c>
      <c r="L5443" t="s">
        <v>15667</v>
      </c>
      <c r="M5443" t="s">
        <v>15668</v>
      </c>
      <c r="N5443">
        <v>0.78277777699999995</v>
      </c>
      <c r="O5443">
        <v>0</v>
      </c>
      <c r="P5443">
        <v>18</v>
      </c>
      <c r="Q5443">
        <v>0</v>
      </c>
      <c r="R5443">
        <v>12</v>
      </c>
      <c r="S5443">
        <v>0</v>
      </c>
      <c r="T5443">
        <v>3</v>
      </c>
      <c r="U5443">
        <v>0</v>
      </c>
      <c r="V5443">
        <v>1</v>
      </c>
      <c r="W5443">
        <v>0</v>
      </c>
      <c r="X5443">
        <v>3.7491051128698381</v>
      </c>
      <c r="Y5443">
        <v>0</v>
      </c>
      <c r="Z5443">
        <v>2.3242843470781249</v>
      </c>
      <c r="AA5443">
        <v>0</v>
      </c>
      <c r="AB5443">
        <v>0.94981309574653938</v>
      </c>
      <c r="AC5443">
        <v>0</v>
      </c>
      <c r="AD5443">
        <v>4.9676347224869124</v>
      </c>
      <c r="AE5443">
        <v>11.990837278181415</v>
      </c>
    </row>
    <row r="5444" spans="1:31" x14ac:dyDescent="0.25">
      <c r="A5444">
        <v>2371662</v>
      </c>
      <c r="B5444">
        <v>1</v>
      </c>
      <c r="C5444" t="s">
        <v>81</v>
      </c>
      <c r="D5444" t="s">
        <v>112</v>
      </c>
      <c r="E5444" t="s">
        <v>132</v>
      </c>
      <c r="F5444" t="s">
        <v>15669</v>
      </c>
      <c r="G5444" t="s">
        <v>168</v>
      </c>
      <c r="H5444" t="s">
        <v>135</v>
      </c>
      <c r="I5444" t="s">
        <v>136</v>
      </c>
      <c r="J5444" t="s">
        <v>137</v>
      </c>
      <c r="K5444" t="s">
        <v>138</v>
      </c>
      <c r="L5444" t="s">
        <v>15670</v>
      </c>
      <c r="M5444" t="s">
        <v>15671</v>
      </c>
      <c r="N5444">
        <v>0.498611111</v>
      </c>
      <c r="O5444">
        <v>0</v>
      </c>
      <c r="P5444">
        <v>485</v>
      </c>
      <c r="Q5444">
        <v>0</v>
      </c>
      <c r="R5444">
        <v>66</v>
      </c>
      <c r="S5444">
        <v>0</v>
      </c>
      <c r="T5444">
        <v>57</v>
      </c>
      <c r="U5444">
        <v>1</v>
      </c>
      <c r="V5444">
        <v>0</v>
      </c>
      <c r="W5444">
        <v>0</v>
      </c>
      <c r="X5444">
        <v>55.534022749410362</v>
      </c>
      <c r="Y5444">
        <v>0</v>
      </c>
      <c r="Z5444">
        <v>20.137928245121422</v>
      </c>
      <c r="AA5444">
        <v>0</v>
      </c>
      <c r="AB5444">
        <v>11.116437380733428</v>
      </c>
      <c r="AC5444">
        <v>16.380084921061009</v>
      </c>
      <c r="AD5444">
        <v>0</v>
      </c>
      <c r="AE5444">
        <v>103.16847329632623</v>
      </c>
    </row>
    <row r="5445" spans="1:31" x14ac:dyDescent="0.25">
      <c r="A5445">
        <v>2371562</v>
      </c>
      <c r="B5445">
        <v>1</v>
      </c>
      <c r="C5445" t="s">
        <v>80</v>
      </c>
      <c r="D5445" t="s">
        <v>108</v>
      </c>
      <c r="E5445" t="s">
        <v>225</v>
      </c>
      <c r="F5445" t="s">
        <v>15672</v>
      </c>
      <c r="G5445" t="s">
        <v>219</v>
      </c>
      <c r="H5445" t="s">
        <v>151</v>
      </c>
      <c r="I5445" t="s">
        <v>136</v>
      </c>
      <c r="J5445" t="s">
        <v>137</v>
      </c>
      <c r="K5445" t="s">
        <v>138</v>
      </c>
      <c r="L5445" t="s">
        <v>15673</v>
      </c>
      <c r="M5445" t="s">
        <v>15674</v>
      </c>
      <c r="N5445">
        <v>1.041111111</v>
      </c>
      <c r="O5445">
        <v>0</v>
      </c>
      <c r="P5445">
        <v>75</v>
      </c>
      <c r="Q5445">
        <v>0</v>
      </c>
      <c r="R5445">
        <v>2</v>
      </c>
      <c r="S5445">
        <v>0</v>
      </c>
      <c r="T5445">
        <v>4</v>
      </c>
      <c r="U5445">
        <v>0</v>
      </c>
      <c r="V5445">
        <v>0</v>
      </c>
      <c r="W5445">
        <v>0</v>
      </c>
      <c r="X5445">
        <v>15.907639917503863</v>
      </c>
      <c r="Y5445">
        <v>0</v>
      </c>
      <c r="Z5445">
        <v>6.8970227907789949</v>
      </c>
      <c r="AA5445">
        <v>0</v>
      </c>
      <c r="AB5445">
        <v>6.9529737528958675</v>
      </c>
      <c r="AC5445">
        <v>0</v>
      </c>
      <c r="AD5445">
        <v>0</v>
      </c>
      <c r="AE5445">
        <v>29.757636461178727</v>
      </c>
    </row>
    <row r="5446" spans="1:31" x14ac:dyDescent="0.25">
      <c r="A5446">
        <v>2371270</v>
      </c>
      <c r="B5446">
        <v>1</v>
      </c>
      <c r="C5446" t="s">
        <v>81</v>
      </c>
      <c r="D5446" t="s">
        <v>118</v>
      </c>
      <c r="E5446" t="s">
        <v>171</v>
      </c>
      <c r="F5446" t="s">
        <v>1083</v>
      </c>
      <c r="G5446" t="s">
        <v>244</v>
      </c>
      <c r="H5446" t="s">
        <v>135</v>
      </c>
      <c r="I5446" t="s">
        <v>136</v>
      </c>
      <c r="J5446" t="s">
        <v>137</v>
      </c>
      <c r="K5446" t="s">
        <v>245</v>
      </c>
      <c r="L5446" t="s">
        <v>15675</v>
      </c>
      <c r="M5446" t="s">
        <v>15676</v>
      </c>
      <c r="N5446">
        <v>7.2852777770000001</v>
      </c>
      <c r="O5446">
        <v>4</v>
      </c>
      <c r="P5446">
        <v>400</v>
      </c>
      <c r="Q5446">
        <v>159</v>
      </c>
      <c r="R5446">
        <v>287</v>
      </c>
      <c r="S5446">
        <v>21</v>
      </c>
      <c r="T5446">
        <v>58</v>
      </c>
      <c r="U5446">
        <v>2</v>
      </c>
      <c r="V5446">
        <v>0</v>
      </c>
      <c r="W5446">
        <v>10.089027963439237</v>
      </c>
      <c r="X5446">
        <v>659.27291193031795</v>
      </c>
      <c r="Y5446">
        <v>6025.0194718894491</v>
      </c>
      <c r="Z5446">
        <v>6487.2816326799893</v>
      </c>
      <c r="AA5446">
        <v>661.29867019534947</v>
      </c>
      <c r="AB5446">
        <v>578.85581473029617</v>
      </c>
      <c r="AC5446">
        <v>1725.6277838006254</v>
      </c>
      <c r="AD5446">
        <v>0</v>
      </c>
      <c r="AE5446">
        <v>16147.445313189466</v>
      </c>
    </row>
    <row r="5447" spans="1:31" x14ac:dyDescent="0.25">
      <c r="A5447">
        <v>2379966</v>
      </c>
      <c r="B5447">
        <v>1</v>
      </c>
      <c r="C5447" t="s">
        <v>81</v>
      </c>
      <c r="D5447" t="s">
        <v>112</v>
      </c>
      <c r="E5447" t="s">
        <v>132</v>
      </c>
      <c r="F5447" t="s">
        <v>15677</v>
      </c>
      <c r="G5447" t="s">
        <v>168</v>
      </c>
      <c r="H5447" t="s">
        <v>135</v>
      </c>
      <c r="I5447" t="s">
        <v>136</v>
      </c>
      <c r="J5447" t="s">
        <v>137</v>
      </c>
      <c r="K5447" t="s">
        <v>138</v>
      </c>
      <c r="L5447" t="s">
        <v>15678</v>
      </c>
      <c r="M5447" t="s">
        <v>15679</v>
      </c>
      <c r="N5447">
        <v>0.81666666600000004</v>
      </c>
      <c r="O5447">
        <v>0</v>
      </c>
      <c r="P5447">
        <v>1</v>
      </c>
      <c r="Q5447">
        <v>0</v>
      </c>
      <c r="R5447">
        <v>0</v>
      </c>
      <c r="S5447">
        <v>0</v>
      </c>
      <c r="T5447">
        <v>168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60.157207933087982</v>
      </c>
      <c r="AC5447">
        <v>0</v>
      </c>
      <c r="AD5447">
        <v>0</v>
      </c>
      <c r="AE5447">
        <v>60.157207933087982</v>
      </c>
    </row>
    <row r="5448" spans="1:31" x14ac:dyDescent="0.25">
      <c r="A5448">
        <v>2371310</v>
      </c>
      <c r="B5448">
        <v>1</v>
      </c>
      <c r="C5448" t="s">
        <v>81</v>
      </c>
      <c r="D5448" t="s">
        <v>128</v>
      </c>
      <c r="E5448" t="s">
        <v>148</v>
      </c>
      <c r="F5448" t="s">
        <v>15680</v>
      </c>
      <c r="G5448" t="s">
        <v>160</v>
      </c>
      <c r="H5448" t="s">
        <v>151</v>
      </c>
      <c r="I5448" t="s">
        <v>136</v>
      </c>
      <c r="J5448" t="s">
        <v>137</v>
      </c>
      <c r="K5448" t="s">
        <v>138</v>
      </c>
      <c r="L5448" t="s">
        <v>15681</v>
      </c>
      <c r="M5448" t="s">
        <v>15682</v>
      </c>
      <c r="N5448">
        <v>0.87</v>
      </c>
      <c r="O5448">
        <v>0</v>
      </c>
      <c r="P5448">
        <v>1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5.3993078025986671E-2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5.3993078025986671E-2</v>
      </c>
    </row>
    <row r="5449" spans="1:31" x14ac:dyDescent="0.25">
      <c r="A5449">
        <v>2371619</v>
      </c>
      <c r="B5449">
        <v>1</v>
      </c>
      <c r="C5449" t="s">
        <v>81</v>
      </c>
      <c r="D5449" t="s">
        <v>121</v>
      </c>
      <c r="E5449" t="s">
        <v>175</v>
      </c>
      <c r="F5449" t="s">
        <v>15683</v>
      </c>
      <c r="G5449" t="s">
        <v>284</v>
      </c>
      <c r="H5449" t="s">
        <v>151</v>
      </c>
      <c r="I5449" t="s">
        <v>136</v>
      </c>
      <c r="J5449" t="s">
        <v>137</v>
      </c>
      <c r="K5449" t="s">
        <v>138</v>
      </c>
      <c r="L5449" t="s">
        <v>15684</v>
      </c>
      <c r="M5449" t="s">
        <v>15685</v>
      </c>
      <c r="N5449">
        <v>1.0738888879999999</v>
      </c>
      <c r="O5449">
        <v>0</v>
      </c>
      <c r="P5449">
        <v>11</v>
      </c>
      <c r="Q5449">
        <v>0</v>
      </c>
      <c r="R5449">
        <v>0</v>
      </c>
      <c r="S5449">
        <v>0</v>
      </c>
      <c r="T5449">
        <v>5</v>
      </c>
      <c r="U5449">
        <v>0</v>
      </c>
      <c r="V5449">
        <v>0</v>
      </c>
      <c r="W5449">
        <v>0</v>
      </c>
      <c r="X5449">
        <v>1.9063293591746675</v>
      </c>
      <c r="Y5449">
        <v>0</v>
      </c>
      <c r="Z5449">
        <v>0</v>
      </c>
      <c r="AA5449">
        <v>0</v>
      </c>
      <c r="AB5449">
        <v>1.167870215937425</v>
      </c>
      <c r="AC5449">
        <v>0</v>
      </c>
      <c r="AD5449">
        <v>0</v>
      </c>
      <c r="AE5449">
        <v>3.0741995751120923</v>
      </c>
    </row>
    <row r="5450" spans="1:31" x14ac:dyDescent="0.25">
      <c r="A5450">
        <v>2371453</v>
      </c>
      <c r="B5450">
        <v>1</v>
      </c>
      <c r="C5450" t="s">
        <v>80</v>
      </c>
      <c r="D5450" t="s">
        <v>104</v>
      </c>
      <c r="E5450" t="s">
        <v>154</v>
      </c>
      <c r="F5450" t="s">
        <v>3255</v>
      </c>
      <c r="G5450" t="s">
        <v>299</v>
      </c>
      <c r="H5450" t="s">
        <v>151</v>
      </c>
      <c r="I5450" t="s">
        <v>136</v>
      </c>
      <c r="J5450" t="s">
        <v>137</v>
      </c>
      <c r="K5450" t="s">
        <v>138</v>
      </c>
      <c r="L5450" t="s">
        <v>15686</v>
      </c>
      <c r="M5450" t="s">
        <v>15687</v>
      </c>
      <c r="N5450">
        <v>1.894722222</v>
      </c>
      <c r="O5450">
        <v>0</v>
      </c>
      <c r="P5450">
        <v>4</v>
      </c>
      <c r="Q5450">
        <v>0</v>
      </c>
      <c r="R5450">
        <v>12</v>
      </c>
      <c r="S5450">
        <v>0</v>
      </c>
      <c r="T5450">
        <v>18</v>
      </c>
      <c r="U5450">
        <v>0</v>
      </c>
      <c r="V5450">
        <v>0</v>
      </c>
      <c r="W5450">
        <v>0</v>
      </c>
      <c r="X5450">
        <v>8.5774792792491183</v>
      </c>
      <c r="Y5450">
        <v>0</v>
      </c>
      <c r="Z5450">
        <v>28.190756305569181</v>
      </c>
      <c r="AA5450">
        <v>0</v>
      </c>
      <c r="AB5450">
        <v>47.712732873961755</v>
      </c>
      <c r="AC5450">
        <v>0</v>
      </c>
      <c r="AD5450">
        <v>0</v>
      </c>
      <c r="AE5450">
        <v>84.480968458780055</v>
      </c>
    </row>
    <row r="5451" spans="1:31" x14ac:dyDescent="0.25">
      <c r="A5451">
        <v>2371433</v>
      </c>
      <c r="B5451">
        <v>1</v>
      </c>
      <c r="C5451" t="s">
        <v>80</v>
      </c>
      <c r="D5451" t="s">
        <v>100</v>
      </c>
      <c r="E5451" t="s">
        <v>148</v>
      </c>
      <c r="F5451" t="s">
        <v>15688</v>
      </c>
      <c r="G5451" t="s">
        <v>150</v>
      </c>
      <c r="H5451" t="s">
        <v>151</v>
      </c>
      <c r="I5451" t="s">
        <v>136</v>
      </c>
      <c r="J5451" t="s">
        <v>137</v>
      </c>
      <c r="K5451" t="s">
        <v>138</v>
      </c>
      <c r="L5451" t="s">
        <v>15689</v>
      </c>
      <c r="M5451" t="s">
        <v>15690</v>
      </c>
      <c r="N5451">
        <v>0.98083333299999997</v>
      </c>
      <c r="O5451">
        <v>0</v>
      </c>
      <c r="P5451">
        <v>2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1.7016939627402836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1.7016939627402836</v>
      </c>
    </row>
    <row r="5452" spans="1:31" x14ac:dyDescent="0.25">
      <c r="A5452">
        <v>2371290</v>
      </c>
      <c r="B5452">
        <v>1</v>
      </c>
      <c r="C5452" t="s">
        <v>81</v>
      </c>
      <c r="D5452" t="s">
        <v>120</v>
      </c>
      <c r="E5452" t="s">
        <v>166</v>
      </c>
      <c r="F5452" t="s">
        <v>15691</v>
      </c>
      <c r="G5452" t="s">
        <v>168</v>
      </c>
      <c r="H5452" t="s">
        <v>135</v>
      </c>
      <c r="I5452" t="s">
        <v>136</v>
      </c>
      <c r="J5452" t="s">
        <v>137</v>
      </c>
      <c r="K5452" t="s">
        <v>138</v>
      </c>
      <c r="L5452" t="s">
        <v>15692</v>
      </c>
      <c r="M5452" t="s">
        <v>15693</v>
      </c>
      <c r="N5452">
        <v>1.1975</v>
      </c>
      <c r="O5452">
        <v>3</v>
      </c>
      <c r="P5452">
        <v>1817</v>
      </c>
      <c r="Q5452">
        <v>77</v>
      </c>
      <c r="R5452">
        <v>94</v>
      </c>
      <c r="S5452">
        <v>13</v>
      </c>
      <c r="T5452">
        <v>193</v>
      </c>
      <c r="U5452">
        <v>5</v>
      </c>
      <c r="V5452">
        <v>2</v>
      </c>
      <c r="W5452">
        <v>1.94722285590393</v>
      </c>
      <c r="X5452">
        <v>493.36369732362812</v>
      </c>
      <c r="Y5452">
        <v>290.69402769856998</v>
      </c>
      <c r="Z5452">
        <v>236.73741545924966</v>
      </c>
      <c r="AA5452">
        <v>73.729545664173045</v>
      </c>
      <c r="AB5452">
        <v>219.02407076701286</v>
      </c>
      <c r="AC5452">
        <v>895.7423090780012</v>
      </c>
      <c r="AD5452">
        <v>18.62429498477746</v>
      </c>
      <c r="AE5452">
        <v>2229.862583831316</v>
      </c>
    </row>
    <row r="5453" spans="1:31" x14ac:dyDescent="0.25">
      <c r="A5453">
        <v>2371582</v>
      </c>
      <c r="B5453">
        <v>1</v>
      </c>
      <c r="C5453" t="s">
        <v>81</v>
      </c>
      <c r="D5453" t="s">
        <v>122</v>
      </c>
      <c r="E5453" t="s">
        <v>166</v>
      </c>
      <c r="F5453" t="s">
        <v>15694</v>
      </c>
      <c r="G5453" t="s">
        <v>1834</v>
      </c>
      <c r="H5453" t="s">
        <v>135</v>
      </c>
      <c r="I5453" t="s">
        <v>136</v>
      </c>
      <c r="J5453" t="s">
        <v>137</v>
      </c>
      <c r="K5453" t="s">
        <v>138</v>
      </c>
      <c r="L5453" t="s">
        <v>15695</v>
      </c>
      <c r="M5453" t="s">
        <v>15696</v>
      </c>
      <c r="N5453">
        <v>1.8333333329999999</v>
      </c>
      <c r="O5453">
        <v>0</v>
      </c>
      <c r="P5453">
        <v>4697</v>
      </c>
      <c r="Q5453">
        <v>0</v>
      </c>
      <c r="R5453">
        <v>39</v>
      </c>
      <c r="S5453">
        <v>1</v>
      </c>
      <c r="T5453">
        <v>203</v>
      </c>
      <c r="U5453">
        <v>0</v>
      </c>
      <c r="V5453">
        <v>0</v>
      </c>
      <c r="W5453">
        <v>0</v>
      </c>
      <c r="X5453">
        <v>1851.6294038946291</v>
      </c>
      <c r="Y5453">
        <v>0</v>
      </c>
      <c r="Z5453">
        <v>23.364324936337479</v>
      </c>
      <c r="AA5453">
        <v>16.398276600119999</v>
      </c>
      <c r="AB5453">
        <v>322.78095920906401</v>
      </c>
      <c r="AC5453">
        <v>0</v>
      </c>
      <c r="AD5453">
        <v>0</v>
      </c>
      <c r="AE5453">
        <v>2214.1729646401504</v>
      </c>
    </row>
    <row r="5454" spans="1:31" x14ac:dyDescent="0.25">
      <c r="A5454">
        <v>2371536</v>
      </c>
      <c r="B5454">
        <v>1</v>
      </c>
      <c r="C5454" t="s">
        <v>80</v>
      </c>
      <c r="D5454" t="s">
        <v>106</v>
      </c>
      <c r="E5454" t="s">
        <v>225</v>
      </c>
      <c r="F5454" t="s">
        <v>15697</v>
      </c>
      <c r="G5454" t="s">
        <v>219</v>
      </c>
      <c r="H5454" t="s">
        <v>151</v>
      </c>
      <c r="I5454" t="s">
        <v>136</v>
      </c>
      <c r="J5454" t="s">
        <v>137</v>
      </c>
      <c r="K5454" t="s">
        <v>138</v>
      </c>
      <c r="L5454" t="s">
        <v>15698</v>
      </c>
      <c r="M5454" t="s">
        <v>15699</v>
      </c>
      <c r="N5454">
        <v>0.69305555500000005</v>
      </c>
      <c r="O5454">
        <v>0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1.7955271854121528</v>
      </c>
      <c r="AA5454">
        <v>0</v>
      </c>
      <c r="AB5454">
        <v>0</v>
      </c>
      <c r="AC5454">
        <v>0</v>
      </c>
      <c r="AD5454">
        <v>0</v>
      </c>
      <c r="AE5454">
        <v>1.7955271854121528</v>
      </c>
    </row>
    <row r="5455" spans="1:31" x14ac:dyDescent="0.25">
      <c r="A5455">
        <v>2371227</v>
      </c>
      <c r="B5455">
        <v>1</v>
      </c>
      <c r="C5455" t="s">
        <v>80</v>
      </c>
      <c r="D5455" t="s">
        <v>98</v>
      </c>
      <c r="E5455" t="s">
        <v>171</v>
      </c>
      <c r="F5455" t="s">
        <v>15700</v>
      </c>
      <c r="G5455" t="s">
        <v>168</v>
      </c>
      <c r="H5455" t="s">
        <v>135</v>
      </c>
      <c r="I5455" t="s">
        <v>136</v>
      </c>
      <c r="J5455" t="s">
        <v>137</v>
      </c>
      <c r="K5455" t="s">
        <v>138</v>
      </c>
      <c r="L5455" t="s">
        <v>15701</v>
      </c>
      <c r="M5455" t="s">
        <v>15702</v>
      </c>
      <c r="N5455">
        <v>0.97111111100000003</v>
      </c>
      <c r="O5455">
        <v>0</v>
      </c>
      <c r="P5455">
        <v>125</v>
      </c>
      <c r="Q5455">
        <v>0</v>
      </c>
      <c r="R5455">
        <v>130</v>
      </c>
      <c r="S5455">
        <v>2</v>
      </c>
      <c r="T5455">
        <v>49</v>
      </c>
      <c r="U5455">
        <v>0</v>
      </c>
      <c r="V5455">
        <v>0</v>
      </c>
      <c r="W5455">
        <v>0</v>
      </c>
      <c r="X5455">
        <v>30.87999826963291</v>
      </c>
      <c r="Y5455">
        <v>0</v>
      </c>
      <c r="Z5455">
        <v>203.41735323598604</v>
      </c>
      <c r="AA5455">
        <v>2.4644392694143598</v>
      </c>
      <c r="AB5455">
        <v>34.853550401713647</v>
      </c>
      <c r="AC5455">
        <v>0</v>
      </c>
      <c r="AD5455">
        <v>0</v>
      </c>
      <c r="AE5455">
        <v>271.61534117674694</v>
      </c>
    </row>
    <row r="5456" spans="1:31" x14ac:dyDescent="0.25">
      <c r="A5456">
        <v>2371267</v>
      </c>
      <c r="B5456">
        <v>1</v>
      </c>
      <c r="C5456" t="s">
        <v>81</v>
      </c>
      <c r="D5456" t="s">
        <v>118</v>
      </c>
      <c r="E5456" t="s">
        <v>225</v>
      </c>
      <c r="F5456" t="s">
        <v>15703</v>
      </c>
      <c r="G5456" t="s">
        <v>1306</v>
      </c>
      <c r="H5456" t="s">
        <v>151</v>
      </c>
      <c r="I5456" t="s">
        <v>136</v>
      </c>
      <c r="J5456" t="s">
        <v>137</v>
      </c>
      <c r="K5456" t="s">
        <v>138</v>
      </c>
      <c r="L5456" t="s">
        <v>15704</v>
      </c>
      <c r="M5456" t="s">
        <v>15705</v>
      </c>
      <c r="N5456">
        <v>1.493333333</v>
      </c>
      <c r="O5456">
        <v>0</v>
      </c>
      <c r="P5456">
        <v>267</v>
      </c>
      <c r="Q5456">
        <v>0</v>
      </c>
      <c r="R5456">
        <v>0</v>
      </c>
      <c r="S5456">
        <v>0</v>
      </c>
      <c r="T5456">
        <v>25</v>
      </c>
      <c r="U5456">
        <v>0</v>
      </c>
      <c r="V5456">
        <v>0</v>
      </c>
      <c r="W5456">
        <v>0</v>
      </c>
      <c r="X5456">
        <v>88.437357257597412</v>
      </c>
      <c r="Y5456">
        <v>0</v>
      </c>
      <c r="Z5456">
        <v>0</v>
      </c>
      <c r="AA5456">
        <v>0</v>
      </c>
      <c r="AB5456">
        <v>34.433824115427235</v>
      </c>
      <c r="AC5456">
        <v>0</v>
      </c>
      <c r="AD5456">
        <v>0</v>
      </c>
      <c r="AE5456">
        <v>122.87118137302465</v>
      </c>
    </row>
    <row r="5457" spans="1:31" x14ac:dyDescent="0.25">
      <c r="A5457">
        <v>2371459</v>
      </c>
      <c r="B5457">
        <v>1</v>
      </c>
      <c r="C5457" t="s">
        <v>80</v>
      </c>
      <c r="D5457" t="s">
        <v>103</v>
      </c>
      <c r="E5457" t="s">
        <v>320</v>
      </c>
      <c r="F5457" t="s">
        <v>1142</v>
      </c>
      <c r="G5457" t="s">
        <v>168</v>
      </c>
      <c r="H5457" t="s">
        <v>135</v>
      </c>
      <c r="I5457" t="s">
        <v>136</v>
      </c>
      <c r="J5457" t="s">
        <v>137</v>
      </c>
      <c r="K5457" t="s">
        <v>138</v>
      </c>
      <c r="L5457" t="s">
        <v>15706</v>
      </c>
      <c r="M5457" t="s">
        <v>15707</v>
      </c>
      <c r="N5457">
        <v>7.0794443999999998E-2</v>
      </c>
      <c r="O5457">
        <v>1</v>
      </c>
      <c r="P5457">
        <v>1587</v>
      </c>
      <c r="Q5457">
        <v>36</v>
      </c>
      <c r="R5457">
        <v>179</v>
      </c>
      <c r="S5457">
        <v>18</v>
      </c>
      <c r="T5457">
        <v>186</v>
      </c>
      <c r="U5457">
        <v>2</v>
      </c>
      <c r="V5457">
        <v>0</v>
      </c>
      <c r="W5457">
        <v>1.8827972606446666E-2</v>
      </c>
      <c r="X5457">
        <v>39.784911901252343</v>
      </c>
      <c r="Y5457">
        <v>18.505095697928638</v>
      </c>
      <c r="Z5457">
        <v>34.366329511800942</v>
      </c>
      <c r="AA5457">
        <v>7.8375052875914246</v>
      </c>
      <c r="AB5457">
        <v>15.531354738660173</v>
      </c>
      <c r="AC5457">
        <v>5.5966224431719223</v>
      </c>
      <c r="AD5457">
        <v>0</v>
      </c>
      <c r="AE5457">
        <v>121.64064755301189</v>
      </c>
    </row>
    <row r="5458" spans="1:31" x14ac:dyDescent="0.25">
      <c r="A5458">
        <v>2371373</v>
      </c>
      <c r="B5458">
        <v>1</v>
      </c>
      <c r="C5458" t="s">
        <v>80</v>
      </c>
      <c r="D5458" t="s">
        <v>97</v>
      </c>
      <c r="E5458" t="s">
        <v>148</v>
      </c>
      <c r="F5458" t="s">
        <v>15708</v>
      </c>
      <c r="G5458" t="s">
        <v>240</v>
      </c>
      <c r="H5458" t="s">
        <v>151</v>
      </c>
      <c r="I5458" t="s">
        <v>136</v>
      </c>
      <c r="J5458" t="s">
        <v>137</v>
      </c>
      <c r="K5458" t="s">
        <v>138</v>
      </c>
      <c r="L5458" t="s">
        <v>15709</v>
      </c>
      <c r="M5458" t="s">
        <v>15710</v>
      </c>
      <c r="N5458">
        <v>8.0269444439999997</v>
      </c>
      <c r="O5458">
        <v>0</v>
      </c>
      <c r="P5458">
        <v>1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2.4426439401604889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2.4426439401604889</v>
      </c>
    </row>
    <row r="5459" spans="1:31" x14ac:dyDescent="0.25">
      <c r="A5459">
        <v>2371519</v>
      </c>
      <c r="B5459">
        <v>1</v>
      </c>
      <c r="C5459" t="s">
        <v>80</v>
      </c>
      <c r="D5459" t="s">
        <v>88</v>
      </c>
      <c r="E5459" t="s">
        <v>148</v>
      </c>
      <c r="F5459" t="s">
        <v>15711</v>
      </c>
      <c r="G5459" t="s">
        <v>150</v>
      </c>
      <c r="H5459" t="s">
        <v>151</v>
      </c>
      <c r="I5459" t="s">
        <v>136</v>
      </c>
      <c r="J5459" t="s">
        <v>137</v>
      </c>
      <c r="K5459" t="s">
        <v>138</v>
      </c>
      <c r="L5459" t="s">
        <v>15712</v>
      </c>
      <c r="M5459" t="s">
        <v>15713</v>
      </c>
      <c r="N5459">
        <v>1.8463888879999999</v>
      </c>
      <c r="O5459">
        <v>0</v>
      </c>
      <c r="P5459">
        <v>1</v>
      </c>
      <c r="Q5459">
        <v>0</v>
      </c>
      <c r="R5459">
        <v>0</v>
      </c>
      <c r="S5459">
        <v>0</v>
      </c>
      <c r="T5459">
        <v>1</v>
      </c>
      <c r="U5459">
        <v>0</v>
      </c>
      <c r="V5459">
        <v>0</v>
      </c>
      <c r="W5459">
        <v>0</v>
      </c>
      <c r="X5459">
        <v>0.33753563045431245</v>
      </c>
      <c r="Y5459">
        <v>0</v>
      </c>
      <c r="Z5459">
        <v>0</v>
      </c>
      <c r="AA5459">
        <v>0</v>
      </c>
      <c r="AB5459">
        <v>2.7462738106134061</v>
      </c>
      <c r="AC5459">
        <v>0</v>
      </c>
      <c r="AD5459">
        <v>0</v>
      </c>
      <c r="AE5459">
        <v>3.0838094410677188</v>
      </c>
    </row>
    <row r="5460" spans="1:31" x14ac:dyDescent="0.25">
      <c r="A5460">
        <v>2371665</v>
      </c>
      <c r="B5460">
        <v>1</v>
      </c>
      <c r="C5460" t="s">
        <v>81</v>
      </c>
      <c r="D5460" t="s">
        <v>112</v>
      </c>
      <c r="E5460" t="s">
        <v>166</v>
      </c>
      <c r="F5460" t="s">
        <v>15714</v>
      </c>
      <c r="G5460" t="s">
        <v>168</v>
      </c>
      <c r="H5460" t="s">
        <v>135</v>
      </c>
      <c r="I5460" t="s">
        <v>653</v>
      </c>
      <c r="J5460" t="s">
        <v>137</v>
      </c>
      <c r="K5460" t="s">
        <v>138</v>
      </c>
      <c r="L5460" t="s">
        <v>15715</v>
      </c>
      <c r="M5460" t="s">
        <v>15716</v>
      </c>
      <c r="N5460">
        <v>4.4999999999999998E-2</v>
      </c>
      <c r="O5460">
        <v>0</v>
      </c>
      <c r="P5460">
        <v>11393</v>
      </c>
      <c r="Q5460">
        <v>0</v>
      </c>
      <c r="R5460">
        <v>100</v>
      </c>
      <c r="S5460">
        <v>2</v>
      </c>
      <c r="T5460">
        <v>2941</v>
      </c>
      <c r="U5460">
        <v>0</v>
      </c>
      <c r="V5460">
        <v>3</v>
      </c>
      <c r="W5460">
        <v>0</v>
      </c>
      <c r="X5460">
        <v>116.83658487823264</v>
      </c>
      <c r="Y5460">
        <v>0</v>
      </c>
      <c r="Z5460">
        <v>2.1078842644859841</v>
      </c>
      <c r="AA5460">
        <v>1.2365567053321949</v>
      </c>
      <c r="AB5460">
        <v>85.35160931550773</v>
      </c>
      <c r="AC5460">
        <v>0</v>
      </c>
      <c r="AD5460">
        <v>1.4037284941977597</v>
      </c>
      <c r="AE5460">
        <v>206.93636365775632</v>
      </c>
    </row>
    <row r="5461" spans="1:31" x14ac:dyDescent="0.25">
      <c r="A5461">
        <v>2371642</v>
      </c>
      <c r="B5461">
        <v>1</v>
      </c>
      <c r="C5461" t="s">
        <v>81</v>
      </c>
      <c r="D5461" t="s">
        <v>121</v>
      </c>
      <c r="E5461" t="s">
        <v>166</v>
      </c>
      <c r="F5461" t="s">
        <v>15717</v>
      </c>
      <c r="G5461" t="s">
        <v>168</v>
      </c>
      <c r="H5461" t="s">
        <v>135</v>
      </c>
      <c r="I5461" t="s">
        <v>136</v>
      </c>
      <c r="J5461" t="s">
        <v>137</v>
      </c>
      <c r="K5461" t="s">
        <v>138</v>
      </c>
      <c r="L5461" t="s">
        <v>15718</v>
      </c>
      <c r="M5461" t="s">
        <v>15719</v>
      </c>
      <c r="N5461">
        <v>0.941111111</v>
      </c>
      <c r="O5461">
        <v>0</v>
      </c>
      <c r="P5461">
        <v>1503</v>
      </c>
      <c r="Q5461">
        <v>3</v>
      </c>
      <c r="R5461">
        <v>61</v>
      </c>
      <c r="S5461">
        <v>18</v>
      </c>
      <c r="T5461">
        <v>77</v>
      </c>
      <c r="U5461">
        <v>0</v>
      </c>
      <c r="V5461">
        <v>0</v>
      </c>
      <c r="W5461">
        <v>0</v>
      </c>
      <c r="X5461">
        <v>209.78507198815404</v>
      </c>
      <c r="Y5461">
        <v>4.791631191552975</v>
      </c>
      <c r="Z5461">
        <v>60.226868830759557</v>
      </c>
      <c r="AA5461">
        <v>68.253690779713494</v>
      </c>
      <c r="AB5461">
        <v>24.959402188887253</v>
      </c>
      <c r="AC5461">
        <v>0</v>
      </c>
      <c r="AD5461">
        <v>0</v>
      </c>
      <c r="AE5461">
        <v>368.01666497906729</v>
      </c>
    </row>
    <row r="5462" spans="1:31" x14ac:dyDescent="0.25">
      <c r="A5462">
        <v>2371330</v>
      </c>
      <c r="B5462">
        <v>1</v>
      </c>
      <c r="C5462" t="s">
        <v>80</v>
      </c>
      <c r="D5462" t="s">
        <v>96</v>
      </c>
      <c r="E5462" t="s">
        <v>154</v>
      </c>
      <c r="F5462" t="s">
        <v>15720</v>
      </c>
      <c r="G5462" t="s">
        <v>2040</v>
      </c>
      <c r="H5462" t="s">
        <v>151</v>
      </c>
      <c r="I5462" t="s">
        <v>136</v>
      </c>
      <c r="J5462" t="s">
        <v>137</v>
      </c>
      <c r="K5462" t="s">
        <v>138</v>
      </c>
      <c r="L5462" t="s">
        <v>15721</v>
      </c>
      <c r="M5462" t="s">
        <v>15722</v>
      </c>
      <c r="N5462">
        <v>0.27333333300000001</v>
      </c>
      <c r="O5462">
        <v>0</v>
      </c>
      <c r="P5462">
        <v>140</v>
      </c>
      <c r="Q5462">
        <v>0</v>
      </c>
      <c r="R5462">
        <v>0</v>
      </c>
      <c r="S5462">
        <v>0</v>
      </c>
      <c r="T5462">
        <v>27</v>
      </c>
      <c r="U5462">
        <v>0</v>
      </c>
      <c r="V5462">
        <v>0</v>
      </c>
      <c r="W5462">
        <v>0</v>
      </c>
      <c r="X5462">
        <v>15.445960935975087</v>
      </c>
      <c r="Y5462">
        <v>0</v>
      </c>
      <c r="Z5462">
        <v>0</v>
      </c>
      <c r="AA5462">
        <v>0</v>
      </c>
      <c r="AB5462">
        <v>16.423470176675654</v>
      </c>
      <c r="AC5462">
        <v>0</v>
      </c>
      <c r="AD5462">
        <v>0</v>
      </c>
      <c r="AE5462">
        <v>31.869431112650741</v>
      </c>
    </row>
    <row r="5463" spans="1:31" x14ac:dyDescent="0.25">
      <c r="A5463">
        <v>2371356</v>
      </c>
      <c r="B5463">
        <v>1</v>
      </c>
      <c r="C5463" t="s">
        <v>80</v>
      </c>
      <c r="D5463" t="s">
        <v>103</v>
      </c>
      <c r="E5463" t="s">
        <v>171</v>
      </c>
      <c r="F5463" t="s">
        <v>11930</v>
      </c>
      <c r="G5463" t="s">
        <v>252</v>
      </c>
      <c r="H5463" t="s">
        <v>135</v>
      </c>
      <c r="I5463" t="s">
        <v>136</v>
      </c>
      <c r="J5463" t="s">
        <v>137</v>
      </c>
      <c r="K5463" t="s">
        <v>245</v>
      </c>
      <c r="L5463" t="s">
        <v>15723</v>
      </c>
      <c r="M5463" t="s">
        <v>15724</v>
      </c>
      <c r="N5463">
        <v>5.2275</v>
      </c>
      <c r="O5463">
        <v>20</v>
      </c>
      <c r="P5463">
        <v>1648</v>
      </c>
      <c r="Q5463">
        <v>21</v>
      </c>
      <c r="R5463">
        <v>98</v>
      </c>
      <c r="S5463">
        <v>15</v>
      </c>
      <c r="T5463">
        <v>208</v>
      </c>
      <c r="U5463">
        <v>0</v>
      </c>
      <c r="V5463">
        <v>0</v>
      </c>
      <c r="W5463">
        <v>87.136835592833776</v>
      </c>
      <c r="X5463">
        <v>2494.3808033960217</v>
      </c>
      <c r="Y5463">
        <v>735.89583917491075</v>
      </c>
      <c r="Z5463">
        <v>281.58294714075078</v>
      </c>
      <c r="AA5463">
        <v>348.7365086950573</v>
      </c>
      <c r="AB5463">
        <v>847.7522936004973</v>
      </c>
      <c r="AC5463">
        <v>0</v>
      </c>
      <c r="AD5463">
        <v>0</v>
      </c>
      <c r="AE5463">
        <v>4795.485227600072</v>
      </c>
    </row>
    <row r="5464" spans="1:31" x14ac:dyDescent="0.25">
      <c r="A5464">
        <v>2371307</v>
      </c>
      <c r="B5464">
        <v>1</v>
      </c>
      <c r="C5464" t="s">
        <v>80</v>
      </c>
      <c r="D5464" t="s">
        <v>90</v>
      </c>
      <c r="E5464" t="s">
        <v>148</v>
      </c>
      <c r="F5464" t="s">
        <v>15725</v>
      </c>
      <c r="G5464" t="s">
        <v>150</v>
      </c>
      <c r="H5464" t="s">
        <v>151</v>
      </c>
      <c r="I5464" t="s">
        <v>136</v>
      </c>
      <c r="J5464" t="s">
        <v>137</v>
      </c>
      <c r="K5464" t="s">
        <v>138</v>
      </c>
      <c r="L5464" t="s">
        <v>15726</v>
      </c>
      <c r="M5464" t="s">
        <v>15727</v>
      </c>
      <c r="N5464">
        <v>0.85555555500000002</v>
      </c>
      <c r="O5464">
        <v>0</v>
      </c>
      <c r="P5464">
        <v>2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0.91980792239093345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0.91980792239093345</v>
      </c>
    </row>
    <row r="5465" spans="1:31" x14ac:dyDescent="0.25">
      <c r="A5465">
        <v>2371479</v>
      </c>
      <c r="B5465">
        <v>1</v>
      </c>
      <c r="C5465" t="s">
        <v>80</v>
      </c>
      <c r="D5465" t="s">
        <v>97</v>
      </c>
      <c r="E5465" t="s">
        <v>148</v>
      </c>
      <c r="F5465" t="s">
        <v>15728</v>
      </c>
      <c r="G5465" t="s">
        <v>160</v>
      </c>
      <c r="H5465" t="s">
        <v>151</v>
      </c>
      <c r="I5465" t="s">
        <v>136</v>
      </c>
      <c r="J5465" t="s">
        <v>137</v>
      </c>
      <c r="K5465" t="s">
        <v>138</v>
      </c>
      <c r="L5465" t="s">
        <v>15729</v>
      </c>
      <c r="M5465" t="s">
        <v>15730</v>
      </c>
      <c r="N5465">
        <v>3.0886111110000001</v>
      </c>
      <c r="O5465">
        <v>0</v>
      </c>
      <c r="P5465">
        <v>1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0.98933591716854674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0.98933591716854674</v>
      </c>
    </row>
    <row r="5466" spans="1:31" x14ac:dyDescent="0.25">
      <c r="A5466">
        <v>2371585</v>
      </c>
      <c r="B5466">
        <v>1</v>
      </c>
      <c r="C5466" t="s">
        <v>80</v>
      </c>
      <c r="D5466" t="s">
        <v>88</v>
      </c>
      <c r="E5466" t="s">
        <v>148</v>
      </c>
      <c r="F5466" t="s">
        <v>15731</v>
      </c>
      <c r="G5466" t="s">
        <v>150</v>
      </c>
      <c r="H5466" t="s">
        <v>151</v>
      </c>
      <c r="I5466" t="s">
        <v>136</v>
      </c>
      <c r="J5466" t="s">
        <v>137</v>
      </c>
      <c r="K5466" t="s">
        <v>138</v>
      </c>
      <c r="L5466" t="s">
        <v>15732</v>
      </c>
      <c r="M5466" t="s">
        <v>15733</v>
      </c>
      <c r="N5466">
        <v>0.58722222199999996</v>
      </c>
      <c r="O5466">
        <v>0</v>
      </c>
      <c r="P5466">
        <v>2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0.43485290399578891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0.43485290399578891</v>
      </c>
    </row>
    <row r="5467" spans="1:31" x14ac:dyDescent="0.25">
      <c r="A5467">
        <v>2371322</v>
      </c>
      <c r="B5467">
        <v>1</v>
      </c>
      <c r="C5467" t="s">
        <v>80</v>
      </c>
      <c r="D5467" t="s">
        <v>102</v>
      </c>
      <c r="E5467" t="s">
        <v>166</v>
      </c>
      <c r="F5467" t="s">
        <v>12301</v>
      </c>
      <c r="G5467" t="s">
        <v>244</v>
      </c>
      <c r="H5467" t="s">
        <v>135</v>
      </c>
      <c r="I5467" t="s">
        <v>136</v>
      </c>
      <c r="J5467" t="s">
        <v>137</v>
      </c>
      <c r="K5467" t="s">
        <v>245</v>
      </c>
      <c r="L5467" t="s">
        <v>15734</v>
      </c>
      <c r="M5467" t="s">
        <v>15735</v>
      </c>
      <c r="N5467">
        <v>4.8630555549999999</v>
      </c>
      <c r="O5467">
        <v>1</v>
      </c>
      <c r="P5467">
        <v>1035</v>
      </c>
      <c r="Q5467">
        <v>2</v>
      </c>
      <c r="R5467">
        <v>16</v>
      </c>
      <c r="S5467">
        <v>5</v>
      </c>
      <c r="T5467">
        <v>75</v>
      </c>
      <c r="U5467">
        <v>0</v>
      </c>
      <c r="V5467">
        <v>0</v>
      </c>
      <c r="W5467">
        <v>4.5795973587594565</v>
      </c>
      <c r="X5467">
        <v>753.32851277976829</v>
      </c>
      <c r="Y5467">
        <v>14.717788800102413</v>
      </c>
      <c r="Z5467">
        <v>116.50771996887757</v>
      </c>
      <c r="AA5467">
        <v>46.010617436661036</v>
      </c>
      <c r="AB5467">
        <v>256.87119133131409</v>
      </c>
      <c r="AC5467">
        <v>0</v>
      </c>
      <c r="AD5467">
        <v>0</v>
      </c>
      <c r="AE5467">
        <v>1192.0154276754829</v>
      </c>
    </row>
    <row r="5468" spans="1:31" x14ac:dyDescent="0.25">
      <c r="A5468">
        <v>2371631</v>
      </c>
      <c r="B5468">
        <v>1</v>
      </c>
      <c r="C5468" t="s">
        <v>81</v>
      </c>
      <c r="D5468" t="s">
        <v>119</v>
      </c>
      <c r="E5468" t="s">
        <v>225</v>
      </c>
      <c r="F5468" t="s">
        <v>15736</v>
      </c>
      <c r="G5468" t="s">
        <v>219</v>
      </c>
      <c r="H5468" t="s">
        <v>151</v>
      </c>
      <c r="I5468" t="s">
        <v>136</v>
      </c>
      <c r="J5468" t="s">
        <v>137</v>
      </c>
      <c r="K5468" t="s">
        <v>138</v>
      </c>
      <c r="L5468" t="s">
        <v>15737</v>
      </c>
      <c r="M5468" t="s">
        <v>15738</v>
      </c>
      <c r="N5468">
        <v>0.91527777700000001</v>
      </c>
      <c r="O5468">
        <v>0</v>
      </c>
      <c r="P5468">
        <v>58</v>
      </c>
      <c r="Q5468">
        <v>0</v>
      </c>
      <c r="R5468">
        <v>1</v>
      </c>
      <c r="S5468">
        <v>0</v>
      </c>
      <c r="T5468">
        <v>4</v>
      </c>
      <c r="U5468">
        <v>0</v>
      </c>
      <c r="V5468">
        <v>0</v>
      </c>
      <c r="W5468">
        <v>0</v>
      </c>
      <c r="X5468">
        <v>5.8616392415381187</v>
      </c>
      <c r="Y5468">
        <v>0</v>
      </c>
      <c r="Z5468">
        <v>2.1679649367026946E-2</v>
      </c>
      <c r="AA5468">
        <v>0</v>
      </c>
      <c r="AB5468">
        <v>0.33607205223714198</v>
      </c>
      <c r="AC5468">
        <v>0</v>
      </c>
      <c r="AD5468">
        <v>0</v>
      </c>
      <c r="AE5468">
        <v>6.2193909431422876</v>
      </c>
    </row>
    <row r="5469" spans="1:31" x14ac:dyDescent="0.25">
      <c r="A5469">
        <v>2371462</v>
      </c>
      <c r="B5469">
        <v>1</v>
      </c>
      <c r="C5469" t="s">
        <v>80</v>
      </c>
      <c r="D5469" t="s">
        <v>84</v>
      </c>
      <c r="E5469" t="s">
        <v>148</v>
      </c>
      <c r="F5469" t="s">
        <v>15739</v>
      </c>
      <c r="G5469" t="s">
        <v>240</v>
      </c>
      <c r="H5469" t="s">
        <v>151</v>
      </c>
      <c r="I5469" t="s">
        <v>136</v>
      </c>
      <c r="J5469" t="s">
        <v>137</v>
      </c>
      <c r="K5469" t="s">
        <v>138</v>
      </c>
      <c r="L5469" t="s">
        <v>15740</v>
      </c>
      <c r="M5469" t="s">
        <v>15741</v>
      </c>
      <c r="N5469">
        <v>6.7777777769999998</v>
      </c>
      <c r="O5469">
        <v>0</v>
      </c>
      <c r="P5469">
        <v>7</v>
      </c>
      <c r="Q5469">
        <v>0</v>
      </c>
      <c r="R5469">
        <v>0</v>
      </c>
      <c r="S5469">
        <v>0</v>
      </c>
      <c r="T5469">
        <v>1</v>
      </c>
      <c r="U5469">
        <v>0</v>
      </c>
      <c r="V5469">
        <v>0</v>
      </c>
      <c r="W5469">
        <v>0</v>
      </c>
      <c r="X5469">
        <v>13.361201721061523</v>
      </c>
      <c r="Y5469">
        <v>0</v>
      </c>
      <c r="Z5469">
        <v>0</v>
      </c>
      <c r="AA5469">
        <v>0</v>
      </c>
      <c r="AB5469">
        <v>1.1222208918008083</v>
      </c>
      <c r="AC5469">
        <v>0</v>
      </c>
      <c r="AD5469">
        <v>0</v>
      </c>
      <c r="AE5469">
        <v>14.483422612862331</v>
      </c>
    </row>
    <row r="5470" spans="1:31" x14ac:dyDescent="0.25">
      <c r="A5470">
        <v>2371608</v>
      </c>
      <c r="B5470">
        <v>1</v>
      </c>
      <c r="C5470" t="s">
        <v>80</v>
      </c>
      <c r="D5470" t="s">
        <v>96</v>
      </c>
      <c r="E5470" t="s">
        <v>148</v>
      </c>
      <c r="F5470" t="s">
        <v>15742</v>
      </c>
      <c r="G5470" t="s">
        <v>160</v>
      </c>
      <c r="H5470" t="s">
        <v>151</v>
      </c>
      <c r="I5470" t="s">
        <v>136</v>
      </c>
      <c r="J5470" t="s">
        <v>137</v>
      </c>
      <c r="K5470" t="s">
        <v>138</v>
      </c>
      <c r="L5470" t="s">
        <v>15743</v>
      </c>
      <c r="M5470" t="s">
        <v>15744</v>
      </c>
      <c r="N5470">
        <v>0.86944444399999998</v>
      </c>
      <c r="O5470">
        <v>0</v>
      </c>
      <c r="P5470">
        <v>2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0.48764870342949362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0.48764870342949362</v>
      </c>
    </row>
    <row r="5471" spans="1:31" x14ac:dyDescent="0.25">
      <c r="A5471">
        <v>2371485</v>
      </c>
      <c r="B5471">
        <v>1</v>
      </c>
      <c r="C5471" t="s">
        <v>80</v>
      </c>
      <c r="D5471" t="s">
        <v>100</v>
      </c>
      <c r="E5471" t="s">
        <v>148</v>
      </c>
      <c r="F5471" t="s">
        <v>15745</v>
      </c>
      <c r="G5471" t="s">
        <v>160</v>
      </c>
      <c r="H5471" t="s">
        <v>151</v>
      </c>
      <c r="I5471" t="s">
        <v>136</v>
      </c>
      <c r="J5471" t="s">
        <v>137</v>
      </c>
      <c r="K5471" t="s">
        <v>138</v>
      </c>
      <c r="L5471" t="s">
        <v>15746</v>
      </c>
      <c r="M5471" t="s">
        <v>15747</v>
      </c>
      <c r="N5471">
        <v>1.0747222219999999</v>
      </c>
      <c r="O5471">
        <v>0</v>
      </c>
      <c r="P5471">
        <v>1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0.2950593654625111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0.2950593654625111</v>
      </c>
    </row>
    <row r="5472" spans="1:31" x14ac:dyDescent="0.25">
      <c r="A5472">
        <v>2371508</v>
      </c>
      <c r="B5472">
        <v>1</v>
      </c>
      <c r="C5472" t="s">
        <v>80</v>
      </c>
      <c r="D5472" t="s">
        <v>106</v>
      </c>
      <c r="E5472" t="s">
        <v>171</v>
      </c>
      <c r="F5472" t="s">
        <v>15748</v>
      </c>
      <c r="G5472" t="s">
        <v>168</v>
      </c>
      <c r="H5472" t="s">
        <v>135</v>
      </c>
      <c r="I5472" t="s">
        <v>136</v>
      </c>
      <c r="J5472" t="s">
        <v>137</v>
      </c>
      <c r="K5472" t="s">
        <v>138</v>
      </c>
      <c r="L5472" t="s">
        <v>15749</v>
      </c>
      <c r="M5472" t="s">
        <v>15750</v>
      </c>
      <c r="N5472">
        <v>0.94416666599999999</v>
      </c>
      <c r="O5472">
        <v>0</v>
      </c>
      <c r="P5472">
        <v>20</v>
      </c>
      <c r="Q5472">
        <v>8</v>
      </c>
      <c r="R5472">
        <v>26</v>
      </c>
      <c r="S5472">
        <v>4</v>
      </c>
      <c r="T5472">
        <v>13</v>
      </c>
      <c r="U5472">
        <v>0</v>
      </c>
      <c r="V5472">
        <v>0</v>
      </c>
      <c r="W5472">
        <v>0</v>
      </c>
      <c r="X5472">
        <v>19.183120910823575</v>
      </c>
      <c r="Y5472">
        <v>24.166885682142468</v>
      </c>
      <c r="Z5472">
        <v>71.606954506967199</v>
      </c>
      <c r="AA5472">
        <v>10.193058713970998</v>
      </c>
      <c r="AB5472">
        <v>19.894879995888232</v>
      </c>
      <c r="AC5472">
        <v>0</v>
      </c>
      <c r="AD5472">
        <v>0</v>
      </c>
      <c r="AE5472">
        <v>145.04489980979247</v>
      </c>
    </row>
    <row r="5473" spans="1:31" x14ac:dyDescent="0.25">
      <c r="A5473">
        <v>2371253</v>
      </c>
      <c r="B5473">
        <v>1</v>
      </c>
      <c r="C5473" t="s">
        <v>80</v>
      </c>
      <c r="D5473" t="s">
        <v>85</v>
      </c>
      <c r="E5473" t="s">
        <v>148</v>
      </c>
      <c r="F5473" t="s">
        <v>15751</v>
      </c>
      <c r="G5473" t="s">
        <v>160</v>
      </c>
      <c r="H5473" t="s">
        <v>151</v>
      </c>
      <c r="I5473" t="s">
        <v>136</v>
      </c>
      <c r="J5473" t="s">
        <v>137</v>
      </c>
      <c r="K5473" t="s">
        <v>138</v>
      </c>
      <c r="L5473" t="s">
        <v>15752</v>
      </c>
      <c r="M5473" t="s">
        <v>15753</v>
      </c>
      <c r="N5473">
        <v>0.56555555499999999</v>
      </c>
      <c r="O5473">
        <v>0</v>
      </c>
      <c r="P5473">
        <v>15</v>
      </c>
      <c r="Q5473">
        <v>0</v>
      </c>
      <c r="R5473">
        <v>0</v>
      </c>
      <c r="S5473">
        <v>0</v>
      </c>
      <c r="T5473">
        <v>3</v>
      </c>
      <c r="U5473">
        <v>0</v>
      </c>
      <c r="V5473">
        <v>0</v>
      </c>
      <c r="W5473">
        <v>0</v>
      </c>
      <c r="X5473">
        <v>2.3581831575516805</v>
      </c>
      <c r="Y5473">
        <v>0</v>
      </c>
      <c r="Z5473">
        <v>0</v>
      </c>
      <c r="AA5473">
        <v>0</v>
      </c>
      <c r="AB5473">
        <v>7.1704869464713328E-2</v>
      </c>
      <c r="AC5473">
        <v>0</v>
      </c>
      <c r="AD5473">
        <v>0</v>
      </c>
      <c r="AE5473">
        <v>2.4298880270163936</v>
      </c>
    </row>
    <row r="5474" spans="1:31" x14ac:dyDescent="0.25">
      <c r="A5474">
        <v>2371422</v>
      </c>
      <c r="B5474">
        <v>1</v>
      </c>
      <c r="C5474" t="s">
        <v>80</v>
      </c>
      <c r="D5474" t="s">
        <v>103</v>
      </c>
      <c r="E5474" t="s">
        <v>132</v>
      </c>
      <c r="F5474" t="s">
        <v>15754</v>
      </c>
      <c r="G5474" t="s">
        <v>244</v>
      </c>
      <c r="H5474" t="s">
        <v>135</v>
      </c>
      <c r="I5474" t="s">
        <v>136</v>
      </c>
      <c r="J5474" t="s">
        <v>137</v>
      </c>
      <c r="K5474" t="s">
        <v>245</v>
      </c>
      <c r="L5474" t="s">
        <v>15755</v>
      </c>
      <c r="M5474" t="s">
        <v>15756</v>
      </c>
      <c r="N5474">
        <v>1.1427777770000001</v>
      </c>
      <c r="O5474">
        <v>0</v>
      </c>
      <c r="P5474">
        <v>8</v>
      </c>
      <c r="Q5474">
        <v>0</v>
      </c>
      <c r="R5474">
        <v>27</v>
      </c>
      <c r="S5474">
        <v>1</v>
      </c>
      <c r="T5474">
        <v>6</v>
      </c>
      <c r="U5474">
        <v>0</v>
      </c>
      <c r="V5474">
        <v>0</v>
      </c>
      <c r="W5474">
        <v>0</v>
      </c>
      <c r="X5474">
        <v>7.3136799262427923</v>
      </c>
      <c r="Y5474">
        <v>0</v>
      </c>
      <c r="Z5474">
        <v>132.89886018721543</v>
      </c>
      <c r="AA5474">
        <v>18.645605542175076</v>
      </c>
      <c r="AB5474">
        <v>31.931694780996509</v>
      </c>
      <c r="AC5474">
        <v>0</v>
      </c>
      <c r="AD5474">
        <v>0</v>
      </c>
      <c r="AE5474">
        <v>190.78984043662982</v>
      </c>
    </row>
    <row r="5475" spans="1:31" x14ac:dyDescent="0.25">
      <c r="A5475">
        <v>2371316</v>
      </c>
      <c r="B5475">
        <v>1</v>
      </c>
      <c r="C5475" t="s">
        <v>80</v>
      </c>
      <c r="D5475" t="s">
        <v>104</v>
      </c>
      <c r="E5475" t="s">
        <v>132</v>
      </c>
      <c r="F5475" t="s">
        <v>15757</v>
      </c>
      <c r="G5475" t="s">
        <v>244</v>
      </c>
      <c r="H5475" t="s">
        <v>135</v>
      </c>
      <c r="I5475" t="s">
        <v>136</v>
      </c>
      <c r="J5475" t="s">
        <v>137</v>
      </c>
      <c r="K5475" t="s">
        <v>245</v>
      </c>
      <c r="L5475" t="s">
        <v>15758</v>
      </c>
      <c r="M5475" t="s">
        <v>15759</v>
      </c>
      <c r="N5475">
        <v>0.52111111099999996</v>
      </c>
      <c r="O5475">
        <v>0</v>
      </c>
      <c r="P5475">
        <v>209</v>
      </c>
      <c r="Q5475">
        <v>0</v>
      </c>
      <c r="R5475">
        <v>10</v>
      </c>
      <c r="S5475">
        <v>0</v>
      </c>
      <c r="T5475">
        <v>41</v>
      </c>
      <c r="U5475">
        <v>0</v>
      </c>
      <c r="V5475">
        <v>0</v>
      </c>
      <c r="W5475">
        <v>0</v>
      </c>
      <c r="X5475">
        <v>24.510491718757201</v>
      </c>
      <c r="Y5475">
        <v>0</v>
      </c>
      <c r="Z5475">
        <v>1.6507143686249379</v>
      </c>
      <c r="AA5475">
        <v>0</v>
      </c>
      <c r="AB5475">
        <v>10.998541061747495</v>
      </c>
      <c r="AC5475">
        <v>0</v>
      </c>
      <c r="AD5475">
        <v>0</v>
      </c>
      <c r="AE5475">
        <v>37.159747149129636</v>
      </c>
    </row>
    <row r="5476" spans="1:31" x14ac:dyDescent="0.25">
      <c r="A5476">
        <v>2371502</v>
      </c>
      <c r="B5476">
        <v>1</v>
      </c>
      <c r="C5476" t="s">
        <v>81</v>
      </c>
      <c r="D5476" t="s">
        <v>113</v>
      </c>
      <c r="E5476" t="s">
        <v>225</v>
      </c>
      <c r="F5476" t="s">
        <v>15760</v>
      </c>
      <c r="G5476" t="s">
        <v>219</v>
      </c>
      <c r="H5476" t="s">
        <v>151</v>
      </c>
      <c r="I5476" t="s">
        <v>136</v>
      </c>
      <c r="J5476" t="s">
        <v>137</v>
      </c>
      <c r="K5476" t="s">
        <v>138</v>
      </c>
      <c r="L5476" t="s">
        <v>15761</v>
      </c>
      <c r="M5476" t="s">
        <v>15762</v>
      </c>
      <c r="N5476">
        <v>1.6783333330000001</v>
      </c>
      <c r="O5476">
        <v>0</v>
      </c>
      <c r="P5476">
        <v>107</v>
      </c>
      <c r="Q5476">
        <v>0</v>
      </c>
      <c r="R5476">
        <v>2</v>
      </c>
      <c r="S5476">
        <v>0</v>
      </c>
      <c r="T5476">
        <v>9</v>
      </c>
      <c r="U5476">
        <v>0</v>
      </c>
      <c r="V5476">
        <v>0</v>
      </c>
      <c r="W5476">
        <v>0</v>
      </c>
      <c r="X5476">
        <v>87.368337185687707</v>
      </c>
      <c r="Y5476">
        <v>0</v>
      </c>
      <c r="Z5476">
        <v>8.4994445707655188</v>
      </c>
      <c r="AA5476">
        <v>0</v>
      </c>
      <c r="AB5476">
        <v>11.233881869574095</v>
      </c>
      <c r="AC5476">
        <v>0</v>
      </c>
      <c r="AD5476">
        <v>0</v>
      </c>
      <c r="AE5476">
        <v>107.10166362602732</v>
      </c>
    </row>
    <row r="5477" spans="1:31" x14ac:dyDescent="0.25">
      <c r="A5477">
        <v>2371259</v>
      </c>
      <c r="B5477">
        <v>1</v>
      </c>
      <c r="C5477" t="s">
        <v>81</v>
      </c>
      <c r="D5477" t="s">
        <v>122</v>
      </c>
      <c r="E5477" t="s">
        <v>166</v>
      </c>
      <c r="F5477" t="s">
        <v>4382</v>
      </c>
      <c r="G5477" t="s">
        <v>168</v>
      </c>
      <c r="H5477" t="s">
        <v>135</v>
      </c>
      <c r="I5477" t="s">
        <v>136</v>
      </c>
      <c r="J5477" t="s">
        <v>137</v>
      </c>
      <c r="K5477" t="s">
        <v>138</v>
      </c>
      <c r="L5477" t="s">
        <v>15763</v>
      </c>
      <c r="M5477" t="s">
        <v>15764</v>
      </c>
      <c r="N5477">
        <v>0.22138888800000001</v>
      </c>
      <c r="O5477">
        <v>6</v>
      </c>
      <c r="P5477">
        <v>4021</v>
      </c>
      <c r="Q5477">
        <v>92</v>
      </c>
      <c r="R5477">
        <v>151</v>
      </c>
      <c r="S5477">
        <v>51</v>
      </c>
      <c r="T5477">
        <v>386</v>
      </c>
      <c r="U5477">
        <v>5</v>
      </c>
      <c r="V5477">
        <v>1</v>
      </c>
      <c r="W5477">
        <v>0.39973430078733246</v>
      </c>
      <c r="X5477">
        <v>124.54728627819239</v>
      </c>
      <c r="Y5477">
        <v>83.371584803969725</v>
      </c>
      <c r="Z5477">
        <v>40.442506421193414</v>
      </c>
      <c r="AA5477">
        <v>240.86723692821647</v>
      </c>
      <c r="AB5477">
        <v>50.34229691733556</v>
      </c>
      <c r="AC5477">
        <v>85.894867894383012</v>
      </c>
      <c r="AD5477">
        <v>26.191622812694675</v>
      </c>
      <c r="AE5477">
        <v>652.05713635677262</v>
      </c>
    </row>
    <row r="5478" spans="1:31" x14ac:dyDescent="0.25">
      <c r="A5478">
        <v>2371402</v>
      </c>
      <c r="B5478">
        <v>1</v>
      </c>
      <c r="C5478" t="s">
        <v>81</v>
      </c>
      <c r="D5478" t="s">
        <v>122</v>
      </c>
      <c r="E5478" t="s">
        <v>171</v>
      </c>
      <c r="F5478" t="s">
        <v>15765</v>
      </c>
      <c r="G5478" t="s">
        <v>168</v>
      </c>
      <c r="H5478" t="s">
        <v>135</v>
      </c>
      <c r="I5478" t="s">
        <v>136</v>
      </c>
      <c r="J5478" t="s">
        <v>137</v>
      </c>
      <c r="K5478" t="s">
        <v>138</v>
      </c>
      <c r="L5478" t="s">
        <v>15766</v>
      </c>
      <c r="M5478" t="s">
        <v>15767</v>
      </c>
      <c r="N5478">
        <v>0.71861111099999997</v>
      </c>
      <c r="O5478">
        <v>0</v>
      </c>
      <c r="P5478">
        <v>926</v>
      </c>
      <c r="Q5478">
        <v>0</v>
      </c>
      <c r="R5478">
        <v>9</v>
      </c>
      <c r="S5478">
        <v>2</v>
      </c>
      <c r="T5478">
        <v>109</v>
      </c>
      <c r="U5478">
        <v>0</v>
      </c>
      <c r="V5478">
        <v>1</v>
      </c>
      <c r="W5478">
        <v>0</v>
      </c>
      <c r="X5478">
        <v>113.99495114673043</v>
      </c>
      <c r="Y5478">
        <v>0</v>
      </c>
      <c r="Z5478">
        <v>8.1966837926914859</v>
      </c>
      <c r="AA5478">
        <v>1.4661258348325248</v>
      </c>
      <c r="AB5478">
        <v>56.414899440391054</v>
      </c>
      <c r="AC5478">
        <v>0</v>
      </c>
      <c r="AD5478">
        <v>87.462374597295025</v>
      </c>
      <c r="AE5478">
        <v>267.53503481194053</v>
      </c>
    </row>
    <row r="5479" spans="1:31" x14ac:dyDescent="0.25">
      <c r="A5479">
        <v>2371359</v>
      </c>
      <c r="B5479">
        <v>1</v>
      </c>
      <c r="C5479" t="s">
        <v>80</v>
      </c>
      <c r="D5479" t="s">
        <v>93</v>
      </c>
      <c r="E5479" t="s">
        <v>148</v>
      </c>
      <c r="F5479" t="s">
        <v>15768</v>
      </c>
      <c r="G5479" t="s">
        <v>160</v>
      </c>
      <c r="H5479" t="s">
        <v>151</v>
      </c>
      <c r="I5479" t="s">
        <v>136</v>
      </c>
      <c r="J5479" t="s">
        <v>137</v>
      </c>
      <c r="K5479" t="s">
        <v>138</v>
      </c>
      <c r="L5479" t="s">
        <v>15769</v>
      </c>
      <c r="M5479" t="s">
        <v>15770</v>
      </c>
      <c r="N5479">
        <v>4.8216666659999996</v>
      </c>
      <c r="O5479">
        <v>0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4.4718260085949604</v>
      </c>
      <c r="AA5479">
        <v>0</v>
      </c>
      <c r="AB5479">
        <v>0</v>
      </c>
      <c r="AC5479">
        <v>0</v>
      </c>
      <c r="AD5479">
        <v>0</v>
      </c>
      <c r="AE5479">
        <v>4.4718260085949604</v>
      </c>
    </row>
    <row r="5480" spans="1:31" x14ac:dyDescent="0.25">
      <c r="A5480">
        <v>2371525</v>
      </c>
      <c r="B5480">
        <v>1</v>
      </c>
      <c r="C5480" t="s">
        <v>80</v>
      </c>
      <c r="D5480" t="s">
        <v>107</v>
      </c>
      <c r="E5480" t="s">
        <v>171</v>
      </c>
      <c r="F5480" t="s">
        <v>15771</v>
      </c>
      <c r="G5480" t="s">
        <v>168</v>
      </c>
      <c r="H5480" t="s">
        <v>135</v>
      </c>
      <c r="I5480" t="s">
        <v>136</v>
      </c>
      <c r="J5480" t="s">
        <v>137</v>
      </c>
      <c r="K5480" t="s">
        <v>138</v>
      </c>
      <c r="L5480" t="s">
        <v>15772</v>
      </c>
      <c r="M5480" t="s">
        <v>15773</v>
      </c>
      <c r="N5480">
        <v>0.96472222200000002</v>
      </c>
      <c r="O5480">
        <v>0</v>
      </c>
      <c r="P5480">
        <v>0</v>
      </c>
      <c r="Q5480">
        <v>1</v>
      </c>
      <c r="R5480">
        <v>9</v>
      </c>
      <c r="S5480">
        <v>1</v>
      </c>
      <c r="T5480">
        <v>4</v>
      </c>
      <c r="U5480">
        <v>0</v>
      </c>
      <c r="V5480">
        <v>0</v>
      </c>
      <c r="W5480">
        <v>0</v>
      </c>
      <c r="X5480">
        <v>0</v>
      </c>
      <c r="Y5480">
        <v>1.4137990481664622</v>
      </c>
      <c r="Z5480">
        <v>4.661457975406039</v>
      </c>
      <c r="AA5480">
        <v>2.16227859105665</v>
      </c>
      <c r="AB5480">
        <v>4.6583663028560229</v>
      </c>
      <c r="AC5480">
        <v>0</v>
      </c>
      <c r="AD5480">
        <v>0</v>
      </c>
      <c r="AE5480">
        <v>12.895901917485173</v>
      </c>
    </row>
    <row r="5481" spans="1:31" x14ac:dyDescent="0.25">
      <c r="A5481">
        <v>2371382</v>
      </c>
      <c r="B5481">
        <v>1</v>
      </c>
      <c r="C5481" t="s">
        <v>80</v>
      </c>
      <c r="D5481" t="s">
        <v>103</v>
      </c>
      <c r="E5481" t="s">
        <v>225</v>
      </c>
      <c r="F5481" t="s">
        <v>15774</v>
      </c>
      <c r="G5481" t="s">
        <v>219</v>
      </c>
      <c r="H5481" t="s">
        <v>151</v>
      </c>
      <c r="I5481" t="s">
        <v>136</v>
      </c>
      <c r="J5481" t="s">
        <v>137</v>
      </c>
      <c r="K5481" t="s">
        <v>138</v>
      </c>
      <c r="L5481" t="s">
        <v>15775</v>
      </c>
      <c r="M5481" t="s">
        <v>15776</v>
      </c>
      <c r="N5481">
        <v>2.2977777769999999</v>
      </c>
      <c r="O5481">
        <v>0</v>
      </c>
      <c r="P5481">
        <v>15</v>
      </c>
      <c r="Q5481">
        <v>0</v>
      </c>
      <c r="R5481">
        <v>14</v>
      </c>
      <c r="S5481">
        <v>0</v>
      </c>
      <c r="T5481">
        <v>9</v>
      </c>
      <c r="U5481">
        <v>0</v>
      </c>
      <c r="V5481">
        <v>0</v>
      </c>
      <c r="W5481">
        <v>0</v>
      </c>
      <c r="X5481">
        <v>8.8707683075046333</v>
      </c>
      <c r="Y5481">
        <v>0</v>
      </c>
      <c r="Z5481">
        <v>10.545823491763622</v>
      </c>
      <c r="AA5481">
        <v>0</v>
      </c>
      <c r="AB5481">
        <v>4.3755060579881802</v>
      </c>
      <c r="AC5481">
        <v>0</v>
      </c>
      <c r="AD5481">
        <v>0</v>
      </c>
      <c r="AE5481">
        <v>23.792097857256433</v>
      </c>
    </row>
    <row r="5482" spans="1:31" x14ac:dyDescent="0.25">
      <c r="A5482">
        <v>2371233</v>
      </c>
      <c r="B5482">
        <v>1</v>
      </c>
      <c r="C5482" t="s">
        <v>80</v>
      </c>
      <c r="D5482" t="s">
        <v>110</v>
      </c>
      <c r="E5482" t="s">
        <v>225</v>
      </c>
      <c r="F5482" t="s">
        <v>15777</v>
      </c>
      <c r="G5482" t="s">
        <v>292</v>
      </c>
      <c r="H5482" t="s">
        <v>151</v>
      </c>
      <c r="I5482" t="s">
        <v>136</v>
      </c>
      <c r="J5482" t="s">
        <v>3</v>
      </c>
      <c r="K5482" t="s">
        <v>138</v>
      </c>
      <c r="L5482" t="s">
        <v>15778</v>
      </c>
      <c r="M5482" t="s">
        <v>15779</v>
      </c>
      <c r="N5482">
        <v>3.4936111109999999</v>
      </c>
      <c r="O5482">
        <v>0</v>
      </c>
      <c r="P5482">
        <v>173</v>
      </c>
      <c r="Q5482">
        <v>0</v>
      </c>
      <c r="R5482">
        <v>0</v>
      </c>
      <c r="S5482">
        <v>0</v>
      </c>
      <c r="T5482">
        <v>11</v>
      </c>
      <c r="U5482">
        <v>0</v>
      </c>
      <c r="V5482">
        <v>0</v>
      </c>
      <c r="W5482">
        <v>0</v>
      </c>
      <c r="X5482">
        <v>201.3996192771327</v>
      </c>
      <c r="Y5482">
        <v>0</v>
      </c>
      <c r="Z5482">
        <v>0</v>
      </c>
      <c r="AA5482">
        <v>0</v>
      </c>
      <c r="AB5482">
        <v>50.313206670460445</v>
      </c>
      <c r="AC5482">
        <v>0</v>
      </c>
      <c r="AD5482">
        <v>0</v>
      </c>
      <c r="AE5482">
        <v>251.71282594759316</v>
      </c>
    </row>
    <row r="5483" spans="1:31" x14ac:dyDescent="0.25">
      <c r="A5483">
        <v>2371339</v>
      </c>
      <c r="B5483">
        <v>1</v>
      </c>
      <c r="C5483" t="s">
        <v>81</v>
      </c>
      <c r="D5483" t="s">
        <v>120</v>
      </c>
      <c r="E5483" t="s">
        <v>171</v>
      </c>
      <c r="F5483" t="s">
        <v>1549</v>
      </c>
      <c r="G5483" t="s">
        <v>168</v>
      </c>
      <c r="H5483" t="s">
        <v>135</v>
      </c>
      <c r="I5483" t="s">
        <v>136</v>
      </c>
      <c r="J5483" t="s">
        <v>137</v>
      </c>
      <c r="K5483" t="s">
        <v>138</v>
      </c>
      <c r="L5483" t="s">
        <v>15780</v>
      </c>
      <c r="M5483" t="s">
        <v>15781</v>
      </c>
      <c r="N5483">
        <v>0.54333333299999997</v>
      </c>
      <c r="O5483">
        <v>0</v>
      </c>
      <c r="P5483">
        <v>199</v>
      </c>
      <c r="Q5483">
        <v>1</v>
      </c>
      <c r="R5483">
        <v>30</v>
      </c>
      <c r="S5483">
        <v>0</v>
      </c>
      <c r="T5483">
        <v>44</v>
      </c>
      <c r="U5483">
        <v>0</v>
      </c>
      <c r="V5483">
        <v>0</v>
      </c>
      <c r="W5483">
        <v>0</v>
      </c>
      <c r="X5483">
        <v>32.614217200693204</v>
      </c>
      <c r="Y5483">
        <v>1.3698778880849722</v>
      </c>
      <c r="Z5483">
        <v>108.79763262536106</v>
      </c>
      <c r="AA5483">
        <v>0</v>
      </c>
      <c r="AB5483">
        <v>30.28582019596092</v>
      </c>
      <c r="AC5483">
        <v>0</v>
      </c>
      <c r="AD5483">
        <v>0</v>
      </c>
      <c r="AE5483">
        <v>173.06754791010016</v>
      </c>
    </row>
    <row r="5484" spans="1:31" x14ac:dyDescent="0.25">
      <c r="A5484">
        <v>2371482</v>
      </c>
      <c r="B5484">
        <v>1</v>
      </c>
      <c r="C5484" t="s">
        <v>80</v>
      </c>
      <c r="D5484" t="s">
        <v>97</v>
      </c>
      <c r="E5484" t="s">
        <v>148</v>
      </c>
      <c r="F5484" t="s">
        <v>15782</v>
      </c>
      <c r="G5484" t="s">
        <v>160</v>
      </c>
      <c r="H5484" t="s">
        <v>151</v>
      </c>
      <c r="I5484" t="s">
        <v>136</v>
      </c>
      <c r="J5484" t="s">
        <v>137</v>
      </c>
      <c r="K5484" t="s">
        <v>138</v>
      </c>
      <c r="L5484" t="s">
        <v>15783</v>
      </c>
      <c r="M5484" t="s">
        <v>15784</v>
      </c>
      <c r="N5484">
        <v>3.2141666660000001</v>
      </c>
      <c r="O5484">
        <v>0</v>
      </c>
      <c r="P5484">
        <v>1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1.4829561692339914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1.4829561692339914</v>
      </c>
    </row>
    <row r="5485" spans="1:31" x14ac:dyDescent="0.25">
      <c r="A5485">
        <v>2379952</v>
      </c>
      <c r="B5485">
        <v>1</v>
      </c>
      <c r="C5485" t="s">
        <v>81</v>
      </c>
      <c r="D5485" t="s">
        <v>112</v>
      </c>
      <c r="E5485" t="s">
        <v>166</v>
      </c>
      <c r="F5485" t="s">
        <v>916</v>
      </c>
      <c r="G5485" t="s">
        <v>168</v>
      </c>
      <c r="H5485" t="s">
        <v>135</v>
      </c>
      <c r="I5485" t="s">
        <v>136</v>
      </c>
      <c r="J5485" t="s">
        <v>137</v>
      </c>
      <c r="K5485" t="s">
        <v>138</v>
      </c>
      <c r="L5485" t="s">
        <v>15678</v>
      </c>
      <c r="M5485" t="s">
        <v>15785</v>
      </c>
      <c r="N5485">
        <v>0.58333333300000001</v>
      </c>
      <c r="O5485">
        <v>0</v>
      </c>
      <c r="P5485">
        <v>738</v>
      </c>
      <c r="Q5485">
        <v>18</v>
      </c>
      <c r="R5485">
        <v>103</v>
      </c>
      <c r="S5485">
        <v>29</v>
      </c>
      <c r="T5485">
        <v>303</v>
      </c>
      <c r="U5485">
        <v>5</v>
      </c>
      <c r="V5485">
        <v>0</v>
      </c>
      <c r="W5485">
        <v>0</v>
      </c>
      <c r="X5485">
        <v>98.59810868399245</v>
      </c>
      <c r="Y5485">
        <v>34.795335462821043</v>
      </c>
      <c r="Z5485">
        <v>92.116433596103604</v>
      </c>
      <c r="AA5485">
        <v>250.87450281719231</v>
      </c>
      <c r="AB5485">
        <v>155.51416576900513</v>
      </c>
      <c r="AC5485">
        <v>188.80653307345364</v>
      </c>
      <c r="AD5485">
        <v>0</v>
      </c>
      <c r="AE5485">
        <v>820.70507940256812</v>
      </c>
    </row>
    <row r="5486" spans="1:31" x14ac:dyDescent="0.25">
      <c r="A5486">
        <v>2371296</v>
      </c>
      <c r="B5486">
        <v>1</v>
      </c>
      <c r="C5486" t="s">
        <v>80</v>
      </c>
      <c r="D5486" t="s">
        <v>82</v>
      </c>
      <c r="E5486" t="s">
        <v>148</v>
      </c>
      <c r="F5486" t="s">
        <v>15786</v>
      </c>
      <c r="G5486" t="s">
        <v>156</v>
      </c>
      <c r="H5486" t="s">
        <v>151</v>
      </c>
      <c r="I5486" t="s">
        <v>136</v>
      </c>
      <c r="J5486" t="s">
        <v>137</v>
      </c>
      <c r="K5486" t="s">
        <v>138</v>
      </c>
      <c r="L5486" t="s">
        <v>15787</v>
      </c>
      <c r="M5486" t="s">
        <v>15788</v>
      </c>
      <c r="N5486">
        <v>0.98111111100000004</v>
      </c>
      <c r="O5486">
        <v>0</v>
      </c>
      <c r="P5486">
        <v>2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0.24279930416995224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0.24279930416995224</v>
      </c>
    </row>
    <row r="5487" spans="1:31" x14ac:dyDescent="0.25">
      <c r="A5487">
        <v>2371488</v>
      </c>
      <c r="B5487">
        <v>1</v>
      </c>
      <c r="C5487" t="s">
        <v>80</v>
      </c>
      <c r="D5487" t="s">
        <v>108</v>
      </c>
      <c r="E5487" t="s">
        <v>148</v>
      </c>
      <c r="F5487" t="s">
        <v>15789</v>
      </c>
      <c r="G5487" t="s">
        <v>160</v>
      </c>
      <c r="H5487" t="s">
        <v>151</v>
      </c>
      <c r="I5487" t="s">
        <v>136</v>
      </c>
      <c r="J5487" t="s">
        <v>137</v>
      </c>
      <c r="K5487" t="s">
        <v>138</v>
      </c>
      <c r="L5487" t="s">
        <v>15790</v>
      </c>
      <c r="M5487" t="s">
        <v>15791</v>
      </c>
      <c r="N5487">
        <v>1.290277777</v>
      </c>
      <c r="O5487">
        <v>0</v>
      </c>
      <c r="P5487">
        <v>1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0.41160810836224437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0.41160810836224437</v>
      </c>
    </row>
    <row r="5488" spans="1:31" x14ac:dyDescent="0.25">
      <c r="A5488">
        <v>2371628</v>
      </c>
      <c r="B5488">
        <v>1</v>
      </c>
      <c r="C5488" t="s">
        <v>81</v>
      </c>
      <c r="D5488" t="s">
        <v>112</v>
      </c>
      <c r="E5488" t="s">
        <v>132</v>
      </c>
      <c r="F5488" t="s">
        <v>15792</v>
      </c>
      <c r="G5488" t="s">
        <v>816</v>
      </c>
      <c r="H5488" t="s">
        <v>135</v>
      </c>
      <c r="I5488" t="s">
        <v>136</v>
      </c>
      <c r="J5488" t="s">
        <v>137</v>
      </c>
      <c r="K5488" t="s">
        <v>138</v>
      </c>
      <c r="L5488" t="s">
        <v>15793</v>
      </c>
      <c r="M5488" t="s">
        <v>15794</v>
      </c>
      <c r="N5488">
        <v>2.0130555550000002</v>
      </c>
      <c r="O5488">
        <v>0</v>
      </c>
      <c r="P5488">
        <v>5</v>
      </c>
      <c r="Q5488">
        <v>0</v>
      </c>
      <c r="R5488">
        <v>4</v>
      </c>
      <c r="S5488">
        <v>1</v>
      </c>
      <c r="T5488">
        <v>0</v>
      </c>
      <c r="U5488">
        <v>0</v>
      </c>
      <c r="V5488">
        <v>0</v>
      </c>
      <c r="W5488">
        <v>0</v>
      </c>
      <c r="X5488">
        <v>3.0851153238922135</v>
      </c>
      <c r="Y5488">
        <v>0</v>
      </c>
      <c r="Z5488">
        <v>11.689425735281686</v>
      </c>
      <c r="AA5488">
        <v>3.2298431606216242</v>
      </c>
      <c r="AB5488">
        <v>0</v>
      </c>
      <c r="AC5488">
        <v>0</v>
      </c>
      <c r="AD5488">
        <v>0</v>
      </c>
      <c r="AE5488">
        <v>18.004384219795522</v>
      </c>
    </row>
    <row r="5489" spans="1:31" x14ac:dyDescent="0.25">
      <c r="A5489">
        <v>2381143</v>
      </c>
      <c r="B5489">
        <v>1</v>
      </c>
      <c r="C5489" t="s">
        <v>81</v>
      </c>
      <c r="D5489" t="s">
        <v>112</v>
      </c>
      <c r="E5489" t="s">
        <v>166</v>
      </c>
      <c r="F5489" t="s">
        <v>15795</v>
      </c>
      <c r="G5489" t="s">
        <v>168</v>
      </c>
      <c r="H5489" t="s">
        <v>135</v>
      </c>
      <c r="I5489" t="s">
        <v>136</v>
      </c>
      <c r="J5489" t="s">
        <v>137</v>
      </c>
      <c r="K5489" t="s">
        <v>138</v>
      </c>
      <c r="L5489" t="s">
        <v>15796</v>
      </c>
      <c r="M5489" t="s">
        <v>15797</v>
      </c>
      <c r="N5489">
        <v>1.3333333329999999</v>
      </c>
      <c r="O5489">
        <v>3</v>
      </c>
      <c r="P5489">
        <v>948</v>
      </c>
      <c r="Q5489">
        <v>106</v>
      </c>
      <c r="R5489">
        <v>324</v>
      </c>
      <c r="S5489">
        <v>14</v>
      </c>
      <c r="T5489">
        <v>112</v>
      </c>
      <c r="U5489">
        <v>1</v>
      </c>
      <c r="V5489">
        <v>0</v>
      </c>
      <c r="W5489">
        <v>1.0008345340560001</v>
      </c>
      <c r="X5489">
        <v>238.50827369072832</v>
      </c>
      <c r="Y5489">
        <v>359.21937263997557</v>
      </c>
      <c r="Z5489">
        <v>358.14914196377862</v>
      </c>
      <c r="AA5489">
        <v>99.526157611277029</v>
      </c>
      <c r="AB5489">
        <v>121.61424887918093</v>
      </c>
      <c r="AC5489">
        <v>2.3649095186266664</v>
      </c>
      <c r="AD5489">
        <v>0</v>
      </c>
      <c r="AE5489">
        <v>1180.3829388376232</v>
      </c>
    </row>
    <row r="5490" spans="1:31" x14ac:dyDescent="0.25">
      <c r="A5490">
        <v>2371651</v>
      </c>
      <c r="B5490">
        <v>1</v>
      </c>
      <c r="C5490" t="s">
        <v>81</v>
      </c>
      <c r="D5490" t="s">
        <v>112</v>
      </c>
      <c r="E5490" t="s">
        <v>148</v>
      </c>
      <c r="F5490" t="s">
        <v>15798</v>
      </c>
      <c r="G5490" t="s">
        <v>160</v>
      </c>
      <c r="H5490" t="s">
        <v>151</v>
      </c>
      <c r="I5490" t="s">
        <v>136</v>
      </c>
      <c r="J5490" t="s">
        <v>137</v>
      </c>
      <c r="K5490" t="s">
        <v>138</v>
      </c>
      <c r="L5490" t="s">
        <v>15799</v>
      </c>
      <c r="M5490" t="s">
        <v>15800</v>
      </c>
      <c r="N5490">
        <v>1.5</v>
      </c>
      <c r="O5490">
        <v>0</v>
      </c>
      <c r="P5490">
        <v>1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0.23894564412527447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0.23894564412527447</v>
      </c>
    </row>
    <row r="5491" spans="1:31" x14ac:dyDescent="0.25">
      <c r="A5491">
        <v>2371279</v>
      </c>
      <c r="B5491">
        <v>1</v>
      </c>
      <c r="C5491" t="s">
        <v>80</v>
      </c>
      <c r="D5491" t="s">
        <v>104</v>
      </c>
      <c r="E5491" t="s">
        <v>166</v>
      </c>
      <c r="F5491" t="s">
        <v>15801</v>
      </c>
      <c r="G5491" t="s">
        <v>244</v>
      </c>
      <c r="H5491" t="s">
        <v>135</v>
      </c>
      <c r="I5491" t="s">
        <v>136</v>
      </c>
      <c r="J5491" t="s">
        <v>137</v>
      </c>
      <c r="K5491" t="s">
        <v>245</v>
      </c>
      <c r="L5491" t="s">
        <v>15802</v>
      </c>
      <c r="M5491" t="s">
        <v>15803</v>
      </c>
      <c r="N5491">
        <v>1.5494444439999999</v>
      </c>
      <c r="O5491">
        <v>21</v>
      </c>
      <c r="P5491">
        <v>133</v>
      </c>
      <c r="Q5491">
        <v>153</v>
      </c>
      <c r="R5491">
        <v>307</v>
      </c>
      <c r="S5491">
        <v>49</v>
      </c>
      <c r="T5491">
        <v>85</v>
      </c>
      <c r="U5491">
        <v>15</v>
      </c>
      <c r="V5491">
        <v>0</v>
      </c>
      <c r="W5491">
        <v>10.83738596717915</v>
      </c>
      <c r="X5491">
        <v>45.008947787106621</v>
      </c>
      <c r="Y5491">
        <v>760.2273722066858</v>
      </c>
      <c r="Z5491">
        <v>931.19597718250884</v>
      </c>
      <c r="AA5491">
        <v>333.91155430164468</v>
      </c>
      <c r="AB5491">
        <v>117.11491152693372</v>
      </c>
      <c r="AC5491">
        <v>3231.7339026377176</v>
      </c>
      <c r="AD5491">
        <v>0</v>
      </c>
      <c r="AE5491">
        <v>5430.0300516097759</v>
      </c>
    </row>
    <row r="5492" spans="1:31" x14ac:dyDescent="0.25">
      <c r="A5492">
        <v>2371611</v>
      </c>
      <c r="B5492">
        <v>1</v>
      </c>
      <c r="C5492" t="s">
        <v>81</v>
      </c>
      <c r="D5492" t="s">
        <v>112</v>
      </c>
      <c r="E5492" t="s">
        <v>225</v>
      </c>
      <c r="F5492" t="s">
        <v>15804</v>
      </c>
      <c r="G5492" t="s">
        <v>219</v>
      </c>
      <c r="H5492" t="s">
        <v>151</v>
      </c>
      <c r="I5492" t="s">
        <v>136</v>
      </c>
      <c r="J5492" t="s">
        <v>137</v>
      </c>
      <c r="K5492" t="s">
        <v>138</v>
      </c>
      <c r="L5492" t="s">
        <v>15805</v>
      </c>
      <c r="M5492" t="s">
        <v>15684</v>
      </c>
      <c r="N5492">
        <v>0.41722222199999998</v>
      </c>
      <c r="O5492">
        <v>0</v>
      </c>
      <c r="P5492">
        <v>73</v>
      </c>
      <c r="Q5492">
        <v>0</v>
      </c>
      <c r="R5492">
        <v>0</v>
      </c>
      <c r="S5492">
        <v>0</v>
      </c>
      <c r="T5492">
        <v>2</v>
      </c>
      <c r="U5492">
        <v>0</v>
      </c>
      <c r="V5492">
        <v>0</v>
      </c>
      <c r="W5492">
        <v>0</v>
      </c>
      <c r="X5492">
        <v>8.1236510130257074</v>
      </c>
      <c r="Y5492">
        <v>0</v>
      </c>
      <c r="Z5492">
        <v>0</v>
      </c>
      <c r="AA5492">
        <v>0</v>
      </c>
      <c r="AB5492">
        <v>0.79147800194168327</v>
      </c>
      <c r="AC5492">
        <v>0</v>
      </c>
      <c r="AD5492">
        <v>0</v>
      </c>
      <c r="AE5492">
        <v>8.9151290149673912</v>
      </c>
    </row>
    <row r="5493" spans="1:31" x14ac:dyDescent="0.25">
      <c r="A5493">
        <v>2371419</v>
      </c>
      <c r="B5493">
        <v>1</v>
      </c>
      <c r="C5493" t="s">
        <v>80</v>
      </c>
      <c r="D5493" t="s">
        <v>104</v>
      </c>
      <c r="E5493" t="s">
        <v>166</v>
      </c>
      <c r="F5493" t="s">
        <v>15806</v>
      </c>
      <c r="G5493" t="s">
        <v>244</v>
      </c>
      <c r="H5493" t="s">
        <v>135</v>
      </c>
      <c r="I5493" t="s">
        <v>136</v>
      </c>
      <c r="J5493" t="s">
        <v>137</v>
      </c>
      <c r="K5493" t="s">
        <v>245</v>
      </c>
      <c r="L5493" t="s">
        <v>15807</v>
      </c>
      <c r="M5493" t="s">
        <v>15808</v>
      </c>
      <c r="N5493">
        <v>1.433333333</v>
      </c>
      <c r="O5493">
        <v>8</v>
      </c>
      <c r="P5493">
        <v>113</v>
      </c>
      <c r="Q5493">
        <v>47</v>
      </c>
      <c r="R5493">
        <v>97</v>
      </c>
      <c r="S5493">
        <v>22</v>
      </c>
      <c r="T5493">
        <v>35</v>
      </c>
      <c r="U5493">
        <v>0</v>
      </c>
      <c r="V5493">
        <v>0</v>
      </c>
      <c r="W5493">
        <v>11.192746902454276</v>
      </c>
      <c r="X5493">
        <v>36.995907995650072</v>
      </c>
      <c r="Y5493">
        <v>240.13046665820551</v>
      </c>
      <c r="Z5493">
        <v>297.86027588937577</v>
      </c>
      <c r="AA5493">
        <v>103.20558384705893</v>
      </c>
      <c r="AB5493">
        <v>36.590804949464321</v>
      </c>
      <c r="AC5493">
        <v>0</v>
      </c>
      <c r="AD5493">
        <v>0</v>
      </c>
      <c r="AE5493">
        <v>725.97578624220887</v>
      </c>
    </row>
    <row r="5494" spans="1:31" x14ac:dyDescent="0.25">
      <c r="A5494">
        <v>2371565</v>
      </c>
      <c r="B5494">
        <v>1</v>
      </c>
      <c r="C5494" t="s">
        <v>81</v>
      </c>
      <c r="D5494" t="s">
        <v>112</v>
      </c>
      <c r="E5494" t="s">
        <v>132</v>
      </c>
      <c r="F5494" t="s">
        <v>15809</v>
      </c>
      <c r="G5494" t="s">
        <v>168</v>
      </c>
      <c r="H5494" t="s">
        <v>135</v>
      </c>
      <c r="I5494" t="s">
        <v>136</v>
      </c>
      <c r="J5494" t="s">
        <v>137</v>
      </c>
      <c r="K5494" t="s">
        <v>138</v>
      </c>
      <c r="L5494" t="s">
        <v>15810</v>
      </c>
      <c r="M5494" t="s">
        <v>15811</v>
      </c>
      <c r="N5494">
        <v>1.288611111</v>
      </c>
      <c r="O5494">
        <v>0</v>
      </c>
      <c r="P5494">
        <v>528</v>
      </c>
      <c r="Q5494">
        <v>11</v>
      </c>
      <c r="R5494">
        <v>50</v>
      </c>
      <c r="S5494">
        <v>0</v>
      </c>
      <c r="T5494">
        <v>24</v>
      </c>
      <c r="U5494">
        <v>0</v>
      </c>
      <c r="V5494">
        <v>0</v>
      </c>
      <c r="W5494">
        <v>0</v>
      </c>
      <c r="X5494">
        <v>146.81815442758116</v>
      </c>
      <c r="Y5494">
        <v>24.953971692053766</v>
      </c>
      <c r="Z5494">
        <v>63.484476377184571</v>
      </c>
      <c r="AA5494">
        <v>0</v>
      </c>
      <c r="AB5494">
        <v>19.40146986574392</v>
      </c>
      <c r="AC5494">
        <v>0</v>
      </c>
      <c r="AD5494">
        <v>0</v>
      </c>
      <c r="AE5494">
        <v>254.65807236256342</v>
      </c>
    </row>
    <row r="5495" spans="1:31" x14ac:dyDescent="0.25">
      <c r="A5495">
        <v>2371319</v>
      </c>
      <c r="B5495">
        <v>1</v>
      </c>
      <c r="C5495" t="s">
        <v>81</v>
      </c>
      <c r="D5495" t="s">
        <v>118</v>
      </c>
      <c r="E5495" t="s">
        <v>171</v>
      </c>
      <c r="F5495" t="s">
        <v>15812</v>
      </c>
      <c r="G5495" t="s">
        <v>244</v>
      </c>
      <c r="H5495" t="s">
        <v>135</v>
      </c>
      <c r="I5495" t="s">
        <v>136</v>
      </c>
      <c r="J5495" t="s">
        <v>137</v>
      </c>
      <c r="K5495" t="s">
        <v>245</v>
      </c>
      <c r="L5495" t="s">
        <v>15813</v>
      </c>
      <c r="M5495" t="s">
        <v>15814</v>
      </c>
      <c r="N5495">
        <v>6.5788888879999998</v>
      </c>
      <c r="O5495">
        <v>0</v>
      </c>
      <c r="P5495">
        <v>361</v>
      </c>
      <c r="Q5495">
        <v>2</v>
      </c>
      <c r="R5495">
        <v>75</v>
      </c>
      <c r="S5495">
        <v>0</v>
      </c>
      <c r="T5495">
        <v>15</v>
      </c>
      <c r="U5495">
        <v>0</v>
      </c>
      <c r="V5495">
        <v>0</v>
      </c>
      <c r="W5495">
        <v>0</v>
      </c>
      <c r="X5495">
        <v>615.94500394280226</v>
      </c>
      <c r="Y5495">
        <v>101.44549025947377</v>
      </c>
      <c r="Z5495">
        <v>647.8210657746929</v>
      </c>
      <c r="AA5495">
        <v>0</v>
      </c>
      <c r="AB5495">
        <v>65.707471436678574</v>
      </c>
      <c r="AC5495">
        <v>0</v>
      </c>
      <c r="AD5495">
        <v>0</v>
      </c>
      <c r="AE5495">
        <v>1430.9190314136476</v>
      </c>
    </row>
    <row r="5496" spans="1:31" x14ac:dyDescent="0.25">
      <c r="A5496">
        <v>2371336</v>
      </c>
      <c r="B5496">
        <v>1</v>
      </c>
      <c r="C5496" t="s">
        <v>80</v>
      </c>
      <c r="D5496" t="s">
        <v>101</v>
      </c>
      <c r="E5496" t="s">
        <v>171</v>
      </c>
      <c r="F5496" t="s">
        <v>10134</v>
      </c>
      <c r="G5496" t="s">
        <v>168</v>
      </c>
      <c r="H5496" t="s">
        <v>135</v>
      </c>
      <c r="I5496" t="s">
        <v>136</v>
      </c>
      <c r="J5496" t="s">
        <v>137</v>
      </c>
      <c r="K5496" t="s">
        <v>138</v>
      </c>
      <c r="L5496" t="s">
        <v>15815</v>
      </c>
      <c r="M5496" t="s">
        <v>15816</v>
      </c>
      <c r="N5496">
        <v>1.094166666</v>
      </c>
      <c r="O5496">
        <v>4</v>
      </c>
      <c r="P5496">
        <v>0</v>
      </c>
      <c r="Q5496">
        <v>4</v>
      </c>
      <c r="R5496">
        <v>0</v>
      </c>
      <c r="S5496">
        <v>7</v>
      </c>
      <c r="T5496">
        <v>0</v>
      </c>
      <c r="U5496">
        <v>0</v>
      </c>
      <c r="V5496">
        <v>0</v>
      </c>
      <c r="W5496">
        <v>4.7374999380190763</v>
      </c>
      <c r="X5496">
        <v>0</v>
      </c>
      <c r="Y5496">
        <v>2.7483675187247822</v>
      </c>
      <c r="Z5496">
        <v>0</v>
      </c>
      <c r="AA5496">
        <v>35.719952339391668</v>
      </c>
      <c r="AB5496">
        <v>0</v>
      </c>
      <c r="AC5496">
        <v>0</v>
      </c>
      <c r="AD5496">
        <v>0</v>
      </c>
      <c r="AE5496">
        <v>43.205819796135529</v>
      </c>
    </row>
    <row r="5497" spans="1:31" x14ac:dyDescent="0.25">
      <c r="A5497">
        <v>2371528</v>
      </c>
      <c r="B5497">
        <v>1</v>
      </c>
      <c r="C5497" t="s">
        <v>81</v>
      </c>
      <c r="D5497" t="s">
        <v>123</v>
      </c>
      <c r="E5497" t="s">
        <v>148</v>
      </c>
      <c r="F5497" t="s">
        <v>15817</v>
      </c>
      <c r="G5497" t="s">
        <v>160</v>
      </c>
      <c r="H5497" t="s">
        <v>151</v>
      </c>
      <c r="I5497" t="s">
        <v>136</v>
      </c>
      <c r="J5497" t="s">
        <v>137</v>
      </c>
      <c r="K5497" t="s">
        <v>138</v>
      </c>
      <c r="L5497" t="s">
        <v>15818</v>
      </c>
      <c r="M5497" t="s">
        <v>15819</v>
      </c>
      <c r="N5497">
        <v>1.4511111109999999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1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0.22321892678711999</v>
      </c>
      <c r="AC5497">
        <v>0</v>
      </c>
      <c r="AD5497">
        <v>0</v>
      </c>
      <c r="AE5497">
        <v>0.22321892678711999</v>
      </c>
    </row>
    <row r="5498" spans="1:31" x14ac:dyDescent="0.25">
      <c r="A5498">
        <v>2371405</v>
      </c>
      <c r="B5498">
        <v>1</v>
      </c>
      <c r="C5498" t="s">
        <v>80</v>
      </c>
      <c r="D5498" t="s">
        <v>109</v>
      </c>
      <c r="E5498" t="s">
        <v>154</v>
      </c>
      <c r="F5498" t="s">
        <v>15820</v>
      </c>
      <c r="G5498" t="s">
        <v>244</v>
      </c>
      <c r="H5498" t="s">
        <v>151</v>
      </c>
      <c r="I5498" t="s">
        <v>136</v>
      </c>
      <c r="J5498" t="s">
        <v>137</v>
      </c>
      <c r="K5498" t="s">
        <v>245</v>
      </c>
      <c r="L5498" t="s">
        <v>15821</v>
      </c>
      <c r="M5498" t="s">
        <v>15822</v>
      </c>
      <c r="N5498">
        <v>3.9994444439999999</v>
      </c>
      <c r="O5498">
        <v>0</v>
      </c>
      <c r="P5498">
        <v>5</v>
      </c>
      <c r="Q5498">
        <v>0</v>
      </c>
      <c r="R5498">
        <v>14</v>
      </c>
      <c r="S5498">
        <v>0</v>
      </c>
      <c r="T5498">
        <v>11</v>
      </c>
      <c r="U5498">
        <v>0</v>
      </c>
      <c r="V5498">
        <v>0</v>
      </c>
      <c r="W5498">
        <v>0</v>
      </c>
      <c r="X5498">
        <v>3.9455304730590073</v>
      </c>
      <c r="Y5498">
        <v>0</v>
      </c>
      <c r="Z5498">
        <v>131.72224504209953</v>
      </c>
      <c r="AA5498">
        <v>0</v>
      </c>
      <c r="AB5498">
        <v>71.789865473739823</v>
      </c>
      <c r="AC5498">
        <v>0</v>
      </c>
      <c r="AD5498">
        <v>0</v>
      </c>
      <c r="AE5498">
        <v>207.45764098889833</v>
      </c>
    </row>
    <row r="5499" spans="1:31" x14ac:dyDescent="0.25">
      <c r="A5499">
        <v>2371256</v>
      </c>
      <c r="B5499">
        <v>1</v>
      </c>
      <c r="C5499" t="s">
        <v>81</v>
      </c>
      <c r="D5499" t="s">
        <v>120</v>
      </c>
      <c r="E5499" t="s">
        <v>166</v>
      </c>
      <c r="F5499" t="s">
        <v>15823</v>
      </c>
      <c r="G5499" t="s">
        <v>168</v>
      </c>
      <c r="H5499" t="s">
        <v>135</v>
      </c>
      <c r="I5499" t="s">
        <v>136</v>
      </c>
      <c r="J5499" t="s">
        <v>137</v>
      </c>
      <c r="K5499" t="s">
        <v>138</v>
      </c>
      <c r="L5499" t="s">
        <v>15824</v>
      </c>
      <c r="M5499" t="s">
        <v>15825</v>
      </c>
      <c r="N5499">
        <v>0.63138888800000004</v>
      </c>
      <c r="O5499">
        <v>7</v>
      </c>
      <c r="P5499">
        <v>10429</v>
      </c>
      <c r="Q5499">
        <v>726</v>
      </c>
      <c r="R5499">
        <v>649</v>
      </c>
      <c r="S5499">
        <v>147</v>
      </c>
      <c r="T5499">
        <v>1119</v>
      </c>
      <c r="U5499">
        <v>15</v>
      </c>
      <c r="V5499">
        <v>4</v>
      </c>
      <c r="W5499">
        <v>15.333012244054991</v>
      </c>
      <c r="X5499">
        <v>1378.4269109002089</v>
      </c>
      <c r="Y5499">
        <v>2073.368712138616</v>
      </c>
      <c r="Z5499">
        <v>1339.3081347943662</v>
      </c>
      <c r="AA5499">
        <v>345.48520084397808</v>
      </c>
      <c r="AB5499">
        <v>496.04518579284075</v>
      </c>
      <c r="AC5499">
        <v>647.22346385944184</v>
      </c>
      <c r="AD5499">
        <v>12.379157773139267</v>
      </c>
      <c r="AE5499">
        <v>6307.5697783466467</v>
      </c>
    </row>
    <row r="5500" spans="1:31" x14ac:dyDescent="0.25">
      <c r="A5500">
        <v>2371648</v>
      </c>
      <c r="B5500">
        <v>1</v>
      </c>
      <c r="C5500" t="s">
        <v>80</v>
      </c>
      <c r="D5500" t="s">
        <v>90</v>
      </c>
      <c r="E5500" t="s">
        <v>148</v>
      </c>
      <c r="F5500" t="s">
        <v>15826</v>
      </c>
      <c r="G5500" t="s">
        <v>240</v>
      </c>
      <c r="H5500" t="s">
        <v>151</v>
      </c>
      <c r="I5500" t="s">
        <v>136</v>
      </c>
      <c r="J5500" t="s">
        <v>137</v>
      </c>
      <c r="K5500" t="s">
        <v>138</v>
      </c>
      <c r="L5500" t="s">
        <v>15827</v>
      </c>
      <c r="M5500" t="s">
        <v>15828</v>
      </c>
      <c r="N5500">
        <v>3.9019444440000002</v>
      </c>
      <c r="O5500">
        <v>0</v>
      </c>
      <c r="P5500">
        <v>14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18.264625417852749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18.264625417852749</v>
      </c>
    </row>
    <row r="5501" spans="1:31" x14ac:dyDescent="0.25">
      <c r="A5501">
        <v>2371634</v>
      </c>
      <c r="B5501">
        <v>1</v>
      </c>
      <c r="C5501" t="s">
        <v>81</v>
      </c>
      <c r="D5501" t="s">
        <v>115</v>
      </c>
      <c r="E5501" t="s">
        <v>166</v>
      </c>
      <c r="F5501" t="s">
        <v>15829</v>
      </c>
      <c r="G5501" t="s">
        <v>168</v>
      </c>
      <c r="H5501" t="s">
        <v>135</v>
      </c>
      <c r="I5501" t="s">
        <v>136</v>
      </c>
      <c r="J5501" t="s">
        <v>137</v>
      </c>
      <c r="K5501" t="s">
        <v>138</v>
      </c>
      <c r="L5501" t="s">
        <v>15830</v>
      </c>
      <c r="M5501" t="s">
        <v>15831</v>
      </c>
      <c r="N5501">
        <v>0.53</v>
      </c>
      <c r="O5501">
        <v>0</v>
      </c>
      <c r="P5501">
        <v>699</v>
      </c>
      <c r="Q5501">
        <v>4</v>
      </c>
      <c r="R5501">
        <v>79</v>
      </c>
      <c r="S5501">
        <v>4</v>
      </c>
      <c r="T5501">
        <v>33</v>
      </c>
      <c r="U5501">
        <v>0</v>
      </c>
      <c r="V5501">
        <v>0</v>
      </c>
      <c r="W5501">
        <v>0</v>
      </c>
      <c r="X5501">
        <v>46.344515607219677</v>
      </c>
      <c r="Y5501">
        <v>10.691594635224329</v>
      </c>
      <c r="Z5501">
        <v>72.992456368720184</v>
      </c>
      <c r="AA5501">
        <v>6.7731482515051988</v>
      </c>
      <c r="AB5501">
        <v>12.539312223769167</v>
      </c>
      <c r="AC5501">
        <v>0</v>
      </c>
      <c r="AD5501">
        <v>0</v>
      </c>
      <c r="AE5501">
        <v>149.34102708643857</v>
      </c>
    </row>
    <row r="5502" spans="1:31" x14ac:dyDescent="0.25">
      <c r="A5502">
        <v>2371591</v>
      </c>
      <c r="B5502">
        <v>1</v>
      </c>
      <c r="C5502" t="s">
        <v>80</v>
      </c>
      <c r="D5502" t="s">
        <v>95</v>
      </c>
      <c r="E5502" t="s">
        <v>225</v>
      </c>
      <c r="F5502" t="s">
        <v>15832</v>
      </c>
      <c r="G5502" t="s">
        <v>219</v>
      </c>
      <c r="H5502" t="s">
        <v>151</v>
      </c>
      <c r="I5502" t="s">
        <v>136</v>
      </c>
      <c r="J5502" t="s">
        <v>137</v>
      </c>
      <c r="K5502" t="s">
        <v>138</v>
      </c>
      <c r="L5502" t="s">
        <v>15833</v>
      </c>
      <c r="M5502" t="s">
        <v>15834</v>
      </c>
      <c r="N5502">
        <v>0.93833333299999999</v>
      </c>
      <c r="O5502">
        <v>0</v>
      </c>
      <c r="P5502">
        <v>189</v>
      </c>
      <c r="Q5502">
        <v>0</v>
      </c>
      <c r="R5502">
        <v>2</v>
      </c>
      <c r="S5502">
        <v>0</v>
      </c>
      <c r="T5502">
        <v>8</v>
      </c>
      <c r="U5502">
        <v>0</v>
      </c>
      <c r="V5502">
        <v>0</v>
      </c>
      <c r="W5502">
        <v>0</v>
      </c>
      <c r="X5502">
        <v>48.131318871569206</v>
      </c>
      <c r="Y5502">
        <v>0</v>
      </c>
      <c r="Z5502">
        <v>0.1070859458486825</v>
      </c>
      <c r="AA5502">
        <v>0</v>
      </c>
      <c r="AB5502">
        <v>4.3764898602437139</v>
      </c>
      <c r="AC5502">
        <v>0</v>
      </c>
      <c r="AD5502">
        <v>0</v>
      </c>
      <c r="AE5502">
        <v>52.614894677661603</v>
      </c>
    </row>
    <row r="5503" spans="1:31" x14ac:dyDescent="0.25">
      <c r="A5503">
        <v>2371342</v>
      </c>
      <c r="B5503">
        <v>1</v>
      </c>
      <c r="C5503" t="s">
        <v>81</v>
      </c>
      <c r="D5503" t="s">
        <v>115</v>
      </c>
      <c r="E5503" t="s">
        <v>132</v>
      </c>
      <c r="F5503" t="s">
        <v>1332</v>
      </c>
      <c r="G5503" t="s">
        <v>142</v>
      </c>
      <c r="H5503" t="s">
        <v>135</v>
      </c>
      <c r="I5503" t="s">
        <v>136</v>
      </c>
      <c r="J5503" t="s">
        <v>137</v>
      </c>
      <c r="K5503" t="s">
        <v>138</v>
      </c>
      <c r="L5503" t="s">
        <v>15835</v>
      </c>
      <c r="M5503" t="s">
        <v>15836</v>
      </c>
      <c r="N5503">
        <v>1.866944444</v>
      </c>
      <c r="O5503">
        <v>0</v>
      </c>
      <c r="P5503">
        <v>17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3.0035285528087914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3.0035285528087914</v>
      </c>
    </row>
    <row r="5504" spans="1:31" x14ac:dyDescent="0.25">
      <c r="A5504">
        <v>2371442</v>
      </c>
      <c r="B5504">
        <v>1</v>
      </c>
      <c r="C5504" t="s">
        <v>80</v>
      </c>
      <c r="D5504" t="s">
        <v>98</v>
      </c>
      <c r="E5504" t="s">
        <v>171</v>
      </c>
      <c r="F5504" t="s">
        <v>15837</v>
      </c>
      <c r="G5504" t="s">
        <v>244</v>
      </c>
      <c r="H5504" t="s">
        <v>135</v>
      </c>
      <c r="I5504" t="s">
        <v>136</v>
      </c>
      <c r="J5504" t="s">
        <v>137</v>
      </c>
      <c r="K5504" t="s">
        <v>245</v>
      </c>
      <c r="L5504" t="s">
        <v>15838</v>
      </c>
      <c r="M5504" t="s">
        <v>15839</v>
      </c>
      <c r="N5504">
        <v>0.79611111099999998</v>
      </c>
      <c r="O5504">
        <v>0</v>
      </c>
      <c r="P5504">
        <v>440</v>
      </c>
      <c r="Q5504">
        <v>22</v>
      </c>
      <c r="R5504">
        <v>49</v>
      </c>
      <c r="S5504">
        <v>7</v>
      </c>
      <c r="T5504">
        <v>131</v>
      </c>
      <c r="U5504">
        <v>1</v>
      </c>
      <c r="V5504">
        <v>0</v>
      </c>
      <c r="W5504">
        <v>0</v>
      </c>
      <c r="X5504">
        <v>126.04549125951958</v>
      </c>
      <c r="Y5504">
        <v>70.318518761114902</v>
      </c>
      <c r="Z5504">
        <v>68.291194873401054</v>
      </c>
      <c r="AA5504">
        <v>17.900399191632292</v>
      </c>
      <c r="AB5504">
        <v>139.66342920819446</v>
      </c>
      <c r="AC5504">
        <v>174.37131165118328</v>
      </c>
      <c r="AD5504">
        <v>0</v>
      </c>
      <c r="AE5504">
        <v>596.59034494504556</v>
      </c>
    </row>
    <row r="5505" spans="1:31" x14ac:dyDescent="0.25">
      <c r="A5505">
        <v>2371222</v>
      </c>
      <c r="B5505">
        <v>1</v>
      </c>
      <c r="C5505" t="s">
        <v>80</v>
      </c>
      <c r="D5505" t="s">
        <v>100</v>
      </c>
      <c r="E5505" t="s">
        <v>320</v>
      </c>
      <c r="F5505" t="s">
        <v>15840</v>
      </c>
      <c r="G5505" t="s">
        <v>328</v>
      </c>
      <c r="H5505" t="s">
        <v>135</v>
      </c>
      <c r="I5505" t="s">
        <v>653</v>
      </c>
      <c r="J5505" t="s">
        <v>137</v>
      </c>
      <c r="K5505" t="s">
        <v>138</v>
      </c>
      <c r="L5505" t="s">
        <v>15841</v>
      </c>
      <c r="M5505" t="s">
        <v>15842</v>
      </c>
      <c r="N5505">
        <v>3.5356388000000002E-2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1.6492505712217502</v>
      </c>
      <c r="AD5505">
        <v>0</v>
      </c>
      <c r="AE5505">
        <v>1.6492505712217502</v>
      </c>
    </row>
    <row r="5506" spans="1:31" x14ac:dyDescent="0.25">
      <c r="A5506">
        <v>2371368</v>
      </c>
      <c r="B5506">
        <v>1</v>
      </c>
      <c r="C5506" t="s">
        <v>80</v>
      </c>
      <c r="D5506" t="s">
        <v>93</v>
      </c>
      <c r="E5506" t="s">
        <v>148</v>
      </c>
      <c r="F5506" t="s">
        <v>15843</v>
      </c>
      <c r="G5506" t="s">
        <v>160</v>
      </c>
      <c r="H5506" t="s">
        <v>151</v>
      </c>
      <c r="I5506" t="s">
        <v>136</v>
      </c>
      <c r="J5506" t="s">
        <v>137</v>
      </c>
      <c r="K5506" t="s">
        <v>138</v>
      </c>
      <c r="L5506" t="s">
        <v>15844</v>
      </c>
      <c r="M5506" t="s">
        <v>15845</v>
      </c>
      <c r="N5506">
        <v>3.1436111109999998</v>
      </c>
      <c r="O5506">
        <v>0</v>
      </c>
      <c r="P5506">
        <v>1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0.26653638828065335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0.26653638828065335</v>
      </c>
    </row>
    <row r="5507" spans="1:31" x14ac:dyDescent="0.25">
      <c r="A5507">
        <v>2371617</v>
      </c>
      <c r="B5507">
        <v>1</v>
      </c>
      <c r="C5507" t="s">
        <v>80</v>
      </c>
      <c r="D5507" t="s">
        <v>96</v>
      </c>
      <c r="E5507" t="s">
        <v>148</v>
      </c>
      <c r="F5507" t="s">
        <v>15846</v>
      </c>
      <c r="G5507" t="s">
        <v>160</v>
      </c>
      <c r="H5507" t="s">
        <v>151</v>
      </c>
      <c r="I5507" t="s">
        <v>136</v>
      </c>
      <c r="J5507" t="s">
        <v>137</v>
      </c>
      <c r="K5507" t="s">
        <v>138</v>
      </c>
      <c r="L5507" t="s">
        <v>15847</v>
      </c>
      <c r="M5507" t="s">
        <v>15848</v>
      </c>
      <c r="N5507">
        <v>1.285833333</v>
      </c>
      <c r="O5507">
        <v>0</v>
      </c>
      <c r="P5507">
        <v>1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0.34145265332650998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0.34145265332650998</v>
      </c>
    </row>
    <row r="5508" spans="1:31" x14ac:dyDescent="0.25">
      <c r="A5508">
        <v>2371288</v>
      </c>
      <c r="B5508">
        <v>1</v>
      </c>
      <c r="C5508" t="s">
        <v>81</v>
      </c>
      <c r="D5508" t="s">
        <v>122</v>
      </c>
      <c r="E5508" t="s">
        <v>171</v>
      </c>
      <c r="F5508" t="s">
        <v>15849</v>
      </c>
      <c r="G5508" t="s">
        <v>252</v>
      </c>
      <c r="H5508" t="s">
        <v>135</v>
      </c>
      <c r="I5508" t="s">
        <v>136</v>
      </c>
      <c r="J5508" t="s">
        <v>137</v>
      </c>
      <c r="K5508" t="s">
        <v>245</v>
      </c>
      <c r="L5508" t="s">
        <v>15850</v>
      </c>
      <c r="M5508" t="s">
        <v>15851</v>
      </c>
      <c r="N5508">
        <v>14.774444444</v>
      </c>
      <c r="O5508">
        <v>0</v>
      </c>
      <c r="P5508">
        <v>134</v>
      </c>
      <c r="Q5508">
        <v>0</v>
      </c>
      <c r="R5508">
        <v>0</v>
      </c>
      <c r="S5508">
        <v>2</v>
      </c>
      <c r="T5508">
        <v>15</v>
      </c>
      <c r="U5508">
        <v>0</v>
      </c>
      <c r="V5508">
        <v>0</v>
      </c>
      <c r="W5508">
        <v>0</v>
      </c>
      <c r="X5508">
        <v>248.18550269442915</v>
      </c>
      <c r="Y5508">
        <v>0</v>
      </c>
      <c r="Z5508">
        <v>0</v>
      </c>
      <c r="AA5508">
        <v>78.031737790149393</v>
      </c>
      <c r="AB5508">
        <v>141.93366947409535</v>
      </c>
      <c r="AC5508">
        <v>0</v>
      </c>
      <c r="AD5508">
        <v>0</v>
      </c>
      <c r="AE5508">
        <v>468.15090995867388</v>
      </c>
    </row>
    <row r="5509" spans="1:31" x14ac:dyDescent="0.25">
      <c r="A5509">
        <v>2371574</v>
      </c>
      <c r="B5509">
        <v>1</v>
      </c>
      <c r="C5509" t="s">
        <v>81</v>
      </c>
      <c r="D5509" t="s">
        <v>122</v>
      </c>
      <c r="E5509" t="s">
        <v>166</v>
      </c>
      <c r="F5509" t="s">
        <v>4382</v>
      </c>
      <c r="G5509" t="s">
        <v>168</v>
      </c>
      <c r="H5509" t="s">
        <v>135</v>
      </c>
      <c r="I5509" t="s">
        <v>136</v>
      </c>
      <c r="J5509" t="s">
        <v>137</v>
      </c>
      <c r="K5509" t="s">
        <v>138</v>
      </c>
      <c r="L5509" t="s">
        <v>15852</v>
      </c>
      <c r="M5509" t="s">
        <v>15853</v>
      </c>
      <c r="N5509">
        <v>0.22916666599999999</v>
      </c>
      <c r="O5509">
        <v>6</v>
      </c>
      <c r="P5509">
        <v>4021</v>
      </c>
      <c r="Q5509">
        <v>92</v>
      </c>
      <c r="R5509">
        <v>151</v>
      </c>
      <c r="S5509">
        <v>51</v>
      </c>
      <c r="T5509">
        <v>386</v>
      </c>
      <c r="U5509">
        <v>5</v>
      </c>
      <c r="V5509">
        <v>1</v>
      </c>
      <c r="W5509">
        <v>0.50702356766118739</v>
      </c>
      <c r="X5509">
        <v>156.50117906227624</v>
      </c>
      <c r="Y5509">
        <v>94.333612244715184</v>
      </c>
      <c r="Z5509">
        <v>45.51236896129253</v>
      </c>
      <c r="AA5509">
        <v>263.99201981098327</v>
      </c>
      <c r="AB5509">
        <v>56.513687242507721</v>
      </c>
      <c r="AC5509">
        <v>61.956488663128127</v>
      </c>
      <c r="AD5509">
        <v>15.053784076436877</v>
      </c>
      <c r="AE5509">
        <v>694.37016362900101</v>
      </c>
    </row>
    <row r="5510" spans="1:31" x14ac:dyDescent="0.25">
      <c r="A5510">
        <v>2371408</v>
      </c>
      <c r="B5510">
        <v>1</v>
      </c>
      <c r="C5510" t="s">
        <v>80</v>
      </c>
      <c r="D5510" t="s">
        <v>97</v>
      </c>
      <c r="E5510" t="s">
        <v>148</v>
      </c>
      <c r="F5510" t="s">
        <v>15854</v>
      </c>
      <c r="G5510" t="s">
        <v>240</v>
      </c>
      <c r="H5510" t="s">
        <v>151</v>
      </c>
      <c r="I5510" t="s">
        <v>136</v>
      </c>
      <c r="J5510" t="s">
        <v>137</v>
      </c>
      <c r="K5510" t="s">
        <v>138</v>
      </c>
      <c r="L5510" t="s">
        <v>15855</v>
      </c>
      <c r="M5510" t="s">
        <v>15856</v>
      </c>
      <c r="N5510">
        <v>1.1086111110000001</v>
      </c>
      <c r="O5510">
        <v>0</v>
      </c>
      <c r="P5510">
        <v>1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0.23710507719537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0.23710507719537</v>
      </c>
    </row>
    <row r="5511" spans="1:31" x14ac:dyDescent="0.25">
      <c r="A5511">
        <v>2371308</v>
      </c>
      <c r="B5511">
        <v>1</v>
      </c>
      <c r="C5511" t="s">
        <v>80</v>
      </c>
      <c r="D5511" t="s">
        <v>97</v>
      </c>
      <c r="E5511" t="s">
        <v>175</v>
      </c>
      <c r="F5511" t="s">
        <v>15857</v>
      </c>
      <c r="G5511" t="s">
        <v>284</v>
      </c>
      <c r="H5511" t="s">
        <v>151</v>
      </c>
      <c r="I5511" t="s">
        <v>136</v>
      </c>
      <c r="J5511" t="s">
        <v>137</v>
      </c>
      <c r="K5511" t="s">
        <v>138</v>
      </c>
      <c r="L5511" t="s">
        <v>15858</v>
      </c>
      <c r="M5511" t="s">
        <v>15859</v>
      </c>
      <c r="N5511">
        <v>5.8652777770000002</v>
      </c>
      <c r="O5511">
        <v>0</v>
      </c>
      <c r="P5511">
        <v>2</v>
      </c>
      <c r="Q5511">
        <v>0</v>
      </c>
      <c r="R5511">
        <v>0</v>
      </c>
      <c r="S5511">
        <v>0</v>
      </c>
      <c r="T5511">
        <v>1</v>
      </c>
      <c r="U5511">
        <v>0</v>
      </c>
      <c r="V5511">
        <v>0</v>
      </c>
      <c r="W5511">
        <v>0</v>
      </c>
      <c r="X5511">
        <v>3.4427351135145003</v>
      </c>
      <c r="Y5511">
        <v>0</v>
      </c>
      <c r="Z5511">
        <v>0</v>
      </c>
      <c r="AA5511">
        <v>0</v>
      </c>
      <c r="AB5511">
        <v>12.000313634941348</v>
      </c>
      <c r="AC5511">
        <v>0</v>
      </c>
      <c r="AD5511">
        <v>0</v>
      </c>
      <c r="AE5511">
        <v>15.443048748455848</v>
      </c>
    </row>
    <row r="5512" spans="1:31" x14ac:dyDescent="0.25">
      <c r="A5512">
        <v>2371282</v>
      </c>
      <c r="B5512">
        <v>1</v>
      </c>
      <c r="C5512" t="s">
        <v>80</v>
      </c>
      <c r="D5512" t="s">
        <v>107</v>
      </c>
      <c r="E5512" t="s">
        <v>171</v>
      </c>
      <c r="F5512" t="s">
        <v>15860</v>
      </c>
      <c r="G5512" t="s">
        <v>244</v>
      </c>
      <c r="H5512" t="s">
        <v>135</v>
      </c>
      <c r="I5512" t="s">
        <v>136</v>
      </c>
      <c r="J5512" t="s">
        <v>137</v>
      </c>
      <c r="K5512" t="s">
        <v>245</v>
      </c>
      <c r="L5512" t="s">
        <v>15861</v>
      </c>
      <c r="M5512" t="s">
        <v>15862</v>
      </c>
      <c r="N5512">
        <v>7.7186111110000004</v>
      </c>
      <c r="O5512">
        <v>1</v>
      </c>
      <c r="P5512">
        <v>108</v>
      </c>
      <c r="Q5512">
        <v>9</v>
      </c>
      <c r="R5512">
        <v>33</v>
      </c>
      <c r="S5512">
        <v>7</v>
      </c>
      <c r="T5512">
        <v>19</v>
      </c>
      <c r="U5512">
        <v>0</v>
      </c>
      <c r="V5512">
        <v>0</v>
      </c>
      <c r="W5512">
        <v>46.562300305393251</v>
      </c>
      <c r="X5512">
        <v>340.45868927943138</v>
      </c>
      <c r="Y5512">
        <v>90.809367686114385</v>
      </c>
      <c r="Z5512">
        <v>462.36238063443295</v>
      </c>
      <c r="AA5512">
        <v>131.42265439923969</v>
      </c>
      <c r="AB5512">
        <v>172.1675012413267</v>
      </c>
      <c r="AC5512">
        <v>0</v>
      </c>
      <c r="AD5512">
        <v>0</v>
      </c>
      <c r="AE5512">
        <v>1243.7828935459384</v>
      </c>
    </row>
    <row r="5513" spans="1:31" x14ac:dyDescent="0.25">
      <c r="A5513">
        <v>2371600</v>
      </c>
      <c r="B5513">
        <v>1</v>
      </c>
      <c r="C5513" t="s">
        <v>80</v>
      </c>
      <c r="D5513" t="s">
        <v>102</v>
      </c>
      <c r="E5513" t="s">
        <v>225</v>
      </c>
      <c r="F5513" t="s">
        <v>15863</v>
      </c>
      <c r="G5513" t="s">
        <v>219</v>
      </c>
      <c r="H5513" t="s">
        <v>151</v>
      </c>
      <c r="I5513" t="s">
        <v>136</v>
      </c>
      <c r="J5513" t="s">
        <v>137</v>
      </c>
      <c r="K5513" t="s">
        <v>138</v>
      </c>
      <c r="L5513" t="s">
        <v>15864</v>
      </c>
      <c r="M5513" t="s">
        <v>15865</v>
      </c>
      <c r="N5513">
        <v>2.8844444440000001</v>
      </c>
      <c r="O5513">
        <v>0</v>
      </c>
      <c r="P5513">
        <v>11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4.1451851113875016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4.1451851113875016</v>
      </c>
    </row>
    <row r="5514" spans="1:31" x14ac:dyDescent="0.25">
      <c r="A5514">
        <v>2371302</v>
      </c>
      <c r="B5514">
        <v>1</v>
      </c>
      <c r="C5514" t="s">
        <v>80</v>
      </c>
      <c r="D5514" t="s">
        <v>100</v>
      </c>
      <c r="E5514" t="s">
        <v>148</v>
      </c>
      <c r="F5514" t="s">
        <v>15866</v>
      </c>
      <c r="G5514" t="s">
        <v>160</v>
      </c>
      <c r="H5514" t="s">
        <v>151</v>
      </c>
      <c r="I5514" t="s">
        <v>136</v>
      </c>
      <c r="J5514" t="s">
        <v>137</v>
      </c>
      <c r="K5514" t="s">
        <v>138</v>
      </c>
      <c r="L5514" t="s">
        <v>15867</v>
      </c>
      <c r="M5514" t="s">
        <v>15868</v>
      </c>
      <c r="N5514">
        <v>1.590833333</v>
      </c>
      <c r="O5514">
        <v>0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12.670274811672002</v>
      </c>
      <c r="AA5514">
        <v>0</v>
      </c>
      <c r="AB5514">
        <v>0</v>
      </c>
      <c r="AC5514">
        <v>0</v>
      </c>
      <c r="AD5514">
        <v>0</v>
      </c>
      <c r="AE5514">
        <v>12.670274811672002</v>
      </c>
    </row>
    <row r="5515" spans="1:31" x14ac:dyDescent="0.25">
      <c r="A5515">
        <v>2371245</v>
      </c>
      <c r="B5515">
        <v>1</v>
      </c>
      <c r="C5515" t="s">
        <v>80</v>
      </c>
      <c r="D5515" t="s">
        <v>98</v>
      </c>
      <c r="E5515" t="s">
        <v>154</v>
      </c>
      <c r="F5515" t="s">
        <v>15869</v>
      </c>
      <c r="G5515" t="s">
        <v>219</v>
      </c>
      <c r="H5515" t="s">
        <v>151</v>
      </c>
      <c r="I5515" t="s">
        <v>136</v>
      </c>
      <c r="J5515" t="s">
        <v>137</v>
      </c>
      <c r="K5515" t="s">
        <v>138</v>
      </c>
      <c r="L5515" t="s">
        <v>15870</v>
      </c>
      <c r="M5515" t="s">
        <v>15871</v>
      </c>
      <c r="N5515">
        <v>2.0141666659999999</v>
      </c>
      <c r="O5515">
        <v>0</v>
      </c>
      <c r="P5515">
        <v>0</v>
      </c>
      <c r="Q5515">
        <v>0</v>
      </c>
      <c r="R5515">
        <v>16</v>
      </c>
      <c r="S5515">
        <v>0</v>
      </c>
      <c r="T5515">
        <v>1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153.72883168923255</v>
      </c>
      <c r="AA5515">
        <v>0</v>
      </c>
      <c r="AB5515">
        <v>3.8894560704296617</v>
      </c>
      <c r="AC5515">
        <v>0</v>
      </c>
      <c r="AD5515">
        <v>0</v>
      </c>
      <c r="AE5515">
        <v>157.61828775966222</v>
      </c>
    </row>
    <row r="5516" spans="1:31" x14ac:dyDescent="0.25">
      <c r="A5516">
        <v>2371511</v>
      </c>
      <c r="B5516">
        <v>1</v>
      </c>
      <c r="C5516" t="s">
        <v>80</v>
      </c>
      <c r="D5516" t="s">
        <v>91</v>
      </c>
      <c r="E5516" t="s">
        <v>148</v>
      </c>
      <c r="F5516" t="s">
        <v>15872</v>
      </c>
      <c r="G5516" t="s">
        <v>160</v>
      </c>
      <c r="H5516" t="s">
        <v>151</v>
      </c>
      <c r="I5516" t="s">
        <v>136</v>
      </c>
      <c r="J5516" t="s">
        <v>137</v>
      </c>
      <c r="K5516" t="s">
        <v>138</v>
      </c>
      <c r="L5516" t="s">
        <v>15873</v>
      </c>
      <c r="M5516" t="s">
        <v>15874</v>
      </c>
      <c r="N5516">
        <v>1.209166666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1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2.4036635546148748</v>
      </c>
      <c r="AC5516">
        <v>0</v>
      </c>
      <c r="AD5516">
        <v>0</v>
      </c>
      <c r="AE5516">
        <v>2.4036635546148748</v>
      </c>
    </row>
    <row r="5517" spans="1:31" x14ac:dyDescent="0.25">
      <c r="A5517">
        <v>2371225</v>
      </c>
      <c r="B5517">
        <v>1</v>
      </c>
      <c r="C5517" t="s">
        <v>80</v>
      </c>
      <c r="D5517" t="s">
        <v>87</v>
      </c>
      <c r="E5517" t="s">
        <v>166</v>
      </c>
      <c r="F5517" t="s">
        <v>15875</v>
      </c>
      <c r="G5517" t="s">
        <v>168</v>
      </c>
      <c r="H5517" t="s">
        <v>135</v>
      </c>
      <c r="I5517" t="s">
        <v>136</v>
      </c>
      <c r="J5517" t="s">
        <v>137</v>
      </c>
      <c r="K5517" t="s">
        <v>138</v>
      </c>
      <c r="L5517" t="s">
        <v>15876</v>
      </c>
      <c r="M5517" t="s">
        <v>15877</v>
      </c>
      <c r="N5517">
        <v>1.0833333329999999</v>
      </c>
      <c r="O5517">
        <v>1</v>
      </c>
      <c r="P5517">
        <v>438</v>
      </c>
      <c r="Q5517">
        <v>0</v>
      </c>
      <c r="R5517">
        <v>0</v>
      </c>
      <c r="S5517">
        <v>17</v>
      </c>
      <c r="T5517">
        <v>141</v>
      </c>
      <c r="U5517">
        <v>0</v>
      </c>
      <c r="V5517">
        <v>0</v>
      </c>
      <c r="W5517">
        <v>0.60733140569740829</v>
      </c>
      <c r="X5517">
        <v>129.95941159959821</v>
      </c>
      <c r="Y5517">
        <v>0</v>
      </c>
      <c r="Z5517">
        <v>0</v>
      </c>
      <c r="AA5517">
        <v>454.49600588458202</v>
      </c>
      <c r="AB5517">
        <v>237.93232547171408</v>
      </c>
      <c r="AC5517">
        <v>0</v>
      </c>
      <c r="AD5517">
        <v>0</v>
      </c>
      <c r="AE5517">
        <v>822.99507436159172</v>
      </c>
    </row>
    <row r="5518" spans="1:31" x14ac:dyDescent="0.25">
      <c r="A5518">
        <v>2371557</v>
      </c>
      <c r="B5518">
        <v>1</v>
      </c>
      <c r="C5518" t="s">
        <v>80</v>
      </c>
      <c r="D5518" t="s">
        <v>97</v>
      </c>
      <c r="E5518" t="s">
        <v>148</v>
      </c>
      <c r="F5518" t="s">
        <v>15878</v>
      </c>
      <c r="G5518" t="s">
        <v>160</v>
      </c>
      <c r="H5518" t="s">
        <v>151</v>
      </c>
      <c r="I5518" t="s">
        <v>136</v>
      </c>
      <c r="J5518" t="s">
        <v>137</v>
      </c>
      <c r="K5518" t="s">
        <v>138</v>
      </c>
      <c r="L5518" t="s">
        <v>15879</v>
      </c>
      <c r="M5518" t="s">
        <v>15880</v>
      </c>
      <c r="N5518">
        <v>2.3791666660000002</v>
      </c>
      <c r="O5518">
        <v>0</v>
      </c>
      <c r="P5518">
        <v>1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0.32177731867050002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0.32177731867050002</v>
      </c>
    </row>
    <row r="5519" spans="1:31" x14ac:dyDescent="0.25">
      <c r="A5519">
        <v>2371517</v>
      </c>
      <c r="B5519">
        <v>1</v>
      </c>
      <c r="C5519" t="s">
        <v>80</v>
      </c>
      <c r="D5519" t="s">
        <v>83</v>
      </c>
      <c r="E5519" t="s">
        <v>175</v>
      </c>
      <c r="F5519" t="s">
        <v>15881</v>
      </c>
      <c r="G5519" t="s">
        <v>177</v>
      </c>
      <c r="H5519" t="s">
        <v>151</v>
      </c>
      <c r="I5519" t="s">
        <v>136</v>
      </c>
      <c r="J5519" t="s">
        <v>137</v>
      </c>
      <c r="K5519" t="s">
        <v>138</v>
      </c>
      <c r="L5519" t="s">
        <v>15882</v>
      </c>
      <c r="M5519" t="s">
        <v>15883</v>
      </c>
      <c r="N5519">
        <v>1.473055555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22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25.177192549500923</v>
      </c>
      <c r="AC5519">
        <v>0</v>
      </c>
      <c r="AD5519">
        <v>0</v>
      </c>
      <c r="AE5519">
        <v>25.177192549500923</v>
      </c>
    </row>
    <row r="5520" spans="1:31" x14ac:dyDescent="0.25">
      <c r="A5520">
        <v>2371471</v>
      </c>
      <c r="B5520">
        <v>1</v>
      </c>
      <c r="C5520" t="s">
        <v>80</v>
      </c>
      <c r="D5520" t="s">
        <v>84</v>
      </c>
      <c r="E5520" t="s">
        <v>171</v>
      </c>
      <c r="F5520" t="s">
        <v>12142</v>
      </c>
      <c r="G5520" t="s">
        <v>168</v>
      </c>
      <c r="H5520" t="s">
        <v>135</v>
      </c>
      <c r="I5520" t="s">
        <v>136</v>
      </c>
      <c r="J5520" t="s">
        <v>137</v>
      </c>
      <c r="K5520" t="s">
        <v>138</v>
      </c>
      <c r="L5520" t="s">
        <v>15884</v>
      </c>
      <c r="M5520" t="s">
        <v>15885</v>
      </c>
      <c r="N5520">
        <v>0.4</v>
      </c>
      <c r="O5520">
        <v>1</v>
      </c>
      <c r="P5520">
        <v>530</v>
      </c>
      <c r="Q5520">
        <v>0</v>
      </c>
      <c r="R5520">
        <v>17</v>
      </c>
      <c r="S5520">
        <v>28</v>
      </c>
      <c r="T5520">
        <v>442</v>
      </c>
      <c r="U5520">
        <v>6</v>
      </c>
      <c r="V5520">
        <v>4</v>
      </c>
      <c r="W5520">
        <v>0</v>
      </c>
      <c r="X5520">
        <v>78.887178488609848</v>
      </c>
      <c r="Y5520">
        <v>0</v>
      </c>
      <c r="Z5520">
        <v>6.963309668742756</v>
      </c>
      <c r="AA5520">
        <v>68.517206578005329</v>
      </c>
      <c r="AB5520">
        <v>316.78343056150248</v>
      </c>
      <c r="AC5520">
        <v>237.34253590741508</v>
      </c>
      <c r="AD5520">
        <v>152.82409461864071</v>
      </c>
      <c r="AE5520">
        <v>861.31775582291618</v>
      </c>
    </row>
    <row r="5521" spans="1:31" x14ac:dyDescent="0.25">
      <c r="A5521">
        <v>2371411</v>
      </c>
      <c r="B5521">
        <v>1</v>
      </c>
      <c r="C5521" t="s">
        <v>80</v>
      </c>
      <c r="D5521" t="s">
        <v>104</v>
      </c>
      <c r="E5521" t="s">
        <v>166</v>
      </c>
      <c r="F5521" t="s">
        <v>9929</v>
      </c>
      <c r="G5521" t="s">
        <v>244</v>
      </c>
      <c r="H5521" t="s">
        <v>135</v>
      </c>
      <c r="I5521" t="s">
        <v>136</v>
      </c>
      <c r="J5521" t="s">
        <v>137</v>
      </c>
      <c r="K5521" t="s">
        <v>245</v>
      </c>
      <c r="L5521" t="s">
        <v>15886</v>
      </c>
      <c r="M5521" t="s">
        <v>15887</v>
      </c>
      <c r="N5521">
        <v>1.8925000000000001</v>
      </c>
      <c r="O5521">
        <v>3</v>
      </c>
      <c r="P5521">
        <v>13</v>
      </c>
      <c r="Q5521">
        <v>18</v>
      </c>
      <c r="R5521">
        <v>27</v>
      </c>
      <c r="S5521">
        <v>3</v>
      </c>
      <c r="T5521">
        <v>7</v>
      </c>
      <c r="U5521">
        <v>1</v>
      </c>
      <c r="V5521">
        <v>0</v>
      </c>
      <c r="W5521">
        <v>2.3246419463747201</v>
      </c>
      <c r="X5521">
        <v>6.4897339500833109</v>
      </c>
      <c r="Y5521">
        <v>66.395385242896808</v>
      </c>
      <c r="Z5521">
        <v>21.482824653028146</v>
      </c>
      <c r="AA5521">
        <v>5.1305587263561181</v>
      </c>
      <c r="AB5521">
        <v>61.69482244652832</v>
      </c>
      <c r="AC5521">
        <v>221.61835088344833</v>
      </c>
      <c r="AD5521">
        <v>0</v>
      </c>
      <c r="AE5521">
        <v>385.13631784871575</v>
      </c>
    </row>
    <row r="5522" spans="1:31" x14ac:dyDescent="0.25">
      <c r="A5522">
        <v>2371657</v>
      </c>
      <c r="B5522">
        <v>1</v>
      </c>
      <c r="C5522" t="s">
        <v>81</v>
      </c>
      <c r="D5522" t="s">
        <v>113</v>
      </c>
      <c r="E5522" t="s">
        <v>148</v>
      </c>
      <c r="F5522" t="s">
        <v>15888</v>
      </c>
      <c r="G5522" t="s">
        <v>150</v>
      </c>
      <c r="H5522" t="s">
        <v>151</v>
      </c>
      <c r="I5522" t="s">
        <v>136</v>
      </c>
      <c r="J5522" t="s">
        <v>137</v>
      </c>
      <c r="K5522" t="s">
        <v>138</v>
      </c>
      <c r="L5522" t="s">
        <v>15889</v>
      </c>
      <c r="M5522" t="s">
        <v>15890</v>
      </c>
      <c r="N5522">
        <v>0.84888888799999995</v>
      </c>
      <c r="O5522">
        <v>0</v>
      </c>
      <c r="P5522">
        <v>2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0.51151290243461112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0.51151290243461112</v>
      </c>
    </row>
    <row r="5523" spans="1:31" x14ac:dyDescent="0.25">
      <c r="A5523">
        <v>2371428</v>
      </c>
      <c r="B5523">
        <v>1</v>
      </c>
      <c r="C5523" t="s">
        <v>80</v>
      </c>
      <c r="D5523" t="s">
        <v>83</v>
      </c>
      <c r="E5523" t="s">
        <v>148</v>
      </c>
      <c r="F5523" t="s">
        <v>15891</v>
      </c>
      <c r="G5523" t="s">
        <v>181</v>
      </c>
      <c r="H5523" t="s">
        <v>151</v>
      </c>
      <c r="I5523" t="s">
        <v>136</v>
      </c>
      <c r="J5523" t="s">
        <v>137</v>
      </c>
      <c r="K5523" t="s">
        <v>138</v>
      </c>
      <c r="L5523" t="s">
        <v>15892</v>
      </c>
      <c r="M5523" t="s">
        <v>15893</v>
      </c>
      <c r="N5523">
        <v>3.0733333329999999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1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</row>
    <row r="5524" spans="1:31" x14ac:dyDescent="0.25">
      <c r="A5524">
        <v>2371262</v>
      </c>
      <c r="B5524">
        <v>1</v>
      </c>
      <c r="C5524" t="s">
        <v>80</v>
      </c>
      <c r="D5524" t="s">
        <v>106</v>
      </c>
      <c r="E5524" t="s">
        <v>171</v>
      </c>
      <c r="F5524" t="s">
        <v>15894</v>
      </c>
      <c r="G5524" t="s">
        <v>244</v>
      </c>
      <c r="H5524" t="s">
        <v>135</v>
      </c>
      <c r="I5524" t="s">
        <v>136</v>
      </c>
      <c r="J5524" t="s">
        <v>137</v>
      </c>
      <c r="K5524" t="s">
        <v>245</v>
      </c>
      <c r="L5524" t="s">
        <v>15895</v>
      </c>
      <c r="M5524" t="s">
        <v>15896</v>
      </c>
      <c r="N5524">
        <v>8.0675000000000008</v>
      </c>
      <c r="O5524">
        <v>0</v>
      </c>
      <c r="P5524">
        <v>471</v>
      </c>
      <c r="Q5524">
        <v>1</v>
      </c>
      <c r="R5524">
        <v>41</v>
      </c>
      <c r="S5524">
        <v>2</v>
      </c>
      <c r="T5524">
        <v>53</v>
      </c>
      <c r="U5524">
        <v>0</v>
      </c>
      <c r="V5524">
        <v>0</v>
      </c>
      <c r="W5524">
        <v>0</v>
      </c>
      <c r="X5524">
        <v>873.20533232115247</v>
      </c>
      <c r="Y5524">
        <v>20.506722916335626</v>
      </c>
      <c r="Z5524">
        <v>625.02385801143043</v>
      </c>
      <c r="AA5524">
        <v>30.090568130545474</v>
      </c>
      <c r="AB5524">
        <v>335.47803337118501</v>
      </c>
      <c r="AC5524">
        <v>0</v>
      </c>
      <c r="AD5524">
        <v>0</v>
      </c>
      <c r="AE5524">
        <v>1884.3045147506491</v>
      </c>
    </row>
    <row r="5525" spans="1:31" x14ac:dyDescent="0.25">
      <c r="A5525">
        <v>2371285</v>
      </c>
      <c r="B5525">
        <v>1</v>
      </c>
      <c r="C5525" t="s">
        <v>80</v>
      </c>
      <c r="D5525" t="s">
        <v>103</v>
      </c>
      <c r="E5525" t="s">
        <v>166</v>
      </c>
      <c r="F5525" t="s">
        <v>364</v>
      </c>
      <c r="G5525" t="s">
        <v>244</v>
      </c>
      <c r="H5525" t="s">
        <v>135</v>
      </c>
      <c r="I5525" t="s">
        <v>136</v>
      </c>
      <c r="J5525" t="s">
        <v>137</v>
      </c>
      <c r="K5525" t="s">
        <v>245</v>
      </c>
      <c r="L5525" t="s">
        <v>15897</v>
      </c>
      <c r="M5525" t="s">
        <v>15898</v>
      </c>
      <c r="N5525">
        <v>3.3391666660000001</v>
      </c>
      <c r="O5525">
        <v>0</v>
      </c>
      <c r="P5525">
        <v>13</v>
      </c>
      <c r="Q5525">
        <v>13</v>
      </c>
      <c r="R5525">
        <v>80</v>
      </c>
      <c r="S5525">
        <v>7</v>
      </c>
      <c r="T5525">
        <v>15</v>
      </c>
      <c r="U5525">
        <v>1</v>
      </c>
      <c r="V5525">
        <v>0</v>
      </c>
      <c r="W5525">
        <v>0</v>
      </c>
      <c r="X5525">
        <v>21.845404650101038</v>
      </c>
      <c r="Y5525">
        <v>132.59452403728224</v>
      </c>
      <c r="Z5525">
        <v>1150.8857725324119</v>
      </c>
      <c r="AA5525">
        <v>524.45767516023307</v>
      </c>
      <c r="AB5525">
        <v>121.31076737920563</v>
      </c>
      <c r="AC5525">
        <v>360.79370376806366</v>
      </c>
      <c r="AD5525">
        <v>0</v>
      </c>
      <c r="AE5525">
        <v>2311.8878475272977</v>
      </c>
    </row>
    <row r="5526" spans="1:31" x14ac:dyDescent="0.25">
      <c r="A5526">
        <v>2371620</v>
      </c>
      <c r="B5526">
        <v>1</v>
      </c>
      <c r="C5526" t="s">
        <v>81</v>
      </c>
      <c r="D5526" t="s">
        <v>115</v>
      </c>
      <c r="E5526" t="s">
        <v>132</v>
      </c>
      <c r="F5526" t="s">
        <v>15899</v>
      </c>
      <c r="G5526" t="s">
        <v>142</v>
      </c>
      <c r="H5526" t="s">
        <v>135</v>
      </c>
      <c r="I5526" t="s">
        <v>136</v>
      </c>
      <c r="J5526" t="s">
        <v>137</v>
      </c>
      <c r="K5526" t="s">
        <v>138</v>
      </c>
      <c r="L5526" t="s">
        <v>15900</v>
      </c>
      <c r="M5526" t="s">
        <v>15901</v>
      </c>
      <c r="N5526">
        <v>1.105</v>
      </c>
      <c r="O5526">
        <v>0</v>
      </c>
      <c r="P5526">
        <v>32</v>
      </c>
      <c r="Q5526">
        <v>0</v>
      </c>
      <c r="R5526">
        <v>5</v>
      </c>
      <c r="S5526">
        <v>0</v>
      </c>
      <c r="T5526">
        <v>2</v>
      </c>
      <c r="U5526">
        <v>0</v>
      </c>
      <c r="V5526">
        <v>0</v>
      </c>
      <c r="W5526">
        <v>0</v>
      </c>
      <c r="X5526">
        <v>7.7072066419180434</v>
      </c>
      <c r="Y5526">
        <v>0</v>
      </c>
      <c r="Z5526">
        <v>5.5779256127593939</v>
      </c>
      <c r="AA5526">
        <v>0</v>
      </c>
      <c r="AB5526">
        <v>0.41266178922437446</v>
      </c>
      <c r="AC5526">
        <v>0</v>
      </c>
      <c r="AD5526">
        <v>0</v>
      </c>
      <c r="AE5526">
        <v>13.697794043901812</v>
      </c>
    </row>
    <row r="5527" spans="1:31" x14ac:dyDescent="0.25">
      <c r="A5527">
        <v>2371305</v>
      </c>
      <c r="B5527">
        <v>1</v>
      </c>
      <c r="C5527" t="s">
        <v>80</v>
      </c>
      <c r="D5527" t="s">
        <v>98</v>
      </c>
      <c r="E5527" t="s">
        <v>166</v>
      </c>
      <c r="F5527" t="s">
        <v>14745</v>
      </c>
      <c r="G5527" t="s">
        <v>244</v>
      </c>
      <c r="H5527" t="s">
        <v>135</v>
      </c>
      <c r="I5527" t="s">
        <v>136</v>
      </c>
      <c r="J5527" t="s">
        <v>137</v>
      </c>
      <c r="K5527" t="s">
        <v>245</v>
      </c>
      <c r="L5527" t="s">
        <v>15902</v>
      </c>
      <c r="M5527" t="s">
        <v>15903</v>
      </c>
      <c r="N5527">
        <v>5.0163888879999998</v>
      </c>
      <c r="O5527">
        <v>0</v>
      </c>
      <c r="P5527">
        <v>0</v>
      </c>
      <c r="Q5527">
        <v>15</v>
      </c>
      <c r="R5527">
        <v>39</v>
      </c>
      <c r="S5527">
        <v>6</v>
      </c>
      <c r="T5527">
        <v>28</v>
      </c>
      <c r="U5527">
        <v>0</v>
      </c>
      <c r="V5527">
        <v>0</v>
      </c>
      <c r="W5527">
        <v>0</v>
      </c>
      <c r="X5527">
        <v>0</v>
      </c>
      <c r="Y5527">
        <v>406.66544937118096</v>
      </c>
      <c r="Z5527">
        <v>743.93347161927784</v>
      </c>
      <c r="AA5527">
        <v>58.269359042829947</v>
      </c>
      <c r="AB5527">
        <v>468.81650852176745</v>
      </c>
      <c r="AC5527">
        <v>0</v>
      </c>
      <c r="AD5527">
        <v>0</v>
      </c>
      <c r="AE5527">
        <v>1677.6847885550562</v>
      </c>
    </row>
    <row r="5528" spans="1:31" x14ac:dyDescent="0.25">
      <c r="A5528">
        <v>2371434</v>
      </c>
      <c r="B5528">
        <v>1</v>
      </c>
      <c r="C5528" t="s">
        <v>80</v>
      </c>
      <c r="D5528" t="s">
        <v>96</v>
      </c>
      <c r="E5528" t="s">
        <v>175</v>
      </c>
      <c r="F5528" t="s">
        <v>15904</v>
      </c>
      <c r="G5528" t="s">
        <v>284</v>
      </c>
      <c r="H5528" t="s">
        <v>151</v>
      </c>
      <c r="I5528" t="s">
        <v>136</v>
      </c>
      <c r="J5528" t="s">
        <v>137</v>
      </c>
      <c r="K5528" t="s">
        <v>138</v>
      </c>
      <c r="L5528" t="s">
        <v>15905</v>
      </c>
      <c r="M5528" t="s">
        <v>15906</v>
      </c>
      <c r="N5528">
        <v>5.7538888879999996</v>
      </c>
      <c r="O5528">
        <v>0</v>
      </c>
      <c r="P5528">
        <v>6</v>
      </c>
      <c r="Q5528">
        <v>0</v>
      </c>
      <c r="R5528">
        <v>0</v>
      </c>
      <c r="S5528">
        <v>0</v>
      </c>
      <c r="T5528">
        <v>1</v>
      </c>
      <c r="U5528">
        <v>0</v>
      </c>
      <c r="V5528">
        <v>0</v>
      </c>
      <c r="W5528">
        <v>0</v>
      </c>
      <c r="X5528">
        <v>17.000173671617762</v>
      </c>
      <c r="Y5528">
        <v>0</v>
      </c>
      <c r="Z5528">
        <v>0</v>
      </c>
      <c r="AA5528">
        <v>0</v>
      </c>
      <c r="AB5528">
        <v>11.673682417406223</v>
      </c>
      <c r="AC5528">
        <v>0</v>
      </c>
      <c r="AD5528">
        <v>0</v>
      </c>
      <c r="AE5528">
        <v>28.673856089023985</v>
      </c>
    </row>
    <row r="5529" spans="1:31" x14ac:dyDescent="0.25">
      <c r="A5529">
        <v>2371448</v>
      </c>
      <c r="B5529">
        <v>1</v>
      </c>
      <c r="C5529" t="s">
        <v>80</v>
      </c>
      <c r="D5529" t="s">
        <v>103</v>
      </c>
      <c r="E5529" t="s">
        <v>166</v>
      </c>
      <c r="F5529" t="s">
        <v>15652</v>
      </c>
      <c r="G5529" t="s">
        <v>168</v>
      </c>
      <c r="H5529" t="s">
        <v>135</v>
      </c>
      <c r="I5529" t="s">
        <v>653</v>
      </c>
      <c r="J5529" t="s">
        <v>137</v>
      </c>
      <c r="K5529" t="s">
        <v>138</v>
      </c>
      <c r="L5529" t="s">
        <v>15907</v>
      </c>
      <c r="M5529" t="s">
        <v>15908</v>
      </c>
      <c r="N5529">
        <v>1.7222221999999999E-2</v>
      </c>
      <c r="O5529">
        <v>0</v>
      </c>
      <c r="P5529">
        <v>11987</v>
      </c>
      <c r="Q5529">
        <v>0</v>
      </c>
      <c r="R5529">
        <v>49</v>
      </c>
      <c r="S5529">
        <v>5</v>
      </c>
      <c r="T5529">
        <v>735</v>
      </c>
      <c r="U5529">
        <v>0</v>
      </c>
      <c r="V5529">
        <v>1</v>
      </c>
      <c r="W5529">
        <v>0</v>
      </c>
      <c r="X5529">
        <v>70.034607397845022</v>
      </c>
      <c r="Y5529">
        <v>0</v>
      </c>
      <c r="Z5529">
        <v>2.4729142229894632</v>
      </c>
      <c r="AA5529">
        <v>1.4188450349380199</v>
      </c>
      <c r="AB5529">
        <v>25.168172952495162</v>
      </c>
      <c r="AC5529">
        <v>0</v>
      </c>
      <c r="AD5529">
        <v>0.43287095273374337</v>
      </c>
      <c r="AE5529">
        <v>99.527410561001403</v>
      </c>
    </row>
    <row r="5530" spans="1:31" x14ac:dyDescent="0.25">
      <c r="A5530">
        <v>2371348</v>
      </c>
      <c r="B5530">
        <v>1</v>
      </c>
      <c r="C5530" t="s">
        <v>81</v>
      </c>
      <c r="D5530" t="s">
        <v>116</v>
      </c>
      <c r="E5530" t="s">
        <v>148</v>
      </c>
      <c r="F5530" t="s">
        <v>15909</v>
      </c>
      <c r="G5530" t="s">
        <v>160</v>
      </c>
      <c r="H5530" t="s">
        <v>151</v>
      </c>
      <c r="I5530" t="s">
        <v>136</v>
      </c>
      <c r="J5530" t="s">
        <v>137</v>
      </c>
      <c r="K5530" t="s">
        <v>138</v>
      </c>
      <c r="L5530" t="s">
        <v>15910</v>
      </c>
      <c r="M5530" t="s">
        <v>15911</v>
      </c>
      <c r="N5530">
        <v>1.343611111</v>
      </c>
      <c r="O5530">
        <v>0</v>
      </c>
      <c r="P5530">
        <v>1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0.64628778969186673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0.64628778969186673</v>
      </c>
    </row>
    <row r="5531" spans="1:31" x14ac:dyDescent="0.25">
      <c r="A5531">
        <v>2371391</v>
      </c>
      <c r="B5531">
        <v>1</v>
      </c>
      <c r="C5531" t="s">
        <v>81</v>
      </c>
      <c r="D5531" t="s">
        <v>112</v>
      </c>
      <c r="E5531" t="s">
        <v>148</v>
      </c>
      <c r="F5531" t="s">
        <v>15912</v>
      </c>
      <c r="G5531" t="s">
        <v>160</v>
      </c>
      <c r="H5531" t="s">
        <v>151</v>
      </c>
      <c r="I5531" t="s">
        <v>136</v>
      </c>
      <c r="J5531" t="s">
        <v>137</v>
      </c>
      <c r="K5531" t="s">
        <v>138</v>
      </c>
      <c r="L5531" t="s">
        <v>15913</v>
      </c>
      <c r="M5531" t="s">
        <v>15914</v>
      </c>
      <c r="N5531">
        <v>1.865277777</v>
      </c>
      <c r="O5531">
        <v>0</v>
      </c>
      <c r="P5531">
        <v>1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0.34485260566759729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0.34485260566759729</v>
      </c>
    </row>
    <row r="5532" spans="1:31" x14ac:dyDescent="0.25">
      <c r="A5532">
        <v>2371274</v>
      </c>
      <c r="B5532">
        <v>1</v>
      </c>
      <c r="C5532" t="s">
        <v>80</v>
      </c>
      <c r="D5532" t="s">
        <v>97</v>
      </c>
      <c r="E5532" t="s">
        <v>166</v>
      </c>
      <c r="F5532" t="s">
        <v>1470</v>
      </c>
      <c r="G5532" t="s">
        <v>134</v>
      </c>
      <c r="H5532" t="s">
        <v>135</v>
      </c>
      <c r="I5532" t="s">
        <v>136</v>
      </c>
      <c r="J5532" t="s">
        <v>137</v>
      </c>
      <c r="K5532" t="s">
        <v>138</v>
      </c>
      <c r="L5532" t="s">
        <v>15915</v>
      </c>
      <c r="M5532" t="s">
        <v>15916</v>
      </c>
      <c r="N5532">
        <v>1.8005555550000001</v>
      </c>
      <c r="O5532">
        <v>21</v>
      </c>
      <c r="P5532">
        <v>110</v>
      </c>
      <c r="Q5532">
        <v>4</v>
      </c>
      <c r="R5532">
        <v>34</v>
      </c>
      <c r="S5532">
        <v>4</v>
      </c>
      <c r="T5532">
        <v>18</v>
      </c>
      <c r="U5532">
        <v>0</v>
      </c>
      <c r="V5532">
        <v>0</v>
      </c>
      <c r="W5532">
        <v>143.92042277095248</v>
      </c>
      <c r="X5532">
        <v>333.05441869290416</v>
      </c>
      <c r="Y5532">
        <v>9.1229697809620696</v>
      </c>
      <c r="Z5532">
        <v>38.442095176058736</v>
      </c>
      <c r="AA5532">
        <v>36.394525586556085</v>
      </c>
      <c r="AB5532">
        <v>38.711245520673884</v>
      </c>
      <c r="AC5532">
        <v>0</v>
      </c>
      <c r="AD5532">
        <v>0</v>
      </c>
      <c r="AE5532">
        <v>599.6456775281074</v>
      </c>
    </row>
    <row r="5533" spans="1:31" x14ac:dyDescent="0.25">
      <c r="A5533">
        <v>2371606</v>
      </c>
      <c r="B5533">
        <v>1</v>
      </c>
      <c r="C5533" t="s">
        <v>81</v>
      </c>
      <c r="D5533" t="s">
        <v>120</v>
      </c>
      <c r="E5533" t="s">
        <v>225</v>
      </c>
      <c r="F5533" t="s">
        <v>15917</v>
      </c>
      <c r="G5533" t="s">
        <v>219</v>
      </c>
      <c r="H5533" t="s">
        <v>151</v>
      </c>
      <c r="I5533" t="s">
        <v>136</v>
      </c>
      <c r="J5533" t="s">
        <v>137</v>
      </c>
      <c r="K5533" t="s">
        <v>138</v>
      </c>
      <c r="L5533" t="s">
        <v>15918</v>
      </c>
      <c r="M5533" t="s">
        <v>15919</v>
      </c>
      <c r="N5533">
        <v>0.85111111100000003</v>
      </c>
      <c r="O5533">
        <v>0</v>
      </c>
      <c r="P5533">
        <v>38</v>
      </c>
      <c r="Q5533">
        <v>0</v>
      </c>
      <c r="R5533">
        <v>2</v>
      </c>
      <c r="S5533">
        <v>0</v>
      </c>
      <c r="T5533">
        <v>3</v>
      </c>
      <c r="U5533">
        <v>0</v>
      </c>
      <c r="V5533">
        <v>0</v>
      </c>
      <c r="W5533">
        <v>0</v>
      </c>
      <c r="X5533">
        <v>5.6736134365451942</v>
      </c>
      <c r="Y5533">
        <v>0</v>
      </c>
      <c r="Z5533">
        <v>2.0157159705325642</v>
      </c>
      <c r="AA5533">
        <v>0</v>
      </c>
      <c r="AB5533">
        <v>2.3471332321141558</v>
      </c>
      <c r="AC5533">
        <v>0</v>
      </c>
      <c r="AD5533">
        <v>0</v>
      </c>
      <c r="AE5533">
        <v>10.036462639191914</v>
      </c>
    </row>
    <row r="5534" spans="1:31" x14ac:dyDescent="0.25">
      <c r="A5534">
        <v>2371629</v>
      </c>
      <c r="B5534">
        <v>1</v>
      </c>
      <c r="C5534" t="s">
        <v>80</v>
      </c>
      <c r="D5534" t="s">
        <v>96</v>
      </c>
      <c r="E5534" t="s">
        <v>148</v>
      </c>
      <c r="F5534" t="s">
        <v>15920</v>
      </c>
      <c r="G5534" t="s">
        <v>160</v>
      </c>
      <c r="H5534" t="s">
        <v>151</v>
      </c>
      <c r="I5534" t="s">
        <v>136</v>
      </c>
      <c r="J5534" t="s">
        <v>137</v>
      </c>
      <c r="K5534" t="s">
        <v>138</v>
      </c>
      <c r="L5534" t="s">
        <v>15921</v>
      </c>
      <c r="M5534" t="s">
        <v>15922</v>
      </c>
      <c r="N5534">
        <v>1.6344444440000001</v>
      </c>
      <c r="O5534">
        <v>0</v>
      </c>
      <c r="P5534">
        <v>1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2.2497576957971317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2.2497576957971317</v>
      </c>
    </row>
    <row r="5535" spans="1:31" x14ac:dyDescent="0.25">
      <c r="A5535">
        <v>2371228</v>
      </c>
      <c r="B5535">
        <v>1</v>
      </c>
      <c r="C5535" t="s">
        <v>80</v>
      </c>
      <c r="D5535" t="s">
        <v>100</v>
      </c>
      <c r="E5535" t="s">
        <v>320</v>
      </c>
      <c r="F5535" t="s">
        <v>989</v>
      </c>
      <c r="G5535" t="s">
        <v>1579</v>
      </c>
      <c r="H5535" t="s">
        <v>135</v>
      </c>
      <c r="I5535" t="s">
        <v>136</v>
      </c>
      <c r="J5535" t="s">
        <v>137</v>
      </c>
      <c r="K5535" t="s">
        <v>138</v>
      </c>
      <c r="L5535" t="s">
        <v>15923</v>
      </c>
      <c r="M5535" t="s">
        <v>15924</v>
      </c>
      <c r="N5535">
        <v>3.9197222219999999</v>
      </c>
      <c r="O5535">
        <v>0</v>
      </c>
      <c r="P5535">
        <v>0</v>
      </c>
      <c r="Q5535">
        <v>1</v>
      </c>
      <c r="R5535">
        <v>0</v>
      </c>
      <c r="S5535">
        <v>3</v>
      </c>
      <c r="T5535">
        <v>0</v>
      </c>
      <c r="U5535">
        <v>1</v>
      </c>
      <c r="V5535">
        <v>0</v>
      </c>
      <c r="W5535">
        <v>0</v>
      </c>
      <c r="X5535">
        <v>0</v>
      </c>
      <c r="Y5535">
        <v>18.832705253486822</v>
      </c>
      <c r="Z5535">
        <v>0</v>
      </c>
      <c r="AA5535">
        <v>14.730448179690299</v>
      </c>
      <c r="AB5535">
        <v>0</v>
      </c>
      <c r="AC5535">
        <v>636.85074656634265</v>
      </c>
      <c r="AD5535">
        <v>0</v>
      </c>
      <c r="AE5535">
        <v>670.4138999995198</v>
      </c>
    </row>
    <row r="5536" spans="1:31" x14ac:dyDescent="0.25">
      <c r="A5536">
        <v>2371251</v>
      </c>
      <c r="B5536">
        <v>1</v>
      </c>
      <c r="C5536" t="s">
        <v>80</v>
      </c>
      <c r="D5536" t="s">
        <v>86</v>
      </c>
      <c r="E5536" t="s">
        <v>320</v>
      </c>
      <c r="F5536" t="s">
        <v>15925</v>
      </c>
      <c r="G5536" t="s">
        <v>168</v>
      </c>
      <c r="H5536" t="s">
        <v>135</v>
      </c>
      <c r="I5536" t="s">
        <v>136</v>
      </c>
      <c r="J5536" t="s">
        <v>137</v>
      </c>
      <c r="K5536" t="s">
        <v>138</v>
      </c>
      <c r="L5536" t="s">
        <v>15926</v>
      </c>
      <c r="M5536" t="s">
        <v>15927</v>
      </c>
      <c r="N5536">
        <v>1.2541666659999999</v>
      </c>
      <c r="O5536">
        <v>0</v>
      </c>
      <c r="P5536">
        <v>717</v>
      </c>
      <c r="Q5536">
        <v>0</v>
      </c>
      <c r="R5536">
        <v>1</v>
      </c>
      <c r="S5536">
        <v>4</v>
      </c>
      <c r="T5536">
        <v>56</v>
      </c>
      <c r="U5536">
        <v>0</v>
      </c>
      <c r="V5536">
        <v>0</v>
      </c>
      <c r="W5536">
        <v>0</v>
      </c>
      <c r="X5536">
        <v>274.4871588398359</v>
      </c>
      <c r="Y5536">
        <v>0</v>
      </c>
      <c r="Z5536">
        <v>8.2754031602709999E-2</v>
      </c>
      <c r="AA5536">
        <v>417.9920353634389</v>
      </c>
      <c r="AB5536">
        <v>76.258329099139331</v>
      </c>
      <c r="AC5536">
        <v>0</v>
      </c>
      <c r="AD5536">
        <v>0</v>
      </c>
      <c r="AE5536">
        <v>768.82027733401685</v>
      </c>
    </row>
    <row r="5537" spans="1:31" x14ac:dyDescent="0.25">
      <c r="A5537">
        <v>2371268</v>
      </c>
      <c r="B5537">
        <v>1</v>
      </c>
      <c r="C5537" t="s">
        <v>80</v>
      </c>
      <c r="D5537" t="s">
        <v>94</v>
      </c>
      <c r="E5537" t="s">
        <v>225</v>
      </c>
      <c r="F5537" t="s">
        <v>15928</v>
      </c>
      <c r="G5537" t="s">
        <v>219</v>
      </c>
      <c r="H5537" t="s">
        <v>151</v>
      </c>
      <c r="I5537" t="s">
        <v>136</v>
      </c>
      <c r="J5537" t="s">
        <v>137</v>
      </c>
      <c r="K5537" t="s">
        <v>138</v>
      </c>
      <c r="L5537" t="s">
        <v>15929</v>
      </c>
      <c r="M5537" t="s">
        <v>15930</v>
      </c>
      <c r="N5537">
        <v>4.1958333330000004</v>
      </c>
      <c r="O5537">
        <v>0</v>
      </c>
      <c r="P5537">
        <v>4</v>
      </c>
      <c r="Q5537">
        <v>0</v>
      </c>
      <c r="R5537">
        <v>1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6.4931869944022438</v>
      </c>
      <c r="Y5537">
        <v>0</v>
      </c>
      <c r="Z5537">
        <v>3.51261401324295</v>
      </c>
      <c r="AA5537">
        <v>0</v>
      </c>
      <c r="AB5537">
        <v>0</v>
      </c>
      <c r="AC5537">
        <v>0</v>
      </c>
      <c r="AD5537">
        <v>0</v>
      </c>
      <c r="AE5537">
        <v>10.005801007645193</v>
      </c>
    </row>
    <row r="5538" spans="1:31" x14ac:dyDescent="0.25">
      <c r="A5538">
        <v>2371314</v>
      </c>
      <c r="B5538">
        <v>1</v>
      </c>
      <c r="C5538" t="s">
        <v>80</v>
      </c>
      <c r="D5538" t="s">
        <v>101</v>
      </c>
      <c r="E5538" t="s">
        <v>225</v>
      </c>
      <c r="F5538" t="s">
        <v>15931</v>
      </c>
      <c r="G5538" t="s">
        <v>502</v>
      </c>
      <c r="H5538" t="s">
        <v>151</v>
      </c>
      <c r="I5538" t="s">
        <v>136</v>
      </c>
      <c r="J5538" t="s">
        <v>137</v>
      </c>
      <c r="K5538" t="s">
        <v>138</v>
      </c>
      <c r="L5538" t="s">
        <v>15932</v>
      </c>
      <c r="M5538" t="s">
        <v>15933</v>
      </c>
      <c r="N5538">
        <v>1.095555555</v>
      </c>
      <c r="O5538">
        <v>0</v>
      </c>
      <c r="P5538">
        <v>121</v>
      </c>
      <c r="Q5538">
        <v>0</v>
      </c>
      <c r="R5538">
        <v>0</v>
      </c>
      <c r="S5538">
        <v>0</v>
      </c>
      <c r="T5538">
        <v>1</v>
      </c>
      <c r="U5538">
        <v>0</v>
      </c>
      <c r="V5538">
        <v>0</v>
      </c>
      <c r="W5538">
        <v>0</v>
      </c>
      <c r="X5538">
        <v>29.270325119526177</v>
      </c>
      <c r="Y5538">
        <v>0</v>
      </c>
      <c r="Z5538">
        <v>0</v>
      </c>
      <c r="AA5538">
        <v>0</v>
      </c>
      <c r="AB5538">
        <v>0.16861254389607833</v>
      </c>
      <c r="AC5538">
        <v>0</v>
      </c>
      <c r="AD5538">
        <v>0</v>
      </c>
      <c r="AE5538">
        <v>29.438937663422255</v>
      </c>
    </row>
    <row r="5539" spans="1:31" x14ac:dyDescent="0.25">
      <c r="A5539">
        <v>2371460</v>
      </c>
      <c r="B5539">
        <v>1</v>
      </c>
      <c r="C5539" t="s">
        <v>80</v>
      </c>
      <c r="D5539" t="s">
        <v>97</v>
      </c>
      <c r="E5539" t="s">
        <v>148</v>
      </c>
      <c r="F5539" t="s">
        <v>15934</v>
      </c>
      <c r="G5539" t="s">
        <v>489</v>
      </c>
      <c r="H5539" t="s">
        <v>151</v>
      </c>
      <c r="I5539" t="s">
        <v>136</v>
      </c>
      <c r="J5539" t="s">
        <v>137</v>
      </c>
      <c r="K5539" t="s">
        <v>138</v>
      </c>
      <c r="L5539" t="s">
        <v>15935</v>
      </c>
      <c r="M5539" t="s">
        <v>15936</v>
      </c>
      <c r="N5539">
        <v>7.1666666000000004E-2</v>
      </c>
      <c r="O5539">
        <v>0</v>
      </c>
      <c r="P5539">
        <v>3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4.4182555391166667E-2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4.4182555391166667E-2</v>
      </c>
    </row>
    <row r="5540" spans="1:31" x14ac:dyDescent="0.25">
      <c r="A5540">
        <v>2371420</v>
      </c>
      <c r="B5540">
        <v>1</v>
      </c>
      <c r="C5540" t="s">
        <v>80</v>
      </c>
      <c r="D5540" t="s">
        <v>96</v>
      </c>
      <c r="E5540" t="s">
        <v>148</v>
      </c>
      <c r="F5540" t="s">
        <v>15937</v>
      </c>
      <c r="G5540" t="s">
        <v>240</v>
      </c>
      <c r="H5540" t="s">
        <v>151</v>
      </c>
      <c r="I5540" t="s">
        <v>136</v>
      </c>
      <c r="J5540" t="s">
        <v>137</v>
      </c>
      <c r="K5540" t="s">
        <v>138</v>
      </c>
      <c r="L5540" t="s">
        <v>15938</v>
      </c>
      <c r="M5540" t="s">
        <v>15939</v>
      </c>
      <c r="N5540">
        <v>2.2233333329999998</v>
      </c>
      <c r="O5540">
        <v>0</v>
      </c>
      <c r="P5540">
        <v>1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1.5964090005178333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1.5964090005178333</v>
      </c>
    </row>
    <row r="5541" spans="1:31" x14ac:dyDescent="0.25">
      <c r="A5541">
        <v>2371566</v>
      </c>
      <c r="B5541">
        <v>1</v>
      </c>
      <c r="C5541" t="s">
        <v>80</v>
      </c>
      <c r="D5541" t="s">
        <v>107</v>
      </c>
      <c r="E5541" t="s">
        <v>171</v>
      </c>
      <c r="F5541" t="s">
        <v>9163</v>
      </c>
      <c r="G5541" t="s">
        <v>168</v>
      </c>
      <c r="H5541" t="s">
        <v>135</v>
      </c>
      <c r="I5541" t="s">
        <v>136</v>
      </c>
      <c r="J5541" t="s">
        <v>137</v>
      </c>
      <c r="K5541" t="s">
        <v>138</v>
      </c>
      <c r="L5541" t="s">
        <v>15940</v>
      </c>
      <c r="M5541" t="s">
        <v>15941</v>
      </c>
      <c r="N5541">
        <v>0.829166666</v>
      </c>
      <c r="O5541">
        <v>1</v>
      </c>
      <c r="P5541">
        <v>1235</v>
      </c>
      <c r="Q5541">
        <v>15</v>
      </c>
      <c r="R5541">
        <v>32</v>
      </c>
      <c r="S5541">
        <v>4</v>
      </c>
      <c r="T5541">
        <v>33</v>
      </c>
      <c r="U5541">
        <v>0</v>
      </c>
      <c r="V5541">
        <v>3</v>
      </c>
      <c r="W5541">
        <v>1.3929861411590834</v>
      </c>
      <c r="X5541">
        <v>276.57752447426634</v>
      </c>
      <c r="Y5541">
        <v>73.438237526413886</v>
      </c>
      <c r="Z5541">
        <v>87.427575260605053</v>
      </c>
      <c r="AA5541">
        <v>15.159124507374486</v>
      </c>
      <c r="AB5541">
        <v>87.969032161980948</v>
      </c>
      <c r="AC5541">
        <v>0</v>
      </c>
      <c r="AD5541">
        <v>12.586897421882355</v>
      </c>
      <c r="AE5541">
        <v>554.55137749368214</v>
      </c>
    </row>
    <row r="5542" spans="1:31" x14ac:dyDescent="0.25">
      <c r="A5542">
        <v>2371523</v>
      </c>
      <c r="B5542">
        <v>1</v>
      </c>
      <c r="C5542" t="s">
        <v>80</v>
      </c>
      <c r="D5542" t="s">
        <v>110</v>
      </c>
      <c r="E5542" t="s">
        <v>148</v>
      </c>
      <c r="F5542" t="s">
        <v>15942</v>
      </c>
      <c r="G5542" t="s">
        <v>156</v>
      </c>
      <c r="H5542" t="s">
        <v>151</v>
      </c>
      <c r="I5542" t="s">
        <v>136</v>
      </c>
      <c r="J5542" t="s">
        <v>137</v>
      </c>
      <c r="K5542" t="s">
        <v>138</v>
      </c>
      <c r="L5542" t="s">
        <v>15943</v>
      </c>
      <c r="M5542" t="s">
        <v>15944</v>
      </c>
      <c r="N5542">
        <v>1.964722222</v>
      </c>
      <c r="O5542">
        <v>0</v>
      </c>
      <c r="P5542">
        <v>3</v>
      </c>
      <c r="Q5542">
        <v>0</v>
      </c>
      <c r="R5542">
        <v>0</v>
      </c>
      <c r="S5542">
        <v>0</v>
      </c>
      <c r="T5542">
        <v>2</v>
      </c>
      <c r="U5542">
        <v>0</v>
      </c>
      <c r="V5542">
        <v>0</v>
      </c>
      <c r="W5542">
        <v>0</v>
      </c>
      <c r="X5542">
        <v>1.8270879192265503</v>
      </c>
      <c r="Y5542">
        <v>0</v>
      </c>
      <c r="Z5542">
        <v>0</v>
      </c>
      <c r="AA5542">
        <v>0</v>
      </c>
      <c r="AB5542">
        <v>0.91415839789604181</v>
      </c>
      <c r="AC5542">
        <v>0</v>
      </c>
      <c r="AD5542">
        <v>0</v>
      </c>
      <c r="AE5542">
        <v>2.741246317122592</v>
      </c>
    </row>
    <row r="5543" spans="1:31" x14ac:dyDescent="0.25">
      <c r="A5543">
        <v>2371666</v>
      </c>
      <c r="B5543">
        <v>1</v>
      </c>
      <c r="C5543" t="s">
        <v>80</v>
      </c>
      <c r="D5543" t="s">
        <v>96</v>
      </c>
      <c r="E5543" t="s">
        <v>175</v>
      </c>
      <c r="F5543" t="s">
        <v>10496</v>
      </c>
      <c r="G5543" t="s">
        <v>284</v>
      </c>
      <c r="H5543" t="s">
        <v>151</v>
      </c>
      <c r="I5543" t="s">
        <v>136</v>
      </c>
      <c r="J5543" t="s">
        <v>137</v>
      </c>
      <c r="K5543" t="s">
        <v>138</v>
      </c>
      <c r="L5543" t="s">
        <v>15945</v>
      </c>
      <c r="M5543" t="s">
        <v>15946</v>
      </c>
      <c r="N5543">
        <v>0.67361111100000004</v>
      </c>
      <c r="O5543">
        <v>0</v>
      </c>
      <c r="P5543">
        <v>54</v>
      </c>
      <c r="Q5543">
        <v>0</v>
      </c>
      <c r="R5543">
        <v>0</v>
      </c>
      <c r="S5543">
        <v>0</v>
      </c>
      <c r="T5543">
        <v>4</v>
      </c>
      <c r="U5543">
        <v>0</v>
      </c>
      <c r="V5543">
        <v>0</v>
      </c>
      <c r="W5543">
        <v>0</v>
      </c>
      <c r="X5543">
        <v>37.080879739653362</v>
      </c>
      <c r="Y5543">
        <v>0</v>
      </c>
      <c r="Z5543">
        <v>0</v>
      </c>
      <c r="AA5543">
        <v>0</v>
      </c>
      <c r="AB5543">
        <v>15.343132331249448</v>
      </c>
      <c r="AC5543">
        <v>0</v>
      </c>
      <c r="AD5543">
        <v>0</v>
      </c>
      <c r="AE5543">
        <v>52.424012070902812</v>
      </c>
    </row>
    <row r="5544" spans="1:31" x14ac:dyDescent="0.25">
      <c r="A5544">
        <v>2371500</v>
      </c>
      <c r="B5544">
        <v>1</v>
      </c>
      <c r="C5544" t="s">
        <v>80</v>
      </c>
      <c r="D5544" t="s">
        <v>97</v>
      </c>
      <c r="E5544" t="s">
        <v>148</v>
      </c>
      <c r="F5544" t="s">
        <v>15947</v>
      </c>
      <c r="G5544" t="s">
        <v>160</v>
      </c>
      <c r="H5544" t="s">
        <v>151</v>
      </c>
      <c r="I5544" t="s">
        <v>136</v>
      </c>
      <c r="J5544" t="s">
        <v>137</v>
      </c>
      <c r="K5544" t="s">
        <v>138</v>
      </c>
      <c r="L5544" t="s">
        <v>15948</v>
      </c>
      <c r="M5544" t="s">
        <v>15949</v>
      </c>
      <c r="N5544">
        <v>1.960555555</v>
      </c>
      <c r="O5544">
        <v>0</v>
      </c>
      <c r="P5544">
        <v>1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0.70770895271905332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0.70770895271905332</v>
      </c>
    </row>
    <row r="5545" spans="1:31" x14ac:dyDescent="0.25">
      <c r="A5545">
        <v>2371480</v>
      </c>
      <c r="B5545">
        <v>1</v>
      </c>
      <c r="C5545" t="s">
        <v>80</v>
      </c>
      <c r="D5545" t="s">
        <v>93</v>
      </c>
      <c r="E5545" t="s">
        <v>148</v>
      </c>
      <c r="F5545" t="s">
        <v>15950</v>
      </c>
      <c r="G5545" t="s">
        <v>160</v>
      </c>
      <c r="H5545" t="s">
        <v>151</v>
      </c>
      <c r="I5545" t="s">
        <v>136</v>
      </c>
      <c r="J5545" t="s">
        <v>137</v>
      </c>
      <c r="K5545" t="s">
        <v>138</v>
      </c>
      <c r="L5545" t="s">
        <v>15951</v>
      </c>
      <c r="M5545" t="s">
        <v>15952</v>
      </c>
      <c r="N5545">
        <v>4.7688888880000002</v>
      </c>
      <c r="O5545">
        <v>0</v>
      </c>
      <c r="P5545">
        <v>1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9.5844948114420014E-2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9.5844948114420014E-2</v>
      </c>
    </row>
    <row r="5546" spans="1:31" x14ac:dyDescent="0.25">
      <c r="A5546">
        <v>2371331</v>
      </c>
      <c r="B5546">
        <v>1</v>
      </c>
      <c r="C5546" t="s">
        <v>80</v>
      </c>
      <c r="D5546" t="s">
        <v>100</v>
      </c>
      <c r="E5546" t="s">
        <v>166</v>
      </c>
      <c r="F5546" t="s">
        <v>11714</v>
      </c>
      <c r="G5546" t="s">
        <v>168</v>
      </c>
      <c r="H5546" t="s">
        <v>135</v>
      </c>
      <c r="I5546" t="s">
        <v>136</v>
      </c>
      <c r="J5546" t="s">
        <v>137</v>
      </c>
      <c r="K5546" t="s">
        <v>138</v>
      </c>
      <c r="L5546" t="s">
        <v>15953</v>
      </c>
      <c r="M5546" t="s">
        <v>15954</v>
      </c>
      <c r="N5546">
        <v>0.36777777699999997</v>
      </c>
      <c r="O5546">
        <v>4</v>
      </c>
      <c r="P5546">
        <v>939</v>
      </c>
      <c r="Q5546">
        <v>26</v>
      </c>
      <c r="R5546">
        <v>380</v>
      </c>
      <c r="S5546">
        <v>14</v>
      </c>
      <c r="T5546">
        <v>196</v>
      </c>
      <c r="U5546">
        <v>2</v>
      </c>
      <c r="V5546">
        <v>0</v>
      </c>
      <c r="W5546">
        <v>1.0685440343487467</v>
      </c>
      <c r="X5546">
        <v>88.221493190013462</v>
      </c>
      <c r="Y5546">
        <v>5.2089472165011363</v>
      </c>
      <c r="Z5546">
        <v>63.171787937874292</v>
      </c>
      <c r="AA5546">
        <v>83.830544741815814</v>
      </c>
      <c r="AB5546">
        <v>57.712419864359731</v>
      </c>
      <c r="AC5546">
        <v>10.175454288632427</v>
      </c>
      <c r="AD5546">
        <v>0</v>
      </c>
      <c r="AE5546">
        <v>309.38919127354558</v>
      </c>
    </row>
    <row r="5547" spans="1:31" x14ac:dyDescent="0.25">
      <c r="A5547">
        <v>2371400</v>
      </c>
      <c r="B5547">
        <v>1</v>
      </c>
      <c r="C5547" t="s">
        <v>80</v>
      </c>
      <c r="D5547" t="s">
        <v>109</v>
      </c>
      <c r="E5547" t="s">
        <v>154</v>
      </c>
      <c r="F5547" t="s">
        <v>15955</v>
      </c>
      <c r="G5547" t="s">
        <v>244</v>
      </c>
      <c r="H5547" t="s">
        <v>151</v>
      </c>
      <c r="I5547" t="s">
        <v>136</v>
      </c>
      <c r="J5547" t="s">
        <v>137</v>
      </c>
      <c r="K5547" t="s">
        <v>245</v>
      </c>
      <c r="L5547" t="s">
        <v>15956</v>
      </c>
      <c r="M5547" t="s">
        <v>15957</v>
      </c>
      <c r="N5547">
        <v>4.068333333</v>
      </c>
      <c r="O5547">
        <v>0</v>
      </c>
      <c r="P5547">
        <v>6</v>
      </c>
      <c r="Q5547">
        <v>0</v>
      </c>
      <c r="R5547">
        <v>21</v>
      </c>
      <c r="S5547">
        <v>0</v>
      </c>
      <c r="T5547">
        <v>6</v>
      </c>
      <c r="U5547">
        <v>0</v>
      </c>
      <c r="V5547">
        <v>0</v>
      </c>
      <c r="W5547">
        <v>0</v>
      </c>
      <c r="X5547">
        <v>4.375541284557233</v>
      </c>
      <c r="Y5547">
        <v>0</v>
      </c>
      <c r="Z5547">
        <v>159.29468368719404</v>
      </c>
      <c r="AA5547">
        <v>0</v>
      </c>
      <c r="AB5547">
        <v>29.97265982927966</v>
      </c>
      <c r="AC5547">
        <v>0</v>
      </c>
      <c r="AD5547">
        <v>0</v>
      </c>
      <c r="AE5547">
        <v>193.64288480103093</v>
      </c>
    </row>
    <row r="5548" spans="1:31" x14ac:dyDescent="0.25">
      <c r="A5548">
        <v>2371437</v>
      </c>
      <c r="B5548">
        <v>1</v>
      </c>
      <c r="C5548" t="s">
        <v>81</v>
      </c>
      <c r="D5548" t="s">
        <v>112</v>
      </c>
      <c r="E5548" t="s">
        <v>132</v>
      </c>
      <c r="F5548" t="s">
        <v>15958</v>
      </c>
      <c r="G5548" t="s">
        <v>168</v>
      </c>
      <c r="H5548" t="s">
        <v>135</v>
      </c>
      <c r="I5548" t="s">
        <v>653</v>
      </c>
      <c r="J5548" t="s">
        <v>137</v>
      </c>
      <c r="K5548" t="s">
        <v>138</v>
      </c>
      <c r="L5548" t="s">
        <v>15959</v>
      </c>
      <c r="M5548" t="s">
        <v>15960</v>
      </c>
      <c r="N5548">
        <v>2.7777777E-2</v>
      </c>
      <c r="O5548">
        <v>0</v>
      </c>
      <c r="P5548">
        <v>872</v>
      </c>
      <c r="Q5548">
        <v>113</v>
      </c>
      <c r="R5548">
        <v>66</v>
      </c>
      <c r="S5548">
        <v>20</v>
      </c>
      <c r="T5548">
        <v>111</v>
      </c>
      <c r="U5548">
        <v>7</v>
      </c>
      <c r="V5548">
        <v>1</v>
      </c>
      <c r="W5548">
        <v>0</v>
      </c>
      <c r="X5548">
        <v>5.4311754630312876</v>
      </c>
      <c r="Y5548">
        <v>14.301168130821006</v>
      </c>
      <c r="Z5548">
        <v>3.5931275823225004</v>
      </c>
      <c r="AA5548">
        <v>2.309500652379</v>
      </c>
      <c r="AB5548">
        <v>1.7543548326778331</v>
      </c>
      <c r="AC5548">
        <v>13.64600244757861</v>
      </c>
      <c r="AD5548">
        <v>3.0580332832583332</v>
      </c>
      <c r="AE5548">
        <v>44.09336239206857</v>
      </c>
    </row>
    <row r="5549" spans="1:31" x14ac:dyDescent="0.25">
      <c r="A5549">
        <v>2371586</v>
      </c>
      <c r="B5549">
        <v>1</v>
      </c>
      <c r="C5549" t="s">
        <v>80</v>
      </c>
      <c r="D5549" t="s">
        <v>85</v>
      </c>
      <c r="E5549" t="s">
        <v>175</v>
      </c>
      <c r="F5549" t="s">
        <v>15961</v>
      </c>
      <c r="G5549" t="s">
        <v>2293</v>
      </c>
      <c r="H5549" t="s">
        <v>151</v>
      </c>
      <c r="I5549" t="s">
        <v>136</v>
      </c>
      <c r="J5549" t="s">
        <v>137</v>
      </c>
      <c r="K5549" t="s">
        <v>138</v>
      </c>
      <c r="L5549" t="s">
        <v>15962</v>
      </c>
      <c r="M5549" t="s">
        <v>15963</v>
      </c>
      <c r="N5549">
        <v>1.6383333330000001</v>
      </c>
      <c r="O5549">
        <v>0</v>
      </c>
      <c r="P5549">
        <v>102</v>
      </c>
      <c r="Q5549">
        <v>0</v>
      </c>
      <c r="R5549">
        <v>0</v>
      </c>
      <c r="S5549">
        <v>0</v>
      </c>
      <c r="T5549">
        <v>10</v>
      </c>
      <c r="U5549">
        <v>0</v>
      </c>
      <c r="V5549">
        <v>0</v>
      </c>
      <c r="W5549">
        <v>0</v>
      </c>
      <c r="X5549">
        <v>66.071130389908106</v>
      </c>
      <c r="Y5549">
        <v>0</v>
      </c>
      <c r="Z5549">
        <v>0</v>
      </c>
      <c r="AA5549">
        <v>0</v>
      </c>
      <c r="AB5549">
        <v>16.011283095517097</v>
      </c>
      <c r="AC5549">
        <v>0</v>
      </c>
      <c r="AD5549">
        <v>0</v>
      </c>
      <c r="AE5549">
        <v>82.082413485425207</v>
      </c>
    </row>
    <row r="5550" spans="1:31" x14ac:dyDescent="0.25">
      <c r="A5550">
        <v>2371254</v>
      </c>
      <c r="B5550">
        <v>1</v>
      </c>
      <c r="C5550" t="s">
        <v>80</v>
      </c>
      <c r="D5550" t="s">
        <v>94</v>
      </c>
      <c r="E5550" t="s">
        <v>225</v>
      </c>
      <c r="F5550" t="s">
        <v>15964</v>
      </c>
      <c r="G5550" t="s">
        <v>219</v>
      </c>
      <c r="H5550" t="s">
        <v>151</v>
      </c>
      <c r="I5550" t="s">
        <v>136</v>
      </c>
      <c r="J5550" t="s">
        <v>137</v>
      </c>
      <c r="K5550" t="s">
        <v>138</v>
      </c>
      <c r="L5550" t="s">
        <v>15965</v>
      </c>
      <c r="M5550" t="s">
        <v>15966</v>
      </c>
      <c r="N5550">
        <v>2.6575000000000002</v>
      </c>
      <c r="O5550">
        <v>0</v>
      </c>
      <c r="P5550">
        <v>1</v>
      </c>
      <c r="Q5550">
        <v>0</v>
      </c>
      <c r="R5550">
        <v>0</v>
      </c>
      <c r="S5550">
        <v>0</v>
      </c>
      <c r="T5550">
        <v>13</v>
      </c>
      <c r="U5550">
        <v>0</v>
      </c>
      <c r="V5550">
        <v>0</v>
      </c>
      <c r="W5550">
        <v>0</v>
      </c>
      <c r="X5550">
        <v>0.12923664458388501</v>
      </c>
      <c r="Y5550">
        <v>0</v>
      </c>
      <c r="Z5550">
        <v>0</v>
      </c>
      <c r="AA5550">
        <v>0</v>
      </c>
      <c r="AB5550">
        <v>5.8726250501561665</v>
      </c>
      <c r="AC5550">
        <v>0</v>
      </c>
      <c r="AD5550">
        <v>0</v>
      </c>
      <c r="AE5550">
        <v>6.0018616947400512</v>
      </c>
    </row>
    <row r="5551" spans="1:31" x14ac:dyDescent="0.25">
      <c r="A5551">
        <v>2371231</v>
      </c>
      <c r="B5551">
        <v>1</v>
      </c>
      <c r="C5551" t="s">
        <v>81</v>
      </c>
      <c r="D5551" t="s">
        <v>123</v>
      </c>
      <c r="E5551" t="s">
        <v>166</v>
      </c>
      <c r="F5551" t="s">
        <v>15967</v>
      </c>
      <c r="G5551" t="s">
        <v>168</v>
      </c>
      <c r="H5551" t="s">
        <v>135</v>
      </c>
      <c r="I5551" t="s">
        <v>136</v>
      </c>
      <c r="J5551" t="s">
        <v>137</v>
      </c>
      <c r="K5551" t="s">
        <v>138</v>
      </c>
      <c r="L5551" t="s">
        <v>15968</v>
      </c>
      <c r="M5551" t="s">
        <v>15969</v>
      </c>
      <c r="N5551">
        <v>1.5169444439999999</v>
      </c>
      <c r="O5551">
        <v>8</v>
      </c>
      <c r="P5551">
        <v>1378</v>
      </c>
      <c r="Q5551">
        <v>114</v>
      </c>
      <c r="R5551">
        <v>75</v>
      </c>
      <c r="S5551">
        <v>45</v>
      </c>
      <c r="T5551">
        <v>152</v>
      </c>
      <c r="U5551">
        <v>5</v>
      </c>
      <c r="V5551">
        <v>0</v>
      </c>
      <c r="W5551">
        <v>3.438575759203089</v>
      </c>
      <c r="X5551">
        <v>456.30919472091375</v>
      </c>
      <c r="Y5551">
        <v>182.80570686937628</v>
      </c>
      <c r="Z5551">
        <v>114.78244233889878</v>
      </c>
      <c r="AA5551">
        <v>172.95155892430401</v>
      </c>
      <c r="AB5551">
        <v>145.95054219365869</v>
      </c>
      <c r="AC5551">
        <v>349.55222302209296</v>
      </c>
      <c r="AD5551">
        <v>0</v>
      </c>
      <c r="AE5551">
        <v>1425.7902438284475</v>
      </c>
    </row>
    <row r="5552" spans="1:31" x14ac:dyDescent="0.25">
      <c r="A5552">
        <v>2371626</v>
      </c>
      <c r="B5552">
        <v>1</v>
      </c>
      <c r="C5552" t="s">
        <v>80</v>
      </c>
      <c r="D5552" t="s">
        <v>93</v>
      </c>
      <c r="E5552" t="s">
        <v>148</v>
      </c>
      <c r="F5552" t="s">
        <v>15970</v>
      </c>
      <c r="G5552" t="s">
        <v>150</v>
      </c>
      <c r="H5552" t="s">
        <v>151</v>
      </c>
      <c r="I5552" t="s">
        <v>136</v>
      </c>
      <c r="J5552" t="s">
        <v>137</v>
      </c>
      <c r="K5552" t="s">
        <v>138</v>
      </c>
      <c r="L5552" t="s">
        <v>15971</v>
      </c>
      <c r="M5552" t="s">
        <v>15972</v>
      </c>
      <c r="N5552">
        <v>2.2208333329999999</v>
      </c>
      <c r="O5552">
        <v>0</v>
      </c>
      <c r="P5552">
        <v>2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1.6723201441278572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1.6723201441278572</v>
      </c>
    </row>
    <row r="5553" spans="1:31" x14ac:dyDescent="0.25">
      <c r="A5553">
        <v>2371563</v>
      </c>
      <c r="B5553">
        <v>1</v>
      </c>
      <c r="C5553" t="s">
        <v>80</v>
      </c>
      <c r="D5553" t="s">
        <v>97</v>
      </c>
      <c r="E5553" t="s">
        <v>225</v>
      </c>
      <c r="F5553" t="s">
        <v>15973</v>
      </c>
      <c r="G5553" t="s">
        <v>156</v>
      </c>
      <c r="H5553" t="s">
        <v>151</v>
      </c>
      <c r="I5553" t="s">
        <v>136</v>
      </c>
      <c r="J5553" t="s">
        <v>137</v>
      </c>
      <c r="K5553" t="s">
        <v>138</v>
      </c>
      <c r="L5553" t="s">
        <v>15974</v>
      </c>
      <c r="M5553" t="s">
        <v>15975</v>
      </c>
      <c r="N5553">
        <v>1.118333333</v>
      </c>
      <c r="O5553">
        <v>0</v>
      </c>
      <c r="P5553">
        <v>23</v>
      </c>
      <c r="Q5553">
        <v>0</v>
      </c>
      <c r="R5553">
        <v>1</v>
      </c>
      <c r="S5553">
        <v>0</v>
      </c>
      <c r="T5553">
        <v>1</v>
      </c>
      <c r="U5553">
        <v>0</v>
      </c>
      <c r="V5553">
        <v>0</v>
      </c>
      <c r="W5553">
        <v>0</v>
      </c>
      <c r="X5553">
        <v>6.078485032814374</v>
      </c>
      <c r="Y5553">
        <v>0</v>
      </c>
      <c r="Z5553">
        <v>0.21190885413515581</v>
      </c>
      <c r="AA5553">
        <v>0</v>
      </c>
      <c r="AB5553">
        <v>0.21238216120833336</v>
      </c>
      <c r="AC5553">
        <v>0</v>
      </c>
      <c r="AD5553">
        <v>0</v>
      </c>
      <c r="AE5553">
        <v>6.5027760481578634</v>
      </c>
    </row>
    <row r="5554" spans="1:31" x14ac:dyDescent="0.25">
      <c r="A5554">
        <v>2371334</v>
      </c>
      <c r="B5554">
        <v>1</v>
      </c>
      <c r="C5554" t="s">
        <v>80</v>
      </c>
      <c r="D5554" t="s">
        <v>99</v>
      </c>
      <c r="E5554" t="s">
        <v>166</v>
      </c>
      <c r="F5554" t="s">
        <v>15976</v>
      </c>
      <c r="G5554" t="s">
        <v>1834</v>
      </c>
      <c r="H5554" t="s">
        <v>135</v>
      </c>
      <c r="I5554" t="s">
        <v>136</v>
      </c>
      <c r="J5554" t="s">
        <v>137</v>
      </c>
      <c r="K5554" t="s">
        <v>138</v>
      </c>
      <c r="L5554" t="s">
        <v>15977</v>
      </c>
      <c r="M5554" t="s">
        <v>15978</v>
      </c>
      <c r="N5554">
        <v>1.969166666</v>
      </c>
      <c r="O5554">
        <v>0</v>
      </c>
      <c r="P5554">
        <v>0</v>
      </c>
      <c r="Q5554">
        <v>0</v>
      </c>
      <c r="R5554">
        <v>0</v>
      </c>
      <c r="S5554">
        <v>8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507.46211241426016</v>
      </c>
      <c r="AB5554">
        <v>0</v>
      </c>
      <c r="AC5554">
        <v>0</v>
      </c>
      <c r="AD5554">
        <v>0</v>
      </c>
      <c r="AE5554">
        <v>507.46211241426016</v>
      </c>
    </row>
    <row r="5555" spans="1:31" x14ac:dyDescent="0.25">
      <c r="A5555">
        <v>2371497</v>
      </c>
      <c r="B5555">
        <v>1</v>
      </c>
      <c r="C5555" t="s">
        <v>80</v>
      </c>
      <c r="D5555" t="s">
        <v>100</v>
      </c>
      <c r="E5555" t="s">
        <v>171</v>
      </c>
      <c r="F5555" t="s">
        <v>3027</v>
      </c>
      <c r="G5555" t="s">
        <v>168</v>
      </c>
      <c r="H5555" t="s">
        <v>135</v>
      </c>
      <c r="I5555" t="s">
        <v>136</v>
      </c>
      <c r="J5555" t="s">
        <v>137</v>
      </c>
      <c r="K5555" t="s">
        <v>138</v>
      </c>
      <c r="L5555" t="s">
        <v>15979</v>
      </c>
      <c r="M5555" t="s">
        <v>15980</v>
      </c>
      <c r="N5555">
        <v>1.322777777</v>
      </c>
      <c r="O5555">
        <v>4</v>
      </c>
      <c r="P5555">
        <v>154</v>
      </c>
      <c r="Q5555">
        <v>6</v>
      </c>
      <c r="R5555">
        <v>60</v>
      </c>
      <c r="S5555">
        <v>13</v>
      </c>
      <c r="T5555">
        <v>62</v>
      </c>
      <c r="U5555">
        <v>2</v>
      </c>
      <c r="V5555">
        <v>1</v>
      </c>
      <c r="W5555">
        <v>4.6470343964265144</v>
      </c>
      <c r="X5555">
        <v>70.126787735032323</v>
      </c>
      <c r="Y5555">
        <v>96.880071163885802</v>
      </c>
      <c r="Z5555">
        <v>90.811545971217413</v>
      </c>
      <c r="AA5555">
        <v>141.58668686173101</v>
      </c>
      <c r="AB5555">
        <v>71.310502832325568</v>
      </c>
      <c r="AC5555">
        <v>105.20089388059166</v>
      </c>
      <c r="AD5555">
        <v>7.7624267957573956</v>
      </c>
      <c r="AE5555">
        <v>588.32594963696772</v>
      </c>
    </row>
    <row r="5556" spans="1:31" x14ac:dyDescent="0.25">
      <c r="A5556">
        <v>2371354</v>
      </c>
      <c r="B5556">
        <v>1</v>
      </c>
      <c r="C5556" t="s">
        <v>81</v>
      </c>
      <c r="D5556" t="s">
        <v>127</v>
      </c>
      <c r="E5556" t="s">
        <v>132</v>
      </c>
      <c r="F5556" t="s">
        <v>15981</v>
      </c>
      <c r="G5556" t="s">
        <v>142</v>
      </c>
      <c r="H5556" t="s">
        <v>135</v>
      </c>
      <c r="I5556" t="s">
        <v>136</v>
      </c>
      <c r="J5556" t="s">
        <v>137</v>
      </c>
      <c r="K5556" t="s">
        <v>138</v>
      </c>
      <c r="L5556" t="s">
        <v>15916</v>
      </c>
      <c r="M5556" t="s">
        <v>15982</v>
      </c>
      <c r="N5556">
        <v>1.4086111109999999</v>
      </c>
      <c r="O5556">
        <v>0</v>
      </c>
      <c r="P5556">
        <v>1</v>
      </c>
      <c r="Q5556">
        <v>0</v>
      </c>
      <c r="R5556">
        <v>12</v>
      </c>
      <c r="S5556">
        <v>0</v>
      </c>
      <c r="T5556">
        <v>1</v>
      </c>
      <c r="U5556">
        <v>0</v>
      </c>
      <c r="V5556">
        <v>0</v>
      </c>
      <c r="W5556">
        <v>0</v>
      </c>
      <c r="X5556">
        <v>5.7414132207899995E-2</v>
      </c>
      <c r="Y5556">
        <v>0</v>
      </c>
      <c r="Z5556">
        <v>6.3266585567281224</v>
      </c>
      <c r="AA5556">
        <v>0</v>
      </c>
      <c r="AB5556">
        <v>0.60407885630412106</v>
      </c>
      <c r="AC5556">
        <v>0</v>
      </c>
      <c r="AD5556">
        <v>0</v>
      </c>
      <c r="AE5556">
        <v>6.9881515452401439</v>
      </c>
    </row>
    <row r="5557" spans="1:31" x14ac:dyDescent="0.25">
      <c r="A5557">
        <v>2371477</v>
      </c>
      <c r="B5557">
        <v>1</v>
      </c>
      <c r="C5557" t="s">
        <v>81</v>
      </c>
      <c r="D5557" t="s">
        <v>127</v>
      </c>
      <c r="E5557" t="s">
        <v>132</v>
      </c>
      <c r="F5557" t="s">
        <v>9795</v>
      </c>
      <c r="G5557" t="s">
        <v>134</v>
      </c>
      <c r="H5557" t="s">
        <v>135</v>
      </c>
      <c r="I5557" t="s">
        <v>136</v>
      </c>
      <c r="J5557" t="s">
        <v>137</v>
      </c>
      <c r="K5557" t="s">
        <v>138</v>
      </c>
      <c r="L5557" t="s">
        <v>15983</v>
      </c>
      <c r="M5557" t="s">
        <v>15984</v>
      </c>
      <c r="N5557">
        <v>1.548888888</v>
      </c>
      <c r="O5557">
        <v>0</v>
      </c>
      <c r="P5557">
        <v>2</v>
      </c>
      <c r="Q5557">
        <v>0</v>
      </c>
      <c r="R5557">
        <v>12</v>
      </c>
      <c r="S5557">
        <v>0</v>
      </c>
      <c r="T5557">
        <v>1</v>
      </c>
      <c r="U5557">
        <v>0</v>
      </c>
      <c r="V5557">
        <v>0</v>
      </c>
      <c r="W5557">
        <v>0</v>
      </c>
      <c r="X5557">
        <v>0.32889080513712504</v>
      </c>
      <c r="Y5557">
        <v>0</v>
      </c>
      <c r="Z5557">
        <v>18.317703695444948</v>
      </c>
      <c r="AA5557">
        <v>0</v>
      </c>
      <c r="AB5557">
        <v>3.2203775444046663</v>
      </c>
      <c r="AC5557">
        <v>0</v>
      </c>
      <c r="AD5557">
        <v>0</v>
      </c>
      <c r="AE5557">
        <v>21.866972044986738</v>
      </c>
    </row>
    <row r="5558" spans="1:31" x14ac:dyDescent="0.25">
      <c r="A5558">
        <v>2371503</v>
      </c>
      <c r="B5558">
        <v>1</v>
      </c>
      <c r="C5558" t="s">
        <v>80</v>
      </c>
      <c r="D5558" t="s">
        <v>94</v>
      </c>
      <c r="E5558" t="s">
        <v>320</v>
      </c>
      <c r="F5558" t="s">
        <v>5876</v>
      </c>
      <c r="G5558" t="s">
        <v>168</v>
      </c>
      <c r="H5558" t="s">
        <v>135</v>
      </c>
      <c r="I5558" t="s">
        <v>136</v>
      </c>
      <c r="J5558" t="s">
        <v>137</v>
      </c>
      <c r="K5558" t="s">
        <v>138</v>
      </c>
      <c r="L5558" t="s">
        <v>15985</v>
      </c>
      <c r="M5558" t="s">
        <v>15986</v>
      </c>
      <c r="N5558">
        <v>0.38055555499999999</v>
      </c>
      <c r="O5558">
        <v>1</v>
      </c>
      <c r="P5558">
        <v>3148</v>
      </c>
      <c r="Q5558">
        <v>49</v>
      </c>
      <c r="R5558">
        <v>104</v>
      </c>
      <c r="S5558">
        <v>40</v>
      </c>
      <c r="T5558">
        <v>702</v>
      </c>
      <c r="U5558">
        <v>17</v>
      </c>
      <c r="V5558">
        <v>1</v>
      </c>
      <c r="W5558">
        <v>0.53096168262194443</v>
      </c>
      <c r="X5558">
        <v>203.9988522601767</v>
      </c>
      <c r="Y5558">
        <v>61.822164406400347</v>
      </c>
      <c r="Z5558">
        <v>64.467596775894208</v>
      </c>
      <c r="AA5558">
        <v>130.94142396411851</v>
      </c>
      <c r="AB5558">
        <v>159.08458143988594</v>
      </c>
      <c r="AC5558">
        <v>411.14031306536748</v>
      </c>
      <c r="AD5558">
        <v>0</v>
      </c>
      <c r="AE5558">
        <v>1031.9858935944651</v>
      </c>
    </row>
    <row r="5559" spans="1:31" x14ac:dyDescent="0.25">
      <c r="A5559">
        <v>2371291</v>
      </c>
      <c r="B5559">
        <v>1</v>
      </c>
      <c r="C5559" t="s">
        <v>80</v>
      </c>
      <c r="D5559" t="s">
        <v>107</v>
      </c>
      <c r="E5559" t="s">
        <v>171</v>
      </c>
      <c r="F5559" t="s">
        <v>15987</v>
      </c>
      <c r="G5559" t="s">
        <v>244</v>
      </c>
      <c r="H5559" t="s">
        <v>135</v>
      </c>
      <c r="I5559" t="s">
        <v>136</v>
      </c>
      <c r="J5559" t="s">
        <v>137</v>
      </c>
      <c r="K5559" t="s">
        <v>245</v>
      </c>
      <c r="L5559" t="s">
        <v>15988</v>
      </c>
      <c r="M5559" t="s">
        <v>15989</v>
      </c>
      <c r="N5559">
        <v>7.6347222219999997</v>
      </c>
      <c r="O5559">
        <v>7</v>
      </c>
      <c r="P5559">
        <v>3166</v>
      </c>
      <c r="Q5559">
        <v>0</v>
      </c>
      <c r="R5559">
        <v>2</v>
      </c>
      <c r="S5559">
        <v>2</v>
      </c>
      <c r="T5559">
        <v>261</v>
      </c>
      <c r="U5559">
        <v>0</v>
      </c>
      <c r="V5559">
        <v>3</v>
      </c>
      <c r="W5559">
        <v>1441.4235610311132</v>
      </c>
      <c r="X5559">
        <v>7219.1364064989966</v>
      </c>
      <c r="Y5559">
        <v>0</v>
      </c>
      <c r="Z5559">
        <v>129.91421660983079</v>
      </c>
      <c r="AA5559">
        <v>560.28540685546625</v>
      </c>
      <c r="AB5559">
        <v>3260.2508787037705</v>
      </c>
      <c r="AC5559">
        <v>0</v>
      </c>
      <c r="AD5559">
        <v>205.71041770926536</v>
      </c>
      <c r="AE5559">
        <v>12816.720887408443</v>
      </c>
    </row>
    <row r="5560" spans="1:31" x14ac:dyDescent="0.25">
      <c r="A5560">
        <v>2371248</v>
      </c>
      <c r="B5560">
        <v>1</v>
      </c>
      <c r="C5560" t="s">
        <v>81</v>
      </c>
      <c r="D5560" t="s">
        <v>117</v>
      </c>
      <c r="E5560" t="s">
        <v>132</v>
      </c>
      <c r="F5560" t="s">
        <v>15990</v>
      </c>
      <c r="G5560" t="s">
        <v>134</v>
      </c>
      <c r="H5560" t="s">
        <v>135</v>
      </c>
      <c r="I5560" t="s">
        <v>136</v>
      </c>
      <c r="J5560" t="s">
        <v>137</v>
      </c>
      <c r="K5560" t="s">
        <v>138</v>
      </c>
      <c r="L5560" t="s">
        <v>15991</v>
      </c>
      <c r="M5560" t="s">
        <v>15992</v>
      </c>
      <c r="N5560">
        <v>0.86277777700000002</v>
      </c>
      <c r="O5560">
        <v>0</v>
      </c>
      <c r="P5560">
        <v>259</v>
      </c>
      <c r="Q5560">
        <v>0</v>
      </c>
      <c r="R5560">
        <v>46</v>
      </c>
      <c r="S5560">
        <v>0</v>
      </c>
      <c r="T5560">
        <v>21</v>
      </c>
      <c r="U5560">
        <v>0</v>
      </c>
      <c r="V5560">
        <v>0</v>
      </c>
      <c r="W5560">
        <v>0</v>
      </c>
      <c r="X5560">
        <v>21.235793111915971</v>
      </c>
      <c r="Y5560">
        <v>0</v>
      </c>
      <c r="Z5560">
        <v>0.85294709965140003</v>
      </c>
      <c r="AA5560">
        <v>0</v>
      </c>
      <c r="AB5560">
        <v>6.3831405539442789</v>
      </c>
      <c r="AC5560">
        <v>0</v>
      </c>
      <c r="AD5560">
        <v>0</v>
      </c>
      <c r="AE5560">
        <v>28.471880765511649</v>
      </c>
    </row>
    <row r="5561" spans="1:31" x14ac:dyDescent="0.25">
      <c r="A5561">
        <v>2371297</v>
      </c>
      <c r="B5561">
        <v>1</v>
      </c>
      <c r="C5561" t="s">
        <v>81</v>
      </c>
      <c r="D5561" t="s">
        <v>128</v>
      </c>
      <c r="E5561" t="s">
        <v>148</v>
      </c>
      <c r="F5561" t="s">
        <v>15993</v>
      </c>
      <c r="G5561" t="s">
        <v>150</v>
      </c>
      <c r="H5561" t="s">
        <v>151</v>
      </c>
      <c r="I5561" t="s">
        <v>136</v>
      </c>
      <c r="J5561" t="s">
        <v>137</v>
      </c>
      <c r="K5561" t="s">
        <v>138</v>
      </c>
      <c r="L5561" t="s">
        <v>15994</v>
      </c>
      <c r="M5561" t="s">
        <v>15995</v>
      </c>
      <c r="N5561">
        <v>0.453055555</v>
      </c>
      <c r="O5561">
        <v>0</v>
      </c>
      <c r="P5561">
        <v>7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0.64803567892495639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0.64803567892495639</v>
      </c>
    </row>
    <row r="5562" spans="1:31" x14ac:dyDescent="0.25">
      <c r="A5562">
        <v>2371280</v>
      </c>
      <c r="B5562">
        <v>1</v>
      </c>
      <c r="C5562" t="s">
        <v>80</v>
      </c>
      <c r="D5562" t="s">
        <v>100</v>
      </c>
      <c r="E5562" t="s">
        <v>148</v>
      </c>
      <c r="F5562" t="s">
        <v>15996</v>
      </c>
      <c r="G5562" t="s">
        <v>150</v>
      </c>
      <c r="H5562" t="s">
        <v>151</v>
      </c>
      <c r="I5562" t="s">
        <v>136</v>
      </c>
      <c r="J5562" t="s">
        <v>137</v>
      </c>
      <c r="K5562" t="s">
        <v>138</v>
      </c>
      <c r="L5562" t="s">
        <v>15997</v>
      </c>
      <c r="M5562" t="s">
        <v>15998</v>
      </c>
      <c r="N5562">
        <v>1.6047222219999999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1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2.9470544547738751</v>
      </c>
      <c r="AC5562">
        <v>0</v>
      </c>
      <c r="AD5562">
        <v>0</v>
      </c>
      <c r="AE5562">
        <v>2.9470544547738751</v>
      </c>
    </row>
    <row r="5563" spans="1:31" x14ac:dyDescent="0.25">
      <c r="A5563">
        <v>2371612</v>
      </c>
      <c r="B5563">
        <v>1</v>
      </c>
      <c r="C5563" t="s">
        <v>81</v>
      </c>
      <c r="D5563" t="s">
        <v>120</v>
      </c>
      <c r="E5563" t="s">
        <v>148</v>
      </c>
      <c r="F5563" t="s">
        <v>15999</v>
      </c>
      <c r="G5563" t="s">
        <v>160</v>
      </c>
      <c r="H5563" t="s">
        <v>151</v>
      </c>
      <c r="I5563" t="s">
        <v>136</v>
      </c>
      <c r="J5563" t="s">
        <v>137</v>
      </c>
      <c r="K5563" t="s">
        <v>138</v>
      </c>
      <c r="L5563" t="s">
        <v>16000</v>
      </c>
      <c r="M5563" t="s">
        <v>16001</v>
      </c>
      <c r="N5563">
        <v>1.8166666659999999</v>
      </c>
      <c r="O5563">
        <v>0</v>
      </c>
      <c r="P5563">
        <v>1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1.2675896343533468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1.2675896343533468</v>
      </c>
    </row>
    <row r="5564" spans="1:31" x14ac:dyDescent="0.25">
      <c r="A5564">
        <v>2371320</v>
      </c>
      <c r="B5564">
        <v>1</v>
      </c>
      <c r="C5564" t="s">
        <v>80</v>
      </c>
      <c r="D5564" t="s">
        <v>84</v>
      </c>
      <c r="E5564" t="s">
        <v>225</v>
      </c>
      <c r="F5564" t="s">
        <v>16002</v>
      </c>
      <c r="G5564" t="s">
        <v>227</v>
      </c>
      <c r="H5564" t="s">
        <v>151</v>
      </c>
      <c r="I5564" t="s">
        <v>136</v>
      </c>
      <c r="J5564" t="s">
        <v>137</v>
      </c>
      <c r="K5564" t="s">
        <v>138</v>
      </c>
      <c r="L5564" t="s">
        <v>16003</v>
      </c>
      <c r="M5564" t="s">
        <v>16004</v>
      </c>
      <c r="N5564">
        <v>1.771666666</v>
      </c>
      <c r="O5564">
        <v>0</v>
      </c>
      <c r="P5564">
        <v>99</v>
      </c>
      <c r="Q5564">
        <v>0</v>
      </c>
      <c r="R5564">
        <v>0</v>
      </c>
      <c r="S5564">
        <v>0</v>
      </c>
      <c r="T5564">
        <v>22</v>
      </c>
      <c r="U5564">
        <v>0</v>
      </c>
      <c r="V5564">
        <v>0</v>
      </c>
      <c r="W5564">
        <v>0</v>
      </c>
      <c r="X5564">
        <v>52.641271706616955</v>
      </c>
      <c r="Y5564">
        <v>0</v>
      </c>
      <c r="Z5564">
        <v>0</v>
      </c>
      <c r="AA5564">
        <v>0</v>
      </c>
      <c r="AB5564">
        <v>33.492223117474602</v>
      </c>
      <c r="AC5564">
        <v>0</v>
      </c>
      <c r="AD5564">
        <v>0</v>
      </c>
      <c r="AE5564">
        <v>86.133494824091557</v>
      </c>
    </row>
    <row r="5565" spans="1:31" x14ac:dyDescent="0.25">
      <c r="A5565">
        <v>2371237</v>
      </c>
      <c r="B5565">
        <v>1</v>
      </c>
      <c r="C5565" t="s">
        <v>80</v>
      </c>
      <c r="D5565" t="s">
        <v>105</v>
      </c>
      <c r="E5565" t="s">
        <v>225</v>
      </c>
      <c r="F5565" t="s">
        <v>16005</v>
      </c>
      <c r="G5565" t="s">
        <v>219</v>
      </c>
      <c r="H5565" t="s">
        <v>151</v>
      </c>
      <c r="I5565" t="s">
        <v>136</v>
      </c>
      <c r="J5565" t="s">
        <v>137</v>
      </c>
      <c r="K5565" t="s">
        <v>138</v>
      </c>
      <c r="L5565" t="s">
        <v>16006</v>
      </c>
      <c r="M5565" t="s">
        <v>16007</v>
      </c>
      <c r="N5565">
        <v>1.075555555</v>
      </c>
      <c r="O5565">
        <v>0</v>
      </c>
      <c r="P5565">
        <v>54</v>
      </c>
      <c r="Q5565">
        <v>0</v>
      </c>
      <c r="R5565">
        <v>0</v>
      </c>
      <c r="S5565">
        <v>0</v>
      </c>
      <c r="T5565">
        <v>2</v>
      </c>
      <c r="U5565">
        <v>0</v>
      </c>
      <c r="V5565">
        <v>0</v>
      </c>
      <c r="W5565">
        <v>0</v>
      </c>
      <c r="X5565">
        <v>13.056091176349337</v>
      </c>
      <c r="Y5565">
        <v>0</v>
      </c>
      <c r="Z5565">
        <v>0</v>
      </c>
      <c r="AA5565">
        <v>0</v>
      </c>
      <c r="AB5565">
        <v>0.10594106348405943</v>
      </c>
      <c r="AC5565">
        <v>0</v>
      </c>
      <c r="AD5565">
        <v>0</v>
      </c>
      <c r="AE5565">
        <v>13.162032239833398</v>
      </c>
    </row>
    <row r="5566" spans="1:31" x14ac:dyDescent="0.25">
      <c r="A5566">
        <v>2371572</v>
      </c>
      <c r="B5566">
        <v>1</v>
      </c>
      <c r="C5566" t="s">
        <v>80</v>
      </c>
      <c r="D5566" t="s">
        <v>93</v>
      </c>
      <c r="E5566" t="s">
        <v>148</v>
      </c>
      <c r="F5566" t="s">
        <v>16008</v>
      </c>
      <c r="G5566" t="s">
        <v>160</v>
      </c>
      <c r="H5566" t="s">
        <v>151</v>
      </c>
      <c r="I5566" t="s">
        <v>136</v>
      </c>
      <c r="J5566" t="s">
        <v>137</v>
      </c>
      <c r="K5566" t="s">
        <v>138</v>
      </c>
      <c r="L5566" t="s">
        <v>16009</v>
      </c>
      <c r="M5566" t="s">
        <v>16010</v>
      </c>
      <c r="N5566">
        <v>2.3519444439999999</v>
      </c>
      <c r="O5566">
        <v>0</v>
      </c>
      <c r="P5566">
        <v>1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0.76913414005413205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0.76913414005413205</v>
      </c>
    </row>
    <row r="5567" spans="1:31" x14ac:dyDescent="0.25">
      <c r="A5567">
        <v>2371214</v>
      </c>
      <c r="B5567">
        <v>1</v>
      </c>
      <c r="C5567" t="s">
        <v>80</v>
      </c>
      <c r="D5567" t="s">
        <v>87</v>
      </c>
      <c r="E5567" t="s">
        <v>166</v>
      </c>
      <c r="F5567" t="s">
        <v>16011</v>
      </c>
      <c r="G5567" t="s">
        <v>328</v>
      </c>
      <c r="H5567" t="s">
        <v>135</v>
      </c>
      <c r="I5567" t="s">
        <v>136</v>
      </c>
      <c r="J5567" t="s">
        <v>137</v>
      </c>
      <c r="K5567" t="s">
        <v>245</v>
      </c>
      <c r="L5567" t="s">
        <v>16012</v>
      </c>
      <c r="M5567" t="s">
        <v>16013</v>
      </c>
      <c r="N5567">
        <v>0.17499999999999999</v>
      </c>
      <c r="O5567">
        <v>0</v>
      </c>
      <c r="P5567">
        <v>10137</v>
      </c>
      <c r="Q5567">
        <v>0</v>
      </c>
      <c r="R5567">
        <v>0</v>
      </c>
      <c r="S5567">
        <v>3</v>
      </c>
      <c r="T5567">
        <v>1033</v>
      </c>
      <c r="U5567">
        <v>0</v>
      </c>
      <c r="V5567">
        <v>2</v>
      </c>
      <c r="W5567">
        <v>0</v>
      </c>
      <c r="X5567">
        <v>504.38967822658111</v>
      </c>
      <c r="Y5567">
        <v>0</v>
      </c>
      <c r="Z5567">
        <v>0</v>
      </c>
      <c r="AA5567">
        <v>13.075220834556649</v>
      </c>
      <c r="AB5567">
        <v>155.62842432037181</v>
      </c>
      <c r="AC5567">
        <v>0</v>
      </c>
      <c r="AD5567">
        <v>16.416942972425101</v>
      </c>
      <c r="AE5567">
        <v>689.51026635393464</v>
      </c>
    </row>
    <row r="5568" spans="1:31" x14ac:dyDescent="0.25">
      <c r="A5568">
        <v>2371549</v>
      </c>
      <c r="B5568">
        <v>1</v>
      </c>
      <c r="C5568" t="s">
        <v>80</v>
      </c>
      <c r="D5568" t="s">
        <v>105</v>
      </c>
      <c r="E5568" t="s">
        <v>166</v>
      </c>
      <c r="F5568" t="s">
        <v>9768</v>
      </c>
      <c r="G5568" t="s">
        <v>168</v>
      </c>
      <c r="H5568" t="s">
        <v>135</v>
      </c>
      <c r="I5568" t="s">
        <v>136</v>
      </c>
      <c r="J5568" t="s">
        <v>137</v>
      </c>
      <c r="K5568" t="s">
        <v>138</v>
      </c>
      <c r="L5568" t="s">
        <v>16014</v>
      </c>
      <c r="M5568" t="s">
        <v>16015</v>
      </c>
      <c r="N5568">
        <v>0.59861111099999997</v>
      </c>
      <c r="O5568">
        <v>0</v>
      </c>
      <c r="P5568">
        <v>2311</v>
      </c>
      <c r="Q5568">
        <v>0</v>
      </c>
      <c r="R5568">
        <v>9</v>
      </c>
      <c r="S5568">
        <v>9</v>
      </c>
      <c r="T5568">
        <v>110</v>
      </c>
      <c r="U5568">
        <v>6</v>
      </c>
      <c r="V5568">
        <v>3</v>
      </c>
      <c r="W5568">
        <v>0</v>
      </c>
      <c r="X5568">
        <v>450.01402034854539</v>
      </c>
      <c r="Y5568">
        <v>0</v>
      </c>
      <c r="Z5568">
        <v>2.7781079156360224</v>
      </c>
      <c r="AA5568">
        <v>61.487323903822215</v>
      </c>
      <c r="AB5568">
        <v>102.03222436436852</v>
      </c>
      <c r="AC5568">
        <v>170.64049421864658</v>
      </c>
      <c r="AD5568">
        <v>5.9235847584648935</v>
      </c>
      <c r="AE5568">
        <v>792.87575550948372</v>
      </c>
    </row>
    <row r="5569" spans="1:31" x14ac:dyDescent="0.25">
      <c r="A5569">
        <v>2371406</v>
      </c>
      <c r="B5569">
        <v>1</v>
      </c>
      <c r="C5569" t="s">
        <v>80</v>
      </c>
      <c r="D5569" t="s">
        <v>94</v>
      </c>
      <c r="E5569" t="s">
        <v>225</v>
      </c>
      <c r="F5569" t="s">
        <v>6059</v>
      </c>
      <c r="G5569" t="s">
        <v>219</v>
      </c>
      <c r="H5569" t="s">
        <v>151</v>
      </c>
      <c r="I5569" t="s">
        <v>136</v>
      </c>
      <c r="J5569" t="s">
        <v>137</v>
      </c>
      <c r="K5569" t="s">
        <v>138</v>
      </c>
      <c r="L5569" t="s">
        <v>16016</v>
      </c>
      <c r="M5569" t="s">
        <v>16017</v>
      </c>
      <c r="N5569">
        <v>1.7813888879999999</v>
      </c>
      <c r="O5569">
        <v>0</v>
      </c>
      <c r="P5569">
        <v>0</v>
      </c>
      <c r="Q5569">
        <v>0</v>
      </c>
      <c r="R5569">
        <v>8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0.96174192338974751</v>
      </c>
      <c r="AA5569">
        <v>0</v>
      </c>
      <c r="AB5569">
        <v>0</v>
      </c>
      <c r="AC5569">
        <v>0</v>
      </c>
      <c r="AD5569">
        <v>0</v>
      </c>
      <c r="AE5569">
        <v>0.96174192338974751</v>
      </c>
    </row>
    <row r="5570" spans="1:31" x14ac:dyDescent="0.25">
      <c r="A5570">
        <v>2371429</v>
      </c>
      <c r="B5570">
        <v>1</v>
      </c>
      <c r="C5570" t="s">
        <v>80</v>
      </c>
      <c r="D5570" t="s">
        <v>103</v>
      </c>
      <c r="E5570" t="s">
        <v>166</v>
      </c>
      <c r="F5570" t="s">
        <v>16018</v>
      </c>
      <c r="G5570" t="s">
        <v>168</v>
      </c>
      <c r="H5570" t="s">
        <v>135</v>
      </c>
      <c r="I5570" t="s">
        <v>136</v>
      </c>
      <c r="J5570" t="s">
        <v>137</v>
      </c>
      <c r="K5570" t="s">
        <v>138</v>
      </c>
      <c r="L5570" t="s">
        <v>16019</v>
      </c>
      <c r="M5570" t="s">
        <v>16020</v>
      </c>
      <c r="N5570">
        <v>0.62777777700000004</v>
      </c>
      <c r="O5570">
        <v>0</v>
      </c>
      <c r="P5570">
        <v>37</v>
      </c>
      <c r="Q5570">
        <v>0</v>
      </c>
      <c r="R5570">
        <v>3</v>
      </c>
      <c r="S5570">
        <v>1</v>
      </c>
      <c r="T5570">
        <v>15</v>
      </c>
      <c r="U5570">
        <v>2</v>
      </c>
      <c r="V5570">
        <v>3</v>
      </c>
      <c r="W5570">
        <v>0</v>
      </c>
      <c r="X5570">
        <v>8.5831579286616169</v>
      </c>
      <c r="Y5570">
        <v>0</v>
      </c>
      <c r="Z5570">
        <v>1.3468171484958753</v>
      </c>
      <c r="AA5570">
        <v>1.2302241852958611</v>
      </c>
      <c r="AB5570">
        <v>9.7238223539776136</v>
      </c>
      <c r="AC5570">
        <v>332.04717167629889</v>
      </c>
      <c r="AD5570">
        <v>62.710540012219944</v>
      </c>
      <c r="AE5570">
        <v>415.64173330494981</v>
      </c>
    </row>
    <row r="5571" spans="1:31" x14ac:dyDescent="0.25">
      <c r="A5571">
        <v>2371380</v>
      </c>
      <c r="B5571">
        <v>1</v>
      </c>
      <c r="C5571" t="s">
        <v>80</v>
      </c>
      <c r="D5571" t="s">
        <v>99</v>
      </c>
      <c r="E5571" t="s">
        <v>148</v>
      </c>
      <c r="F5571" t="s">
        <v>16021</v>
      </c>
      <c r="G5571" t="s">
        <v>150</v>
      </c>
      <c r="H5571" t="s">
        <v>151</v>
      </c>
      <c r="I5571" t="s">
        <v>136</v>
      </c>
      <c r="J5571" t="s">
        <v>137</v>
      </c>
      <c r="K5571" t="s">
        <v>138</v>
      </c>
      <c r="L5571" t="s">
        <v>16022</v>
      </c>
      <c r="M5571" t="s">
        <v>16023</v>
      </c>
      <c r="N5571">
        <v>1.842777777</v>
      </c>
      <c r="O5571">
        <v>0</v>
      </c>
      <c r="P5571">
        <v>6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2.5096924479594036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2.5096924479594036</v>
      </c>
    </row>
    <row r="5572" spans="1:31" x14ac:dyDescent="0.25">
      <c r="A5572">
        <v>2371635</v>
      </c>
      <c r="B5572">
        <v>1</v>
      </c>
      <c r="C5572" t="s">
        <v>81</v>
      </c>
      <c r="D5572" t="s">
        <v>126</v>
      </c>
      <c r="E5572" t="s">
        <v>171</v>
      </c>
      <c r="F5572" t="s">
        <v>16024</v>
      </c>
      <c r="G5572" t="s">
        <v>168</v>
      </c>
      <c r="H5572" t="s">
        <v>135</v>
      </c>
      <c r="I5572" t="s">
        <v>136</v>
      </c>
      <c r="J5572" t="s">
        <v>137</v>
      </c>
      <c r="K5572" t="s">
        <v>138</v>
      </c>
      <c r="L5572" t="s">
        <v>16025</v>
      </c>
      <c r="M5572" t="s">
        <v>16026</v>
      </c>
      <c r="N5572">
        <v>0.56277777699999998</v>
      </c>
      <c r="O5572">
        <v>0</v>
      </c>
      <c r="P5572">
        <v>666</v>
      </c>
      <c r="Q5572">
        <v>12</v>
      </c>
      <c r="R5572">
        <v>96</v>
      </c>
      <c r="S5572">
        <v>17</v>
      </c>
      <c r="T5572">
        <v>53</v>
      </c>
      <c r="U5572">
        <v>1</v>
      </c>
      <c r="V5572">
        <v>0</v>
      </c>
      <c r="W5572">
        <v>0</v>
      </c>
      <c r="X5572">
        <v>51.558607524904971</v>
      </c>
      <c r="Y5572">
        <v>18.136066831390192</v>
      </c>
      <c r="Z5572">
        <v>50.56185082632053</v>
      </c>
      <c r="AA5572">
        <v>31.026380134456982</v>
      </c>
      <c r="AB5572">
        <v>28.752857853756332</v>
      </c>
      <c r="AC5572">
        <v>38.481736453819458</v>
      </c>
      <c r="AD5572">
        <v>0</v>
      </c>
      <c r="AE5572">
        <v>218.51749962464845</v>
      </c>
    </row>
    <row r="5573" spans="1:31" x14ac:dyDescent="0.25">
      <c r="A5573">
        <v>2371386</v>
      </c>
      <c r="B5573">
        <v>1</v>
      </c>
      <c r="C5573" t="s">
        <v>80</v>
      </c>
      <c r="D5573" t="s">
        <v>82</v>
      </c>
      <c r="E5573" t="s">
        <v>225</v>
      </c>
      <c r="F5573" t="s">
        <v>16027</v>
      </c>
      <c r="G5573" t="s">
        <v>219</v>
      </c>
      <c r="H5573" t="s">
        <v>151</v>
      </c>
      <c r="I5573" t="s">
        <v>136</v>
      </c>
      <c r="J5573" t="s">
        <v>137</v>
      </c>
      <c r="K5573" t="s">
        <v>138</v>
      </c>
      <c r="L5573" t="s">
        <v>16028</v>
      </c>
      <c r="M5573" t="s">
        <v>16029</v>
      </c>
      <c r="N5573">
        <v>1.0213888879999999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1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2.1003387216383747</v>
      </c>
      <c r="AC5573">
        <v>0</v>
      </c>
      <c r="AD5573">
        <v>0</v>
      </c>
      <c r="AE5573">
        <v>2.1003387216383747</v>
      </c>
    </row>
    <row r="5574" spans="1:31" x14ac:dyDescent="0.25">
      <c r="A5574">
        <v>2371443</v>
      </c>
      <c r="B5574">
        <v>1</v>
      </c>
      <c r="C5574" t="s">
        <v>80</v>
      </c>
      <c r="D5574" t="s">
        <v>105</v>
      </c>
      <c r="E5574" t="s">
        <v>148</v>
      </c>
      <c r="F5574" t="s">
        <v>16030</v>
      </c>
      <c r="G5574" t="s">
        <v>160</v>
      </c>
      <c r="H5574" t="s">
        <v>151</v>
      </c>
      <c r="I5574" t="s">
        <v>136</v>
      </c>
      <c r="J5574" t="s">
        <v>137</v>
      </c>
      <c r="K5574" t="s">
        <v>138</v>
      </c>
      <c r="L5574" t="s">
        <v>16031</v>
      </c>
      <c r="M5574" t="s">
        <v>16032</v>
      </c>
      <c r="N5574">
        <v>1.0024999999999999</v>
      </c>
      <c r="O5574">
        <v>0</v>
      </c>
      <c r="P5574">
        <v>1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0.75268291456032488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0.75268291456032488</v>
      </c>
    </row>
    <row r="5575" spans="1:31" x14ac:dyDescent="0.25">
      <c r="A5575">
        <v>2371463</v>
      </c>
      <c r="B5575">
        <v>1</v>
      </c>
      <c r="C5575" t="s">
        <v>80</v>
      </c>
      <c r="D5575" t="s">
        <v>83</v>
      </c>
      <c r="E5575" t="s">
        <v>225</v>
      </c>
      <c r="F5575" t="s">
        <v>16033</v>
      </c>
      <c r="G5575" t="s">
        <v>181</v>
      </c>
      <c r="H5575" t="s">
        <v>151</v>
      </c>
      <c r="I5575" t="s">
        <v>136</v>
      </c>
      <c r="J5575" t="s">
        <v>3</v>
      </c>
      <c r="K5575" t="s">
        <v>138</v>
      </c>
      <c r="L5575" t="s">
        <v>16034</v>
      </c>
      <c r="M5575" t="s">
        <v>16035</v>
      </c>
      <c r="N5575">
        <v>1.8927777770000001</v>
      </c>
      <c r="O5575">
        <v>0</v>
      </c>
      <c r="P5575">
        <v>204</v>
      </c>
      <c r="Q5575">
        <v>0</v>
      </c>
      <c r="R5575">
        <v>0</v>
      </c>
      <c r="S5575">
        <v>0</v>
      </c>
      <c r="T5575">
        <v>10</v>
      </c>
      <c r="U5575">
        <v>0</v>
      </c>
      <c r="V5575">
        <v>1</v>
      </c>
      <c r="W5575">
        <v>0</v>
      </c>
      <c r="X5575">
        <v>110.27639661257945</v>
      </c>
      <c r="Y5575">
        <v>0</v>
      </c>
      <c r="Z5575">
        <v>0</v>
      </c>
      <c r="AA5575">
        <v>0</v>
      </c>
      <c r="AB5575">
        <v>36.618680818342987</v>
      </c>
      <c r="AC5575">
        <v>0</v>
      </c>
      <c r="AD5575">
        <v>183.05073067708619</v>
      </c>
      <c r="AE5575">
        <v>329.94580810800863</v>
      </c>
    </row>
    <row r="5576" spans="1:31" x14ac:dyDescent="0.25">
      <c r="A5576">
        <v>2371486</v>
      </c>
      <c r="B5576">
        <v>1</v>
      </c>
      <c r="C5576" t="s">
        <v>80</v>
      </c>
      <c r="D5576" t="s">
        <v>82</v>
      </c>
      <c r="E5576" t="s">
        <v>225</v>
      </c>
      <c r="F5576" t="s">
        <v>16036</v>
      </c>
      <c r="G5576" t="s">
        <v>227</v>
      </c>
      <c r="H5576" t="s">
        <v>151</v>
      </c>
      <c r="I5576" t="s">
        <v>136</v>
      </c>
      <c r="J5576" t="s">
        <v>137</v>
      </c>
      <c r="K5576" t="s">
        <v>138</v>
      </c>
      <c r="L5576" t="s">
        <v>16037</v>
      </c>
      <c r="M5576" t="s">
        <v>16038</v>
      </c>
      <c r="N5576">
        <v>2.4230555549999999</v>
      </c>
      <c r="O5576">
        <v>0</v>
      </c>
      <c r="P5576">
        <v>208</v>
      </c>
      <c r="Q5576">
        <v>0</v>
      </c>
      <c r="R5576">
        <v>0</v>
      </c>
      <c r="S5576">
        <v>0</v>
      </c>
      <c r="T5576">
        <v>5</v>
      </c>
      <c r="U5576">
        <v>0</v>
      </c>
      <c r="V5576">
        <v>0</v>
      </c>
      <c r="W5576">
        <v>0</v>
      </c>
      <c r="X5576">
        <v>142.88464381500341</v>
      </c>
      <c r="Y5576">
        <v>0</v>
      </c>
      <c r="Z5576">
        <v>0</v>
      </c>
      <c r="AA5576">
        <v>0</v>
      </c>
      <c r="AB5576">
        <v>8.5044106328674207</v>
      </c>
      <c r="AC5576">
        <v>0</v>
      </c>
      <c r="AD5576">
        <v>0</v>
      </c>
      <c r="AE5576">
        <v>151.38905444787085</v>
      </c>
    </row>
    <row r="5577" spans="1:31" x14ac:dyDescent="0.25">
      <c r="A5577">
        <v>2371323</v>
      </c>
      <c r="B5577">
        <v>1</v>
      </c>
      <c r="C5577" t="s">
        <v>81</v>
      </c>
      <c r="D5577" t="s">
        <v>118</v>
      </c>
      <c r="E5577" t="s">
        <v>171</v>
      </c>
      <c r="F5577" t="s">
        <v>3973</v>
      </c>
      <c r="G5577" t="s">
        <v>244</v>
      </c>
      <c r="H5577" t="s">
        <v>135</v>
      </c>
      <c r="I5577" t="s">
        <v>136</v>
      </c>
      <c r="J5577" t="s">
        <v>137</v>
      </c>
      <c r="K5577" t="s">
        <v>245</v>
      </c>
      <c r="L5577" t="s">
        <v>16039</v>
      </c>
      <c r="M5577" t="s">
        <v>16040</v>
      </c>
      <c r="N5577">
        <v>5.9430555549999999</v>
      </c>
      <c r="O5577">
        <v>0</v>
      </c>
      <c r="P5577">
        <v>553</v>
      </c>
      <c r="Q5577">
        <v>39</v>
      </c>
      <c r="R5577">
        <v>15</v>
      </c>
      <c r="S5577">
        <v>1</v>
      </c>
      <c r="T5577">
        <v>55</v>
      </c>
      <c r="U5577">
        <v>0</v>
      </c>
      <c r="V5577">
        <v>0</v>
      </c>
      <c r="W5577">
        <v>0</v>
      </c>
      <c r="X5577">
        <v>808.93706442270877</v>
      </c>
      <c r="Y5577">
        <v>440.01879061682723</v>
      </c>
      <c r="Z5577">
        <v>131.00606418858294</v>
      </c>
      <c r="AA5577">
        <v>11.340544401267707</v>
      </c>
      <c r="AB5577">
        <v>150.08104724021592</v>
      </c>
      <c r="AC5577">
        <v>0</v>
      </c>
      <c r="AD5577">
        <v>0</v>
      </c>
      <c r="AE5577">
        <v>1541.3835108696023</v>
      </c>
    </row>
    <row r="5578" spans="1:31" x14ac:dyDescent="0.25">
      <c r="A5578">
        <v>2371632</v>
      </c>
      <c r="B5578">
        <v>1</v>
      </c>
      <c r="C5578" t="s">
        <v>81</v>
      </c>
      <c r="D5578" t="s">
        <v>114</v>
      </c>
      <c r="E5578" t="s">
        <v>166</v>
      </c>
      <c r="F5578" t="s">
        <v>16041</v>
      </c>
      <c r="G5578" t="s">
        <v>168</v>
      </c>
      <c r="H5578" t="s">
        <v>135</v>
      </c>
      <c r="I5578" t="s">
        <v>136</v>
      </c>
      <c r="J5578" t="s">
        <v>137</v>
      </c>
      <c r="K5578" t="s">
        <v>138</v>
      </c>
      <c r="L5578" t="s">
        <v>5865</v>
      </c>
      <c r="M5578" t="s">
        <v>16042</v>
      </c>
      <c r="N5578">
        <v>6.1944444000000001E-2</v>
      </c>
      <c r="O5578">
        <v>0</v>
      </c>
      <c r="P5578">
        <v>771</v>
      </c>
      <c r="Q5578">
        <v>1</v>
      </c>
      <c r="R5578">
        <v>19</v>
      </c>
      <c r="S5578">
        <v>8</v>
      </c>
      <c r="T5578">
        <v>81</v>
      </c>
      <c r="U5578">
        <v>1</v>
      </c>
      <c r="V5578">
        <v>0</v>
      </c>
      <c r="W5578">
        <v>0</v>
      </c>
      <c r="X5578">
        <v>5.9590077192339859</v>
      </c>
      <c r="Y5578">
        <v>7.9387535185490007E-2</v>
      </c>
      <c r="Z5578">
        <v>0.31850449856608837</v>
      </c>
      <c r="AA5578">
        <v>0.71985907262147575</v>
      </c>
      <c r="AB5578">
        <v>1.3201939776636533</v>
      </c>
      <c r="AC5578">
        <v>4.2528995988626583</v>
      </c>
      <c r="AD5578">
        <v>0</v>
      </c>
      <c r="AE5578">
        <v>12.649852402133352</v>
      </c>
    </row>
    <row r="5579" spans="1:31" x14ac:dyDescent="0.25">
      <c r="A5579">
        <v>2371509</v>
      </c>
      <c r="B5579">
        <v>1</v>
      </c>
      <c r="C5579" t="s">
        <v>80</v>
      </c>
      <c r="D5579" t="s">
        <v>84</v>
      </c>
      <c r="E5579" t="s">
        <v>148</v>
      </c>
      <c r="F5579" t="s">
        <v>16043</v>
      </c>
      <c r="G5579" t="s">
        <v>160</v>
      </c>
      <c r="H5579" t="s">
        <v>151</v>
      </c>
      <c r="I5579" t="s">
        <v>136</v>
      </c>
      <c r="J5579" t="s">
        <v>137</v>
      </c>
      <c r="K5579" t="s">
        <v>138</v>
      </c>
      <c r="L5579" t="s">
        <v>16044</v>
      </c>
      <c r="M5579" t="s">
        <v>16045</v>
      </c>
      <c r="N5579">
        <v>1.8988888880000001</v>
      </c>
      <c r="O5579">
        <v>0</v>
      </c>
      <c r="P5579">
        <v>6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2.7683786389616314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2.7683786389616314</v>
      </c>
    </row>
    <row r="5580" spans="1:31" x14ac:dyDescent="0.25">
      <c r="A5580">
        <v>2371277</v>
      </c>
      <c r="B5580">
        <v>1</v>
      </c>
      <c r="C5580" t="s">
        <v>81</v>
      </c>
      <c r="D5580" t="s">
        <v>118</v>
      </c>
      <c r="E5580" t="s">
        <v>171</v>
      </c>
      <c r="F5580" t="s">
        <v>2508</v>
      </c>
      <c r="G5580" t="s">
        <v>244</v>
      </c>
      <c r="H5580" t="s">
        <v>135</v>
      </c>
      <c r="I5580" t="s">
        <v>136</v>
      </c>
      <c r="J5580" t="s">
        <v>137</v>
      </c>
      <c r="K5580" t="s">
        <v>245</v>
      </c>
      <c r="L5580" t="s">
        <v>16046</v>
      </c>
      <c r="M5580" t="s">
        <v>16047</v>
      </c>
      <c r="N5580">
        <v>8.0794444439999999</v>
      </c>
      <c r="O5580">
        <v>1</v>
      </c>
      <c r="P5580">
        <v>395</v>
      </c>
      <c r="Q5580">
        <v>47</v>
      </c>
      <c r="R5580">
        <v>39</v>
      </c>
      <c r="S5580">
        <v>16</v>
      </c>
      <c r="T5580">
        <v>40</v>
      </c>
      <c r="U5580">
        <v>0</v>
      </c>
      <c r="V5580">
        <v>0</v>
      </c>
      <c r="W5580">
        <v>3.7023222090765566</v>
      </c>
      <c r="X5580">
        <v>412.9814246019007</v>
      </c>
      <c r="Y5580">
        <v>4988.9703616056149</v>
      </c>
      <c r="Z5580">
        <v>225.1280444867314</v>
      </c>
      <c r="AA5580">
        <v>593.26232826426542</v>
      </c>
      <c r="AB5580">
        <v>236.42755071371465</v>
      </c>
      <c r="AC5580">
        <v>0</v>
      </c>
      <c r="AD5580">
        <v>0</v>
      </c>
      <c r="AE5580">
        <v>6460.4720318813033</v>
      </c>
    </row>
    <row r="5581" spans="1:31" x14ac:dyDescent="0.25">
      <c r="A5581">
        <v>2371532</v>
      </c>
      <c r="B5581">
        <v>1</v>
      </c>
      <c r="C5581" t="s">
        <v>81</v>
      </c>
      <c r="D5581" t="s">
        <v>118</v>
      </c>
      <c r="E5581" t="s">
        <v>148</v>
      </c>
      <c r="F5581" t="s">
        <v>16048</v>
      </c>
      <c r="G5581" t="s">
        <v>160</v>
      </c>
      <c r="H5581" t="s">
        <v>151</v>
      </c>
      <c r="I5581" t="s">
        <v>136</v>
      </c>
      <c r="J5581" t="s">
        <v>137</v>
      </c>
      <c r="K5581" t="s">
        <v>138</v>
      </c>
      <c r="L5581" t="s">
        <v>16049</v>
      </c>
      <c r="M5581" t="s">
        <v>16050</v>
      </c>
      <c r="N5581">
        <v>1.0536111109999999</v>
      </c>
      <c r="O5581">
        <v>0</v>
      </c>
      <c r="P5581">
        <v>1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</row>
    <row r="5582" spans="1:31" x14ac:dyDescent="0.25">
      <c r="A5582">
        <v>2371363</v>
      </c>
      <c r="B5582">
        <v>1</v>
      </c>
      <c r="C5582" t="s">
        <v>81</v>
      </c>
      <c r="D5582" t="s">
        <v>127</v>
      </c>
      <c r="E5582" t="s">
        <v>154</v>
      </c>
      <c r="F5582" t="s">
        <v>16051</v>
      </c>
      <c r="G5582" t="s">
        <v>2293</v>
      </c>
      <c r="H5582" t="s">
        <v>151</v>
      </c>
      <c r="I5582" t="s">
        <v>136</v>
      </c>
      <c r="J5582" t="s">
        <v>137</v>
      </c>
      <c r="K5582" t="s">
        <v>138</v>
      </c>
      <c r="L5582" t="s">
        <v>16052</v>
      </c>
      <c r="M5582" t="s">
        <v>16053</v>
      </c>
      <c r="N5582">
        <v>1.2369444439999999</v>
      </c>
      <c r="O5582">
        <v>0</v>
      </c>
      <c r="P5582">
        <v>173</v>
      </c>
      <c r="Q5582">
        <v>0</v>
      </c>
      <c r="R5582">
        <v>25</v>
      </c>
      <c r="S5582">
        <v>0</v>
      </c>
      <c r="T5582">
        <v>17</v>
      </c>
      <c r="U5582">
        <v>0</v>
      </c>
      <c r="V5582">
        <v>0</v>
      </c>
      <c r="W5582">
        <v>0</v>
      </c>
      <c r="X5582">
        <v>68.336193598884762</v>
      </c>
      <c r="Y5582">
        <v>0</v>
      </c>
      <c r="Z5582">
        <v>32.988218086088587</v>
      </c>
      <c r="AA5582">
        <v>0</v>
      </c>
      <c r="AB5582">
        <v>3.1355227571828199</v>
      </c>
      <c r="AC5582">
        <v>0</v>
      </c>
      <c r="AD5582">
        <v>0</v>
      </c>
      <c r="AE5582">
        <v>104.45993444215617</v>
      </c>
    </row>
    <row r="5583" spans="1:31" x14ac:dyDescent="0.25">
      <c r="A5583">
        <v>2371615</v>
      </c>
      <c r="B5583">
        <v>1</v>
      </c>
      <c r="C5583" t="s">
        <v>80</v>
      </c>
      <c r="D5583" t="s">
        <v>92</v>
      </c>
      <c r="E5583" t="s">
        <v>154</v>
      </c>
      <c r="F5583" t="s">
        <v>16054</v>
      </c>
      <c r="G5583" t="s">
        <v>299</v>
      </c>
      <c r="H5583" t="s">
        <v>151</v>
      </c>
      <c r="I5583" t="s">
        <v>136</v>
      </c>
      <c r="J5583" t="s">
        <v>137</v>
      </c>
      <c r="K5583" t="s">
        <v>138</v>
      </c>
      <c r="L5583" t="s">
        <v>16055</v>
      </c>
      <c r="M5583" t="s">
        <v>16056</v>
      </c>
      <c r="N5583">
        <v>0.38027777699999998</v>
      </c>
      <c r="O5583">
        <v>0</v>
      </c>
      <c r="P5583">
        <v>65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8.2085823487237395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8.2085823487237395</v>
      </c>
    </row>
    <row r="5584" spans="1:31" x14ac:dyDescent="0.25">
      <c r="A5584">
        <v>2371240</v>
      </c>
      <c r="B5584">
        <v>1</v>
      </c>
      <c r="C5584" t="s">
        <v>80</v>
      </c>
      <c r="D5584" t="s">
        <v>82</v>
      </c>
      <c r="E5584" t="s">
        <v>148</v>
      </c>
      <c r="F5584" t="s">
        <v>16057</v>
      </c>
      <c r="G5584" t="s">
        <v>150</v>
      </c>
      <c r="H5584" t="s">
        <v>151</v>
      </c>
      <c r="I5584" t="s">
        <v>136</v>
      </c>
      <c r="J5584" t="s">
        <v>137</v>
      </c>
      <c r="K5584" t="s">
        <v>138</v>
      </c>
      <c r="L5584" t="s">
        <v>16058</v>
      </c>
      <c r="M5584" t="s">
        <v>16059</v>
      </c>
      <c r="N5584">
        <v>2.2569444440000002</v>
      </c>
      <c r="O5584">
        <v>0</v>
      </c>
      <c r="P5584">
        <v>10</v>
      </c>
      <c r="Q5584">
        <v>0</v>
      </c>
      <c r="R5584">
        <v>0</v>
      </c>
      <c r="S5584">
        <v>0</v>
      </c>
      <c r="T5584">
        <v>1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3.7680484905121525</v>
      </c>
      <c r="AC5584">
        <v>0</v>
      </c>
      <c r="AD5584">
        <v>0</v>
      </c>
      <c r="AE5584">
        <v>3.7680484905121525</v>
      </c>
    </row>
    <row r="5585" spans="1:31" x14ac:dyDescent="0.25">
      <c r="A5585">
        <v>2371360</v>
      </c>
      <c r="B5585">
        <v>1</v>
      </c>
      <c r="C5585" t="s">
        <v>80</v>
      </c>
      <c r="D5585" t="s">
        <v>83</v>
      </c>
      <c r="E5585" t="s">
        <v>148</v>
      </c>
      <c r="F5585" t="s">
        <v>16060</v>
      </c>
      <c r="G5585" t="s">
        <v>240</v>
      </c>
      <c r="H5585" t="s">
        <v>151</v>
      </c>
      <c r="I5585" t="s">
        <v>136</v>
      </c>
      <c r="J5585" t="s">
        <v>137</v>
      </c>
      <c r="K5585" t="s">
        <v>138</v>
      </c>
      <c r="L5585" t="s">
        <v>16061</v>
      </c>
      <c r="M5585" t="s">
        <v>16062</v>
      </c>
      <c r="N5585">
        <v>5.3852777769999998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1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1.7615037592920983</v>
      </c>
      <c r="AC5585">
        <v>0</v>
      </c>
      <c r="AD5585">
        <v>0</v>
      </c>
      <c r="AE5585">
        <v>1.7615037592920983</v>
      </c>
    </row>
    <row r="5586" spans="1:31" x14ac:dyDescent="0.25">
      <c r="A5586">
        <v>2371283</v>
      </c>
      <c r="B5586">
        <v>1</v>
      </c>
      <c r="C5586" t="s">
        <v>80</v>
      </c>
      <c r="D5586" t="s">
        <v>92</v>
      </c>
      <c r="E5586" t="s">
        <v>148</v>
      </c>
      <c r="F5586" t="s">
        <v>16063</v>
      </c>
      <c r="G5586" t="s">
        <v>160</v>
      </c>
      <c r="H5586" t="s">
        <v>151</v>
      </c>
      <c r="I5586" t="s">
        <v>136</v>
      </c>
      <c r="J5586" t="s">
        <v>137</v>
      </c>
      <c r="K5586" t="s">
        <v>138</v>
      </c>
      <c r="L5586" t="s">
        <v>16064</v>
      </c>
      <c r="M5586" t="s">
        <v>16065</v>
      </c>
      <c r="N5586">
        <v>4.7874999999999996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1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1.8265061315011959</v>
      </c>
      <c r="AC5586">
        <v>0</v>
      </c>
      <c r="AD5586">
        <v>0</v>
      </c>
      <c r="AE5586">
        <v>1.8265061315011959</v>
      </c>
    </row>
    <row r="5587" spans="1:31" x14ac:dyDescent="0.25">
      <c r="A5587">
        <v>2371260</v>
      </c>
      <c r="B5587">
        <v>1</v>
      </c>
      <c r="C5587" t="s">
        <v>81</v>
      </c>
      <c r="D5587" t="s">
        <v>114</v>
      </c>
      <c r="E5587" t="s">
        <v>132</v>
      </c>
      <c r="F5587" t="s">
        <v>16066</v>
      </c>
      <c r="G5587" t="s">
        <v>134</v>
      </c>
      <c r="H5587" t="s">
        <v>135</v>
      </c>
      <c r="I5587" t="s">
        <v>136</v>
      </c>
      <c r="J5587" t="s">
        <v>137</v>
      </c>
      <c r="K5587" t="s">
        <v>138</v>
      </c>
      <c r="L5587" t="s">
        <v>16067</v>
      </c>
      <c r="M5587" t="s">
        <v>16068</v>
      </c>
      <c r="N5587">
        <v>2.514444444</v>
      </c>
      <c r="O5587">
        <v>0</v>
      </c>
      <c r="P5587">
        <v>2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0.33546484272196836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0.33546484272196836</v>
      </c>
    </row>
    <row r="5588" spans="1:31" x14ac:dyDescent="0.25">
      <c r="A5588">
        <v>2371403</v>
      </c>
      <c r="B5588">
        <v>1</v>
      </c>
      <c r="C5588" t="s">
        <v>80</v>
      </c>
      <c r="D5588" t="s">
        <v>109</v>
      </c>
      <c r="E5588" t="s">
        <v>154</v>
      </c>
      <c r="F5588" t="s">
        <v>16069</v>
      </c>
      <c r="G5588" t="s">
        <v>244</v>
      </c>
      <c r="H5588" t="s">
        <v>151</v>
      </c>
      <c r="I5588" t="s">
        <v>136</v>
      </c>
      <c r="J5588" t="s">
        <v>137</v>
      </c>
      <c r="K5588" t="s">
        <v>245</v>
      </c>
      <c r="L5588" t="s">
        <v>16070</v>
      </c>
      <c r="M5588" t="s">
        <v>16071</v>
      </c>
      <c r="N5588">
        <v>3.9983333330000002</v>
      </c>
      <c r="O5588">
        <v>0</v>
      </c>
      <c r="P5588">
        <v>1</v>
      </c>
      <c r="Q5588">
        <v>0</v>
      </c>
      <c r="R5588">
        <v>10</v>
      </c>
      <c r="S5588">
        <v>0</v>
      </c>
      <c r="T5588">
        <v>5</v>
      </c>
      <c r="U5588">
        <v>0</v>
      </c>
      <c r="V5588">
        <v>0</v>
      </c>
      <c r="W5588">
        <v>0</v>
      </c>
      <c r="X5588">
        <v>2.9899408478699999E-2</v>
      </c>
      <c r="Y5588">
        <v>0</v>
      </c>
      <c r="Z5588">
        <v>37.606232769344068</v>
      </c>
      <c r="AA5588">
        <v>0</v>
      </c>
      <c r="AB5588">
        <v>40.520733249145209</v>
      </c>
      <c r="AC5588">
        <v>0</v>
      </c>
      <c r="AD5588">
        <v>0</v>
      </c>
      <c r="AE5588">
        <v>78.156865426967983</v>
      </c>
    </row>
    <row r="5589" spans="1:31" x14ac:dyDescent="0.25">
      <c r="A5589">
        <v>2371234</v>
      </c>
      <c r="B5589">
        <v>1</v>
      </c>
      <c r="C5589" t="s">
        <v>80</v>
      </c>
      <c r="D5589" t="s">
        <v>90</v>
      </c>
      <c r="E5589" t="s">
        <v>148</v>
      </c>
      <c r="F5589" t="s">
        <v>16072</v>
      </c>
      <c r="G5589" t="s">
        <v>292</v>
      </c>
      <c r="H5589" t="s">
        <v>151</v>
      </c>
      <c r="I5589" t="s">
        <v>136</v>
      </c>
      <c r="J5589" t="s">
        <v>137</v>
      </c>
      <c r="K5589" t="s">
        <v>138</v>
      </c>
      <c r="L5589" t="s">
        <v>16073</v>
      </c>
      <c r="M5589" t="s">
        <v>16074</v>
      </c>
      <c r="N5589">
        <v>9.5852777769999999</v>
      </c>
      <c r="O5589">
        <v>0</v>
      </c>
      <c r="P5589">
        <v>37</v>
      </c>
      <c r="Q5589">
        <v>0</v>
      </c>
      <c r="R5589">
        <v>0</v>
      </c>
      <c r="S5589">
        <v>0</v>
      </c>
      <c r="T5589">
        <v>1</v>
      </c>
      <c r="U5589">
        <v>0</v>
      </c>
      <c r="V5589">
        <v>0</v>
      </c>
      <c r="W5589">
        <v>0</v>
      </c>
      <c r="X5589">
        <v>111.18339909325645</v>
      </c>
      <c r="Y5589">
        <v>0</v>
      </c>
      <c r="Z5589">
        <v>0</v>
      </c>
      <c r="AA5589">
        <v>0</v>
      </c>
      <c r="AB5589">
        <v>0.58415777053923612</v>
      </c>
      <c r="AC5589">
        <v>0</v>
      </c>
      <c r="AD5589">
        <v>0</v>
      </c>
      <c r="AE5589">
        <v>111.76755686379569</v>
      </c>
    </row>
    <row r="5590" spans="1:31" x14ac:dyDescent="0.25">
      <c r="A5590">
        <v>2371552</v>
      </c>
      <c r="B5590">
        <v>1</v>
      </c>
      <c r="C5590" t="s">
        <v>81</v>
      </c>
      <c r="D5590" t="s">
        <v>116</v>
      </c>
      <c r="E5590" t="s">
        <v>166</v>
      </c>
      <c r="F5590" t="s">
        <v>5894</v>
      </c>
      <c r="G5590" t="s">
        <v>168</v>
      </c>
      <c r="H5590" t="s">
        <v>135</v>
      </c>
      <c r="I5590" t="s">
        <v>136</v>
      </c>
      <c r="J5590" t="s">
        <v>137</v>
      </c>
      <c r="K5590" t="s">
        <v>138</v>
      </c>
      <c r="L5590" t="s">
        <v>16075</v>
      </c>
      <c r="M5590" t="s">
        <v>16076</v>
      </c>
      <c r="N5590">
        <v>0.48249999999999998</v>
      </c>
      <c r="O5590">
        <v>8</v>
      </c>
      <c r="P5590">
        <v>4479</v>
      </c>
      <c r="Q5590">
        <v>205</v>
      </c>
      <c r="R5590">
        <v>468</v>
      </c>
      <c r="S5590">
        <v>56</v>
      </c>
      <c r="T5590">
        <v>498</v>
      </c>
      <c r="U5590">
        <v>6</v>
      </c>
      <c r="V5590">
        <v>0</v>
      </c>
      <c r="W5590">
        <v>0.79220190446516248</v>
      </c>
      <c r="X5590">
        <v>418.92836471902581</v>
      </c>
      <c r="Y5590">
        <v>768.60856441666374</v>
      </c>
      <c r="Z5590">
        <v>307.16120628051516</v>
      </c>
      <c r="AA5590">
        <v>121.93182436110577</v>
      </c>
      <c r="AB5590">
        <v>112.92697344005876</v>
      </c>
      <c r="AC5590">
        <v>158.07573212349732</v>
      </c>
      <c r="AD5590">
        <v>0</v>
      </c>
      <c r="AE5590">
        <v>1888.4248672453318</v>
      </c>
    </row>
    <row r="5591" spans="1:31" x14ac:dyDescent="0.25">
      <c r="A5591">
        <v>2371446</v>
      </c>
      <c r="B5591">
        <v>1</v>
      </c>
      <c r="C5591" t="s">
        <v>80</v>
      </c>
      <c r="D5591" t="s">
        <v>87</v>
      </c>
      <c r="E5591" t="s">
        <v>148</v>
      </c>
      <c r="F5591" t="s">
        <v>10185</v>
      </c>
      <c r="G5591" t="s">
        <v>150</v>
      </c>
      <c r="H5591" t="s">
        <v>151</v>
      </c>
      <c r="I5591" t="s">
        <v>136</v>
      </c>
      <c r="J5591" t="s">
        <v>137</v>
      </c>
      <c r="K5591" t="s">
        <v>138</v>
      </c>
      <c r="L5591" t="s">
        <v>16077</v>
      </c>
      <c r="M5591" t="s">
        <v>16078</v>
      </c>
      <c r="N5591">
        <v>1.413888888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1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32.197468413652629</v>
      </c>
      <c r="AE5591">
        <v>32.197468413652629</v>
      </c>
    </row>
    <row r="5592" spans="1:31" x14ac:dyDescent="0.25">
      <c r="A5592">
        <v>2371303</v>
      </c>
      <c r="B5592">
        <v>1</v>
      </c>
      <c r="C5592" t="s">
        <v>80</v>
      </c>
      <c r="D5592" t="s">
        <v>98</v>
      </c>
      <c r="E5592" t="s">
        <v>166</v>
      </c>
      <c r="F5592" t="s">
        <v>16079</v>
      </c>
      <c r="G5592" t="s">
        <v>244</v>
      </c>
      <c r="H5592" t="s">
        <v>135</v>
      </c>
      <c r="I5592" t="s">
        <v>136</v>
      </c>
      <c r="J5592" t="s">
        <v>137</v>
      </c>
      <c r="K5592" t="s">
        <v>245</v>
      </c>
      <c r="L5592" t="s">
        <v>16080</v>
      </c>
      <c r="M5592" t="s">
        <v>16081</v>
      </c>
      <c r="N5592">
        <v>2.4441666660000001</v>
      </c>
      <c r="O5592">
        <v>0</v>
      </c>
      <c r="P5592">
        <v>0</v>
      </c>
      <c r="Q5592">
        <v>9</v>
      </c>
      <c r="R5592">
        <v>96</v>
      </c>
      <c r="S5592">
        <v>4</v>
      </c>
      <c r="T5592">
        <v>26</v>
      </c>
      <c r="U5592">
        <v>1</v>
      </c>
      <c r="V5592">
        <v>0</v>
      </c>
      <c r="W5592">
        <v>0</v>
      </c>
      <c r="X5592">
        <v>0</v>
      </c>
      <c r="Y5592">
        <v>301.92346349574336</v>
      </c>
      <c r="Z5592">
        <v>1082.2142294635951</v>
      </c>
      <c r="AA5592">
        <v>13.474184390328812</v>
      </c>
      <c r="AB5592">
        <v>154.65010825908374</v>
      </c>
      <c r="AC5592">
        <v>146.39646094898126</v>
      </c>
      <c r="AD5592">
        <v>0</v>
      </c>
      <c r="AE5592">
        <v>1698.6584465577323</v>
      </c>
    </row>
    <row r="5593" spans="1:31" x14ac:dyDescent="0.25">
      <c r="A5593">
        <v>2371581</v>
      </c>
      <c r="B5593">
        <v>1</v>
      </c>
      <c r="C5593" t="s">
        <v>81</v>
      </c>
      <c r="D5593" t="s">
        <v>116</v>
      </c>
      <c r="E5593" t="s">
        <v>171</v>
      </c>
      <c r="F5593" t="s">
        <v>6000</v>
      </c>
      <c r="G5593" t="s">
        <v>168</v>
      </c>
      <c r="H5593" t="s">
        <v>135</v>
      </c>
      <c r="I5593" t="s">
        <v>136</v>
      </c>
      <c r="J5593" t="s">
        <v>137</v>
      </c>
      <c r="K5593" t="s">
        <v>138</v>
      </c>
      <c r="L5593" t="s">
        <v>16082</v>
      </c>
      <c r="M5593" t="s">
        <v>16083</v>
      </c>
      <c r="N5593">
        <v>0.58361111099999996</v>
      </c>
      <c r="O5593">
        <v>0</v>
      </c>
      <c r="P5593">
        <v>722</v>
      </c>
      <c r="Q5593">
        <v>0</v>
      </c>
      <c r="R5593">
        <v>71</v>
      </c>
      <c r="S5593">
        <v>3</v>
      </c>
      <c r="T5593">
        <v>91</v>
      </c>
      <c r="U5593">
        <v>0</v>
      </c>
      <c r="V5593">
        <v>0</v>
      </c>
      <c r="W5593">
        <v>0</v>
      </c>
      <c r="X5593">
        <v>92.497292152423</v>
      </c>
      <c r="Y5593">
        <v>0</v>
      </c>
      <c r="Z5593">
        <v>29.284288931514347</v>
      </c>
      <c r="AA5593">
        <v>1.9789240548623068</v>
      </c>
      <c r="AB5593">
        <v>29.383754598995321</v>
      </c>
      <c r="AC5593">
        <v>0</v>
      </c>
      <c r="AD5593">
        <v>0</v>
      </c>
      <c r="AE5593">
        <v>153.14425973779495</v>
      </c>
    </row>
    <row r="5594" spans="1:31" x14ac:dyDescent="0.25">
      <c r="A5594">
        <v>2371558</v>
      </c>
      <c r="B5594">
        <v>1</v>
      </c>
      <c r="C5594" t="s">
        <v>81</v>
      </c>
      <c r="D5594" t="s">
        <v>112</v>
      </c>
      <c r="E5594" t="s">
        <v>320</v>
      </c>
      <c r="F5594" t="s">
        <v>16084</v>
      </c>
      <c r="G5594" t="s">
        <v>168</v>
      </c>
      <c r="H5594" t="s">
        <v>135</v>
      </c>
      <c r="I5594" t="s">
        <v>136</v>
      </c>
      <c r="J5594" t="s">
        <v>137</v>
      </c>
      <c r="K5594" t="s">
        <v>138</v>
      </c>
      <c r="L5594" t="s">
        <v>16085</v>
      </c>
      <c r="M5594" t="s">
        <v>16086</v>
      </c>
      <c r="N5594">
        <v>0.92138888799999996</v>
      </c>
      <c r="O5594">
        <v>4</v>
      </c>
      <c r="P5594">
        <v>1754</v>
      </c>
      <c r="Q5594">
        <v>95</v>
      </c>
      <c r="R5594">
        <v>372</v>
      </c>
      <c r="S5594">
        <v>38</v>
      </c>
      <c r="T5594">
        <v>121</v>
      </c>
      <c r="U5594">
        <v>9</v>
      </c>
      <c r="V5594">
        <v>2</v>
      </c>
      <c r="W5594">
        <v>8.6980787743546895</v>
      </c>
      <c r="X5594">
        <v>286.83979894969076</v>
      </c>
      <c r="Y5594">
        <v>1092.7607446081836</v>
      </c>
      <c r="Z5594">
        <v>661.66021457175259</v>
      </c>
      <c r="AA5594">
        <v>232.35527325059729</v>
      </c>
      <c r="AB5594">
        <v>60.956055359439858</v>
      </c>
      <c r="AC5594">
        <v>478.90846941702927</v>
      </c>
      <c r="AD5594">
        <v>0.22898757076294615</v>
      </c>
      <c r="AE5594">
        <v>2822.4076225018107</v>
      </c>
    </row>
    <row r="5595" spans="1:31" x14ac:dyDescent="0.25">
      <c r="A5595">
        <v>2371226</v>
      </c>
      <c r="B5595">
        <v>1</v>
      </c>
      <c r="C5595" t="s">
        <v>81</v>
      </c>
      <c r="D5595" t="s">
        <v>113</v>
      </c>
      <c r="E5595" t="s">
        <v>225</v>
      </c>
      <c r="F5595" t="s">
        <v>16087</v>
      </c>
      <c r="G5595" t="s">
        <v>219</v>
      </c>
      <c r="H5595" t="s">
        <v>151</v>
      </c>
      <c r="I5595" t="s">
        <v>136</v>
      </c>
      <c r="J5595" t="s">
        <v>137</v>
      </c>
      <c r="K5595" t="s">
        <v>138</v>
      </c>
      <c r="L5595" t="s">
        <v>16088</v>
      </c>
      <c r="M5595" t="s">
        <v>16089</v>
      </c>
      <c r="N5595">
        <v>1.2627777769999999</v>
      </c>
      <c r="O5595">
        <v>0</v>
      </c>
      <c r="P5595">
        <v>12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1.2539748702661844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1.2539748702661844</v>
      </c>
    </row>
    <row r="5596" spans="1:31" x14ac:dyDescent="0.25">
      <c r="A5596">
        <v>2371658</v>
      </c>
      <c r="B5596">
        <v>1</v>
      </c>
      <c r="C5596" t="s">
        <v>81</v>
      </c>
      <c r="D5596" t="s">
        <v>112</v>
      </c>
      <c r="E5596" t="s">
        <v>132</v>
      </c>
      <c r="F5596" t="s">
        <v>16090</v>
      </c>
      <c r="G5596" t="s">
        <v>168</v>
      </c>
      <c r="H5596" t="s">
        <v>135</v>
      </c>
      <c r="I5596" t="s">
        <v>136</v>
      </c>
      <c r="J5596" t="s">
        <v>137</v>
      </c>
      <c r="K5596" t="s">
        <v>138</v>
      </c>
      <c r="L5596" t="s">
        <v>16091</v>
      </c>
      <c r="M5596" t="s">
        <v>16092</v>
      </c>
      <c r="N5596">
        <v>2.5705555549999999</v>
      </c>
      <c r="O5596">
        <v>0</v>
      </c>
      <c r="P5596">
        <v>524</v>
      </c>
      <c r="Q5596">
        <v>0</v>
      </c>
      <c r="R5596">
        <v>3</v>
      </c>
      <c r="S5596">
        <v>0</v>
      </c>
      <c r="T5596">
        <v>34</v>
      </c>
      <c r="U5596">
        <v>0</v>
      </c>
      <c r="V5596">
        <v>1</v>
      </c>
      <c r="W5596">
        <v>0</v>
      </c>
      <c r="X5596">
        <v>325.876517439498</v>
      </c>
      <c r="Y5596">
        <v>0</v>
      </c>
      <c r="Z5596">
        <v>0.25221967067593443</v>
      </c>
      <c r="AA5596">
        <v>0</v>
      </c>
      <c r="AB5596">
        <v>58.71839394814733</v>
      </c>
      <c r="AC5596">
        <v>0</v>
      </c>
      <c r="AD5596">
        <v>5.0923776710743454</v>
      </c>
      <c r="AE5596">
        <v>389.93950872939558</v>
      </c>
    </row>
    <row r="5597" spans="1:31" x14ac:dyDescent="0.25">
      <c r="A5597">
        <v>2371326</v>
      </c>
      <c r="B5597">
        <v>1</v>
      </c>
      <c r="C5597" t="s">
        <v>81</v>
      </c>
      <c r="D5597" t="s">
        <v>128</v>
      </c>
      <c r="E5597" t="s">
        <v>148</v>
      </c>
      <c r="F5597" t="s">
        <v>16093</v>
      </c>
      <c r="G5597" t="s">
        <v>150</v>
      </c>
      <c r="H5597" t="s">
        <v>151</v>
      </c>
      <c r="I5597" t="s">
        <v>136</v>
      </c>
      <c r="J5597" t="s">
        <v>137</v>
      </c>
      <c r="K5597" t="s">
        <v>138</v>
      </c>
      <c r="L5597" t="s">
        <v>16094</v>
      </c>
      <c r="M5597" t="s">
        <v>16095</v>
      </c>
      <c r="N5597">
        <v>1.019722222</v>
      </c>
      <c r="O5597">
        <v>0</v>
      </c>
      <c r="P5597">
        <v>9</v>
      </c>
      <c r="Q5597">
        <v>0</v>
      </c>
      <c r="R5597">
        <v>0</v>
      </c>
      <c r="S5597">
        <v>0</v>
      </c>
      <c r="T5597">
        <v>2</v>
      </c>
      <c r="U5597">
        <v>0</v>
      </c>
      <c r="V5597">
        <v>0</v>
      </c>
      <c r="W5597">
        <v>0</v>
      </c>
      <c r="X5597">
        <v>1.7691658463076574</v>
      </c>
      <c r="Y5597">
        <v>0</v>
      </c>
      <c r="Z5597">
        <v>0</v>
      </c>
      <c r="AA5597">
        <v>0</v>
      </c>
      <c r="AB5597">
        <v>3.3552176179319817</v>
      </c>
      <c r="AC5597">
        <v>0</v>
      </c>
      <c r="AD5597">
        <v>0</v>
      </c>
      <c r="AE5597">
        <v>5.1243834642396386</v>
      </c>
    </row>
    <row r="5598" spans="1:31" x14ac:dyDescent="0.25">
      <c r="A5598">
        <v>2371472</v>
      </c>
      <c r="B5598">
        <v>1</v>
      </c>
      <c r="C5598" t="s">
        <v>80</v>
      </c>
      <c r="D5598" t="s">
        <v>102</v>
      </c>
      <c r="E5598" t="s">
        <v>154</v>
      </c>
      <c r="F5598" t="s">
        <v>16096</v>
      </c>
      <c r="G5598" t="s">
        <v>299</v>
      </c>
      <c r="H5598" t="s">
        <v>151</v>
      </c>
      <c r="I5598" t="s">
        <v>136</v>
      </c>
      <c r="J5598" t="s">
        <v>137</v>
      </c>
      <c r="K5598" t="s">
        <v>138</v>
      </c>
      <c r="L5598" t="s">
        <v>16097</v>
      </c>
      <c r="M5598" t="s">
        <v>16098</v>
      </c>
      <c r="N5598">
        <v>1.4241666660000001</v>
      </c>
      <c r="O5598">
        <v>0</v>
      </c>
      <c r="P5598">
        <v>1</v>
      </c>
      <c r="Q5598">
        <v>0</v>
      </c>
      <c r="R5598">
        <v>6</v>
      </c>
      <c r="S5598">
        <v>0</v>
      </c>
      <c r="T5598">
        <v>2</v>
      </c>
      <c r="U5598">
        <v>0</v>
      </c>
      <c r="V5598">
        <v>0</v>
      </c>
      <c r="W5598">
        <v>0</v>
      </c>
      <c r="X5598">
        <v>8.5920278830005454</v>
      </c>
      <c r="Y5598">
        <v>0</v>
      </c>
      <c r="Z5598">
        <v>31.598641628543046</v>
      </c>
      <c r="AA5598">
        <v>0</v>
      </c>
      <c r="AB5598">
        <v>8.4665761923113525</v>
      </c>
      <c r="AC5598">
        <v>0</v>
      </c>
      <c r="AD5598">
        <v>0</v>
      </c>
      <c r="AE5598">
        <v>48.65724570385494</v>
      </c>
    </row>
    <row r="5599" spans="1:31" x14ac:dyDescent="0.25">
      <c r="A5599">
        <v>2371372</v>
      </c>
      <c r="B5599">
        <v>1</v>
      </c>
      <c r="C5599" t="s">
        <v>80</v>
      </c>
      <c r="D5599" t="s">
        <v>104</v>
      </c>
      <c r="E5599" t="s">
        <v>148</v>
      </c>
      <c r="F5599" t="s">
        <v>16099</v>
      </c>
      <c r="G5599" t="s">
        <v>160</v>
      </c>
      <c r="H5599" t="s">
        <v>151</v>
      </c>
      <c r="I5599" t="s">
        <v>136</v>
      </c>
      <c r="J5599" t="s">
        <v>137</v>
      </c>
      <c r="K5599" t="s">
        <v>138</v>
      </c>
      <c r="L5599" t="s">
        <v>16100</v>
      </c>
      <c r="M5599" t="s">
        <v>16101</v>
      </c>
      <c r="N5599">
        <v>1.9344444439999999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1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</row>
    <row r="5600" spans="1:31" x14ac:dyDescent="0.25">
      <c r="A5600">
        <v>2371266</v>
      </c>
      <c r="B5600">
        <v>1</v>
      </c>
      <c r="C5600" t="s">
        <v>81</v>
      </c>
      <c r="D5600" t="s">
        <v>120</v>
      </c>
      <c r="E5600" t="s">
        <v>166</v>
      </c>
      <c r="F5600" t="s">
        <v>16102</v>
      </c>
      <c r="G5600" t="s">
        <v>168</v>
      </c>
      <c r="H5600" t="s">
        <v>135</v>
      </c>
      <c r="I5600" t="s">
        <v>653</v>
      </c>
      <c r="J5600" t="s">
        <v>137</v>
      </c>
      <c r="K5600" t="s">
        <v>138</v>
      </c>
      <c r="L5600" t="s">
        <v>16103</v>
      </c>
      <c r="M5600" t="s">
        <v>16104</v>
      </c>
      <c r="N5600">
        <v>2.3055554999999998E-2</v>
      </c>
      <c r="O5600">
        <v>0</v>
      </c>
      <c r="P5600">
        <v>3332</v>
      </c>
      <c r="Q5600">
        <v>214</v>
      </c>
      <c r="R5600">
        <v>171</v>
      </c>
      <c r="S5600">
        <v>42</v>
      </c>
      <c r="T5600">
        <v>325</v>
      </c>
      <c r="U5600">
        <v>4</v>
      </c>
      <c r="V5600">
        <v>0</v>
      </c>
      <c r="W5600">
        <v>0</v>
      </c>
      <c r="X5600">
        <v>17.296261557954658</v>
      </c>
      <c r="Y5600">
        <v>21.849769988150637</v>
      </c>
      <c r="Z5600">
        <v>9.2012322211659807</v>
      </c>
      <c r="AA5600">
        <v>3.5770015022724895</v>
      </c>
      <c r="AB5600">
        <v>5.1501947507380939</v>
      </c>
      <c r="AC5600">
        <v>3.4389278611587</v>
      </c>
      <c r="AD5600">
        <v>0</v>
      </c>
      <c r="AE5600">
        <v>60.513387881440558</v>
      </c>
    </row>
    <row r="5601" spans="1:31" x14ac:dyDescent="0.25">
      <c r="A5601">
        <v>2371664</v>
      </c>
      <c r="B5601">
        <v>1</v>
      </c>
      <c r="C5601" t="s">
        <v>81</v>
      </c>
      <c r="D5601" t="s">
        <v>112</v>
      </c>
      <c r="E5601" t="s">
        <v>166</v>
      </c>
      <c r="F5601" t="s">
        <v>485</v>
      </c>
      <c r="G5601" t="s">
        <v>168</v>
      </c>
      <c r="H5601" t="s">
        <v>135</v>
      </c>
      <c r="I5601" t="s">
        <v>136</v>
      </c>
      <c r="J5601" t="s">
        <v>137</v>
      </c>
      <c r="K5601" t="s">
        <v>138</v>
      </c>
      <c r="L5601" t="s">
        <v>16105</v>
      </c>
      <c r="M5601" t="s">
        <v>16106</v>
      </c>
      <c r="N5601">
        <v>0.33333333300000001</v>
      </c>
      <c r="O5601">
        <v>14</v>
      </c>
      <c r="P5601">
        <v>8795</v>
      </c>
      <c r="Q5601">
        <v>420</v>
      </c>
      <c r="R5601">
        <v>1928</v>
      </c>
      <c r="S5601">
        <v>87</v>
      </c>
      <c r="T5601">
        <v>858</v>
      </c>
      <c r="U5601">
        <v>13</v>
      </c>
      <c r="V5601">
        <v>4</v>
      </c>
      <c r="W5601">
        <v>2.3842936811546673</v>
      </c>
      <c r="X5601">
        <v>572.44969595856116</v>
      </c>
      <c r="Y5601">
        <v>381.30730373800122</v>
      </c>
      <c r="Z5601">
        <v>449.00970632381853</v>
      </c>
      <c r="AA5601">
        <v>121.30706029032532</v>
      </c>
      <c r="AB5601">
        <v>120.82253562785274</v>
      </c>
      <c r="AC5601">
        <v>114.67189681630998</v>
      </c>
      <c r="AD5601">
        <v>22.513752027838667</v>
      </c>
      <c r="AE5601">
        <v>1784.466244463862</v>
      </c>
    </row>
    <row r="5602" spans="1:31" x14ac:dyDescent="0.25">
      <c r="A5602">
        <v>2371286</v>
      </c>
      <c r="B5602">
        <v>1</v>
      </c>
      <c r="C5602" t="s">
        <v>80</v>
      </c>
      <c r="D5602" t="s">
        <v>103</v>
      </c>
      <c r="E5602" t="s">
        <v>171</v>
      </c>
      <c r="F5602" t="s">
        <v>5499</v>
      </c>
      <c r="G5602" t="s">
        <v>168</v>
      </c>
      <c r="H5602" t="s">
        <v>135</v>
      </c>
      <c r="I5602" t="s">
        <v>136</v>
      </c>
      <c r="J5602" t="s">
        <v>137</v>
      </c>
      <c r="K5602" t="s">
        <v>138</v>
      </c>
      <c r="L5602" t="s">
        <v>16107</v>
      </c>
      <c r="M5602" t="s">
        <v>16108</v>
      </c>
      <c r="N5602">
        <v>0.65472222199999996</v>
      </c>
      <c r="O5602">
        <v>1</v>
      </c>
      <c r="P5602">
        <v>0</v>
      </c>
      <c r="Q5602">
        <v>3</v>
      </c>
      <c r="R5602">
        <v>0</v>
      </c>
      <c r="S5602">
        <v>12</v>
      </c>
      <c r="T5602">
        <v>1</v>
      </c>
      <c r="U5602">
        <v>3</v>
      </c>
      <c r="V5602">
        <v>0</v>
      </c>
      <c r="W5602">
        <v>0.55200341120869334</v>
      </c>
      <c r="X5602">
        <v>0</v>
      </c>
      <c r="Y5602">
        <v>38.713239410322473</v>
      </c>
      <c r="Z5602">
        <v>0</v>
      </c>
      <c r="AA5602">
        <v>179.95840257187618</v>
      </c>
      <c r="AB5602">
        <v>0</v>
      </c>
      <c r="AC5602">
        <v>33.851246748906284</v>
      </c>
      <c r="AD5602">
        <v>0</v>
      </c>
      <c r="AE5602">
        <v>253.07489214231362</v>
      </c>
    </row>
    <row r="5603" spans="1:31" x14ac:dyDescent="0.25">
      <c r="A5603">
        <v>2371641</v>
      </c>
      <c r="B5603">
        <v>1</v>
      </c>
      <c r="C5603" t="s">
        <v>81</v>
      </c>
      <c r="D5603" t="s">
        <v>121</v>
      </c>
      <c r="E5603" t="s">
        <v>171</v>
      </c>
      <c r="F5603" t="s">
        <v>8545</v>
      </c>
      <c r="G5603" t="s">
        <v>168</v>
      </c>
      <c r="H5603" t="s">
        <v>135</v>
      </c>
      <c r="I5603" t="s">
        <v>136</v>
      </c>
      <c r="J5603" t="s">
        <v>137</v>
      </c>
      <c r="K5603" t="s">
        <v>138</v>
      </c>
      <c r="L5603" t="s">
        <v>16109</v>
      </c>
      <c r="M5603" t="s">
        <v>16110</v>
      </c>
      <c r="N5603">
        <v>0.43444444399999999</v>
      </c>
      <c r="O5603">
        <v>0</v>
      </c>
      <c r="P5603">
        <v>257</v>
      </c>
      <c r="Q5603">
        <v>0</v>
      </c>
      <c r="R5603">
        <v>57</v>
      </c>
      <c r="S5603">
        <v>7</v>
      </c>
      <c r="T5603">
        <v>12</v>
      </c>
      <c r="U5603">
        <v>0</v>
      </c>
      <c r="V5603">
        <v>0</v>
      </c>
      <c r="W5603">
        <v>0</v>
      </c>
      <c r="X5603">
        <v>16.72293958739353</v>
      </c>
      <c r="Y5603">
        <v>0</v>
      </c>
      <c r="Z5603">
        <v>13.964795051833413</v>
      </c>
      <c r="AA5603">
        <v>4.526604907762219</v>
      </c>
      <c r="AB5603">
        <v>6.0889344639205687</v>
      </c>
      <c r="AC5603">
        <v>0</v>
      </c>
      <c r="AD5603">
        <v>0</v>
      </c>
      <c r="AE5603">
        <v>41.303274010909725</v>
      </c>
    </row>
    <row r="5604" spans="1:31" x14ac:dyDescent="0.25">
      <c r="A5604">
        <v>2379968</v>
      </c>
      <c r="B5604">
        <v>1</v>
      </c>
      <c r="C5604" t="s">
        <v>81</v>
      </c>
      <c r="D5604" t="s">
        <v>112</v>
      </c>
      <c r="E5604" t="s">
        <v>320</v>
      </c>
      <c r="F5604" t="s">
        <v>14553</v>
      </c>
      <c r="G5604" t="s">
        <v>168</v>
      </c>
      <c r="H5604" t="s">
        <v>135</v>
      </c>
      <c r="I5604" t="s">
        <v>136</v>
      </c>
      <c r="J5604" t="s">
        <v>137</v>
      </c>
      <c r="K5604" t="s">
        <v>138</v>
      </c>
      <c r="L5604" t="s">
        <v>15678</v>
      </c>
      <c r="M5604" t="s">
        <v>15785</v>
      </c>
      <c r="N5604">
        <v>0.58333333300000001</v>
      </c>
      <c r="O5604">
        <v>7</v>
      </c>
      <c r="P5604">
        <v>7959</v>
      </c>
      <c r="Q5604">
        <v>863</v>
      </c>
      <c r="R5604">
        <v>2000</v>
      </c>
      <c r="S5604">
        <v>133</v>
      </c>
      <c r="T5604">
        <v>1212</v>
      </c>
      <c r="U5604">
        <v>22</v>
      </c>
      <c r="V5604">
        <v>8</v>
      </c>
      <c r="W5604">
        <v>2.741930012135767</v>
      </c>
      <c r="X5604">
        <v>1003.6096397192182</v>
      </c>
      <c r="Y5604">
        <v>1220.5064828972615</v>
      </c>
      <c r="Z5604">
        <v>934.20990946509505</v>
      </c>
      <c r="AA5604">
        <v>828.38790767145724</v>
      </c>
      <c r="AB5604">
        <v>418.48895605926919</v>
      </c>
      <c r="AC5604">
        <v>475.64752333149352</v>
      </c>
      <c r="AD5604">
        <v>196.37837136045349</v>
      </c>
      <c r="AE5604">
        <v>5079.9707205163841</v>
      </c>
    </row>
    <row r="5605" spans="1:31" x14ac:dyDescent="0.25">
      <c r="A5605">
        <v>2371312</v>
      </c>
      <c r="B5605">
        <v>1</v>
      </c>
      <c r="C5605" t="s">
        <v>80</v>
      </c>
      <c r="D5605" t="s">
        <v>96</v>
      </c>
      <c r="E5605" t="s">
        <v>132</v>
      </c>
      <c r="F5605" t="s">
        <v>14761</v>
      </c>
      <c r="G5605" t="s">
        <v>134</v>
      </c>
      <c r="H5605" t="s">
        <v>135</v>
      </c>
      <c r="I5605" t="s">
        <v>136</v>
      </c>
      <c r="J5605" t="s">
        <v>137</v>
      </c>
      <c r="K5605" t="s">
        <v>138</v>
      </c>
      <c r="L5605" t="s">
        <v>16111</v>
      </c>
      <c r="M5605" t="s">
        <v>16112</v>
      </c>
      <c r="N5605">
        <v>2.531666666</v>
      </c>
      <c r="O5605">
        <v>0</v>
      </c>
      <c r="P5605">
        <v>21</v>
      </c>
      <c r="Q5605">
        <v>0</v>
      </c>
      <c r="R5605">
        <v>0</v>
      </c>
      <c r="S5605">
        <v>0</v>
      </c>
      <c r="T5605">
        <v>3</v>
      </c>
      <c r="U5605">
        <v>0</v>
      </c>
      <c r="V5605">
        <v>0</v>
      </c>
      <c r="W5605">
        <v>0</v>
      </c>
      <c r="X5605">
        <v>34.086518196529511</v>
      </c>
      <c r="Y5605">
        <v>0</v>
      </c>
      <c r="Z5605">
        <v>0</v>
      </c>
      <c r="AA5605">
        <v>0</v>
      </c>
      <c r="AB5605">
        <v>15.121408265451498</v>
      </c>
      <c r="AC5605">
        <v>0</v>
      </c>
      <c r="AD5605">
        <v>0</v>
      </c>
      <c r="AE5605">
        <v>49.20792646198101</v>
      </c>
    </row>
    <row r="5606" spans="1:31" x14ac:dyDescent="0.25">
      <c r="A5606">
        <v>2371263</v>
      </c>
      <c r="B5606">
        <v>1</v>
      </c>
      <c r="C5606" t="s">
        <v>81</v>
      </c>
      <c r="D5606" t="s">
        <v>117</v>
      </c>
      <c r="E5606" t="s">
        <v>132</v>
      </c>
      <c r="F5606" t="s">
        <v>16113</v>
      </c>
      <c r="G5606" t="s">
        <v>168</v>
      </c>
      <c r="H5606" t="s">
        <v>135</v>
      </c>
      <c r="I5606" t="s">
        <v>136</v>
      </c>
      <c r="J5606" t="s">
        <v>137</v>
      </c>
      <c r="K5606" t="s">
        <v>138</v>
      </c>
      <c r="L5606" t="s">
        <v>16114</v>
      </c>
      <c r="M5606" t="s">
        <v>16115</v>
      </c>
      <c r="N5606">
        <v>1.799722222</v>
      </c>
      <c r="O5606">
        <v>0</v>
      </c>
      <c r="P5606">
        <v>83</v>
      </c>
      <c r="Q5606">
        <v>0</v>
      </c>
      <c r="R5606">
        <v>50</v>
      </c>
      <c r="S5606">
        <v>1</v>
      </c>
      <c r="T5606">
        <v>13</v>
      </c>
      <c r="U5606">
        <v>0</v>
      </c>
      <c r="V5606">
        <v>0</v>
      </c>
      <c r="W5606">
        <v>0</v>
      </c>
      <c r="X5606">
        <v>25.29222168072436</v>
      </c>
      <c r="Y5606">
        <v>0</v>
      </c>
      <c r="Z5606">
        <v>91.279361275161392</v>
      </c>
      <c r="AA5606">
        <v>3.9486188610315081</v>
      </c>
      <c r="AB5606">
        <v>26.663232057827127</v>
      </c>
      <c r="AC5606">
        <v>0</v>
      </c>
      <c r="AD5606">
        <v>0</v>
      </c>
      <c r="AE5606">
        <v>147.1834338747444</v>
      </c>
    </row>
    <row r="5607" spans="1:31" x14ac:dyDescent="0.25">
      <c r="A5607">
        <v>2371598</v>
      </c>
      <c r="B5607">
        <v>1</v>
      </c>
      <c r="C5607" t="s">
        <v>80</v>
      </c>
      <c r="D5607" t="s">
        <v>110</v>
      </c>
      <c r="E5607" t="s">
        <v>148</v>
      </c>
      <c r="F5607" t="s">
        <v>16116</v>
      </c>
      <c r="G5607" t="s">
        <v>160</v>
      </c>
      <c r="H5607" t="s">
        <v>151</v>
      </c>
      <c r="I5607" t="s">
        <v>136</v>
      </c>
      <c r="J5607" t="s">
        <v>137</v>
      </c>
      <c r="K5607" t="s">
        <v>138</v>
      </c>
      <c r="L5607" t="s">
        <v>16117</v>
      </c>
      <c r="M5607" t="s">
        <v>16118</v>
      </c>
      <c r="N5607">
        <v>2.0619444439999999</v>
      </c>
      <c r="O5607">
        <v>0</v>
      </c>
      <c r="P5607">
        <v>1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</row>
    <row r="5608" spans="1:31" x14ac:dyDescent="0.25">
      <c r="A5608">
        <v>2371329</v>
      </c>
      <c r="B5608">
        <v>1</v>
      </c>
      <c r="C5608" t="s">
        <v>80</v>
      </c>
      <c r="D5608" t="s">
        <v>103</v>
      </c>
      <c r="E5608" t="s">
        <v>175</v>
      </c>
      <c r="F5608" t="s">
        <v>16119</v>
      </c>
      <c r="G5608" t="s">
        <v>181</v>
      </c>
      <c r="H5608" t="s">
        <v>151</v>
      </c>
      <c r="I5608" t="s">
        <v>136</v>
      </c>
      <c r="J5608" t="s">
        <v>3</v>
      </c>
      <c r="K5608" t="s">
        <v>138</v>
      </c>
      <c r="L5608" t="s">
        <v>16120</v>
      </c>
      <c r="M5608" t="s">
        <v>16121</v>
      </c>
      <c r="N5608">
        <v>2.5225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3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16.446069567823727</v>
      </c>
      <c r="AC5608">
        <v>0</v>
      </c>
      <c r="AD5608">
        <v>0</v>
      </c>
      <c r="AE5608">
        <v>16.446069567823727</v>
      </c>
    </row>
    <row r="5609" spans="1:31" x14ac:dyDescent="0.25">
      <c r="A5609">
        <v>2371478</v>
      </c>
      <c r="B5609">
        <v>1</v>
      </c>
      <c r="C5609" t="s">
        <v>80</v>
      </c>
      <c r="D5609" t="s">
        <v>108</v>
      </c>
      <c r="E5609" t="s">
        <v>225</v>
      </c>
      <c r="F5609" t="s">
        <v>16122</v>
      </c>
      <c r="G5609" t="s">
        <v>181</v>
      </c>
      <c r="H5609" t="s">
        <v>151</v>
      </c>
      <c r="I5609" t="s">
        <v>136</v>
      </c>
      <c r="J5609" t="s">
        <v>3</v>
      </c>
      <c r="K5609" t="s">
        <v>138</v>
      </c>
      <c r="L5609" t="s">
        <v>16123</v>
      </c>
      <c r="M5609" t="s">
        <v>16124</v>
      </c>
      <c r="N5609">
        <v>2.0083333329999999</v>
      </c>
      <c r="O5609">
        <v>0</v>
      </c>
      <c r="P5609">
        <v>11</v>
      </c>
      <c r="Q5609">
        <v>0</v>
      </c>
      <c r="R5609">
        <v>7</v>
      </c>
      <c r="S5609">
        <v>0</v>
      </c>
      <c r="T5609">
        <v>2</v>
      </c>
      <c r="U5609">
        <v>0</v>
      </c>
      <c r="V5609">
        <v>0</v>
      </c>
      <c r="W5609">
        <v>0</v>
      </c>
      <c r="X5609">
        <v>6.2804247980280863</v>
      </c>
      <c r="Y5609">
        <v>0</v>
      </c>
      <c r="Z5609">
        <v>25.417284625355723</v>
      </c>
      <c r="AA5609">
        <v>0</v>
      </c>
      <c r="AB5609">
        <v>12.043184513060284</v>
      </c>
      <c r="AC5609">
        <v>0</v>
      </c>
      <c r="AD5609">
        <v>0</v>
      </c>
      <c r="AE5609">
        <v>43.740893936444095</v>
      </c>
    </row>
    <row r="5610" spans="1:31" x14ac:dyDescent="0.25">
      <c r="A5610">
        <v>2371306</v>
      </c>
      <c r="B5610">
        <v>1</v>
      </c>
      <c r="C5610" t="s">
        <v>81</v>
      </c>
      <c r="D5610" t="s">
        <v>127</v>
      </c>
      <c r="E5610" t="s">
        <v>154</v>
      </c>
      <c r="F5610" t="s">
        <v>16125</v>
      </c>
      <c r="G5610" t="s">
        <v>288</v>
      </c>
      <c r="H5610" t="s">
        <v>151</v>
      </c>
      <c r="I5610" t="s">
        <v>136</v>
      </c>
      <c r="J5610" t="s">
        <v>137</v>
      </c>
      <c r="K5610" t="s">
        <v>138</v>
      </c>
      <c r="L5610" t="s">
        <v>16126</v>
      </c>
      <c r="M5610" t="s">
        <v>16127</v>
      </c>
      <c r="N5610">
        <v>3.0394444439999999</v>
      </c>
      <c r="O5610">
        <v>0</v>
      </c>
      <c r="P5610">
        <v>307</v>
      </c>
      <c r="Q5610">
        <v>0</v>
      </c>
      <c r="R5610">
        <v>0</v>
      </c>
      <c r="S5610">
        <v>0</v>
      </c>
      <c r="T5610">
        <v>18</v>
      </c>
      <c r="U5610">
        <v>0</v>
      </c>
      <c r="V5610">
        <v>0</v>
      </c>
      <c r="W5610">
        <v>0</v>
      </c>
      <c r="X5610">
        <v>250.81593098577696</v>
      </c>
      <c r="Y5610">
        <v>0</v>
      </c>
      <c r="Z5610">
        <v>0</v>
      </c>
      <c r="AA5610">
        <v>0</v>
      </c>
      <c r="AB5610">
        <v>56.464939127495157</v>
      </c>
      <c r="AC5610">
        <v>0</v>
      </c>
      <c r="AD5610">
        <v>0</v>
      </c>
      <c r="AE5610">
        <v>307.2808701132721</v>
      </c>
    </row>
    <row r="5611" spans="1:31" x14ac:dyDescent="0.25">
      <c r="A5611">
        <v>2371435</v>
      </c>
      <c r="B5611">
        <v>1</v>
      </c>
      <c r="C5611" t="s">
        <v>80</v>
      </c>
      <c r="D5611" t="s">
        <v>84</v>
      </c>
      <c r="E5611" t="s">
        <v>175</v>
      </c>
      <c r="F5611" t="s">
        <v>16128</v>
      </c>
      <c r="G5611" t="s">
        <v>284</v>
      </c>
      <c r="H5611" t="s">
        <v>151</v>
      </c>
      <c r="I5611" t="s">
        <v>136</v>
      </c>
      <c r="J5611" t="s">
        <v>137</v>
      </c>
      <c r="K5611" t="s">
        <v>138</v>
      </c>
      <c r="L5611" t="s">
        <v>16129</v>
      </c>
      <c r="M5611" t="s">
        <v>16130</v>
      </c>
      <c r="N5611">
        <v>5.6513888879999996</v>
      </c>
      <c r="O5611">
        <v>0</v>
      </c>
      <c r="P5611">
        <v>121</v>
      </c>
      <c r="Q5611">
        <v>0</v>
      </c>
      <c r="R5611">
        <v>0</v>
      </c>
      <c r="S5611">
        <v>0</v>
      </c>
      <c r="T5611">
        <v>2</v>
      </c>
      <c r="U5611">
        <v>0</v>
      </c>
      <c r="V5611">
        <v>0</v>
      </c>
      <c r="W5611">
        <v>0</v>
      </c>
      <c r="X5611">
        <v>184.85022777886516</v>
      </c>
      <c r="Y5611">
        <v>0</v>
      </c>
      <c r="Z5611">
        <v>0</v>
      </c>
      <c r="AA5611">
        <v>0</v>
      </c>
      <c r="AB5611">
        <v>11.46033480837079</v>
      </c>
      <c r="AC5611">
        <v>0</v>
      </c>
      <c r="AD5611">
        <v>0</v>
      </c>
      <c r="AE5611">
        <v>196.31056258723595</v>
      </c>
    </row>
    <row r="5612" spans="1:31" x14ac:dyDescent="0.25">
      <c r="A5612">
        <v>2371243</v>
      </c>
      <c r="B5612">
        <v>1</v>
      </c>
      <c r="C5612" t="s">
        <v>80</v>
      </c>
      <c r="D5612" t="s">
        <v>93</v>
      </c>
      <c r="E5612" t="s">
        <v>148</v>
      </c>
      <c r="F5612" t="s">
        <v>16131</v>
      </c>
      <c r="G5612" t="s">
        <v>160</v>
      </c>
      <c r="H5612" t="s">
        <v>151</v>
      </c>
      <c r="I5612" t="s">
        <v>136</v>
      </c>
      <c r="J5612" t="s">
        <v>137</v>
      </c>
      <c r="K5612" t="s">
        <v>138</v>
      </c>
      <c r="L5612" t="s">
        <v>16132</v>
      </c>
      <c r="M5612" t="s">
        <v>16133</v>
      </c>
      <c r="N5612">
        <v>1.3194444439999999</v>
      </c>
      <c r="O5612">
        <v>0</v>
      </c>
      <c r="P5612">
        <v>1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0.19825399916980002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0.19825399916980002</v>
      </c>
    </row>
    <row r="5613" spans="1:31" x14ac:dyDescent="0.25">
      <c r="A5613">
        <v>2371392</v>
      </c>
      <c r="B5613">
        <v>1</v>
      </c>
      <c r="C5613" t="s">
        <v>81</v>
      </c>
      <c r="D5613" t="s">
        <v>118</v>
      </c>
      <c r="E5613" t="s">
        <v>148</v>
      </c>
      <c r="F5613" t="s">
        <v>16134</v>
      </c>
      <c r="G5613" t="s">
        <v>160</v>
      </c>
      <c r="H5613" t="s">
        <v>151</v>
      </c>
      <c r="I5613" t="s">
        <v>136</v>
      </c>
      <c r="J5613" t="s">
        <v>137</v>
      </c>
      <c r="K5613" t="s">
        <v>138</v>
      </c>
      <c r="L5613" t="s">
        <v>16135</v>
      </c>
      <c r="M5613" t="s">
        <v>16136</v>
      </c>
      <c r="N5613">
        <v>1.853888888</v>
      </c>
      <c r="O5613">
        <v>0</v>
      </c>
      <c r="P5613">
        <v>1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0.54559898991593891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0.54559898991593891</v>
      </c>
    </row>
    <row r="5614" spans="1:31" x14ac:dyDescent="0.25">
      <c r="A5614">
        <v>2371369</v>
      </c>
      <c r="B5614">
        <v>1</v>
      </c>
      <c r="C5614" t="s">
        <v>80</v>
      </c>
      <c r="D5614" t="s">
        <v>106</v>
      </c>
      <c r="E5614" t="s">
        <v>154</v>
      </c>
      <c r="F5614" t="s">
        <v>16137</v>
      </c>
      <c r="G5614" t="s">
        <v>156</v>
      </c>
      <c r="H5614" t="s">
        <v>151</v>
      </c>
      <c r="I5614" t="s">
        <v>136</v>
      </c>
      <c r="J5614" t="s">
        <v>137</v>
      </c>
      <c r="K5614" t="s">
        <v>138</v>
      </c>
      <c r="L5614" t="s">
        <v>16138</v>
      </c>
      <c r="M5614" t="s">
        <v>16139</v>
      </c>
      <c r="N5614">
        <v>0.884444444</v>
      </c>
      <c r="O5614">
        <v>0</v>
      </c>
      <c r="P5614">
        <v>685</v>
      </c>
      <c r="Q5614">
        <v>0</v>
      </c>
      <c r="R5614">
        <v>0</v>
      </c>
      <c r="S5614">
        <v>0</v>
      </c>
      <c r="T5614">
        <v>109</v>
      </c>
      <c r="U5614">
        <v>0</v>
      </c>
      <c r="V5614">
        <v>0</v>
      </c>
      <c r="W5614">
        <v>0</v>
      </c>
      <c r="X5614">
        <v>152.12923727653123</v>
      </c>
      <c r="Y5614">
        <v>0</v>
      </c>
      <c r="Z5614">
        <v>0</v>
      </c>
      <c r="AA5614">
        <v>0</v>
      </c>
      <c r="AB5614">
        <v>81.096582263911884</v>
      </c>
      <c r="AC5614">
        <v>0</v>
      </c>
      <c r="AD5614">
        <v>0</v>
      </c>
      <c r="AE5614">
        <v>233.22581954044313</v>
      </c>
    </row>
    <row r="5615" spans="1:31" x14ac:dyDescent="0.25">
      <c r="A5615">
        <v>2371346</v>
      </c>
      <c r="B5615">
        <v>1</v>
      </c>
      <c r="C5615" t="s">
        <v>81</v>
      </c>
      <c r="D5615" t="s">
        <v>113</v>
      </c>
      <c r="E5615" t="s">
        <v>148</v>
      </c>
      <c r="F5615" t="s">
        <v>16140</v>
      </c>
      <c r="G5615" t="s">
        <v>160</v>
      </c>
      <c r="H5615" t="s">
        <v>151</v>
      </c>
      <c r="I5615" t="s">
        <v>136</v>
      </c>
      <c r="J5615" t="s">
        <v>137</v>
      </c>
      <c r="K5615" t="s">
        <v>138</v>
      </c>
      <c r="L5615" t="s">
        <v>16141</v>
      </c>
      <c r="M5615" t="s">
        <v>16142</v>
      </c>
      <c r="N5615">
        <v>1.6144444440000001</v>
      </c>
      <c r="O5615">
        <v>0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2.6083003696930778</v>
      </c>
      <c r="AA5615">
        <v>0</v>
      </c>
      <c r="AB5615">
        <v>0</v>
      </c>
      <c r="AC5615">
        <v>0</v>
      </c>
      <c r="AD5615">
        <v>0</v>
      </c>
      <c r="AE5615">
        <v>2.6083003696930778</v>
      </c>
    </row>
    <row r="5616" spans="1:31" x14ac:dyDescent="0.25">
      <c r="A5616">
        <v>2371555</v>
      </c>
      <c r="B5616">
        <v>1</v>
      </c>
      <c r="C5616" t="s">
        <v>80</v>
      </c>
      <c r="D5616" t="s">
        <v>105</v>
      </c>
      <c r="E5616" t="s">
        <v>225</v>
      </c>
      <c r="F5616" t="s">
        <v>7413</v>
      </c>
      <c r="G5616" t="s">
        <v>219</v>
      </c>
      <c r="H5616" t="s">
        <v>151</v>
      </c>
      <c r="I5616" t="s">
        <v>136</v>
      </c>
      <c r="J5616" t="s">
        <v>137</v>
      </c>
      <c r="K5616" t="s">
        <v>138</v>
      </c>
      <c r="L5616" t="s">
        <v>16143</v>
      </c>
      <c r="M5616" t="s">
        <v>16144</v>
      </c>
      <c r="N5616">
        <v>0.453333333</v>
      </c>
      <c r="O5616">
        <v>0</v>
      </c>
      <c r="P5616">
        <v>20</v>
      </c>
      <c r="Q5616">
        <v>0</v>
      </c>
      <c r="R5616">
        <v>47</v>
      </c>
      <c r="S5616">
        <v>0</v>
      </c>
      <c r="T5616">
        <v>4</v>
      </c>
      <c r="U5616">
        <v>0</v>
      </c>
      <c r="V5616">
        <v>0</v>
      </c>
      <c r="W5616">
        <v>0</v>
      </c>
      <c r="X5616">
        <v>2.9253904733892386</v>
      </c>
      <c r="Y5616">
        <v>0</v>
      </c>
      <c r="Z5616">
        <v>5.895081359743485</v>
      </c>
      <c r="AA5616">
        <v>0</v>
      </c>
      <c r="AB5616">
        <v>1.1106225307593849</v>
      </c>
      <c r="AC5616">
        <v>0</v>
      </c>
      <c r="AD5616">
        <v>0</v>
      </c>
      <c r="AE5616">
        <v>9.9310943638921074</v>
      </c>
    </row>
    <row r="5617" spans="1:31" x14ac:dyDescent="0.25">
      <c r="A5617">
        <v>2371561</v>
      </c>
      <c r="B5617">
        <v>1</v>
      </c>
      <c r="C5617" t="s">
        <v>80</v>
      </c>
      <c r="D5617" t="s">
        <v>102</v>
      </c>
      <c r="E5617" t="s">
        <v>225</v>
      </c>
      <c r="F5617" t="s">
        <v>16145</v>
      </c>
      <c r="G5617" t="s">
        <v>219</v>
      </c>
      <c r="H5617" t="s">
        <v>151</v>
      </c>
      <c r="I5617" t="s">
        <v>136</v>
      </c>
      <c r="J5617" t="s">
        <v>137</v>
      </c>
      <c r="K5617" t="s">
        <v>138</v>
      </c>
      <c r="L5617" t="s">
        <v>16146</v>
      </c>
      <c r="M5617" t="s">
        <v>16147</v>
      </c>
      <c r="N5617">
        <v>1.132777777</v>
      </c>
      <c r="O5617">
        <v>0</v>
      </c>
      <c r="P5617">
        <v>41</v>
      </c>
      <c r="Q5617">
        <v>0</v>
      </c>
      <c r="R5617">
        <v>0</v>
      </c>
      <c r="S5617">
        <v>0</v>
      </c>
      <c r="T5617">
        <v>1</v>
      </c>
      <c r="U5617">
        <v>0</v>
      </c>
      <c r="V5617">
        <v>0</v>
      </c>
      <c r="W5617">
        <v>0</v>
      </c>
      <c r="X5617">
        <v>16.156175227349049</v>
      </c>
      <c r="Y5617">
        <v>0</v>
      </c>
      <c r="Z5617">
        <v>0</v>
      </c>
      <c r="AA5617">
        <v>0</v>
      </c>
      <c r="AB5617">
        <v>2.0901827558879442</v>
      </c>
      <c r="AC5617">
        <v>0</v>
      </c>
      <c r="AD5617">
        <v>0</v>
      </c>
      <c r="AE5617">
        <v>18.246357983236994</v>
      </c>
    </row>
    <row r="5618" spans="1:31" x14ac:dyDescent="0.25">
      <c r="A5618">
        <v>2371223</v>
      </c>
      <c r="B5618">
        <v>1</v>
      </c>
      <c r="C5618" t="s">
        <v>81</v>
      </c>
      <c r="D5618" t="s">
        <v>120</v>
      </c>
      <c r="E5618" t="s">
        <v>171</v>
      </c>
      <c r="F5618" t="s">
        <v>6030</v>
      </c>
      <c r="G5618" t="s">
        <v>168</v>
      </c>
      <c r="H5618" t="s">
        <v>135</v>
      </c>
      <c r="I5618" t="s">
        <v>136</v>
      </c>
      <c r="J5618" t="s">
        <v>137</v>
      </c>
      <c r="K5618" t="s">
        <v>138</v>
      </c>
      <c r="L5618" t="s">
        <v>16148</v>
      </c>
      <c r="M5618" t="s">
        <v>16149</v>
      </c>
      <c r="N5618">
        <v>2.2377777769999998</v>
      </c>
      <c r="O5618">
        <v>0</v>
      </c>
      <c r="P5618">
        <v>75</v>
      </c>
      <c r="Q5618">
        <v>41</v>
      </c>
      <c r="R5618">
        <v>2</v>
      </c>
      <c r="S5618">
        <v>14</v>
      </c>
      <c r="T5618">
        <v>3</v>
      </c>
      <c r="U5618">
        <v>0</v>
      </c>
      <c r="V5618">
        <v>0</v>
      </c>
      <c r="W5618">
        <v>0</v>
      </c>
      <c r="X5618">
        <v>43.90369318284975</v>
      </c>
      <c r="Y5618">
        <v>428.90591657646672</v>
      </c>
      <c r="Z5618">
        <v>7.2264417897257776</v>
      </c>
      <c r="AA5618">
        <v>60.954590756005857</v>
      </c>
      <c r="AB5618">
        <v>0.67070754514955555</v>
      </c>
      <c r="AC5618">
        <v>0</v>
      </c>
      <c r="AD5618">
        <v>0</v>
      </c>
      <c r="AE5618">
        <v>541.66134985019755</v>
      </c>
    </row>
    <row r="5619" spans="1:31" x14ac:dyDescent="0.25">
      <c r="A5619">
        <v>2371415</v>
      </c>
      <c r="B5619">
        <v>1</v>
      </c>
      <c r="C5619" t="s">
        <v>80</v>
      </c>
      <c r="D5619" t="s">
        <v>105</v>
      </c>
      <c r="E5619" t="s">
        <v>166</v>
      </c>
      <c r="F5619" t="s">
        <v>10244</v>
      </c>
      <c r="G5619" t="s">
        <v>168</v>
      </c>
      <c r="H5619" t="s">
        <v>135</v>
      </c>
      <c r="I5619" t="s">
        <v>136</v>
      </c>
      <c r="J5619" t="s">
        <v>137</v>
      </c>
      <c r="K5619" t="s">
        <v>138</v>
      </c>
      <c r="L5619" t="s">
        <v>16150</v>
      </c>
      <c r="M5619" t="s">
        <v>16151</v>
      </c>
      <c r="N5619">
        <v>0.33833333300000001</v>
      </c>
      <c r="O5619">
        <v>0</v>
      </c>
      <c r="P5619">
        <v>1805</v>
      </c>
      <c r="Q5619">
        <v>0</v>
      </c>
      <c r="R5619">
        <v>42</v>
      </c>
      <c r="S5619">
        <v>1</v>
      </c>
      <c r="T5619">
        <v>552</v>
      </c>
      <c r="U5619">
        <v>0</v>
      </c>
      <c r="V5619">
        <v>1</v>
      </c>
      <c r="W5619">
        <v>0</v>
      </c>
      <c r="X5619">
        <v>177.91015882931697</v>
      </c>
      <c r="Y5619">
        <v>0</v>
      </c>
      <c r="Z5619">
        <v>6.3052282964851623</v>
      </c>
      <c r="AA5619">
        <v>9.4770804390823642</v>
      </c>
      <c r="AB5619">
        <v>244.67144809122269</v>
      </c>
      <c r="AC5619">
        <v>0</v>
      </c>
      <c r="AD5619">
        <v>1.95745416434232</v>
      </c>
      <c r="AE5619">
        <v>440.32136982044949</v>
      </c>
    </row>
    <row r="5620" spans="1:31" x14ac:dyDescent="0.25">
      <c r="A5620">
        <v>2371515</v>
      </c>
      <c r="B5620">
        <v>1</v>
      </c>
      <c r="C5620" t="s">
        <v>81</v>
      </c>
      <c r="D5620" t="s">
        <v>120</v>
      </c>
      <c r="E5620" t="s">
        <v>171</v>
      </c>
      <c r="F5620" t="s">
        <v>4618</v>
      </c>
      <c r="G5620" t="s">
        <v>168</v>
      </c>
      <c r="H5620" t="s">
        <v>135</v>
      </c>
      <c r="I5620" t="s">
        <v>136</v>
      </c>
      <c r="J5620" t="s">
        <v>137</v>
      </c>
      <c r="K5620" t="s">
        <v>138</v>
      </c>
      <c r="L5620" t="s">
        <v>16152</v>
      </c>
      <c r="M5620" t="s">
        <v>16153</v>
      </c>
      <c r="N5620">
        <v>1.031666666</v>
      </c>
      <c r="O5620">
        <v>1</v>
      </c>
      <c r="P5620">
        <v>472</v>
      </c>
      <c r="Q5620">
        <v>31</v>
      </c>
      <c r="R5620">
        <v>42</v>
      </c>
      <c r="S5620">
        <v>7</v>
      </c>
      <c r="T5620">
        <v>36</v>
      </c>
      <c r="U5620">
        <v>1</v>
      </c>
      <c r="V5620">
        <v>0</v>
      </c>
      <c r="W5620">
        <v>0</v>
      </c>
      <c r="X5620">
        <v>91.481507976841655</v>
      </c>
      <c r="Y5620">
        <v>55.62839930862431</v>
      </c>
      <c r="Z5620">
        <v>38.53532395944378</v>
      </c>
      <c r="AA5620">
        <v>20.097469236054533</v>
      </c>
      <c r="AB5620">
        <v>16.584873054982033</v>
      </c>
      <c r="AC5620">
        <v>25.645248340842812</v>
      </c>
      <c r="AD5620">
        <v>0</v>
      </c>
      <c r="AE5620">
        <v>247.97282187678914</v>
      </c>
    </row>
    <row r="5621" spans="1:31" x14ac:dyDescent="0.25">
      <c r="A5621">
        <v>2371452</v>
      </c>
      <c r="B5621">
        <v>1</v>
      </c>
      <c r="C5621" t="s">
        <v>80</v>
      </c>
      <c r="D5621" t="s">
        <v>90</v>
      </c>
      <c r="E5621" t="s">
        <v>148</v>
      </c>
      <c r="F5621" t="s">
        <v>16154</v>
      </c>
      <c r="G5621" t="s">
        <v>292</v>
      </c>
      <c r="H5621" t="s">
        <v>151</v>
      </c>
      <c r="I5621" t="s">
        <v>136</v>
      </c>
      <c r="J5621" t="s">
        <v>137</v>
      </c>
      <c r="K5621" t="s">
        <v>138</v>
      </c>
      <c r="L5621" t="s">
        <v>16155</v>
      </c>
      <c r="M5621" t="s">
        <v>16156</v>
      </c>
      <c r="N5621">
        <v>4.2930555549999996</v>
      </c>
      <c r="O5621">
        <v>0</v>
      </c>
      <c r="P5621">
        <v>37</v>
      </c>
      <c r="Q5621">
        <v>0</v>
      </c>
      <c r="R5621">
        <v>0</v>
      </c>
      <c r="S5621">
        <v>0</v>
      </c>
      <c r="T5621">
        <v>1</v>
      </c>
      <c r="U5621">
        <v>0</v>
      </c>
      <c r="V5621">
        <v>0</v>
      </c>
      <c r="W5621">
        <v>0</v>
      </c>
      <c r="X5621">
        <v>65.200000081339169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65.200000081339169</v>
      </c>
    </row>
    <row r="5622" spans="1:31" x14ac:dyDescent="0.25">
      <c r="A5622">
        <v>2371618</v>
      </c>
      <c r="B5622">
        <v>1</v>
      </c>
      <c r="C5622" t="s">
        <v>81</v>
      </c>
      <c r="D5622" t="s">
        <v>115</v>
      </c>
      <c r="E5622" t="s">
        <v>166</v>
      </c>
      <c r="F5622" t="s">
        <v>16157</v>
      </c>
      <c r="G5622" t="s">
        <v>168</v>
      </c>
      <c r="H5622" t="s">
        <v>135</v>
      </c>
      <c r="I5622" t="s">
        <v>136</v>
      </c>
      <c r="J5622" t="s">
        <v>137</v>
      </c>
      <c r="K5622" t="s">
        <v>138</v>
      </c>
      <c r="L5622" t="s">
        <v>16158</v>
      </c>
      <c r="M5622" t="s">
        <v>16159</v>
      </c>
      <c r="N5622">
        <v>7.8888888000000004E-2</v>
      </c>
      <c r="O5622">
        <v>0</v>
      </c>
      <c r="P5622">
        <v>699</v>
      </c>
      <c r="Q5622">
        <v>4</v>
      </c>
      <c r="R5622">
        <v>79</v>
      </c>
      <c r="S5622">
        <v>4</v>
      </c>
      <c r="T5622">
        <v>33</v>
      </c>
      <c r="U5622">
        <v>0</v>
      </c>
      <c r="V5622">
        <v>0</v>
      </c>
      <c r="W5622">
        <v>0</v>
      </c>
      <c r="X5622">
        <v>7.073807579199376</v>
      </c>
      <c r="Y5622">
        <v>1.6668518270870787</v>
      </c>
      <c r="Z5622">
        <v>11.46601648521823</v>
      </c>
      <c r="AA5622">
        <v>1.0616942541715999</v>
      </c>
      <c r="AB5622">
        <v>2.07534831220143</v>
      </c>
      <c r="AC5622">
        <v>0</v>
      </c>
      <c r="AD5622">
        <v>0</v>
      </c>
      <c r="AE5622">
        <v>23.343718457877713</v>
      </c>
    </row>
    <row r="5623" spans="1:31" x14ac:dyDescent="0.25">
      <c r="A5623">
        <v>2371309</v>
      </c>
      <c r="B5623">
        <v>1</v>
      </c>
      <c r="C5623" t="s">
        <v>81</v>
      </c>
      <c r="D5623" t="s">
        <v>121</v>
      </c>
      <c r="E5623" t="s">
        <v>225</v>
      </c>
      <c r="F5623" t="s">
        <v>16160</v>
      </c>
      <c r="G5623" t="s">
        <v>219</v>
      </c>
      <c r="H5623" t="s">
        <v>151</v>
      </c>
      <c r="I5623" t="s">
        <v>136</v>
      </c>
      <c r="J5623" t="s">
        <v>137</v>
      </c>
      <c r="K5623" t="s">
        <v>138</v>
      </c>
      <c r="L5623" t="s">
        <v>16161</v>
      </c>
      <c r="M5623" t="s">
        <v>16162</v>
      </c>
      <c r="N5623">
        <v>1.730555555</v>
      </c>
      <c r="O5623">
        <v>0</v>
      </c>
      <c r="P5623">
        <v>31</v>
      </c>
      <c r="Q5623">
        <v>0</v>
      </c>
      <c r="R5623">
        <v>0</v>
      </c>
      <c r="S5623">
        <v>0</v>
      </c>
      <c r="T5623">
        <v>3</v>
      </c>
      <c r="U5623">
        <v>0</v>
      </c>
      <c r="V5623">
        <v>0</v>
      </c>
      <c r="W5623">
        <v>0</v>
      </c>
      <c r="X5623">
        <v>7.1203507126240257</v>
      </c>
      <c r="Y5623">
        <v>0</v>
      </c>
      <c r="Z5623">
        <v>0</v>
      </c>
      <c r="AA5623">
        <v>0</v>
      </c>
      <c r="AB5623">
        <v>2.2550563188689803</v>
      </c>
      <c r="AC5623">
        <v>0</v>
      </c>
      <c r="AD5623">
        <v>0</v>
      </c>
      <c r="AE5623">
        <v>9.3754070314930065</v>
      </c>
    </row>
    <row r="5624" spans="1:31" x14ac:dyDescent="0.25">
      <c r="A5624">
        <v>2371475</v>
      </c>
      <c r="B5624">
        <v>1</v>
      </c>
      <c r="C5624" t="s">
        <v>80</v>
      </c>
      <c r="D5624" t="s">
        <v>97</v>
      </c>
      <c r="E5624" t="s">
        <v>148</v>
      </c>
      <c r="F5624" t="s">
        <v>16163</v>
      </c>
      <c r="G5624" t="s">
        <v>240</v>
      </c>
      <c r="H5624" t="s">
        <v>151</v>
      </c>
      <c r="I5624" t="s">
        <v>136</v>
      </c>
      <c r="J5624" t="s">
        <v>137</v>
      </c>
      <c r="K5624" t="s">
        <v>138</v>
      </c>
      <c r="L5624" t="s">
        <v>16164</v>
      </c>
      <c r="M5624" t="s">
        <v>16165</v>
      </c>
      <c r="N5624">
        <v>1.5758333330000001</v>
      </c>
      <c r="O5624">
        <v>0</v>
      </c>
      <c r="P5624">
        <v>1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1.2134671006308499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1.2134671006308499</v>
      </c>
    </row>
    <row r="5625" spans="1:31" x14ac:dyDescent="0.25">
      <c r="A5625">
        <v>2371332</v>
      </c>
      <c r="B5625">
        <v>1</v>
      </c>
      <c r="C5625" t="s">
        <v>81</v>
      </c>
      <c r="D5625" t="s">
        <v>120</v>
      </c>
      <c r="E5625" t="s">
        <v>171</v>
      </c>
      <c r="F5625" t="s">
        <v>16166</v>
      </c>
      <c r="G5625" t="s">
        <v>168</v>
      </c>
      <c r="H5625" t="s">
        <v>135</v>
      </c>
      <c r="I5625" t="s">
        <v>136</v>
      </c>
      <c r="J5625" t="s">
        <v>137</v>
      </c>
      <c r="K5625" t="s">
        <v>138</v>
      </c>
      <c r="L5625" t="s">
        <v>16167</v>
      </c>
      <c r="M5625" t="s">
        <v>16168</v>
      </c>
      <c r="N5625">
        <v>0.63305555499999999</v>
      </c>
      <c r="O5625">
        <v>0</v>
      </c>
      <c r="P5625">
        <v>346</v>
      </c>
      <c r="Q5625">
        <v>82</v>
      </c>
      <c r="R5625">
        <v>40</v>
      </c>
      <c r="S5625">
        <v>6</v>
      </c>
      <c r="T5625">
        <v>54</v>
      </c>
      <c r="U5625">
        <v>1</v>
      </c>
      <c r="V5625">
        <v>0</v>
      </c>
      <c r="W5625">
        <v>0</v>
      </c>
      <c r="X5625">
        <v>50.216323970920257</v>
      </c>
      <c r="Y5625">
        <v>458.71304755153176</v>
      </c>
      <c r="Z5625">
        <v>126.29427418574208</v>
      </c>
      <c r="AA5625">
        <v>17.48052112142194</v>
      </c>
      <c r="AB5625">
        <v>20.386899355378016</v>
      </c>
      <c r="AC5625">
        <v>168.72652679888273</v>
      </c>
      <c r="AD5625">
        <v>0</v>
      </c>
      <c r="AE5625">
        <v>841.81759298387669</v>
      </c>
    </row>
    <row r="5626" spans="1:31" x14ac:dyDescent="0.25">
      <c r="A5626">
        <v>2371352</v>
      </c>
      <c r="B5626">
        <v>1</v>
      </c>
      <c r="C5626" t="s">
        <v>80</v>
      </c>
      <c r="D5626" t="s">
        <v>104</v>
      </c>
      <c r="E5626" t="s">
        <v>171</v>
      </c>
      <c r="F5626" t="s">
        <v>5388</v>
      </c>
      <c r="G5626" t="s">
        <v>244</v>
      </c>
      <c r="H5626" t="s">
        <v>135</v>
      </c>
      <c r="I5626" t="s">
        <v>136</v>
      </c>
      <c r="J5626" t="s">
        <v>137</v>
      </c>
      <c r="K5626" t="s">
        <v>245</v>
      </c>
      <c r="L5626" t="s">
        <v>16169</v>
      </c>
      <c r="M5626" t="s">
        <v>16170</v>
      </c>
      <c r="N5626">
        <v>2.3172222219999998</v>
      </c>
      <c r="O5626">
        <v>4</v>
      </c>
      <c r="P5626">
        <v>27</v>
      </c>
      <c r="Q5626">
        <v>25</v>
      </c>
      <c r="R5626">
        <v>41</v>
      </c>
      <c r="S5626">
        <v>10</v>
      </c>
      <c r="T5626">
        <v>22</v>
      </c>
      <c r="U5626">
        <v>0</v>
      </c>
      <c r="V5626">
        <v>0</v>
      </c>
      <c r="W5626">
        <v>5.0838315812818751</v>
      </c>
      <c r="X5626">
        <v>17.144835901421452</v>
      </c>
      <c r="Y5626">
        <v>99.274869172063447</v>
      </c>
      <c r="Z5626">
        <v>148.56050493577646</v>
      </c>
      <c r="AA5626">
        <v>25.431432206104432</v>
      </c>
      <c r="AB5626">
        <v>24.792505127400918</v>
      </c>
      <c r="AC5626">
        <v>0</v>
      </c>
      <c r="AD5626">
        <v>0</v>
      </c>
      <c r="AE5626">
        <v>320.28797892404862</v>
      </c>
    </row>
    <row r="5627" spans="1:31" x14ac:dyDescent="0.25">
      <c r="A5627">
        <v>2371538</v>
      </c>
      <c r="B5627">
        <v>1</v>
      </c>
      <c r="C5627" t="s">
        <v>80</v>
      </c>
      <c r="D5627" t="s">
        <v>94</v>
      </c>
      <c r="E5627" t="s">
        <v>225</v>
      </c>
      <c r="F5627" t="s">
        <v>16171</v>
      </c>
      <c r="G5627" t="s">
        <v>181</v>
      </c>
      <c r="H5627" t="s">
        <v>151</v>
      </c>
      <c r="I5627" t="s">
        <v>136</v>
      </c>
      <c r="J5627" t="s">
        <v>3</v>
      </c>
      <c r="K5627" t="s">
        <v>138</v>
      </c>
      <c r="L5627" t="s">
        <v>16172</v>
      </c>
      <c r="M5627" t="s">
        <v>16173</v>
      </c>
      <c r="N5627">
        <v>2.611111111</v>
      </c>
      <c r="O5627">
        <v>0</v>
      </c>
      <c r="P5627">
        <v>49</v>
      </c>
      <c r="Q5627">
        <v>0</v>
      </c>
      <c r="R5627">
        <v>7</v>
      </c>
      <c r="S5627">
        <v>0</v>
      </c>
      <c r="T5627">
        <v>8</v>
      </c>
      <c r="U5627">
        <v>0</v>
      </c>
      <c r="V5627">
        <v>0</v>
      </c>
      <c r="W5627">
        <v>0</v>
      </c>
      <c r="X5627">
        <v>35.23444870050708</v>
      </c>
      <c r="Y5627">
        <v>0</v>
      </c>
      <c r="Z5627">
        <v>26.322530213861981</v>
      </c>
      <c r="AA5627">
        <v>0</v>
      </c>
      <c r="AB5627">
        <v>6.9991515406278708</v>
      </c>
      <c r="AC5627">
        <v>0</v>
      </c>
      <c r="AD5627">
        <v>0</v>
      </c>
      <c r="AE5627">
        <v>68.556130454996932</v>
      </c>
    </row>
    <row r="5628" spans="1:31" x14ac:dyDescent="0.25">
      <c r="A5628">
        <v>2371289</v>
      </c>
      <c r="B5628">
        <v>1</v>
      </c>
      <c r="C5628" t="s">
        <v>81</v>
      </c>
      <c r="D5628" t="s">
        <v>125</v>
      </c>
      <c r="E5628" t="s">
        <v>132</v>
      </c>
      <c r="F5628" t="s">
        <v>16174</v>
      </c>
      <c r="G5628" t="s">
        <v>134</v>
      </c>
      <c r="H5628" t="s">
        <v>135</v>
      </c>
      <c r="I5628" t="s">
        <v>136</v>
      </c>
      <c r="J5628" t="s">
        <v>137</v>
      </c>
      <c r="K5628" t="s">
        <v>138</v>
      </c>
      <c r="L5628" t="s">
        <v>16175</v>
      </c>
      <c r="M5628" t="s">
        <v>16176</v>
      </c>
      <c r="N5628">
        <v>0.48666666600000003</v>
      </c>
      <c r="O5628">
        <v>0</v>
      </c>
      <c r="P5628">
        <v>0</v>
      </c>
      <c r="Q5628">
        <v>0</v>
      </c>
      <c r="R5628">
        <v>14</v>
      </c>
      <c r="S5628">
        <v>1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6.0462778384512008</v>
      </c>
      <c r="AA5628">
        <v>2.6703928694732806</v>
      </c>
      <c r="AB5628">
        <v>0</v>
      </c>
      <c r="AC5628">
        <v>0</v>
      </c>
      <c r="AD5628">
        <v>0</v>
      </c>
      <c r="AE5628">
        <v>8.7166707079244823</v>
      </c>
    </row>
    <row r="5629" spans="1:31" x14ac:dyDescent="0.25">
      <c r="A5629">
        <v>2371246</v>
      </c>
      <c r="B5629">
        <v>1</v>
      </c>
      <c r="C5629" t="s">
        <v>80</v>
      </c>
      <c r="D5629" t="s">
        <v>97</v>
      </c>
      <c r="E5629" t="s">
        <v>166</v>
      </c>
      <c r="F5629" t="s">
        <v>16177</v>
      </c>
      <c r="G5629" t="s">
        <v>168</v>
      </c>
      <c r="H5629" t="s">
        <v>135</v>
      </c>
      <c r="I5629" t="s">
        <v>136</v>
      </c>
      <c r="J5629" t="s">
        <v>137</v>
      </c>
      <c r="K5629" t="s">
        <v>138</v>
      </c>
      <c r="L5629" t="s">
        <v>16178</v>
      </c>
      <c r="M5629" t="s">
        <v>16179</v>
      </c>
      <c r="N5629">
        <v>0.513055555</v>
      </c>
      <c r="O5629">
        <v>32</v>
      </c>
      <c r="P5629">
        <v>7079</v>
      </c>
      <c r="Q5629">
        <v>4</v>
      </c>
      <c r="R5629">
        <v>136</v>
      </c>
      <c r="S5629">
        <v>17</v>
      </c>
      <c r="T5629">
        <v>763</v>
      </c>
      <c r="U5629">
        <v>0</v>
      </c>
      <c r="V5629">
        <v>1</v>
      </c>
      <c r="W5629">
        <v>137.98291924701837</v>
      </c>
      <c r="X5629">
        <v>1145.5175856886995</v>
      </c>
      <c r="Y5629">
        <v>2.4050250495060994</v>
      </c>
      <c r="Z5629">
        <v>38.560100729883466</v>
      </c>
      <c r="AA5629">
        <v>88.249696370569922</v>
      </c>
      <c r="AB5629">
        <v>395.08347038684099</v>
      </c>
      <c r="AC5629">
        <v>0</v>
      </c>
      <c r="AD5629">
        <v>2.9137629292668454</v>
      </c>
      <c r="AE5629">
        <v>1810.7125604017851</v>
      </c>
    </row>
    <row r="5630" spans="1:31" x14ac:dyDescent="0.25">
      <c r="A5630">
        <v>2371638</v>
      </c>
      <c r="B5630">
        <v>1</v>
      </c>
      <c r="C5630" t="s">
        <v>80</v>
      </c>
      <c r="D5630" t="s">
        <v>92</v>
      </c>
      <c r="E5630" t="s">
        <v>154</v>
      </c>
      <c r="F5630" t="s">
        <v>16054</v>
      </c>
      <c r="G5630" t="s">
        <v>489</v>
      </c>
      <c r="H5630" t="s">
        <v>151</v>
      </c>
      <c r="I5630" t="s">
        <v>136</v>
      </c>
      <c r="J5630" t="s">
        <v>137</v>
      </c>
      <c r="K5630" t="s">
        <v>138</v>
      </c>
      <c r="L5630" t="s">
        <v>16180</v>
      </c>
      <c r="M5630" t="s">
        <v>16181</v>
      </c>
      <c r="N5630">
        <v>0.26861111100000001</v>
      </c>
      <c r="O5630">
        <v>0</v>
      </c>
      <c r="P5630">
        <v>65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5.6062509242272895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5.6062509242272895</v>
      </c>
    </row>
    <row r="5631" spans="1:31" x14ac:dyDescent="0.25">
      <c r="A5631">
        <v>2371464</v>
      </c>
      <c r="B5631">
        <v>1</v>
      </c>
      <c r="C5631" t="s">
        <v>80</v>
      </c>
      <c r="D5631" t="s">
        <v>100</v>
      </c>
      <c r="E5631" t="s">
        <v>148</v>
      </c>
      <c r="F5631" t="s">
        <v>16182</v>
      </c>
      <c r="G5631" t="s">
        <v>240</v>
      </c>
      <c r="H5631" t="s">
        <v>151</v>
      </c>
      <c r="I5631" t="s">
        <v>136</v>
      </c>
      <c r="J5631" t="s">
        <v>137</v>
      </c>
      <c r="K5631" t="s">
        <v>138</v>
      </c>
      <c r="L5631" t="s">
        <v>16183</v>
      </c>
      <c r="M5631" t="s">
        <v>16184</v>
      </c>
      <c r="N5631">
        <v>1.7880555549999999</v>
      </c>
      <c r="O5631">
        <v>0</v>
      </c>
      <c r="P5631">
        <v>11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5.800500353061028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5.800500353061028</v>
      </c>
    </row>
    <row r="5632" spans="1:31" x14ac:dyDescent="0.25">
      <c r="A5632">
        <v>2379908</v>
      </c>
      <c r="B5632">
        <v>1</v>
      </c>
      <c r="C5632" t="s">
        <v>81</v>
      </c>
      <c r="D5632" t="s">
        <v>112</v>
      </c>
      <c r="E5632" t="s">
        <v>132</v>
      </c>
      <c r="F5632" t="s">
        <v>16185</v>
      </c>
      <c r="G5632" t="s">
        <v>168</v>
      </c>
      <c r="H5632" t="s">
        <v>135</v>
      </c>
      <c r="I5632" t="s">
        <v>136</v>
      </c>
      <c r="J5632" t="s">
        <v>137</v>
      </c>
      <c r="K5632" t="s">
        <v>138</v>
      </c>
      <c r="L5632" t="s">
        <v>15678</v>
      </c>
      <c r="M5632" t="s">
        <v>16186</v>
      </c>
      <c r="N5632">
        <v>0.6</v>
      </c>
      <c r="O5632">
        <v>0</v>
      </c>
      <c r="P5632">
        <v>14387</v>
      </c>
      <c r="Q5632">
        <v>1</v>
      </c>
      <c r="R5632">
        <v>132</v>
      </c>
      <c r="S5632">
        <v>70</v>
      </c>
      <c r="T5632">
        <v>2194</v>
      </c>
      <c r="U5632">
        <v>11</v>
      </c>
      <c r="V5632">
        <v>11</v>
      </c>
      <c r="W5632">
        <v>0</v>
      </c>
      <c r="X5632">
        <v>2092.0848758768439</v>
      </c>
      <c r="Y5632">
        <v>2.5573422300053332</v>
      </c>
      <c r="Z5632">
        <v>82.873654763335068</v>
      </c>
      <c r="AA5632">
        <v>529.64745387871426</v>
      </c>
      <c r="AB5632">
        <v>1197.9019288352811</v>
      </c>
      <c r="AC5632">
        <v>235.1617910613036</v>
      </c>
      <c r="AD5632">
        <v>38.03557638623947</v>
      </c>
      <c r="AE5632">
        <v>4178.2626230317237</v>
      </c>
    </row>
    <row r="5633" spans="1:31" x14ac:dyDescent="0.25">
      <c r="A5633">
        <v>2371627</v>
      </c>
      <c r="B5633">
        <v>1</v>
      </c>
      <c r="C5633" t="s">
        <v>81</v>
      </c>
      <c r="D5633" t="s">
        <v>116</v>
      </c>
      <c r="E5633" t="s">
        <v>132</v>
      </c>
      <c r="F5633" t="s">
        <v>16187</v>
      </c>
      <c r="G5633" t="s">
        <v>134</v>
      </c>
      <c r="H5633" t="s">
        <v>135</v>
      </c>
      <c r="I5633" t="s">
        <v>136</v>
      </c>
      <c r="J5633" t="s">
        <v>137</v>
      </c>
      <c r="K5633" t="s">
        <v>138</v>
      </c>
      <c r="L5633" t="s">
        <v>16188</v>
      </c>
      <c r="M5633" t="s">
        <v>16189</v>
      </c>
      <c r="N5633">
        <v>1.3630555550000001</v>
      </c>
      <c r="O5633">
        <v>0</v>
      </c>
      <c r="P5633">
        <v>22</v>
      </c>
      <c r="Q5633">
        <v>0</v>
      </c>
      <c r="R5633">
        <v>2</v>
      </c>
      <c r="S5633">
        <v>0</v>
      </c>
      <c r="T5633">
        <v>10</v>
      </c>
      <c r="U5633">
        <v>0</v>
      </c>
      <c r="V5633">
        <v>1</v>
      </c>
      <c r="W5633">
        <v>0</v>
      </c>
      <c r="X5633">
        <v>6.3391712233426345</v>
      </c>
      <c r="Y5633">
        <v>0</v>
      </c>
      <c r="Z5633">
        <v>3.9561882163925608</v>
      </c>
      <c r="AA5633">
        <v>0</v>
      </c>
      <c r="AB5633">
        <v>2.0571343381391367</v>
      </c>
      <c r="AC5633">
        <v>0</v>
      </c>
      <c r="AD5633">
        <v>1.2162249974151467</v>
      </c>
      <c r="AE5633">
        <v>13.568718775289479</v>
      </c>
    </row>
    <row r="5634" spans="1:31" x14ac:dyDescent="0.25">
      <c r="A5634">
        <v>2371278</v>
      </c>
      <c r="B5634">
        <v>1</v>
      </c>
      <c r="C5634" t="s">
        <v>80</v>
      </c>
      <c r="D5634" t="s">
        <v>109</v>
      </c>
      <c r="E5634" t="s">
        <v>154</v>
      </c>
      <c r="F5634" t="s">
        <v>16190</v>
      </c>
      <c r="G5634" t="s">
        <v>244</v>
      </c>
      <c r="H5634" t="s">
        <v>151</v>
      </c>
      <c r="I5634" t="s">
        <v>136</v>
      </c>
      <c r="J5634" t="s">
        <v>137</v>
      </c>
      <c r="K5634" t="s">
        <v>245</v>
      </c>
      <c r="L5634" t="s">
        <v>16191</v>
      </c>
      <c r="M5634" t="s">
        <v>16192</v>
      </c>
      <c r="N5634">
        <v>1.170833333</v>
      </c>
      <c r="O5634">
        <v>0</v>
      </c>
      <c r="P5634">
        <v>202</v>
      </c>
      <c r="Q5634">
        <v>0</v>
      </c>
      <c r="R5634">
        <v>0</v>
      </c>
      <c r="S5634">
        <v>0</v>
      </c>
      <c r="T5634">
        <v>29</v>
      </c>
      <c r="U5634">
        <v>0</v>
      </c>
      <c r="V5634">
        <v>0</v>
      </c>
      <c r="W5634">
        <v>0</v>
      </c>
      <c r="X5634">
        <v>30.641560715819338</v>
      </c>
      <c r="Y5634">
        <v>0</v>
      </c>
      <c r="Z5634">
        <v>0</v>
      </c>
      <c r="AA5634">
        <v>0</v>
      </c>
      <c r="AB5634">
        <v>11.800443216924977</v>
      </c>
      <c r="AC5634">
        <v>0</v>
      </c>
      <c r="AD5634">
        <v>0</v>
      </c>
      <c r="AE5634">
        <v>42.442003932744313</v>
      </c>
    </row>
    <row r="5635" spans="1:31" x14ac:dyDescent="0.25">
      <c r="A5635">
        <v>2371458</v>
      </c>
      <c r="B5635">
        <v>1</v>
      </c>
      <c r="C5635" t="s">
        <v>80</v>
      </c>
      <c r="D5635" t="s">
        <v>100</v>
      </c>
      <c r="E5635" t="s">
        <v>148</v>
      </c>
      <c r="F5635" t="s">
        <v>16193</v>
      </c>
      <c r="G5635" t="s">
        <v>160</v>
      </c>
      <c r="H5635" t="s">
        <v>151</v>
      </c>
      <c r="I5635" t="s">
        <v>136</v>
      </c>
      <c r="J5635" t="s">
        <v>137</v>
      </c>
      <c r="K5635" t="s">
        <v>138</v>
      </c>
      <c r="L5635" t="s">
        <v>16194</v>
      </c>
      <c r="M5635" t="s">
        <v>16195</v>
      </c>
      <c r="N5635">
        <v>2.935277777</v>
      </c>
      <c r="O5635">
        <v>0</v>
      </c>
      <c r="P5635">
        <v>1</v>
      </c>
      <c r="Q5635">
        <v>0</v>
      </c>
      <c r="R5635">
        <v>1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1.2514075067486667</v>
      </c>
      <c r="Y5635">
        <v>0</v>
      </c>
      <c r="Z5635">
        <v>4.95537446184332</v>
      </c>
      <c r="AA5635">
        <v>0</v>
      </c>
      <c r="AB5635">
        <v>0</v>
      </c>
      <c r="AC5635">
        <v>0</v>
      </c>
      <c r="AD5635">
        <v>0</v>
      </c>
      <c r="AE5635">
        <v>6.2067819685919865</v>
      </c>
    </row>
    <row r="5636" spans="1:31" x14ac:dyDescent="0.25">
      <c r="A5636">
        <v>2371272</v>
      </c>
      <c r="B5636">
        <v>1</v>
      </c>
      <c r="C5636" t="s">
        <v>81</v>
      </c>
      <c r="D5636" t="s">
        <v>122</v>
      </c>
      <c r="E5636" t="s">
        <v>166</v>
      </c>
      <c r="F5636" t="s">
        <v>16196</v>
      </c>
      <c r="G5636" t="s">
        <v>168</v>
      </c>
      <c r="H5636" t="s">
        <v>135</v>
      </c>
      <c r="I5636" t="s">
        <v>136</v>
      </c>
      <c r="J5636" t="s">
        <v>137</v>
      </c>
      <c r="K5636" t="s">
        <v>138</v>
      </c>
      <c r="L5636" t="s">
        <v>16104</v>
      </c>
      <c r="M5636" t="s">
        <v>16197</v>
      </c>
      <c r="N5636">
        <v>0.29555555500000003</v>
      </c>
      <c r="O5636">
        <v>1</v>
      </c>
      <c r="P5636">
        <v>277</v>
      </c>
      <c r="Q5636">
        <v>0</v>
      </c>
      <c r="R5636">
        <v>12</v>
      </c>
      <c r="S5636">
        <v>13</v>
      </c>
      <c r="T5636">
        <v>53</v>
      </c>
      <c r="U5636">
        <v>9</v>
      </c>
      <c r="V5636">
        <v>0</v>
      </c>
      <c r="W5636">
        <v>0.16747410904006224</v>
      </c>
      <c r="X5636">
        <v>15.147926656375535</v>
      </c>
      <c r="Y5636">
        <v>0</v>
      </c>
      <c r="Z5636">
        <v>0.58096777401600008</v>
      </c>
      <c r="AA5636">
        <v>15.058239777379555</v>
      </c>
      <c r="AB5636">
        <v>21.584831028291841</v>
      </c>
      <c r="AC5636">
        <v>1138.9240841305011</v>
      </c>
      <c r="AD5636">
        <v>0</v>
      </c>
      <c r="AE5636">
        <v>1191.463523475604</v>
      </c>
    </row>
    <row r="5637" spans="1:31" x14ac:dyDescent="0.25">
      <c r="A5637">
        <v>2371318</v>
      </c>
      <c r="B5637">
        <v>1</v>
      </c>
      <c r="C5637" t="s">
        <v>81</v>
      </c>
      <c r="D5637" t="s">
        <v>120</v>
      </c>
      <c r="E5637" t="s">
        <v>132</v>
      </c>
      <c r="F5637" t="s">
        <v>16198</v>
      </c>
      <c r="G5637" t="s">
        <v>134</v>
      </c>
      <c r="H5637" t="s">
        <v>135</v>
      </c>
      <c r="I5637" t="s">
        <v>136</v>
      </c>
      <c r="J5637" t="s">
        <v>137</v>
      </c>
      <c r="K5637" t="s">
        <v>138</v>
      </c>
      <c r="L5637" t="s">
        <v>16199</v>
      </c>
      <c r="M5637" t="s">
        <v>16200</v>
      </c>
      <c r="N5637">
        <v>0.79694444399999997</v>
      </c>
      <c r="O5637">
        <v>0</v>
      </c>
      <c r="P5637">
        <v>0</v>
      </c>
      <c r="Q5637">
        <v>4</v>
      </c>
      <c r="R5637">
        <v>33</v>
      </c>
      <c r="S5637">
        <v>1</v>
      </c>
      <c r="T5637">
        <v>4</v>
      </c>
      <c r="U5637">
        <v>0</v>
      </c>
      <c r="V5637">
        <v>0</v>
      </c>
      <c r="W5637">
        <v>0</v>
      </c>
      <c r="X5637">
        <v>0</v>
      </c>
      <c r="Y5637">
        <v>13.662953244952671</v>
      </c>
      <c r="Z5637">
        <v>151.44048511251219</v>
      </c>
      <c r="AA5637">
        <v>5.6573573314515597</v>
      </c>
      <c r="AB5637">
        <v>27.056899675663846</v>
      </c>
      <c r="AC5637">
        <v>0</v>
      </c>
      <c r="AD5637">
        <v>0</v>
      </c>
      <c r="AE5637">
        <v>197.81769536458026</v>
      </c>
    </row>
    <row r="5638" spans="1:31" x14ac:dyDescent="0.25">
      <c r="A5638">
        <v>2371564</v>
      </c>
      <c r="B5638">
        <v>1</v>
      </c>
      <c r="C5638" t="s">
        <v>80</v>
      </c>
      <c r="D5638" t="s">
        <v>92</v>
      </c>
      <c r="E5638" t="s">
        <v>166</v>
      </c>
      <c r="F5638" t="s">
        <v>5143</v>
      </c>
      <c r="G5638" t="s">
        <v>168</v>
      </c>
      <c r="H5638" t="s">
        <v>135</v>
      </c>
      <c r="I5638" t="s">
        <v>136</v>
      </c>
      <c r="J5638" t="s">
        <v>137</v>
      </c>
      <c r="K5638" t="s">
        <v>138</v>
      </c>
      <c r="L5638" t="s">
        <v>16201</v>
      </c>
      <c r="M5638" t="s">
        <v>16202</v>
      </c>
      <c r="N5638">
        <v>0.13888888799999999</v>
      </c>
      <c r="O5638">
        <v>8</v>
      </c>
      <c r="P5638">
        <v>3241</v>
      </c>
      <c r="Q5638">
        <v>16</v>
      </c>
      <c r="R5638">
        <v>454</v>
      </c>
      <c r="S5638">
        <v>33</v>
      </c>
      <c r="T5638">
        <v>435</v>
      </c>
      <c r="U5638">
        <v>1</v>
      </c>
      <c r="V5638">
        <v>3</v>
      </c>
      <c r="W5638">
        <v>19.915009408937085</v>
      </c>
      <c r="X5638">
        <v>175.44778613088434</v>
      </c>
      <c r="Y5638">
        <v>7.843628494199999</v>
      </c>
      <c r="Z5638">
        <v>66.840150195556689</v>
      </c>
      <c r="AA5638">
        <v>23.593353431068614</v>
      </c>
      <c r="AB5638">
        <v>66.429983665430157</v>
      </c>
      <c r="AC5638">
        <v>9.8941502747708334</v>
      </c>
      <c r="AD5638">
        <v>0.1449956542011111</v>
      </c>
      <c r="AE5638">
        <v>370.10905725504887</v>
      </c>
    </row>
    <row r="5639" spans="1:31" x14ac:dyDescent="0.25">
      <c r="A5639">
        <v>2371335</v>
      </c>
      <c r="B5639">
        <v>1</v>
      </c>
      <c r="C5639" t="s">
        <v>80</v>
      </c>
      <c r="D5639" t="s">
        <v>104</v>
      </c>
      <c r="E5639" t="s">
        <v>132</v>
      </c>
      <c r="F5639" t="s">
        <v>10576</v>
      </c>
      <c r="G5639" t="s">
        <v>244</v>
      </c>
      <c r="H5639" t="s">
        <v>135</v>
      </c>
      <c r="I5639" t="s">
        <v>136</v>
      </c>
      <c r="J5639" t="s">
        <v>137</v>
      </c>
      <c r="K5639" t="s">
        <v>245</v>
      </c>
      <c r="L5639" t="s">
        <v>16203</v>
      </c>
      <c r="M5639" t="s">
        <v>16204</v>
      </c>
      <c r="N5639">
        <v>3.5422222219999999</v>
      </c>
      <c r="O5639">
        <v>10</v>
      </c>
      <c r="P5639">
        <v>36</v>
      </c>
      <c r="Q5639">
        <v>59</v>
      </c>
      <c r="R5639">
        <v>198</v>
      </c>
      <c r="S5639">
        <v>22</v>
      </c>
      <c r="T5639">
        <v>49</v>
      </c>
      <c r="U5639">
        <v>6</v>
      </c>
      <c r="V5639">
        <v>0</v>
      </c>
      <c r="W5639">
        <v>13.990521839719998</v>
      </c>
      <c r="X5639">
        <v>45.619475554155521</v>
      </c>
      <c r="Y5639">
        <v>684.48728216076427</v>
      </c>
      <c r="Z5639">
        <v>374.14406329204633</v>
      </c>
      <c r="AA5639">
        <v>252.31832398337644</v>
      </c>
      <c r="AB5639">
        <v>203.08849993684524</v>
      </c>
      <c r="AC5639">
        <v>1868.3332177478874</v>
      </c>
      <c r="AD5639">
        <v>0</v>
      </c>
      <c r="AE5639">
        <v>3441.9813845147955</v>
      </c>
    </row>
    <row r="5640" spans="1:31" x14ac:dyDescent="0.25">
      <c r="A5640">
        <v>2371521</v>
      </c>
      <c r="B5640">
        <v>1</v>
      </c>
      <c r="C5640" t="s">
        <v>80</v>
      </c>
      <c r="D5640" t="s">
        <v>103</v>
      </c>
      <c r="E5640" t="s">
        <v>148</v>
      </c>
      <c r="F5640" t="s">
        <v>16205</v>
      </c>
      <c r="G5640" t="s">
        <v>489</v>
      </c>
      <c r="H5640" t="s">
        <v>151</v>
      </c>
      <c r="I5640" t="s">
        <v>136</v>
      </c>
      <c r="J5640" t="s">
        <v>137</v>
      </c>
      <c r="K5640" t="s">
        <v>138</v>
      </c>
      <c r="L5640" t="s">
        <v>16206</v>
      </c>
      <c r="M5640" t="s">
        <v>16207</v>
      </c>
      <c r="N5640">
        <v>0.32750000000000001</v>
      </c>
      <c r="O5640">
        <v>0</v>
      </c>
      <c r="P5640">
        <v>2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0.22773097978626669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0.22773097978626669</v>
      </c>
    </row>
    <row r="5641" spans="1:31" x14ac:dyDescent="0.25">
      <c r="A5641">
        <v>2371378</v>
      </c>
      <c r="B5641">
        <v>1</v>
      </c>
      <c r="C5641" t="s">
        <v>80</v>
      </c>
      <c r="D5641" t="s">
        <v>106</v>
      </c>
      <c r="E5641" t="s">
        <v>171</v>
      </c>
      <c r="F5641" t="s">
        <v>11474</v>
      </c>
      <c r="G5641" t="s">
        <v>244</v>
      </c>
      <c r="H5641" t="s">
        <v>135</v>
      </c>
      <c r="I5641" t="s">
        <v>136</v>
      </c>
      <c r="J5641" t="s">
        <v>137</v>
      </c>
      <c r="K5641" t="s">
        <v>245</v>
      </c>
      <c r="L5641" t="s">
        <v>16208</v>
      </c>
      <c r="M5641" t="s">
        <v>16209</v>
      </c>
      <c r="N5641">
        <v>2.665</v>
      </c>
      <c r="O5641">
        <v>0</v>
      </c>
      <c r="P5641">
        <v>78</v>
      </c>
      <c r="Q5641">
        <v>14</v>
      </c>
      <c r="R5641">
        <v>24</v>
      </c>
      <c r="S5641">
        <v>4</v>
      </c>
      <c r="T5641">
        <v>18</v>
      </c>
      <c r="U5641">
        <v>1</v>
      </c>
      <c r="V5641">
        <v>0</v>
      </c>
      <c r="W5641">
        <v>0</v>
      </c>
      <c r="X5641">
        <v>101.29531214523556</v>
      </c>
      <c r="Y5641">
        <v>365.11236825307691</v>
      </c>
      <c r="Z5641">
        <v>281.45337241450034</v>
      </c>
      <c r="AA5641">
        <v>84.386302289265046</v>
      </c>
      <c r="AB5641">
        <v>142.16857186763005</v>
      </c>
      <c r="AC5641">
        <v>271.2839883662615</v>
      </c>
      <c r="AD5641">
        <v>0</v>
      </c>
      <c r="AE5641">
        <v>1245.6999153359693</v>
      </c>
    </row>
    <row r="5642" spans="1:31" x14ac:dyDescent="0.25">
      <c r="A5642">
        <v>2371504</v>
      </c>
      <c r="B5642">
        <v>1</v>
      </c>
      <c r="C5642" t="s">
        <v>81</v>
      </c>
      <c r="D5642" t="s">
        <v>116</v>
      </c>
      <c r="E5642" t="s">
        <v>148</v>
      </c>
      <c r="F5642" t="s">
        <v>16210</v>
      </c>
      <c r="G5642" t="s">
        <v>150</v>
      </c>
      <c r="H5642" t="s">
        <v>151</v>
      </c>
      <c r="I5642" t="s">
        <v>136</v>
      </c>
      <c r="J5642" t="s">
        <v>137</v>
      </c>
      <c r="K5642" t="s">
        <v>138</v>
      </c>
      <c r="L5642" t="s">
        <v>16211</v>
      </c>
      <c r="M5642" t="s">
        <v>16212</v>
      </c>
      <c r="N5642">
        <v>0.81861111099999995</v>
      </c>
      <c r="O5642">
        <v>0</v>
      </c>
      <c r="P5642">
        <v>16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2.9148023990741208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2.9148023990741208</v>
      </c>
    </row>
    <row r="5643" spans="1:31" x14ac:dyDescent="0.25">
      <c r="A5643">
        <v>2371527</v>
      </c>
      <c r="B5643">
        <v>1</v>
      </c>
      <c r="C5643" t="s">
        <v>80</v>
      </c>
      <c r="D5643" t="s">
        <v>101</v>
      </c>
      <c r="E5643" t="s">
        <v>171</v>
      </c>
      <c r="F5643" t="s">
        <v>16213</v>
      </c>
      <c r="G5643" t="s">
        <v>168</v>
      </c>
      <c r="H5643" t="s">
        <v>135</v>
      </c>
      <c r="I5643" t="s">
        <v>136</v>
      </c>
      <c r="J5643" t="s">
        <v>137</v>
      </c>
      <c r="K5643" t="s">
        <v>138</v>
      </c>
      <c r="L5643" t="s">
        <v>16214</v>
      </c>
      <c r="M5643" t="s">
        <v>16215</v>
      </c>
      <c r="N5643">
        <v>1.245833333</v>
      </c>
      <c r="O5643">
        <v>0</v>
      </c>
      <c r="P5643">
        <v>0</v>
      </c>
      <c r="Q5643">
        <v>0</v>
      </c>
      <c r="R5643">
        <v>0</v>
      </c>
      <c r="S5643">
        <v>6</v>
      </c>
      <c r="T5643">
        <v>43</v>
      </c>
      <c r="U5643">
        <v>1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4221.3499384000042</v>
      </c>
      <c r="AB5643">
        <v>19.044876850452209</v>
      </c>
      <c r="AC5643">
        <v>94.971954645024638</v>
      </c>
      <c r="AD5643">
        <v>0</v>
      </c>
      <c r="AE5643">
        <v>4335.3667698954805</v>
      </c>
    </row>
    <row r="5644" spans="1:31" x14ac:dyDescent="0.25">
      <c r="A5644">
        <v>2359445</v>
      </c>
      <c r="B5644">
        <v>1</v>
      </c>
      <c r="C5644" t="s">
        <v>80</v>
      </c>
      <c r="D5644" t="s">
        <v>82</v>
      </c>
      <c r="E5644" t="s">
        <v>154</v>
      </c>
      <c r="F5644" t="s">
        <v>16216</v>
      </c>
      <c r="G5644" t="s">
        <v>156</v>
      </c>
      <c r="H5644" t="s">
        <v>151</v>
      </c>
      <c r="I5644" t="s">
        <v>136</v>
      </c>
      <c r="J5644" t="s">
        <v>137</v>
      </c>
      <c r="K5644" t="s">
        <v>138</v>
      </c>
      <c r="L5644" t="s">
        <v>16217</v>
      </c>
      <c r="M5644" t="s">
        <v>16218</v>
      </c>
      <c r="N5644">
        <v>0.45</v>
      </c>
      <c r="O5644">
        <v>0</v>
      </c>
      <c r="P5644">
        <v>954</v>
      </c>
      <c r="Q5644">
        <v>0</v>
      </c>
      <c r="R5644">
        <v>0</v>
      </c>
      <c r="S5644">
        <v>0</v>
      </c>
      <c r="T5644">
        <v>30</v>
      </c>
      <c r="U5644">
        <v>0</v>
      </c>
      <c r="V5644">
        <v>0</v>
      </c>
      <c r="W5644">
        <v>0</v>
      </c>
      <c r="X5644">
        <v>139.0369957374389</v>
      </c>
      <c r="Y5644">
        <v>0</v>
      </c>
      <c r="Z5644">
        <v>0</v>
      </c>
      <c r="AA5644">
        <v>0</v>
      </c>
      <c r="AB5644">
        <v>6.4898819794344718</v>
      </c>
      <c r="AC5644">
        <v>0</v>
      </c>
      <c r="AD5644">
        <v>0</v>
      </c>
      <c r="AE5644">
        <v>145.52687771687337</v>
      </c>
    </row>
    <row r="5645" spans="1:31" x14ac:dyDescent="0.25">
      <c r="A5645">
        <v>2359139</v>
      </c>
      <c r="B5645">
        <v>1</v>
      </c>
      <c r="C5645" t="s">
        <v>80</v>
      </c>
      <c r="D5645" t="s">
        <v>84</v>
      </c>
      <c r="E5645" t="s">
        <v>175</v>
      </c>
      <c r="F5645" t="s">
        <v>16219</v>
      </c>
      <c r="G5645" t="s">
        <v>284</v>
      </c>
      <c r="H5645" t="s">
        <v>151</v>
      </c>
      <c r="I5645" t="s">
        <v>136</v>
      </c>
      <c r="J5645" t="s">
        <v>137</v>
      </c>
      <c r="K5645" t="s">
        <v>138</v>
      </c>
      <c r="L5645" t="s">
        <v>16220</v>
      </c>
      <c r="M5645" t="s">
        <v>16221</v>
      </c>
      <c r="N5645">
        <v>2.0183333330000002</v>
      </c>
      <c r="O5645">
        <v>0</v>
      </c>
      <c r="P5645">
        <v>157</v>
      </c>
      <c r="Q5645">
        <v>0</v>
      </c>
      <c r="R5645">
        <v>0</v>
      </c>
      <c r="S5645">
        <v>0</v>
      </c>
      <c r="T5645">
        <v>57</v>
      </c>
      <c r="U5645">
        <v>0</v>
      </c>
      <c r="V5645">
        <v>0</v>
      </c>
      <c r="W5645">
        <v>0</v>
      </c>
      <c r="X5645">
        <v>125.492280168219</v>
      </c>
      <c r="Y5645">
        <v>0</v>
      </c>
      <c r="Z5645">
        <v>0</v>
      </c>
      <c r="AA5645">
        <v>0</v>
      </c>
      <c r="AB5645">
        <v>379.64975462299032</v>
      </c>
      <c r="AC5645">
        <v>0</v>
      </c>
      <c r="AD5645">
        <v>0</v>
      </c>
      <c r="AE5645">
        <v>505.14203479120931</v>
      </c>
    </row>
    <row r="5646" spans="1:31" x14ac:dyDescent="0.25">
      <c r="A5646">
        <v>2359388</v>
      </c>
      <c r="B5646">
        <v>1</v>
      </c>
      <c r="C5646" t="s">
        <v>80</v>
      </c>
      <c r="D5646" t="s">
        <v>93</v>
      </c>
      <c r="E5646" t="s">
        <v>225</v>
      </c>
      <c r="F5646" t="s">
        <v>16222</v>
      </c>
      <c r="G5646" t="s">
        <v>219</v>
      </c>
      <c r="H5646" t="s">
        <v>151</v>
      </c>
      <c r="I5646" t="s">
        <v>136</v>
      </c>
      <c r="J5646" t="s">
        <v>137</v>
      </c>
      <c r="K5646" t="s">
        <v>138</v>
      </c>
      <c r="L5646" t="s">
        <v>16223</v>
      </c>
      <c r="M5646" t="s">
        <v>16224</v>
      </c>
      <c r="N5646">
        <v>4.6580555549999998</v>
      </c>
      <c r="O5646">
        <v>0</v>
      </c>
      <c r="P5646">
        <v>0</v>
      </c>
      <c r="Q5646">
        <v>0</v>
      </c>
      <c r="R5646">
        <v>4</v>
      </c>
      <c r="S5646">
        <v>0</v>
      </c>
      <c r="T5646">
        <v>2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63.519405687182903</v>
      </c>
      <c r="AA5646">
        <v>0</v>
      </c>
      <c r="AB5646">
        <v>15.397824460971862</v>
      </c>
      <c r="AC5646">
        <v>0</v>
      </c>
      <c r="AD5646">
        <v>0</v>
      </c>
      <c r="AE5646">
        <v>78.917230148154772</v>
      </c>
    </row>
    <row r="5647" spans="1:31" x14ac:dyDescent="0.25">
      <c r="A5647">
        <v>2359196</v>
      </c>
      <c r="B5647">
        <v>1</v>
      </c>
      <c r="C5647" t="s">
        <v>81</v>
      </c>
      <c r="D5647" t="s">
        <v>119</v>
      </c>
      <c r="E5647" t="s">
        <v>225</v>
      </c>
      <c r="F5647" t="s">
        <v>16225</v>
      </c>
      <c r="G5647" t="s">
        <v>219</v>
      </c>
      <c r="H5647" t="s">
        <v>151</v>
      </c>
      <c r="I5647" t="s">
        <v>136</v>
      </c>
      <c r="J5647" t="s">
        <v>137</v>
      </c>
      <c r="K5647" t="s">
        <v>138</v>
      </c>
      <c r="L5647" t="s">
        <v>16226</v>
      </c>
      <c r="M5647" t="s">
        <v>16227</v>
      </c>
      <c r="N5647">
        <v>3.5705555549999999</v>
      </c>
      <c r="O5647">
        <v>0</v>
      </c>
      <c r="P5647">
        <v>1</v>
      </c>
      <c r="Q5647">
        <v>0</v>
      </c>
      <c r="R5647">
        <v>6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0.2589381761603356</v>
      </c>
      <c r="Y5647">
        <v>0</v>
      </c>
      <c r="Z5647">
        <v>12.139987917250272</v>
      </c>
      <c r="AA5647">
        <v>0</v>
      </c>
      <c r="AB5647">
        <v>0</v>
      </c>
      <c r="AC5647">
        <v>0</v>
      </c>
      <c r="AD5647">
        <v>0</v>
      </c>
      <c r="AE5647">
        <v>12.398926093410607</v>
      </c>
    </row>
    <row r="5648" spans="1:31" x14ac:dyDescent="0.25">
      <c r="A5648">
        <v>2358847</v>
      </c>
      <c r="B5648">
        <v>1</v>
      </c>
      <c r="C5648" t="s">
        <v>80</v>
      </c>
      <c r="D5648" t="s">
        <v>106</v>
      </c>
      <c r="E5648" t="s">
        <v>225</v>
      </c>
      <c r="F5648" t="s">
        <v>16228</v>
      </c>
      <c r="G5648" t="s">
        <v>219</v>
      </c>
      <c r="H5648" t="s">
        <v>151</v>
      </c>
      <c r="I5648" t="s">
        <v>136</v>
      </c>
      <c r="J5648" t="s">
        <v>137</v>
      </c>
      <c r="K5648" t="s">
        <v>138</v>
      </c>
      <c r="L5648" t="s">
        <v>16229</v>
      </c>
      <c r="M5648" t="s">
        <v>16230</v>
      </c>
      <c r="N5648">
        <v>6.7252777769999996</v>
      </c>
      <c r="O5648">
        <v>0</v>
      </c>
      <c r="P5648">
        <v>1</v>
      </c>
      <c r="Q5648">
        <v>0</v>
      </c>
      <c r="R5648">
        <v>0</v>
      </c>
      <c r="S5648">
        <v>0</v>
      </c>
      <c r="T5648">
        <v>1</v>
      </c>
      <c r="U5648">
        <v>0</v>
      </c>
      <c r="V5648">
        <v>0</v>
      </c>
      <c r="W5648">
        <v>0</v>
      </c>
      <c r="X5648">
        <v>1.7815834383312057</v>
      </c>
      <c r="Y5648">
        <v>0</v>
      </c>
      <c r="Z5648">
        <v>0</v>
      </c>
      <c r="AA5648">
        <v>0</v>
      </c>
      <c r="AB5648">
        <v>8.2894948100073158</v>
      </c>
      <c r="AC5648">
        <v>0</v>
      </c>
      <c r="AD5648">
        <v>0</v>
      </c>
      <c r="AE5648">
        <v>10.071078248338521</v>
      </c>
    </row>
    <row r="5649" spans="1:31" x14ac:dyDescent="0.25">
      <c r="A5649">
        <v>2359202</v>
      </c>
      <c r="B5649">
        <v>1</v>
      </c>
      <c r="C5649" t="s">
        <v>80</v>
      </c>
      <c r="D5649" t="s">
        <v>104</v>
      </c>
      <c r="E5649" t="s">
        <v>148</v>
      </c>
      <c r="F5649" t="s">
        <v>16231</v>
      </c>
      <c r="G5649" t="s">
        <v>160</v>
      </c>
      <c r="H5649" t="s">
        <v>151</v>
      </c>
      <c r="I5649" t="s">
        <v>136</v>
      </c>
      <c r="J5649" t="s">
        <v>137</v>
      </c>
      <c r="K5649" t="s">
        <v>138</v>
      </c>
      <c r="L5649" t="s">
        <v>16232</v>
      </c>
      <c r="M5649" t="s">
        <v>16233</v>
      </c>
      <c r="N5649">
        <v>1.5622222219999999</v>
      </c>
      <c r="O5649">
        <v>0</v>
      </c>
      <c r="P5649">
        <v>2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1.3371795537041025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1.3371795537041025</v>
      </c>
    </row>
    <row r="5650" spans="1:31" x14ac:dyDescent="0.25">
      <c r="A5650">
        <v>2358987</v>
      </c>
      <c r="B5650">
        <v>1</v>
      </c>
      <c r="C5650" t="s">
        <v>80</v>
      </c>
      <c r="D5650" t="s">
        <v>104</v>
      </c>
      <c r="E5650" t="s">
        <v>148</v>
      </c>
      <c r="F5650" t="s">
        <v>16234</v>
      </c>
      <c r="G5650" t="s">
        <v>156</v>
      </c>
      <c r="H5650" t="s">
        <v>151</v>
      </c>
      <c r="I5650" t="s">
        <v>136</v>
      </c>
      <c r="J5650" t="s">
        <v>137</v>
      </c>
      <c r="K5650" t="s">
        <v>138</v>
      </c>
      <c r="L5650" t="s">
        <v>16235</v>
      </c>
      <c r="M5650" t="s">
        <v>16236</v>
      </c>
      <c r="N5650">
        <v>1.3919444439999999</v>
      </c>
      <c r="O5650">
        <v>0</v>
      </c>
      <c r="P5650">
        <v>5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2.0436861362335912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2.0436861362335912</v>
      </c>
    </row>
    <row r="5651" spans="1:31" x14ac:dyDescent="0.25">
      <c r="A5651">
        <v>2358970</v>
      </c>
      <c r="B5651">
        <v>1</v>
      </c>
      <c r="C5651" t="s">
        <v>80</v>
      </c>
      <c r="D5651" t="s">
        <v>96</v>
      </c>
      <c r="E5651" t="s">
        <v>166</v>
      </c>
      <c r="F5651" t="s">
        <v>16237</v>
      </c>
      <c r="G5651" t="s">
        <v>168</v>
      </c>
      <c r="H5651" t="s">
        <v>135</v>
      </c>
      <c r="I5651" t="s">
        <v>136</v>
      </c>
      <c r="J5651" t="s">
        <v>137</v>
      </c>
      <c r="K5651" t="s">
        <v>138</v>
      </c>
      <c r="L5651" t="s">
        <v>16238</v>
      </c>
      <c r="M5651" t="s">
        <v>16239</v>
      </c>
      <c r="N5651">
        <v>0.119166666</v>
      </c>
      <c r="O5651">
        <v>0</v>
      </c>
      <c r="P5651">
        <v>2945</v>
      </c>
      <c r="Q5651">
        <v>0</v>
      </c>
      <c r="R5651">
        <v>14</v>
      </c>
      <c r="S5651">
        <v>4</v>
      </c>
      <c r="T5651">
        <v>278</v>
      </c>
      <c r="U5651">
        <v>0</v>
      </c>
      <c r="V5651">
        <v>0</v>
      </c>
      <c r="W5651">
        <v>0</v>
      </c>
      <c r="X5651">
        <v>139.07999133988471</v>
      </c>
      <c r="Y5651">
        <v>0</v>
      </c>
      <c r="Z5651">
        <v>1.3898690917754499</v>
      </c>
      <c r="AA5651">
        <v>17.388915834823869</v>
      </c>
      <c r="AB5651">
        <v>105.40865326776247</v>
      </c>
      <c r="AC5651">
        <v>0</v>
      </c>
      <c r="AD5651">
        <v>0</v>
      </c>
      <c r="AE5651">
        <v>263.2674295342465</v>
      </c>
    </row>
    <row r="5652" spans="1:31" x14ac:dyDescent="0.25">
      <c r="A5652">
        <v>2359471</v>
      </c>
      <c r="B5652">
        <v>1</v>
      </c>
      <c r="C5652" t="s">
        <v>81</v>
      </c>
      <c r="D5652" t="s">
        <v>118</v>
      </c>
      <c r="E5652" t="s">
        <v>171</v>
      </c>
      <c r="F5652" t="s">
        <v>16240</v>
      </c>
      <c r="G5652" t="s">
        <v>168</v>
      </c>
      <c r="H5652" t="s">
        <v>135</v>
      </c>
      <c r="I5652" t="s">
        <v>136</v>
      </c>
      <c r="J5652" t="s">
        <v>137</v>
      </c>
      <c r="K5652" t="s">
        <v>138</v>
      </c>
      <c r="L5652" t="s">
        <v>16241</v>
      </c>
      <c r="M5652" t="s">
        <v>16242</v>
      </c>
      <c r="N5652">
        <v>1.562777777</v>
      </c>
      <c r="O5652">
        <v>1</v>
      </c>
      <c r="P5652">
        <v>395</v>
      </c>
      <c r="Q5652">
        <v>47</v>
      </c>
      <c r="R5652">
        <v>38</v>
      </c>
      <c r="S5652">
        <v>16</v>
      </c>
      <c r="T5652">
        <v>41</v>
      </c>
      <c r="U5652">
        <v>0</v>
      </c>
      <c r="V5652">
        <v>0</v>
      </c>
      <c r="W5652">
        <v>0.82159198148466661</v>
      </c>
      <c r="X5652">
        <v>93.012423979910579</v>
      </c>
      <c r="Y5652">
        <v>996.54132409647616</v>
      </c>
      <c r="Z5652">
        <v>57.847685401272841</v>
      </c>
      <c r="AA5652">
        <v>103.78180354494636</v>
      </c>
      <c r="AB5652">
        <v>49.40248213633334</v>
      </c>
      <c r="AC5652">
        <v>0</v>
      </c>
      <c r="AD5652">
        <v>0</v>
      </c>
      <c r="AE5652">
        <v>1301.4073111404241</v>
      </c>
    </row>
    <row r="5653" spans="1:31" x14ac:dyDescent="0.25">
      <c r="A5653">
        <v>2359265</v>
      </c>
      <c r="B5653">
        <v>1</v>
      </c>
      <c r="C5653" t="s">
        <v>81</v>
      </c>
      <c r="D5653" t="s">
        <v>114</v>
      </c>
      <c r="E5653" t="s">
        <v>132</v>
      </c>
      <c r="F5653" t="s">
        <v>16243</v>
      </c>
      <c r="G5653" t="s">
        <v>134</v>
      </c>
      <c r="H5653" t="s">
        <v>135</v>
      </c>
      <c r="I5653" t="s">
        <v>136</v>
      </c>
      <c r="J5653" t="s">
        <v>137</v>
      </c>
      <c r="K5653" t="s">
        <v>138</v>
      </c>
      <c r="L5653" t="s">
        <v>16244</v>
      </c>
      <c r="M5653" t="s">
        <v>16245</v>
      </c>
      <c r="N5653">
        <v>1.2524999999999999</v>
      </c>
      <c r="O5653">
        <v>0</v>
      </c>
      <c r="P5653">
        <v>25</v>
      </c>
      <c r="Q5653">
        <v>0</v>
      </c>
      <c r="R5653">
        <v>14</v>
      </c>
      <c r="S5653">
        <v>0</v>
      </c>
      <c r="T5653">
        <v>5</v>
      </c>
      <c r="U5653">
        <v>0</v>
      </c>
      <c r="V5653">
        <v>0</v>
      </c>
      <c r="W5653">
        <v>0</v>
      </c>
      <c r="X5653">
        <v>5.5391472227043348</v>
      </c>
      <c r="Y5653">
        <v>0</v>
      </c>
      <c r="Z5653">
        <v>14.37403111599194</v>
      </c>
      <c r="AA5653">
        <v>0</v>
      </c>
      <c r="AB5653">
        <v>14.420666048371251</v>
      </c>
      <c r="AC5653">
        <v>0</v>
      </c>
      <c r="AD5653">
        <v>0</v>
      </c>
      <c r="AE5653">
        <v>34.333844387067529</v>
      </c>
    </row>
    <row r="5654" spans="1:31" x14ac:dyDescent="0.25">
      <c r="A5654">
        <v>2359219</v>
      </c>
      <c r="B5654">
        <v>1</v>
      </c>
      <c r="C5654" t="s">
        <v>80</v>
      </c>
      <c r="D5654" t="s">
        <v>110</v>
      </c>
      <c r="E5654" t="s">
        <v>320</v>
      </c>
      <c r="F5654" t="s">
        <v>7291</v>
      </c>
      <c r="G5654" t="s">
        <v>168</v>
      </c>
      <c r="H5654" t="s">
        <v>135</v>
      </c>
      <c r="I5654" t="s">
        <v>136</v>
      </c>
      <c r="J5654" t="s">
        <v>137</v>
      </c>
      <c r="K5654" t="s">
        <v>138</v>
      </c>
      <c r="L5654" t="s">
        <v>16246</v>
      </c>
      <c r="M5654" t="s">
        <v>16247</v>
      </c>
      <c r="N5654">
        <v>0.90189166600000004</v>
      </c>
      <c r="O5654">
        <v>0</v>
      </c>
      <c r="P5654">
        <v>8</v>
      </c>
      <c r="Q5654">
        <v>0</v>
      </c>
      <c r="R5654">
        <v>0</v>
      </c>
      <c r="S5654">
        <v>2</v>
      </c>
      <c r="T5654">
        <v>145</v>
      </c>
      <c r="U5654">
        <v>0</v>
      </c>
      <c r="V5654">
        <v>0</v>
      </c>
      <c r="W5654">
        <v>0</v>
      </c>
      <c r="X5654">
        <v>6.7013716462626647</v>
      </c>
      <c r="Y5654">
        <v>0</v>
      </c>
      <c r="Z5654">
        <v>0</v>
      </c>
      <c r="AA5654">
        <v>75.204367948178472</v>
      </c>
      <c r="AB5654">
        <v>295.12692350335101</v>
      </c>
      <c r="AC5654">
        <v>0</v>
      </c>
      <c r="AD5654">
        <v>0</v>
      </c>
      <c r="AE5654">
        <v>377.03266309779212</v>
      </c>
    </row>
    <row r="5655" spans="1:31" x14ac:dyDescent="0.25">
      <c r="A5655">
        <v>2359262</v>
      </c>
      <c r="B5655">
        <v>1</v>
      </c>
      <c r="C5655" t="s">
        <v>81</v>
      </c>
      <c r="D5655" t="s">
        <v>118</v>
      </c>
      <c r="E5655" t="s">
        <v>132</v>
      </c>
      <c r="F5655" t="s">
        <v>16248</v>
      </c>
      <c r="G5655" t="s">
        <v>168</v>
      </c>
      <c r="H5655" t="s">
        <v>135</v>
      </c>
      <c r="I5655" t="s">
        <v>653</v>
      </c>
      <c r="J5655" t="s">
        <v>137</v>
      </c>
      <c r="K5655" t="s">
        <v>138</v>
      </c>
      <c r="L5655" t="s">
        <v>16249</v>
      </c>
      <c r="M5655" t="s">
        <v>16250</v>
      </c>
      <c r="N5655">
        <v>1.1666665999999999E-2</v>
      </c>
      <c r="O5655">
        <v>3</v>
      </c>
      <c r="P5655">
        <v>1395</v>
      </c>
      <c r="Q5655">
        <v>188</v>
      </c>
      <c r="R5655">
        <v>167</v>
      </c>
      <c r="S5655">
        <v>29</v>
      </c>
      <c r="T5655">
        <v>117</v>
      </c>
      <c r="U5655">
        <v>0</v>
      </c>
      <c r="V5655">
        <v>0</v>
      </c>
      <c r="W5655">
        <v>7.6163228974000007E-3</v>
      </c>
      <c r="X5655">
        <v>2.4583538681882011</v>
      </c>
      <c r="Y5655">
        <v>15.018044459238046</v>
      </c>
      <c r="Z5655">
        <v>5.2734002243979941</v>
      </c>
      <c r="AA5655">
        <v>1.3517728501280619</v>
      </c>
      <c r="AB5655">
        <v>0.87418119819805873</v>
      </c>
      <c r="AC5655">
        <v>0</v>
      </c>
      <c r="AD5655">
        <v>0</v>
      </c>
      <c r="AE5655">
        <v>24.98336892304776</v>
      </c>
    </row>
    <row r="5656" spans="1:31" x14ac:dyDescent="0.25">
      <c r="A5656">
        <v>2359119</v>
      </c>
      <c r="B5656">
        <v>1</v>
      </c>
      <c r="C5656" t="s">
        <v>81</v>
      </c>
      <c r="D5656" t="s">
        <v>117</v>
      </c>
      <c r="E5656" t="s">
        <v>166</v>
      </c>
      <c r="F5656" t="s">
        <v>14779</v>
      </c>
      <c r="G5656" t="s">
        <v>244</v>
      </c>
      <c r="H5656" t="s">
        <v>135</v>
      </c>
      <c r="I5656" t="s">
        <v>136</v>
      </c>
      <c r="J5656" t="s">
        <v>137</v>
      </c>
      <c r="K5656" t="s">
        <v>245</v>
      </c>
      <c r="L5656" t="s">
        <v>16251</v>
      </c>
      <c r="M5656" t="s">
        <v>16252</v>
      </c>
      <c r="N5656">
        <v>0.93111111099999999</v>
      </c>
      <c r="O5656">
        <v>1</v>
      </c>
      <c r="P5656">
        <v>2403</v>
      </c>
      <c r="Q5656">
        <v>38</v>
      </c>
      <c r="R5656">
        <v>83</v>
      </c>
      <c r="S5656">
        <v>19</v>
      </c>
      <c r="T5656">
        <v>231</v>
      </c>
      <c r="U5656">
        <v>8</v>
      </c>
      <c r="V5656">
        <v>1</v>
      </c>
      <c r="W5656">
        <v>0.2928541405562945</v>
      </c>
      <c r="X5656">
        <v>362.989887422349</v>
      </c>
      <c r="Y5656">
        <v>326.86485920995449</v>
      </c>
      <c r="Z5656">
        <v>68.957542224672082</v>
      </c>
      <c r="AA5656">
        <v>89.457071878755741</v>
      </c>
      <c r="AB5656">
        <v>157.20208907503348</v>
      </c>
      <c r="AC5656">
        <v>692.88113296927872</v>
      </c>
      <c r="AD5656">
        <v>3.1694431217992003</v>
      </c>
      <c r="AE5656">
        <v>1701.8148800423992</v>
      </c>
    </row>
    <row r="5657" spans="1:31" x14ac:dyDescent="0.25">
      <c r="A5657">
        <v>2358907</v>
      </c>
      <c r="B5657">
        <v>1</v>
      </c>
      <c r="C5657" t="s">
        <v>81</v>
      </c>
      <c r="D5657" t="s">
        <v>118</v>
      </c>
      <c r="E5657" t="s">
        <v>132</v>
      </c>
      <c r="F5657" t="s">
        <v>15295</v>
      </c>
      <c r="G5657" t="s">
        <v>168</v>
      </c>
      <c r="H5657" t="s">
        <v>135</v>
      </c>
      <c r="I5657" t="s">
        <v>653</v>
      </c>
      <c r="J5657" t="s">
        <v>137</v>
      </c>
      <c r="K5657" t="s">
        <v>138</v>
      </c>
      <c r="L5657" t="s">
        <v>16253</v>
      </c>
      <c r="M5657" t="s">
        <v>16254</v>
      </c>
      <c r="N5657">
        <v>1.3888888E-2</v>
      </c>
      <c r="O5657">
        <v>0</v>
      </c>
      <c r="P5657">
        <v>725</v>
      </c>
      <c r="Q5657">
        <v>1</v>
      </c>
      <c r="R5657">
        <v>19</v>
      </c>
      <c r="S5657">
        <v>3</v>
      </c>
      <c r="T5657">
        <v>26</v>
      </c>
      <c r="U5657">
        <v>0</v>
      </c>
      <c r="V5657">
        <v>0</v>
      </c>
      <c r="W5657">
        <v>0</v>
      </c>
      <c r="X5657">
        <v>1.2687904502913048</v>
      </c>
      <c r="Y5657">
        <v>0.24038026949769445</v>
      </c>
      <c r="Z5657">
        <v>0.39828344965441664</v>
      </c>
      <c r="AA5657">
        <v>5.9251727881249987E-2</v>
      </c>
      <c r="AB5657">
        <v>0.20350464066274998</v>
      </c>
      <c r="AC5657">
        <v>0</v>
      </c>
      <c r="AD5657">
        <v>0</v>
      </c>
      <c r="AE5657">
        <v>2.1702105379874155</v>
      </c>
    </row>
    <row r="5658" spans="1:31" x14ac:dyDescent="0.25">
      <c r="A5658">
        <v>2358887</v>
      </c>
      <c r="B5658">
        <v>1</v>
      </c>
      <c r="C5658" t="s">
        <v>80</v>
      </c>
      <c r="D5658" t="s">
        <v>104</v>
      </c>
      <c r="E5658" t="s">
        <v>166</v>
      </c>
      <c r="F5658" t="s">
        <v>4284</v>
      </c>
      <c r="G5658" t="s">
        <v>168</v>
      </c>
      <c r="H5658" t="s">
        <v>135</v>
      </c>
      <c r="I5658" t="s">
        <v>136</v>
      </c>
      <c r="J5658" t="s">
        <v>137</v>
      </c>
      <c r="K5658" t="s">
        <v>138</v>
      </c>
      <c r="L5658" t="s">
        <v>16255</v>
      </c>
      <c r="M5658" t="s">
        <v>16256</v>
      </c>
      <c r="N5658">
        <v>1.132222222</v>
      </c>
      <c r="O5658">
        <v>9</v>
      </c>
      <c r="P5658">
        <v>0</v>
      </c>
      <c r="Q5658">
        <v>66</v>
      </c>
      <c r="R5658">
        <v>0</v>
      </c>
      <c r="S5658">
        <v>27</v>
      </c>
      <c r="T5658">
        <v>2</v>
      </c>
      <c r="U5658">
        <v>0</v>
      </c>
      <c r="V5658">
        <v>0</v>
      </c>
      <c r="W5658">
        <v>16.743559983940862</v>
      </c>
      <c r="X5658">
        <v>0</v>
      </c>
      <c r="Y5658">
        <v>392.45658515746703</v>
      </c>
      <c r="Z5658">
        <v>0</v>
      </c>
      <c r="AA5658">
        <v>305.47700649062688</v>
      </c>
      <c r="AB5658">
        <v>1.2640378858112917</v>
      </c>
      <c r="AC5658">
        <v>0</v>
      </c>
      <c r="AD5658">
        <v>0</v>
      </c>
      <c r="AE5658">
        <v>715.94118951784606</v>
      </c>
    </row>
    <row r="5659" spans="1:31" x14ac:dyDescent="0.25">
      <c r="A5659">
        <v>2359305</v>
      </c>
      <c r="B5659">
        <v>1</v>
      </c>
      <c r="C5659" t="s">
        <v>81</v>
      </c>
      <c r="D5659" t="s">
        <v>128</v>
      </c>
      <c r="E5659" t="s">
        <v>225</v>
      </c>
      <c r="F5659" t="s">
        <v>8027</v>
      </c>
      <c r="G5659" t="s">
        <v>219</v>
      </c>
      <c r="H5659" t="s">
        <v>151</v>
      </c>
      <c r="I5659" t="s">
        <v>136</v>
      </c>
      <c r="J5659" t="s">
        <v>137</v>
      </c>
      <c r="K5659" t="s">
        <v>138</v>
      </c>
      <c r="L5659" t="s">
        <v>4328</v>
      </c>
      <c r="M5659" t="s">
        <v>16257</v>
      </c>
      <c r="N5659">
        <v>1.5149999999999999</v>
      </c>
      <c r="O5659">
        <v>0</v>
      </c>
      <c r="P5659">
        <v>227</v>
      </c>
      <c r="Q5659">
        <v>0</v>
      </c>
      <c r="R5659">
        <v>0</v>
      </c>
      <c r="S5659">
        <v>0</v>
      </c>
      <c r="T5659">
        <v>21</v>
      </c>
      <c r="U5659">
        <v>0</v>
      </c>
      <c r="V5659">
        <v>0</v>
      </c>
      <c r="W5659">
        <v>0</v>
      </c>
      <c r="X5659">
        <v>99.141725573843445</v>
      </c>
      <c r="Y5659">
        <v>0</v>
      </c>
      <c r="Z5659">
        <v>0</v>
      </c>
      <c r="AA5659">
        <v>0</v>
      </c>
      <c r="AB5659">
        <v>39.239616588585122</v>
      </c>
      <c r="AC5659">
        <v>0</v>
      </c>
      <c r="AD5659">
        <v>0</v>
      </c>
      <c r="AE5659">
        <v>138.38134216242855</v>
      </c>
    </row>
    <row r="5660" spans="1:31" x14ac:dyDescent="0.25">
      <c r="A5660">
        <v>2359528</v>
      </c>
      <c r="B5660">
        <v>1</v>
      </c>
      <c r="C5660" t="s">
        <v>81</v>
      </c>
      <c r="D5660" t="s">
        <v>117</v>
      </c>
      <c r="E5660" t="s">
        <v>132</v>
      </c>
      <c r="F5660" t="s">
        <v>16258</v>
      </c>
      <c r="G5660" t="s">
        <v>10155</v>
      </c>
      <c r="H5660" t="s">
        <v>135</v>
      </c>
      <c r="I5660" t="s">
        <v>136</v>
      </c>
      <c r="J5660" t="s">
        <v>137</v>
      </c>
      <c r="K5660" t="s">
        <v>138</v>
      </c>
      <c r="L5660" t="s">
        <v>16259</v>
      </c>
      <c r="M5660" t="s">
        <v>16260</v>
      </c>
      <c r="N5660">
        <v>14.673333333</v>
      </c>
      <c r="O5660">
        <v>0</v>
      </c>
      <c r="P5660">
        <v>8</v>
      </c>
      <c r="Q5660">
        <v>0</v>
      </c>
      <c r="R5660">
        <v>1</v>
      </c>
      <c r="S5660">
        <v>0</v>
      </c>
      <c r="T5660">
        <v>1</v>
      </c>
      <c r="U5660">
        <v>0</v>
      </c>
      <c r="V5660">
        <v>0</v>
      </c>
      <c r="W5660">
        <v>0</v>
      </c>
      <c r="X5660">
        <v>22.393892854480235</v>
      </c>
      <c r="Y5660">
        <v>0</v>
      </c>
      <c r="Z5660">
        <v>38.788783306799829</v>
      </c>
      <c r="AA5660">
        <v>0</v>
      </c>
      <c r="AB5660">
        <v>1.0596787993756336</v>
      </c>
      <c r="AC5660">
        <v>0</v>
      </c>
      <c r="AD5660">
        <v>0</v>
      </c>
      <c r="AE5660">
        <v>62.242354960655696</v>
      </c>
    </row>
    <row r="5661" spans="1:31" x14ac:dyDescent="0.25">
      <c r="A5661">
        <v>2359405</v>
      </c>
      <c r="B5661">
        <v>1</v>
      </c>
      <c r="C5661" t="s">
        <v>80</v>
      </c>
      <c r="D5661" t="s">
        <v>100</v>
      </c>
      <c r="E5661" t="s">
        <v>225</v>
      </c>
      <c r="F5661" t="s">
        <v>16261</v>
      </c>
      <c r="G5661" t="s">
        <v>219</v>
      </c>
      <c r="H5661" t="s">
        <v>151</v>
      </c>
      <c r="I5661" t="s">
        <v>136</v>
      </c>
      <c r="J5661" t="s">
        <v>137</v>
      </c>
      <c r="K5661" t="s">
        <v>138</v>
      </c>
      <c r="L5661" t="s">
        <v>16262</v>
      </c>
      <c r="M5661" t="s">
        <v>16263</v>
      </c>
      <c r="N5661">
        <v>2.0416666659999998</v>
      </c>
      <c r="O5661">
        <v>0</v>
      </c>
      <c r="P5661">
        <v>1</v>
      </c>
      <c r="Q5661">
        <v>0</v>
      </c>
      <c r="R5661">
        <v>8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0.71633009727610009</v>
      </c>
      <c r="Y5661">
        <v>0</v>
      </c>
      <c r="Z5661">
        <v>24.740599374966678</v>
      </c>
      <c r="AA5661">
        <v>0</v>
      </c>
      <c r="AB5661">
        <v>0</v>
      </c>
      <c r="AC5661">
        <v>0</v>
      </c>
      <c r="AD5661">
        <v>0</v>
      </c>
      <c r="AE5661">
        <v>25.456929472242777</v>
      </c>
    </row>
    <row r="5662" spans="1:31" x14ac:dyDescent="0.25">
      <c r="A5662">
        <v>2359348</v>
      </c>
      <c r="B5662">
        <v>1</v>
      </c>
      <c r="C5662" t="s">
        <v>81</v>
      </c>
      <c r="D5662" t="s">
        <v>123</v>
      </c>
      <c r="E5662" t="s">
        <v>132</v>
      </c>
      <c r="F5662" t="s">
        <v>16264</v>
      </c>
      <c r="G5662" t="s">
        <v>168</v>
      </c>
      <c r="H5662" t="s">
        <v>135</v>
      </c>
      <c r="I5662" t="s">
        <v>136</v>
      </c>
      <c r="J5662" t="s">
        <v>137</v>
      </c>
      <c r="K5662" t="s">
        <v>138</v>
      </c>
      <c r="L5662" t="s">
        <v>16265</v>
      </c>
      <c r="M5662" t="s">
        <v>16266</v>
      </c>
      <c r="N5662">
        <v>0.78472222199999997</v>
      </c>
      <c r="O5662">
        <v>0</v>
      </c>
      <c r="P5662">
        <v>3649</v>
      </c>
      <c r="Q5662">
        <v>0</v>
      </c>
      <c r="R5662">
        <v>3</v>
      </c>
      <c r="S5662">
        <v>0</v>
      </c>
      <c r="T5662">
        <v>119</v>
      </c>
      <c r="U5662">
        <v>0</v>
      </c>
      <c r="V5662">
        <v>0</v>
      </c>
      <c r="W5662">
        <v>0</v>
      </c>
      <c r="X5662">
        <v>730.14431594565644</v>
      </c>
      <c r="Y5662">
        <v>0</v>
      </c>
      <c r="Z5662">
        <v>0.77343986753880467</v>
      </c>
      <c r="AA5662">
        <v>0</v>
      </c>
      <c r="AB5662">
        <v>111.34926116672135</v>
      </c>
      <c r="AC5662">
        <v>0</v>
      </c>
      <c r="AD5662">
        <v>0</v>
      </c>
      <c r="AE5662">
        <v>842.26701697991666</v>
      </c>
    </row>
    <row r="5663" spans="1:31" x14ac:dyDescent="0.25">
      <c r="A5663">
        <v>2359199</v>
      </c>
      <c r="B5663">
        <v>1</v>
      </c>
      <c r="C5663" t="s">
        <v>80</v>
      </c>
      <c r="D5663" t="s">
        <v>101</v>
      </c>
      <c r="E5663" t="s">
        <v>225</v>
      </c>
      <c r="F5663" t="s">
        <v>3192</v>
      </c>
      <c r="G5663" t="s">
        <v>219</v>
      </c>
      <c r="H5663" t="s">
        <v>151</v>
      </c>
      <c r="I5663" t="s">
        <v>136</v>
      </c>
      <c r="J5663" t="s">
        <v>137</v>
      </c>
      <c r="K5663" t="s">
        <v>138</v>
      </c>
      <c r="L5663" t="s">
        <v>16267</v>
      </c>
      <c r="M5663" t="s">
        <v>16268</v>
      </c>
      <c r="N5663">
        <v>1.364166666</v>
      </c>
      <c r="O5663">
        <v>0</v>
      </c>
      <c r="P5663">
        <v>66</v>
      </c>
      <c r="Q5663">
        <v>0</v>
      </c>
      <c r="R5663">
        <v>0</v>
      </c>
      <c r="S5663">
        <v>0</v>
      </c>
      <c r="T5663">
        <v>2</v>
      </c>
      <c r="U5663">
        <v>0</v>
      </c>
      <c r="V5663">
        <v>0</v>
      </c>
      <c r="W5663">
        <v>0</v>
      </c>
      <c r="X5663">
        <v>18.270907566861151</v>
      </c>
      <c r="Y5663">
        <v>0</v>
      </c>
      <c r="Z5663">
        <v>0</v>
      </c>
      <c r="AA5663">
        <v>0</v>
      </c>
      <c r="AB5663">
        <v>3.7176635436972907</v>
      </c>
      <c r="AC5663">
        <v>0</v>
      </c>
      <c r="AD5663">
        <v>0</v>
      </c>
      <c r="AE5663">
        <v>21.988571110558443</v>
      </c>
    </row>
    <row r="5664" spans="1:31" x14ac:dyDescent="0.25">
      <c r="A5664">
        <v>2359491</v>
      </c>
      <c r="B5664">
        <v>1</v>
      </c>
      <c r="C5664" t="s">
        <v>80</v>
      </c>
      <c r="D5664" t="s">
        <v>85</v>
      </c>
      <c r="E5664" t="s">
        <v>154</v>
      </c>
      <c r="F5664" t="s">
        <v>14748</v>
      </c>
      <c r="G5664" t="s">
        <v>2040</v>
      </c>
      <c r="H5664" t="s">
        <v>151</v>
      </c>
      <c r="I5664" t="s">
        <v>136</v>
      </c>
      <c r="J5664" t="s">
        <v>137</v>
      </c>
      <c r="K5664" t="s">
        <v>138</v>
      </c>
      <c r="L5664" t="s">
        <v>16269</v>
      </c>
      <c r="M5664" t="s">
        <v>16270</v>
      </c>
      <c r="N5664">
        <v>2.9811111110000001</v>
      </c>
      <c r="O5664">
        <v>0</v>
      </c>
      <c r="P5664">
        <v>498</v>
      </c>
      <c r="Q5664">
        <v>0</v>
      </c>
      <c r="R5664">
        <v>0</v>
      </c>
      <c r="S5664">
        <v>0</v>
      </c>
      <c r="T5664">
        <v>69</v>
      </c>
      <c r="U5664">
        <v>0</v>
      </c>
      <c r="V5664">
        <v>0</v>
      </c>
      <c r="W5664">
        <v>0</v>
      </c>
      <c r="X5664">
        <v>533.07752488923552</v>
      </c>
      <c r="Y5664">
        <v>0</v>
      </c>
      <c r="Z5664">
        <v>0</v>
      </c>
      <c r="AA5664">
        <v>0</v>
      </c>
      <c r="AB5664">
        <v>358.78866514182937</v>
      </c>
      <c r="AC5664">
        <v>0</v>
      </c>
      <c r="AD5664">
        <v>0</v>
      </c>
      <c r="AE5664">
        <v>891.86619003106489</v>
      </c>
    </row>
    <row r="5665" spans="1:31" x14ac:dyDescent="0.25">
      <c r="A5665">
        <v>2358950</v>
      </c>
      <c r="B5665">
        <v>1</v>
      </c>
      <c r="C5665" t="s">
        <v>81</v>
      </c>
      <c r="D5665" t="s">
        <v>120</v>
      </c>
      <c r="E5665" t="s">
        <v>175</v>
      </c>
      <c r="F5665" t="s">
        <v>16271</v>
      </c>
      <c r="G5665" t="s">
        <v>219</v>
      </c>
      <c r="H5665" t="s">
        <v>151</v>
      </c>
      <c r="I5665" t="s">
        <v>136</v>
      </c>
      <c r="J5665" t="s">
        <v>137</v>
      </c>
      <c r="K5665" t="s">
        <v>138</v>
      </c>
      <c r="L5665" t="s">
        <v>16272</v>
      </c>
      <c r="M5665" t="s">
        <v>16273</v>
      </c>
      <c r="N5665">
        <v>0.72277777700000001</v>
      </c>
      <c r="O5665">
        <v>0</v>
      </c>
      <c r="P5665">
        <v>58</v>
      </c>
      <c r="Q5665">
        <v>0</v>
      </c>
      <c r="R5665">
        <v>0</v>
      </c>
      <c r="S5665">
        <v>0</v>
      </c>
      <c r="T5665">
        <v>5</v>
      </c>
      <c r="U5665">
        <v>0</v>
      </c>
      <c r="V5665">
        <v>0</v>
      </c>
      <c r="W5665">
        <v>0</v>
      </c>
      <c r="X5665">
        <v>9.8847259351066796</v>
      </c>
      <c r="Y5665">
        <v>0</v>
      </c>
      <c r="Z5665">
        <v>0</v>
      </c>
      <c r="AA5665">
        <v>0</v>
      </c>
      <c r="AB5665">
        <v>2.2390308445477438</v>
      </c>
      <c r="AC5665">
        <v>0</v>
      </c>
      <c r="AD5665">
        <v>0</v>
      </c>
      <c r="AE5665">
        <v>12.123756779654423</v>
      </c>
    </row>
    <row r="5666" spans="1:31" x14ac:dyDescent="0.25">
      <c r="A5666">
        <v>2359228</v>
      </c>
      <c r="B5666">
        <v>1</v>
      </c>
      <c r="C5666" t="s">
        <v>80</v>
      </c>
      <c r="D5666" t="s">
        <v>84</v>
      </c>
      <c r="E5666" t="s">
        <v>154</v>
      </c>
      <c r="F5666" t="s">
        <v>16274</v>
      </c>
      <c r="G5666" t="s">
        <v>299</v>
      </c>
      <c r="H5666" t="s">
        <v>151</v>
      </c>
      <c r="I5666" t="s">
        <v>136</v>
      </c>
      <c r="J5666" t="s">
        <v>137</v>
      </c>
      <c r="K5666" t="s">
        <v>138</v>
      </c>
      <c r="L5666" t="s">
        <v>16275</v>
      </c>
      <c r="M5666" t="s">
        <v>16276</v>
      </c>
      <c r="N5666">
        <v>2.4002777769999999</v>
      </c>
      <c r="O5666">
        <v>0</v>
      </c>
      <c r="P5666">
        <v>808</v>
      </c>
      <c r="Q5666">
        <v>0</v>
      </c>
      <c r="R5666">
        <v>0</v>
      </c>
      <c r="S5666">
        <v>0</v>
      </c>
      <c r="T5666">
        <v>136</v>
      </c>
      <c r="U5666">
        <v>0</v>
      </c>
      <c r="V5666">
        <v>0</v>
      </c>
      <c r="W5666">
        <v>0</v>
      </c>
      <c r="X5666">
        <v>657.61252063190466</v>
      </c>
      <c r="Y5666">
        <v>0</v>
      </c>
      <c r="Z5666">
        <v>0</v>
      </c>
      <c r="AA5666">
        <v>0</v>
      </c>
      <c r="AB5666">
        <v>1266.8394170399026</v>
      </c>
      <c r="AC5666">
        <v>0</v>
      </c>
      <c r="AD5666">
        <v>0</v>
      </c>
      <c r="AE5666">
        <v>1924.4519376718072</v>
      </c>
    </row>
    <row r="5667" spans="1:31" x14ac:dyDescent="0.25">
      <c r="A5667">
        <v>2358896</v>
      </c>
      <c r="B5667">
        <v>1</v>
      </c>
      <c r="C5667" t="s">
        <v>80</v>
      </c>
      <c r="D5667" t="s">
        <v>106</v>
      </c>
      <c r="E5667" t="s">
        <v>225</v>
      </c>
      <c r="F5667" t="s">
        <v>16277</v>
      </c>
      <c r="G5667" t="s">
        <v>227</v>
      </c>
      <c r="H5667" t="s">
        <v>151</v>
      </c>
      <c r="I5667" t="s">
        <v>136</v>
      </c>
      <c r="J5667" t="s">
        <v>137</v>
      </c>
      <c r="K5667" t="s">
        <v>138</v>
      </c>
      <c r="L5667" t="s">
        <v>16278</v>
      </c>
      <c r="M5667" t="s">
        <v>16279</v>
      </c>
      <c r="N5667">
        <v>1.4683333329999999</v>
      </c>
      <c r="O5667">
        <v>0</v>
      </c>
      <c r="P5667">
        <v>0</v>
      </c>
      <c r="Q5667">
        <v>0</v>
      </c>
      <c r="R5667">
        <v>2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8.6655340183018943</v>
      </c>
      <c r="AA5667">
        <v>0</v>
      </c>
      <c r="AB5667">
        <v>0</v>
      </c>
      <c r="AC5667">
        <v>0</v>
      </c>
      <c r="AD5667">
        <v>0</v>
      </c>
      <c r="AE5667">
        <v>8.6655340183018943</v>
      </c>
    </row>
    <row r="5668" spans="1:31" x14ac:dyDescent="0.25">
      <c r="A5668">
        <v>2358919</v>
      </c>
      <c r="B5668">
        <v>1</v>
      </c>
      <c r="C5668" t="s">
        <v>80</v>
      </c>
      <c r="D5668" t="s">
        <v>84</v>
      </c>
      <c r="E5668" t="s">
        <v>148</v>
      </c>
      <c r="F5668" t="s">
        <v>16280</v>
      </c>
      <c r="G5668" t="s">
        <v>150</v>
      </c>
      <c r="H5668" t="s">
        <v>151</v>
      </c>
      <c r="I5668" t="s">
        <v>136</v>
      </c>
      <c r="J5668" t="s">
        <v>137</v>
      </c>
      <c r="K5668" t="s">
        <v>138</v>
      </c>
      <c r="L5668" t="s">
        <v>16281</v>
      </c>
      <c r="M5668" t="s">
        <v>16282</v>
      </c>
      <c r="N5668">
        <v>3.247777777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1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6.8944001787968467</v>
      </c>
      <c r="AC5668">
        <v>0</v>
      </c>
      <c r="AD5668">
        <v>0</v>
      </c>
      <c r="AE5668">
        <v>6.8944001787968467</v>
      </c>
    </row>
    <row r="5669" spans="1:31" x14ac:dyDescent="0.25">
      <c r="A5669">
        <v>2359082</v>
      </c>
      <c r="B5669">
        <v>1</v>
      </c>
      <c r="C5669" t="s">
        <v>80</v>
      </c>
      <c r="D5669" t="s">
        <v>93</v>
      </c>
      <c r="E5669" t="s">
        <v>148</v>
      </c>
      <c r="F5669" t="s">
        <v>16283</v>
      </c>
      <c r="G5669" t="s">
        <v>160</v>
      </c>
      <c r="H5669" t="s">
        <v>151</v>
      </c>
      <c r="I5669" t="s">
        <v>136</v>
      </c>
      <c r="J5669" t="s">
        <v>137</v>
      </c>
      <c r="K5669" t="s">
        <v>138</v>
      </c>
      <c r="L5669" t="s">
        <v>16284</v>
      </c>
      <c r="M5669" t="s">
        <v>16285</v>
      </c>
      <c r="N5669">
        <v>6.8366666660000002</v>
      </c>
      <c r="O5669">
        <v>0</v>
      </c>
      <c r="P5669">
        <v>1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1.5541698178803378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1.5541698178803378</v>
      </c>
    </row>
    <row r="5670" spans="1:31" x14ac:dyDescent="0.25">
      <c r="A5670">
        <v>2359059</v>
      </c>
      <c r="B5670">
        <v>1</v>
      </c>
      <c r="C5670" t="s">
        <v>80</v>
      </c>
      <c r="D5670" t="s">
        <v>85</v>
      </c>
      <c r="E5670" t="s">
        <v>225</v>
      </c>
      <c r="F5670" t="s">
        <v>16286</v>
      </c>
      <c r="G5670" t="s">
        <v>177</v>
      </c>
      <c r="H5670" t="s">
        <v>151</v>
      </c>
      <c r="I5670" t="s">
        <v>136</v>
      </c>
      <c r="J5670" t="s">
        <v>137</v>
      </c>
      <c r="K5670" t="s">
        <v>138</v>
      </c>
      <c r="L5670" t="s">
        <v>16287</v>
      </c>
      <c r="M5670" t="s">
        <v>16288</v>
      </c>
      <c r="N5670">
        <v>8.9761111109999998</v>
      </c>
      <c r="O5670">
        <v>0</v>
      </c>
      <c r="P5670">
        <v>127</v>
      </c>
      <c r="Q5670">
        <v>0</v>
      </c>
      <c r="R5670">
        <v>0</v>
      </c>
      <c r="S5670">
        <v>0</v>
      </c>
      <c r="T5670">
        <v>29</v>
      </c>
      <c r="U5670">
        <v>0</v>
      </c>
      <c r="V5670">
        <v>0</v>
      </c>
      <c r="W5670">
        <v>0</v>
      </c>
      <c r="X5670">
        <v>451.18660682954607</v>
      </c>
      <c r="Y5670">
        <v>0</v>
      </c>
      <c r="Z5670">
        <v>0</v>
      </c>
      <c r="AA5670">
        <v>0</v>
      </c>
      <c r="AB5670">
        <v>384.87053757946876</v>
      </c>
      <c r="AC5670">
        <v>0</v>
      </c>
      <c r="AD5670">
        <v>0</v>
      </c>
      <c r="AE5670">
        <v>836.05714440901488</v>
      </c>
    </row>
    <row r="5671" spans="1:31" x14ac:dyDescent="0.25">
      <c r="A5671">
        <v>2359019</v>
      </c>
      <c r="B5671">
        <v>1</v>
      </c>
      <c r="C5671" t="s">
        <v>80</v>
      </c>
      <c r="D5671" t="s">
        <v>98</v>
      </c>
      <c r="E5671" t="s">
        <v>132</v>
      </c>
      <c r="F5671" t="s">
        <v>2911</v>
      </c>
      <c r="G5671" t="s">
        <v>168</v>
      </c>
      <c r="H5671" t="s">
        <v>135</v>
      </c>
      <c r="I5671" t="s">
        <v>136</v>
      </c>
      <c r="J5671" t="s">
        <v>137</v>
      </c>
      <c r="K5671" t="s">
        <v>138</v>
      </c>
      <c r="L5671" t="s">
        <v>16289</v>
      </c>
      <c r="M5671" t="s">
        <v>16290</v>
      </c>
      <c r="N5671">
        <v>1.041111111</v>
      </c>
      <c r="O5671">
        <v>0</v>
      </c>
      <c r="P5671">
        <v>204</v>
      </c>
      <c r="Q5671">
        <v>0</v>
      </c>
      <c r="R5671">
        <v>18</v>
      </c>
      <c r="S5671">
        <v>0</v>
      </c>
      <c r="T5671">
        <v>36</v>
      </c>
      <c r="U5671">
        <v>0</v>
      </c>
      <c r="V5671">
        <v>0</v>
      </c>
      <c r="W5671">
        <v>0</v>
      </c>
      <c r="X5671">
        <v>92.193226305083897</v>
      </c>
      <c r="Y5671">
        <v>0</v>
      </c>
      <c r="Z5671">
        <v>81.145872992974788</v>
      </c>
      <c r="AA5671">
        <v>0</v>
      </c>
      <c r="AB5671">
        <v>92.971645676871574</v>
      </c>
      <c r="AC5671">
        <v>0</v>
      </c>
      <c r="AD5671">
        <v>0</v>
      </c>
      <c r="AE5671">
        <v>266.31074497493023</v>
      </c>
    </row>
    <row r="5672" spans="1:31" x14ac:dyDescent="0.25">
      <c r="A5672">
        <v>2359314</v>
      </c>
      <c r="B5672">
        <v>1</v>
      </c>
      <c r="C5672" t="s">
        <v>80</v>
      </c>
      <c r="D5672" t="s">
        <v>95</v>
      </c>
      <c r="E5672" t="s">
        <v>225</v>
      </c>
      <c r="F5672" t="s">
        <v>15832</v>
      </c>
      <c r="G5672" t="s">
        <v>219</v>
      </c>
      <c r="H5672" t="s">
        <v>151</v>
      </c>
      <c r="I5672" t="s">
        <v>136</v>
      </c>
      <c r="J5672" t="s">
        <v>137</v>
      </c>
      <c r="K5672" t="s">
        <v>138</v>
      </c>
      <c r="L5672" t="s">
        <v>16291</v>
      </c>
      <c r="M5672" t="s">
        <v>16292</v>
      </c>
      <c r="N5672">
        <v>0.623611111</v>
      </c>
      <c r="O5672">
        <v>0</v>
      </c>
      <c r="P5672">
        <v>190</v>
      </c>
      <c r="Q5672">
        <v>0</v>
      </c>
      <c r="R5672">
        <v>2</v>
      </c>
      <c r="S5672">
        <v>0</v>
      </c>
      <c r="T5672">
        <v>8</v>
      </c>
      <c r="U5672">
        <v>0</v>
      </c>
      <c r="V5672">
        <v>0</v>
      </c>
      <c r="W5672">
        <v>0</v>
      </c>
      <c r="X5672">
        <v>34.160136949924379</v>
      </c>
      <c r="Y5672">
        <v>0</v>
      </c>
      <c r="Z5672">
        <v>1.8194649912297098</v>
      </c>
      <c r="AA5672">
        <v>0</v>
      </c>
      <c r="AB5672">
        <v>3.8088870661719465</v>
      </c>
      <c r="AC5672">
        <v>0</v>
      </c>
      <c r="AD5672">
        <v>0</v>
      </c>
      <c r="AE5672">
        <v>39.788489007326035</v>
      </c>
    </row>
    <row r="5673" spans="1:31" x14ac:dyDescent="0.25">
      <c r="A5673">
        <v>2359122</v>
      </c>
      <c r="B5673">
        <v>1</v>
      </c>
      <c r="C5673" t="s">
        <v>80</v>
      </c>
      <c r="D5673" t="s">
        <v>107</v>
      </c>
      <c r="E5673" t="s">
        <v>132</v>
      </c>
      <c r="F5673" t="s">
        <v>16293</v>
      </c>
      <c r="G5673" t="s">
        <v>244</v>
      </c>
      <c r="H5673" t="s">
        <v>135</v>
      </c>
      <c r="I5673" t="s">
        <v>136</v>
      </c>
      <c r="J5673" t="s">
        <v>137</v>
      </c>
      <c r="K5673" t="s">
        <v>245</v>
      </c>
      <c r="L5673" t="s">
        <v>16294</v>
      </c>
      <c r="M5673" t="s">
        <v>16295</v>
      </c>
      <c r="N5673">
        <v>3.7097222219999999</v>
      </c>
      <c r="O5673">
        <v>0</v>
      </c>
      <c r="P5673">
        <v>485</v>
      </c>
      <c r="Q5673">
        <v>0</v>
      </c>
      <c r="R5673">
        <v>0</v>
      </c>
      <c r="S5673">
        <v>0</v>
      </c>
      <c r="T5673">
        <v>10</v>
      </c>
      <c r="U5673">
        <v>0</v>
      </c>
      <c r="V5673">
        <v>0</v>
      </c>
      <c r="W5673">
        <v>0</v>
      </c>
      <c r="X5673">
        <v>523.70929341091778</v>
      </c>
      <c r="Y5673">
        <v>0</v>
      </c>
      <c r="Z5673">
        <v>0</v>
      </c>
      <c r="AA5673">
        <v>0</v>
      </c>
      <c r="AB5673">
        <v>29.812208164856056</v>
      </c>
      <c r="AC5673">
        <v>0</v>
      </c>
      <c r="AD5673">
        <v>0</v>
      </c>
      <c r="AE5673">
        <v>553.52150157577387</v>
      </c>
    </row>
    <row r="5674" spans="1:31" x14ac:dyDescent="0.25">
      <c r="A5674">
        <v>2359474</v>
      </c>
      <c r="B5674">
        <v>1</v>
      </c>
      <c r="C5674" t="s">
        <v>80</v>
      </c>
      <c r="D5674" t="s">
        <v>108</v>
      </c>
      <c r="E5674" t="s">
        <v>225</v>
      </c>
      <c r="F5674" t="s">
        <v>16296</v>
      </c>
      <c r="G5674" t="s">
        <v>2703</v>
      </c>
      <c r="H5674" t="s">
        <v>151</v>
      </c>
      <c r="I5674" t="s">
        <v>136</v>
      </c>
      <c r="J5674" t="s">
        <v>137</v>
      </c>
      <c r="K5674" t="s">
        <v>138</v>
      </c>
      <c r="L5674" t="s">
        <v>3712</v>
      </c>
      <c r="M5674" t="s">
        <v>16297</v>
      </c>
      <c r="N5674">
        <v>4.4552777770000001</v>
      </c>
      <c r="O5674">
        <v>0</v>
      </c>
      <c r="P5674">
        <v>13</v>
      </c>
      <c r="Q5674">
        <v>0</v>
      </c>
      <c r="R5674">
        <v>5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11.579305617646062</v>
      </c>
      <c r="Y5674">
        <v>0</v>
      </c>
      <c r="Z5674">
        <v>61.977548969753016</v>
      </c>
      <c r="AA5674">
        <v>0</v>
      </c>
      <c r="AB5674">
        <v>0</v>
      </c>
      <c r="AC5674">
        <v>0</v>
      </c>
      <c r="AD5674">
        <v>0</v>
      </c>
      <c r="AE5674">
        <v>73.556854587399073</v>
      </c>
    </row>
    <row r="5675" spans="1:31" x14ac:dyDescent="0.25">
      <c r="A5675">
        <v>2359165</v>
      </c>
      <c r="B5675">
        <v>1</v>
      </c>
      <c r="C5675" t="s">
        <v>81</v>
      </c>
      <c r="D5675" t="s">
        <v>128</v>
      </c>
      <c r="E5675" t="s">
        <v>148</v>
      </c>
      <c r="F5675" t="s">
        <v>16298</v>
      </c>
      <c r="G5675" t="s">
        <v>181</v>
      </c>
      <c r="H5675" t="s">
        <v>151</v>
      </c>
      <c r="I5675" t="s">
        <v>136</v>
      </c>
      <c r="J5675" t="s">
        <v>137</v>
      </c>
      <c r="K5675" t="s">
        <v>138</v>
      </c>
      <c r="L5675" t="s">
        <v>16299</v>
      </c>
      <c r="M5675" t="s">
        <v>16300</v>
      </c>
      <c r="N5675">
        <v>1.3280555549999999</v>
      </c>
      <c r="O5675">
        <v>0</v>
      </c>
      <c r="P5675">
        <v>5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2.4192279411402628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2.4192279411402628</v>
      </c>
    </row>
    <row r="5676" spans="1:31" x14ac:dyDescent="0.25">
      <c r="A5676">
        <v>2359188</v>
      </c>
      <c r="B5676">
        <v>1</v>
      </c>
      <c r="C5676" t="s">
        <v>80</v>
      </c>
      <c r="D5676" t="s">
        <v>104</v>
      </c>
      <c r="E5676" t="s">
        <v>132</v>
      </c>
      <c r="F5676" t="s">
        <v>16301</v>
      </c>
      <c r="G5676" t="s">
        <v>134</v>
      </c>
      <c r="H5676" t="s">
        <v>135</v>
      </c>
      <c r="I5676" t="s">
        <v>136</v>
      </c>
      <c r="J5676" t="s">
        <v>137</v>
      </c>
      <c r="K5676" t="s">
        <v>138</v>
      </c>
      <c r="L5676" t="s">
        <v>16302</v>
      </c>
      <c r="M5676" t="s">
        <v>16303</v>
      </c>
      <c r="N5676">
        <v>1.1277777769999999</v>
      </c>
      <c r="O5676">
        <v>0</v>
      </c>
      <c r="P5676">
        <v>0</v>
      </c>
      <c r="Q5676">
        <v>0</v>
      </c>
      <c r="R5676">
        <v>2</v>
      </c>
      <c r="S5676">
        <v>5</v>
      </c>
      <c r="T5676">
        <v>0</v>
      </c>
      <c r="U5676">
        <v>1</v>
      </c>
      <c r="V5676">
        <v>0</v>
      </c>
      <c r="W5676">
        <v>0</v>
      </c>
      <c r="X5676">
        <v>0</v>
      </c>
      <c r="Y5676">
        <v>0</v>
      </c>
      <c r="Z5676">
        <v>2.6045089279548348</v>
      </c>
      <c r="AA5676">
        <v>29.847853293790241</v>
      </c>
      <c r="AB5676">
        <v>0</v>
      </c>
      <c r="AC5676">
        <v>34.902038924546055</v>
      </c>
      <c r="AD5676">
        <v>0</v>
      </c>
      <c r="AE5676">
        <v>67.354401146291139</v>
      </c>
    </row>
    <row r="5677" spans="1:31" x14ac:dyDescent="0.25">
      <c r="A5677">
        <v>2359308</v>
      </c>
      <c r="B5677">
        <v>1</v>
      </c>
      <c r="C5677" t="s">
        <v>80</v>
      </c>
      <c r="D5677" t="s">
        <v>107</v>
      </c>
      <c r="E5677" t="s">
        <v>225</v>
      </c>
      <c r="F5677" t="s">
        <v>16304</v>
      </c>
      <c r="G5677" t="s">
        <v>219</v>
      </c>
      <c r="H5677" t="s">
        <v>151</v>
      </c>
      <c r="I5677" t="s">
        <v>136</v>
      </c>
      <c r="J5677" t="s">
        <v>137</v>
      </c>
      <c r="K5677" t="s">
        <v>138</v>
      </c>
      <c r="L5677" t="s">
        <v>16305</v>
      </c>
      <c r="M5677" t="s">
        <v>16306</v>
      </c>
      <c r="N5677">
        <v>0.42083333299999998</v>
      </c>
      <c r="O5677">
        <v>0</v>
      </c>
      <c r="P5677">
        <v>156</v>
      </c>
      <c r="Q5677">
        <v>0</v>
      </c>
      <c r="R5677">
        <v>0</v>
      </c>
      <c r="S5677">
        <v>0</v>
      </c>
      <c r="T5677">
        <v>38</v>
      </c>
      <c r="U5677">
        <v>0</v>
      </c>
      <c r="V5677">
        <v>0</v>
      </c>
      <c r="W5677">
        <v>0</v>
      </c>
      <c r="X5677">
        <v>20.378446030305941</v>
      </c>
      <c r="Y5677">
        <v>0</v>
      </c>
      <c r="Z5677">
        <v>0</v>
      </c>
      <c r="AA5677">
        <v>0</v>
      </c>
      <c r="AB5677">
        <v>24.625240072718217</v>
      </c>
      <c r="AC5677">
        <v>0</v>
      </c>
      <c r="AD5677">
        <v>0</v>
      </c>
      <c r="AE5677">
        <v>45.003686103024158</v>
      </c>
    </row>
    <row r="5678" spans="1:31" x14ac:dyDescent="0.25">
      <c r="A5678">
        <v>2359480</v>
      </c>
      <c r="B5678">
        <v>1</v>
      </c>
      <c r="C5678" t="s">
        <v>81</v>
      </c>
      <c r="D5678" t="s">
        <v>113</v>
      </c>
      <c r="E5678" t="s">
        <v>225</v>
      </c>
      <c r="F5678" t="s">
        <v>16307</v>
      </c>
      <c r="G5678" t="s">
        <v>219</v>
      </c>
      <c r="H5678" t="s">
        <v>151</v>
      </c>
      <c r="I5678" t="s">
        <v>136</v>
      </c>
      <c r="J5678" t="s">
        <v>137</v>
      </c>
      <c r="K5678" t="s">
        <v>138</v>
      </c>
      <c r="L5678" t="s">
        <v>16308</v>
      </c>
      <c r="M5678" t="s">
        <v>16309</v>
      </c>
      <c r="N5678">
        <v>1.1483333330000001</v>
      </c>
      <c r="O5678">
        <v>0</v>
      </c>
      <c r="P5678">
        <v>4</v>
      </c>
      <c r="Q5678">
        <v>0</v>
      </c>
      <c r="R5678">
        <v>2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2.9451114861056586</v>
      </c>
      <c r="Y5678">
        <v>0</v>
      </c>
      <c r="Z5678">
        <v>2.924864395359382</v>
      </c>
      <c r="AA5678">
        <v>0</v>
      </c>
      <c r="AB5678">
        <v>0</v>
      </c>
      <c r="AC5678">
        <v>0</v>
      </c>
      <c r="AD5678">
        <v>0</v>
      </c>
      <c r="AE5678">
        <v>5.8699758814650407</v>
      </c>
    </row>
    <row r="5679" spans="1:31" x14ac:dyDescent="0.25">
      <c r="A5679">
        <v>2359331</v>
      </c>
      <c r="B5679">
        <v>1</v>
      </c>
      <c r="C5679" t="s">
        <v>81</v>
      </c>
      <c r="D5679" t="s">
        <v>118</v>
      </c>
      <c r="E5679" t="s">
        <v>225</v>
      </c>
      <c r="F5679" t="s">
        <v>16310</v>
      </c>
      <c r="G5679" t="s">
        <v>219</v>
      </c>
      <c r="H5679" t="s">
        <v>151</v>
      </c>
      <c r="I5679" t="s">
        <v>136</v>
      </c>
      <c r="J5679" t="s">
        <v>137</v>
      </c>
      <c r="K5679" t="s">
        <v>138</v>
      </c>
      <c r="L5679" t="s">
        <v>16311</v>
      </c>
      <c r="M5679" t="s">
        <v>16312</v>
      </c>
      <c r="N5679">
        <v>2.0575000000000001</v>
      </c>
      <c r="O5679">
        <v>0</v>
      </c>
      <c r="P5679">
        <v>14</v>
      </c>
      <c r="Q5679">
        <v>0</v>
      </c>
      <c r="R5679">
        <v>0</v>
      </c>
      <c r="S5679">
        <v>0</v>
      </c>
      <c r="T5679">
        <v>1</v>
      </c>
      <c r="U5679">
        <v>0</v>
      </c>
      <c r="V5679">
        <v>0</v>
      </c>
      <c r="W5679">
        <v>0</v>
      </c>
      <c r="X5679">
        <v>4.6191282515985392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4.6191282515985392</v>
      </c>
    </row>
    <row r="5680" spans="1:31" x14ac:dyDescent="0.25">
      <c r="A5680">
        <v>2359102</v>
      </c>
      <c r="B5680">
        <v>1</v>
      </c>
      <c r="C5680" t="s">
        <v>80</v>
      </c>
      <c r="D5680" t="s">
        <v>96</v>
      </c>
      <c r="E5680" t="s">
        <v>148</v>
      </c>
      <c r="F5680" t="s">
        <v>16313</v>
      </c>
      <c r="G5680" t="s">
        <v>181</v>
      </c>
      <c r="H5680" t="s">
        <v>151</v>
      </c>
      <c r="I5680" t="s">
        <v>136</v>
      </c>
      <c r="J5680" t="s">
        <v>137</v>
      </c>
      <c r="K5680" t="s">
        <v>138</v>
      </c>
      <c r="L5680" t="s">
        <v>16314</v>
      </c>
      <c r="M5680" t="s">
        <v>16315</v>
      </c>
      <c r="N5680">
        <v>4.3949999999999996</v>
      </c>
      <c r="O5680">
        <v>0</v>
      </c>
      <c r="P5680">
        <v>1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4.7612299107724203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4.7612299107724203</v>
      </c>
    </row>
    <row r="5681" spans="1:31" x14ac:dyDescent="0.25">
      <c r="A5681">
        <v>2358959</v>
      </c>
      <c r="B5681">
        <v>1</v>
      </c>
      <c r="C5681" t="s">
        <v>80</v>
      </c>
      <c r="D5681" t="s">
        <v>103</v>
      </c>
      <c r="E5681" t="s">
        <v>320</v>
      </c>
      <c r="F5681" t="s">
        <v>16316</v>
      </c>
      <c r="G5681" t="s">
        <v>168</v>
      </c>
      <c r="H5681" t="s">
        <v>135</v>
      </c>
      <c r="I5681" t="s">
        <v>653</v>
      </c>
      <c r="J5681" t="s">
        <v>137</v>
      </c>
      <c r="K5681" t="s">
        <v>138</v>
      </c>
      <c r="L5681" t="s">
        <v>16317</v>
      </c>
      <c r="M5681" t="s">
        <v>16318</v>
      </c>
      <c r="N5681">
        <v>3.6013888000000001E-2</v>
      </c>
      <c r="O5681">
        <v>2</v>
      </c>
      <c r="P5681">
        <v>467</v>
      </c>
      <c r="Q5681">
        <v>133</v>
      </c>
      <c r="R5681">
        <v>18</v>
      </c>
      <c r="S5681">
        <v>45</v>
      </c>
      <c r="T5681">
        <v>36</v>
      </c>
      <c r="U5681">
        <v>1</v>
      </c>
      <c r="V5681">
        <v>0</v>
      </c>
      <c r="W5681">
        <v>4.2952620902897504E-2</v>
      </c>
      <c r="X5681">
        <v>4.4991290926367293</v>
      </c>
      <c r="Y5681">
        <v>51.798396701468214</v>
      </c>
      <c r="Z5681">
        <v>4.1467690644863264</v>
      </c>
      <c r="AA5681">
        <v>11.658453023598437</v>
      </c>
      <c r="AB5681">
        <v>2.2796279918261537</v>
      </c>
      <c r="AC5681">
        <v>0.13070458412733335</v>
      </c>
      <c r="AD5681">
        <v>0</v>
      </c>
      <c r="AE5681">
        <v>74.556033079046088</v>
      </c>
    </row>
    <row r="5682" spans="1:31" x14ac:dyDescent="0.25">
      <c r="A5682">
        <v>2359437</v>
      </c>
      <c r="B5682">
        <v>1</v>
      </c>
      <c r="C5682" t="s">
        <v>80</v>
      </c>
      <c r="D5682" t="s">
        <v>96</v>
      </c>
      <c r="E5682" t="s">
        <v>175</v>
      </c>
      <c r="F5682" t="s">
        <v>16319</v>
      </c>
      <c r="G5682" t="s">
        <v>219</v>
      </c>
      <c r="H5682" t="s">
        <v>151</v>
      </c>
      <c r="I5682" t="s">
        <v>136</v>
      </c>
      <c r="J5682" t="s">
        <v>137</v>
      </c>
      <c r="K5682" t="s">
        <v>138</v>
      </c>
      <c r="L5682" t="s">
        <v>16320</v>
      </c>
      <c r="M5682" t="s">
        <v>16321</v>
      </c>
      <c r="N5682">
        <v>2.0416666659999998</v>
      </c>
      <c r="O5682">
        <v>0</v>
      </c>
      <c r="P5682">
        <v>7</v>
      </c>
      <c r="Q5682">
        <v>0</v>
      </c>
      <c r="R5682">
        <v>0</v>
      </c>
      <c r="S5682">
        <v>0</v>
      </c>
      <c r="T5682">
        <v>2</v>
      </c>
      <c r="U5682">
        <v>0</v>
      </c>
      <c r="V5682">
        <v>0</v>
      </c>
      <c r="W5682">
        <v>0</v>
      </c>
      <c r="X5682">
        <v>22.928952680616401</v>
      </c>
      <c r="Y5682">
        <v>0</v>
      </c>
      <c r="Z5682">
        <v>0</v>
      </c>
      <c r="AA5682">
        <v>0</v>
      </c>
      <c r="AB5682">
        <v>61.185107041498931</v>
      </c>
      <c r="AC5682">
        <v>0</v>
      </c>
      <c r="AD5682">
        <v>0</v>
      </c>
      <c r="AE5682">
        <v>84.114059722115329</v>
      </c>
    </row>
    <row r="5683" spans="1:31" x14ac:dyDescent="0.25">
      <c r="A5683">
        <v>2358893</v>
      </c>
      <c r="B5683">
        <v>1</v>
      </c>
      <c r="C5683" t="s">
        <v>80</v>
      </c>
      <c r="D5683" t="s">
        <v>98</v>
      </c>
      <c r="E5683" t="s">
        <v>171</v>
      </c>
      <c r="F5683" t="s">
        <v>16322</v>
      </c>
      <c r="G5683" t="s">
        <v>168</v>
      </c>
      <c r="H5683" t="s">
        <v>135</v>
      </c>
      <c r="I5683" t="s">
        <v>136</v>
      </c>
      <c r="J5683" t="s">
        <v>137</v>
      </c>
      <c r="K5683" t="s">
        <v>138</v>
      </c>
      <c r="L5683" t="s">
        <v>16323</v>
      </c>
      <c r="M5683" t="s">
        <v>16324</v>
      </c>
      <c r="N5683">
        <v>2.2188888879999999</v>
      </c>
      <c r="O5683">
        <v>0</v>
      </c>
      <c r="P5683">
        <v>85</v>
      </c>
      <c r="Q5683">
        <v>0</v>
      </c>
      <c r="R5683">
        <v>20</v>
      </c>
      <c r="S5683">
        <v>0</v>
      </c>
      <c r="T5683">
        <v>29</v>
      </c>
      <c r="U5683">
        <v>0</v>
      </c>
      <c r="V5683">
        <v>0</v>
      </c>
      <c r="W5683">
        <v>0</v>
      </c>
      <c r="X5683">
        <v>76.759356115987913</v>
      </c>
      <c r="Y5683">
        <v>0</v>
      </c>
      <c r="Z5683">
        <v>92.352289831924793</v>
      </c>
      <c r="AA5683">
        <v>0</v>
      </c>
      <c r="AB5683">
        <v>77.296496300654866</v>
      </c>
      <c r="AC5683">
        <v>0</v>
      </c>
      <c r="AD5683">
        <v>0</v>
      </c>
      <c r="AE5683">
        <v>246.40814224856757</v>
      </c>
    </row>
    <row r="5684" spans="1:31" x14ac:dyDescent="0.25">
      <c r="A5684">
        <v>2358870</v>
      </c>
      <c r="B5684">
        <v>1</v>
      </c>
      <c r="C5684" t="s">
        <v>80</v>
      </c>
      <c r="D5684" t="s">
        <v>111</v>
      </c>
      <c r="E5684" t="s">
        <v>154</v>
      </c>
      <c r="F5684" t="s">
        <v>16325</v>
      </c>
      <c r="G5684" t="s">
        <v>2040</v>
      </c>
      <c r="H5684" t="s">
        <v>151</v>
      </c>
      <c r="I5684" t="s">
        <v>136</v>
      </c>
      <c r="J5684" t="s">
        <v>137</v>
      </c>
      <c r="K5684" t="s">
        <v>138</v>
      </c>
      <c r="L5684" t="s">
        <v>16326</v>
      </c>
      <c r="M5684" t="s">
        <v>16327</v>
      </c>
      <c r="N5684">
        <v>0.253611111</v>
      </c>
      <c r="O5684">
        <v>0</v>
      </c>
      <c r="P5684">
        <v>0</v>
      </c>
      <c r="Q5684">
        <v>0</v>
      </c>
      <c r="R5684">
        <v>2</v>
      </c>
      <c r="S5684">
        <v>0</v>
      </c>
      <c r="T5684">
        <v>43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1.3401481121486944</v>
      </c>
      <c r="AA5684">
        <v>0</v>
      </c>
      <c r="AB5684">
        <v>10.976046488998554</v>
      </c>
      <c r="AC5684">
        <v>0</v>
      </c>
      <c r="AD5684">
        <v>0</v>
      </c>
      <c r="AE5684">
        <v>12.316194601147249</v>
      </c>
    </row>
    <row r="5685" spans="1:31" x14ac:dyDescent="0.25">
      <c r="A5685">
        <v>2359016</v>
      </c>
      <c r="B5685">
        <v>1</v>
      </c>
      <c r="C5685" t="s">
        <v>80</v>
      </c>
      <c r="D5685" t="s">
        <v>109</v>
      </c>
      <c r="E5685" t="s">
        <v>148</v>
      </c>
      <c r="F5685" t="s">
        <v>16328</v>
      </c>
      <c r="G5685" t="s">
        <v>160</v>
      </c>
      <c r="H5685" t="s">
        <v>151</v>
      </c>
      <c r="I5685" t="s">
        <v>136</v>
      </c>
      <c r="J5685" t="s">
        <v>137</v>
      </c>
      <c r="K5685" t="s">
        <v>138</v>
      </c>
      <c r="L5685" t="s">
        <v>16329</v>
      </c>
      <c r="M5685" t="s">
        <v>16330</v>
      </c>
      <c r="N5685">
        <v>2.6213888879999998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1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</row>
    <row r="5686" spans="1:31" x14ac:dyDescent="0.25">
      <c r="A5686">
        <v>2359039</v>
      </c>
      <c r="B5686">
        <v>1</v>
      </c>
      <c r="C5686" t="s">
        <v>80</v>
      </c>
      <c r="D5686" t="s">
        <v>100</v>
      </c>
      <c r="E5686" t="s">
        <v>154</v>
      </c>
      <c r="F5686" t="s">
        <v>16331</v>
      </c>
      <c r="G5686" t="s">
        <v>219</v>
      </c>
      <c r="H5686" t="s">
        <v>151</v>
      </c>
      <c r="I5686" t="s">
        <v>136</v>
      </c>
      <c r="J5686" t="s">
        <v>137</v>
      </c>
      <c r="K5686" t="s">
        <v>138</v>
      </c>
      <c r="L5686" t="s">
        <v>16332</v>
      </c>
      <c r="M5686" t="s">
        <v>16333</v>
      </c>
      <c r="N5686">
        <v>0.47361111099999997</v>
      </c>
      <c r="O5686">
        <v>0</v>
      </c>
      <c r="P5686">
        <v>39</v>
      </c>
      <c r="Q5686">
        <v>0</v>
      </c>
      <c r="R5686">
        <v>16</v>
      </c>
      <c r="S5686">
        <v>0</v>
      </c>
      <c r="T5686">
        <v>16</v>
      </c>
      <c r="U5686">
        <v>0</v>
      </c>
      <c r="V5686">
        <v>0</v>
      </c>
      <c r="W5686">
        <v>0</v>
      </c>
      <c r="X5686">
        <v>7.0696868877895644</v>
      </c>
      <c r="Y5686">
        <v>0</v>
      </c>
      <c r="Z5686">
        <v>8.0997955206819441</v>
      </c>
      <c r="AA5686">
        <v>0</v>
      </c>
      <c r="AB5686">
        <v>13.255528873089665</v>
      </c>
      <c r="AC5686">
        <v>0</v>
      </c>
      <c r="AD5686">
        <v>0</v>
      </c>
      <c r="AE5686">
        <v>28.425011281561176</v>
      </c>
    </row>
    <row r="5687" spans="1:31" x14ac:dyDescent="0.25">
      <c r="A5687">
        <v>2358916</v>
      </c>
      <c r="B5687">
        <v>1</v>
      </c>
      <c r="C5687" t="s">
        <v>80</v>
      </c>
      <c r="D5687" t="s">
        <v>82</v>
      </c>
      <c r="E5687" t="s">
        <v>175</v>
      </c>
      <c r="F5687" t="s">
        <v>16334</v>
      </c>
      <c r="G5687" t="s">
        <v>284</v>
      </c>
      <c r="H5687" t="s">
        <v>151</v>
      </c>
      <c r="I5687" t="s">
        <v>136</v>
      </c>
      <c r="J5687" t="s">
        <v>137</v>
      </c>
      <c r="K5687" t="s">
        <v>138</v>
      </c>
      <c r="L5687" t="s">
        <v>16335</v>
      </c>
      <c r="M5687" t="s">
        <v>16336</v>
      </c>
      <c r="N5687">
        <v>1.0333333330000001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69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25.345275339677308</v>
      </c>
      <c r="AC5687">
        <v>0</v>
      </c>
      <c r="AD5687">
        <v>0</v>
      </c>
      <c r="AE5687">
        <v>25.345275339677308</v>
      </c>
    </row>
    <row r="5688" spans="1:31" x14ac:dyDescent="0.25">
      <c r="A5688">
        <v>2359062</v>
      </c>
      <c r="B5688">
        <v>1</v>
      </c>
      <c r="C5688" t="s">
        <v>80</v>
      </c>
      <c r="D5688" t="s">
        <v>107</v>
      </c>
      <c r="E5688" t="s">
        <v>132</v>
      </c>
      <c r="F5688" t="s">
        <v>16337</v>
      </c>
      <c r="G5688" t="s">
        <v>244</v>
      </c>
      <c r="H5688" t="s">
        <v>135</v>
      </c>
      <c r="I5688" t="s">
        <v>136</v>
      </c>
      <c r="J5688" t="s">
        <v>137</v>
      </c>
      <c r="K5688" t="s">
        <v>245</v>
      </c>
      <c r="L5688" t="s">
        <v>16338</v>
      </c>
      <c r="M5688" t="s">
        <v>16339</v>
      </c>
      <c r="N5688">
        <v>6.2413888880000004</v>
      </c>
      <c r="O5688">
        <v>0</v>
      </c>
      <c r="P5688">
        <v>413</v>
      </c>
      <c r="Q5688">
        <v>0</v>
      </c>
      <c r="R5688">
        <v>0</v>
      </c>
      <c r="S5688">
        <v>0</v>
      </c>
      <c r="T5688">
        <v>18</v>
      </c>
      <c r="U5688">
        <v>0</v>
      </c>
      <c r="V5688">
        <v>0</v>
      </c>
      <c r="W5688">
        <v>0</v>
      </c>
      <c r="X5688">
        <v>701.89434601833625</v>
      </c>
      <c r="Y5688">
        <v>0</v>
      </c>
      <c r="Z5688">
        <v>0</v>
      </c>
      <c r="AA5688">
        <v>0</v>
      </c>
      <c r="AB5688">
        <v>211.36771871440234</v>
      </c>
      <c r="AC5688">
        <v>0</v>
      </c>
      <c r="AD5688">
        <v>0</v>
      </c>
      <c r="AE5688">
        <v>913.26206473273862</v>
      </c>
    </row>
    <row r="5689" spans="1:31" x14ac:dyDescent="0.25">
      <c r="A5689">
        <v>2359231</v>
      </c>
      <c r="B5689">
        <v>1</v>
      </c>
      <c r="C5689" t="s">
        <v>80</v>
      </c>
      <c r="D5689" t="s">
        <v>93</v>
      </c>
      <c r="E5689" t="s">
        <v>132</v>
      </c>
      <c r="F5689" t="s">
        <v>16340</v>
      </c>
      <c r="G5689" t="s">
        <v>134</v>
      </c>
      <c r="H5689" t="s">
        <v>135</v>
      </c>
      <c r="I5689" t="s">
        <v>136</v>
      </c>
      <c r="J5689" t="s">
        <v>137</v>
      </c>
      <c r="K5689" t="s">
        <v>138</v>
      </c>
      <c r="L5689" t="s">
        <v>16341</v>
      </c>
      <c r="M5689" t="s">
        <v>16342</v>
      </c>
      <c r="N5689">
        <v>6.5216666659999998</v>
      </c>
      <c r="O5689">
        <v>0</v>
      </c>
      <c r="P5689">
        <v>13</v>
      </c>
      <c r="Q5689">
        <v>0</v>
      </c>
      <c r="R5689">
        <v>21</v>
      </c>
      <c r="S5689">
        <v>0</v>
      </c>
      <c r="T5689">
        <v>5</v>
      </c>
      <c r="U5689">
        <v>0</v>
      </c>
      <c r="V5689">
        <v>0</v>
      </c>
      <c r="W5689">
        <v>0</v>
      </c>
      <c r="X5689">
        <v>39.573197199730117</v>
      </c>
      <c r="Y5689">
        <v>0</v>
      </c>
      <c r="Z5689">
        <v>393.38793924769823</v>
      </c>
      <c r="AA5689">
        <v>0</v>
      </c>
      <c r="AB5689">
        <v>120.52183223695346</v>
      </c>
      <c r="AC5689">
        <v>0</v>
      </c>
      <c r="AD5689">
        <v>0</v>
      </c>
      <c r="AE5689">
        <v>553.48296868438183</v>
      </c>
    </row>
    <row r="5690" spans="1:31" x14ac:dyDescent="0.25">
      <c r="A5690">
        <v>2359208</v>
      </c>
      <c r="B5690">
        <v>1</v>
      </c>
      <c r="C5690" t="s">
        <v>80</v>
      </c>
      <c r="D5690" t="s">
        <v>107</v>
      </c>
      <c r="E5690" t="s">
        <v>154</v>
      </c>
      <c r="F5690" t="s">
        <v>16343</v>
      </c>
      <c r="G5690" t="s">
        <v>299</v>
      </c>
      <c r="H5690" t="s">
        <v>151</v>
      </c>
      <c r="I5690" t="s">
        <v>136</v>
      </c>
      <c r="J5690" t="s">
        <v>137</v>
      </c>
      <c r="K5690" t="s">
        <v>138</v>
      </c>
      <c r="L5690" t="s">
        <v>16344</v>
      </c>
      <c r="M5690" t="s">
        <v>16345</v>
      </c>
      <c r="N5690">
        <v>4.1730555550000004</v>
      </c>
      <c r="O5690">
        <v>0</v>
      </c>
      <c r="P5690">
        <v>0</v>
      </c>
      <c r="Q5690">
        <v>0</v>
      </c>
      <c r="R5690">
        <v>5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121.158077790468</v>
      </c>
      <c r="AA5690">
        <v>0</v>
      </c>
      <c r="AB5690">
        <v>0</v>
      </c>
      <c r="AC5690">
        <v>0</v>
      </c>
      <c r="AD5690">
        <v>0</v>
      </c>
      <c r="AE5690">
        <v>121.158077790468</v>
      </c>
    </row>
    <row r="5691" spans="1:31" x14ac:dyDescent="0.25">
      <c r="A5691">
        <v>2359457</v>
      </c>
      <c r="B5691">
        <v>1</v>
      </c>
      <c r="C5691" t="s">
        <v>81</v>
      </c>
      <c r="D5691" t="s">
        <v>121</v>
      </c>
      <c r="E5691" t="s">
        <v>132</v>
      </c>
      <c r="F5691" t="s">
        <v>16346</v>
      </c>
      <c r="G5691" t="s">
        <v>134</v>
      </c>
      <c r="H5691" t="s">
        <v>135</v>
      </c>
      <c r="I5691" t="s">
        <v>136</v>
      </c>
      <c r="J5691" t="s">
        <v>137</v>
      </c>
      <c r="K5691" t="s">
        <v>138</v>
      </c>
      <c r="L5691" t="s">
        <v>16347</v>
      </c>
      <c r="M5691" t="s">
        <v>16348</v>
      </c>
      <c r="N5691">
        <v>3.6497222219999998</v>
      </c>
      <c r="O5691">
        <v>0</v>
      </c>
      <c r="P5691">
        <v>18</v>
      </c>
      <c r="Q5691">
        <v>0</v>
      </c>
      <c r="R5691">
        <v>2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12.167314055308552</v>
      </c>
      <c r="Y5691">
        <v>0</v>
      </c>
      <c r="Z5691">
        <v>10.959190714584505</v>
      </c>
      <c r="AA5691">
        <v>0</v>
      </c>
      <c r="AB5691">
        <v>0</v>
      </c>
      <c r="AC5691">
        <v>0</v>
      </c>
      <c r="AD5691">
        <v>0</v>
      </c>
      <c r="AE5691">
        <v>23.126504769893057</v>
      </c>
    </row>
    <row r="5692" spans="1:31" x14ac:dyDescent="0.25">
      <c r="A5692">
        <v>2359125</v>
      </c>
      <c r="B5692">
        <v>1</v>
      </c>
      <c r="C5692" t="s">
        <v>80</v>
      </c>
      <c r="D5692" t="s">
        <v>93</v>
      </c>
      <c r="E5692" t="s">
        <v>148</v>
      </c>
      <c r="F5692" t="s">
        <v>16349</v>
      </c>
      <c r="G5692" t="s">
        <v>160</v>
      </c>
      <c r="H5692" t="s">
        <v>151</v>
      </c>
      <c r="I5692" t="s">
        <v>136</v>
      </c>
      <c r="J5692" t="s">
        <v>137</v>
      </c>
      <c r="K5692" t="s">
        <v>138</v>
      </c>
      <c r="L5692" t="s">
        <v>16350</v>
      </c>
      <c r="M5692" t="s">
        <v>16351</v>
      </c>
      <c r="N5692">
        <v>9.64</v>
      </c>
      <c r="O5692">
        <v>0</v>
      </c>
      <c r="P5692">
        <v>1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5.0260003103436501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5.0260003103436501</v>
      </c>
    </row>
    <row r="5693" spans="1:31" x14ac:dyDescent="0.25">
      <c r="A5693">
        <v>2359079</v>
      </c>
      <c r="B5693">
        <v>1</v>
      </c>
      <c r="C5693" t="s">
        <v>80</v>
      </c>
      <c r="D5693" t="s">
        <v>99</v>
      </c>
      <c r="E5693" t="s">
        <v>225</v>
      </c>
      <c r="F5693" t="s">
        <v>16352</v>
      </c>
      <c r="G5693" t="s">
        <v>244</v>
      </c>
      <c r="H5693" t="s">
        <v>151</v>
      </c>
      <c r="I5693" t="s">
        <v>136</v>
      </c>
      <c r="J5693" t="s">
        <v>137</v>
      </c>
      <c r="K5693" t="s">
        <v>245</v>
      </c>
      <c r="L5693" t="s">
        <v>16353</v>
      </c>
      <c r="M5693" t="s">
        <v>16354</v>
      </c>
      <c r="N5693">
        <v>1.6063888879999999</v>
      </c>
      <c r="O5693">
        <v>0</v>
      </c>
      <c r="P5693">
        <v>27</v>
      </c>
      <c r="Q5693">
        <v>0</v>
      </c>
      <c r="R5693">
        <v>0</v>
      </c>
      <c r="S5693">
        <v>0</v>
      </c>
      <c r="T5693">
        <v>3</v>
      </c>
      <c r="U5693">
        <v>0</v>
      </c>
      <c r="V5693">
        <v>0</v>
      </c>
      <c r="W5693">
        <v>0</v>
      </c>
      <c r="X5693">
        <v>12.597619594465892</v>
      </c>
      <c r="Y5693">
        <v>0</v>
      </c>
      <c r="Z5693">
        <v>0</v>
      </c>
      <c r="AA5693">
        <v>0</v>
      </c>
      <c r="AB5693">
        <v>4.6899401495651567</v>
      </c>
      <c r="AC5693">
        <v>0</v>
      </c>
      <c r="AD5693">
        <v>0</v>
      </c>
      <c r="AE5693">
        <v>17.28755974403105</v>
      </c>
    </row>
    <row r="5694" spans="1:31" x14ac:dyDescent="0.25">
      <c r="A5694">
        <v>2359022</v>
      </c>
      <c r="B5694">
        <v>1</v>
      </c>
      <c r="C5694" t="s">
        <v>80</v>
      </c>
      <c r="D5694" t="s">
        <v>108</v>
      </c>
      <c r="E5694" t="s">
        <v>154</v>
      </c>
      <c r="F5694" t="s">
        <v>16355</v>
      </c>
      <c r="G5694" t="s">
        <v>244</v>
      </c>
      <c r="H5694" t="s">
        <v>151</v>
      </c>
      <c r="I5694" t="s">
        <v>136</v>
      </c>
      <c r="J5694" t="s">
        <v>137</v>
      </c>
      <c r="K5694" t="s">
        <v>245</v>
      </c>
      <c r="L5694" t="s">
        <v>16356</v>
      </c>
      <c r="M5694" t="s">
        <v>16357</v>
      </c>
      <c r="N5694">
        <v>8.4155555549999992</v>
      </c>
      <c r="O5694">
        <v>0</v>
      </c>
      <c r="P5694">
        <v>21</v>
      </c>
      <c r="Q5694">
        <v>0</v>
      </c>
      <c r="R5694">
        <v>7</v>
      </c>
      <c r="S5694">
        <v>0</v>
      </c>
      <c r="T5694">
        <v>3</v>
      </c>
      <c r="U5694">
        <v>0</v>
      </c>
      <c r="V5694">
        <v>0</v>
      </c>
      <c r="W5694">
        <v>0</v>
      </c>
      <c r="X5694">
        <v>43.242355714044805</v>
      </c>
      <c r="Y5694">
        <v>0</v>
      </c>
      <c r="Z5694">
        <v>175.73037727985749</v>
      </c>
      <c r="AA5694">
        <v>0</v>
      </c>
      <c r="AB5694">
        <v>49.56607795844689</v>
      </c>
      <c r="AC5694">
        <v>0</v>
      </c>
      <c r="AD5694">
        <v>0</v>
      </c>
      <c r="AE5694">
        <v>268.53881095234919</v>
      </c>
    </row>
    <row r="5695" spans="1:31" x14ac:dyDescent="0.25">
      <c r="A5695">
        <v>2358979</v>
      </c>
      <c r="B5695">
        <v>1</v>
      </c>
      <c r="C5695" t="s">
        <v>81</v>
      </c>
      <c r="D5695" t="s">
        <v>116</v>
      </c>
      <c r="E5695" t="s">
        <v>154</v>
      </c>
      <c r="F5695" t="s">
        <v>16358</v>
      </c>
      <c r="G5695" t="s">
        <v>252</v>
      </c>
      <c r="H5695" t="s">
        <v>151</v>
      </c>
      <c r="I5695" t="s">
        <v>136</v>
      </c>
      <c r="J5695" t="s">
        <v>137</v>
      </c>
      <c r="K5695" t="s">
        <v>245</v>
      </c>
      <c r="L5695" t="s">
        <v>16359</v>
      </c>
      <c r="M5695" t="s">
        <v>16360</v>
      </c>
      <c r="N5695">
        <v>8.0016666660000002</v>
      </c>
      <c r="O5695">
        <v>0</v>
      </c>
      <c r="P5695">
        <v>45</v>
      </c>
      <c r="Q5695">
        <v>0</v>
      </c>
      <c r="R5695">
        <v>0</v>
      </c>
      <c r="S5695">
        <v>0</v>
      </c>
      <c r="T5695">
        <v>1</v>
      </c>
      <c r="U5695">
        <v>0</v>
      </c>
      <c r="V5695">
        <v>0</v>
      </c>
      <c r="W5695">
        <v>0</v>
      </c>
      <c r="X5695">
        <v>69.964809567991153</v>
      </c>
      <c r="Y5695">
        <v>0</v>
      </c>
      <c r="Z5695">
        <v>0</v>
      </c>
      <c r="AA5695">
        <v>0</v>
      </c>
      <c r="AB5695">
        <v>20.567721177264662</v>
      </c>
      <c r="AC5695">
        <v>0</v>
      </c>
      <c r="AD5695">
        <v>0</v>
      </c>
      <c r="AE5695">
        <v>90.532530745255812</v>
      </c>
    </row>
    <row r="5696" spans="1:31" x14ac:dyDescent="0.25">
      <c r="A5696">
        <v>2359311</v>
      </c>
      <c r="B5696">
        <v>1</v>
      </c>
      <c r="C5696" t="s">
        <v>80</v>
      </c>
      <c r="D5696" t="s">
        <v>98</v>
      </c>
      <c r="E5696" t="s">
        <v>132</v>
      </c>
      <c r="F5696" t="s">
        <v>16361</v>
      </c>
      <c r="G5696" t="s">
        <v>134</v>
      </c>
      <c r="H5696" t="s">
        <v>135</v>
      </c>
      <c r="I5696" t="s">
        <v>136</v>
      </c>
      <c r="J5696" t="s">
        <v>137</v>
      </c>
      <c r="K5696" t="s">
        <v>138</v>
      </c>
      <c r="L5696" t="s">
        <v>16362</v>
      </c>
      <c r="M5696" t="s">
        <v>16363</v>
      </c>
      <c r="N5696">
        <v>1.1675</v>
      </c>
      <c r="O5696">
        <v>0</v>
      </c>
      <c r="P5696">
        <v>0</v>
      </c>
      <c r="Q5696">
        <v>7</v>
      </c>
      <c r="R5696">
        <v>21</v>
      </c>
      <c r="S5696">
        <v>6</v>
      </c>
      <c r="T5696">
        <v>14</v>
      </c>
      <c r="U5696">
        <v>0</v>
      </c>
      <c r="V5696">
        <v>0</v>
      </c>
      <c r="W5696">
        <v>0</v>
      </c>
      <c r="X5696">
        <v>0</v>
      </c>
      <c r="Y5696">
        <v>25.92644731056188</v>
      </c>
      <c r="Z5696">
        <v>95.596099919969376</v>
      </c>
      <c r="AA5696">
        <v>23.871394190538897</v>
      </c>
      <c r="AB5696">
        <v>77.216109580963433</v>
      </c>
      <c r="AC5696">
        <v>0</v>
      </c>
      <c r="AD5696">
        <v>0</v>
      </c>
      <c r="AE5696">
        <v>222.6100510020336</v>
      </c>
    </row>
    <row r="5697" spans="1:31" x14ac:dyDescent="0.25">
      <c r="A5697">
        <v>2358956</v>
      </c>
      <c r="B5697">
        <v>1</v>
      </c>
      <c r="C5697" t="s">
        <v>80</v>
      </c>
      <c r="D5697" t="s">
        <v>90</v>
      </c>
      <c r="E5697" t="s">
        <v>225</v>
      </c>
      <c r="F5697" t="s">
        <v>16364</v>
      </c>
      <c r="G5697" t="s">
        <v>219</v>
      </c>
      <c r="H5697" t="s">
        <v>151</v>
      </c>
      <c r="I5697" t="s">
        <v>136</v>
      </c>
      <c r="J5697" t="s">
        <v>137</v>
      </c>
      <c r="K5697" t="s">
        <v>138</v>
      </c>
      <c r="L5697" t="s">
        <v>16365</v>
      </c>
      <c r="M5697" t="s">
        <v>16366</v>
      </c>
      <c r="N5697">
        <v>5.8075000000000001</v>
      </c>
      <c r="O5697">
        <v>0</v>
      </c>
      <c r="P5697">
        <v>1</v>
      </c>
      <c r="Q5697">
        <v>0</v>
      </c>
      <c r="R5697">
        <v>0</v>
      </c>
      <c r="S5697">
        <v>0</v>
      </c>
      <c r="T5697">
        <v>32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438.79625115261695</v>
      </c>
      <c r="AC5697">
        <v>0</v>
      </c>
      <c r="AD5697">
        <v>0</v>
      </c>
      <c r="AE5697">
        <v>438.79625115261695</v>
      </c>
    </row>
    <row r="5698" spans="1:31" x14ac:dyDescent="0.25">
      <c r="A5698">
        <v>2359497</v>
      </c>
      <c r="B5698">
        <v>1</v>
      </c>
      <c r="C5698" t="s">
        <v>80</v>
      </c>
      <c r="D5698" t="s">
        <v>109</v>
      </c>
      <c r="E5698" t="s">
        <v>148</v>
      </c>
      <c r="F5698" t="s">
        <v>16367</v>
      </c>
      <c r="G5698" t="s">
        <v>160</v>
      </c>
      <c r="H5698" t="s">
        <v>151</v>
      </c>
      <c r="I5698" t="s">
        <v>136</v>
      </c>
      <c r="J5698" t="s">
        <v>137</v>
      </c>
      <c r="K5698" t="s">
        <v>138</v>
      </c>
      <c r="L5698" t="s">
        <v>16368</v>
      </c>
      <c r="M5698" t="s">
        <v>16369</v>
      </c>
      <c r="N5698">
        <v>7.545555555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1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3.9075719326279956</v>
      </c>
      <c r="AC5698">
        <v>0</v>
      </c>
      <c r="AD5698">
        <v>0</v>
      </c>
      <c r="AE5698">
        <v>3.9075719326279956</v>
      </c>
    </row>
    <row r="5699" spans="1:31" x14ac:dyDescent="0.25">
      <c r="A5699">
        <v>2359477</v>
      </c>
      <c r="B5699">
        <v>1</v>
      </c>
      <c r="C5699" t="s">
        <v>80</v>
      </c>
      <c r="D5699" t="s">
        <v>103</v>
      </c>
      <c r="E5699" t="s">
        <v>171</v>
      </c>
      <c r="F5699" t="s">
        <v>16370</v>
      </c>
      <c r="G5699" t="s">
        <v>168</v>
      </c>
      <c r="H5699" t="s">
        <v>135</v>
      </c>
      <c r="I5699" t="s">
        <v>136</v>
      </c>
      <c r="J5699" t="s">
        <v>137</v>
      </c>
      <c r="K5699" t="s">
        <v>138</v>
      </c>
      <c r="L5699" t="s">
        <v>16371</v>
      </c>
      <c r="M5699" t="s">
        <v>16372</v>
      </c>
      <c r="N5699">
        <v>1.2311111109999999</v>
      </c>
      <c r="O5699">
        <v>0</v>
      </c>
      <c r="P5699">
        <v>0</v>
      </c>
      <c r="Q5699">
        <v>0</v>
      </c>
      <c r="R5699">
        <v>0</v>
      </c>
      <c r="S5699">
        <v>8</v>
      </c>
      <c r="T5699">
        <v>2</v>
      </c>
      <c r="U5699">
        <v>9</v>
      </c>
      <c r="V5699">
        <v>1</v>
      </c>
      <c r="W5699">
        <v>0</v>
      </c>
      <c r="X5699">
        <v>0</v>
      </c>
      <c r="Y5699">
        <v>0</v>
      </c>
      <c r="Z5699">
        <v>0</v>
      </c>
      <c r="AA5699">
        <v>20.763802422004318</v>
      </c>
      <c r="AB5699">
        <v>2.2743321069203568</v>
      </c>
      <c r="AC5699">
        <v>656.89232314665901</v>
      </c>
      <c r="AD5699">
        <v>10.733169216127987</v>
      </c>
      <c r="AE5699">
        <v>690.66362689171171</v>
      </c>
    </row>
    <row r="5700" spans="1:31" x14ac:dyDescent="0.25">
      <c r="A5700">
        <v>2359454</v>
      </c>
      <c r="B5700">
        <v>1</v>
      </c>
      <c r="C5700" t="s">
        <v>80</v>
      </c>
      <c r="D5700" t="s">
        <v>98</v>
      </c>
      <c r="E5700" t="s">
        <v>225</v>
      </c>
      <c r="F5700" t="s">
        <v>16373</v>
      </c>
      <c r="G5700" t="s">
        <v>219</v>
      </c>
      <c r="H5700" t="s">
        <v>151</v>
      </c>
      <c r="I5700" t="s">
        <v>136</v>
      </c>
      <c r="J5700" t="s">
        <v>137</v>
      </c>
      <c r="K5700" t="s">
        <v>138</v>
      </c>
      <c r="L5700" t="s">
        <v>16374</v>
      </c>
      <c r="M5700" t="s">
        <v>16375</v>
      </c>
      <c r="N5700">
        <v>2.4669444440000001</v>
      </c>
      <c r="O5700">
        <v>0</v>
      </c>
      <c r="P5700">
        <v>43</v>
      </c>
      <c r="Q5700">
        <v>0</v>
      </c>
      <c r="R5700">
        <v>13</v>
      </c>
      <c r="S5700">
        <v>0</v>
      </c>
      <c r="T5700">
        <v>11</v>
      </c>
      <c r="U5700">
        <v>0</v>
      </c>
      <c r="V5700">
        <v>0</v>
      </c>
      <c r="W5700">
        <v>0</v>
      </c>
      <c r="X5700">
        <v>58.816123985765209</v>
      </c>
      <c r="Y5700">
        <v>0</v>
      </c>
      <c r="Z5700">
        <v>28.715439021403952</v>
      </c>
      <c r="AA5700">
        <v>0</v>
      </c>
      <c r="AB5700">
        <v>26.966680893751395</v>
      </c>
      <c r="AC5700">
        <v>0</v>
      </c>
      <c r="AD5700">
        <v>0</v>
      </c>
      <c r="AE5700">
        <v>114.49824390092056</v>
      </c>
    </row>
    <row r="5701" spans="1:31" x14ac:dyDescent="0.25">
      <c r="A5701">
        <v>2359434</v>
      </c>
      <c r="B5701">
        <v>1</v>
      </c>
      <c r="C5701" t="s">
        <v>80</v>
      </c>
      <c r="D5701" t="s">
        <v>89</v>
      </c>
      <c r="E5701" t="s">
        <v>148</v>
      </c>
      <c r="F5701" t="s">
        <v>16376</v>
      </c>
      <c r="G5701" t="s">
        <v>240</v>
      </c>
      <c r="H5701" t="s">
        <v>151</v>
      </c>
      <c r="I5701" t="s">
        <v>136</v>
      </c>
      <c r="J5701" t="s">
        <v>137</v>
      </c>
      <c r="K5701" t="s">
        <v>138</v>
      </c>
      <c r="L5701" t="s">
        <v>16377</v>
      </c>
      <c r="M5701" t="s">
        <v>16378</v>
      </c>
      <c r="N5701">
        <v>1.420555555</v>
      </c>
      <c r="O5701">
        <v>0</v>
      </c>
      <c r="P5701">
        <v>9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10.434916447451659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10.434916447451659</v>
      </c>
    </row>
    <row r="5702" spans="1:31" x14ac:dyDescent="0.25">
      <c r="A5702">
        <v>2359148</v>
      </c>
      <c r="B5702">
        <v>1</v>
      </c>
      <c r="C5702" t="s">
        <v>80</v>
      </c>
      <c r="D5702" t="s">
        <v>93</v>
      </c>
      <c r="E5702" t="s">
        <v>154</v>
      </c>
      <c r="F5702" t="s">
        <v>16379</v>
      </c>
      <c r="G5702" t="s">
        <v>299</v>
      </c>
      <c r="H5702" t="s">
        <v>151</v>
      </c>
      <c r="I5702" t="s">
        <v>136</v>
      </c>
      <c r="J5702" t="s">
        <v>137</v>
      </c>
      <c r="K5702" t="s">
        <v>138</v>
      </c>
      <c r="L5702" t="s">
        <v>16380</v>
      </c>
      <c r="M5702" t="s">
        <v>16381</v>
      </c>
      <c r="N5702">
        <v>10.554444444</v>
      </c>
      <c r="O5702">
        <v>0</v>
      </c>
      <c r="P5702">
        <v>0</v>
      </c>
      <c r="Q5702">
        <v>0</v>
      </c>
      <c r="R5702">
        <v>13</v>
      </c>
      <c r="S5702">
        <v>0</v>
      </c>
      <c r="T5702">
        <v>2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696.04063236495597</v>
      </c>
      <c r="AA5702">
        <v>0</v>
      </c>
      <c r="AB5702">
        <v>124.77021966676162</v>
      </c>
      <c r="AC5702">
        <v>0</v>
      </c>
      <c r="AD5702">
        <v>0</v>
      </c>
      <c r="AE5702">
        <v>820.81085203171756</v>
      </c>
    </row>
    <row r="5703" spans="1:31" x14ac:dyDescent="0.25">
      <c r="A5703">
        <v>2358942</v>
      </c>
      <c r="B5703">
        <v>1</v>
      </c>
      <c r="C5703" t="s">
        <v>80</v>
      </c>
      <c r="D5703" t="s">
        <v>105</v>
      </c>
      <c r="E5703" t="s">
        <v>166</v>
      </c>
      <c r="F5703" t="s">
        <v>9768</v>
      </c>
      <c r="G5703" t="s">
        <v>168</v>
      </c>
      <c r="H5703" t="s">
        <v>135</v>
      </c>
      <c r="I5703" t="s">
        <v>136</v>
      </c>
      <c r="J5703" t="s">
        <v>137</v>
      </c>
      <c r="K5703" t="s">
        <v>138</v>
      </c>
      <c r="L5703" t="s">
        <v>16382</v>
      </c>
      <c r="M5703" t="s">
        <v>16383</v>
      </c>
      <c r="N5703">
        <v>0.37805555499999999</v>
      </c>
      <c r="O5703">
        <v>0</v>
      </c>
      <c r="P5703">
        <v>2277</v>
      </c>
      <c r="Q5703">
        <v>0</v>
      </c>
      <c r="R5703">
        <v>9</v>
      </c>
      <c r="S5703">
        <v>9</v>
      </c>
      <c r="T5703">
        <v>110</v>
      </c>
      <c r="U5703">
        <v>6</v>
      </c>
      <c r="V5703">
        <v>3</v>
      </c>
      <c r="W5703">
        <v>0</v>
      </c>
      <c r="X5703">
        <v>254.36156146918913</v>
      </c>
      <c r="Y5703">
        <v>0</v>
      </c>
      <c r="Z5703">
        <v>1.812406456737814</v>
      </c>
      <c r="AA5703">
        <v>39.722329004786445</v>
      </c>
      <c r="AB5703">
        <v>62.993127174229613</v>
      </c>
      <c r="AC5703">
        <v>188.08198108726884</v>
      </c>
      <c r="AD5703">
        <v>6.9053631614377675</v>
      </c>
      <c r="AE5703">
        <v>553.87676835364971</v>
      </c>
    </row>
    <row r="5704" spans="1:31" x14ac:dyDescent="0.25">
      <c r="A5704">
        <v>2358965</v>
      </c>
      <c r="B5704">
        <v>1</v>
      </c>
      <c r="C5704" t="s">
        <v>80</v>
      </c>
      <c r="D5704" t="s">
        <v>85</v>
      </c>
      <c r="E5704" t="s">
        <v>132</v>
      </c>
      <c r="F5704" t="s">
        <v>16384</v>
      </c>
      <c r="G5704" t="s">
        <v>244</v>
      </c>
      <c r="H5704" t="s">
        <v>135</v>
      </c>
      <c r="I5704" t="s">
        <v>136</v>
      </c>
      <c r="J5704" t="s">
        <v>137</v>
      </c>
      <c r="K5704" t="s">
        <v>245</v>
      </c>
      <c r="L5704" t="s">
        <v>16385</v>
      </c>
      <c r="M5704" t="s">
        <v>16386</v>
      </c>
      <c r="N5704">
        <v>5.7013888880000003</v>
      </c>
      <c r="O5704">
        <v>0</v>
      </c>
      <c r="P5704">
        <v>1566</v>
      </c>
      <c r="Q5704">
        <v>0</v>
      </c>
      <c r="R5704">
        <v>0</v>
      </c>
      <c r="S5704">
        <v>0</v>
      </c>
      <c r="T5704">
        <v>109</v>
      </c>
      <c r="U5704">
        <v>0</v>
      </c>
      <c r="V5704">
        <v>0</v>
      </c>
      <c r="W5704">
        <v>0</v>
      </c>
      <c r="X5704">
        <v>3594.2644521842394</v>
      </c>
      <c r="Y5704">
        <v>0</v>
      </c>
      <c r="Z5704">
        <v>0</v>
      </c>
      <c r="AA5704">
        <v>0</v>
      </c>
      <c r="AB5704">
        <v>1125.9023068912261</v>
      </c>
      <c r="AC5704">
        <v>0</v>
      </c>
      <c r="AD5704">
        <v>0</v>
      </c>
      <c r="AE5704">
        <v>4720.166759075466</v>
      </c>
    </row>
    <row r="5705" spans="1:31" x14ac:dyDescent="0.25">
      <c r="A5705">
        <v>2359297</v>
      </c>
      <c r="B5705">
        <v>1</v>
      </c>
      <c r="C5705" t="s">
        <v>80</v>
      </c>
      <c r="D5705" t="s">
        <v>97</v>
      </c>
      <c r="E5705" t="s">
        <v>132</v>
      </c>
      <c r="F5705" t="s">
        <v>4895</v>
      </c>
      <c r="G5705" t="s">
        <v>134</v>
      </c>
      <c r="H5705" t="s">
        <v>135</v>
      </c>
      <c r="I5705" t="s">
        <v>136</v>
      </c>
      <c r="J5705" t="s">
        <v>137</v>
      </c>
      <c r="K5705" t="s">
        <v>138</v>
      </c>
      <c r="L5705" t="s">
        <v>16387</v>
      </c>
      <c r="M5705" t="s">
        <v>16388</v>
      </c>
      <c r="N5705">
        <v>2.8805555549999999</v>
      </c>
      <c r="O5705">
        <v>0</v>
      </c>
      <c r="P5705">
        <v>46</v>
      </c>
      <c r="Q5705">
        <v>0</v>
      </c>
      <c r="R5705">
        <v>26</v>
      </c>
      <c r="S5705">
        <v>0</v>
      </c>
      <c r="T5705">
        <v>21</v>
      </c>
      <c r="U5705">
        <v>0</v>
      </c>
      <c r="V5705">
        <v>0</v>
      </c>
      <c r="W5705">
        <v>0</v>
      </c>
      <c r="X5705">
        <v>52.649619319283765</v>
      </c>
      <c r="Y5705">
        <v>0</v>
      </c>
      <c r="Z5705">
        <v>36.30259286850859</v>
      </c>
      <c r="AA5705">
        <v>0</v>
      </c>
      <c r="AB5705">
        <v>18.164145496185867</v>
      </c>
      <c r="AC5705">
        <v>0</v>
      </c>
      <c r="AD5705">
        <v>0</v>
      </c>
      <c r="AE5705">
        <v>107.11635768397822</v>
      </c>
    </row>
    <row r="5706" spans="1:31" x14ac:dyDescent="0.25">
      <c r="A5706">
        <v>2359134</v>
      </c>
      <c r="B5706">
        <v>1</v>
      </c>
      <c r="C5706" t="s">
        <v>80</v>
      </c>
      <c r="D5706" t="s">
        <v>89</v>
      </c>
      <c r="E5706" t="s">
        <v>148</v>
      </c>
      <c r="F5706" t="s">
        <v>16389</v>
      </c>
      <c r="G5706" t="s">
        <v>240</v>
      </c>
      <c r="H5706" t="s">
        <v>151</v>
      </c>
      <c r="I5706" t="s">
        <v>136</v>
      </c>
      <c r="J5706" t="s">
        <v>137</v>
      </c>
      <c r="K5706" t="s">
        <v>138</v>
      </c>
      <c r="L5706" t="s">
        <v>16390</v>
      </c>
      <c r="M5706" t="s">
        <v>16391</v>
      </c>
      <c r="N5706">
        <v>2.5327777770000002</v>
      </c>
      <c r="O5706">
        <v>0</v>
      </c>
      <c r="P5706">
        <v>1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0.8562395935058611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0.8562395935058611</v>
      </c>
    </row>
    <row r="5707" spans="1:31" x14ac:dyDescent="0.25">
      <c r="A5707">
        <v>2359506</v>
      </c>
      <c r="B5707">
        <v>1</v>
      </c>
      <c r="C5707" t="s">
        <v>80</v>
      </c>
      <c r="D5707" t="s">
        <v>93</v>
      </c>
      <c r="E5707" t="s">
        <v>225</v>
      </c>
      <c r="F5707" t="s">
        <v>16392</v>
      </c>
      <c r="G5707" t="s">
        <v>2703</v>
      </c>
      <c r="H5707" t="s">
        <v>151</v>
      </c>
      <c r="I5707" t="s">
        <v>136</v>
      </c>
      <c r="J5707" t="s">
        <v>137</v>
      </c>
      <c r="K5707" t="s">
        <v>138</v>
      </c>
      <c r="L5707" t="s">
        <v>16393</v>
      </c>
      <c r="M5707" t="s">
        <v>16394</v>
      </c>
      <c r="N5707">
        <v>2.559722222</v>
      </c>
      <c r="O5707">
        <v>0</v>
      </c>
      <c r="P5707">
        <v>9</v>
      </c>
      <c r="Q5707">
        <v>0</v>
      </c>
      <c r="R5707">
        <v>7</v>
      </c>
      <c r="S5707">
        <v>0</v>
      </c>
      <c r="T5707">
        <v>7</v>
      </c>
      <c r="U5707">
        <v>0</v>
      </c>
      <c r="V5707">
        <v>0</v>
      </c>
      <c r="W5707">
        <v>0</v>
      </c>
      <c r="X5707">
        <v>6.4068016439724351</v>
      </c>
      <c r="Y5707">
        <v>0</v>
      </c>
      <c r="Z5707">
        <v>52.519783484444801</v>
      </c>
      <c r="AA5707">
        <v>0</v>
      </c>
      <c r="AB5707">
        <v>24.651513576630578</v>
      </c>
      <c r="AC5707">
        <v>0</v>
      </c>
      <c r="AD5707">
        <v>0</v>
      </c>
      <c r="AE5707">
        <v>83.578098705047807</v>
      </c>
    </row>
    <row r="5708" spans="1:31" x14ac:dyDescent="0.25">
      <c r="A5708">
        <v>2359174</v>
      </c>
      <c r="B5708">
        <v>1</v>
      </c>
      <c r="C5708" t="s">
        <v>80</v>
      </c>
      <c r="D5708" t="s">
        <v>100</v>
      </c>
      <c r="E5708" t="s">
        <v>225</v>
      </c>
      <c r="F5708" t="s">
        <v>12876</v>
      </c>
      <c r="G5708" t="s">
        <v>744</v>
      </c>
      <c r="H5708" t="s">
        <v>151</v>
      </c>
      <c r="I5708" t="s">
        <v>136</v>
      </c>
      <c r="J5708" t="s">
        <v>137</v>
      </c>
      <c r="K5708" t="s">
        <v>138</v>
      </c>
      <c r="L5708" t="s">
        <v>16395</v>
      </c>
      <c r="M5708" t="s">
        <v>16396</v>
      </c>
      <c r="N5708">
        <v>2.5</v>
      </c>
      <c r="O5708">
        <v>0</v>
      </c>
      <c r="P5708">
        <v>131</v>
      </c>
      <c r="Q5708">
        <v>0</v>
      </c>
      <c r="R5708">
        <v>0</v>
      </c>
      <c r="S5708">
        <v>0</v>
      </c>
      <c r="T5708">
        <v>8</v>
      </c>
      <c r="U5708">
        <v>0</v>
      </c>
      <c r="V5708">
        <v>0</v>
      </c>
      <c r="W5708">
        <v>0</v>
      </c>
      <c r="X5708">
        <v>103.4780324398258</v>
      </c>
      <c r="Y5708">
        <v>0</v>
      </c>
      <c r="Z5708">
        <v>0</v>
      </c>
      <c r="AA5708">
        <v>0</v>
      </c>
      <c r="AB5708">
        <v>44.739774933907292</v>
      </c>
      <c r="AC5708">
        <v>0</v>
      </c>
      <c r="AD5708">
        <v>0</v>
      </c>
      <c r="AE5708">
        <v>148.21780737373308</v>
      </c>
    </row>
    <row r="5709" spans="1:31" x14ac:dyDescent="0.25">
      <c r="A5709">
        <v>2358982</v>
      </c>
      <c r="B5709">
        <v>1</v>
      </c>
      <c r="C5709" t="s">
        <v>80</v>
      </c>
      <c r="D5709" t="s">
        <v>93</v>
      </c>
      <c r="E5709" t="s">
        <v>225</v>
      </c>
      <c r="F5709" t="s">
        <v>16397</v>
      </c>
      <c r="G5709" t="s">
        <v>219</v>
      </c>
      <c r="H5709" t="s">
        <v>151</v>
      </c>
      <c r="I5709" t="s">
        <v>136</v>
      </c>
      <c r="J5709" t="s">
        <v>137</v>
      </c>
      <c r="K5709" t="s">
        <v>138</v>
      </c>
      <c r="L5709" t="s">
        <v>16398</v>
      </c>
      <c r="M5709" t="s">
        <v>16399</v>
      </c>
      <c r="N5709">
        <v>7.2725</v>
      </c>
      <c r="O5709">
        <v>0</v>
      </c>
      <c r="P5709">
        <v>9</v>
      </c>
      <c r="Q5709">
        <v>0</v>
      </c>
      <c r="R5709">
        <v>4</v>
      </c>
      <c r="S5709">
        <v>0</v>
      </c>
      <c r="T5709">
        <v>1</v>
      </c>
      <c r="U5709">
        <v>0</v>
      </c>
      <c r="V5709">
        <v>0</v>
      </c>
      <c r="W5709">
        <v>0</v>
      </c>
      <c r="X5709">
        <v>19.977132545288811</v>
      </c>
      <c r="Y5709">
        <v>0</v>
      </c>
      <c r="Z5709">
        <v>44.200314292547212</v>
      </c>
      <c r="AA5709">
        <v>0</v>
      </c>
      <c r="AB5709">
        <v>8.1677115453475366</v>
      </c>
      <c r="AC5709">
        <v>0</v>
      </c>
      <c r="AD5709">
        <v>0</v>
      </c>
      <c r="AE5709">
        <v>72.345158383183559</v>
      </c>
    </row>
    <row r="5710" spans="1:31" x14ac:dyDescent="0.25">
      <c r="A5710">
        <v>2359065</v>
      </c>
      <c r="B5710">
        <v>1</v>
      </c>
      <c r="C5710" t="s">
        <v>80</v>
      </c>
      <c r="D5710" t="s">
        <v>109</v>
      </c>
      <c r="E5710" t="s">
        <v>148</v>
      </c>
      <c r="F5710" t="s">
        <v>16400</v>
      </c>
      <c r="G5710" t="s">
        <v>160</v>
      </c>
      <c r="H5710" t="s">
        <v>151</v>
      </c>
      <c r="I5710" t="s">
        <v>136</v>
      </c>
      <c r="J5710" t="s">
        <v>137</v>
      </c>
      <c r="K5710" t="s">
        <v>138</v>
      </c>
      <c r="L5710" t="s">
        <v>16401</v>
      </c>
      <c r="M5710" t="s">
        <v>16402</v>
      </c>
      <c r="N5710">
        <v>3.8794444440000002</v>
      </c>
      <c r="O5710">
        <v>0</v>
      </c>
      <c r="P5710">
        <v>1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0.28796700409258502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0.28796700409258502</v>
      </c>
    </row>
    <row r="5711" spans="1:31" x14ac:dyDescent="0.25">
      <c r="A5711">
        <v>2359128</v>
      </c>
      <c r="B5711">
        <v>1</v>
      </c>
      <c r="C5711" t="s">
        <v>80</v>
      </c>
      <c r="D5711" t="s">
        <v>97</v>
      </c>
      <c r="E5711" t="s">
        <v>225</v>
      </c>
      <c r="F5711" t="s">
        <v>16403</v>
      </c>
      <c r="G5711" t="s">
        <v>227</v>
      </c>
      <c r="H5711" t="s">
        <v>151</v>
      </c>
      <c r="I5711" t="s">
        <v>136</v>
      </c>
      <c r="J5711" t="s">
        <v>137</v>
      </c>
      <c r="K5711" t="s">
        <v>138</v>
      </c>
      <c r="L5711" t="s">
        <v>16404</v>
      </c>
      <c r="M5711" t="s">
        <v>16405</v>
      </c>
      <c r="N5711">
        <v>1.904722222</v>
      </c>
      <c r="O5711">
        <v>0</v>
      </c>
      <c r="P5711">
        <v>7</v>
      </c>
      <c r="Q5711">
        <v>0</v>
      </c>
      <c r="R5711">
        <v>4</v>
      </c>
      <c r="S5711">
        <v>0</v>
      </c>
      <c r="T5711">
        <v>5</v>
      </c>
      <c r="U5711">
        <v>0</v>
      </c>
      <c r="V5711">
        <v>0</v>
      </c>
      <c r="W5711">
        <v>0</v>
      </c>
      <c r="X5711">
        <v>4.7715774342442749</v>
      </c>
      <c r="Y5711">
        <v>0</v>
      </c>
      <c r="Z5711">
        <v>5.2003670310863077</v>
      </c>
      <c r="AA5711">
        <v>0</v>
      </c>
      <c r="AB5711">
        <v>40.166136599932685</v>
      </c>
      <c r="AC5711">
        <v>0</v>
      </c>
      <c r="AD5711">
        <v>0</v>
      </c>
      <c r="AE5711">
        <v>50.138081065263265</v>
      </c>
    </row>
    <row r="5712" spans="1:31" x14ac:dyDescent="0.25">
      <c r="A5712">
        <v>2358879</v>
      </c>
      <c r="B5712">
        <v>1</v>
      </c>
      <c r="C5712" t="s">
        <v>80</v>
      </c>
      <c r="D5712" t="s">
        <v>93</v>
      </c>
      <c r="E5712" t="s">
        <v>225</v>
      </c>
      <c r="F5712" t="s">
        <v>16406</v>
      </c>
      <c r="G5712" t="s">
        <v>219</v>
      </c>
      <c r="H5712" t="s">
        <v>151</v>
      </c>
      <c r="I5712" t="s">
        <v>136</v>
      </c>
      <c r="J5712" t="s">
        <v>137</v>
      </c>
      <c r="K5712" t="s">
        <v>138</v>
      </c>
      <c r="L5712" t="s">
        <v>16407</v>
      </c>
      <c r="M5712" t="s">
        <v>16408</v>
      </c>
      <c r="N5712">
        <v>1.670833333</v>
      </c>
      <c r="O5712">
        <v>0</v>
      </c>
      <c r="P5712">
        <v>0</v>
      </c>
      <c r="Q5712">
        <v>0</v>
      </c>
      <c r="R5712">
        <v>1</v>
      </c>
      <c r="S5712">
        <v>0</v>
      </c>
      <c r="T5712">
        <v>1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5.7988451932983889</v>
      </c>
      <c r="AA5712">
        <v>0</v>
      </c>
      <c r="AB5712">
        <v>1.8501177864797915</v>
      </c>
      <c r="AC5712">
        <v>0</v>
      </c>
      <c r="AD5712">
        <v>0</v>
      </c>
      <c r="AE5712">
        <v>7.6489629797781804</v>
      </c>
    </row>
    <row r="5713" spans="1:31" x14ac:dyDescent="0.25">
      <c r="A5713">
        <v>2359420</v>
      </c>
      <c r="B5713">
        <v>1</v>
      </c>
      <c r="C5713" t="s">
        <v>81</v>
      </c>
      <c r="D5713" t="s">
        <v>126</v>
      </c>
      <c r="E5713" t="s">
        <v>132</v>
      </c>
      <c r="F5713" t="s">
        <v>16409</v>
      </c>
      <c r="G5713" t="s">
        <v>134</v>
      </c>
      <c r="H5713" t="s">
        <v>135</v>
      </c>
      <c r="I5713" t="s">
        <v>136</v>
      </c>
      <c r="J5713" t="s">
        <v>137</v>
      </c>
      <c r="K5713" t="s">
        <v>138</v>
      </c>
      <c r="L5713" t="s">
        <v>16410</v>
      </c>
      <c r="M5713" t="s">
        <v>16411</v>
      </c>
      <c r="N5713">
        <v>3.6416666659999999</v>
      </c>
      <c r="O5713">
        <v>0</v>
      </c>
      <c r="P5713">
        <v>38</v>
      </c>
      <c r="Q5713">
        <v>0</v>
      </c>
      <c r="R5713">
        <v>5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7.2702662327679812</v>
      </c>
      <c r="Y5713">
        <v>0</v>
      </c>
      <c r="Z5713">
        <v>0.41642261978887507</v>
      </c>
      <c r="AA5713">
        <v>0</v>
      </c>
      <c r="AB5713">
        <v>0</v>
      </c>
      <c r="AC5713">
        <v>0</v>
      </c>
      <c r="AD5713">
        <v>0</v>
      </c>
      <c r="AE5713">
        <v>7.6866888525568564</v>
      </c>
    </row>
    <row r="5714" spans="1:31" x14ac:dyDescent="0.25">
      <c r="A5714">
        <v>2358859</v>
      </c>
      <c r="B5714">
        <v>1</v>
      </c>
      <c r="C5714" t="s">
        <v>80</v>
      </c>
      <c r="D5714" t="s">
        <v>102</v>
      </c>
      <c r="E5714" t="s">
        <v>225</v>
      </c>
      <c r="F5714" t="s">
        <v>16412</v>
      </c>
      <c r="G5714" t="s">
        <v>219</v>
      </c>
      <c r="H5714" t="s">
        <v>151</v>
      </c>
      <c r="I5714" t="s">
        <v>136</v>
      </c>
      <c r="J5714" t="s">
        <v>137</v>
      </c>
      <c r="K5714" t="s">
        <v>138</v>
      </c>
      <c r="L5714" t="s">
        <v>16413</v>
      </c>
      <c r="M5714" t="s">
        <v>16414</v>
      </c>
      <c r="N5714">
        <v>0.61638888800000002</v>
      </c>
      <c r="O5714">
        <v>0</v>
      </c>
      <c r="P5714">
        <v>3</v>
      </c>
      <c r="Q5714">
        <v>0</v>
      </c>
      <c r="R5714">
        <v>1</v>
      </c>
      <c r="S5714">
        <v>0</v>
      </c>
      <c r="T5714">
        <v>1</v>
      </c>
      <c r="U5714">
        <v>0</v>
      </c>
      <c r="V5714">
        <v>0</v>
      </c>
      <c r="W5714">
        <v>0</v>
      </c>
      <c r="X5714">
        <v>0.55434796275780951</v>
      </c>
      <c r="Y5714">
        <v>0</v>
      </c>
      <c r="Z5714">
        <v>1.3832651568360297</v>
      </c>
      <c r="AA5714">
        <v>0</v>
      </c>
      <c r="AB5714">
        <v>0.72488365666386101</v>
      </c>
      <c r="AC5714">
        <v>0</v>
      </c>
      <c r="AD5714">
        <v>0</v>
      </c>
      <c r="AE5714">
        <v>2.6624967762576999</v>
      </c>
    </row>
    <row r="5715" spans="1:31" x14ac:dyDescent="0.25">
      <c r="A5715">
        <v>2359214</v>
      </c>
      <c r="B5715">
        <v>1</v>
      </c>
      <c r="C5715" t="s">
        <v>80</v>
      </c>
      <c r="D5715" t="s">
        <v>85</v>
      </c>
      <c r="E5715" t="s">
        <v>320</v>
      </c>
      <c r="F5715" t="s">
        <v>16415</v>
      </c>
      <c r="G5715" t="s">
        <v>244</v>
      </c>
      <c r="H5715" t="s">
        <v>135</v>
      </c>
      <c r="I5715" t="s">
        <v>136</v>
      </c>
      <c r="J5715" t="s">
        <v>137</v>
      </c>
      <c r="K5715" t="s">
        <v>245</v>
      </c>
      <c r="L5715" t="s">
        <v>16416</v>
      </c>
      <c r="M5715" t="s">
        <v>16417</v>
      </c>
      <c r="N5715">
        <v>6.0080555550000003</v>
      </c>
      <c r="O5715">
        <v>0</v>
      </c>
      <c r="P5715">
        <v>1173</v>
      </c>
      <c r="Q5715">
        <v>0</v>
      </c>
      <c r="R5715">
        <v>0</v>
      </c>
      <c r="S5715">
        <v>0</v>
      </c>
      <c r="T5715">
        <v>28</v>
      </c>
      <c r="U5715">
        <v>0</v>
      </c>
      <c r="V5715">
        <v>0</v>
      </c>
      <c r="W5715">
        <v>0</v>
      </c>
      <c r="X5715">
        <v>3274.1595042760855</v>
      </c>
      <c r="Y5715">
        <v>0</v>
      </c>
      <c r="Z5715">
        <v>0</v>
      </c>
      <c r="AA5715">
        <v>0</v>
      </c>
      <c r="AB5715">
        <v>181.3971703187014</v>
      </c>
      <c r="AC5715">
        <v>0</v>
      </c>
      <c r="AD5715">
        <v>0</v>
      </c>
      <c r="AE5715">
        <v>3455.5566745947867</v>
      </c>
    </row>
    <row r="5716" spans="1:31" x14ac:dyDescent="0.25">
      <c r="A5716">
        <v>2360224</v>
      </c>
      <c r="B5716">
        <v>1</v>
      </c>
      <c r="C5716" t="s">
        <v>80</v>
      </c>
      <c r="D5716" t="s">
        <v>105</v>
      </c>
      <c r="E5716" t="s">
        <v>171</v>
      </c>
      <c r="F5716" t="s">
        <v>16418</v>
      </c>
      <c r="G5716" t="s">
        <v>244</v>
      </c>
      <c r="H5716" t="s">
        <v>135</v>
      </c>
      <c r="I5716" t="s">
        <v>136</v>
      </c>
      <c r="J5716" t="s">
        <v>137</v>
      </c>
      <c r="K5716" t="s">
        <v>245</v>
      </c>
      <c r="L5716" t="s">
        <v>16419</v>
      </c>
      <c r="M5716" t="s">
        <v>16420</v>
      </c>
      <c r="N5716">
        <v>6.3972222219999999</v>
      </c>
      <c r="O5716">
        <v>2</v>
      </c>
      <c r="P5716">
        <v>1481</v>
      </c>
      <c r="Q5716">
        <v>6</v>
      </c>
      <c r="R5716">
        <v>109</v>
      </c>
      <c r="S5716">
        <v>7</v>
      </c>
      <c r="T5716">
        <v>138</v>
      </c>
      <c r="U5716">
        <v>1</v>
      </c>
      <c r="V5716">
        <v>0</v>
      </c>
      <c r="W5716">
        <v>24.057247033962671</v>
      </c>
      <c r="X5716">
        <v>2943.737691732998</v>
      </c>
      <c r="Y5716">
        <v>1330.5336692643375</v>
      </c>
      <c r="Z5716">
        <v>202.34966062345629</v>
      </c>
      <c r="AA5716">
        <v>515.48011730673602</v>
      </c>
      <c r="AB5716">
        <v>915.4891662650017</v>
      </c>
      <c r="AC5716">
        <v>43.62805605621751</v>
      </c>
      <c r="AD5716">
        <v>0</v>
      </c>
      <c r="AE5716">
        <v>5975.27560828271</v>
      </c>
    </row>
    <row r="5717" spans="1:31" x14ac:dyDescent="0.25">
      <c r="A5717">
        <v>2360225</v>
      </c>
      <c r="B5717">
        <v>1</v>
      </c>
      <c r="C5717" t="s">
        <v>80</v>
      </c>
      <c r="D5717" t="s">
        <v>93</v>
      </c>
      <c r="E5717" t="s">
        <v>154</v>
      </c>
      <c r="F5717" t="s">
        <v>16421</v>
      </c>
      <c r="G5717" t="s">
        <v>244</v>
      </c>
      <c r="H5717" t="s">
        <v>151</v>
      </c>
      <c r="I5717" t="s">
        <v>136</v>
      </c>
      <c r="J5717" t="s">
        <v>137</v>
      </c>
      <c r="K5717" t="s">
        <v>245</v>
      </c>
      <c r="L5717" t="s">
        <v>16422</v>
      </c>
      <c r="M5717" t="s">
        <v>16423</v>
      </c>
      <c r="N5717">
        <v>4.034444444</v>
      </c>
      <c r="O5717">
        <v>0</v>
      </c>
      <c r="P5717">
        <v>2</v>
      </c>
      <c r="Q5717">
        <v>0</v>
      </c>
      <c r="R5717">
        <v>38</v>
      </c>
      <c r="S5717">
        <v>0</v>
      </c>
      <c r="T5717">
        <v>12</v>
      </c>
      <c r="U5717">
        <v>0</v>
      </c>
      <c r="V5717">
        <v>0</v>
      </c>
      <c r="W5717">
        <v>0</v>
      </c>
      <c r="X5717">
        <v>6.3835671637560365</v>
      </c>
      <c r="Y5717">
        <v>0</v>
      </c>
      <c r="Z5717">
        <v>250.31666851436333</v>
      </c>
      <c r="AA5717">
        <v>0</v>
      </c>
      <c r="AB5717">
        <v>76.230606818884468</v>
      </c>
      <c r="AC5717">
        <v>0</v>
      </c>
      <c r="AD5717">
        <v>0</v>
      </c>
      <c r="AE5717">
        <v>332.93084249700382</v>
      </c>
    </row>
    <row r="5718" spans="1:31" x14ac:dyDescent="0.25">
      <c r="A5718">
        <v>2360227</v>
      </c>
      <c r="B5718">
        <v>1</v>
      </c>
      <c r="C5718" t="s">
        <v>80</v>
      </c>
      <c r="D5718" t="s">
        <v>93</v>
      </c>
      <c r="E5718" t="s">
        <v>154</v>
      </c>
      <c r="F5718" t="s">
        <v>16424</v>
      </c>
      <c r="G5718" t="s">
        <v>244</v>
      </c>
      <c r="H5718" t="s">
        <v>151</v>
      </c>
      <c r="I5718" t="s">
        <v>136</v>
      </c>
      <c r="J5718" t="s">
        <v>137</v>
      </c>
      <c r="K5718" t="s">
        <v>245</v>
      </c>
      <c r="L5718" t="s">
        <v>16425</v>
      </c>
      <c r="M5718" t="s">
        <v>16426</v>
      </c>
      <c r="N5718">
        <v>3.9711111109999999</v>
      </c>
      <c r="O5718">
        <v>0</v>
      </c>
      <c r="P5718">
        <v>1</v>
      </c>
      <c r="Q5718">
        <v>0</v>
      </c>
      <c r="R5718">
        <v>20</v>
      </c>
      <c r="S5718">
        <v>0</v>
      </c>
      <c r="T5718">
        <v>11</v>
      </c>
      <c r="U5718">
        <v>0</v>
      </c>
      <c r="V5718">
        <v>0</v>
      </c>
      <c r="W5718">
        <v>0</v>
      </c>
      <c r="X5718">
        <v>1.4407095999731401</v>
      </c>
      <c r="Y5718">
        <v>0</v>
      </c>
      <c r="Z5718">
        <v>240.05274858917048</v>
      </c>
      <c r="AA5718">
        <v>0</v>
      </c>
      <c r="AB5718">
        <v>150.64253426624981</v>
      </c>
      <c r="AC5718">
        <v>0</v>
      </c>
      <c r="AD5718">
        <v>0</v>
      </c>
      <c r="AE5718">
        <v>392.13599245539342</v>
      </c>
    </row>
    <row r="5719" spans="1:31" x14ac:dyDescent="0.25">
      <c r="A5719">
        <v>2360228</v>
      </c>
      <c r="B5719">
        <v>1</v>
      </c>
      <c r="C5719" t="s">
        <v>80</v>
      </c>
      <c r="D5719" t="s">
        <v>108</v>
      </c>
      <c r="E5719" t="s">
        <v>154</v>
      </c>
      <c r="F5719" t="s">
        <v>16427</v>
      </c>
      <c r="G5719" t="s">
        <v>244</v>
      </c>
      <c r="H5719" t="s">
        <v>151</v>
      </c>
      <c r="I5719" t="s">
        <v>136</v>
      </c>
      <c r="J5719" t="s">
        <v>137</v>
      </c>
      <c r="K5719" t="s">
        <v>245</v>
      </c>
      <c r="L5719" t="s">
        <v>16428</v>
      </c>
      <c r="M5719" t="s">
        <v>16429</v>
      </c>
      <c r="N5719">
        <v>2.8675000000000002</v>
      </c>
      <c r="O5719">
        <v>0</v>
      </c>
      <c r="P5719">
        <v>29</v>
      </c>
      <c r="Q5719">
        <v>0</v>
      </c>
      <c r="R5719">
        <v>5</v>
      </c>
      <c r="S5719">
        <v>0</v>
      </c>
      <c r="T5719">
        <v>8</v>
      </c>
      <c r="U5719">
        <v>0</v>
      </c>
      <c r="V5719">
        <v>0</v>
      </c>
      <c r="W5719">
        <v>0</v>
      </c>
      <c r="X5719">
        <v>23.332078726891865</v>
      </c>
      <c r="Y5719">
        <v>0</v>
      </c>
      <c r="Z5719">
        <v>22.819964449892204</v>
      </c>
      <c r="AA5719">
        <v>0</v>
      </c>
      <c r="AB5719">
        <v>19.719795413121197</v>
      </c>
      <c r="AC5719">
        <v>0</v>
      </c>
      <c r="AD5719">
        <v>0</v>
      </c>
      <c r="AE5719">
        <v>65.871838589905266</v>
      </c>
    </row>
    <row r="5720" spans="1:31" x14ac:dyDescent="0.25">
      <c r="A5720">
        <v>2360230</v>
      </c>
      <c r="B5720">
        <v>1</v>
      </c>
      <c r="C5720" t="s">
        <v>80</v>
      </c>
      <c r="D5720" t="s">
        <v>95</v>
      </c>
      <c r="E5720" t="s">
        <v>132</v>
      </c>
      <c r="F5720" t="s">
        <v>13436</v>
      </c>
      <c r="G5720" t="s">
        <v>252</v>
      </c>
      <c r="H5720" t="s">
        <v>135</v>
      </c>
      <c r="I5720" t="s">
        <v>136</v>
      </c>
      <c r="J5720" t="s">
        <v>137</v>
      </c>
      <c r="K5720" t="s">
        <v>245</v>
      </c>
      <c r="L5720" t="s">
        <v>16430</v>
      </c>
      <c r="M5720" t="s">
        <v>16431</v>
      </c>
      <c r="N5720">
        <v>2.5763888879999999</v>
      </c>
      <c r="O5720">
        <v>0</v>
      </c>
      <c r="P5720">
        <v>404</v>
      </c>
      <c r="Q5720">
        <v>0</v>
      </c>
      <c r="R5720">
        <v>0</v>
      </c>
      <c r="S5720">
        <v>0</v>
      </c>
      <c r="T5720">
        <v>48</v>
      </c>
      <c r="U5720">
        <v>0</v>
      </c>
      <c r="V5720">
        <v>0</v>
      </c>
      <c r="W5720">
        <v>0</v>
      </c>
      <c r="X5720">
        <v>313.50944258181005</v>
      </c>
      <c r="Y5720">
        <v>0</v>
      </c>
      <c r="Z5720">
        <v>0</v>
      </c>
      <c r="AA5720">
        <v>0</v>
      </c>
      <c r="AB5720">
        <v>147.73458980370864</v>
      </c>
      <c r="AC5720">
        <v>0</v>
      </c>
      <c r="AD5720">
        <v>0</v>
      </c>
      <c r="AE5720">
        <v>461.24403238551872</v>
      </c>
    </row>
    <row r="5721" spans="1:31" x14ac:dyDescent="0.25">
      <c r="A5721">
        <v>2360232</v>
      </c>
      <c r="B5721">
        <v>1</v>
      </c>
      <c r="C5721" t="s">
        <v>80</v>
      </c>
      <c r="D5721" t="s">
        <v>105</v>
      </c>
      <c r="E5721" t="s">
        <v>132</v>
      </c>
      <c r="F5721" t="s">
        <v>16432</v>
      </c>
      <c r="G5721" t="s">
        <v>244</v>
      </c>
      <c r="H5721" t="s">
        <v>135</v>
      </c>
      <c r="I5721" t="s">
        <v>136</v>
      </c>
      <c r="J5721" t="s">
        <v>137</v>
      </c>
      <c r="K5721" t="s">
        <v>245</v>
      </c>
      <c r="L5721" t="s">
        <v>16433</v>
      </c>
      <c r="M5721" t="s">
        <v>16434</v>
      </c>
      <c r="N5721">
        <v>6.3963888879999997</v>
      </c>
      <c r="O5721">
        <v>0</v>
      </c>
      <c r="P5721">
        <v>417</v>
      </c>
      <c r="Q5721">
        <v>0</v>
      </c>
      <c r="R5721">
        <v>0</v>
      </c>
      <c r="S5721">
        <v>0</v>
      </c>
      <c r="T5721">
        <v>11</v>
      </c>
      <c r="U5721">
        <v>0</v>
      </c>
      <c r="V5721">
        <v>0</v>
      </c>
      <c r="W5721">
        <v>0</v>
      </c>
      <c r="X5721">
        <v>990.29884842062074</v>
      </c>
      <c r="Y5721">
        <v>0</v>
      </c>
      <c r="Z5721">
        <v>0</v>
      </c>
      <c r="AA5721">
        <v>0</v>
      </c>
      <c r="AB5721">
        <v>158.83841612982241</v>
      </c>
      <c r="AC5721">
        <v>0</v>
      </c>
      <c r="AD5721">
        <v>0</v>
      </c>
      <c r="AE5721">
        <v>1149.1372645504432</v>
      </c>
    </row>
    <row r="5722" spans="1:31" x14ac:dyDescent="0.25">
      <c r="A5722">
        <v>2360233</v>
      </c>
      <c r="B5722">
        <v>1</v>
      </c>
      <c r="C5722" t="s">
        <v>81</v>
      </c>
      <c r="D5722" t="s">
        <v>122</v>
      </c>
      <c r="E5722" t="s">
        <v>166</v>
      </c>
      <c r="F5722" t="s">
        <v>5153</v>
      </c>
      <c r="G5722" t="s">
        <v>168</v>
      </c>
      <c r="H5722" t="s">
        <v>135</v>
      </c>
      <c r="I5722" t="s">
        <v>136</v>
      </c>
      <c r="J5722" t="s">
        <v>137</v>
      </c>
      <c r="K5722" t="s">
        <v>138</v>
      </c>
      <c r="L5722" t="s">
        <v>16435</v>
      </c>
      <c r="M5722" t="s">
        <v>16436</v>
      </c>
      <c r="N5722">
        <v>0.222222222</v>
      </c>
      <c r="O5722">
        <v>14</v>
      </c>
      <c r="P5722">
        <v>899</v>
      </c>
      <c r="Q5722">
        <v>2</v>
      </c>
      <c r="R5722">
        <v>23</v>
      </c>
      <c r="S5722">
        <v>5</v>
      </c>
      <c r="T5722">
        <v>67</v>
      </c>
      <c r="U5722">
        <v>1</v>
      </c>
      <c r="V5722">
        <v>0</v>
      </c>
      <c r="W5722">
        <v>0.78905844519199997</v>
      </c>
      <c r="X5722">
        <v>28.399059253115155</v>
      </c>
      <c r="Y5722">
        <v>0.62677185812088876</v>
      </c>
      <c r="Z5722">
        <v>4.6761177160879992</v>
      </c>
      <c r="AA5722">
        <v>18.125475345902228</v>
      </c>
      <c r="AB5722">
        <v>6.8091550592815544</v>
      </c>
      <c r="AC5722">
        <v>0.32430608583999992</v>
      </c>
      <c r="AD5722">
        <v>0</v>
      </c>
      <c r="AE5722">
        <v>59.749943763539825</v>
      </c>
    </row>
    <row r="5723" spans="1:31" x14ac:dyDescent="0.25">
      <c r="A5723">
        <v>2360234</v>
      </c>
      <c r="B5723">
        <v>1</v>
      </c>
      <c r="C5723" t="s">
        <v>80</v>
      </c>
      <c r="D5723" t="s">
        <v>91</v>
      </c>
      <c r="E5723" t="s">
        <v>171</v>
      </c>
      <c r="F5723" t="s">
        <v>16437</v>
      </c>
      <c r="G5723" t="s">
        <v>168</v>
      </c>
      <c r="H5723" t="s">
        <v>135</v>
      </c>
      <c r="I5723" t="s">
        <v>136</v>
      </c>
      <c r="J5723" t="s">
        <v>137</v>
      </c>
      <c r="K5723" t="s">
        <v>138</v>
      </c>
      <c r="L5723" t="s">
        <v>16438</v>
      </c>
      <c r="M5723" t="s">
        <v>16439</v>
      </c>
      <c r="N5723">
        <v>1.186666666</v>
      </c>
      <c r="O5723">
        <v>2</v>
      </c>
      <c r="P5723">
        <v>517</v>
      </c>
      <c r="Q5723">
        <v>0</v>
      </c>
      <c r="R5723">
        <v>35</v>
      </c>
      <c r="S5723">
        <v>0</v>
      </c>
      <c r="T5723">
        <v>53</v>
      </c>
      <c r="U5723">
        <v>0</v>
      </c>
      <c r="V5723">
        <v>1</v>
      </c>
      <c r="W5723">
        <v>0.9293268883462984</v>
      </c>
      <c r="X5723">
        <v>141.21802410182622</v>
      </c>
      <c r="Y5723">
        <v>0</v>
      </c>
      <c r="Z5723">
        <v>31.166431089638021</v>
      </c>
      <c r="AA5723">
        <v>0</v>
      </c>
      <c r="AB5723">
        <v>46.387969102043655</v>
      </c>
      <c r="AC5723">
        <v>0</v>
      </c>
      <c r="AD5723">
        <v>121.67646016071473</v>
      </c>
      <c r="AE5723">
        <v>341.37821134256893</v>
      </c>
    </row>
    <row r="5724" spans="1:31" x14ac:dyDescent="0.25">
      <c r="A5724">
        <v>2360236</v>
      </c>
      <c r="B5724">
        <v>1</v>
      </c>
      <c r="C5724" t="s">
        <v>81</v>
      </c>
      <c r="D5724" t="s">
        <v>113</v>
      </c>
      <c r="E5724" t="s">
        <v>171</v>
      </c>
      <c r="F5724" t="s">
        <v>16440</v>
      </c>
      <c r="G5724" t="s">
        <v>168</v>
      </c>
      <c r="H5724" t="s">
        <v>135</v>
      </c>
      <c r="I5724" t="s">
        <v>136</v>
      </c>
      <c r="J5724" t="s">
        <v>137</v>
      </c>
      <c r="K5724" t="s">
        <v>138</v>
      </c>
      <c r="L5724" t="s">
        <v>16441</v>
      </c>
      <c r="M5724" t="s">
        <v>16442</v>
      </c>
      <c r="N5724">
        <v>0.94277777699999998</v>
      </c>
      <c r="O5724">
        <v>0</v>
      </c>
      <c r="P5724">
        <v>240</v>
      </c>
      <c r="Q5724">
        <v>29</v>
      </c>
      <c r="R5724">
        <v>59</v>
      </c>
      <c r="S5724">
        <v>0</v>
      </c>
      <c r="T5724">
        <v>12</v>
      </c>
      <c r="U5724">
        <v>0</v>
      </c>
      <c r="V5724">
        <v>0</v>
      </c>
      <c r="W5724">
        <v>0</v>
      </c>
      <c r="X5724">
        <v>74.365785787449909</v>
      </c>
      <c r="Y5724">
        <v>247.42568510516773</v>
      </c>
      <c r="Z5724">
        <v>342.7319453941447</v>
      </c>
      <c r="AA5724">
        <v>0</v>
      </c>
      <c r="AB5724">
        <v>10.42826702519582</v>
      </c>
      <c r="AC5724">
        <v>0</v>
      </c>
      <c r="AD5724">
        <v>0</v>
      </c>
      <c r="AE5724">
        <v>674.95168331195816</v>
      </c>
    </row>
    <row r="5725" spans="1:31" x14ac:dyDescent="0.25">
      <c r="A5725">
        <v>2360237</v>
      </c>
      <c r="B5725">
        <v>1</v>
      </c>
      <c r="C5725" t="s">
        <v>80</v>
      </c>
      <c r="D5725" t="s">
        <v>107</v>
      </c>
      <c r="E5725" t="s">
        <v>132</v>
      </c>
      <c r="F5725" t="s">
        <v>16443</v>
      </c>
      <c r="G5725" t="s">
        <v>244</v>
      </c>
      <c r="H5725" t="s">
        <v>135</v>
      </c>
      <c r="I5725" t="s">
        <v>136</v>
      </c>
      <c r="J5725" t="s">
        <v>137</v>
      </c>
      <c r="K5725" t="s">
        <v>245</v>
      </c>
      <c r="L5725" t="s">
        <v>16444</v>
      </c>
      <c r="M5725" t="s">
        <v>16445</v>
      </c>
      <c r="N5725">
        <v>2.5180555550000001</v>
      </c>
      <c r="O5725">
        <v>0</v>
      </c>
      <c r="P5725">
        <v>158</v>
      </c>
      <c r="Q5725">
        <v>0</v>
      </c>
      <c r="R5725">
        <v>0</v>
      </c>
      <c r="S5725">
        <v>0</v>
      </c>
      <c r="T5725">
        <v>113</v>
      </c>
      <c r="U5725">
        <v>0</v>
      </c>
      <c r="V5725">
        <v>0</v>
      </c>
      <c r="W5725">
        <v>0</v>
      </c>
      <c r="X5725">
        <v>104.76490467602018</v>
      </c>
      <c r="Y5725">
        <v>0</v>
      </c>
      <c r="Z5725">
        <v>0</v>
      </c>
      <c r="AA5725">
        <v>0</v>
      </c>
      <c r="AB5725">
        <v>804.70901252706778</v>
      </c>
      <c r="AC5725">
        <v>0</v>
      </c>
      <c r="AD5725">
        <v>0</v>
      </c>
      <c r="AE5725">
        <v>909.47391720308792</v>
      </c>
    </row>
    <row r="5726" spans="1:31" x14ac:dyDescent="0.25">
      <c r="A5726">
        <v>2360239</v>
      </c>
      <c r="B5726">
        <v>1</v>
      </c>
      <c r="C5726" t="s">
        <v>80</v>
      </c>
      <c r="D5726" t="s">
        <v>110</v>
      </c>
      <c r="E5726" t="s">
        <v>225</v>
      </c>
      <c r="F5726" t="s">
        <v>16446</v>
      </c>
      <c r="G5726" t="s">
        <v>244</v>
      </c>
      <c r="H5726" t="s">
        <v>151</v>
      </c>
      <c r="I5726" t="s">
        <v>136</v>
      </c>
      <c r="J5726" t="s">
        <v>137</v>
      </c>
      <c r="K5726" t="s">
        <v>245</v>
      </c>
      <c r="L5726" t="s">
        <v>16447</v>
      </c>
      <c r="M5726" t="s">
        <v>16448</v>
      </c>
      <c r="N5726">
        <v>0.77277777700000005</v>
      </c>
      <c r="O5726">
        <v>0</v>
      </c>
      <c r="P5726">
        <v>97</v>
      </c>
      <c r="Q5726">
        <v>0</v>
      </c>
      <c r="R5726">
        <v>0</v>
      </c>
      <c r="S5726">
        <v>0</v>
      </c>
      <c r="T5726">
        <v>8</v>
      </c>
      <c r="U5726">
        <v>0</v>
      </c>
      <c r="V5726">
        <v>0</v>
      </c>
      <c r="W5726">
        <v>0</v>
      </c>
      <c r="X5726">
        <v>29.547174633615949</v>
      </c>
      <c r="Y5726">
        <v>0</v>
      </c>
      <c r="Z5726">
        <v>0</v>
      </c>
      <c r="AA5726">
        <v>0</v>
      </c>
      <c r="AB5726">
        <v>8.2177251329627126</v>
      </c>
      <c r="AC5726">
        <v>0</v>
      </c>
      <c r="AD5726">
        <v>0</v>
      </c>
      <c r="AE5726">
        <v>37.764899766578665</v>
      </c>
    </row>
    <row r="5727" spans="1:31" x14ac:dyDescent="0.25">
      <c r="A5727">
        <v>2360240</v>
      </c>
      <c r="B5727">
        <v>1</v>
      </c>
      <c r="C5727" t="s">
        <v>80</v>
      </c>
      <c r="D5727" t="s">
        <v>85</v>
      </c>
      <c r="E5727" t="s">
        <v>148</v>
      </c>
      <c r="F5727" t="s">
        <v>3993</v>
      </c>
      <c r="G5727" t="s">
        <v>240</v>
      </c>
      <c r="H5727" t="s">
        <v>151</v>
      </c>
      <c r="I5727" t="s">
        <v>136</v>
      </c>
      <c r="J5727" t="s">
        <v>137</v>
      </c>
      <c r="K5727" t="s">
        <v>138</v>
      </c>
      <c r="L5727" t="s">
        <v>16449</v>
      </c>
      <c r="M5727" t="s">
        <v>16450</v>
      </c>
      <c r="N5727">
        <v>7.0533333330000003</v>
      </c>
      <c r="O5727">
        <v>0</v>
      </c>
      <c r="P5727">
        <v>5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11.858415898187967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11.858415898187967</v>
      </c>
    </row>
    <row r="5728" spans="1:31" x14ac:dyDescent="0.25">
      <c r="A5728">
        <v>2360241</v>
      </c>
      <c r="B5728">
        <v>1</v>
      </c>
      <c r="C5728" t="s">
        <v>80</v>
      </c>
      <c r="D5728" t="s">
        <v>90</v>
      </c>
      <c r="E5728" t="s">
        <v>154</v>
      </c>
      <c r="F5728" t="s">
        <v>16451</v>
      </c>
      <c r="G5728" t="s">
        <v>244</v>
      </c>
      <c r="H5728" t="s">
        <v>151</v>
      </c>
      <c r="I5728" t="s">
        <v>136</v>
      </c>
      <c r="J5728" t="s">
        <v>137</v>
      </c>
      <c r="K5728" t="s">
        <v>245</v>
      </c>
      <c r="L5728" t="s">
        <v>16452</v>
      </c>
      <c r="M5728" t="s">
        <v>16453</v>
      </c>
      <c r="N5728">
        <v>3.685277777</v>
      </c>
      <c r="O5728">
        <v>0</v>
      </c>
      <c r="P5728">
        <v>742</v>
      </c>
      <c r="Q5728">
        <v>0</v>
      </c>
      <c r="R5728">
        <v>0</v>
      </c>
      <c r="S5728">
        <v>0</v>
      </c>
      <c r="T5728">
        <v>88</v>
      </c>
      <c r="U5728">
        <v>0</v>
      </c>
      <c r="V5728">
        <v>0</v>
      </c>
      <c r="W5728">
        <v>0</v>
      </c>
      <c r="X5728">
        <v>840.99975450024601</v>
      </c>
      <c r="Y5728">
        <v>0</v>
      </c>
      <c r="Z5728">
        <v>0</v>
      </c>
      <c r="AA5728">
        <v>0</v>
      </c>
      <c r="AB5728">
        <v>441.74438713764448</v>
      </c>
      <c r="AC5728">
        <v>0</v>
      </c>
      <c r="AD5728">
        <v>0</v>
      </c>
      <c r="AE5728">
        <v>1282.7441416378906</v>
      </c>
    </row>
    <row r="5729" spans="1:31" x14ac:dyDescent="0.25">
      <c r="A5729">
        <v>2360242</v>
      </c>
      <c r="B5729">
        <v>1</v>
      </c>
      <c r="C5729" t="s">
        <v>81</v>
      </c>
      <c r="D5729" t="s">
        <v>117</v>
      </c>
      <c r="E5729" t="s">
        <v>225</v>
      </c>
      <c r="F5729" t="s">
        <v>16454</v>
      </c>
      <c r="G5729" t="s">
        <v>464</v>
      </c>
      <c r="H5729" t="s">
        <v>151</v>
      </c>
      <c r="I5729" t="s">
        <v>136</v>
      </c>
      <c r="J5729" t="s">
        <v>137</v>
      </c>
      <c r="K5729" t="s">
        <v>138</v>
      </c>
      <c r="L5729" t="s">
        <v>16455</v>
      </c>
      <c r="M5729" t="s">
        <v>16456</v>
      </c>
      <c r="N5729">
        <v>1.7222222220000001</v>
      </c>
      <c r="O5729">
        <v>0</v>
      </c>
      <c r="P5729">
        <v>1</v>
      </c>
      <c r="Q5729">
        <v>0</v>
      </c>
      <c r="R5729">
        <v>0</v>
      </c>
      <c r="S5729">
        <v>0</v>
      </c>
      <c r="T5729">
        <v>4</v>
      </c>
      <c r="U5729">
        <v>0</v>
      </c>
      <c r="V5729">
        <v>0</v>
      </c>
      <c r="W5729">
        <v>0</v>
      </c>
      <c r="X5729">
        <v>0.59281366527923718</v>
      </c>
      <c r="Y5729">
        <v>0</v>
      </c>
      <c r="Z5729">
        <v>0</v>
      </c>
      <c r="AA5729">
        <v>0</v>
      </c>
      <c r="AB5729">
        <v>23.005591284612219</v>
      </c>
      <c r="AC5729">
        <v>0</v>
      </c>
      <c r="AD5729">
        <v>0</v>
      </c>
      <c r="AE5729">
        <v>23.598404949891457</v>
      </c>
    </row>
    <row r="5730" spans="1:31" x14ac:dyDescent="0.25">
      <c r="A5730">
        <v>2360244</v>
      </c>
      <c r="B5730">
        <v>1</v>
      </c>
      <c r="C5730" t="s">
        <v>80</v>
      </c>
      <c r="D5730" t="s">
        <v>85</v>
      </c>
      <c r="E5730" t="s">
        <v>148</v>
      </c>
      <c r="F5730" t="s">
        <v>4835</v>
      </c>
      <c r="G5730" t="s">
        <v>240</v>
      </c>
      <c r="H5730" t="s">
        <v>151</v>
      </c>
      <c r="I5730" t="s">
        <v>136</v>
      </c>
      <c r="J5730" t="s">
        <v>137</v>
      </c>
      <c r="K5730" t="s">
        <v>138</v>
      </c>
      <c r="L5730" t="s">
        <v>16457</v>
      </c>
      <c r="M5730" t="s">
        <v>16458</v>
      </c>
      <c r="N5730">
        <v>7.056944444</v>
      </c>
      <c r="O5730">
        <v>0</v>
      </c>
      <c r="P5730">
        <v>19</v>
      </c>
      <c r="Q5730">
        <v>0</v>
      </c>
      <c r="R5730">
        <v>0</v>
      </c>
      <c r="S5730">
        <v>0</v>
      </c>
      <c r="T5730">
        <v>3</v>
      </c>
      <c r="U5730">
        <v>0</v>
      </c>
      <c r="V5730">
        <v>0</v>
      </c>
      <c r="W5730">
        <v>0</v>
      </c>
      <c r="X5730">
        <v>45.40281031254613</v>
      </c>
      <c r="Y5730">
        <v>0</v>
      </c>
      <c r="Z5730">
        <v>0</v>
      </c>
      <c r="AA5730">
        <v>0</v>
      </c>
      <c r="AB5730">
        <v>54.942924815866895</v>
      </c>
      <c r="AC5730">
        <v>0</v>
      </c>
      <c r="AD5730">
        <v>0</v>
      </c>
      <c r="AE5730">
        <v>100.34573512841303</v>
      </c>
    </row>
    <row r="5731" spans="1:31" x14ac:dyDescent="0.25">
      <c r="A5731">
        <v>2360245</v>
      </c>
      <c r="B5731">
        <v>1</v>
      </c>
      <c r="C5731" t="s">
        <v>80</v>
      </c>
      <c r="D5731" t="s">
        <v>97</v>
      </c>
      <c r="E5731" t="s">
        <v>148</v>
      </c>
      <c r="F5731" t="s">
        <v>16459</v>
      </c>
      <c r="G5731" t="s">
        <v>240</v>
      </c>
      <c r="H5731" t="s">
        <v>151</v>
      </c>
      <c r="I5731" t="s">
        <v>136</v>
      </c>
      <c r="J5731" t="s">
        <v>137</v>
      </c>
      <c r="K5731" t="s">
        <v>138</v>
      </c>
      <c r="L5731" t="s">
        <v>16460</v>
      </c>
      <c r="M5731" t="s">
        <v>16461</v>
      </c>
      <c r="N5731">
        <v>1.0694444439999999</v>
      </c>
      <c r="O5731">
        <v>0</v>
      </c>
      <c r="P5731">
        <v>1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0.33381216225635052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0.33381216225635052</v>
      </c>
    </row>
    <row r="5732" spans="1:31" x14ac:dyDescent="0.25">
      <c r="A5732">
        <v>2360247</v>
      </c>
      <c r="B5732">
        <v>1</v>
      </c>
      <c r="C5732" t="s">
        <v>81</v>
      </c>
      <c r="D5732" t="s">
        <v>114</v>
      </c>
      <c r="E5732" t="s">
        <v>171</v>
      </c>
      <c r="F5732" t="s">
        <v>16462</v>
      </c>
      <c r="G5732" t="s">
        <v>244</v>
      </c>
      <c r="H5732" t="s">
        <v>135</v>
      </c>
      <c r="I5732" t="s">
        <v>136</v>
      </c>
      <c r="J5732" t="s">
        <v>137</v>
      </c>
      <c r="K5732" t="s">
        <v>245</v>
      </c>
      <c r="L5732" t="s">
        <v>16463</v>
      </c>
      <c r="M5732" t="s">
        <v>16464</v>
      </c>
      <c r="N5732">
        <v>7.23</v>
      </c>
      <c r="O5732">
        <v>0</v>
      </c>
      <c r="P5732">
        <v>252</v>
      </c>
      <c r="Q5732">
        <v>0</v>
      </c>
      <c r="R5732">
        <v>1</v>
      </c>
      <c r="S5732">
        <v>3</v>
      </c>
      <c r="T5732">
        <v>39</v>
      </c>
      <c r="U5732">
        <v>0</v>
      </c>
      <c r="V5732">
        <v>0</v>
      </c>
      <c r="W5732">
        <v>0</v>
      </c>
      <c r="X5732">
        <v>250.4607485009538</v>
      </c>
      <c r="Y5732">
        <v>0</v>
      </c>
      <c r="Z5732">
        <v>0.42617064550818334</v>
      </c>
      <c r="AA5732">
        <v>37.083649737080201</v>
      </c>
      <c r="AB5732">
        <v>71.41507124274068</v>
      </c>
      <c r="AC5732">
        <v>0</v>
      </c>
      <c r="AD5732">
        <v>0</v>
      </c>
      <c r="AE5732">
        <v>359.38564012628285</v>
      </c>
    </row>
    <row r="5733" spans="1:31" x14ac:dyDescent="0.25">
      <c r="A5733">
        <v>2360248</v>
      </c>
      <c r="B5733">
        <v>1</v>
      </c>
      <c r="C5733" t="s">
        <v>80</v>
      </c>
      <c r="D5733" t="s">
        <v>105</v>
      </c>
      <c r="E5733" t="s">
        <v>132</v>
      </c>
      <c r="F5733" t="s">
        <v>16465</v>
      </c>
      <c r="G5733" t="s">
        <v>244</v>
      </c>
      <c r="H5733" t="s">
        <v>135</v>
      </c>
      <c r="I5733" t="s">
        <v>136</v>
      </c>
      <c r="J5733" t="s">
        <v>137</v>
      </c>
      <c r="K5733" t="s">
        <v>245</v>
      </c>
      <c r="L5733" t="s">
        <v>16466</v>
      </c>
      <c r="M5733" t="s">
        <v>16467</v>
      </c>
      <c r="N5733">
        <v>6.1102777770000003</v>
      </c>
      <c r="O5733">
        <v>0</v>
      </c>
      <c r="P5733">
        <v>221</v>
      </c>
      <c r="Q5733">
        <v>0</v>
      </c>
      <c r="R5733">
        <v>0</v>
      </c>
      <c r="S5733">
        <v>0</v>
      </c>
      <c r="T5733">
        <v>38</v>
      </c>
      <c r="U5733">
        <v>0</v>
      </c>
      <c r="V5733">
        <v>1</v>
      </c>
      <c r="W5733">
        <v>0</v>
      </c>
      <c r="X5733">
        <v>449.90363632672705</v>
      </c>
      <c r="Y5733">
        <v>0</v>
      </c>
      <c r="Z5733">
        <v>0</v>
      </c>
      <c r="AA5733">
        <v>0</v>
      </c>
      <c r="AB5733">
        <v>443.56646021450013</v>
      </c>
      <c r="AC5733">
        <v>0</v>
      </c>
      <c r="AD5733">
        <v>90.730555912816797</v>
      </c>
      <c r="AE5733">
        <v>984.20065245404396</v>
      </c>
    </row>
    <row r="5734" spans="1:31" x14ac:dyDescent="0.25">
      <c r="A5734">
        <v>2360249</v>
      </c>
      <c r="B5734">
        <v>1</v>
      </c>
      <c r="C5734" t="s">
        <v>80</v>
      </c>
      <c r="D5734" t="s">
        <v>101</v>
      </c>
      <c r="E5734" t="s">
        <v>225</v>
      </c>
      <c r="F5734" t="s">
        <v>16468</v>
      </c>
      <c r="G5734" t="s">
        <v>227</v>
      </c>
      <c r="H5734" t="s">
        <v>151</v>
      </c>
      <c r="I5734" t="s">
        <v>136</v>
      </c>
      <c r="J5734" t="s">
        <v>137</v>
      </c>
      <c r="K5734" t="s">
        <v>138</v>
      </c>
      <c r="L5734" t="s">
        <v>16469</v>
      </c>
      <c r="M5734" t="s">
        <v>16470</v>
      </c>
      <c r="N5734">
        <v>3.5783333329999998</v>
      </c>
      <c r="O5734">
        <v>0</v>
      </c>
      <c r="P5734">
        <v>146</v>
      </c>
      <c r="Q5734">
        <v>0</v>
      </c>
      <c r="R5734">
        <v>0</v>
      </c>
      <c r="S5734">
        <v>0</v>
      </c>
      <c r="T5734">
        <v>1</v>
      </c>
      <c r="U5734">
        <v>0</v>
      </c>
      <c r="V5734">
        <v>0</v>
      </c>
      <c r="W5734">
        <v>0</v>
      </c>
      <c r="X5734">
        <v>155.52329812935528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155.52329812935528</v>
      </c>
    </row>
    <row r="5735" spans="1:31" x14ac:dyDescent="0.25">
      <c r="A5735">
        <v>2360250</v>
      </c>
      <c r="B5735">
        <v>1</v>
      </c>
      <c r="C5735" t="s">
        <v>80</v>
      </c>
      <c r="D5735" t="s">
        <v>99</v>
      </c>
      <c r="E5735" t="s">
        <v>148</v>
      </c>
      <c r="F5735" t="s">
        <v>16471</v>
      </c>
      <c r="G5735" t="s">
        <v>160</v>
      </c>
      <c r="H5735" t="s">
        <v>151</v>
      </c>
      <c r="I5735" t="s">
        <v>136</v>
      </c>
      <c r="J5735" t="s">
        <v>137</v>
      </c>
      <c r="K5735" t="s">
        <v>138</v>
      </c>
      <c r="L5735" t="s">
        <v>16472</v>
      </c>
      <c r="M5735" t="s">
        <v>16473</v>
      </c>
      <c r="N5735">
        <v>4.3086111110000003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1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0.94354152570756322</v>
      </c>
      <c r="AC5735">
        <v>0</v>
      </c>
      <c r="AD5735">
        <v>0</v>
      </c>
      <c r="AE5735">
        <v>0.94354152570756322</v>
      </c>
    </row>
    <row r="5736" spans="1:31" x14ac:dyDescent="0.25">
      <c r="A5736">
        <v>2360251</v>
      </c>
      <c r="B5736">
        <v>1</v>
      </c>
      <c r="C5736" t="s">
        <v>80</v>
      </c>
      <c r="D5736" t="s">
        <v>107</v>
      </c>
      <c r="E5736" t="s">
        <v>148</v>
      </c>
      <c r="F5736" t="s">
        <v>16474</v>
      </c>
      <c r="G5736" t="s">
        <v>240</v>
      </c>
      <c r="H5736" t="s">
        <v>151</v>
      </c>
      <c r="I5736" t="s">
        <v>136</v>
      </c>
      <c r="J5736" t="s">
        <v>137</v>
      </c>
      <c r="K5736" t="s">
        <v>138</v>
      </c>
      <c r="L5736" t="s">
        <v>16475</v>
      </c>
      <c r="M5736" t="s">
        <v>16476</v>
      </c>
      <c r="N5736">
        <v>4.3805555549999999</v>
      </c>
      <c r="O5736">
        <v>0</v>
      </c>
      <c r="P5736">
        <v>2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3.3696915357535504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3.3696915357535504</v>
      </c>
    </row>
    <row r="5737" spans="1:31" x14ac:dyDescent="0.25">
      <c r="A5737">
        <v>2360255</v>
      </c>
      <c r="B5737">
        <v>1</v>
      </c>
      <c r="C5737" t="s">
        <v>81</v>
      </c>
      <c r="D5737" t="s">
        <v>117</v>
      </c>
      <c r="E5737" t="s">
        <v>132</v>
      </c>
      <c r="F5737" t="s">
        <v>16477</v>
      </c>
      <c r="G5737" t="s">
        <v>244</v>
      </c>
      <c r="H5737" t="s">
        <v>135</v>
      </c>
      <c r="I5737" t="s">
        <v>136</v>
      </c>
      <c r="J5737" t="s">
        <v>137</v>
      </c>
      <c r="K5737" t="s">
        <v>245</v>
      </c>
      <c r="L5737" t="s">
        <v>16478</v>
      </c>
      <c r="M5737" t="s">
        <v>16479</v>
      </c>
      <c r="N5737">
        <v>7.9516666660000004</v>
      </c>
      <c r="O5737">
        <v>5</v>
      </c>
      <c r="P5737">
        <v>1007</v>
      </c>
      <c r="Q5737">
        <v>103</v>
      </c>
      <c r="R5737">
        <v>231</v>
      </c>
      <c r="S5737">
        <v>24</v>
      </c>
      <c r="T5737">
        <v>104</v>
      </c>
      <c r="U5737">
        <v>2</v>
      </c>
      <c r="V5737">
        <v>0</v>
      </c>
      <c r="W5737">
        <v>35.524654437371247</v>
      </c>
      <c r="X5737">
        <v>1940.4413070179171</v>
      </c>
      <c r="Y5737">
        <v>6254.837680767896</v>
      </c>
      <c r="Z5737">
        <v>6432.3780160921997</v>
      </c>
      <c r="AA5737">
        <v>1746.7867992394306</v>
      </c>
      <c r="AB5737">
        <v>1251.7325149425467</v>
      </c>
      <c r="AC5737">
        <v>1205.7834350804419</v>
      </c>
      <c r="AD5737">
        <v>0</v>
      </c>
      <c r="AE5737">
        <v>18867.484407577802</v>
      </c>
    </row>
    <row r="5738" spans="1:31" x14ac:dyDescent="0.25">
      <c r="A5738">
        <v>2360257</v>
      </c>
      <c r="B5738">
        <v>1</v>
      </c>
      <c r="C5738" t="s">
        <v>80</v>
      </c>
      <c r="D5738" t="s">
        <v>105</v>
      </c>
      <c r="E5738" t="s">
        <v>132</v>
      </c>
      <c r="F5738" t="s">
        <v>16480</v>
      </c>
      <c r="G5738" t="s">
        <v>244</v>
      </c>
      <c r="H5738" t="s">
        <v>135</v>
      </c>
      <c r="I5738" t="s">
        <v>136</v>
      </c>
      <c r="J5738" t="s">
        <v>137</v>
      </c>
      <c r="K5738" t="s">
        <v>245</v>
      </c>
      <c r="L5738" t="s">
        <v>16481</v>
      </c>
      <c r="M5738" t="s">
        <v>16482</v>
      </c>
      <c r="N5738">
        <v>5.7324999999999999</v>
      </c>
      <c r="O5738">
        <v>0</v>
      </c>
      <c r="P5738">
        <v>152</v>
      </c>
      <c r="Q5738">
        <v>0</v>
      </c>
      <c r="R5738">
        <v>0</v>
      </c>
      <c r="S5738">
        <v>0</v>
      </c>
      <c r="T5738">
        <v>5</v>
      </c>
      <c r="U5738">
        <v>0</v>
      </c>
      <c r="V5738">
        <v>0</v>
      </c>
      <c r="W5738">
        <v>0</v>
      </c>
      <c r="X5738">
        <v>270.86791186320085</v>
      </c>
      <c r="Y5738">
        <v>0</v>
      </c>
      <c r="Z5738">
        <v>0</v>
      </c>
      <c r="AA5738">
        <v>0</v>
      </c>
      <c r="AB5738">
        <v>30.797213778305341</v>
      </c>
      <c r="AC5738">
        <v>0</v>
      </c>
      <c r="AD5738">
        <v>0</v>
      </c>
      <c r="AE5738">
        <v>301.66512564150617</v>
      </c>
    </row>
    <row r="5739" spans="1:31" x14ac:dyDescent="0.25">
      <c r="A5739">
        <v>2360258</v>
      </c>
      <c r="B5739">
        <v>1</v>
      </c>
      <c r="C5739" t="s">
        <v>80</v>
      </c>
      <c r="D5739" t="s">
        <v>97</v>
      </c>
      <c r="E5739" t="s">
        <v>154</v>
      </c>
      <c r="F5739" t="s">
        <v>16483</v>
      </c>
      <c r="G5739" t="s">
        <v>156</v>
      </c>
      <c r="H5739" t="s">
        <v>151</v>
      </c>
      <c r="I5739" t="s">
        <v>136</v>
      </c>
      <c r="J5739" t="s">
        <v>137</v>
      </c>
      <c r="K5739" t="s">
        <v>138</v>
      </c>
      <c r="L5739" t="s">
        <v>16484</v>
      </c>
      <c r="M5739" t="s">
        <v>16485</v>
      </c>
      <c r="N5739">
        <v>1.0766666659999999</v>
      </c>
      <c r="O5739">
        <v>0</v>
      </c>
      <c r="P5739">
        <v>8</v>
      </c>
      <c r="Q5739">
        <v>0</v>
      </c>
      <c r="R5739">
        <v>23</v>
      </c>
      <c r="S5739">
        <v>0</v>
      </c>
      <c r="T5739">
        <v>10</v>
      </c>
      <c r="U5739">
        <v>0</v>
      </c>
      <c r="V5739">
        <v>0</v>
      </c>
      <c r="W5739">
        <v>0</v>
      </c>
      <c r="X5739">
        <v>3.2165008109941304</v>
      </c>
      <c r="Y5739">
        <v>0</v>
      </c>
      <c r="Z5739">
        <v>24.091487518417779</v>
      </c>
      <c r="AA5739">
        <v>0</v>
      </c>
      <c r="AB5739">
        <v>51.403168314049537</v>
      </c>
      <c r="AC5739">
        <v>0</v>
      </c>
      <c r="AD5739">
        <v>0</v>
      </c>
      <c r="AE5739">
        <v>78.71115664346145</v>
      </c>
    </row>
    <row r="5740" spans="1:31" x14ac:dyDescent="0.25">
      <c r="A5740">
        <v>2360260</v>
      </c>
      <c r="B5740">
        <v>1</v>
      </c>
      <c r="C5740" t="s">
        <v>80</v>
      </c>
      <c r="D5740" t="s">
        <v>100</v>
      </c>
      <c r="E5740" t="s">
        <v>132</v>
      </c>
      <c r="F5740" t="s">
        <v>2093</v>
      </c>
      <c r="G5740" t="s">
        <v>244</v>
      </c>
      <c r="H5740" t="s">
        <v>135</v>
      </c>
      <c r="I5740" t="s">
        <v>136</v>
      </c>
      <c r="J5740" t="s">
        <v>137</v>
      </c>
      <c r="K5740" t="s">
        <v>245</v>
      </c>
      <c r="L5740" t="s">
        <v>16486</v>
      </c>
      <c r="M5740" t="s">
        <v>16487</v>
      </c>
      <c r="N5740">
        <v>3.074166666</v>
      </c>
      <c r="O5740">
        <v>0</v>
      </c>
      <c r="P5740">
        <v>918</v>
      </c>
      <c r="Q5740">
        <v>0</v>
      </c>
      <c r="R5740">
        <v>127</v>
      </c>
      <c r="S5740">
        <v>0</v>
      </c>
      <c r="T5740">
        <v>107</v>
      </c>
      <c r="U5740">
        <v>0</v>
      </c>
      <c r="V5740">
        <v>0</v>
      </c>
      <c r="W5740">
        <v>0</v>
      </c>
      <c r="X5740">
        <v>1725.2408925121363</v>
      </c>
      <c r="Y5740">
        <v>0</v>
      </c>
      <c r="Z5740">
        <v>570.72457490795784</v>
      </c>
      <c r="AA5740">
        <v>0</v>
      </c>
      <c r="AB5740">
        <v>450.91889477671526</v>
      </c>
      <c r="AC5740">
        <v>0</v>
      </c>
      <c r="AD5740">
        <v>0</v>
      </c>
      <c r="AE5740">
        <v>2746.8843621968094</v>
      </c>
    </row>
    <row r="5741" spans="1:31" x14ac:dyDescent="0.25">
      <c r="A5741">
        <v>2360267</v>
      </c>
      <c r="B5741">
        <v>1</v>
      </c>
      <c r="C5741" t="s">
        <v>81</v>
      </c>
      <c r="D5741" t="s">
        <v>128</v>
      </c>
      <c r="E5741" t="s">
        <v>148</v>
      </c>
      <c r="F5741" t="s">
        <v>159</v>
      </c>
      <c r="G5741" t="s">
        <v>160</v>
      </c>
      <c r="H5741" t="s">
        <v>151</v>
      </c>
      <c r="I5741" t="s">
        <v>136</v>
      </c>
      <c r="J5741" t="s">
        <v>137</v>
      </c>
      <c r="K5741" t="s">
        <v>138</v>
      </c>
      <c r="L5741" t="s">
        <v>16488</v>
      </c>
      <c r="M5741" t="s">
        <v>16489</v>
      </c>
      <c r="N5741">
        <v>1.0733333329999999</v>
      </c>
      <c r="O5741">
        <v>0</v>
      </c>
      <c r="P5741">
        <v>1</v>
      </c>
      <c r="Q5741">
        <v>0</v>
      </c>
      <c r="R5741">
        <v>1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7.4160536864264719</v>
      </c>
      <c r="Y5741">
        <v>0</v>
      </c>
      <c r="Z5741">
        <v>0.6166468339629434</v>
      </c>
      <c r="AA5741">
        <v>0</v>
      </c>
      <c r="AB5741">
        <v>0</v>
      </c>
      <c r="AC5741">
        <v>0</v>
      </c>
      <c r="AD5741">
        <v>0</v>
      </c>
      <c r="AE5741">
        <v>8.0327005203894153</v>
      </c>
    </row>
    <row r="5742" spans="1:31" x14ac:dyDescent="0.25">
      <c r="A5742">
        <v>2360275</v>
      </c>
      <c r="B5742">
        <v>1</v>
      </c>
      <c r="C5742" t="s">
        <v>80</v>
      </c>
      <c r="D5742" t="s">
        <v>84</v>
      </c>
      <c r="E5742" t="s">
        <v>148</v>
      </c>
      <c r="F5742" t="s">
        <v>16490</v>
      </c>
      <c r="G5742" t="s">
        <v>181</v>
      </c>
      <c r="H5742" t="s">
        <v>151</v>
      </c>
      <c r="I5742" t="s">
        <v>136</v>
      </c>
      <c r="J5742" t="s">
        <v>137</v>
      </c>
      <c r="K5742" t="s">
        <v>138</v>
      </c>
      <c r="L5742" t="s">
        <v>16491</v>
      </c>
      <c r="M5742" t="s">
        <v>16492</v>
      </c>
      <c r="N5742">
        <v>6.2469444440000004</v>
      </c>
      <c r="O5742">
        <v>0</v>
      </c>
      <c r="P5742">
        <v>1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0.69497213748459874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0.69497213748459874</v>
      </c>
    </row>
    <row r="5743" spans="1:31" x14ac:dyDescent="0.25">
      <c r="A5743">
        <v>2360276</v>
      </c>
      <c r="B5743">
        <v>1</v>
      </c>
      <c r="C5743" t="s">
        <v>80</v>
      </c>
      <c r="D5743" t="s">
        <v>83</v>
      </c>
      <c r="E5743" t="s">
        <v>225</v>
      </c>
      <c r="F5743" t="s">
        <v>16493</v>
      </c>
      <c r="G5743" t="s">
        <v>156</v>
      </c>
      <c r="H5743" t="s">
        <v>151</v>
      </c>
      <c r="I5743" t="s">
        <v>136</v>
      </c>
      <c r="J5743" t="s">
        <v>137</v>
      </c>
      <c r="K5743" t="s">
        <v>138</v>
      </c>
      <c r="L5743" t="s">
        <v>16494</v>
      </c>
      <c r="M5743" t="s">
        <v>16495</v>
      </c>
      <c r="N5743">
        <v>0.91972222199999998</v>
      </c>
      <c r="O5743">
        <v>0</v>
      </c>
      <c r="P5743">
        <v>90</v>
      </c>
      <c r="Q5743">
        <v>0</v>
      </c>
      <c r="R5743">
        <v>0</v>
      </c>
      <c r="S5743">
        <v>0</v>
      </c>
      <c r="T5743">
        <v>11</v>
      </c>
      <c r="U5743">
        <v>0</v>
      </c>
      <c r="V5743">
        <v>0</v>
      </c>
      <c r="W5743">
        <v>0</v>
      </c>
      <c r="X5743">
        <v>37.861620394197985</v>
      </c>
      <c r="Y5743">
        <v>0</v>
      </c>
      <c r="Z5743">
        <v>0</v>
      </c>
      <c r="AA5743">
        <v>0</v>
      </c>
      <c r="AB5743">
        <v>8.1869563246470758</v>
      </c>
      <c r="AC5743">
        <v>0</v>
      </c>
      <c r="AD5743">
        <v>0</v>
      </c>
      <c r="AE5743">
        <v>46.048576718845062</v>
      </c>
    </row>
    <row r="5744" spans="1:31" x14ac:dyDescent="0.25">
      <c r="A5744">
        <v>2360279</v>
      </c>
      <c r="B5744">
        <v>1</v>
      </c>
      <c r="C5744" t="s">
        <v>80</v>
      </c>
      <c r="D5744" t="s">
        <v>85</v>
      </c>
      <c r="E5744" t="s">
        <v>148</v>
      </c>
      <c r="F5744" t="s">
        <v>16496</v>
      </c>
      <c r="G5744" t="s">
        <v>219</v>
      </c>
      <c r="H5744" t="s">
        <v>151</v>
      </c>
      <c r="I5744" t="s">
        <v>136</v>
      </c>
      <c r="J5744" t="s">
        <v>137</v>
      </c>
      <c r="K5744" t="s">
        <v>138</v>
      </c>
      <c r="L5744" t="s">
        <v>16497</v>
      </c>
      <c r="M5744" t="s">
        <v>16498</v>
      </c>
      <c r="N5744">
        <v>2.9305555550000002</v>
      </c>
      <c r="O5744">
        <v>0</v>
      </c>
      <c r="P5744">
        <v>25</v>
      </c>
      <c r="Q5744">
        <v>0</v>
      </c>
      <c r="R5744">
        <v>0</v>
      </c>
      <c r="S5744">
        <v>0</v>
      </c>
      <c r="T5744">
        <v>5</v>
      </c>
      <c r="U5744">
        <v>0</v>
      </c>
      <c r="V5744">
        <v>0</v>
      </c>
      <c r="W5744">
        <v>0</v>
      </c>
      <c r="X5744">
        <v>37.927005552221054</v>
      </c>
      <c r="Y5744">
        <v>0</v>
      </c>
      <c r="Z5744">
        <v>0</v>
      </c>
      <c r="AA5744">
        <v>0</v>
      </c>
      <c r="AB5744">
        <v>40.450785976955238</v>
      </c>
      <c r="AC5744">
        <v>0</v>
      </c>
      <c r="AD5744">
        <v>0</v>
      </c>
      <c r="AE5744">
        <v>78.377791529176292</v>
      </c>
    </row>
    <row r="5745" spans="1:31" x14ac:dyDescent="0.25">
      <c r="A5745">
        <v>2360280</v>
      </c>
      <c r="B5745">
        <v>1</v>
      </c>
      <c r="C5745" t="s">
        <v>80</v>
      </c>
      <c r="D5745" t="s">
        <v>92</v>
      </c>
      <c r="E5745" t="s">
        <v>225</v>
      </c>
      <c r="F5745" t="s">
        <v>16499</v>
      </c>
      <c r="G5745" t="s">
        <v>219</v>
      </c>
      <c r="H5745" t="s">
        <v>151</v>
      </c>
      <c r="I5745" t="s">
        <v>136</v>
      </c>
      <c r="J5745" t="s">
        <v>137</v>
      </c>
      <c r="K5745" t="s">
        <v>138</v>
      </c>
      <c r="L5745" t="s">
        <v>16500</v>
      </c>
      <c r="M5745" t="s">
        <v>16501</v>
      </c>
      <c r="N5745">
        <v>3.14</v>
      </c>
      <c r="O5745">
        <v>0</v>
      </c>
      <c r="P5745">
        <v>21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18.57081464555451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18.57081464555451</v>
      </c>
    </row>
    <row r="5746" spans="1:31" x14ac:dyDescent="0.25">
      <c r="A5746">
        <v>2360284</v>
      </c>
      <c r="B5746">
        <v>1</v>
      </c>
      <c r="C5746" t="s">
        <v>81</v>
      </c>
      <c r="D5746" t="s">
        <v>113</v>
      </c>
      <c r="E5746" t="s">
        <v>148</v>
      </c>
      <c r="F5746" t="s">
        <v>16502</v>
      </c>
      <c r="G5746" t="s">
        <v>160</v>
      </c>
      <c r="H5746" t="s">
        <v>151</v>
      </c>
      <c r="I5746" t="s">
        <v>136</v>
      </c>
      <c r="J5746" t="s">
        <v>137</v>
      </c>
      <c r="K5746" t="s">
        <v>138</v>
      </c>
      <c r="L5746" t="s">
        <v>16503</v>
      </c>
      <c r="M5746" t="s">
        <v>16504</v>
      </c>
      <c r="N5746">
        <v>0.96</v>
      </c>
      <c r="O5746">
        <v>0</v>
      </c>
      <c r="P5746">
        <v>1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0.40251255563758415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0.40251255563758415</v>
      </c>
    </row>
    <row r="5747" spans="1:31" x14ac:dyDescent="0.25">
      <c r="A5747">
        <v>2360285</v>
      </c>
      <c r="B5747">
        <v>1</v>
      </c>
      <c r="C5747" t="s">
        <v>80</v>
      </c>
      <c r="D5747" t="s">
        <v>90</v>
      </c>
      <c r="E5747" t="s">
        <v>148</v>
      </c>
      <c r="F5747" t="s">
        <v>16505</v>
      </c>
      <c r="G5747" t="s">
        <v>240</v>
      </c>
      <c r="H5747" t="s">
        <v>151</v>
      </c>
      <c r="I5747" t="s">
        <v>136</v>
      </c>
      <c r="J5747" t="s">
        <v>137</v>
      </c>
      <c r="K5747" t="s">
        <v>138</v>
      </c>
      <c r="L5747" t="s">
        <v>16506</v>
      </c>
      <c r="M5747" t="s">
        <v>16507</v>
      </c>
      <c r="N5747">
        <v>2.3786111110000001</v>
      </c>
      <c r="O5747">
        <v>0</v>
      </c>
      <c r="P5747">
        <v>1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0.87041433073111252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0.87041433073111252</v>
      </c>
    </row>
    <row r="5748" spans="1:31" x14ac:dyDescent="0.25">
      <c r="A5748">
        <v>2360288</v>
      </c>
      <c r="B5748">
        <v>1</v>
      </c>
      <c r="C5748" t="s">
        <v>80</v>
      </c>
      <c r="D5748" t="s">
        <v>99</v>
      </c>
      <c r="E5748" t="s">
        <v>225</v>
      </c>
      <c r="F5748" t="s">
        <v>16508</v>
      </c>
      <c r="G5748" t="s">
        <v>227</v>
      </c>
      <c r="H5748" t="s">
        <v>151</v>
      </c>
      <c r="I5748" t="s">
        <v>136</v>
      </c>
      <c r="J5748" t="s">
        <v>137</v>
      </c>
      <c r="K5748" t="s">
        <v>138</v>
      </c>
      <c r="L5748" t="s">
        <v>16509</v>
      </c>
      <c r="M5748" t="s">
        <v>16510</v>
      </c>
      <c r="N5748">
        <v>2.8769444439999998</v>
      </c>
      <c r="O5748">
        <v>0</v>
      </c>
      <c r="P5748">
        <v>5</v>
      </c>
      <c r="Q5748">
        <v>0</v>
      </c>
      <c r="R5748">
        <v>2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2.6332282199523656</v>
      </c>
      <c r="Y5748">
        <v>0</v>
      </c>
      <c r="Z5748">
        <v>0.41562196835251941</v>
      </c>
      <c r="AA5748">
        <v>0</v>
      </c>
      <c r="AB5748">
        <v>0</v>
      </c>
      <c r="AC5748">
        <v>0</v>
      </c>
      <c r="AD5748">
        <v>0</v>
      </c>
      <c r="AE5748">
        <v>3.0488501883048849</v>
      </c>
    </row>
    <row r="5749" spans="1:31" x14ac:dyDescent="0.25">
      <c r="A5749">
        <v>2360292</v>
      </c>
      <c r="B5749">
        <v>1</v>
      </c>
      <c r="C5749" t="s">
        <v>81</v>
      </c>
      <c r="D5749" t="s">
        <v>116</v>
      </c>
      <c r="E5749" t="s">
        <v>132</v>
      </c>
      <c r="F5749" t="s">
        <v>16511</v>
      </c>
      <c r="G5749" t="s">
        <v>134</v>
      </c>
      <c r="H5749" t="s">
        <v>135</v>
      </c>
      <c r="I5749" t="s">
        <v>136</v>
      </c>
      <c r="J5749" t="s">
        <v>137</v>
      </c>
      <c r="K5749" t="s">
        <v>138</v>
      </c>
      <c r="L5749" t="s">
        <v>16512</v>
      </c>
      <c r="M5749" t="s">
        <v>16513</v>
      </c>
      <c r="N5749">
        <v>1.396666666</v>
      </c>
      <c r="O5749">
        <v>0</v>
      </c>
      <c r="P5749">
        <v>32</v>
      </c>
      <c r="Q5749">
        <v>23</v>
      </c>
      <c r="R5749">
        <v>7</v>
      </c>
      <c r="S5749">
        <v>3</v>
      </c>
      <c r="T5749">
        <v>3</v>
      </c>
      <c r="U5749">
        <v>1</v>
      </c>
      <c r="V5749">
        <v>0</v>
      </c>
      <c r="W5749">
        <v>0</v>
      </c>
      <c r="X5749">
        <v>6.4313106150457973</v>
      </c>
      <c r="Y5749">
        <v>102.46930212844477</v>
      </c>
      <c r="Z5749">
        <v>21.052224864655354</v>
      </c>
      <c r="AA5749">
        <v>30.58250233290935</v>
      </c>
      <c r="AB5749">
        <v>10.625917764337997</v>
      </c>
      <c r="AC5749">
        <v>217.84594600789268</v>
      </c>
      <c r="AD5749">
        <v>0</v>
      </c>
      <c r="AE5749">
        <v>389.00720371328595</v>
      </c>
    </row>
    <row r="5750" spans="1:31" x14ac:dyDescent="0.25">
      <c r="A5750">
        <v>2360294</v>
      </c>
      <c r="B5750">
        <v>1</v>
      </c>
      <c r="C5750" t="s">
        <v>80</v>
      </c>
      <c r="D5750" t="s">
        <v>92</v>
      </c>
      <c r="E5750" t="s">
        <v>225</v>
      </c>
      <c r="F5750" t="s">
        <v>16514</v>
      </c>
      <c r="G5750" t="s">
        <v>502</v>
      </c>
      <c r="H5750" t="s">
        <v>151</v>
      </c>
      <c r="I5750" t="s">
        <v>136</v>
      </c>
      <c r="J5750" t="s">
        <v>137</v>
      </c>
      <c r="K5750" t="s">
        <v>138</v>
      </c>
      <c r="L5750" t="s">
        <v>16515</v>
      </c>
      <c r="M5750" t="s">
        <v>16516</v>
      </c>
      <c r="N5750">
        <v>1.585</v>
      </c>
      <c r="O5750">
        <v>0</v>
      </c>
      <c r="P5750">
        <v>11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4.9217261126736807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4.9217261126736807</v>
      </c>
    </row>
    <row r="5751" spans="1:31" x14ac:dyDescent="0.25">
      <c r="A5751">
        <v>2360295</v>
      </c>
      <c r="B5751">
        <v>1</v>
      </c>
      <c r="C5751" t="s">
        <v>80</v>
      </c>
      <c r="D5751" t="s">
        <v>102</v>
      </c>
      <c r="E5751" t="s">
        <v>148</v>
      </c>
      <c r="F5751" t="s">
        <v>16517</v>
      </c>
      <c r="G5751" t="s">
        <v>150</v>
      </c>
      <c r="H5751" t="s">
        <v>151</v>
      </c>
      <c r="I5751" t="s">
        <v>136</v>
      </c>
      <c r="J5751" t="s">
        <v>137</v>
      </c>
      <c r="K5751" t="s">
        <v>138</v>
      </c>
      <c r="L5751" t="s">
        <v>16518</v>
      </c>
      <c r="M5751" t="s">
        <v>16519</v>
      </c>
      <c r="N5751">
        <v>2.1363888879999999</v>
      </c>
      <c r="O5751">
        <v>0</v>
      </c>
      <c r="P5751">
        <v>1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0.71165452809123764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0.71165452809123764</v>
      </c>
    </row>
    <row r="5752" spans="1:31" x14ac:dyDescent="0.25">
      <c r="A5752">
        <v>2360299</v>
      </c>
      <c r="B5752">
        <v>1</v>
      </c>
      <c r="C5752" t="s">
        <v>80</v>
      </c>
      <c r="D5752" t="s">
        <v>94</v>
      </c>
      <c r="E5752" t="s">
        <v>148</v>
      </c>
      <c r="F5752" t="s">
        <v>16520</v>
      </c>
      <c r="G5752" t="s">
        <v>150</v>
      </c>
      <c r="H5752" t="s">
        <v>151</v>
      </c>
      <c r="I5752" t="s">
        <v>136</v>
      </c>
      <c r="J5752" t="s">
        <v>137</v>
      </c>
      <c r="K5752" t="s">
        <v>138</v>
      </c>
      <c r="L5752" t="s">
        <v>16521</v>
      </c>
      <c r="M5752" t="s">
        <v>16522</v>
      </c>
      <c r="N5752">
        <v>2.9030555549999999</v>
      </c>
      <c r="O5752">
        <v>0</v>
      </c>
      <c r="P5752">
        <v>1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0.31946051923987084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0.31946051923987084</v>
      </c>
    </row>
    <row r="5753" spans="1:31" x14ac:dyDescent="0.25">
      <c r="A5753">
        <v>2360301</v>
      </c>
      <c r="B5753">
        <v>1</v>
      </c>
      <c r="C5753" t="s">
        <v>81</v>
      </c>
      <c r="D5753" t="s">
        <v>112</v>
      </c>
      <c r="E5753" t="s">
        <v>148</v>
      </c>
      <c r="F5753" t="s">
        <v>16523</v>
      </c>
      <c r="G5753" t="s">
        <v>160</v>
      </c>
      <c r="H5753" t="s">
        <v>151</v>
      </c>
      <c r="I5753" t="s">
        <v>136</v>
      </c>
      <c r="J5753" t="s">
        <v>137</v>
      </c>
      <c r="K5753" t="s">
        <v>138</v>
      </c>
      <c r="L5753" t="s">
        <v>16524</v>
      </c>
      <c r="M5753" t="s">
        <v>16525</v>
      </c>
      <c r="N5753">
        <v>2.9488888879999999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1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7.5958469736286665</v>
      </c>
      <c r="AC5753">
        <v>0</v>
      </c>
      <c r="AD5753">
        <v>0</v>
      </c>
      <c r="AE5753">
        <v>7.5958469736286665</v>
      </c>
    </row>
    <row r="5754" spans="1:31" x14ac:dyDescent="0.25">
      <c r="A5754">
        <v>2360302</v>
      </c>
      <c r="B5754">
        <v>1</v>
      </c>
      <c r="C5754" t="s">
        <v>80</v>
      </c>
      <c r="D5754" t="s">
        <v>103</v>
      </c>
      <c r="E5754" t="s">
        <v>154</v>
      </c>
      <c r="F5754" t="s">
        <v>16526</v>
      </c>
      <c r="G5754" t="s">
        <v>901</v>
      </c>
      <c r="H5754" t="s">
        <v>151</v>
      </c>
      <c r="I5754" t="s">
        <v>136</v>
      </c>
      <c r="J5754" t="s">
        <v>137</v>
      </c>
      <c r="K5754" t="s">
        <v>138</v>
      </c>
      <c r="L5754" t="s">
        <v>16527</v>
      </c>
      <c r="M5754" t="s">
        <v>16528</v>
      </c>
      <c r="N5754">
        <v>0.67055555499999997</v>
      </c>
      <c r="O5754">
        <v>0</v>
      </c>
      <c r="P5754">
        <v>162</v>
      </c>
      <c r="Q5754">
        <v>0</v>
      </c>
      <c r="R5754">
        <v>3</v>
      </c>
      <c r="S5754">
        <v>0</v>
      </c>
      <c r="T5754">
        <v>31</v>
      </c>
      <c r="U5754">
        <v>0</v>
      </c>
      <c r="V5754">
        <v>0</v>
      </c>
      <c r="W5754">
        <v>0</v>
      </c>
      <c r="X5754">
        <v>20.085048499964252</v>
      </c>
      <c r="Y5754">
        <v>0</v>
      </c>
      <c r="Z5754">
        <v>2.5065078711324498</v>
      </c>
      <c r="AA5754">
        <v>0</v>
      </c>
      <c r="AB5754">
        <v>15.694434223040703</v>
      </c>
      <c r="AC5754">
        <v>0</v>
      </c>
      <c r="AD5754">
        <v>0</v>
      </c>
      <c r="AE5754">
        <v>38.285990594137402</v>
      </c>
    </row>
    <row r="5755" spans="1:31" x14ac:dyDescent="0.25">
      <c r="A5755">
        <v>2360304</v>
      </c>
      <c r="B5755">
        <v>1</v>
      </c>
      <c r="C5755" t="s">
        <v>81</v>
      </c>
      <c r="D5755" t="s">
        <v>117</v>
      </c>
      <c r="E5755" t="s">
        <v>166</v>
      </c>
      <c r="F5755" t="s">
        <v>4078</v>
      </c>
      <c r="G5755" t="s">
        <v>168</v>
      </c>
      <c r="H5755" t="s">
        <v>135</v>
      </c>
      <c r="I5755" t="s">
        <v>136</v>
      </c>
      <c r="J5755" t="s">
        <v>137</v>
      </c>
      <c r="K5755" t="s">
        <v>138</v>
      </c>
      <c r="L5755" t="s">
        <v>5270</v>
      </c>
      <c r="M5755" t="s">
        <v>16529</v>
      </c>
      <c r="N5755">
        <v>0.168333333</v>
      </c>
      <c r="O5755">
        <v>0</v>
      </c>
      <c r="P5755">
        <v>1879</v>
      </c>
      <c r="Q5755">
        <v>1</v>
      </c>
      <c r="R5755">
        <v>129</v>
      </c>
      <c r="S5755">
        <v>6</v>
      </c>
      <c r="T5755">
        <v>448</v>
      </c>
      <c r="U5755">
        <v>5</v>
      </c>
      <c r="V5755">
        <v>11</v>
      </c>
      <c r="W5755">
        <v>0</v>
      </c>
      <c r="X5755">
        <v>64.813881281965905</v>
      </c>
      <c r="Y5755">
        <v>1.1934754583695</v>
      </c>
      <c r="Z5755">
        <v>23.0214348020051</v>
      </c>
      <c r="AA5755">
        <v>9.2397024028090016</v>
      </c>
      <c r="AB5755">
        <v>100.70244278914788</v>
      </c>
      <c r="AC5755">
        <v>106.7236713795935</v>
      </c>
      <c r="AD5755">
        <v>58.254095627120456</v>
      </c>
      <c r="AE5755">
        <v>363.9487037410114</v>
      </c>
    </row>
    <row r="5756" spans="1:31" x14ac:dyDescent="0.25">
      <c r="A5756">
        <v>2360305</v>
      </c>
      <c r="B5756">
        <v>1</v>
      </c>
      <c r="C5756" t="s">
        <v>80</v>
      </c>
      <c r="D5756" t="s">
        <v>103</v>
      </c>
      <c r="E5756" t="s">
        <v>320</v>
      </c>
      <c r="F5756" t="s">
        <v>16316</v>
      </c>
      <c r="G5756" t="s">
        <v>168</v>
      </c>
      <c r="H5756" t="s">
        <v>135</v>
      </c>
      <c r="I5756" t="s">
        <v>136</v>
      </c>
      <c r="J5756" t="s">
        <v>137</v>
      </c>
      <c r="K5756" t="s">
        <v>138</v>
      </c>
      <c r="L5756" t="s">
        <v>16530</v>
      </c>
      <c r="M5756" t="s">
        <v>16531</v>
      </c>
      <c r="N5756">
        <v>0.101403611</v>
      </c>
      <c r="O5756">
        <v>2</v>
      </c>
      <c r="P5756">
        <v>467</v>
      </c>
      <c r="Q5756">
        <v>133</v>
      </c>
      <c r="R5756">
        <v>18</v>
      </c>
      <c r="S5756">
        <v>45</v>
      </c>
      <c r="T5756">
        <v>36</v>
      </c>
      <c r="U5756">
        <v>1</v>
      </c>
      <c r="V5756">
        <v>0</v>
      </c>
      <c r="W5756">
        <v>0.16007584312108197</v>
      </c>
      <c r="X5756">
        <v>14.958661038948613</v>
      </c>
      <c r="Y5756">
        <v>164.45514318564454</v>
      </c>
      <c r="Z5756">
        <v>12.711258248296126</v>
      </c>
      <c r="AA5756">
        <v>42.602836185419768</v>
      </c>
      <c r="AB5756">
        <v>8.7835282871263001</v>
      </c>
      <c r="AC5756">
        <v>0.45209425877562226</v>
      </c>
      <c r="AD5756">
        <v>0</v>
      </c>
      <c r="AE5756">
        <v>244.12359704733205</v>
      </c>
    </row>
    <row r="5757" spans="1:31" x14ac:dyDescent="0.25">
      <c r="A5757">
        <v>2360307</v>
      </c>
      <c r="B5757">
        <v>1</v>
      </c>
      <c r="C5757" t="s">
        <v>80</v>
      </c>
      <c r="D5757" t="s">
        <v>107</v>
      </c>
      <c r="E5757" t="s">
        <v>132</v>
      </c>
      <c r="F5757" t="s">
        <v>16532</v>
      </c>
      <c r="G5757" t="s">
        <v>244</v>
      </c>
      <c r="H5757" t="s">
        <v>135</v>
      </c>
      <c r="I5757" t="s">
        <v>136</v>
      </c>
      <c r="J5757" t="s">
        <v>137</v>
      </c>
      <c r="K5757" t="s">
        <v>245</v>
      </c>
      <c r="L5757" t="s">
        <v>16533</v>
      </c>
      <c r="M5757" t="s">
        <v>16534</v>
      </c>
      <c r="N5757">
        <v>1.1797222220000001</v>
      </c>
      <c r="O5757">
        <v>0</v>
      </c>
      <c r="P5757">
        <v>369</v>
      </c>
      <c r="Q5757">
        <v>0</v>
      </c>
      <c r="R5757">
        <v>0</v>
      </c>
      <c r="S5757">
        <v>0</v>
      </c>
      <c r="T5757">
        <v>162</v>
      </c>
      <c r="U5757">
        <v>0</v>
      </c>
      <c r="V5757">
        <v>0</v>
      </c>
      <c r="W5757">
        <v>0</v>
      </c>
      <c r="X5757">
        <v>114.771553344045</v>
      </c>
      <c r="Y5757">
        <v>0</v>
      </c>
      <c r="Z5757">
        <v>0</v>
      </c>
      <c r="AA5757">
        <v>0</v>
      </c>
      <c r="AB5757">
        <v>303.47916637071069</v>
      </c>
      <c r="AC5757">
        <v>0</v>
      </c>
      <c r="AD5757">
        <v>0</v>
      </c>
      <c r="AE5757">
        <v>418.25071971475569</v>
      </c>
    </row>
    <row r="5758" spans="1:31" x14ac:dyDescent="0.25">
      <c r="A5758">
        <v>2360308</v>
      </c>
      <c r="B5758">
        <v>1</v>
      </c>
      <c r="C5758" t="s">
        <v>80</v>
      </c>
      <c r="D5758" t="s">
        <v>96</v>
      </c>
      <c r="E5758" t="s">
        <v>148</v>
      </c>
      <c r="F5758" t="s">
        <v>16535</v>
      </c>
      <c r="G5758" t="s">
        <v>160</v>
      </c>
      <c r="H5758" t="s">
        <v>151</v>
      </c>
      <c r="I5758" t="s">
        <v>136</v>
      </c>
      <c r="J5758" t="s">
        <v>137</v>
      </c>
      <c r="K5758" t="s">
        <v>138</v>
      </c>
      <c r="L5758" t="s">
        <v>16536</v>
      </c>
      <c r="M5758" t="s">
        <v>16537</v>
      </c>
      <c r="N5758">
        <v>5.1397222219999996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1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168.53464588627293</v>
      </c>
      <c r="AC5758">
        <v>0</v>
      </c>
      <c r="AD5758">
        <v>0</v>
      </c>
      <c r="AE5758">
        <v>168.53464588627293</v>
      </c>
    </row>
    <row r="5759" spans="1:31" x14ac:dyDescent="0.25">
      <c r="A5759">
        <v>2360310</v>
      </c>
      <c r="B5759">
        <v>1</v>
      </c>
      <c r="C5759" t="s">
        <v>80</v>
      </c>
      <c r="D5759" t="s">
        <v>89</v>
      </c>
      <c r="E5759" t="s">
        <v>148</v>
      </c>
      <c r="F5759" t="s">
        <v>16538</v>
      </c>
      <c r="G5759" t="s">
        <v>160</v>
      </c>
      <c r="H5759" t="s">
        <v>151</v>
      </c>
      <c r="I5759" t="s">
        <v>136</v>
      </c>
      <c r="J5759" t="s">
        <v>137</v>
      </c>
      <c r="K5759" t="s">
        <v>138</v>
      </c>
      <c r="L5759" t="s">
        <v>16539</v>
      </c>
      <c r="M5759" t="s">
        <v>16540</v>
      </c>
      <c r="N5759">
        <v>1.9952777770000001</v>
      </c>
      <c r="O5759">
        <v>0</v>
      </c>
      <c r="P5759">
        <v>1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0.7045386318670992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0.7045386318670992</v>
      </c>
    </row>
    <row r="5760" spans="1:31" x14ac:dyDescent="0.25">
      <c r="A5760">
        <v>2360322</v>
      </c>
      <c r="B5760">
        <v>1</v>
      </c>
      <c r="C5760" t="s">
        <v>80</v>
      </c>
      <c r="D5760" t="s">
        <v>96</v>
      </c>
      <c r="E5760" t="s">
        <v>132</v>
      </c>
      <c r="F5760" t="s">
        <v>16541</v>
      </c>
      <c r="G5760" t="s">
        <v>1116</v>
      </c>
      <c r="H5760" t="s">
        <v>135</v>
      </c>
      <c r="I5760" t="s">
        <v>136</v>
      </c>
      <c r="J5760" t="s">
        <v>137</v>
      </c>
      <c r="K5760" t="s">
        <v>138</v>
      </c>
      <c r="L5760" t="s">
        <v>16542</v>
      </c>
      <c r="M5760" t="s">
        <v>16543</v>
      </c>
      <c r="N5760">
        <v>3.1869444439999999</v>
      </c>
      <c r="O5760">
        <v>1</v>
      </c>
      <c r="P5760">
        <v>0</v>
      </c>
      <c r="Q5760">
        <v>1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44.473780221497137</v>
      </c>
      <c r="X5760">
        <v>0</v>
      </c>
      <c r="Y5760">
        <v>0.68573401670037504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45.159514238197509</v>
      </c>
    </row>
    <row r="5761" spans="1:31" x14ac:dyDescent="0.25">
      <c r="A5761">
        <v>2360331</v>
      </c>
      <c r="B5761">
        <v>1</v>
      </c>
      <c r="C5761" t="s">
        <v>80</v>
      </c>
      <c r="D5761" t="s">
        <v>97</v>
      </c>
      <c r="E5761" t="s">
        <v>148</v>
      </c>
      <c r="F5761" t="s">
        <v>16544</v>
      </c>
      <c r="G5761" t="s">
        <v>240</v>
      </c>
      <c r="H5761" t="s">
        <v>151</v>
      </c>
      <c r="I5761" t="s">
        <v>136</v>
      </c>
      <c r="J5761" t="s">
        <v>137</v>
      </c>
      <c r="K5761" t="s">
        <v>138</v>
      </c>
      <c r="L5761" t="s">
        <v>16545</v>
      </c>
      <c r="M5761" t="s">
        <v>16546</v>
      </c>
      <c r="N5761">
        <v>4.7816666659999996</v>
      </c>
      <c r="O5761">
        <v>0</v>
      </c>
      <c r="P5761">
        <v>3</v>
      </c>
      <c r="Q5761">
        <v>0</v>
      </c>
      <c r="R5761">
        <v>0</v>
      </c>
      <c r="S5761">
        <v>0</v>
      </c>
      <c r="T5761">
        <v>3</v>
      </c>
      <c r="U5761">
        <v>0</v>
      </c>
      <c r="V5761">
        <v>0</v>
      </c>
      <c r="W5761">
        <v>0</v>
      </c>
      <c r="X5761">
        <v>1.1045568403056876</v>
      </c>
      <c r="Y5761">
        <v>0</v>
      </c>
      <c r="Z5761">
        <v>0</v>
      </c>
      <c r="AA5761">
        <v>0</v>
      </c>
      <c r="AB5761">
        <v>4.6273430437498853</v>
      </c>
      <c r="AC5761">
        <v>0</v>
      </c>
      <c r="AD5761">
        <v>0</v>
      </c>
      <c r="AE5761">
        <v>5.731899884055573</v>
      </c>
    </row>
    <row r="5762" spans="1:31" x14ac:dyDescent="0.25">
      <c r="A5762">
        <v>2360332</v>
      </c>
      <c r="B5762">
        <v>1</v>
      </c>
      <c r="C5762" t="s">
        <v>81</v>
      </c>
      <c r="D5762" t="s">
        <v>123</v>
      </c>
      <c r="E5762" t="s">
        <v>171</v>
      </c>
      <c r="F5762" t="s">
        <v>12575</v>
      </c>
      <c r="G5762" t="s">
        <v>168</v>
      </c>
      <c r="H5762" t="s">
        <v>135</v>
      </c>
      <c r="I5762" t="s">
        <v>136</v>
      </c>
      <c r="J5762" t="s">
        <v>137</v>
      </c>
      <c r="K5762" t="s">
        <v>138</v>
      </c>
      <c r="L5762" t="s">
        <v>16547</v>
      </c>
      <c r="M5762" t="s">
        <v>16548</v>
      </c>
      <c r="N5762">
        <v>0.8075</v>
      </c>
      <c r="O5762">
        <v>2</v>
      </c>
      <c r="P5762">
        <v>409</v>
      </c>
      <c r="Q5762">
        <v>95</v>
      </c>
      <c r="R5762">
        <v>42</v>
      </c>
      <c r="S5762">
        <v>7</v>
      </c>
      <c r="T5762">
        <v>71</v>
      </c>
      <c r="U5762">
        <v>1</v>
      </c>
      <c r="V5762">
        <v>1</v>
      </c>
      <c r="W5762">
        <v>0.26393233096988888</v>
      </c>
      <c r="X5762">
        <v>96.434914049684238</v>
      </c>
      <c r="Y5762">
        <v>130.4167259718453</v>
      </c>
      <c r="Z5762">
        <v>32.190239329482985</v>
      </c>
      <c r="AA5762">
        <v>11.939264490443476</v>
      </c>
      <c r="AB5762">
        <v>49.868197906310797</v>
      </c>
      <c r="AC5762">
        <v>69.875708228829666</v>
      </c>
      <c r="AD5762">
        <v>1.9909750233645709</v>
      </c>
      <c r="AE5762">
        <v>392.97995733093097</v>
      </c>
    </row>
    <row r="5763" spans="1:31" x14ac:dyDescent="0.25">
      <c r="A5763">
        <v>2360337</v>
      </c>
      <c r="B5763">
        <v>1</v>
      </c>
      <c r="C5763" t="s">
        <v>81</v>
      </c>
      <c r="D5763" t="s">
        <v>112</v>
      </c>
      <c r="E5763" t="s">
        <v>154</v>
      </c>
      <c r="F5763" t="s">
        <v>16549</v>
      </c>
      <c r="G5763" t="s">
        <v>219</v>
      </c>
      <c r="H5763" t="s">
        <v>151</v>
      </c>
      <c r="I5763" t="s">
        <v>136</v>
      </c>
      <c r="J5763" t="s">
        <v>137</v>
      </c>
      <c r="K5763" t="s">
        <v>138</v>
      </c>
      <c r="L5763" t="s">
        <v>16550</v>
      </c>
      <c r="M5763" t="s">
        <v>16551</v>
      </c>
      <c r="N5763">
        <v>5.437777777</v>
      </c>
      <c r="O5763">
        <v>0</v>
      </c>
      <c r="P5763">
        <v>0</v>
      </c>
      <c r="Q5763">
        <v>0</v>
      </c>
      <c r="R5763">
        <v>3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150.42325590435667</v>
      </c>
      <c r="AA5763">
        <v>0</v>
      </c>
      <c r="AB5763">
        <v>0</v>
      </c>
      <c r="AC5763">
        <v>0</v>
      </c>
      <c r="AD5763">
        <v>0</v>
      </c>
      <c r="AE5763">
        <v>150.42325590435667</v>
      </c>
    </row>
    <row r="5764" spans="1:31" x14ac:dyDescent="0.25">
      <c r="A5764">
        <v>2360338</v>
      </c>
      <c r="B5764">
        <v>1</v>
      </c>
      <c r="C5764" t="s">
        <v>81</v>
      </c>
      <c r="D5764" t="s">
        <v>127</v>
      </c>
      <c r="E5764" t="s">
        <v>166</v>
      </c>
      <c r="F5764" t="s">
        <v>16552</v>
      </c>
      <c r="G5764" t="s">
        <v>168</v>
      </c>
      <c r="H5764" t="s">
        <v>135</v>
      </c>
      <c r="I5764" t="s">
        <v>136</v>
      </c>
      <c r="J5764" t="s">
        <v>137</v>
      </c>
      <c r="K5764" t="s">
        <v>138</v>
      </c>
      <c r="L5764" t="s">
        <v>16553</v>
      </c>
      <c r="M5764" t="s">
        <v>16554</v>
      </c>
      <c r="N5764">
        <v>1.736388888</v>
      </c>
      <c r="O5764">
        <v>16</v>
      </c>
      <c r="P5764">
        <v>4726</v>
      </c>
      <c r="Q5764">
        <v>678</v>
      </c>
      <c r="R5764">
        <v>462</v>
      </c>
      <c r="S5764">
        <v>81</v>
      </c>
      <c r="T5764">
        <v>555</v>
      </c>
      <c r="U5764">
        <v>15</v>
      </c>
      <c r="V5764">
        <v>2</v>
      </c>
      <c r="W5764">
        <v>19.992280827419581</v>
      </c>
      <c r="X5764">
        <v>2235.7269017855228</v>
      </c>
      <c r="Y5764">
        <v>4235.4435625480983</v>
      </c>
      <c r="Z5764">
        <v>1838.5941582904181</v>
      </c>
      <c r="AA5764">
        <v>3583.0150767465138</v>
      </c>
      <c r="AB5764">
        <v>956.66390201440186</v>
      </c>
      <c r="AC5764">
        <v>6108.5121163835211</v>
      </c>
      <c r="AD5764">
        <v>6.7479890541989054</v>
      </c>
      <c r="AE5764">
        <v>18984.695987650095</v>
      </c>
    </row>
    <row r="5765" spans="1:31" x14ac:dyDescent="0.25">
      <c r="A5765">
        <v>2360339</v>
      </c>
      <c r="B5765">
        <v>1</v>
      </c>
      <c r="C5765" t="s">
        <v>80</v>
      </c>
      <c r="D5765" t="s">
        <v>107</v>
      </c>
      <c r="E5765" t="s">
        <v>132</v>
      </c>
      <c r="F5765" t="s">
        <v>16555</v>
      </c>
      <c r="G5765" t="s">
        <v>134</v>
      </c>
      <c r="H5765" t="s">
        <v>135</v>
      </c>
      <c r="I5765" t="s">
        <v>136</v>
      </c>
      <c r="J5765" t="s">
        <v>137</v>
      </c>
      <c r="K5765" t="s">
        <v>138</v>
      </c>
      <c r="L5765" t="s">
        <v>16556</v>
      </c>
      <c r="M5765" t="s">
        <v>16557</v>
      </c>
      <c r="N5765">
        <v>4.7</v>
      </c>
      <c r="O5765">
        <v>0</v>
      </c>
      <c r="P5765">
        <v>41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61.419632964930926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61.419632964930926</v>
      </c>
    </row>
    <row r="5766" spans="1:31" x14ac:dyDescent="0.25">
      <c r="A5766">
        <v>2360352</v>
      </c>
      <c r="B5766">
        <v>1</v>
      </c>
      <c r="C5766" t="s">
        <v>80</v>
      </c>
      <c r="D5766" t="s">
        <v>98</v>
      </c>
      <c r="E5766" t="s">
        <v>171</v>
      </c>
      <c r="F5766" t="s">
        <v>15346</v>
      </c>
      <c r="G5766" t="s">
        <v>168</v>
      </c>
      <c r="H5766" t="s">
        <v>135</v>
      </c>
      <c r="I5766" t="s">
        <v>136</v>
      </c>
      <c r="J5766" t="s">
        <v>137</v>
      </c>
      <c r="K5766" t="s">
        <v>138</v>
      </c>
      <c r="L5766" t="s">
        <v>16558</v>
      </c>
      <c r="M5766" t="s">
        <v>16559</v>
      </c>
      <c r="N5766">
        <v>0.51138888800000004</v>
      </c>
      <c r="O5766">
        <v>0</v>
      </c>
      <c r="P5766">
        <v>21</v>
      </c>
      <c r="Q5766">
        <v>12</v>
      </c>
      <c r="R5766">
        <v>126</v>
      </c>
      <c r="S5766">
        <v>4</v>
      </c>
      <c r="T5766">
        <v>35</v>
      </c>
      <c r="U5766">
        <v>2</v>
      </c>
      <c r="V5766">
        <v>0</v>
      </c>
      <c r="W5766">
        <v>0</v>
      </c>
      <c r="X5766">
        <v>8.689447939956219</v>
      </c>
      <c r="Y5766">
        <v>115.89206133218633</v>
      </c>
      <c r="Z5766">
        <v>459.83260503847345</v>
      </c>
      <c r="AA5766">
        <v>64.696873421760358</v>
      </c>
      <c r="AB5766">
        <v>101.0050475996899</v>
      </c>
      <c r="AC5766">
        <v>111.44441763347257</v>
      </c>
      <c r="AD5766">
        <v>0</v>
      </c>
      <c r="AE5766">
        <v>861.56045296553873</v>
      </c>
    </row>
    <row r="5767" spans="1:31" x14ac:dyDescent="0.25">
      <c r="A5767">
        <v>2360354</v>
      </c>
      <c r="B5767">
        <v>1</v>
      </c>
      <c r="C5767" t="s">
        <v>81</v>
      </c>
      <c r="D5767" t="s">
        <v>118</v>
      </c>
      <c r="E5767" t="s">
        <v>171</v>
      </c>
      <c r="F5767" t="s">
        <v>8539</v>
      </c>
      <c r="G5767" t="s">
        <v>168</v>
      </c>
      <c r="H5767" t="s">
        <v>135</v>
      </c>
      <c r="I5767" t="s">
        <v>136</v>
      </c>
      <c r="J5767" t="s">
        <v>137</v>
      </c>
      <c r="K5767" t="s">
        <v>138</v>
      </c>
      <c r="L5767" t="s">
        <v>16560</v>
      </c>
      <c r="M5767" t="s">
        <v>16561</v>
      </c>
      <c r="N5767">
        <v>0.28166666600000001</v>
      </c>
      <c r="O5767">
        <v>0</v>
      </c>
      <c r="P5767">
        <v>0</v>
      </c>
      <c r="Q5767">
        <v>2</v>
      </c>
      <c r="R5767">
        <v>59</v>
      </c>
      <c r="S5767">
        <v>1</v>
      </c>
      <c r="T5767">
        <v>4</v>
      </c>
      <c r="U5767">
        <v>0</v>
      </c>
      <c r="V5767">
        <v>0</v>
      </c>
      <c r="W5767">
        <v>0</v>
      </c>
      <c r="X5767">
        <v>0</v>
      </c>
      <c r="Y5767">
        <v>1.6367114882061666</v>
      </c>
      <c r="Z5767">
        <v>83.191431618565872</v>
      </c>
      <c r="AA5767">
        <v>2.0259495079285799</v>
      </c>
      <c r="AB5767">
        <v>3.8345273268381734</v>
      </c>
      <c r="AC5767">
        <v>0</v>
      </c>
      <c r="AD5767">
        <v>0</v>
      </c>
      <c r="AE5767">
        <v>90.688619941538789</v>
      </c>
    </row>
    <row r="5768" spans="1:31" x14ac:dyDescent="0.25">
      <c r="A5768">
        <v>2360356</v>
      </c>
      <c r="B5768">
        <v>1</v>
      </c>
      <c r="C5768" t="s">
        <v>81</v>
      </c>
      <c r="D5768" t="s">
        <v>113</v>
      </c>
      <c r="E5768" t="s">
        <v>148</v>
      </c>
      <c r="F5768" t="s">
        <v>16562</v>
      </c>
      <c r="G5768" t="s">
        <v>160</v>
      </c>
      <c r="H5768" t="s">
        <v>151</v>
      </c>
      <c r="I5768" t="s">
        <v>136</v>
      </c>
      <c r="J5768" t="s">
        <v>137</v>
      </c>
      <c r="K5768" t="s">
        <v>138</v>
      </c>
      <c r="L5768" t="s">
        <v>16563</v>
      </c>
      <c r="M5768" t="s">
        <v>16564</v>
      </c>
      <c r="N5768">
        <v>6.4997222219999999</v>
      </c>
      <c r="O5768">
        <v>0</v>
      </c>
      <c r="P5768">
        <v>2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2.727480216086501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2.727480216086501</v>
      </c>
    </row>
    <row r="5769" spans="1:31" x14ac:dyDescent="0.25">
      <c r="A5769">
        <v>2360359</v>
      </c>
      <c r="B5769">
        <v>1</v>
      </c>
      <c r="C5769" t="s">
        <v>80</v>
      </c>
      <c r="D5769" t="s">
        <v>98</v>
      </c>
      <c r="E5769" t="s">
        <v>148</v>
      </c>
      <c r="F5769" t="s">
        <v>16565</v>
      </c>
      <c r="G5769" t="s">
        <v>160</v>
      </c>
      <c r="H5769" t="s">
        <v>151</v>
      </c>
      <c r="I5769" t="s">
        <v>136</v>
      </c>
      <c r="J5769" t="s">
        <v>137</v>
      </c>
      <c r="K5769" t="s">
        <v>138</v>
      </c>
      <c r="L5769" t="s">
        <v>16566</v>
      </c>
      <c r="M5769" t="s">
        <v>16567</v>
      </c>
      <c r="N5769">
        <v>3.611111111</v>
      </c>
      <c r="O5769">
        <v>0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27.794303385004508</v>
      </c>
      <c r="AA5769">
        <v>0</v>
      </c>
      <c r="AB5769">
        <v>0</v>
      </c>
      <c r="AC5769">
        <v>0</v>
      </c>
      <c r="AD5769">
        <v>0</v>
      </c>
      <c r="AE5769">
        <v>27.794303385004508</v>
      </c>
    </row>
    <row r="5770" spans="1:31" x14ac:dyDescent="0.25">
      <c r="A5770">
        <v>2360361</v>
      </c>
      <c r="B5770">
        <v>1</v>
      </c>
      <c r="C5770" t="s">
        <v>80</v>
      </c>
      <c r="D5770" t="s">
        <v>99</v>
      </c>
      <c r="E5770" t="s">
        <v>154</v>
      </c>
      <c r="F5770" t="s">
        <v>16568</v>
      </c>
      <c r="G5770" t="s">
        <v>156</v>
      </c>
      <c r="H5770" t="s">
        <v>151</v>
      </c>
      <c r="I5770" t="s">
        <v>136</v>
      </c>
      <c r="J5770" t="s">
        <v>137</v>
      </c>
      <c r="K5770" t="s">
        <v>138</v>
      </c>
      <c r="L5770" t="s">
        <v>16569</v>
      </c>
      <c r="M5770" t="s">
        <v>16570</v>
      </c>
      <c r="N5770">
        <v>1.6988888879999999</v>
      </c>
      <c r="O5770">
        <v>0</v>
      </c>
      <c r="P5770">
        <v>14</v>
      </c>
      <c r="Q5770">
        <v>0</v>
      </c>
      <c r="R5770">
        <v>20</v>
      </c>
      <c r="S5770">
        <v>0</v>
      </c>
      <c r="T5770">
        <v>2</v>
      </c>
      <c r="U5770">
        <v>0</v>
      </c>
      <c r="V5770">
        <v>0</v>
      </c>
      <c r="W5770">
        <v>0</v>
      </c>
      <c r="X5770">
        <v>6.1547221846623534</v>
      </c>
      <c r="Y5770">
        <v>0</v>
      </c>
      <c r="Z5770">
        <v>35.478010404544122</v>
      </c>
      <c r="AA5770">
        <v>0</v>
      </c>
      <c r="AB5770">
        <v>4.8905936268389834</v>
      </c>
      <c r="AC5770">
        <v>0</v>
      </c>
      <c r="AD5770">
        <v>0</v>
      </c>
      <c r="AE5770">
        <v>46.523326216045461</v>
      </c>
    </row>
    <row r="5771" spans="1:31" x14ac:dyDescent="0.25">
      <c r="A5771">
        <v>2360362</v>
      </c>
      <c r="B5771">
        <v>1</v>
      </c>
      <c r="C5771" t="s">
        <v>81</v>
      </c>
      <c r="D5771" t="s">
        <v>120</v>
      </c>
      <c r="E5771" t="s">
        <v>171</v>
      </c>
      <c r="F5771" t="s">
        <v>904</v>
      </c>
      <c r="G5771" t="s">
        <v>168</v>
      </c>
      <c r="H5771" t="s">
        <v>135</v>
      </c>
      <c r="I5771" t="s">
        <v>136</v>
      </c>
      <c r="J5771" t="s">
        <v>137</v>
      </c>
      <c r="K5771" t="s">
        <v>138</v>
      </c>
      <c r="L5771" t="s">
        <v>16571</v>
      </c>
      <c r="M5771" t="s">
        <v>16572</v>
      </c>
      <c r="N5771">
        <v>0.78555555499999996</v>
      </c>
      <c r="O5771">
        <v>0</v>
      </c>
      <c r="P5771">
        <v>0</v>
      </c>
      <c r="Q5771">
        <v>38</v>
      </c>
      <c r="R5771">
        <v>43</v>
      </c>
      <c r="S5771">
        <v>6</v>
      </c>
      <c r="T5771">
        <v>1</v>
      </c>
      <c r="U5771">
        <v>0</v>
      </c>
      <c r="V5771">
        <v>0</v>
      </c>
      <c r="W5771">
        <v>0</v>
      </c>
      <c r="X5771">
        <v>0</v>
      </c>
      <c r="Y5771">
        <v>230.02748905143514</v>
      </c>
      <c r="Z5771">
        <v>197.81910527179085</v>
      </c>
      <c r="AA5771">
        <v>17.325178418774421</v>
      </c>
      <c r="AB5771">
        <v>2.0257925555620555</v>
      </c>
      <c r="AC5771">
        <v>0</v>
      </c>
      <c r="AD5771">
        <v>0</v>
      </c>
      <c r="AE5771">
        <v>447.19756529756251</v>
      </c>
    </row>
    <row r="5772" spans="1:31" x14ac:dyDescent="0.25">
      <c r="A5772">
        <v>2360365</v>
      </c>
      <c r="B5772">
        <v>1</v>
      </c>
      <c r="C5772" t="s">
        <v>80</v>
      </c>
      <c r="D5772" t="s">
        <v>107</v>
      </c>
      <c r="E5772" t="s">
        <v>132</v>
      </c>
      <c r="F5772" t="s">
        <v>16573</v>
      </c>
      <c r="G5772" t="s">
        <v>244</v>
      </c>
      <c r="H5772" t="s">
        <v>135</v>
      </c>
      <c r="I5772" t="s">
        <v>136</v>
      </c>
      <c r="J5772" t="s">
        <v>137</v>
      </c>
      <c r="K5772" t="s">
        <v>245</v>
      </c>
      <c r="L5772" t="s">
        <v>16574</v>
      </c>
      <c r="M5772" t="s">
        <v>16575</v>
      </c>
      <c r="N5772">
        <v>6.1477777769999999</v>
      </c>
      <c r="O5772">
        <v>0</v>
      </c>
      <c r="P5772">
        <v>452</v>
      </c>
      <c r="Q5772">
        <v>0</v>
      </c>
      <c r="R5772">
        <v>0</v>
      </c>
      <c r="S5772">
        <v>0</v>
      </c>
      <c r="T5772">
        <v>29</v>
      </c>
      <c r="U5772">
        <v>0</v>
      </c>
      <c r="V5772">
        <v>0</v>
      </c>
      <c r="W5772">
        <v>0</v>
      </c>
      <c r="X5772">
        <v>870.26632659489428</v>
      </c>
      <c r="Y5772">
        <v>0</v>
      </c>
      <c r="Z5772">
        <v>0</v>
      </c>
      <c r="AA5772">
        <v>0</v>
      </c>
      <c r="AB5772">
        <v>427.537939082565</v>
      </c>
      <c r="AC5772">
        <v>0</v>
      </c>
      <c r="AD5772">
        <v>0</v>
      </c>
      <c r="AE5772">
        <v>1297.8042656774592</v>
      </c>
    </row>
    <row r="5773" spans="1:31" x14ac:dyDescent="0.25">
      <c r="A5773">
        <v>2360372</v>
      </c>
      <c r="B5773">
        <v>1</v>
      </c>
      <c r="C5773" t="s">
        <v>81</v>
      </c>
      <c r="D5773" t="s">
        <v>125</v>
      </c>
      <c r="E5773" t="s">
        <v>148</v>
      </c>
      <c r="F5773" t="s">
        <v>16576</v>
      </c>
      <c r="G5773" t="s">
        <v>160</v>
      </c>
      <c r="H5773" t="s">
        <v>151</v>
      </c>
      <c r="I5773" t="s">
        <v>136</v>
      </c>
      <c r="J5773" t="s">
        <v>137</v>
      </c>
      <c r="K5773" t="s">
        <v>138</v>
      </c>
      <c r="L5773" t="s">
        <v>16577</v>
      </c>
      <c r="M5773" t="s">
        <v>16578</v>
      </c>
      <c r="N5773">
        <v>1.2108333330000001</v>
      </c>
      <c r="O5773">
        <v>0</v>
      </c>
      <c r="P5773">
        <v>1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0.19640694893232502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0.19640694893232502</v>
      </c>
    </row>
    <row r="5774" spans="1:31" x14ac:dyDescent="0.25">
      <c r="A5774">
        <v>2360376</v>
      </c>
      <c r="B5774">
        <v>1</v>
      </c>
      <c r="C5774" t="s">
        <v>80</v>
      </c>
      <c r="D5774" t="s">
        <v>84</v>
      </c>
      <c r="E5774" t="s">
        <v>154</v>
      </c>
      <c r="F5774" t="s">
        <v>16579</v>
      </c>
      <c r="G5774" t="s">
        <v>2040</v>
      </c>
      <c r="H5774" t="s">
        <v>151</v>
      </c>
      <c r="I5774" t="s">
        <v>136</v>
      </c>
      <c r="J5774" t="s">
        <v>137</v>
      </c>
      <c r="K5774" t="s">
        <v>138</v>
      </c>
      <c r="L5774" t="s">
        <v>16580</v>
      </c>
      <c r="M5774" t="s">
        <v>16581</v>
      </c>
      <c r="N5774">
        <v>0.18222222199999999</v>
      </c>
      <c r="O5774">
        <v>0</v>
      </c>
      <c r="P5774">
        <v>462</v>
      </c>
      <c r="Q5774">
        <v>0</v>
      </c>
      <c r="R5774">
        <v>0</v>
      </c>
      <c r="S5774">
        <v>0</v>
      </c>
      <c r="T5774">
        <v>15</v>
      </c>
      <c r="U5774">
        <v>0</v>
      </c>
      <c r="V5774">
        <v>1</v>
      </c>
      <c r="W5774">
        <v>0</v>
      </c>
      <c r="X5774">
        <v>33.741063496326163</v>
      </c>
      <c r="Y5774">
        <v>0</v>
      </c>
      <c r="Z5774">
        <v>0</v>
      </c>
      <c r="AA5774">
        <v>0</v>
      </c>
      <c r="AB5774">
        <v>9.4874120808597944</v>
      </c>
      <c r="AC5774">
        <v>0</v>
      </c>
      <c r="AD5774">
        <v>2.2855272371364168</v>
      </c>
      <c r="AE5774">
        <v>45.514002814322374</v>
      </c>
    </row>
    <row r="5775" spans="1:31" x14ac:dyDescent="0.25">
      <c r="A5775">
        <v>2360381</v>
      </c>
      <c r="B5775">
        <v>1</v>
      </c>
      <c r="C5775" t="s">
        <v>81</v>
      </c>
      <c r="D5775" t="s">
        <v>123</v>
      </c>
      <c r="E5775" t="s">
        <v>132</v>
      </c>
      <c r="F5775" t="s">
        <v>16582</v>
      </c>
      <c r="G5775" t="s">
        <v>168</v>
      </c>
      <c r="H5775" t="s">
        <v>135</v>
      </c>
      <c r="I5775" t="s">
        <v>136</v>
      </c>
      <c r="J5775" t="s">
        <v>137</v>
      </c>
      <c r="K5775" t="s">
        <v>138</v>
      </c>
      <c r="L5775" t="s">
        <v>16583</v>
      </c>
      <c r="M5775" t="s">
        <v>16584</v>
      </c>
      <c r="N5775">
        <v>1.461944444</v>
      </c>
      <c r="O5775">
        <v>0</v>
      </c>
      <c r="P5775">
        <v>411</v>
      </c>
      <c r="Q5775">
        <v>0</v>
      </c>
      <c r="R5775">
        <v>0</v>
      </c>
      <c r="S5775">
        <v>1</v>
      </c>
      <c r="T5775">
        <v>59</v>
      </c>
      <c r="U5775">
        <v>0</v>
      </c>
      <c r="V5775">
        <v>0</v>
      </c>
      <c r="W5775">
        <v>0</v>
      </c>
      <c r="X5775">
        <v>200.10483314505859</v>
      </c>
      <c r="Y5775">
        <v>0</v>
      </c>
      <c r="Z5775">
        <v>0</v>
      </c>
      <c r="AA5775">
        <v>3.5806540991166247</v>
      </c>
      <c r="AB5775">
        <v>238.75392873568759</v>
      </c>
      <c r="AC5775">
        <v>0</v>
      </c>
      <c r="AD5775">
        <v>0</v>
      </c>
      <c r="AE5775">
        <v>442.43941597986282</v>
      </c>
    </row>
    <row r="5776" spans="1:31" x14ac:dyDescent="0.25">
      <c r="A5776">
        <v>2360383</v>
      </c>
      <c r="B5776">
        <v>1</v>
      </c>
      <c r="C5776" t="s">
        <v>80</v>
      </c>
      <c r="D5776" t="s">
        <v>97</v>
      </c>
      <c r="E5776" t="s">
        <v>148</v>
      </c>
      <c r="F5776" t="s">
        <v>16585</v>
      </c>
      <c r="G5776" t="s">
        <v>181</v>
      </c>
      <c r="H5776" t="s">
        <v>151</v>
      </c>
      <c r="I5776" t="s">
        <v>136</v>
      </c>
      <c r="J5776" t="s">
        <v>137</v>
      </c>
      <c r="K5776" t="s">
        <v>138</v>
      </c>
      <c r="L5776" t="s">
        <v>16586</v>
      </c>
      <c r="M5776" t="s">
        <v>16587</v>
      </c>
      <c r="N5776">
        <v>1.6502777769999999</v>
      </c>
      <c r="O5776">
        <v>0</v>
      </c>
      <c r="P5776">
        <v>3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0.83895265869693336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0.83895265869693336</v>
      </c>
    </row>
    <row r="5777" spans="1:31" x14ac:dyDescent="0.25">
      <c r="A5777">
        <v>2360384</v>
      </c>
      <c r="B5777">
        <v>1</v>
      </c>
      <c r="C5777" t="s">
        <v>80</v>
      </c>
      <c r="D5777" t="s">
        <v>105</v>
      </c>
      <c r="E5777" t="s">
        <v>132</v>
      </c>
      <c r="F5777" t="s">
        <v>16588</v>
      </c>
      <c r="G5777" t="s">
        <v>244</v>
      </c>
      <c r="H5777" t="s">
        <v>135</v>
      </c>
      <c r="I5777" t="s">
        <v>136</v>
      </c>
      <c r="J5777" t="s">
        <v>137</v>
      </c>
      <c r="K5777" t="s">
        <v>245</v>
      </c>
      <c r="L5777" t="s">
        <v>16589</v>
      </c>
      <c r="M5777" t="s">
        <v>16590</v>
      </c>
      <c r="N5777">
        <v>6.3202777770000003</v>
      </c>
      <c r="O5777">
        <v>0</v>
      </c>
      <c r="P5777">
        <v>290</v>
      </c>
      <c r="Q5777">
        <v>0</v>
      </c>
      <c r="R5777">
        <v>0</v>
      </c>
      <c r="S5777">
        <v>0</v>
      </c>
      <c r="T5777">
        <v>9</v>
      </c>
      <c r="U5777">
        <v>0</v>
      </c>
      <c r="V5777">
        <v>0</v>
      </c>
      <c r="W5777">
        <v>0</v>
      </c>
      <c r="X5777">
        <v>545.6846236966627</v>
      </c>
      <c r="Y5777">
        <v>0</v>
      </c>
      <c r="Z5777">
        <v>0</v>
      </c>
      <c r="AA5777">
        <v>0</v>
      </c>
      <c r="AB5777">
        <v>91.69921314429412</v>
      </c>
      <c r="AC5777">
        <v>0</v>
      </c>
      <c r="AD5777">
        <v>0</v>
      </c>
      <c r="AE5777">
        <v>637.38383684095686</v>
      </c>
    </row>
    <row r="5778" spans="1:31" x14ac:dyDescent="0.25">
      <c r="A5778">
        <v>2360385</v>
      </c>
      <c r="B5778">
        <v>1</v>
      </c>
      <c r="C5778" t="s">
        <v>80</v>
      </c>
      <c r="D5778" t="s">
        <v>108</v>
      </c>
      <c r="E5778" t="s">
        <v>225</v>
      </c>
      <c r="F5778" t="s">
        <v>16591</v>
      </c>
      <c r="G5778" t="s">
        <v>1306</v>
      </c>
      <c r="H5778" t="s">
        <v>151</v>
      </c>
      <c r="I5778" t="s">
        <v>136</v>
      </c>
      <c r="J5778" t="s">
        <v>137</v>
      </c>
      <c r="K5778" t="s">
        <v>138</v>
      </c>
      <c r="L5778" t="s">
        <v>16592</v>
      </c>
      <c r="M5778" t="s">
        <v>16593</v>
      </c>
      <c r="N5778">
        <v>1.633611111</v>
      </c>
      <c r="O5778">
        <v>0</v>
      </c>
      <c r="P5778">
        <v>15</v>
      </c>
      <c r="Q5778">
        <v>0</v>
      </c>
      <c r="R5778">
        <v>3</v>
      </c>
      <c r="S5778">
        <v>0</v>
      </c>
      <c r="T5778">
        <v>5</v>
      </c>
      <c r="U5778">
        <v>0</v>
      </c>
      <c r="V5778">
        <v>0</v>
      </c>
      <c r="W5778">
        <v>0</v>
      </c>
      <c r="X5778">
        <v>3.9821483405419311</v>
      </c>
      <c r="Y5778">
        <v>0</v>
      </c>
      <c r="Z5778">
        <v>14.854858109496377</v>
      </c>
      <c r="AA5778">
        <v>0</v>
      </c>
      <c r="AB5778">
        <v>13.427749186920341</v>
      </c>
      <c r="AC5778">
        <v>0</v>
      </c>
      <c r="AD5778">
        <v>0</v>
      </c>
      <c r="AE5778">
        <v>32.264755636958654</v>
      </c>
    </row>
    <row r="5779" spans="1:31" x14ac:dyDescent="0.25">
      <c r="A5779">
        <v>2360389</v>
      </c>
      <c r="B5779">
        <v>1</v>
      </c>
      <c r="C5779" t="s">
        <v>80</v>
      </c>
      <c r="D5779" t="s">
        <v>84</v>
      </c>
      <c r="E5779" t="s">
        <v>148</v>
      </c>
      <c r="F5779" t="s">
        <v>16594</v>
      </c>
      <c r="G5779" t="s">
        <v>160</v>
      </c>
      <c r="H5779" t="s">
        <v>151</v>
      </c>
      <c r="I5779" t="s">
        <v>136</v>
      </c>
      <c r="J5779" t="s">
        <v>137</v>
      </c>
      <c r="K5779" t="s">
        <v>138</v>
      </c>
      <c r="L5779" t="s">
        <v>16595</v>
      </c>
      <c r="M5779" t="s">
        <v>16596</v>
      </c>
      <c r="N5779">
        <v>5.0094444439999997</v>
      </c>
      <c r="O5779">
        <v>0</v>
      </c>
      <c r="P5779">
        <v>11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12.011702036588801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12.011702036588801</v>
      </c>
    </row>
    <row r="5780" spans="1:31" x14ac:dyDescent="0.25">
      <c r="A5780">
        <v>2360390</v>
      </c>
      <c r="B5780">
        <v>1</v>
      </c>
      <c r="C5780" t="s">
        <v>80</v>
      </c>
      <c r="D5780" t="s">
        <v>97</v>
      </c>
      <c r="E5780" t="s">
        <v>225</v>
      </c>
      <c r="F5780" t="s">
        <v>16597</v>
      </c>
      <c r="G5780" t="s">
        <v>181</v>
      </c>
      <c r="H5780" t="s">
        <v>151</v>
      </c>
      <c r="I5780" t="s">
        <v>136</v>
      </c>
      <c r="J5780" t="s">
        <v>137</v>
      </c>
      <c r="K5780" t="s">
        <v>138</v>
      </c>
      <c r="L5780" t="s">
        <v>16598</v>
      </c>
      <c r="M5780" t="s">
        <v>16599</v>
      </c>
      <c r="N5780">
        <v>1.4063888879999999</v>
      </c>
      <c r="O5780">
        <v>0</v>
      </c>
      <c r="P5780">
        <v>99</v>
      </c>
      <c r="Q5780">
        <v>0</v>
      </c>
      <c r="R5780">
        <v>0</v>
      </c>
      <c r="S5780">
        <v>0</v>
      </c>
      <c r="T5780">
        <v>4</v>
      </c>
      <c r="U5780">
        <v>0</v>
      </c>
      <c r="V5780">
        <v>0</v>
      </c>
      <c r="W5780">
        <v>0</v>
      </c>
      <c r="X5780">
        <v>79.452266312449481</v>
      </c>
      <c r="Y5780">
        <v>0</v>
      </c>
      <c r="Z5780">
        <v>0</v>
      </c>
      <c r="AA5780">
        <v>0</v>
      </c>
      <c r="AB5780">
        <v>8.1996311669836217</v>
      </c>
      <c r="AC5780">
        <v>0</v>
      </c>
      <c r="AD5780">
        <v>0</v>
      </c>
      <c r="AE5780">
        <v>87.651897479433103</v>
      </c>
    </row>
    <row r="5781" spans="1:31" x14ac:dyDescent="0.25">
      <c r="A5781">
        <v>2360391</v>
      </c>
      <c r="B5781">
        <v>1</v>
      </c>
      <c r="C5781" t="s">
        <v>80</v>
      </c>
      <c r="D5781" t="s">
        <v>108</v>
      </c>
      <c r="E5781" t="s">
        <v>154</v>
      </c>
      <c r="F5781" t="s">
        <v>16600</v>
      </c>
      <c r="G5781" t="s">
        <v>244</v>
      </c>
      <c r="H5781" t="s">
        <v>151</v>
      </c>
      <c r="I5781" t="s">
        <v>136</v>
      </c>
      <c r="J5781" t="s">
        <v>137</v>
      </c>
      <c r="K5781" t="s">
        <v>245</v>
      </c>
      <c r="L5781" t="s">
        <v>16601</v>
      </c>
      <c r="M5781" t="s">
        <v>16602</v>
      </c>
      <c r="N5781">
        <v>4.5580555550000001</v>
      </c>
      <c r="O5781">
        <v>0</v>
      </c>
      <c r="P5781">
        <v>50</v>
      </c>
      <c r="Q5781">
        <v>0</v>
      </c>
      <c r="R5781">
        <v>16</v>
      </c>
      <c r="S5781">
        <v>0</v>
      </c>
      <c r="T5781">
        <v>7</v>
      </c>
      <c r="U5781">
        <v>0</v>
      </c>
      <c r="V5781">
        <v>0</v>
      </c>
      <c r="W5781">
        <v>0</v>
      </c>
      <c r="X5781">
        <v>47.142381717534711</v>
      </c>
      <c r="Y5781">
        <v>0</v>
      </c>
      <c r="Z5781">
        <v>98.44907233269825</v>
      </c>
      <c r="AA5781">
        <v>0</v>
      </c>
      <c r="AB5781">
        <v>47.002539437017063</v>
      </c>
      <c r="AC5781">
        <v>0</v>
      </c>
      <c r="AD5781">
        <v>0</v>
      </c>
      <c r="AE5781">
        <v>192.59399348725003</v>
      </c>
    </row>
    <row r="5782" spans="1:31" x14ac:dyDescent="0.25">
      <c r="A5782">
        <v>2360395</v>
      </c>
      <c r="B5782">
        <v>1</v>
      </c>
      <c r="C5782" t="s">
        <v>80</v>
      </c>
      <c r="D5782" t="s">
        <v>84</v>
      </c>
      <c r="E5782" t="s">
        <v>225</v>
      </c>
      <c r="F5782" t="s">
        <v>16603</v>
      </c>
      <c r="G5782" t="s">
        <v>219</v>
      </c>
      <c r="H5782" t="s">
        <v>151</v>
      </c>
      <c r="I5782" t="s">
        <v>136</v>
      </c>
      <c r="J5782" t="s">
        <v>137</v>
      </c>
      <c r="K5782" t="s">
        <v>138</v>
      </c>
      <c r="L5782" t="s">
        <v>16604</v>
      </c>
      <c r="M5782" t="s">
        <v>16605</v>
      </c>
      <c r="N5782">
        <v>4.0986111110000003</v>
      </c>
      <c r="O5782">
        <v>0</v>
      </c>
      <c r="P5782">
        <v>50</v>
      </c>
      <c r="Q5782">
        <v>0</v>
      </c>
      <c r="R5782">
        <v>0</v>
      </c>
      <c r="S5782">
        <v>0</v>
      </c>
      <c r="T5782">
        <v>15</v>
      </c>
      <c r="U5782">
        <v>0</v>
      </c>
      <c r="V5782">
        <v>0</v>
      </c>
      <c r="W5782">
        <v>0</v>
      </c>
      <c r="X5782">
        <v>68.567255358601884</v>
      </c>
      <c r="Y5782">
        <v>0</v>
      </c>
      <c r="Z5782">
        <v>0</v>
      </c>
      <c r="AA5782">
        <v>0</v>
      </c>
      <c r="AB5782">
        <v>164.76555448834972</v>
      </c>
      <c r="AC5782">
        <v>0</v>
      </c>
      <c r="AD5782">
        <v>0</v>
      </c>
      <c r="AE5782">
        <v>233.33280984695159</v>
      </c>
    </row>
    <row r="5783" spans="1:31" x14ac:dyDescent="0.25">
      <c r="A5783">
        <v>2360396</v>
      </c>
      <c r="B5783">
        <v>1</v>
      </c>
      <c r="C5783" t="s">
        <v>80</v>
      </c>
      <c r="D5783" t="s">
        <v>94</v>
      </c>
      <c r="E5783" t="s">
        <v>154</v>
      </c>
      <c r="F5783" t="s">
        <v>16606</v>
      </c>
      <c r="G5783" t="s">
        <v>227</v>
      </c>
      <c r="H5783" t="s">
        <v>151</v>
      </c>
      <c r="I5783" t="s">
        <v>136</v>
      </c>
      <c r="J5783" t="s">
        <v>137</v>
      </c>
      <c r="K5783" t="s">
        <v>138</v>
      </c>
      <c r="L5783" t="s">
        <v>16607</v>
      </c>
      <c r="M5783" t="s">
        <v>16608</v>
      </c>
      <c r="N5783">
        <v>1.1911111109999999</v>
      </c>
      <c r="O5783">
        <v>0</v>
      </c>
      <c r="P5783">
        <v>67</v>
      </c>
      <c r="Q5783">
        <v>0</v>
      </c>
      <c r="R5783">
        <v>2</v>
      </c>
      <c r="S5783">
        <v>0</v>
      </c>
      <c r="T5783">
        <v>12</v>
      </c>
      <c r="U5783">
        <v>0</v>
      </c>
      <c r="V5783">
        <v>0</v>
      </c>
      <c r="W5783">
        <v>0</v>
      </c>
      <c r="X5783">
        <v>33.651285445679207</v>
      </c>
      <c r="Y5783">
        <v>0</v>
      </c>
      <c r="Z5783">
        <v>6.7849018354201958</v>
      </c>
      <c r="AA5783">
        <v>0</v>
      </c>
      <c r="AB5783">
        <v>15.8573584349596</v>
      </c>
      <c r="AC5783">
        <v>0</v>
      </c>
      <c r="AD5783">
        <v>0</v>
      </c>
      <c r="AE5783">
        <v>56.293545716059</v>
      </c>
    </row>
    <row r="5784" spans="1:31" x14ac:dyDescent="0.25">
      <c r="A5784">
        <v>2360397</v>
      </c>
      <c r="B5784">
        <v>1</v>
      </c>
      <c r="C5784" t="s">
        <v>80</v>
      </c>
      <c r="D5784" t="s">
        <v>84</v>
      </c>
      <c r="E5784" t="s">
        <v>148</v>
      </c>
      <c r="F5784" t="s">
        <v>16609</v>
      </c>
      <c r="G5784" t="s">
        <v>181</v>
      </c>
      <c r="H5784" t="s">
        <v>151</v>
      </c>
      <c r="I5784" t="s">
        <v>136</v>
      </c>
      <c r="J5784" t="s">
        <v>137</v>
      </c>
      <c r="K5784" t="s">
        <v>138</v>
      </c>
      <c r="L5784" t="s">
        <v>16610</v>
      </c>
      <c r="M5784" t="s">
        <v>16611</v>
      </c>
      <c r="N5784">
        <v>3.15</v>
      </c>
      <c r="O5784">
        <v>0</v>
      </c>
      <c r="P5784">
        <v>4</v>
      </c>
      <c r="Q5784">
        <v>0</v>
      </c>
      <c r="R5784">
        <v>0</v>
      </c>
      <c r="S5784">
        <v>0</v>
      </c>
      <c r="T5784">
        <v>1</v>
      </c>
      <c r="U5784">
        <v>0</v>
      </c>
      <c r="V5784">
        <v>0</v>
      </c>
      <c r="W5784">
        <v>0</v>
      </c>
      <c r="X5784">
        <v>4.4715325679964</v>
      </c>
      <c r="Y5784">
        <v>0</v>
      </c>
      <c r="Z5784">
        <v>0</v>
      </c>
      <c r="AA5784">
        <v>0</v>
      </c>
      <c r="AB5784">
        <v>0.18565592598122918</v>
      </c>
      <c r="AC5784">
        <v>0</v>
      </c>
      <c r="AD5784">
        <v>0</v>
      </c>
      <c r="AE5784">
        <v>4.6571884939776291</v>
      </c>
    </row>
    <row r="5785" spans="1:31" x14ac:dyDescent="0.25">
      <c r="A5785">
        <v>2360401</v>
      </c>
      <c r="B5785">
        <v>1</v>
      </c>
      <c r="C5785" t="s">
        <v>81</v>
      </c>
      <c r="D5785" t="s">
        <v>118</v>
      </c>
      <c r="E5785" t="s">
        <v>225</v>
      </c>
      <c r="F5785" t="s">
        <v>3735</v>
      </c>
      <c r="G5785" t="s">
        <v>219</v>
      </c>
      <c r="H5785" t="s">
        <v>151</v>
      </c>
      <c r="I5785" t="s">
        <v>136</v>
      </c>
      <c r="J5785" t="s">
        <v>137</v>
      </c>
      <c r="K5785" t="s">
        <v>138</v>
      </c>
      <c r="L5785" t="s">
        <v>16612</v>
      </c>
      <c r="M5785" t="s">
        <v>16613</v>
      </c>
      <c r="N5785">
        <v>0.639444444</v>
      </c>
      <c r="O5785">
        <v>0</v>
      </c>
      <c r="P5785">
        <v>87</v>
      </c>
      <c r="Q5785">
        <v>0</v>
      </c>
      <c r="R5785">
        <v>0</v>
      </c>
      <c r="S5785">
        <v>0</v>
      </c>
      <c r="T5785">
        <v>51</v>
      </c>
      <c r="U5785">
        <v>0</v>
      </c>
      <c r="V5785">
        <v>0</v>
      </c>
      <c r="W5785">
        <v>0</v>
      </c>
      <c r="X5785">
        <v>25.047827796922114</v>
      </c>
      <c r="Y5785">
        <v>0</v>
      </c>
      <c r="Z5785">
        <v>0</v>
      </c>
      <c r="AA5785">
        <v>0</v>
      </c>
      <c r="AB5785">
        <v>53.598358048017111</v>
      </c>
      <c r="AC5785">
        <v>0</v>
      </c>
      <c r="AD5785">
        <v>0</v>
      </c>
      <c r="AE5785">
        <v>78.646185844939225</v>
      </c>
    </row>
    <row r="5786" spans="1:31" x14ac:dyDescent="0.25">
      <c r="A5786">
        <v>2360403</v>
      </c>
      <c r="B5786">
        <v>1</v>
      </c>
      <c r="C5786" t="s">
        <v>81</v>
      </c>
      <c r="D5786" t="s">
        <v>113</v>
      </c>
      <c r="E5786" t="s">
        <v>225</v>
      </c>
      <c r="F5786" t="s">
        <v>16614</v>
      </c>
      <c r="G5786" t="s">
        <v>1730</v>
      </c>
      <c r="H5786" t="s">
        <v>151</v>
      </c>
      <c r="I5786" t="s">
        <v>136</v>
      </c>
      <c r="J5786" t="s">
        <v>137</v>
      </c>
      <c r="K5786" t="s">
        <v>138</v>
      </c>
      <c r="L5786" t="s">
        <v>16615</v>
      </c>
      <c r="M5786" t="s">
        <v>16616</v>
      </c>
      <c r="N5786">
        <v>4.0041666659999997</v>
      </c>
      <c r="O5786">
        <v>0</v>
      </c>
      <c r="P5786">
        <v>29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31.830261151134927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31.830261151134927</v>
      </c>
    </row>
    <row r="5787" spans="1:31" x14ac:dyDescent="0.25">
      <c r="A5787">
        <v>2360405</v>
      </c>
      <c r="B5787">
        <v>1</v>
      </c>
      <c r="C5787" t="s">
        <v>80</v>
      </c>
      <c r="D5787" t="s">
        <v>111</v>
      </c>
      <c r="E5787" t="s">
        <v>148</v>
      </c>
      <c r="F5787" t="s">
        <v>5210</v>
      </c>
      <c r="G5787" t="s">
        <v>150</v>
      </c>
      <c r="H5787" t="s">
        <v>151</v>
      </c>
      <c r="I5787" t="s">
        <v>136</v>
      </c>
      <c r="J5787" t="s">
        <v>137</v>
      </c>
      <c r="K5787" t="s">
        <v>138</v>
      </c>
      <c r="L5787" t="s">
        <v>16617</v>
      </c>
      <c r="M5787" t="s">
        <v>16618</v>
      </c>
      <c r="N5787">
        <v>1.2069444439999999</v>
      </c>
      <c r="O5787">
        <v>0</v>
      </c>
      <c r="P5787">
        <v>6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3.4988897309239473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3.4988897309239473</v>
      </c>
    </row>
    <row r="5788" spans="1:31" x14ac:dyDescent="0.25">
      <c r="A5788">
        <v>2361715</v>
      </c>
      <c r="B5788">
        <v>1</v>
      </c>
      <c r="C5788" t="s">
        <v>80</v>
      </c>
      <c r="D5788" t="s">
        <v>101</v>
      </c>
      <c r="E5788" t="s">
        <v>132</v>
      </c>
      <c r="F5788" t="s">
        <v>3941</v>
      </c>
      <c r="G5788" t="s">
        <v>168</v>
      </c>
      <c r="H5788" t="s">
        <v>135</v>
      </c>
      <c r="I5788" t="s">
        <v>136</v>
      </c>
      <c r="J5788" t="s">
        <v>137</v>
      </c>
      <c r="K5788" t="s">
        <v>138</v>
      </c>
      <c r="L5788" t="s">
        <v>16619</v>
      </c>
      <c r="M5788" t="s">
        <v>16620</v>
      </c>
      <c r="N5788">
        <v>1.28</v>
      </c>
      <c r="O5788">
        <v>0</v>
      </c>
      <c r="P5788">
        <v>980</v>
      </c>
      <c r="Q5788">
        <v>0</v>
      </c>
      <c r="R5788">
        <v>1</v>
      </c>
      <c r="S5788">
        <v>0</v>
      </c>
      <c r="T5788">
        <v>93</v>
      </c>
      <c r="U5788">
        <v>0</v>
      </c>
      <c r="V5788">
        <v>0</v>
      </c>
      <c r="W5788">
        <v>0</v>
      </c>
      <c r="X5788">
        <v>284.10659574676788</v>
      </c>
      <c r="Y5788">
        <v>0</v>
      </c>
      <c r="Z5788">
        <v>0.2425853739236139</v>
      </c>
      <c r="AA5788">
        <v>0</v>
      </c>
      <c r="AB5788">
        <v>160.88873629993742</v>
      </c>
      <c r="AC5788">
        <v>0</v>
      </c>
      <c r="AD5788">
        <v>0</v>
      </c>
      <c r="AE5788">
        <v>445.23791742062889</v>
      </c>
    </row>
    <row r="5789" spans="1:31" x14ac:dyDescent="0.25">
      <c r="A5789">
        <v>2361924</v>
      </c>
      <c r="B5789">
        <v>1</v>
      </c>
      <c r="C5789" t="s">
        <v>80</v>
      </c>
      <c r="D5789" t="s">
        <v>106</v>
      </c>
      <c r="E5789" t="s">
        <v>148</v>
      </c>
      <c r="F5789" t="s">
        <v>16621</v>
      </c>
      <c r="G5789" t="s">
        <v>160</v>
      </c>
      <c r="H5789" t="s">
        <v>151</v>
      </c>
      <c r="I5789" t="s">
        <v>136</v>
      </c>
      <c r="J5789" t="s">
        <v>137</v>
      </c>
      <c r="K5789" t="s">
        <v>138</v>
      </c>
      <c r="L5789" t="s">
        <v>16622</v>
      </c>
      <c r="M5789" t="s">
        <v>16623</v>
      </c>
      <c r="N5789">
        <v>4.6372222220000001</v>
      </c>
      <c r="O5789">
        <v>0</v>
      </c>
      <c r="P5789">
        <v>1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0.46218123189250748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0.46218123189250748</v>
      </c>
    </row>
    <row r="5790" spans="1:31" x14ac:dyDescent="0.25">
      <c r="A5790">
        <v>2361984</v>
      </c>
      <c r="B5790">
        <v>1</v>
      </c>
      <c r="C5790" t="s">
        <v>80</v>
      </c>
      <c r="D5790" t="s">
        <v>85</v>
      </c>
      <c r="E5790" t="s">
        <v>175</v>
      </c>
      <c r="F5790" t="s">
        <v>16624</v>
      </c>
      <c r="G5790" t="s">
        <v>177</v>
      </c>
      <c r="H5790" t="s">
        <v>151</v>
      </c>
      <c r="I5790" t="s">
        <v>136</v>
      </c>
      <c r="J5790" t="s">
        <v>137</v>
      </c>
      <c r="K5790" t="s">
        <v>138</v>
      </c>
      <c r="L5790" t="s">
        <v>16625</v>
      </c>
      <c r="M5790" t="s">
        <v>16626</v>
      </c>
      <c r="N5790">
        <v>4.3730555549999997</v>
      </c>
      <c r="O5790">
        <v>0</v>
      </c>
      <c r="P5790">
        <v>36</v>
      </c>
      <c r="Q5790">
        <v>0</v>
      </c>
      <c r="R5790">
        <v>0</v>
      </c>
      <c r="S5790">
        <v>0</v>
      </c>
      <c r="T5790">
        <v>4</v>
      </c>
      <c r="U5790">
        <v>0</v>
      </c>
      <c r="V5790">
        <v>0</v>
      </c>
      <c r="W5790">
        <v>0</v>
      </c>
      <c r="X5790">
        <v>63.871755800714219</v>
      </c>
      <c r="Y5790">
        <v>0</v>
      </c>
      <c r="Z5790">
        <v>0</v>
      </c>
      <c r="AA5790">
        <v>0</v>
      </c>
      <c r="AB5790">
        <v>16.336184485057082</v>
      </c>
      <c r="AC5790">
        <v>0</v>
      </c>
      <c r="AD5790">
        <v>0</v>
      </c>
      <c r="AE5790">
        <v>80.207940285771301</v>
      </c>
    </row>
    <row r="5791" spans="1:31" x14ac:dyDescent="0.25">
      <c r="A5791">
        <v>2361970</v>
      </c>
      <c r="B5791">
        <v>1</v>
      </c>
      <c r="C5791" t="s">
        <v>81</v>
      </c>
      <c r="D5791" t="s">
        <v>119</v>
      </c>
      <c r="E5791" t="s">
        <v>225</v>
      </c>
      <c r="F5791" t="s">
        <v>4761</v>
      </c>
      <c r="G5791" t="s">
        <v>219</v>
      </c>
      <c r="H5791" t="s">
        <v>151</v>
      </c>
      <c r="I5791" t="s">
        <v>136</v>
      </c>
      <c r="J5791" t="s">
        <v>137</v>
      </c>
      <c r="K5791" t="s">
        <v>138</v>
      </c>
      <c r="L5791" t="s">
        <v>16627</v>
      </c>
      <c r="M5791" t="s">
        <v>16628</v>
      </c>
      <c r="N5791">
        <v>1.4044444439999999</v>
      </c>
      <c r="O5791">
        <v>0</v>
      </c>
      <c r="P5791">
        <v>1</v>
      </c>
      <c r="Q5791">
        <v>0</v>
      </c>
      <c r="R5791">
        <v>1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0.43401000329282774</v>
      </c>
      <c r="Y5791">
        <v>0</v>
      </c>
      <c r="Z5791">
        <v>1.8188518641029132</v>
      </c>
      <c r="AA5791">
        <v>0</v>
      </c>
      <c r="AB5791">
        <v>0</v>
      </c>
      <c r="AC5791">
        <v>0</v>
      </c>
      <c r="AD5791">
        <v>0</v>
      </c>
      <c r="AE5791">
        <v>2.2528618673957408</v>
      </c>
    </row>
    <row r="5792" spans="1:31" x14ac:dyDescent="0.25">
      <c r="A5792">
        <v>2362116</v>
      </c>
      <c r="B5792">
        <v>1</v>
      </c>
      <c r="C5792" t="s">
        <v>80</v>
      </c>
      <c r="D5792" t="s">
        <v>82</v>
      </c>
      <c r="E5792" t="s">
        <v>225</v>
      </c>
      <c r="F5792" t="s">
        <v>5461</v>
      </c>
      <c r="G5792" t="s">
        <v>177</v>
      </c>
      <c r="H5792" t="s">
        <v>151</v>
      </c>
      <c r="I5792" t="s">
        <v>136</v>
      </c>
      <c r="J5792" t="s">
        <v>137</v>
      </c>
      <c r="K5792" t="s">
        <v>138</v>
      </c>
      <c r="L5792" t="s">
        <v>16629</v>
      </c>
      <c r="M5792" t="s">
        <v>16630</v>
      </c>
      <c r="N5792">
        <v>5.5444444439999998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15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60.614238898630219</v>
      </c>
      <c r="AC5792">
        <v>0</v>
      </c>
      <c r="AD5792">
        <v>0</v>
      </c>
      <c r="AE5792">
        <v>60.614238898630219</v>
      </c>
    </row>
    <row r="5793" spans="1:31" x14ac:dyDescent="0.25">
      <c r="A5793">
        <v>2362030</v>
      </c>
      <c r="B5793">
        <v>1</v>
      </c>
      <c r="C5793" t="s">
        <v>80</v>
      </c>
      <c r="D5793" t="s">
        <v>95</v>
      </c>
      <c r="E5793" t="s">
        <v>166</v>
      </c>
      <c r="F5793" t="s">
        <v>10867</v>
      </c>
      <c r="G5793" t="s">
        <v>168</v>
      </c>
      <c r="H5793" t="s">
        <v>135</v>
      </c>
      <c r="I5793" t="s">
        <v>136</v>
      </c>
      <c r="J5793" t="s">
        <v>137</v>
      </c>
      <c r="K5793" t="s">
        <v>138</v>
      </c>
      <c r="L5793" t="s">
        <v>16631</v>
      </c>
      <c r="M5793" t="s">
        <v>16632</v>
      </c>
      <c r="N5793">
        <v>0.42222222199999998</v>
      </c>
      <c r="O5793">
        <v>0</v>
      </c>
      <c r="P5793">
        <v>97</v>
      </c>
      <c r="Q5793">
        <v>0</v>
      </c>
      <c r="R5793">
        <v>0</v>
      </c>
      <c r="S5793">
        <v>7</v>
      </c>
      <c r="T5793">
        <v>8</v>
      </c>
      <c r="U5793">
        <v>3</v>
      </c>
      <c r="V5793">
        <v>0</v>
      </c>
      <c r="W5793">
        <v>0</v>
      </c>
      <c r="X5793">
        <v>16.899494467206178</v>
      </c>
      <c r="Y5793">
        <v>0</v>
      </c>
      <c r="Z5793">
        <v>0</v>
      </c>
      <c r="AA5793">
        <v>39.614520226136001</v>
      </c>
      <c r="AB5793">
        <v>3.3826586557860003</v>
      </c>
      <c r="AC5793">
        <v>73.220985431128554</v>
      </c>
      <c r="AD5793">
        <v>0</v>
      </c>
      <c r="AE5793">
        <v>133.11765878025673</v>
      </c>
    </row>
    <row r="5794" spans="1:31" x14ac:dyDescent="0.25">
      <c r="A5794">
        <v>2361944</v>
      </c>
      <c r="B5794">
        <v>1</v>
      </c>
      <c r="C5794" t="s">
        <v>80</v>
      </c>
      <c r="D5794" t="s">
        <v>108</v>
      </c>
      <c r="E5794" t="s">
        <v>148</v>
      </c>
      <c r="F5794" t="s">
        <v>16633</v>
      </c>
      <c r="G5794" t="s">
        <v>160</v>
      </c>
      <c r="H5794" t="s">
        <v>151</v>
      </c>
      <c r="I5794" t="s">
        <v>136</v>
      </c>
      <c r="J5794" t="s">
        <v>137</v>
      </c>
      <c r="K5794" t="s">
        <v>138</v>
      </c>
      <c r="L5794" t="s">
        <v>16634</v>
      </c>
      <c r="M5794" t="s">
        <v>16635</v>
      </c>
      <c r="N5794">
        <v>2.8447222220000001</v>
      </c>
      <c r="O5794">
        <v>0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3.1039428282213919</v>
      </c>
      <c r="AA5794">
        <v>0</v>
      </c>
      <c r="AB5794">
        <v>0</v>
      </c>
      <c r="AC5794">
        <v>0</v>
      </c>
      <c r="AD5794">
        <v>0</v>
      </c>
      <c r="AE5794">
        <v>3.1039428282213919</v>
      </c>
    </row>
    <row r="5795" spans="1:31" x14ac:dyDescent="0.25">
      <c r="A5795">
        <v>2361844</v>
      </c>
      <c r="B5795">
        <v>1</v>
      </c>
      <c r="C5795" t="s">
        <v>81</v>
      </c>
      <c r="D5795" t="s">
        <v>123</v>
      </c>
      <c r="E5795" t="s">
        <v>132</v>
      </c>
      <c r="F5795" t="s">
        <v>5100</v>
      </c>
      <c r="G5795" t="s">
        <v>168</v>
      </c>
      <c r="H5795" t="s">
        <v>135</v>
      </c>
      <c r="I5795" t="s">
        <v>136</v>
      </c>
      <c r="J5795" t="s">
        <v>137</v>
      </c>
      <c r="K5795" t="s">
        <v>138</v>
      </c>
      <c r="L5795" t="s">
        <v>16636</v>
      </c>
      <c r="M5795" t="s">
        <v>16637</v>
      </c>
      <c r="N5795">
        <v>0.55638888799999997</v>
      </c>
      <c r="O5795">
        <v>2</v>
      </c>
      <c r="P5795">
        <v>0</v>
      </c>
      <c r="Q5795">
        <v>95</v>
      </c>
      <c r="R5795">
        <v>0</v>
      </c>
      <c r="S5795">
        <v>7</v>
      </c>
      <c r="T5795">
        <v>0</v>
      </c>
      <c r="U5795">
        <v>0</v>
      </c>
      <c r="V5795">
        <v>0</v>
      </c>
      <c r="W5795">
        <v>0.17928701941543612</v>
      </c>
      <c r="X5795">
        <v>0</v>
      </c>
      <c r="Y5795">
        <v>85.14401089288522</v>
      </c>
      <c r="Z5795">
        <v>0</v>
      </c>
      <c r="AA5795">
        <v>5.7185112546438672</v>
      </c>
      <c r="AB5795">
        <v>0</v>
      </c>
      <c r="AC5795">
        <v>0</v>
      </c>
      <c r="AD5795">
        <v>0</v>
      </c>
      <c r="AE5795">
        <v>91.041809166944532</v>
      </c>
    </row>
    <row r="5796" spans="1:31" x14ac:dyDescent="0.25">
      <c r="A5796">
        <v>2362093</v>
      </c>
      <c r="B5796">
        <v>1</v>
      </c>
      <c r="C5796" t="s">
        <v>80</v>
      </c>
      <c r="D5796" t="s">
        <v>104</v>
      </c>
      <c r="E5796" t="s">
        <v>148</v>
      </c>
      <c r="F5796" t="s">
        <v>16638</v>
      </c>
      <c r="G5796" t="s">
        <v>150</v>
      </c>
      <c r="H5796" t="s">
        <v>151</v>
      </c>
      <c r="I5796" t="s">
        <v>136</v>
      </c>
      <c r="J5796" t="s">
        <v>137</v>
      </c>
      <c r="K5796" t="s">
        <v>138</v>
      </c>
      <c r="L5796" t="s">
        <v>16639</v>
      </c>
      <c r="M5796" t="s">
        <v>16640</v>
      </c>
      <c r="N5796">
        <v>1.416666666</v>
      </c>
      <c r="O5796">
        <v>0</v>
      </c>
      <c r="P5796">
        <v>5</v>
      </c>
      <c r="Q5796">
        <v>0</v>
      </c>
      <c r="R5796">
        <v>0</v>
      </c>
      <c r="S5796">
        <v>0</v>
      </c>
      <c r="T5796">
        <v>1</v>
      </c>
      <c r="U5796">
        <v>0</v>
      </c>
      <c r="V5796">
        <v>0</v>
      </c>
      <c r="W5796">
        <v>0</v>
      </c>
      <c r="X5796">
        <v>1.0168558167493</v>
      </c>
      <c r="Y5796">
        <v>0</v>
      </c>
      <c r="Z5796">
        <v>0</v>
      </c>
      <c r="AA5796">
        <v>0</v>
      </c>
      <c r="AB5796">
        <v>0.32307763706688886</v>
      </c>
      <c r="AC5796">
        <v>0</v>
      </c>
      <c r="AD5796">
        <v>0</v>
      </c>
      <c r="AE5796">
        <v>1.3399334538161889</v>
      </c>
    </row>
    <row r="5797" spans="1:31" x14ac:dyDescent="0.25">
      <c r="A5797">
        <v>2361801</v>
      </c>
      <c r="B5797">
        <v>1</v>
      </c>
      <c r="C5797" t="s">
        <v>80</v>
      </c>
      <c r="D5797" t="s">
        <v>83</v>
      </c>
      <c r="E5797" t="s">
        <v>132</v>
      </c>
      <c r="F5797" t="s">
        <v>16641</v>
      </c>
      <c r="G5797" t="s">
        <v>252</v>
      </c>
      <c r="H5797" t="s">
        <v>135</v>
      </c>
      <c r="I5797" t="s">
        <v>136</v>
      </c>
      <c r="J5797" t="s">
        <v>137</v>
      </c>
      <c r="K5797" t="s">
        <v>245</v>
      </c>
      <c r="L5797" t="s">
        <v>16642</v>
      </c>
      <c r="M5797" t="s">
        <v>16643</v>
      </c>
      <c r="N5797">
        <v>9.9144444440000008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33</v>
      </c>
      <c r="U5797">
        <v>0</v>
      </c>
      <c r="V5797">
        <v>4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467.01885316315179</v>
      </c>
      <c r="AC5797">
        <v>0</v>
      </c>
      <c r="AD5797">
        <v>551.86100430299825</v>
      </c>
      <c r="AE5797">
        <v>1018.87985746615</v>
      </c>
    </row>
    <row r="5798" spans="1:31" x14ac:dyDescent="0.25">
      <c r="A5798">
        <v>2361718</v>
      </c>
      <c r="B5798">
        <v>1</v>
      </c>
      <c r="C5798" t="s">
        <v>80</v>
      </c>
      <c r="D5798" t="s">
        <v>96</v>
      </c>
      <c r="E5798" t="s">
        <v>166</v>
      </c>
      <c r="F5798" t="s">
        <v>16644</v>
      </c>
      <c r="G5798" t="s">
        <v>168</v>
      </c>
      <c r="H5798" t="s">
        <v>135</v>
      </c>
      <c r="I5798" t="s">
        <v>136</v>
      </c>
      <c r="J5798" t="s">
        <v>137</v>
      </c>
      <c r="K5798" t="s">
        <v>138</v>
      </c>
      <c r="L5798" t="s">
        <v>16645</v>
      </c>
      <c r="M5798" t="s">
        <v>16646</v>
      </c>
      <c r="N5798">
        <v>0.16416666599999999</v>
      </c>
      <c r="O5798">
        <v>14</v>
      </c>
      <c r="P5798">
        <v>5190</v>
      </c>
      <c r="Q5798">
        <v>19</v>
      </c>
      <c r="R5798">
        <v>74</v>
      </c>
      <c r="S5798">
        <v>33</v>
      </c>
      <c r="T5798">
        <v>455</v>
      </c>
      <c r="U5798">
        <v>0</v>
      </c>
      <c r="V5798">
        <v>1</v>
      </c>
      <c r="W5798">
        <v>17.000157643634552</v>
      </c>
      <c r="X5798">
        <v>264.65051047056829</v>
      </c>
      <c r="Y5798">
        <v>5.9294553631090539</v>
      </c>
      <c r="Z5798">
        <v>9.6440691834696874</v>
      </c>
      <c r="AA5798">
        <v>97.462985240491335</v>
      </c>
      <c r="AB5798">
        <v>75.325561266097537</v>
      </c>
      <c r="AC5798">
        <v>0</v>
      </c>
      <c r="AD5798">
        <v>0.12806426916539831</v>
      </c>
      <c r="AE5798">
        <v>470.14080343653586</v>
      </c>
    </row>
    <row r="5799" spans="1:31" x14ac:dyDescent="0.25">
      <c r="A5799">
        <v>2361864</v>
      </c>
      <c r="B5799">
        <v>1</v>
      </c>
      <c r="C5799" t="s">
        <v>80</v>
      </c>
      <c r="D5799" t="s">
        <v>108</v>
      </c>
      <c r="E5799" t="s">
        <v>148</v>
      </c>
      <c r="F5799" t="s">
        <v>16647</v>
      </c>
      <c r="G5799" t="s">
        <v>160</v>
      </c>
      <c r="H5799" t="s">
        <v>151</v>
      </c>
      <c r="I5799" t="s">
        <v>136</v>
      </c>
      <c r="J5799" t="s">
        <v>137</v>
      </c>
      <c r="K5799" t="s">
        <v>138</v>
      </c>
      <c r="L5799" t="s">
        <v>16648</v>
      </c>
      <c r="M5799" t="s">
        <v>16649</v>
      </c>
      <c r="N5799">
        <v>6.4988888879999998</v>
      </c>
      <c r="O5799">
        <v>0</v>
      </c>
      <c r="P5799">
        <v>1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</row>
    <row r="5800" spans="1:31" x14ac:dyDescent="0.25">
      <c r="A5800">
        <v>2361781</v>
      </c>
      <c r="B5800">
        <v>1</v>
      </c>
      <c r="C5800" t="s">
        <v>81</v>
      </c>
      <c r="D5800" t="s">
        <v>120</v>
      </c>
      <c r="E5800" t="s">
        <v>166</v>
      </c>
      <c r="F5800" t="s">
        <v>710</v>
      </c>
      <c r="G5800" t="s">
        <v>168</v>
      </c>
      <c r="H5800" t="s">
        <v>135</v>
      </c>
      <c r="I5800" t="s">
        <v>136</v>
      </c>
      <c r="J5800" t="s">
        <v>137</v>
      </c>
      <c r="K5800" t="s">
        <v>138</v>
      </c>
      <c r="L5800" t="s">
        <v>16650</v>
      </c>
      <c r="M5800" t="s">
        <v>16651</v>
      </c>
      <c r="N5800">
        <v>0.80027777700000002</v>
      </c>
      <c r="O5800">
        <v>0</v>
      </c>
      <c r="P5800">
        <v>523</v>
      </c>
      <c r="Q5800">
        <v>6</v>
      </c>
      <c r="R5800">
        <v>8</v>
      </c>
      <c r="S5800">
        <v>1</v>
      </c>
      <c r="T5800">
        <v>60</v>
      </c>
      <c r="U5800">
        <v>0</v>
      </c>
      <c r="V5800">
        <v>1</v>
      </c>
      <c r="W5800">
        <v>0</v>
      </c>
      <c r="X5800">
        <v>109.59934956155999</v>
      </c>
      <c r="Y5800">
        <v>67.762245090616858</v>
      </c>
      <c r="Z5800">
        <v>22.397411377452197</v>
      </c>
      <c r="AA5800">
        <v>1.216926143374111</v>
      </c>
      <c r="AB5800">
        <v>36.984496491294493</v>
      </c>
      <c r="AC5800">
        <v>0</v>
      </c>
      <c r="AD5800">
        <v>1.6742897775974335</v>
      </c>
      <c r="AE5800">
        <v>239.63471844189507</v>
      </c>
    </row>
    <row r="5801" spans="1:31" x14ac:dyDescent="0.25">
      <c r="A5801">
        <v>2361818</v>
      </c>
      <c r="B5801">
        <v>1</v>
      </c>
      <c r="C5801" t="s">
        <v>80</v>
      </c>
      <c r="D5801" t="s">
        <v>108</v>
      </c>
      <c r="E5801" t="s">
        <v>154</v>
      </c>
      <c r="F5801" t="s">
        <v>16652</v>
      </c>
      <c r="G5801" t="s">
        <v>244</v>
      </c>
      <c r="H5801" t="s">
        <v>151</v>
      </c>
      <c r="I5801" t="s">
        <v>136</v>
      </c>
      <c r="J5801" t="s">
        <v>137</v>
      </c>
      <c r="K5801" t="s">
        <v>245</v>
      </c>
      <c r="L5801" t="s">
        <v>16653</v>
      </c>
      <c r="M5801" t="s">
        <v>16654</v>
      </c>
      <c r="N5801">
        <v>7.9638888879999996</v>
      </c>
      <c r="O5801">
        <v>0</v>
      </c>
      <c r="P5801">
        <v>50</v>
      </c>
      <c r="Q5801">
        <v>0</v>
      </c>
      <c r="R5801">
        <v>28</v>
      </c>
      <c r="S5801">
        <v>0</v>
      </c>
      <c r="T5801">
        <v>5</v>
      </c>
      <c r="U5801">
        <v>0</v>
      </c>
      <c r="V5801">
        <v>0</v>
      </c>
      <c r="W5801">
        <v>0</v>
      </c>
      <c r="X5801">
        <v>67.491348095497116</v>
      </c>
      <c r="Y5801">
        <v>0</v>
      </c>
      <c r="Z5801">
        <v>169.20653386693937</v>
      </c>
      <c r="AA5801">
        <v>0</v>
      </c>
      <c r="AB5801">
        <v>7.8089350524535979</v>
      </c>
      <c r="AC5801">
        <v>0</v>
      </c>
      <c r="AD5801">
        <v>0</v>
      </c>
      <c r="AE5801">
        <v>244.50681701489009</v>
      </c>
    </row>
    <row r="5802" spans="1:31" x14ac:dyDescent="0.25">
      <c r="A5802">
        <v>2362067</v>
      </c>
      <c r="B5802">
        <v>1</v>
      </c>
      <c r="C5802" t="s">
        <v>81</v>
      </c>
      <c r="D5802" t="s">
        <v>127</v>
      </c>
      <c r="E5802" t="s">
        <v>171</v>
      </c>
      <c r="F5802" t="s">
        <v>3838</v>
      </c>
      <c r="G5802" t="s">
        <v>168</v>
      </c>
      <c r="H5802" t="s">
        <v>135</v>
      </c>
      <c r="I5802" t="s">
        <v>136</v>
      </c>
      <c r="J5802" t="s">
        <v>137</v>
      </c>
      <c r="K5802" t="s">
        <v>138</v>
      </c>
      <c r="L5802" t="s">
        <v>16655</v>
      </c>
      <c r="M5802" t="s">
        <v>16656</v>
      </c>
      <c r="N5802">
        <v>2.9530555550000002</v>
      </c>
      <c r="O5802">
        <v>3</v>
      </c>
      <c r="P5802">
        <v>4</v>
      </c>
      <c r="Q5802">
        <v>42</v>
      </c>
      <c r="R5802">
        <v>19</v>
      </c>
      <c r="S5802">
        <v>2</v>
      </c>
      <c r="T5802">
        <v>2</v>
      </c>
      <c r="U5802">
        <v>0</v>
      </c>
      <c r="V5802">
        <v>0</v>
      </c>
      <c r="W5802">
        <v>6.4368035774506671</v>
      </c>
      <c r="X5802">
        <v>5.1410465777593863</v>
      </c>
      <c r="Y5802">
        <v>305.60864272621785</v>
      </c>
      <c r="Z5802">
        <v>406.53542630123582</v>
      </c>
      <c r="AA5802">
        <v>14.617560735549418</v>
      </c>
      <c r="AB5802">
        <v>4.6127155857984583</v>
      </c>
      <c r="AC5802">
        <v>0</v>
      </c>
      <c r="AD5802">
        <v>0</v>
      </c>
      <c r="AE5802">
        <v>742.95219550401157</v>
      </c>
    </row>
    <row r="5803" spans="1:31" x14ac:dyDescent="0.25">
      <c r="A5803">
        <v>2361735</v>
      </c>
      <c r="B5803">
        <v>1</v>
      </c>
      <c r="C5803" t="s">
        <v>81</v>
      </c>
      <c r="D5803" t="s">
        <v>112</v>
      </c>
      <c r="E5803" t="s">
        <v>171</v>
      </c>
      <c r="F5803" t="s">
        <v>16657</v>
      </c>
      <c r="G5803" t="s">
        <v>168</v>
      </c>
      <c r="H5803" t="s">
        <v>135</v>
      </c>
      <c r="I5803" t="s">
        <v>136</v>
      </c>
      <c r="J5803" t="s">
        <v>137</v>
      </c>
      <c r="K5803" t="s">
        <v>138</v>
      </c>
      <c r="L5803" t="s">
        <v>16658</v>
      </c>
      <c r="M5803" t="s">
        <v>16659</v>
      </c>
      <c r="N5803">
        <v>0.53638888799999995</v>
      </c>
      <c r="O5803">
        <v>0</v>
      </c>
      <c r="P5803">
        <v>0</v>
      </c>
      <c r="Q5803">
        <v>0</v>
      </c>
      <c r="R5803">
        <v>0</v>
      </c>
      <c r="S5803">
        <v>1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43.643842970280723</v>
      </c>
      <c r="AB5803">
        <v>0</v>
      </c>
      <c r="AC5803">
        <v>0</v>
      </c>
      <c r="AD5803">
        <v>0</v>
      </c>
      <c r="AE5803">
        <v>43.643842970280723</v>
      </c>
    </row>
    <row r="5804" spans="1:31" x14ac:dyDescent="0.25">
      <c r="A5804">
        <v>2362010</v>
      </c>
      <c r="B5804">
        <v>1</v>
      </c>
      <c r="C5804" t="s">
        <v>80</v>
      </c>
      <c r="D5804" t="s">
        <v>105</v>
      </c>
      <c r="E5804" t="s">
        <v>171</v>
      </c>
      <c r="F5804" t="s">
        <v>11444</v>
      </c>
      <c r="G5804" t="s">
        <v>168</v>
      </c>
      <c r="H5804" t="s">
        <v>135</v>
      </c>
      <c r="I5804" t="s">
        <v>136</v>
      </c>
      <c r="J5804" t="s">
        <v>137</v>
      </c>
      <c r="K5804" t="s">
        <v>138</v>
      </c>
      <c r="L5804" t="s">
        <v>11712</v>
      </c>
      <c r="M5804" t="s">
        <v>16660</v>
      </c>
      <c r="N5804">
        <v>0.78305555500000001</v>
      </c>
      <c r="O5804">
        <v>14</v>
      </c>
      <c r="P5804">
        <v>33</v>
      </c>
      <c r="Q5804">
        <v>5</v>
      </c>
      <c r="R5804">
        <v>71</v>
      </c>
      <c r="S5804">
        <v>15</v>
      </c>
      <c r="T5804">
        <v>20</v>
      </c>
      <c r="U5804">
        <v>1</v>
      </c>
      <c r="V5804">
        <v>1</v>
      </c>
      <c r="W5804">
        <v>6.8706325300842046</v>
      </c>
      <c r="X5804">
        <v>11.721898465414638</v>
      </c>
      <c r="Y5804">
        <v>6.85094638923891</v>
      </c>
      <c r="Z5804">
        <v>38.479682568162353</v>
      </c>
      <c r="AA5804">
        <v>235.98854233520694</v>
      </c>
      <c r="AB5804">
        <v>11.031432776446355</v>
      </c>
      <c r="AC5804">
        <v>189.74548680500391</v>
      </c>
      <c r="AD5804">
        <v>1.3813809141510591</v>
      </c>
      <c r="AE5804">
        <v>502.07000278370839</v>
      </c>
    </row>
    <row r="5805" spans="1:31" x14ac:dyDescent="0.25">
      <c r="A5805">
        <v>2362033</v>
      </c>
      <c r="B5805">
        <v>1</v>
      </c>
      <c r="C5805" t="s">
        <v>80</v>
      </c>
      <c r="D5805" t="s">
        <v>88</v>
      </c>
      <c r="E5805" t="s">
        <v>148</v>
      </c>
      <c r="F5805" t="s">
        <v>16661</v>
      </c>
      <c r="G5805" t="s">
        <v>150</v>
      </c>
      <c r="H5805" t="s">
        <v>151</v>
      </c>
      <c r="I5805" t="s">
        <v>136</v>
      </c>
      <c r="J5805" t="s">
        <v>137</v>
      </c>
      <c r="K5805" t="s">
        <v>138</v>
      </c>
      <c r="L5805" t="s">
        <v>16662</v>
      </c>
      <c r="M5805" t="s">
        <v>16663</v>
      </c>
      <c r="N5805">
        <v>1.0366666659999999</v>
      </c>
      <c r="O5805">
        <v>0</v>
      </c>
      <c r="P5805">
        <v>18</v>
      </c>
      <c r="Q5805">
        <v>0</v>
      </c>
      <c r="R5805">
        <v>0</v>
      </c>
      <c r="S5805">
        <v>0</v>
      </c>
      <c r="T5805">
        <v>31</v>
      </c>
      <c r="U5805">
        <v>0</v>
      </c>
      <c r="V5805">
        <v>0</v>
      </c>
      <c r="W5805">
        <v>0</v>
      </c>
      <c r="X5805">
        <v>11.359758128490554</v>
      </c>
      <c r="Y5805">
        <v>0</v>
      </c>
      <c r="Z5805">
        <v>0</v>
      </c>
      <c r="AA5805">
        <v>0</v>
      </c>
      <c r="AB5805">
        <v>58.363361378251923</v>
      </c>
      <c r="AC5805">
        <v>0</v>
      </c>
      <c r="AD5805">
        <v>0</v>
      </c>
      <c r="AE5805">
        <v>69.723119506742478</v>
      </c>
    </row>
    <row r="5806" spans="1:31" x14ac:dyDescent="0.25">
      <c r="A5806">
        <v>2361841</v>
      </c>
      <c r="B5806">
        <v>1</v>
      </c>
      <c r="C5806" t="s">
        <v>81</v>
      </c>
      <c r="D5806" t="s">
        <v>114</v>
      </c>
      <c r="E5806" t="s">
        <v>132</v>
      </c>
      <c r="F5806" t="s">
        <v>16664</v>
      </c>
      <c r="G5806" t="s">
        <v>134</v>
      </c>
      <c r="H5806" t="s">
        <v>135</v>
      </c>
      <c r="I5806" t="s">
        <v>136</v>
      </c>
      <c r="J5806" t="s">
        <v>137</v>
      </c>
      <c r="K5806" t="s">
        <v>138</v>
      </c>
      <c r="L5806" t="s">
        <v>16665</v>
      </c>
      <c r="M5806" t="s">
        <v>16666</v>
      </c>
      <c r="N5806">
        <v>1.4997222219999999</v>
      </c>
      <c r="O5806">
        <v>0</v>
      </c>
      <c r="P5806">
        <v>656</v>
      </c>
      <c r="Q5806">
        <v>0</v>
      </c>
      <c r="R5806">
        <v>7</v>
      </c>
      <c r="S5806">
        <v>4</v>
      </c>
      <c r="T5806">
        <v>105</v>
      </c>
      <c r="U5806">
        <v>1</v>
      </c>
      <c r="V5806">
        <v>1</v>
      </c>
      <c r="W5806">
        <v>0</v>
      </c>
      <c r="X5806">
        <v>116.45628590581562</v>
      </c>
      <c r="Y5806">
        <v>0</v>
      </c>
      <c r="Z5806">
        <v>10.928581810909186</v>
      </c>
      <c r="AA5806">
        <v>7.5394038224778335</v>
      </c>
      <c r="AB5806">
        <v>45.586382268625727</v>
      </c>
      <c r="AC5806">
        <v>92.361282341802379</v>
      </c>
      <c r="AD5806">
        <v>0</v>
      </c>
      <c r="AE5806">
        <v>272.87193614963076</v>
      </c>
    </row>
    <row r="5807" spans="1:31" x14ac:dyDescent="0.25">
      <c r="A5807">
        <v>2362053</v>
      </c>
      <c r="B5807">
        <v>1</v>
      </c>
      <c r="C5807" t="s">
        <v>80</v>
      </c>
      <c r="D5807" t="s">
        <v>93</v>
      </c>
      <c r="E5807" t="s">
        <v>225</v>
      </c>
      <c r="F5807" t="s">
        <v>16667</v>
      </c>
      <c r="G5807" t="s">
        <v>219</v>
      </c>
      <c r="H5807" t="s">
        <v>151</v>
      </c>
      <c r="I5807" t="s">
        <v>136</v>
      </c>
      <c r="J5807" t="s">
        <v>137</v>
      </c>
      <c r="K5807" t="s">
        <v>138</v>
      </c>
      <c r="L5807" t="s">
        <v>16668</v>
      </c>
      <c r="M5807" t="s">
        <v>16669</v>
      </c>
      <c r="N5807">
        <v>3.3444444440000001</v>
      </c>
      <c r="O5807">
        <v>0</v>
      </c>
      <c r="P5807">
        <v>3</v>
      </c>
      <c r="Q5807">
        <v>0</v>
      </c>
      <c r="R5807">
        <v>4</v>
      </c>
      <c r="S5807">
        <v>0</v>
      </c>
      <c r="T5807">
        <v>3</v>
      </c>
      <c r="U5807">
        <v>0</v>
      </c>
      <c r="V5807">
        <v>0</v>
      </c>
      <c r="W5807">
        <v>0</v>
      </c>
      <c r="X5807">
        <v>5.7015933104973708</v>
      </c>
      <c r="Y5807">
        <v>0</v>
      </c>
      <c r="Z5807">
        <v>37.792280853998143</v>
      </c>
      <c r="AA5807">
        <v>0</v>
      </c>
      <c r="AB5807">
        <v>14.586254959365881</v>
      </c>
      <c r="AC5807">
        <v>0</v>
      </c>
      <c r="AD5807">
        <v>0</v>
      </c>
      <c r="AE5807">
        <v>58.080129123861397</v>
      </c>
    </row>
    <row r="5808" spans="1:31" x14ac:dyDescent="0.25">
      <c r="A5808">
        <v>2361755</v>
      </c>
      <c r="B5808">
        <v>1</v>
      </c>
      <c r="C5808" t="s">
        <v>80</v>
      </c>
      <c r="D5808" t="s">
        <v>103</v>
      </c>
      <c r="E5808" t="s">
        <v>171</v>
      </c>
      <c r="F5808" t="s">
        <v>5499</v>
      </c>
      <c r="G5808" t="s">
        <v>168</v>
      </c>
      <c r="H5808" t="s">
        <v>135</v>
      </c>
      <c r="I5808" t="s">
        <v>136</v>
      </c>
      <c r="J5808" t="s">
        <v>137</v>
      </c>
      <c r="K5808" t="s">
        <v>138</v>
      </c>
      <c r="L5808" t="s">
        <v>16670</v>
      </c>
      <c r="M5808" t="s">
        <v>16671</v>
      </c>
      <c r="N5808">
        <v>0.91555555499999997</v>
      </c>
      <c r="O5808">
        <v>1</v>
      </c>
      <c r="P5808">
        <v>0</v>
      </c>
      <c r="Q5808">
        <v>3</v>
      </c>
      <c r="R5808">
        <v>0</v>
      </c>
      <c r="S5808">
        <v>12</v>
      </c>
      <c r="T5808">
        <v>1</v>
      </c>
      <c r="U5808">
        <v>3</v>
      </c>
      <c r="V5808">
        <v>0</v>
      </c>
      <c r="W5808">
        <v>0.6677386422760534</v>
      </c>
      <c r="X5808">
        <v>0</v>
      </c>
      <c r="Y5808">
        <v>59.563807767830305</v>
      </c>
      <c r="Z5808">
        <v>0</v>
      </c>
      <c r="AA5808">
        <v>203.90918379802952</v>
      </c>
      <c r="AB5808">
        <v>0</v>
      </c>
      <c r="AC5808">
        <v>25.54470524560158</v>
      </c>
      <c r="AD5808">
        <v>0</v>
      </c>
      <c r="AE5808">
        <v>289.68543545373745</v>
      </c>
    </row>
    <row r="5809" spans="1:31" x14ac:dyDescent="0.25">
      <c r="A5809">
        <v>2361930</v>
      </c>
      <c r="B5809">
        <v>1</v>
      </c>
      <c r="C5809" t="s">
        <v>81</v>
      </c>
      <c r="D5809" t="s">
        <v>112</v>
      </c>
      <c r="E5809" t="s">
        <v>225</v>
      </c>
      <c r="F5809" t="s">
        <v>16672</v>
      </c>
      <c r="G5809" t="s">
        <v>219</v>
      </c>
      <c r="H5809" t="s">
        <v>151</v>
      </c>
      <c r="I5809" t="s">
        <v>136</v>
      </c>
      <c r="J5809" t="s">
        <v>137</v>
      </c>
      <c r="K5809" t="s">
        <v>138</v>
      </c>
      <c r="L5809" t="s">
        <v>16673</v>
      </c>
      <c r="M5809" t="s">
        <v>16674</v>
      </c>
      <c r="N5809">
        <v>1.143333333</v>
      </c>
      <c r="O5809">
        <v>0</v>
      </c>
      <c r="P5809">
        <v>3</v>
      </c>
      <c r="Q5809">
        <v>0</v>
      </c>
      <c r="R5809">
        <v>3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0.23772738699923887</v>
      </c>
      <c r="Y5809">
        <v>0</v>
      </c>
      <c r="Z5809">
        <v>1.0855491199718024</v>
      </c>
      <c r="AA5809">
        <v>0</v>
      </c>
      <c r="AB5809">
        <v>0</v>
      </c>
      <c r="AC5809">
        <v>0</v>
      </c>
      <c r="AD5809">
        <v>0</v>
      </c>
      <c r="AE5809">
        <v>1.3232765069710413</v>
      </c>
    </row>
    <row r="5810" spans="1:31" x14ac:dyDescent="0.25">
      <c r="A5810">
        <v>2361767</v>
      </c>
      <c r="B5810">
        <v>1</v>
      </c>
      <c r="C5810" t="s">
        <v>81</v>
      </c>
      <c r="D5810" t="s">
        <v>119</v>
      </c>
      <c r="E5810" t="s">
        <v>166</v>
      </c>
      <c r="F5810" t="s">
        <v>2019</v>
      </c>
      <c r="G5810" t="s">
        <v>168</v>
      </c>
      <c r="H5810" t="s">
        <v>135</v>
      </c>
      <c r="I5810" t="s">
        <v>653</v>
      </c>
      <c r="J5810" t="s">
        <v>137</v>
      </c>
      <c r="K5810" t="s">
        <v>138</v>
      </c>
      <c r="L5810" t="s">
        <v>16675</v>
      </c>
      <c r="M5810" t="s">
        <v>16676</v>
      </c>
      <c r="N5810">
        <v>6.3888879999999997E-3</v>
      </c>
      <c r="O5810">
        <v>0</v>
      </c>
      <c r="P5810">
        <v>1008</v>
      </c>
      <c r="Q5810">
        <v>18</v>
      </c>
      <c r="R5810">
        <v>241</v>
      </c>
      <c r="S5810">
        <v>3</v>
      </c>
      <c r="T5810">
        <v>64</v>
      </c>
      <c r="U5810">
        <v>0</v>
      </c>
      <c r="V5810">
        <v>0</v>
      </c>
      <c r="W5810">
        <v>0</v>
      </c>
      <c r="X5810">
        <v>1.2650122475247125</v>
      </c>
      <c r="Y5810">
        <v>0.71123541659185219</v>
      </c>
      <c r="Z5810">
        <v>5.5763632368371621</v>
      </c>
      <c r="AA5810">
        <v>2.6117065050583331E-2</v>
      </c>
      <c r="AB5810">
        <v>0.16523474348196229</v>
      </c>
      <c r="AC5810">
        <v>0</v>
      </c>
      <c r="AD5810">
        <v>0</v>
      </c>
      <c r="AE5810">
        <v>7.7439627094862731</v>
      </c>
    </row>
    <row r="5811" spans="1:31" x14ac:dyDescent="0.25">
      <c r="A5811">
        <v>2361830</v>
      </c>
      <c r="B5811">
        <v>1</v>
      </c>
      <c r="C5811" t="s">
        <v>80</v>
      </c>
      <c r="D5811" t="s">
        <v>108</v>
      </c>
      <c r="E5811" t="s">
        <v>154</v>
      </c>
      <c r="F5811" t="s">
        <v>16677</v>
      </c>
      <c r="G5811" t="s">
        <v>244</v>
      </c>
      <c r="H5811" t="s">
        <v>151</v>
      </c>
      <c r="I5811" t="s">
        <v>136</v>
      </c>
      <c r="J5811" t="s">
        <v>137</v>
      </c>
      <c r="K5811" t="s">
        <v>245</v>
      </c>
      <c r="L5811" t="s">
        <v>16678</v>
      </c>
      <c r="M5811" t="s">
        <v>16679</v>
      </c>
      <c r="N5811">
        <v>7.71</v>
      </c>
      <c r="O5811">
        <v>0</v>
      </c>
      <c r="P5811">
        <v>38</v>
      </c>
      <c r="Q5811">
        <v>0</v>
      </c>
      <c r="R5811">
        <v>3</v>
      </c>
      <c r="S5811">
        <v>0</v>
      </c>
      <c r="T5811">
        <v>3</v>
      </c>
      <c r="U5811">
        <v>0</v>
      </c>
      <c r="V5811">
        <v>0</v>
      </c>
      <c r="W5811">
        <v>0</v>
      </c>
      <c r="X5811">
        <v>46.077461352150884</v>
      </c>
      <c r="Y5811">
        <v>0</v>
      </c>
      <c r="Z5811">
        <v>4.0903567851555342</v>
      </c>
      <c r="AA5811">
        <v>0</v>
      </c>
      <c r="AB5811">
        <v>1.27715871575186</v>
      </c>
      <c r="AC5811">
        <v>0</v>
      </c>
      <c r="AD5811">
        <v>0</v>
      </c>
      <c r="AE5811">
        <v>51.444976853058279</v>
      </c>
    </row>
    <row r="5812" spans="1:31" x14ac:dyDescent="0.25">
      <c r="A5812">
        <v>2361721</v>
      </c>
      <c r="B5812">
        <v>1</v>
      </c>
      <c r="C5812" t="s">
        <v>80</v>
      </c>
      <c r="D5812" t="s">
        <v>96</v>
      </c>
      <c r="E5812" t="s">
        <v>320</v>
      </c>
      <c r="F5812" t="s">
        <v>2090</v>
      </c>
      <c r="G5812" t="s">
        <v>168</v>
      </c>
      <c r="H5812" t="s">
        <v>135</v>
      </c>
      <c r="I5812" t="s">
        <v>136</v>
      </c>
      <c r="J5812" t="s">
        <v>137</v>
      </c>
      <c r="K5812" t="s">
        <v>138</v>
      </c>
      <c r="L5812" t="s">
        <v>16680</v>
      </c>
      <c r="M5812" t="s">
        <v>16681</v>
      </c>
      <c r="N5812">
        <v>0.12877583300000001</v>
      </c>
      <c r="O5812">
        <v>0</v>
      </c>
      <c r="P5812">
        <v>1615</v>
      </c>
      <c r="Q5812">
        <v>1</v>
      </c>
      <c r="R5812">
        <v>36</v>
      </c>
      <c r="S5812">
        <v>4</v>
      </c>
      <c r="T5812">
        <v>18</v>
      </c>
      <c r="U5812">
        <v>0</v>
      </c>
      <c r="V5812">
        <v>0</v>
      </c>
      <c r="W5812">
        <v>0</v>
      </c>
      <c r="X5812">
        <v>61.363629773027711</v>
      </c>
      <c r="Y5812">
        <v>0.17955117302852586</v>
      </c>
      <c r="Z5812">
        <v>1.5790150519731128</v>
      </c>
      <c r="AA5812">
        <v>8.4761109250133053</v>
      </c>
      <c r="AB5812">
        <v>6.7099642284998993</v>
      </c>
      <c r="AC5812">
        <v>0</v>
      </c>
      <c r="AD5812">
        <v>0</v>
      </c>
      <c r="AE5812">
        <v>78.308271151542556</v>
      </c>
    </row>
    <row r="5813" spans="1:31" x14ac:dyDescent="0.25">
      <c r="A5813">
        <v>2361784</v>
      </c>
      <c r="B5813">
        <v>1</v>
      </c>
      <c r="C5813" t="s">
        <v>80</v>
      </c>
      <c r="D5813" t="s">
        <v>98</v>
      </c>
      <c r="E5813" t="s">
        <v>171</v>
      </c>
      <c r="F5813" t="s">
        <v>16682</v>
      </c>
      <c r="G5813" t="s">
        <v>244</v>
      </c>
      <c r="H5813" t="s">
        <v>135</v>
      </c>
      <c r="I5813" t="s">
        <v>136</v>
      </c>
      <c r="J5813" t="s">
        <v>137</v>
      </c>
      <c r="K5813" t="s">
        <v>245</v>
      </c>
      <c r="L5813" t="s">
        <v>16683</v>
      </c>
      <c r="M5813" t="s">
        <v>16684</v>
      </c>
      <c r="N5813">
        <v>4.4427777769999999</v>
      </c>
      <c r="O5813">
        <v>0</v>
      </c>
      <c r="P5813">
        <v>200</v>
      </c>
      <c r="Q5813">
        <v>0</v>
      </c>
      <c r="R5813">
        <v>72</v>
      </c>
      <c r="S5813">
        <v>2</v>
      </c>
      <c r="T5813">
        <v>54</v>
      </c>
      <c r="U5813">
        <v>0</v>
      </c>
      <c r="V5813">
        <v>0</v>
      </c>
      <c r="W5813">
        <v>0</v>
      </c>
      <c r="X5813">
        <v>387.71762415119713</v>
      </c>
      <c r="Y5813">
        <v>0</v>
      </c>
      <c r="Z5813">
        <v>818.54646052387704</v>
      </c>
      <c r="AA5813">
        <v>11.242769430900184</v>
      </c>
      <c r="AB5813">
        <v>315.3028897564343</v>
      </c>
      <c r="AC5813">
        <v>0</v>
      </c>
      <c r="AD5813">
        <v>0</v>
      </c>
      <c r="AE5813">
        <v>1532.8097438624086</v>
      </c>
    </row>
    <row r="5814" spans="1:31" x14ac:dyDescent="0.25">
      <c r="A5814">
        <v>2361727</v>
      </c>
      <c r="B5814">
        <v>1</v>
      </c>
      <c r="C5814" t="s">
        <v>80</v>
      </c>
      <c r="D5814" t="s">
        <v>110</v>
      </c>
      <c r="E5814" t="s">
        <v>320</v>
      </c>
      <c r="F5814" t="s">
        <v>16685</v>
      </c>
      <c r="G5814" t="s">
        <v>168</v>
      </c>
      <c r="H5814" t="s">
        <v>135</v>
      </c>
      <c r="I5814" t="s">
        <v>136</v>
      </c>
      <c r="J5814" t="s">
        <v>137</v>
      </c>
      <c r="K5814" t="s">
        <v>138</v>
      </c>
      <c r="L5814" t="s">
        <v>16686</v>
      </c>
      <c r="M5814" t="s">
        <v>16687</v>
      </c>
      <c r="N5814">
        <v>0.76027777699999999</v>
      </c>
      <c r="O5814">
        <v>0</v>
      </c>
      <c r="P5814">
        <v>1770</v>
      </c>
      <c r="Q5814">
        <v>0</v>
      </c>
      <c r="R5814">
        <v>0</v>
      </c>
      <c r="S5814">
        <v>0</v>
      </c>
      <c r="T5814">
        <v>181</v>
      </c>
      <c r="U5814">
        <v>0</v>
      </c>
      <c r="V5814">
        <v>0</v>
      </c>
      <c r="W5814">
        <v>0</v>
      </c>
      <c r="X5814">
        <v>376.92334885060569</v>
      </c>
      <c r="Y5814">
        <v>0</v>
      </c>
      <c r="Z5814">
        <v>0</v>
      </c>
      <c r="AA5814">
        <v>0</v>
      </c>
      <c r="AB5814">
        <v>69.627292141860309</v>
      </c>
      <c r="AC5814">
        <v>0</v>
      </c>
      <c r="AD5814">
        <v>0</v>
      </c>
      <c r="AE5814">
        <v>446.55064099246601</v>
      </c>
    </row>
    <row r="5815" spans="1:31" x14ac:dyDescent="0.25">
      <c r="A5815">
        <v>2361893</v>
      </c>
      <c r="B5815">
        <v>1</v>
      </c>
      <c r="C5815" t="s">
        <v>80</v>
      </c>
      <c r="D5815" t="s">
        <v>93</v>
      </c>
      <c r="E5815" t="s">
        <v>225</v>
      </c>
      <c r="F5815" t="s">
        <v>16688</v>
      </c>
      <c r="G5815" t="s">
        <v>219</v>
      </c>
      <c r="H5815" t="s">
        <v>151</v>
      </c>
      <c r="I5815" t="s">
        <v>136</v>
      </c>
      <c r="J5815" t="s">
        <v>137</v>
      </c>
      <c r="K5815" t="s">
        <v>138</v>
      </c>
      <c r="L5815" t="s">
        <v>16689</v>
      </c>
      <c r="M5815" t="s">
        <v>16690</v>
      </c>
      <c r="N5815">
        <v>0.65055555499999995</v>
      </c>
      <c r="O5815">
        <v>0</v>
      </c>
      <c r="P5815">
        <v>0</v>
      </c>
      <c r="Q5815">
        <v>0</v>
      </c>
      <c r="R5815">
        <v>3</v>
      </c>
      <c r="S5815">
        <v>0</v>
      </c>
      <c r="T5815">
        <v>1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7.9332044182673087</v>
      </c>
      <c r="AA5815">
        <v>0</v>
      </c>
      <c r="AB5815">
        <v>0.51059648466340579</v>
      </c>
      <c r="AC5815">
        <v>0</v>
      </c>
      <c r="AD5815">
        <v>0</v>
      </c>
      <c r="AE5815">
        <v>8.4438009029307146</v>
      </c>
    </row>
    <row r="5816" spans="1:31" x14ac:dyDescent="0.25">
      <c r="A5816">
        <v>2361870</v>
      </c>
      <c r="B5816">
        <v>1</v>
      </c>
      <c r="C5816" t="s">
        <v>80</v>
      </c>
      <c r="D5816" t="s">
        <v>85</v>
      </c>
      <c r="E5816" t="s">
        <v>225</v>
      </c>
      <c r="F5816" t="s">
        <v>16691</v>
      </c>
      <c r="G5816" t="s">
        <v>177</v>
      </c>
      <c r="H5816" t="s">
        <v>151</v>
      </c>
      <c r="I5816" t="s">
        <v>136</v>
      </c>
      <c r="J5816" t="s">
        <v>137</v>
      </c>
      <c r="K5816" t="s">
        <v>138</v>
      </c>
      <c r="L5816" t="s">
        <v>16692</v>
      </c>
      <c r="M5816" t="s">
        <v>16693</v>
      </c>
      <c r="N5816">
        <v>3.0325000000000002</v>
      </c>
      <c r="O5816">
        <v>0</v>
      </c>
      <c r="P5816">
        <v>31</v>
      </c>
      <c r="Q5816">
        <v>0</v>
      </c>
      <c r="R5816">
        <v>0</v>
      </c>
      <c r="S5816">
        <v>0</v>
      </c>
      <c r="T5816">
        <v>9</v>
      </c>
      <c r="U5816">
        <v>0</v>
      </c>
      <c r="V5816">
        <v>0</v>
      </c>
      <c r="W5816">
        <v>0</v>
      </c>
      <c r="X5816">
        <v>24.992709783863191</v>
      </c>
      <c r="Y5816">
        <v>0</v>
      </c>
      <c r="Z5816">
        <v>0</v>
      </c>
      <c r="AA5816">
        <v>0</v>
      </c>
      <c r="AB5816">
        <v>11.571773127014751</v>
      </c>
      <c r="AC5816">
        <v>0</v>
      </c>
      <c r="AD5816">
        <v>0</v>
      </c>
      <c r="AE5816">
        <v>36.564482910877942</v>
      </c>
    </row>
    <row r="5817" spans="1:31" x14ac:dyDescent="0.25">
      <c r="A5817">
        <v>2361807</v>
      </c>
      <c r="B5817">
        <v>1</v>
      </c>
      <c r="C5817" t="s">
        <v>80</v>
      </c>
      <c r="D5817" t="s">
        <v>84</v>
      </c>
      <c r="E5817" t="s">
        <v>148</v>
      </c>
      <c r="F5817" t="s">
        <v>16694</v>
      </c>
      <c r="G5817" t="s">
        <v>181</v>
      </c>
      <c r="H5817" t="s">
        <v>151</v>
      </c>
      <c r="I5817" t="s">
        <v>136</v>
      </c>
      <c r="J5817" t="s">
        <v>137</v>
      </c>
      <c r="K5817" t="s">
        <v>138</v>
      </c>
      <c r="L5817" t="s">
        <v>16695</v>
      </c>
      <c r="M5817" t="s">
        <v>16696</v>
      </c>
      <c r="N5817">
        <v>7.8827777770000003</v>
      </c>
      <c r="O5817">
        <v>0</v>
      </c>
      <c r="P5817">
        <v>7</v>
      </c>
      <c r="Q5817">
        <v>0</v>
      </c>
      <c r="R5817">
        <v>0</v>
      </c>
      <c r="S5817">
        <v>0</v>
      </c>
      <c r="T5817">
        <v>2</v>
      </c>
      <c r="U5817">
        <v>0</v>
      </c>
      <c r="V5817">
        <v>0</v>
      </c>
      <c r="W5817">
        <v>0</v>
      </c>
      <c r="X5817">
        <v>14.704905054068639</v>
      </c>
      <c r="Y5817">
        <v>0</v>
      </c>
      <c r="Z5817">
        <v>0</v>
      </c>
      <c r="AA5817">
        <v>0</v>
      </c>
      <c r="AB5817">
        <v>28.69449271822231</v>
      </c>
      <c r="AC5817">
        <v>0</v>
      </c>
      <c r="AD5817">
        <v>0</v>
      </c>
      <c r="AE5817">
        <v>43.399397772290953</v>
      </c>
    </row>
    <row r="5818" spans="1:31" x14ac:dyDescent="0.25">
      <c r="A5818">
        <v>2361850</v>
      </c>
      <c r="B5818">
        <v>1</v>
      </c>
      <c r="C5818" t="s">
        <v>80</v>
      </c>
      <c r="D5818" t="s">
        <v>102</v>
      </c>
      <c r="E5818" t="s">
        <v>166</v>
      </c>
      <c r="F5818" t="s">
        <v>16697</v>
      </c>
      <c r="G5818" t="s">
        <v>244</v>
      </c>
      <c r="H5818" t="s">
        <v>135</v>
      </c>
      <c r="I5818" t="s">
        <v>136</v>
      </c>
      <c r="J5818" t="s">
        <v>137</v>
      </c>
      <c r="K5818" t="s">
        <v>245</v>
      </c>
      <c r="L5818" t="s">
        <v>16698</v>
      </c>
      <c r="M5818" t="s">
        <v>16699</v>
      </c>
      <c r="N5818">
        <v>6.6547222220000002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2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483.78080756663428</v>
      </c>
      <c r="AD5818">
        <v>0</v>
      </c>
      <c r="AE5818">
        <v>483.78080756663428</v>
      </c>
    </row>
    <row r="5819" spans="1:31" x14ac:dyDescent="0.25">
      <c r="A5819">
        <v>2361707</v>
      </c>
      <c r="B5819">
        <v>1</v>
      </c>
      <c r="C5819" t="s">
        <v>80</v>
      </c>
      <c r="D5819" t="s">
        <v>88</v>
      </c>
      <c r="E5819" t="s">
        <v>132</v>
      </c>
      <c r="F5819" t="s">
        <v>16700</v>
      </c>
      <c r="G5819" t="s">
        <v>244</v>
      </c>
      <c r="H5819" t="s">
        <v>135</v>
      </c>
      <c r="I5819" t="s">
        <v>136</v>
      </c>
      <c r="J5819" t="s">
        <v>137</v>
      </c>
      <c r="K5819" t="s">
        <v>245</v>
      </c>
      <c r="L5819" t="s">
        <v>16701</v>
      </c>
      <c r="M5819" t="s">
        <v>16702</v>
      </c>
      <c r="N5819">
        <v>0.91666666600000002</v>
      </c>
      <c r="O5819">
        <v>0</v>
      </c>
      <c r="P5819">
        <v>147</v>
      </c>
      <c r="Q5819">
        <v>0</v>
      </c>
      <c r="R5819">
        <v>0</v>
      </c>
      <c r="S5819">
        <v>3</v>
      </c>
      <c r="T5819">
        <v>1</v>
      </c>
      <c r="U5819">
        <v>0</v>
      </c>
      <c r="V5819">
        <v>0</v>
      </c>
      <c r="W5819">
        <v>0</v>
      </c>
      <c r="X5819">
        <v>90.788712591351455</v>
      </c>
      <c r="Y5819">
        <v>0</v>
      </c>
      <c r="Z5819">
        <v>0</v>
      </c>
      <c r="AA5819">
        <v>170.27728734008025</v>
      </c>
      <c r="AB5819">
        <v>0.36086289172266672</v>
      </c>
      <c r="AC5819">
        <v>0</v>
      </c>
      <c r="AD5819">
        <v>0</v>
      </c>
      <c r="AE5819">
        <v>261.42686282315435</v>
      </c>
    </row>
    <row r="5820" spans="1:31" x14ac:dyDescent="0.25">
      <c r="A5820">
        <v>2361787</v>
      </c>
      <c r="B5820">
        <v>1</v>
      </c>
      <c r="C5820" t="s">
        <v>81</v>
      </c>
      <c r="D5820" t="s">
        <v>124</v>
      </c>
      <c r="E5820" t="s">
        <v>166</v>
      </c>
      <c r="F5820" t="s">
        <v>16703</v>
      </c>
      <c r="G5820" t="s">
        <v>244</v>
      </c>
      <c r="H5820" t="s">
        <v>135</v>
      </c>
      <c r="I5820" t="s">
        <v>136</v>
      </c>
      <c r="J5820" t="s">
        <v>137</v>
      </c>
      <c r="K5820" t="s">
        <v>245</v>
      </c>
      <c r="L5820" t="s">
        <v>16704</v>
      </c>
      <c r="M5820" t="s">
        <v>16705</v>
      </c>
      <c r="N5820">
        <v>4.1566666659999996</v>
      </c>
      <c r="O5820">
        <v>1</v>
      </c>
      <c r="P5820">
        <v>1052</v>
      </c>
      <c r="Q5820">
        <v>10</v>
      </c>
      <c r="R5820">
        <v>23</v>
      </c>
      <c r="S5820">
        <v>4</v>
      </c>
      <c r="T5820">
        <v>103</v>
      </c>
      <c r="U5820">
        <v>1</v>
      </c>
      <c r="V5820">
        <v>0</v>
      </c>
      <c r="W5820">
        <v>7.2777309654406128</v>
      </c>
      <c r="X5820">
        <v>901.65599014656505</v>
      </c>
      <c r="Y5820">
        <v>179.70173166175101</v>
      </c>
      <c r="Z5820">
        <v>160.35779937518498</v>
      </c>
      <c r="AA5820">
        <v>109.1190673853763</v>
      </c>
      <c r="AB5820">
        <v>315.98017787346225</v>
      </c>
      <c r="AC5820">
        <v>97.798396721638099</v>
      </c>
      <c r="AD5820">
        <v>0</v>
      </c>
      <c r="AE5820">
        <v>1771.8908941294183</v>
      </c>
    </row>
    <row r="5821" spans="1:31" x14ac:dyDescent="0.25">
      <c r="A5821">
        <v>2361956</v>
      </c>
      <c r="B5821">
        <v>1</v>
      </c>
      <c r="C5821" t="s">
        <v>80</v>
      </c>
      <c r="D5821" t="s">
        <v>107</v>
      </c>
      <c r="E5821" t="s">
        <v>171</v>
      </c>
      <c r="F5821" t="s">
        <v>16706</v>
      </c>
      <c r="G5821" t="s">
        <v>168</v>
      </c>
      <c r="H5821" t="s">
        <v>135</v>
      </c>
      <c r="I5821" t="s">
        <v>136</v>
      </c>
      <c r="J5821" t="s">
        <v>137</v>
      </c>
      <c r="K5821" t="s">
        <v>138</v>
      </c>
      <c r="L5821" t="s">
        <v>16707</v>
      </c>
      <c r="M5821" t="s">
        <v>16708</v>
      </c>
      <c r="N5821">
        <v>1.019722222</v>
      </c>
      <c r="O5821">
        <v>1</v>
      </c>
      <c r="P5821">
        <v>1851</v>
      </c>
      <c r="Q5821">
        <v>0</v>
      </c>
      <c r="R5821">
        <v>1</v>
      </c>
      <c r="S5821">
        <v>0</v>
      </c>
      <c r="T5821">
        <v>124</v>
      </c>
      <c r="U5821">
        <v>0</v>
      </c>
      <c r="V5821">
        <v>2</v>
      </c>
      <c r="W5821">
        <v>32.380226262096457</v>
      </c>
      <c r="X5821">
        <v>592.52342563133811</v>
      </c>
      <c r="Y5821">
        <v>0</v>
      </c>
      <c r="Z5821">
        <v>19.76226127146921</v>
      </c>
      <c r="AA5821">
        <v>0</v>
      </c>
      <c r="AB5821">
        <v>219.26166387312952</v>
      </c>
      <c r="AC5821">
        <v>0</v>
      </c>
      <c r="AD5821">
        <v>1.8328766399015497</v>
      </c>
      <c r="AE5821">
        <v>865.76045367793495</v>
      </c>
    </row>
    <row r="5822" spans="1:31" x14ac:dyDescent="0.25">
      <c r="A5822">
        <v>2361933</v>
      </c>
      <c r="B5822">
        <v>1</v>
      </c>
      <c r="C5822" t="s">
        <v>81</v>
      </c>
      <c r="D5822" t="s">
        <v>122</v>
      </c>
      <c r="E5822" t="s">
        <v>148</v>
      </c>
      <c r="F5822" t="s">
        <v>16709</v>
      </c>
      <c r="G5822" t="s">
        <v>181</v>
      </c>
      <c r="H5822" t="s">
        <v>151</v>
      </c>
      <c r="I5822" t="s">
        <v>136</v>
      </c>
      <c r="J5822" t="s">
        <v>137</v>
      </c>
      <c r="K5822" t="s">
        <v>138</v>
      </c>
      <c r="L5822" t="s">
        <v>16710</v>
      </c>
      <c r="M5822" t="s">
        <v>16711</v>
      </c>
      <c r="N5822">
        <v>0.34916666600000001</v>
      </c>
      <c r="O5822">
        <v>0</v>
      </c>
      <c r="P5822">
        <v>3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0.16572798889947252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0.16572798889947252</v>
      </c>
    </row>
    <row r="5823" spans="1:31" x14ac:dyDescent="0.25">
      <c r="A5823">
        <v>2361910</v>
      </c>
      <c r="B5823">
        <v>1</v>
      </c>
      <c r="C5823" t="s">
        <v>80</v>
      </c>
      <c r="D5823" t="s">
        <v>104</v>
      </c>
      <c r="E5823" t="s">
        <v>148</v>
      </c>
      <c r="F5823" t="s">
        <v>16712</v>
      </c>
      <c r="G5823" t="s">
        <v>160</v>
      </c>
      <c r="H5823" t="s">
        <v>151</v>
      </c>
      <c r="I5823" t="s">
        <v>136</v>
      </c>
      <c r="J5823" t="s">
        <v>137</v>
      </c>
      <c r="K5823" t="s">
        <v>138</v>
      </c>
      <c r="L5823" t="s">
        <v>16713</v>
      </c>
      <c r="M5823" t="s">
        <v>16714</v>
      </c>
      <c r="N5823">
        <v>1.8830555550000001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1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0.25164815151880837</v>
      </c>
      <c r="AC5823">
        <v>0</v>
      </c>
      <c r="AD5823">
        <v>0</v>
      </c>
      <c r="AE5823">
        <v>0.25164815151880837</v>
      </c>
    </row>
    <row r="5824" spans="1:31" x14ac:dyDescent="0.25">
      <c r="A5824">
        <v>2361724</v>
      </c>
      <c r="B5824">
        <v>1</v>
      </c>
      <c r="C5824" t="s">
        <v>80</v>
      </c>
      <c r="D5824" t="s">
        <v>92</v>
      </c>
      <c r="E5824" t="s">
        <v>166</v>
      </c>
      <c r="F5824" t="s">
        <v>10604</v>
      </c>
      <c r="G5824" t="s">
        <v>168</v>
      </c>
      <c r="H5824" t="s">
        <v>135</v>
      </c>
      <c r="I5824" t="s">
        <v>136</v>
      </c>
      <c r="J5824" t="s">
        <v>137</v>
      </c>
      <c r="K5824" t="s">
        <v>138</v>
      </c>
      <c r="L5824" t="s">
        <v>16715</v>
      </c>
      <c r="M5824" t="s">
        <v>16716</v>
      </c>
      <c r="N5824">
        <v>1.198055555</v>
      </c>
      <c r="O5824">
        <v>0</v>
      </c>
      <c r="P5824">
        <v>92</v>
      </c>
      <c r="Q5824">
        <v>7</v>
      </c>
      <c r="R5824">
        <v>19</v>
      </c>
      <c r="S5824">
        <v>4</v>
      </c>
      <c r="T5824">
        <v>6</v>
      </c>
      <c r="U5824">
        <v>0</v>
      </c>
      <c r="V5824">
        <v>0</v>
      </c>
      <c r="W5824">
        <v>0</v>
      </c>
      <c r="X5824">
        <v>25.752217402343128</v>
      </c>
      <c r="Y5824">
        <v>80.480147107859565</v>
      </c>
      <c r="Z5824">
        <v>4.0298253722399586</v>
      </c>
      <c r="AA5824">
        <v>142.25757344537249</v>
      </c>
      <c r="AB5824">
        <v>8.1323601159139987</v>
      </c>
      <c r="AC5824">
        <v>0</v>
      </c>
      <c r="AD5824">
        <v>0</v>
      </c>
      <c r="AE5824">
        <v>260.65212344372918</v>
      </c>
    </row>
    <row r="5825" spans="1:31" x14ac:dyDescent="0.25">
      <c r="A5825">
        <v>2361827</v>
      </c>
      <c r="B5825">
        <v>1</v>
      </c>
      <c r="C5825" t="s">
        <v>81</v>
      </c>
      <c r="D5825" t="s">
        <v>128</v>
      </c>
      <c r="E5825" t="s">
        <v>171</v>
      </c>
      <c r="F5825" t="s">
        <v>16717</v>
      </c>
      <c r="G5825" t="s">
        <v>244</v>
      </c>
      <c r="H5825" t="s">
        <v>135</v>
      </c>
      <c r="I5825" t="s">
        <v>136</v>
      </c>
      <c r="J5825" t="s">
        <v>137</v>
      </c>
      <c r="K5825" t="s">
        <v>245</v>
      </c>
      <c r="L5825" t="s">
        <v>16718</v>
      </c>
      <c r="M5825" t="s">
        <v>16719</v>
      </c>
      <c r="N5825">
        <v>2.4474999999999998</v>
      </c>
      <c r="O5825">
        <v>0</v>
      </c>
      <c r="P5825">
        <v>0</v>
      </c>
      <c r="Q5825">
        <v>0</v>
      </c>
      <c r="R5825">
        <v>0</v>
      </c>
      <c r="S5825">
        <v>1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4.1081761387210411</v>
      </c>
      <c r="AB5825">
        <v>0</v>
      </c>
      <c r="AC5825">
        <v>0</v>
      </c>
      <c r="AD5825">
        <v>0</v>
      </c>
      <c r="AE5825">
        <v>4.1081761387210411</v>
      </c>
    </row>
    <row r="5826" spans="1:31" x14ac:dyDescent="0.25">
      <c r="A5826">
        <v>2361847</v>
      </c>
      <c r="B5826">
        <v>1</v>
      </c>
      <c r="C5826" t="s">
        <v>80</v>
      </c>
      <c r="D5826" t="s">
        <v>102</v>
      </c>
      <c r="E5826" t="s">
        <v>166</v>
      </c>
      <c r="F5826" t="s">
        <v>16720</v>
      </c>
      <c r="G5826" t="s">
        <v>244</v>
      </c>
      <c r="H5826" t="s">
        <v>135</v>
      </c>
      <c r="I5826" t="s">
        <v>136</v>
      </c>
      <c r="J5826" t="s">
        <v>137</v>
      </c>
      <c r="K5826" t="s">
        <v>245</v>
      </c>
      <c r="L5826" t="s">
        <v>16721</v>
      </c>
      <c r="M5826" t="s">
        <v>16722</v>
      </c>
      <c r="N5826">
        <v>6.7405555550000003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1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61.914395151514206</v>
      </c>
      <c r="AD5826">
        <v>0</v>
      </c>
      <c r="AE5826">
        <v>61.914395151514206</v>
      </c>
    </row>
    <row r="5827" spans="1:31" x14ac:dyDescent="0.25">
      <c r="A5827">
        <v>2361867</v>
      </c>
      <c r="B5827">
        <v>1</v>
      </c>
      <c r="C5827" t="s">
        <v>81</v>
      </c>
      <c r="D5827" t="s">
        <v>127</v>
      </c>
      <c r="E5827" t="s">
        <v>154</v>
      </c>
      <c r="F5827" t="s">
        <v>16723</v>
      </c>
      <c r="G5827" t="s">
        <v>1306</v>
      </c>
      <c r="H5827" t="s">
        <v>151</v>
      </c>
      <c r="I5827" t="s">
        <v>136</v>
      </c>
      <c r="J5827" t="s">
        <v>137</v>
      </c>
      <c r="K5827" t="s">
        <v>138</v>
      </c>
      <c r="L5827" t="s">
        <v>16724</v>
      </c>
      <c r="M5827" t="s">
        <v>16725</v>
      </c>
      <c r="N5827">
        <v>1.8561111109999999</v>
      </c>
      <c r="O5827">
        <v>0</v>
      </c>
      <c r="P5827">
        <v>491</v>
      </c>
      <c r="Q5827">
        <v>0</v>
      </c>
      <c r="R5827">
        <v>0</v>
      </c>
      <c r="S5827">
        <v>0</v>
      </c>
      <c r="T5827">
        <v>56</v>
      </c>
      <c r="U5827">
        <v>0</v>
      </c>
      <c r="V5827">
        <v>0</v>
      </c>
      <c r="W5827">
        <v>0</v>
      </c>
      <c r="X5827">
        <v>228.48136664430461</v>
      </c>
      <c r="Y5827">
        <v>0</v>
      </c>
      <c r="Z5827">
        <v>0</v>
      </c>
      <c r="AA5827">
        <v>0</v>
      </c>
      <c r="AB5827">
        <v>80.184745568458382</v>
      </c>
      <c r="AC5827">
        <v>0</v>
      </c>
      <c r="AD5827">
        <v>0</v>
      </c>
      <c r="AE5827">
        <v>308.66611221276298</v>
      </c>
    </row>
    <row r="5828" spans="1:31" x14ac:dyDescent="0.25">
      <c r="A5828">
        <v>2361890</v>
      </c>
      <c r="B5828">
        <v>1</v>
      </c>
      <c r="C5828" t="s">
        <v>80</v>
      </c>
      <c r="D5828" t="s">
        <v>108</v>
      </c>
      <c r="E5828" t="s">
        <v>148</v>
      </c>
      <c r="F5828" t="s">
        <v>2750</v>
      </c>
      <c r="G5828" t="s">
        <v>160</v>
      </c>
      <c r="H5828" t="s">
        <v>151</v>
      </c>
      <c r="I5828" t="s">
        <v>136</v>
      </c>
      <c r="J5828" t="s">
        <v>137</v>
      </c>
      <c r="K5828" t="s">
        <v>138</v>
      </c>
      <c r="L5828" t="s">
        <v>16726</v>
      </c>
      <c r="M5828" t="s">
        <v>16727</v>
      </c>
      <c r="N5828">
        <v>3.9336111109999998</v>
      </c>
      <c r="O5828">
        <v>0</v>
      </c>
      <c r="P5828">
        <v>1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1.8110865583602112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1.8110865583602112</v>
      </c>
    </row>
    <row r="5829" spans="1:31" x14ac:dyDescent="0.25">
      <c r="A5829">
        <v>2362102</v>
      </c>
      <c r="B5829">
        <v>1</v>
      </c>
      <c r="C5829" t="s">
        <v>81</v>
      </c>
      <c r="D5829" t="s">
        <v>122</v>
      </c>
      <c r="E5829" t="s">
        <v>225</v>
      </c>
      <c r="F5829" t="s">
        <v>16728</v>
      </c>
      <c r="G5829" t="s">
        <v>1730</v>
      </c>
      <c r="H5829" t="s">
        <v>151</v>
      </c>
      <c r="I5829" t="s">
        <v>136</v>
      </c>
      <c r="J5829" t="s">
        <v>137</v>
      </c>
      <c r="K5829" t="s">
        <v>138</v>
      </c>
      <c r="L5829" t="s">
        <v>16729</v>
      </c>
      <c r="M5829" t="s">
        <v>16730</v>
      </c>
      <c r="N5829">
        <v>1.8405555549999999</v>
      </c>
      <c r="O5829">
        <v>0</v>
      </c>
      <c r="P5829">
        <v>33</v>
      </c>
      <c r="Q5829">
        <v>0</v>
      </c>
      <c r="R5829">
        <v>0</v>
      </c>
      <c r="S5829">
        <v>0</v>
      </c>
      <c r="T5829">
        <v>2</v>
      </c>
      <c r="U5829">
        <v>0</v>
      </c>
      <c r="V5829">
        <v>0</v>
      </c>
      <c r="W5829">
        <v>0</v>
      </c>
      <c r="X5829">
        <v>6.0376890365810896</v>
      </c>
      <c r="Y5829">
        <v>0</v>
      </c>
      <c r="Z5829">
        <v>0</v>
      </c>
      <c r="AA5829">
        <v>0</v>
      </c>
      <c r="AB5829">
        <v>0.17389376176754995</v>
      </c>
      <c r="AC5829">
        <v>0</v>
      </c>
      <c r="AD5829">
        <v>0</v>
      </c>
      <c r="AE5829">
        <v>6.2115827983486396</v>
      </c>
    </row>
    <row r="5830" spans="1:31" x14ac:dyDescent="0.25">
      <c r="A5830">
        <v>2361853</v>
      </c>
      <c r="B5830">
        <v>1</v>
      </c>
      <c r="C5830" t="s">
        <v>81</v>
      </c>
      <c r="D5830" t="s">
        <v>113</v>
      </c>
      <c r="E5830" t="s">
        <v>171</v>
      </c>
      <c r="F5830" t="s">
        <v>16731</v>
      </c>
      <c r="G5830" t="s">
        <v>168</v>
      </c>
      <c r="H5830" t="s">
        <v>135</v>
      </c>
      <c r="I5830" t="s">
        <v>653</v>
      </c>
      <c r="J5830" t="s">
        <v>137</v>
      </c>
      <c r="K5830" t="s">
        <v>138</v>
      </c>
      <c r="L5830" t="s">
        <v>16732</v>
      </c>
      <c r="M5830" t="s">
        <v>16733</v>
      </c>
      <c r="N5830">
        <v>1.1111111E-2</v>
      </c>
      <c r="O5830">
        <v>2</v>
      </c>
      <c r="P5830">
        <v>415</v>
      </c>
      <c r="Q5830">
        <v>27</v>
      </c>
      <c r="R5830">
        <v>92</v>
      </c>
      <c r="S5830">
        <v>8</v>
      </c>
      <c r="T5830">
        <v>10</v>
      </c>
      <c r="U5830">
        <v>0</v>
      </c>
      <c r="V5830">
        <v>0</v>
      </c>
      <c r="W5830">
        <v>6.6158454235000011E-3</v>
      </c>
      <c r="X5830">
        <v>0.73373459131186658</v>
      </c>
      <c r="Y5830">
        <v>1.726115345196978</v>
      </c>
      <c r="Z5830">
        <v>2.3175187320159112</v>
      </c>
      <c r="AA5830">
        <v>1.001171376848889</v>
      </c>
      <c r="AB5830">
        <v>7.8758640644422215E-2</v>
      </c>
      <c r="AC5830">
        <v>0</v>
      </c>
      <c r="AD5830">
        <v>0</v>
      </c>
      <c r="AE5830">
        <v>5.8639145314415675</v>
      </c>
    </row>
    <row r="5831" spans="1:31" x14ac:dyDescent="0.25">
      <c r="A5831">
        <v>2361996</v>
      </c>
      <c r="B5831">
        <v>1</v>
      </c>
      <c r="C5831" t="s">
        <v>80</v>
      </c>
      <c r="D5831" t="s">
        <v>93</v>
      </c>
      <c r="E5831" t="s">
        <v>166</v>
      </c>
      <c r="F5831" t="s">
        <v>3141</v>
      </c>
      <c r="G5831" t="s">
        <v>168</v>
      </c>
      <c r="H5831" t="s">
        <v>135</v>
      </c>
      <c r="I5831" t="s">
        <v>136</v>
      </c>
      <c r="J5831" t="s">
        <v>137</v>
      </c>
      <c r="K5831" t="s">
        <v>138</v>
      </c>
      <c r="L5831" t="s">
        <v>16734</v>
      </c>
      <c r="M5831" t="s">
        <v>16735</v>
      </c>
      <c r="N5831">
        <v>0.54638888799999996</v>
      </c>
      <c r="O5831">
        <v>3</v>
      </c>
      <c r="P5831">
        <v>260</v>
      </c>
      <c r="Q5831">
        <v>38</v>
      </c>
      <c r="R5831">
        <v>31</v>
      </c>
      <c r="S5831">
        <v>6</v>
      </c>
      <c r="T5831">
        <v>35</v>
      </c>
      <c r="U5831">
        <v>0</v>
      </c>
      <c r="V5831">
        <v>0</v>
      </c>
      <c r="W5831">
        <v>1.7998016397982639</v>
      </c>
      <c r="X5831">
        <v>42.411316428687641</v>
      </c>
      <c r="Y5831">
        <v>114.54205417972273</v>
      </c>
      <c r="Z5831">
        <v>69.977549893786644</v>
      </c>
      <c r="AA5831">
        <v>20.029502338254034</v>
      </c>
      <c r="AB5831">
        <v>20.61615823703314</v>
      </c>
      <c r="AC5831">
        <v>0</v>
      </c>
      <c r="AD5831">
        <v>0</v>
      </c>
      <c r="AE5831">
        <v>269.37638271728241</v>
      </c>
    </row>
    <row r="5832" spans="1:31" x14ac:dyDescent="0.25">
      <c r="A5832">
        <v>2361747</v>
      </c>
      <c r="B5832">
        <v>1</v>
      </c>
      <c r="C5832" t="s">
        <v>80</v>
      </c>
      <c r="D5832" t="s">
        <v>101</v>
      </c>
      <c r="E5832" t="s">
        <v>132</v>
      </c>
      <c r="F5832" t="s">
        <v>16736</v>
      </c>
      <c r="G5832" t="s">
        <v>168</v>
      </c>
      <c r="H5832" t="s">
        <v>135</v>
      </c>
      <c r="I5832" t="s">
        <v>136</v>
      </c>
      <c r="J5832" t="s">
        <v>137</v>
      </c>
      <c r="K5832" t="s">
        <v>138</v>
      </c>
      <c r="L5832" t="s">
        <v>16737</v>
      </c>
      <c r="M5832" t="s">
        <v>16738</v>
      </c>
      <c r="N5832">
        <v>1.4102777769999999</v>
      </c>
      <c r="O5832">
        <v>0</v>
      </c>
      <c r="P5832">
        <v>0</v>
      </c>
      <c r="Q5832">
        <v>0</v>
      </c>
      <c r="R5832">
        <v>0</v>
      </c>
      <c r="S5832">
        <v>1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1.8632855090020277</v>
      </c>
      <c r="AB5832">
        <v>0</v>
      </c>
      <c r="AC5832">
        <v>0</v>
      </c>
      <c r="AD5832">
        <v>0</v>
      </c>
      <c r="AE5832">
        <v>1.8632855090020277</v>
      </c>
    </row>
    <row r="5833" spans="1:31" x14ac:dyDescent="0.25">
      <c r="A5833">
        <v>2361704</v>
      </c>
      <c r="B5833">
        <v>1</v>
      </c>
      <c r="C5833" t="s">
        <v>80</v>
      </c>
      <c r="D5833" t="s">
        <v>86</v>
      </c>
      <c r="E5833" t="s">
        <v>154</v>
      </c>
      <c r="F5833" t="s">
        <v>6692</v>
      </c>
      <c r="G5833" t="s">
        <v>156</v>
      </c>
      <c r="H5833" t="s">
        <v>151</v>
      </c>
      <c r="I5833" t="s">
        <v>136</v>
      </c>
      <c r="J5833" t="s">
        <v>137</v>
      </c>
      <c r="K5833" t="s">
        <v>138</v>
      </c>
      <c r="L5833" t="s">
        <v>16739</v>
      </c>
      <c r="M5833" t="s">
        <v>16740</v>
      </c>
      <c r="N5833">
        <v>0.33388888799999999</v>
      </c>
      <c r="O5833">
        <v>0</v>
      </c>
      <c r="P5833">
        <v>522</v>
      </c>
      <c r="Q5833">
        <v>0</v>
      </c>
      <c r="R5833">
        <v>0</v>
      </c>
      <c r="S5833">
        <v>0</v>
      </c>
      <c r="T5833">
        <v>32</v>
      </c>
      <c r="U5833">
        <v>0</v>
      </c>
      <c r="V5833">
        <v>0</v>
      </c>
      <c r="W5833">
        <v>0</v>
      </c>
      <c r="X5833">
        <v>55.388315635449494</v>
      </c>
      <c r="Y5833">
        <v>0</v>
      </c>
      <c r="Z5833">
        <v>0</v>
      </c>
      <c r="AA5833">
        <v>0</v>
      </c>
      <c r="AB5833">
        <v>9.6113553104712324</v>
      </c>
      <c r="AC5833">
        <v>0</v>
      </c>
      <c r="AD5833">
        <v>0</v>
      </c>
      <c r="AE5833">
        <v>64.999670945920727</v>
      </c>
    </row>
    <row r="5834" spans="1:31" x14ac:dyDescent="0.25">
      <c r="A5834">
        <v>2361713</v>
      </c>
      <c r="B5834">
        <v>1</v>
      </c>
      <c r="C5834" t="s">
        <v>80</v>
      </c>
      <c r="D5834" t="s">
        <v>88</v>
      </c>
      <c r="E5834" t="s">
        <v>320</v>
      </c>
      <c r="F5834" t="s">
        <v>16741</v>
      </c>
      <c r="G5834" t="s">
        <v>328</v>
      </c>
      <c r="H5834" t="s">
        <v>2280</v>
      </c>
      <c r="I5834" t="s">
        <v>136</v>
      </c>
      <c r="J5834" t="s">
        <v>137</v>
      </c>
      <c r="K5834" t="s">
        <v>245</v>
      </c>
      <c r="L5834" t="s">
        <v>16742</v>
      </c>
      <c r="M5834" t="s">
        <v>16743</v>
      </c>
      <c r="N5834">
        <v>9.1916665999999994E-2</v>
      </c>
      <c r="O5834">
        <v>1</v>
      </c>
      <c r="P5834">
        <v>8001</v>
      </c>
      <c r="Q5834">
        <v>0</v>
      </c>
      <c r="R5834">
        <v>2</v>
      </c>
      <c r="S5834">
        <v>13</v>
      </c>
      <c r="T5834">
        <v>1145</v>
      </c>
      <c r="U5834">
        <v>5</v>
      </c>
      <c r="V5834">
        <v>8</v>
      </c>
      <c r="W5834">
        <v>0.80319216737787491</v>
      </c>
      <c r="X5834">
        <v>213.32582094275787</v>
      </c>
      <c r="Y5834">
        <v>0</v>
      </c>
      <c r="Z5834">
        <v>3.7309368796699993E-2</v>
      </c>
      <c r="AA5834">
        <v>26.669633895980351</v>
      </c>
      <c r="AB5834">
        <v>94.202830686027013</v>
      </c>
      <c r="AC5834">
        <v>9.5308560689587658</v>
      </c>
      <c r="AD5834">
        <v>2.3660996761286497</v>
      </c>
      <c r="AE5834">
        <v>346.93574280602729</v>
      </c>
    </row>
    <row r="5835" spans="1:31" x14ac:dyDescent="0.25">
      <c r="A5835">
        <v>2361813</v>
      </c>
      <c r="B5835">
        <v>1</v>
      </c>
      <c r="C5835" t="s">
        <v>80</v>
      </c>
      <c r="D5835" t="s">
        <v>93</v>
      </c>
      <c r="E5835" t="s">
        <v>166</v>
      </c>
      <c r="F5835" t="s">
        <v>16744</v>
      </c>
      <c r="G5835" t="s">
        <v>244</v>
      </c>
      <c r="H5835" t="s">
        <v>135</v>
      </c>
      <c r="I5835" t="s">
        <v>136</v>
      </c>
      <c r="J5835" t="s">
        <v>137</v>
      </c>
      <c r="K5835" t="s">
        <v>245</v>
      </c>
      <c r="L5835" t="s">
        <v>16745</v>
      </c>
      <c r="M5835" t="s">
        <v>16746</v>
      </c>
      <c r="N5835">
        <v>7.7450000000000001</v>
      </c>
      <c r="O5835">
        <v>0</v>
      </c>
      <c r="P5835">
        <v>6554</v>
      </c>
      <c r="Q5835">
        <v>0</v>
      </c>
      <c r="R5835">
        <v>1</v>
      </c>
      <c r="S5835">
        <v>4</v>
      </c>
      <c r="T5835">
        <v>450</v>
      </c>
      <c r="U5835">
        <v>0</v>
      </c>
      <c r="V5835">
        <v>0</v>
      </c>
      <c r="W5835">
        <v>0</v>
      </c>
      <c r="X5835">
        <v>13733.032393455222</v>
      </c>
      <c r="Y5835">
        <v>0</v>
      </c>
      <c r="Z5835">
        <v>97.31369941035409</v>
      </c>
      <c r="AA5835">
        <v>366.39123516376947</v>
      </c>
      <c r="AB5835">
        <v>5008.6574558272168</v>
      </c>
      <c r="AC5835">
        <v>0</v>
      </c>
      <c r="AD5835">
        <v>0</v>
      </c>
      <c r="AE5835">
        <v>19205.394783856562</v>
      </c>
    </row>
    <row r="5836" spans="1:31" x14ac:dyDescent="0.25">
      <c r="A5836">
        <v>2361982</v>
      </c>
      <c r="B5836">
        <v>1</v>
      </c>
      <c r="C5836" t="s">
        <v>80</v>
      </c>
      <c r="D5836" t="s">
        <v>99</v>
      </c>
      <c r="E5836" t="s">
        <v>148</v>
      </c>
      <c r="F5836" t="s">
        <v>16747</v>
      </c>
      <c r="G5836" t="s">
        <v>160</v>
      </c>
      <c r="H5836" t="s">
        <v>151</v>
      </c>
      <c r="I5836" t="s">
        <v>136</v>
      </c>
      <c r="J5836" t="s">
        <v>137</v>
      </c>
      <c r="K5836" t="s">
        <v>138</v>
      </c>
      <c r="L5836" t="s">
        <v>16748</v>
      </c>
      <c r="M5836" t="s">
        <v>16749</v>
      </c>
      <c r="N5836">
        <v>2.8205555549999999</v>
      </c>
      <c r="O5836">
        <v>0</v>
      </c>
      <c r="P5836">
        <v>1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0.66191789188141592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0.66191789188141592</v>
      </c>
    </row>
    <row r="5837" spans="1:31" x14ac:dyDescent="0.25">
      <c r="A5837">
        <v>2362022</v>
      </c>
      <c r="B5837">
        <v>1</v>
      </c>
      <c r="C5837" t="s">
        <v>80</v>
      </c>
      <c r="D5837" t="s">
        <v>93</v>
      </c>
      <c r="E5837" t="s">
        <v>148</v>
      </c>
      <c r="F5837" t="s">
        <v>16750</v>
      </c>
      <c r="G5837" t="s">
        <v>160</v>
      </c>
      <c r="H5837" t="s">
        <v>151</v>
      </c>
      <c r="I5837" t="s">
        <v>136</v>
      </c>
      <c r="J5837" t="s">
        <v>137</v>
      </c>
      <c r="K5837" t="s">
        <v>138</v>
      </c>
      <c r="L5837" t="s">
        <v>16751</v>
      </c>
      <c r="M5837" t="s">
        <v>16752</v>
      </c>
      <c r="N5837">
        <v>1.328888888</v>
      </c>
      <c r="O5837">
        <v>0</v>
      </c>
      <c r="P5837">
        <v>1</v>
      </c>
      <c r="Q5837">
        <v>0</v>
      </c>
      <c r="R5837">
        <v>1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0.23336721008594308</v>
      </c>
      <c r="Y5837">
        <v>0</v>
      </c>
      <c r="Z5837">
        <v>3.1658918028997061</v>
      </c>
      <c r="AA5837">
        <v>0</v>
      </c>
      <c r="AB5837">
        <v>0</v>
      </c>
      <c r="AC5837">
        <v>0</v>
      </c>
      <c r="AD5837">
        <v>0</v>
      </c>
      <c r="AE5837">
        <v>3.3992590129856493</v>
      </c>
    </row>
    <row r="5838" spans="1:31" x14ac:dyDescent="0.25">
      <c r="A5838">
        <v>2361773</v>
      </c>
      <c r="B5838">
        <v>1</v>
      </c>
      <c r="C5838" t="s">
        <v>81</v>
      </c>
      <c r="D5838" t="s">
        <v>118</v>
      </c>
      <c r="E5838" t="s">
        <v>225</v>
      </c>
      <c r="F5838" t="s">
        <v>16753</v>
      </c>
      <c r="G5838" t="s">
        <v>502</v>
      </c>
      <c r="H5838" t="s">
        <v>151</v>
      </c>
      <c r="I5838" t="s">
        <v>136</v>
      </c>
      <c r="J5838" t="s">
        <v>137</v>
      </c>
      <c r="K5838" t="s">
        <v>138</v>
      </c>
      <c r="L5838" t="s">
        <v>16754</v>
      </c>
      <c r="M5838" t="s">
        <v>16755</v>
      </c>
      <c r="N5838">
        <v>1.386111111</v>
      </c>
      <c r="O5838">
        <v>0</v>
      </c>
      <c r="P5838">
        <v>1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1.24199238036516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1.24199238036516</v>
      </c>
    </row>
    <row r="5839" spans="1:31" x14ac:dyDescent="0.25">
      <c r="A5839">
        <v>2361922</v>
      </c>
      <c r="B5839">
        <v>1</v>
      </c>
      <c r="C5839" t="s">
        <v>80</v>
      </c>
      <c r="D5839" t="s">
        <v>90</v>
      </c>
      <c r="E5839" t="s">
        <v>148</v>
      </c>
      <c r="F5839" t="s">
        <v>16756</v>
      </c>
      <c r="G5839" t="s">
        <v>160</v>
      </c>
      <c r="H5839" t="s">
        <v>151</v>
      </c>
      <c r="I5839" t="s">
        <v>136</v>
      </c>
      <c r="J5839" t="s">
        <v>137</v>
      </c>
      <c r="K5839" t="s">
        <v>138</v>
      </c>
      <c r="L5839" t="s">
        <v>16757</v>
      </c>
      <c r="M5839" t="s">
        <v>16758</v>
      </c>
      <c r="N5839">
        <v>3.128055555</v>
      </c>
      <c r="O5839">
        <v>0</v>
      </c>
      <c r="P5839">
        <v>3</v>
      </c>
      <c r="Q5839">
        <v>0</v>
      </c>
      <c r="R5839">
        <v>0</v>
      </c>
      <c r="S5839">
        <v>0</v>
      </c>
      <c r="T5839">
        <v>1</v>
      </c>
      <c r="U5839">
        <v>0</v>
      </c>
      <c r="V5839">
        <v>0</v>
      </c>
      <c r="W5839">
        <v>0</v>
      </c>
      <c r="X5839">
        <v>2.241007076718418</v>
      </c>
      <c r="Y5839">
        <v>0</v>
      </c>
      <c r="Z5839">
        <v>0</v>
      </c>
      <c r="AA5839">
        <v>0</v>
      </c>
      <c r="AB5839">
        <v>0.30078481962349529</v>
      </c>
      <c r="AC5839">
        <v>0</v>
      </c>
      <c r="AD5839">
        <v>0</v>
      </c>
      <c r="AE5839">
        <v>2.5417918963419135</v>
      </c>
    </row>
    <row r="5840" spans="1:31" x14ac:dyDescent="0.25">
      <c r="A5840">
        <v>2361730</v>
      </c>
      <c r="B5840">
        <v>1</v>
      </c>
      <c r="C5840" t="s">
        <v>80</v>
      </c>
      <c r="D5840" t="s">
        <v>92</v>
      </c>
      <c r="E5840" t="s">
        <v>166</v>
      </c>
      <c r="F5840" t="s">
        <v>10604</v>
      </c>
      <c r="G5840" t="s">
        <v>168</v>
      </c>
      <c r="H5840" t="s">
        <v>135</v>
      </c>
      <c r="I5840" t="s">
        <v>136</v>
      </c>
      <c r="J5840" t="s">
        <v>137</v>
      </c>
      <c r="K5840" t="s">
        <v>138</v>
      </c>
      <c r="L5840" t="s">
        <v>16759</v>
      </c>
      <c r="M5840" t="s">
        <v>16760</v>
      </c>
      <c r="N5840">
        <v>0.35888888800000002</v>
      </c>
      <c r="O5840">
        <v>0</v>
      </c>
      <c r="P5840">
        <v>92</v>
      </c>
      <c r="Q5840">
        <v>7</v>
      </c>
      <c r="R5840">
        <v>19</v>
      </c>
      <c r="S5840">
        <v>4</v>
      </c>
      <c r="T5840">
        <v>6</v>
      </c>
      <c r="U5840">
        <v>0</v>
      </c>
      <c r="V5840">
        <v>0</v>
      </c>
      <c r="W5840">
        <v>0</v>
      </c>
      <c r="X5840">
        <v>7.2576324890069968</v>
      </c>
      <c r="Y5840">
        <v>24.379850775330887</v>
      </c>
      <c r="Z5840">
        <v>1.3047917603755412</v>
      </c>
      <c r="AA5840">
        <v>41.613344412837762</v>
      </c>
      <c r="AB5840">
        <v>2.4122639598992279</v>
      </c>
      <c r="AC5840">
        <v>0</v>
      </c>
      <c r="AD5840">
        <v>0</v>
      </c>
      <c r="AE5840">
        <v>76.967883397450407</v>
      </c>
    </row>
    <row r="5841" spans="1:31" x14ac:dyDescent="0.25">
      <c r="A5841">
        <v>2361876</v>
      </c>
      <c r="B5841">
        <v>1</v>
      </c>
      <c r="C5841" t="s">
        <v>80</v>
      </c>
      <c r="D5841" t="s">
        <v>82</v>
      </c>
      <c r="E5841" t="s">
        <v>148</v>
      </c>
      <c r="F5841" t="s">
        <v>16761</v>
      </c>
      <c r="G5841" t="s">
        <v>150</v>
      </c>
      <c r="H5841" t="s">
        <v>151</v>
      </c>
      <c r="I5841" t="s">
        <v>136</v>
      </c>
      <c r="J5841" t="s">
        <v>137</v>
      </c>
      <c r="K5841" t="s">
        <v>138</v>
      </c>
      <c r="L5841" t="s">
        <v>16762</v>
      </c>
      <c r="M5841" t="s">
        <v>16763</v>
      </c>
      <c r="N5841">
        <v>1.5591666660000001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1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0.6508314254093972</v>
      </c>
      <c r="AC5841">
        <v>0</v>
      </c>
      <c r="AD5841">
        <v>0</v>
      </c>
      <c r="AE5841">
        <v>0.6508314254093972</v>
      </c>
    </row>
    <row r="5842" spans="1:31" x14ac:dyDescent="0.25">
      <c r="A5842">
        <v>2361776</v>
      </c>
      <c r="B5842">
        <v>1</v>
      </c>
      <c r="C5842" t="s">
        <v>81</v>
      </c>
      <c r="D5842" t="s">
        <v>120</v>
      </c>
      <c r="E5842" t="s">
        <v>171</v>
      </c>
      <c r="F5842" t="s">
        <v>16764</v>
      </c>
      <c r="G5842" t="s">
        <v>168</v>
      </c>
      <c r="H5842" t="s">
        <v>135</v>
      </c>
      <c r="I5842" t="s">
        <v>653</v>
      </c>
      <c r="J5842" t="s">
        <v>137</v>
      </c>
      <c r="K5842" t="s">
        <v>138</v>
      </c>
      <c r="L5842" t="s">
        <v>16765</v>
      </c>
      <c r="M5842" t="s">
        <v>16766</v>
      </c>
      <c r="N5842">
        <v>1.3888888E-2</v>
      </c>
      <c r="O5842">
        <v>0</v>
      </c>
      <c r="P5842">
        <v>900</v>
      </c>
      <c r="Q5842">
        <v>36</v>
      </c>
      <c r="R5842">
        <v>64</v>
      </c>
      <c r="S5842">
        <v>7</v>
      </c>
      <c r="T5842">
        <v>63</v>
      </c>
      <c r="U5842">
        <v>0</v>
      </c>
      <c r="V5842">
        <v>0</v>
      </c>
      <c r="W5842">
        <v>0</v>
      </c>
      <c r="X5842">
        <v>2.5441448713862211</v>
      </c>
      <c r="Y5842">
        <v>2.2559901636122781</v>
      </c>
      <c r="Z5842">
        <v>2.416044271544139</v>
      </c>
      <c r="AA5842">
        <v>0.23510370202599998</v>
      </c>
      <c r="AB5842">
        <v>0.48411197386491672</v>
      </c>
      <c r="AC5842">
        <v>0</v>
      </c>
      <c r="AD5842">
        <v>0</v>
      </c>
      <c r="AE5842">
        <v>7.9353949824335555</v>
      </c>
    </row>
    <row r="5843" spans="1:31" x14ac:dyDescent="0.25">
      <c r="A5843">
        <v>2361942</v>
      </c>
      <c r="B5843">
        <v>1</v>
      </c>
      <c r="C5843" t="s">
        <v>81</v>
      </c>
      <c r="D5843" t="s">
        <v>128</v>
      </c>
      <c r="E5843" t="s">
        <v>171</v>
      </c>
      <c r="F5843" t="s">
        <v>16767</v>
      </c>
      <c r="G5843" t="s">
        <v>168</v>
      </c>
      <c r="H5843" t="s">
        <v>135</v>
      </c>
      <c r="I5843" t="s">
        <v>136</v>
      </c>
      <c r="J5843" t="s">
        <v>137</v>
      </c>
      <c r="K5843" t="s">
        <v>138</v>
      </c>
      <c r="L5843" t="s">
        <v>16768</v>
      </c>
      <c r="M5843" t="s">
        <v>16769</v>
      </c>
      <c r="N5843">
        <v>0.170833333</v>
      </c>
      <c r="O5843">
        <v>0</v>
      </c>
      <c r="P5843">
        <v>1230</v>
      </c>
      <c r="Q5843">
        <v>4</v>
      </c>
      <c r="R5843">
        <v>2</v>
      </c>
      <c r="S5843">
        <v>10</v>
      </c>
      <c r="T5843">
        <v>89</v>
      </c>
      <c r="U5843">
        <v>1</v>
      </c>
      <c r="V5843">
        <v>0</v>
      </c>
      <c r="W5843">
        <v>0</v>
      </c>
      <c r="X5843">
        <v>24.232636444593464</v>
      </c>
      <c r="Y5843">
        <v>4.7385294308296544</v>
      </c>
      <c r="Z5843">
        <v>1.2186072819814833</v>
      </c>
      <c r="AA5843">
        <v>3.0542349482395834</v>
      </c>
      <c r="AB5843">
        <v>3.5106239286679521</v>
      </c>
      <c r="AC5843">
        <v>10.700079804215376</v>
      </c>
      <c r="AD5843">
        <v>0</v>
      </c>
      <c r="AE5843">
        <v>47.454711838527516</v>
      </c>
    </row>
    <row r="5844" spans="1:31" x14ac:dyDescent="0.25">
      <c r="A5844">
        <v>2362111</v>
      </c>
      <c r="B5844">
        <v>1</v>
      </c>
      <c r="C5844" t="s">
        <v>80</v>
      </c>
      <c r="D5844" t="s">
        <v>96</v>
      </c>
      <c r="E5844" t="s">
        <v>171</v>
      </c>
      <c r="F5844" t="s">
        <v>12286</v>
      </c>
      <c r="G5844" t="s">
        <v>328</v>
      </c>
      <c r="H5844" t="s">
        <v>135</v>
      </c>
      <c r="I5844" t="s">
        <v>136</v>
      </c>
      <c r="J5844" t="s">
        <v>137</v>
      </c>
      <c r="K5844" t="s">
        <v>138</v>
      </c>
      <c r="L5844" t="s">
        <v>16770</v>
      </c>
      <c r="M5844" t="s">
        <v>16771</v>
      </c>
      <c r="N5844">
        <v>0.19388888800000001</v>
      </c>
      <c r="O5844">
        <v>3</v>
      </c>
      <c r="P5844">
        <v>731</v>
      </c>
      <c r="Q5844">
        <v>5</v>
      </c>
      <c r="R5844">
        <v>0</v>
      </c>
      <c r="S5844">
        <v>11</v>
      </c>
      <c r="T5844">
        <v>12</v>
      </c>
      <c r="U5844">
        <v>1</v>
      </c>
      <c r="V5844">
        <v>0</v>
      </c>
      <c r="W5844">
        <v>51.574344367766884</v>
      </c>
      <c r="X5844">
        <v>56.046923504442297</v>
      </c>
      <c r="Y5844">
        <v>1.4323159205244667</v>
      </c>
      <c r="Z5844">
        <v>0</v>
      </c>
      <c r="AA5844">
        <v>51.304397276694736</v>
      </c>
      <c r="AB5844">
        <v>7.4223527824467874</v>
      </c>
      <c r="AC5844">
        <v>1.5904004409295351</v>
      </c>
      <c r="AD5844">
        <v>0</v>
      </c>
      <c r="AE5844">
        <v>169.37073429280471</v>
      </c>
    </row>
    <row r="5845" spans="1:31" x14ac:dyDescent="0.25">
      <c r="A5845">
        <v>2362062</v>
      </c>
      <c r="B5845">
        <v>1</v>
      </c>
      <c r="C5845" t="s">
        <v>81</v>
      </c>
      <c r="D5845" t="s">
        <v>113</v>
      </c>
      <c r="E5845" t="s">
        <v>148</v>
      </c>
      <c r="F5845" t="s">
        <v>16772</v>
      </c>
      <c r="G5845" t="s">
        <v>160</v>
      </c>
      <c r="H5845" t="s">
        <v>151</v>
      </c>
      <c r="I5845" t="s">
        <v>136</v>
      </c>
      <c r="J5845" t="s">
        <v>137</v>
      </c>
      <c r="K5845" t="s">
        <v>138</v>
      </c>
      <c r="L5845" t="s">
        <v>16773</v>
      </c>
      <c r="M5845" t="s">
        <v>16774</v>
      </c>
      <c r="N5845">
        <v>2.2827777770000002</v>
      </c>
      <c r="O5845">
        <v>0</v>
      </c>
      <c r="P5845">
        <v>1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0.36909909070121782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0.36909909070121782</v>
      </c>
    </row>
    <row r="5846" spans="1:31" x14ac:dyDescent="0.25">
      <c r="A5846">
        <v>2361985</v>
      </c>
      <c r="B5846">
        <v>1</v>
      </c>
      <c r="C5846" t="s">
        <v>80</v>
      </c>
      <c r="D5846" t="s">
        <v>104</v>
      </c>
      <c r="E5846" t="s">
        <v>148</v>
      </c>
      <c r="F5846" t="s">
        <v>16775</v>
      </c>
      <c r="G5846" t="s">
        <v>160</v>
      </c>
      <c r="H5846" t="s">
        <v>151</v>
      </c>
      <c r="I5846" t="s">
        <v>136</v>
      </c>
      <c r="J5846" t="s">
        <v>137</v>
      </c>
      <c r="K5846" t="s">
        <v>138</v>
      </c>
      <c r="L5846" t="s">
        <v>16776</v>
      </c>
      <c r="M5846" t="s">
        <v>16777</v>
      </c>
      <c r="N5846">
        <v>2.0188888880000002</v>
      </c>
      <c r="O5846">
        <v>0</v>
      </c>
      <c r="P5846">
        <v>3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1.6138871205164014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1.6138871205164014</v>
      </c>
    </row>
    <row r="5847" spans="1:31" x14ac:dyDescent="0.25">
      <c r="A5847">
        <v>2361962</v>
      </c>
      <c r="B5847">
        <v>1</v>
      </c>
      <c r="C5847" t="s">
        <v>80</v>
      </c>
      <c r="D5847" t="s">
        <v>83</v>
      </c>
      <c r="E5847" t="s">
        <v>132</v>
      </c>
      <c r="F5847" t="s">
        <v>16778</v>
      </c>
      <c r="G5847" t="s">
        <v>2141</v>
      </c>
      <c r="H5847" t="s">
        <v>135</v>
      </c>
      <c r="I5847" t="s">
        <v>136</v>
      </c>
      <c r="J5847" t="s">
        <v>137</v>
      </c>
      <c r="K5847" t="s">
        <v>138</v>
      </c>
      <c r="L5847" t="s">
        <v>16779</v>
      </c>
      <c r="M5847" t="s">
        <v>16780</v>
      </c>
      <c r="N5847">
        <v>1.8105555550000001</v>
      </c>
      <c r="O5847">
        <v>0</v>
      </c>
      <c r="P5847">
        <v>13</v>
      </c>
      <c r="Q5847">
        <v>0</v>
      </c>
      <c r="R5847">
        <v>0</v>
      </c>
      <c r="S5847">
        <v>0</v>
      </c>
      <c r="T5847">
        <v>162</v>
      </c>
      <c r="U5847">
        <v>0</v>
      </c>
      <c r="V5847">
        <v>3</v>
      </c>
      <c r="W5847">
        <v>0</v>
      </c>
      <c r="X5847">
        <v>26.340676808217097</v>
      </c>
      <c r="Y5847">
        <v>0</v>
      </c>
      <c r="Z5847">
        <v>0</v>
      </c>
      <c r="AA5847">
        <v>0</v>
      </c>
      <c r="AB5847">
        <v>359.70089064439793</v>
      </c>
      <c r="AC5847">
        <v>0</v>
      </c>
      <c r="AD5847">
        <v>13.812901505115486</v>
      </c>
      <c r="AE5847">
        <v>399.85446895773049</v>
      </c>
    </row>
    <row r="5848" spans="1:31" x14ac:dyDescent="0.25">
      <c r="A5848">
        <v>2362085</v>
      </c>
      <c r="B5848">
        <v>1</v>
      </c>
      <c r="C5848" t="s">
        <v>80</v>
      </c>
      <c r="D5848" t="s">
        <v>84</v>
      </c>
      <c r="E5848" t="s">
        <v>148</v>
      </c>
      <c r="F5848" t="s">
        <v>16781</v>
      </c>
      <c r="G5848" t="s">
        <v>160</v>
      </c>
      <c r="H5848" t="s">
        <v>151</v>
      </c>
      <c r="I5848" t="s">
        <v>136</v>
      </c>
      <c r="J5848" t="s">
        <v>137</v>
      </c>
      <c r="K5848" t="s">
        <v>138</v>
      </c>
      <c r="L5848" t="s">
        <v>16782</v>
      </c>
      <c r="M5848" t="s">
        <v>16783</v>
      </c>
      <c r="N5848">
        <v>1.9369444440000001</v>
      </c>
      <c r="O5848">
        <v>0</v>
      </c>
      <c r="P5848">
        <v>3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1.9484346046496381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1.9484346046496381</v>
      </c>
    </row>
    <row r="5849" spans="1:31" x14ac:dyDescent="0.25">
      <c r="A5849">
        <v>2361793</v>
      </c>
      <c r="B5849">
        <v>1</v>
      </c>
      <c r="C5849" t="s">
        <v>81</v>
      </c>
      <c r="D5849" t="s">
        <v>128</v>
      </c>
      <c r="E5849" t="s">
        <v>154</v>
      </c>
      <c r="F5849" t="s">
        <v>16784</v>
      </c>
      <c r="G5849" t="s">
        <v>244</v>
      </c>
      <c r="H5849" t="s">
        <v>151</v>
      </c>
      <c r="I5849" t="s">
        <v>136</v>
      </c>
      <c r="J5849" t="s">
        <v>137</v>
      </c>
      <c r="K5849" t="s">
        <v>245</v>
      </c>
      <c r="L5849" t="s">
        <v>16785</v>
      </c>
      <c r="M5849" t="s">
        <v>16786</v>
      </c>
      <c r="N5849">
        <v>7.420555555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54</v>
      </c>
      <c r="U5849">
        <v>0</v>
      </c>
      <c r="V5849">
        <v>2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306.60392180829962</v>
      </c>
      <c r="AC5849">
        <v>0</v>
      </c>
      <c r="AD5849">
        <v>28.198391213166094</v>
      </c>
      <c r="AE5849">
        <v>334.80231302146569</v>
      </c>
    </row>
    <row r="5850" spans="1:31" x14ac:dyDescent="0.25">
      <c r="A5850">
        <v>2362005</v>
      </c>
      <c r="B5850">
        <v>1</v>
      </c>
      <c r="C5850" t="s">
        <v>81</v>
      </c>
      <c r="D5850" t="s">
        <v>118</v>
      </c>
      <c r="E5850" t="s">
        <v>225</v>
      </c>
      <c r="F5850" t="s">
        <v>16787</v>
      </c>
      <c r="G5850" t="s">
        <v>219</v>
      </c>
      <c r="H5850" t="s">
        <v>151</v>
      </c>
      <c r="I5850" t="s">
        <v>136</v>
      </c>
      <c r="J5850" t="s">
        <v>137</v>
      </c>
      <c r="K5850" t="s">
        <v>138</v>
      </c>
      <c r="L5850" t="s">
        <v>16788</v>
      </c>
      <c r="M5850" t="s">
        <v>16789</v>
      </c>
      <c r="N5850">
        <v>1.812777777</v>
      </c>
      <c r="O5850">
        <v>0</v>
      </c>
      <c r="P5850">
        <v>2</v>
      </c>
      <c r="Q5850">
        <v>0</v>
      </c>
      <c r="R5850">
        <v>22</v>
      </c>
      <c r="S5850">
        <v>0</v>
      </c>
      <c r="T5850">
        <v>3</v>
      </c>
      <c r="U5850">
        <v>0</v>
      </c>
      <c r="V5850">
        <v>0</v>
      </c>
      <c r="W5850">
        <v>0</v>
      </c>
      <c r="X5850">
        <v>0.25898429367017667</v>
      </c>
      <c r="Y5850">
        <v>0</v>
      </c>
      <c r="Z5850">
        <v>16.055820627040639</v>
      </c>
      <c r="AA5850">
        <v>0</v>
      </c>
      <c r="AB5850">
        <v>1.606939056647265</v>
      </c>
      <c r="AC5850">
        <v>0</v>
      </c>
      <c r="AD5850">
        <v>0</v>
      </c>
      <c r="AE5850">
        <v>17.92174397735808</v>
      </c>
    </row>
    <row r="5851" spans="1:31" x14ac:dyDescent="0.25">
      <c r="A5851">
        <v>2361756</v>
      </c>
      <c r="B5851">
        <v>1</v>
      </c>
      <c r="C5851" t="s">
        <v>80</v>
      </c>
      <c r="D5851" t="s">
        <v>94</v>
      </c>
      <c r="E5851" t="s">
        <v>166</v>
      </c>
      <c r="F5851" t="s">
        <v>2182</v>
      </c>
      <c r="G5851" t="s">
        <v>168</v>
      </c>
      <c r="H5851" t="s">
        <v>135</v>
      </c>
      <c r="I5851" t="s">
        <v>136</v>
      </c>
      <c r="J5851" t="s">
        <v>137</v>
      </c>
      <c r="K5851" t="s">
        <v>138</v>
      </c>
      <c r="L5851" t="s">
        <v>16790</v>
      </c>
      <c r="M5851" t="s">
        <v>16791</v>
      </c>
      <c r="N5851">
        <v>0.68416666599999998</v>
      </c>
      <c r="O5851">
        <v>0</v>
      </c>
      <c r="P5851">
        <v>135</v>
      </c>
      <c r="Q5851">
        <v>0</v>
      </c>
      <c r="R5851">
        <v>7</v>
      </c>
      <c r="S5851">
        <v>12</v>
      </c>
      <c r="T5851">
        <v>21</v>
      </c>
      <c r="U5851">
        <v>5</v>
      </c>
      <c r="V5851">
        <v>0</v>
      </c>
      <c r="W5851">
        <v>0</v>
      </c>
      <c r="X5851">
        <v>17.590423823451744</v>
      </c>
      <c r="Y5851">
        <v>0</v>
      </c>
      <c r="Z5851">
        <v>3.5205066968861427</v>
      </c>
      <c r="AA5851">
        <v>80.072001475624177</v>
      </c>
      <c r="AB5851">
        <v>18.466686062994928</v>
      </c>
      <c r="AC5851">
        <v>349.99898624632698</v>
      </c>
      <c r="AD5851">
        <v>0</v>
      </c>
      <c r="AE5851">
        <v>469.64860430528398</v>
      </c>
    </row>
    <row r="5852" spans="1:31" x14ac:dyDescent="0.25">
      <c r="A5852">
        <v>2362048</v>
      </c>
      <c r="B5852">
        <v>1</v>
      </c>
      <c r="C5852" t="s">
        <v>80</v>
      </c>
      <c r="D5852" t="s">
        <v>100</v>
      </c>
      <c r="E5852" t="s">
        <v>132</v>
      </c>
      <c r="F5852" t="s">
        <v>16792</v>
      </c>
      <c r="G5852" t="s">
        <v>134</v>
      </c>
      <c r="H5852" t="s">
        <v>135</v>
      </c>
      <c r="I5852" t="s">
        <v>136</v>
      </c>
      <c r="J5852" t="s">
        <v>137</v>
      </c>
      <c r="K5852" t="s">
        <v>138</v>
      </c>
      <c r="L5852" t="s">
        <v>16793</v>
      </c>
      <c r="M5852" t="s">
        <v>16794</v>
      </c>
      <c r="N5852">
        <v>0.73444444399999997</v>
      </c>
      <c r="O5852">
        <v>0</v>
      </c>
      <c r="P5852">
        <v>30</v>
      </c>
      <c r="Q5852">
        <v>0</v>
      </c>
      <c r="R5852">
        <v>47</v>
      </c>
      <c r="S5852">
        <v>0</v>
      </c>
      <c r="T5852">
        <v>8</v>
      </c>
      <c r="U5852">
        <v>0</v>
      </c>
      <c r="V5852">
        <v>0</v>
      </c>
      <c r="W5852">
        <v>0</v>
      </c>
      <c r="X5852">
        <v>4.6348117117487995</v>
      </c>
      <c r="Y5852">
        <v>0</v>
      </c>
      <c r="Z5852">
        <v>16.816614059243797</v>
      </c>
      <c r="AA5852">
        <v>0</v>
      </c>
      <c r="AB5852">
        <v>2.8976653415272535</v>
      </c>
      <c r="AC5852">
        <v>0</v>
      </c>
      <c r="AD5852">
        <v>0</v>
      </c>
      <c r="AE5852">
        <v>24.349091112519851</v>
      </c>
    </row>
    <row r="5853" spans="1:31" x14ac:dyDescent="0.25">
      <c r="A5853">
        <v>2361693</v>
      </c>
      <c r="B5853">
        <v>1</v>
      </c>
      <c r="C5853" t="s">
        <v>80</v>
      </c>
      <c r="D5853" t="s">
        <v>83</v>
      </c>
      <c r="E5853" t="s">
        <v>166</v>
      </c>
      <c r="F5853" t="s">
        <v>16795</v>
      </c>
      <c r="G5853" t="s">
        <v>328</v>
      </c>
      <c r="H5853" t="s">
        <v>135</v>
      </c>
      <c r="I5853" t="s">
        <v>136</v>
      </c>
      <c r="J5853" t="s">
        <v>137</v>
      </c>
      <c r="K5853" t="s">
        <v>245</v>
      </c>
      <c r="L5853" t="s">
        <v>16796</v>
      </c>
      <c r="M5853" t="s">
        <v>16797</v>
      </c>
      <c r="N5853">
        <v>0.30138888800000002</v>
      </c>
      <c r="O5853">
        <v>0</v>
      </c>
      <c r="P5853">
        <v>4014</v>
      </c>
      <c r="Q5853">
        <v>0</v>
      </c>
      <c r="R5853">
        <v>0</v>
      </c>
      <c r="S5853">
        <v>4</v>
      </c>
      <c r="T5853">
        <v>321</v>
      </c>
      <c r="U5853">
        <v>0</v>
      </c>
      <c r="V5853">
        <v>0</v>
      </c>
      <c r="W5853">
        <v>0</v>
      </c>
      <c r="X5853">
        <v>338.81605784250888</v>
      </c>
      <c r="Y5853">
        <v>0</v>
      </c>
      <c r="Z5853">
        <v>0</v>
      </c>
      <c r="AA5853">
        <v>80.537783856718079</v>
      </c>
      <c r="AB5853">
        <v>75.441920156348004</v>
      </c>
      <c r="AC5853">
        <v>0</v>
      </c>
      <c r="AD5853">
        <v>0</v>
      </c>
      <c r="AE5853">
        <v>494.79576185557494</v>
      </c>
    </row>
    <row r="5854" spans="1:31" x14ac:dyDescent="0.25">
      <c r="A5854">
        <v>2362025</v>
      </c>
      <c r="B5854">
        <v>1</v>
      </c>
      <c r="C5854" t="s">
        <v>80</v>
      </c>
      <c r="D5854" t="s">
        <v>105</v>
      </c>
      <c r="E5854" t="s">
        <v>225</v>
      </c>
      <c r="F5854" t="s">
        <v>16798</v>
      </c>
      <c r="G5854" t="s">
        <v>219</v>
      </c>
      <c r="H5854" t="s">
        <v>151</v>
      </c>
      <c r="I5854" t="s">
        <v>136</v>
      </c>
      <c r="J5854" t="s">
        <v>137</v>
      </c>
      <c r="K5854" t="s">
        <v>138</v>
      </c>
      <c r="L5854" t="s">
        <v>16799</v>
      </c>
      <c r="M5854" t="s">
        <v>16800</v>
      </c>
      <c r="N5854">
        <v>1.009166666</v>
      </c>
      <c r="O5854">
        <v>0</v>
      </c>
      <c r="P5854">
        <v>35</v>
      </c>
      <c r="Q5854">
        <v>0</v>
      </c>
      <c r="R5854">
        <v>14</v>
      </c>
      <c r="S5854">
        <v>0</v>
      </c>
      <c r="T5854">
        <v>1</v>
      </c>
      <c r="U5854">
        <v>0</v>
      </c>
      <c r="V5854">
        <v>0</v>
      </c>
      <c r="W5854">
        <v>0</v>
      </c>
      <c r="X5854">
        <v>12.486971732593396</v>
      </c>
      <c r="Y5854">
        <v>0</v>
      </c>
      <c r="Z5854">
        <v>7.3444291343173793</v>
      </c>
      <c r="AA5854">
        <v>0</v>
      </c>
      <c r="AB5854">
        <v>1.2252902036246551</v>
      </c>
      <c r="AC5854">
        <v>0</v>
      </c>
      <c r="AD5854">
        <v>0</v>
      </c>
      <c r="AE5854">
        <v>21.056691070535432</v>
      </c>
    </row>
    <row r="5855" spans="1:31" x14ac:dyDescent="0.25">
      <c r="A5855">
        <v>2361816</v>
      </c>
      <c r="B5855">
        <v>1</v>
      </c>
      <c r="C5855" t="s">
        <v>80</v>
      </c>
      <c r="D5855" t="s">
        <v>97</v>
      </c>
      <c r="E5855" t="s">
        <v>166</v>
      </c>
      <c r="F5855" t="s">
        <v>9851</v>
      </c>
      <c r="G5855" t="s">
        <v>168</v>
      </c>
      <c r="H5855" t="s">
        <v>135</v>
      </c>
      <c r="I5855" t="s">
        <v>653</v>
      </c>
      <c r="J5855" t="s">
        <v>137</v>
      </c>
      <c r="K5855" t="s">
        <v>138</v>
      </c>
      <c r="L5855" t="s">
        <v>16801</v>
      </c>
      <c r="M5855" t="s">
        <v>16802</v>
      </c>
      <c r="N5855">
        <v>3.1111111E-2</v>
      </c>
      <c r="O5855">
        <v>2</v>
      </c>
      <c r="P5855">
        <v>965</v>
      </c>
      <c r="Q5855">
        <v>1</v>
      </c>
      <c r="R5855">
        <v>31</v>
      </c>
      <c r="S5855">
        <v>5</v>
      </c>
      <c r="T5855">
        <v>74</v>
      </c>
      <c r="U5855">
        <v>0</v>
      </c>
      <c r="V5855">
        <v>0</v>
      </c>
      <c r="W5855">
        <v>1.4272545368616889</v>
      </c>
      <c r="X5855">
        <v>9.4565848787093714</v>
      </c>
      <c r="Y5855">
        <v>3.0191574560000005E-3</v>
      </c>
      <c r="Z5855">
        <v>0.38419997007084</v>
      </c>
      <c r="AA5855">
        <v>0.50602014213271107</v>
      </c>
      <c r="AB5855">
        <v>3.1310714244133635</v>
      </c>
      <c r="AC5855">
        <v>0</v>
      </c>
      <c r="AD5855">
        <v>0</v>
      </c>
      <c r="AE5855">
        <v>14.908150109643975</v>
      </c>
    </row>
    <row r="5856" spans="1:31" x14ac:dyDescent="0.25">
      <c r="A5856">
        <v>2361839</v>
      </c>
      <c r="B5856">
        <v>1</v>
      </c>
      <c r="C5856" t="s">
        <v>81</v>
      </c>
      <c r="D5856" t="s">
        <v>125</v>
      </c>
      <c r="E5856" t="s">
        <v>132</v>
      </c>
      <c r="F5856" t="s">
        <v>16803</v>
      </c>
      <c r="G5856" t="s">
        <v>134</v>
      </c>
      <c r="H5856" t="s">
        <v>135</v>
      </c>
      <c r="I5856" t="s">
        <v>136</v>
      </c>
      <c r="J5856" t="s">
        <v>137</v>
      </c>
      <c r="K5856" t="s">
        <v>138</v>
      </c>
      <c r="L5856" t="s">
        <v>16804</v>
      </c>
      <c r="M5856" t="s">
        <v>16805</v>
      </c>
      <c r="N5856">
        <v>0.60055555500000002</v>
      </c>
      <c r="O5856">
        <v>0</v>
      </c>
      <c r="P5856">
        <v>0</v>
      </c>
      <c r="Q5856">
        <v>0</v>
      </c>
      <c r="R5856">
        <v>4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17.359065881523929</v>
      </c>
      <c r="AA5856">
        <v>0</v>
      </c>
      <c r="AB5856">
        <v>0</v>
      </c>
      <c r="AC5856">
        <v>0</v>
      </c>
      <c r="AD5856">
        <v>0</v>
      </c>
      <c r="AE5856">
        <v>17.359065881523929</v>
      </c>
    </row>
    <row r="5857" spans="1:31" x14ac:dyDescent="0.25">
      <c r="A5857">
        <v>2361733</v>
      </c>
      <c r="B5857">
        <v>1</v>
      </c>
      <c r="C5857" t="s">
        <v>80</v>
      </c>
      <c r="D5857" t="s">
        <v>95</v>
      </c>
      <c r="E5857" t="s">
        <v>320</v>
      </c>
      <c r="F5857" t="s">
        <v>11538</v>
      </c>
      <c r="G5857" t="s">
        <v>328</v>
      </c>
      <c r="H5857" t="s">
        <v>135</v>
      </c>
      <c r="I5857" t="s">
        <v>136</v>
      </c>
      <c r="J5857" t="s">
        <v>137</v>
      </c>
      <c r="K5857" t="s">
        <v>245</v>
      </c>
      <c r="L5857" t="s">
        <v>16806</v>
      </c>
      <c r="M5857" t="s">
        <v>16807</v>
      </c>
      <c r="N5857">
        <v>0.31666666599999999</v>
      </c>
      <c r="O5857">
        <v>10</v>
      </c>
      <c r="P5857">
        <v>4153</v>
      </c>
      <c r="Q5857">
        <v>15</v>
      </c>
      <c r="R5857">
        <v>167</v>
      </c>
      <c r="S5857">
        <v>89</v>
      </c>
      <c r="T5857">
        <v>382</v>
      </c>
      <c r="U5857">
        <v>15</v>
      </c>
      <c r="V5857">
        <v>2</v>
      </c>
      <c r="W5857">
        <v>1.6757993058619167</v>
      </c>
      <c r="X5857">
        <v>304.68593967502875</v>
      </c>
      <c r="Y5857">
        <v>37.98142329061713</v>
      </c>
      <c r="Z5857">
        <v>32.377456908528416</v>
      </c>
      <c r="AA5857">
        <v>518.42586067108664</v>
      </c>
      <c r="AB5857">
        <v>89.65806765544616</v>
      </c>
      <c r="AC5857">
        <v>375.17774742746741</v>
      </c>
      <c r="AD5857">
        <v>1.555505994165</v>
      </c>
      <c r="AE5857">
        <v>1361.5378009282015</v>
      </c>
    </row>
    <row r="5858" spans="1:31" x14ac:dyDescent="0.25">
      <c r="A5858">
        <v>2362065</v>
      </c>
      <c r="B5858">
        <v>1</v>
      </c>
      <c r="C5858" t="s">
        <v>81</v>
      </c>
      <c r="D5858" t="s">
        <v>120</v>
      </c>
      <c r="E5858" t="s">
        <v>148</v>
      </c>
      <c r="F5858" t="s">
        <v>16808</v>
      </c>
      <c r="G5858" t="s">
        <v>160</v>
      </c>
      <c r="H5858" t="s">
        <v>151</v>
      </c>
      <c r="I5858" t="s">
        <v>136</v>
      </c>
      <c r="J5858" t="s">
        <v>137</v>
      </c>
      <c r="K5858" t="s">
        <v>138</v>
      </c>
      <c r="L5858" t="s">
        <v>16809</v>
      </c>
      <c r="M5858" t="s">
        <v>16810</v>
      </c>
      <c r="N5858">
        <v>1.102222222</v>
      </c>
      <c r="O5858">
        <v>0</v>
      </c>
      <c r="P5858">
        <v>6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1.6279165383747998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1.6279165383747998</v>
      </c>
    </row>
    <row r="5859" spans="1:31" x14ac:dyDescent="0.25">
      <c r="A5859">
        <v>2361965</v>
      </c>
      <c r="B5859">
        <v>1</v>
      </c>
      <c r="C5859" t="s">
        <v>81</v>
      </c>
      <c r="D5859" t="s">
        <v>128</v>
      </c>
      <c r="E5859" t="s">
        <v>148</v>
      </c>
      <c r="F5859" t="s">
        <v>16811</v>
      </c>
      <c r="G5859" t="s">
        <v>150</v>
      </c>
      <c r="H5859" t="s">
        <v>151</v>
      </c>
      <c r="I5859" t="s">
        <v>136</v>
      </c>
      <c r="J5859" t="s">
        <v>137</v>
      </c>
      <c r="K5859" t="s">
        <v>138</v>
      </c>
      <c r="L5859" t="s">
        <v>16812</v>
      </c>
      <c r="M5859" t="s">
        <v>16813</v>
      </c>
      <c r="N5859">
        <v>5.6061111109999997</v>
      </c>
      <c r="O5859">
        <v>0</v>
      </c>
      <c r="P5859">
        <v>9</v>
      </c>
      <c r="Q5859">
        <v>0</v>
      </c>
      <c r="R5859">
        <v>0</v>
      </c>
      <c r="S5859">
        <v>0</v>
      </c>
      <c r="T5859">
        <v>1</v>
      </c>
      <c r="U5859">
        <v>0</v>
      </c>
      <c r="V5859">
        <v>0</v>
      </c>
      <c r="W5859">
        <v>0</v>
      </c>
      <c r="X5859">
        <v>13.78795126579849</v>
      </c>
      <c r="Y5859">
        <v>0</v>
      </c>
      <c r="Z5859">
        <v>0</v>
      </c>
      <c r="AA5859">
        <v>0</v>
      </c>
      <c r="AB5859">
        <v>9.8477454480000004E-2</v>
      </c>
      <c r="AC5859">
        <v>0</v>
      </c>
      <c r="AD5859">
        <v>0</v>
      </c>
      <c r="AE5859">
        <v>13.88642872027849</v>
      </c>
    </row>
    <row r="5860" spans="1:31" x14ac:dyDescent="0.25">
      <c r="A5860">
        <v>2362868</v>
      </c>
      <c r="B5860">
        <v>1</v>
      </c>
      <c r="C5860" t="s">
        <v>81</v>
      </c>
      <c r="D5860" t="s">
        <v>115</v>
      </c>
      <c r="E5860" t="s">
        <v>225</v>
      </c>
      <c r="F5860" t="s">
        <v>16814</v>
      </c>
      <c r="G5860" t="s">
        <v>502</v>
      </c>
      <c r="H5860" t="s">
        <v>151</v>
      </c>
      <c r="I5860" t="s">
        <v>136</v>
      </c>
      <c r="J5860" t="s">
        <v>137</v>
      </c>
      <c r="K5860" t="s">
        <v>138</v>
      </c>
      <c r="L5860" t="s">
        <v>16815</v>
      </c>
      <c r="M5860" t="s">
        <v>16816</v>
      </c>
      <c r="N5860">
        <v>3.71</v>
      </c>
      <c r="O5860">
        <v>0</v>
      </c>
      <c r="P5860">
        <v>13</v>
      </c>
      <c r="Q5860">
        <v>0</v>
      </c>
      <c r="R5860">
        <v>1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5.7826419905067779</v>
      </c>
      <c r="Y5860">
        <v>0</v>
      </c>
      <c r="Z5860">
        <v>1.5576325460202347</v>
      </c>
      <c r="AA5860">
        <v>0</v>
      </c>
      <c r="AB5860">
        <v>0</v>
      </c>
      <c r="AC5860">
        <v>0</v>
      </c>
      <c r="AD5860">
        <v>0</v>
      </c>
      <c r="AE5860">
        <v>7.3402745365270121</v>
      </c>
    </row>
    <row r="5861" spans="1:31" x14ac:dyDescent="0.25">
      <c r="A5861">
        <v>2363011</v>
      </c>
      <c r="B5861">
        <v>1</v>
      </c>
      <c r="C5861" t="s">
        <v>80</v>
      </c>
      <c r="D5861" t="s">
        <v>90</v>
      </c>
      <c r="E5861" t="s">
        <v>148</v>
      </c>
      <c r="F5861" t="s">
        <v>16817</v>
      </c>
      <c r="G5861" t="s">
        <v>156</v>
      </c>
      <c r="H5861" t="s">
        <v>151</v>
      </c>
      <c r="I5861" t="s">
        <v>136</v>
      </c>
      <c r="J5861" t="s">
        <v>137</v>
      </c>
      <c r="K5861" t="s">
        <v>138</v>
      </c>
      <c r="L5861" t="s">
        <v>16818</v>
      </c>
      <c r="M5861" t="s">
        <v>16819</v>
      </c>
      <c r="N5861">
        <v>2.6930555549999999</v>
      </c>
      <c r="O5861">
        <v>0</v>
      </c>
      <c r="P5861">
        <v>4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4.0658835154743551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4.0658835154743551</v>
      </c>
    </row>
    <row r="5862" spans="1:31" x14ac:dyDescent="0.25">
      <c r="A5862">
        <v>2362845</v>
      </c>
      <c r="B5862">
        <v>1</v>
      </c>
      <c r="C5862" t="s">
        <v>80</v>
      </c>
      <c r="D5862" t="s">
        <v>85</v>
      </c>
      <c r="E5862" t="s">
        <v>175</v>
      </c>
      <c r="F5862" t="s">
        <v>16624</v>
      </c>
      <c r="G5862" t="s">
        <v>177</v>
      </c>
      <c r="H5862" t="s">
        <v>151</v>
      </c>
      <c r="I5862" t="s">
        <v>136</v>
      </c>
      <c r="J5862" t="s">
        <v>137</v>
      </c>
      <c r="K5862" t="s">
        <v>138</v>
      </c>
      <c r="L5862" t="s">
        <v>16820</v>
      </c>
      <c r="M5862" t="s">
        <v>16821</v>
      </c>
      <c r="N5862">
        <v>7.7249999999999996</v>
      </c>
      <c r="O5862">
        <v>0</v>
      </c>
      <c r="P5862">
        <v>36</v>
      </c>
      <c r="Q5862">
        <v>0</v>
      </c>
      <c r="R5862">
        <v>0</v>
      </c>
      <c r="S5862">
        <v>0</v>
      </c>
      <c r="T5862">
        <v>4</v>
      </c>
      <c r="U5862">
        <v>0</v>
      </c>
      <c r="V5862">
        <v>0</v>
      </c>
      <c r="W5862">
        <v>0</v>
      </c>
      <c r="X5862">
        <v>121.4633960863101</v>
      </c>
      <c r="Y5862">
        <v>0</v>
      </c>
      <c r="Z5862">
        <v>0</v>
      </c>
      <c r="AA5862">
        <v>0</v>
      </c>
      <c r="AB5862">
        <v>40.589087754883508</v>
      </c>
      <c r="AC5862">
        <v>0</v>
      </c>
      <c r="AD5862">
        <v>0</v>
      </c>
      <c r="AE5862">
        <v>162.05248384119361</v>
      </c>
    </row>
    <row r="5863" spans="1:31" x14ac:dyDescent="0.25">
      <c r="A5863">
        <v>2362782</v>
      </c>
      <c r="B5863">
        <v>1</v>
      </c>
      <c r="C5863" t="s">
        <v>80</v>
      </c>
      <c r="D5863" t="s">
        <v>82</v>
      </c>
      <c r="E5863" t="s">
        <v>132</v>
      </c>
      <c r="F5863" t="s">
        <v>16822</v>
      </c>
      <c r="G5863" t="s">
        <v>244</v>
      </c>
      <c r="H5863" t="s">
        <v>135</v>
      </c>
      <c r="I5863" t="s">
        <v>136</v>
      </c>
      <c r="J5863" t="s">
        <v>137</v>
      </c>
      <c r="K5863" t="s">
        <v>245</v>
      </c>
      <c r="L5863" t="s">
        <v>16823</v>
      </c>
      <c r="M5863" t="s">
        <v>16824</v>
      </c>
      <c r="N5863">
        <v>5.6402777769999997</v>
      </c>
      <c r="O5863">
        <v>0</v>
      </c>
      <c r="P5863">
        <v>1454</v>
      </c>
      <c r="Q5863">
        <v>0</v>
      </c>
      <c r="R5863">
        <v>0</v>
      </c>
      <c r="S5863">
        <v>0</v>
      </c>
      <c r="T5863">
        <v>260</v>
      </c>
      <c r="U5863">
        <v>0</v>
      </c>
      <c r="V5863">
        <v>0</v>
      </c>
      <c r="W5863">
        <v>0</v>
      </c>
      <c r="X5863">
        <v>2720.1875003612872</v>
      </c>
      <c r="Y5863">
        <v>0</v>
      </c>
      <c r="Z5863">
        <v>0</v>
      </c>
      <c r="AA5863">
        <v>0</v>
      </c>
      <c r="AB5863">
        <v>1605.4023863318866</v>
      </c>
      <c r="AC5863">
        <v>0</v>
      </c>
      <c r="AD5863">
        <v>0</v>
      </c>
      <c r="AE5863">
        <v>4325.5898866931739</v>
      </c>
    </row>
    <row r="5864" spans="1:31" x14ac:dyDescent="0.25">
      <c r="A5864">
        <v>2362931</v>
      </c>
      <c r="B5864">
        <v>1</v>
      </c>
      <c r="C5864" t="s">
        <v>80</v>
      </c>
      <c r="D5864" t="s">
        <v>89</v>
      </c>
      <c r="E5864" t="s">
        <v>154</v>
      </c>
      <c r="F5864" t="s">
        <v>16825</v>
      </c>
      <c r="G5864" t="s">
        <v>252</v>
      </c>
      <c r="H5864" t="s">
        <v>151</v>
      </c>
      <c r="I5864" t="s">
        <v>136</v>
      </c>
      <c r="J5864" t="s">
        <v>137</v>
      </c>
      <c r="K5864" t="s">
        <v>245</v>
      </c>
      <c r="L5864" t="s">
        <v>16826</v>
      </c>
      <c r="M5864" t="s">
        <v>16827</v>
      </c>
      <c r="N5864">
        <v>1.4055555550000001</v>
      </c>
      <c r="O5864">
        <v>0</v>
      </c>
      <c r="P5864">
        <v>50</v>
      </c>
      <c r="Q5864">
        <v>0</v>
      </c>
      <c r="R5864">
        <v>0</v>
      </c>
      <c r="S5864">
        <v>0</v>
      </c>
      <c r="T5864">
        <v>5</v>
      </c>
      <c r="U5864">
        <v>0</v>
      </c>
      <c r="V5864">
        <v>1</v>
      </c>
      <c r="W5864">
        <v>0</v>
      </c>
      <c r="X5864">
        <v>28.683283272175711</v>
      </c>
      <c r="Y5864">
        <v>0</v>
      </c>
      <c r="Z5864">
        <v>0</v>
      </c>
      <c r="AA5864">
        <v>0</v>
      </c>
      <c r="AB5864">
        <v>31.582742180850271</v>
      </c>
      <c r="AC5864">
        <v>0</v>
      </c>
      <c r="AD5864">
        <v>119.34632055788211</v>
      </c>
      <c r="AE5864">
        <v>179.61234601090808</v>
      </c>
    </row>
    <row r="5865" spans="1:31" x14ac:dyDescent="0.25">
      <c r="A5865">
        <v>2363031</v>
      </c>
      <c r="B5865">
        <v>1</v>
      </c>
      <c r="C5865" t="s">
        <v>80</v>
      </c>
      <c r="D5865" t="s">
        <v>104</v>
      </c>
      <c r="E5865" t="s">
        <v>148</v>
      </c>
      <c r="F5865" t="s">
        <v>16828</v>
      </c>
      <c r="G5865" t="s">
        <v>160</v>
      </c>
      <c r="H5865" t="s">
        <v>151</v>
      </c>
      <c r="I5865" t="s">
        <v>136</v>
      </c>
      <c r="J5865" t="s">
        <v>137</v>
      </c>
      <c r="K5865" t="s">
        <v>138</v>
      </c>
      <c r="L5865" t="s">
        <v>16829</v>
      </c>
      <c r="M5865" t="s">
        <v>16830</v>
      </c>
      <c r="N5865">
        <v>1.061111111</v>
      </c>
      <c r="O5865">
        <v>0</v>
      </c>
      <c r="P5865">
        <v>2</v>
      </c>
      <c r="Q5865">
        <v>0</v>
      </c>
      <c r="R5865">
        <v>0</v>
      </c>
      <c r="S5865">
        <v>0</v>
      </c>
      <c r="T5865">
        <v>1</v>
      </c>
      <c r="U5865">
        <v>0</v>
      </c>
      <c r="V5865">
        <v>0</v>
      </c>
      <c r="W5865">
        <v>0</v>
      </c>
      <c r="X5865">
        <v>4.0273211177562498</v>
      </c>
      <c r="Y5865">
        <v>0</v>
      </c>
      <c r="Z5865">
        <v>0</v>
      </c>
      <c r="AA5865">
        <v>0</v>
      </c>
      <c r="AB5865">
        <v>7.5091793663762507E-2</v>
      </c>
      <c r="AC5865">
        <v>0</v>
      </c>
      <c r="AD5865">
        <v>0</v>
      </c>
      <c r="AE5865">
        <v>4.1024129114200125</v>
      </c>
    </row>
    <row r="5866" spans="1:31" x14ac:dyDescent="0.25">
      <c r="A5866">
        <v>2363043</v>
      </c>
      <c r="B5866">
        <v>1</v>
      </c>
      <c r="C5866" t="s">
        <v>80</v>
      </c>
      <c r="D5866" t="s">
        <v>93</v>
      </c>
      <c r="E5866" t="s">
        <v>225</v>
      </c>
      <c r="F5866" t="s">
        <v>16831</v>
      </c>
      <c r="G5866" t="s">
        <v>219</v>
      </c>
      <c r="H5866" t="s">
        <v>151</v>
      </c>
      <c r="I5866" t="s">
        <v>136</v>
      </c>
      <c r="J5866" t="s">
        <v>137</v>
      </c>
      <c r="K5866" t="s">
        <v>138</v>
      </c>
      <c r="L5866" t="s">
        <v>16832</v>
      </c>
      <c r="M5866" t="s">
        <v>16833</v>
      </c>
      <c r="N5866">
        <v>1.8</v>
      </c>
      <c r="O5866">
        <v>0</v>
      </c>
      <c r="P5866">
        <v>1</v>
      </c>
      <c r="Q5866">
        <v>0</v>
      </c>
      <c r="R5866">
        <v>1</v>
      </c>
      <c r="S5866">
        <v>0</v>
      </c>
      <c r="T5866">
        <v>2</v>
      </c>
      <c r="U5866">
        <v>0</v>
      </c>
      <c r="V5866">
        <v>0</v>
      </c>
      <c r="W5866">
        <v>0</v>
      </c>
      <c r="X5866">
        <v>0.6164252478097223</v>
      </c>
      <c r="Y5866">
        <v>0</v>
      </c>
      <c r="Z5866">
        <v>9.4759476329485821</v>
      </c>
      <c r="AA5866">
        <v>0</v>
      </c>
      <c r="AB5866">
        <v>25.389108742242701</v>
      </c>
      <c r="AC5866">
        <v>0</v>
      </c>
      <c r="AD5866">
        <v>0</v>
      </c>
      <c r="AE5866">
        <v>35.481481623001002</v>
      </c>
    </row>
    <row r="5867" spans="1:31" x14ac:dyDescent="0.25">
      <c r="A5867">
        <v>2363166</v>
      </c>
      <c r="B5867">
        <v>1</v>
      </c>
      <c r="C5867" t="s">
        <v>80</v>
      </c>
      <c r="D5867" t="s">
        <v>108</v>
      </c>
      <c r="E5867" t="s">
        <v>132</v>
      </c>
      <c r="F5867" t="s">
        <v>16834</v>
      </c>
      <c r="G5867" t="s">
        <v>142</v>
      </c>
      <c r="H5867" t="s">
        <v>135</v>
      </c>
      <c r="I5867" t="s">
        <v>136</v>
      </c>
      <c r="J5867" t="s">
        <v>137</v>
      </c>
      <c r="K5867" t="s">
        <v>138</v>
      </c>
      <c r="L5867" t="s">
        <v>16835</v>
      </c>
      <c r="M5867" t="s">
        <v>16836</v>
      </c>
      <c r="N5867">
        <v>1.6291666659999999</v>
      </c>
      <c r="O5867">
        <v>0</v>
      </c>
      <c r="P5867">
        <v>52</v>
      </c>
      <c r="Q5867">
        <v>0</v>
      </c>
      <c r="R5867">
        <v>13</v>
      </c>
      <c r="S5867">
        <v>0</v>
      </c>
      <c r="T5867">
        <v>17</v>
      </c>
      <c r="U5867">
        <v>0</v>
      </c>
      <c r="V5867">
        <v>0</v>
      </c>
      <c r="W5867">
        <v>0</v>
      </c>
      <c r="X5867">
        <v>27.173896342792034</v>
      </c>
      <c r="Y5867">
        <v>0</v>
      </c>
      <c r="Z5867">
        <v>43.428371465517067</v>
      </c>
      <c r="AA5867">
        <v>0</v>
      </c>
      <c r="AB5867">
        <v>50.037602683752638</v>
      </c>
      <c r="AC5867">
        <v>0</v>
      </c>
      <c r="AD5867">
        <v>0</v>
      </c>
      <c r="AE5867">
        <v>120.63987049206175</v>
      </c>
    </row>
    <row r="5868" spans="1:31" x14ac:dyDescent="0.25">
      <c r="A5868">
        <v>2362897</v>
      </c>
      <c r="B5868">
        <v>1</v>
      </c>
      <c r="C5868" t="s">
        <v>80</v>
      </c>
      <c r="D5868" t="s">
        <v>85</v>
      </c>
      <c r="E5868" t="s">
        <v>175</v>
      </c>
      <c r="F5868" t="s">
        <v>16837</v>
      </c>
      <c r="G5868" t="s">
        <v>284</v>
      </c>
      <c r="H5868" t="s">
        <v>151</v>
      </c>
      <c r="I5868" t="s">
        <v>136</v>
      </c>
      <c r="J5868" t="s">
        <v>137</v>
      </c>
      <c r="K5868" t="s">
        <v>138</v>
      </c>
      <c r="L5868" t="s">
        <v>16838</v>
      </c>
      <c r="M5868" t="s">
        <v>16839</v>
      </c>
      <c r="N5868">
        <v>0.89194444399999995</v>
      </c>
      <c r="O5868">
        <v>0</v>
      </c>
      <c r="P5868">
        <v>30</v>
      </c>
      <c r="Q5868">
        <v>0</v>
      </c>
      <c r="R5868">
        <v>0</v>
      </c>
      <c r="S5868">
        <v>0</v>
      </c>
      <c r="T5868">
        <v>5</v>
      </c>
      <c r="U5868">
        <v>0</v>
      </c>
      <c r="V5868">
        <v>0</v>
      </c>
      <c r="W5868">
        <v>0</v>
      </c>
      <c r="X5868">
        <v>13.369288513209439</v>
      </c>
      <c r="Y5868">
        <v>0</v>
      </c>
      <c r="Z5868">
        <v>0</v>
      </c>
      <c r="AA5868">
        <v>0</v>
      </c>
      <c r="AB5868">
        <v>13.421178714218886</v>
      </c>
      <c r="AC5868">
        <v>0</v>
      </c>
      <c r="AD5868">
        <v>0</v>
      </c>
      <c r="AE5868">
        <v>26.790467227428323</v>
      </c>
    </row>
    <row r="5869" spans="1:31" x14ac:dyDescent="0.25">
      <c r="A5869">
        <v>2362851</v>
      </c>
      <c r="B5869">
        <v>1</v>
      </c>
      <c r="C5869" t="s">
        <v>81</v>
      </c>
      <c r="D5869" t="s">
        <v>128</v>
      </c>
      <c r="E5869" t="s">
        <v>132</v>
      </c>
      <c r="F5869" t="s">
        <v>16840</v>
      </c>
      <c r="G5869" t="s">
        <v>168</v>
      </c>
      <c r="H5869" t="s">
        <v>135</v>
      </c>
      <c r="I5869" t="s">
        <v>136</v>
      </c>
      <c r="J5869" t="s">
        <v>137</v>
      </c>
      <c r="K5869" t="s">
        <v>138</v>
      </c>
      <c r="L5869" t="s">
        <v>16841</v>
      </c>
      <c r="M5869" t="s">
        <v>16842</v>
      </c>
      <c r="N5869">
        <v>0.75916666600000005</v>
      </c>
      <c r="O5869">
        <v>0</v>
      </c>
      <c r="P5869">
        <v>1371</v>
      </c>
      <c r="Q5869">
        <v>0</v>
      </c>
      <c r="R5869">
        <v>0</v>
      </c>
      <c r="S5869">
        <v>1</v>
      </c>
      <c r="T5869">
        <v>42</v>
      </c>
      <c r="U5869">
        <v>0</v>
      </c>
      <c r="V5869">
        <v>0</v>
      </c>
      <c r="W5869">
        <v>0</v>
      </c>
      <c r="X5869">
        <v>304.67453874364912</v>
      </c>
      <c r="Y5869">
        <v>0</v>
      </c>
      <c r="Z5869">
        <v>0</v>
      </c>
      <c r="AA5869">
        <v>1.7918765286775276</v>
      </c>
      <c r="AB5869">
        <v>69.201397466296669</v>
      </c>
      <c r="AC5869">
        <v>0</v>
      </c>
      <c r="AD5869">
        <v>0</v>
      </c>
      <c r="AE5869">
        <v>375.6678127386233</v>
      </c>
    </row>
    <row r="5870" spans="1:31" x14ac:dyDescent="0.25">
      <c r="A5870">
        <v>2362705</v>
      </c>
      <c r="B5870">
        <v>1</v>
      </c>
      <c r="C5870" t="s">
        <v>80</v>
      </c>
      <c r="D5870" t="s">
        <v>108</v>
      </c>
      <c r="E5870" t="s">
        <v>225</v>
      </c>
      <c r="F5870" t="s">
        <v>16843</v>
      </c>
      <c r="G5870" t="s">
        <v>219</v>
      </c>
      <c r="H5870" t="s">
        <v>151</v>
      </c>
      <c r="I5870" t="s">
        <v>136</v>
      </c>
      <c r="J5870" t="s">
        <v>137</v>
      </c>
      <c r="K5870" t="s">
        <v>138</v>
      </c>
      <c r="L5870" t="s">
        <v>16844</v>
      </c>
      <c r="M5870" t="s">
        <v>16845</v>
      </c>
      <c r="N5870">
        <v>1.2269444439999999</v>
      </c>
      <c r="O5870">
        <v>0</v>
      </c>
      <c r="P5870">
        <v>8</v>
      </c>
      <c r="Q5870">
        <v>0</v>
      </c>
      <c r="R5870">
        <v>11</v>
      </c>
      <c r="S5870">
        <v>0</v>
      </c>
      <c r="T5870">
        <v>1</v>
      </c>
      <c r="U5870">
        <v>0</v>
      </c>
      <c r="V5870">
        <v>0</v>
      </c>
      <c r="W5870">
        <v>0</v>
      </c>
      <c r="X5870">
        <v>1.4752009938972601</v>
      </c>
      <c r="Y5870">
        <v>0</v>
      </c>
      <c r="Z5870">
        <v>21.599235259325763</v>
      </c>
      <c r="AA5870">
        <v>0</v>
      </c>
      <c r="AB5870">
        <v>0.6085377153223408</v>
      </c>
      <c r="AC5870">
        <v>0</v>
      </c>
      <c r="AD5870">
        <v>0</v>
      </c>
      <c r="AE5870">
        <v>23.682973968545365</v>
      </c>
    </row>
    <row r="5871" spans="1:31" x14ac:dyDescent="0.25">
      <c r="A5871">
        <v>2363106</v>
      </c>
      <c r="B5871">
        <v>1</v>
      </c>
      <c r="C5871" t="s">
        <v>80</v>
      </c>
      <c r="D5871" t="s">
        <v>85</v>
      </c>
      <c r="E5871" t="s">
        <v>154</v>
      </c>
      <c r="F5871" t="s">
        <v>16846</v>
      </c>
      <c r="G5871" t="s">
        <v>2040</v>
      </c>
      <c r="H5871" t="s">
        <v>151</v>
      </c>
      <c r="I5871" t="s">
        <v>136</v>
      </c>
      <c r="J5871" t="s">
        <v>137</v>
      </c>
      <c r="K5871" t="s">
        <v>138</v>
      </c>
      <c r="L5871" t="s">
        <v>16847</v>
      </c>
      <c r="M5871" t="s">
        <v>16848</v>
      </c>
      <c r="N5871">
        <v>1.3233333329999999</v>
      </c>
      <c r="O5871">
        <v>0</v>
      </c>
      <c r="P5871">
        <v>862</v>
      </c>
      <c r="Q5871">
        <v>0</v>
      </c>
      <c r="R5871">
        <v>0</v>
      </c>
      <c r="S5871">
        <v>0</v>
      </c>
      <c r="T5871">
        <v>102</v>
      </c>
      <c r="U5871">
        <v>0</v>
      </c>
      <c r="V5871">
        <v>2</v>
      </c>
      <c r="W5871">
        <v>0</v>
      </c>
      <c r="X5871">
        <v>510.29494075293434</v>
      </c>
      <c r="Y5871">
        <v>0</v>
      </c>
      <c r="Z5871">
        <v>0</v>
      </c>
      <c r="AA5871">
        <v>0</v>
      </c>
      <c r="AB5871">
        <v>104.91851768976872</v>
      </c>
      <c r="AC5871">
        <v>0</v>
      </c>
      <c r="AD5871">
        <v>25.007499914440274</v>
      </c>
      <c r="AE5871">
        <v>640.22095835714333</v>
      </c>
    </row>
    <row r="5872" spans="1:31" x14ac:dyDescent="0.25">
      <c r="A5872">
        <v>2362871</v>
      </c>
      <c r="B5872">
        <v>1</v>
      </c>
      <c r="C5872" t="s">
        <v>80</v>
      </c>
      <c r="D5872" t="s">
        <v>84</v>
      </c>
      <c r="E5872" t="s">
        <v>148</v>
      </c>
      <c r="F5872" t="s">
        <v>16849</v>
      </c>
      <c r="G5872" t="s">
        <v>150</v>
      </c>
      <c r="H5872" t="s">
        <v>151</v>
      </c>
      <c r="I5872" t="s">
        <v>136</v>
      </c>
      <c r="J5872" t="s">
        <v>137</v>
      </c>
      <c r="K5872" t="s">
        <v>138</v>
      </c>
      <c r="L5872" t="s">
        <v>16850</v>
      </c>
      <c r="M5872" t="s">
        <v>16851</v>
      </c>
      <c r="N5872">
        <v>6.0566666659999999</v>
      </c>
      <c r="O5872">
        <v>0</v>
      </c>
      <c r="P5872">
        <v>1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1.58869706156784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1.58869706156784</v>
      </c>
    </row>
    <row r="5873" spans="1:31" x14ac:dyDescent="0.25">
      <c r="A5873">
        <v>2362920</v>
      </c>
      <c r="B5873">
        <v>1</v>
      </c>
      <c r="C5873" t="s">
        <v>81</v>
      </c>
      <c r="D5873" t="s">
        <v>113</v>
      </c>
      <c r="E5873" t="s">
        <v>171</v>
      </c>
      <c r="F5873" t="s">
        <v>16852</v>
      </c>
      <c r="G5873" t="s">
        <v>168</v>
      </c>
      <c r="H5873" t="s">
        <v>135</v>
      </c>
      <c r="I5873" t="s">
        <v>653</v>
      </c>
      <c r="J5873" t="s">
        <v>137</v>
      </c>
      <c r="K5873" t="s">
        <v>138</v>
      </c>
      <c r="L5873" t="s">
        <v>16853</v>
      </c>
      <c r="M5873" t="s">
        <v>16854</v>
      </c>
      <c r="N5873">
        <v>2.2222222E-2</v>
      </c>
      <c r="O5873">
        <v>1</v>
      </c>
      <c r="P5873">
        <v>233</v>
      </c>
      <c r="Q5873">
        <v>100</v>
      </c>
      <c r="R5873">
        <v>185</v>
      </c>
      <c r="S5873">
        <v>7</v>
      </c>
      <c r="T5873">
        <v>14</v>
      </c>
      <c r="U5873">
        <v>1</v>
      </c>
      <c r="V5873">
        <v>0</v>
      </c>
      <c r="W5873">
        <v>3.7583083285333335E-3</v>
      </c>
      <c r="X5873">
        <v>1.1519691039329782</v>
      </c>
      <c r="Y5873">
        <v>10.4743209017842</v>
      </c>
      <c r="Z5873">
        <v>14.738114474248468</v>
      </c>
      <c r="AA5873">
        <v>0.2027001736348</v>
      </c>
      <c r="AB5873">
        <v>0.42597462216533327</v>
      </c>
      <c r="AC5873">
        <v>2.9758097693800001</v>
      </c>
      <c r="AD5873">
        <v>0</v>
      </c>
      <c r="AE5873">
        <v>29.972647353474311</v>
      </c>
    </row>
    <row r="5874" spans="1:31" x14ac:dyDescent="0.25">
      <c r="A5874">
        <v>2362748</v>
      </c>
      <c r="B5874">
        <v>1</v>
      </c>
      <c r="C5874" t="s">
        <v>80</v>
      </c>
      <c r="D5874" t="s">
        <v>100</v>
      </c>
      <c r="E5874" t="s">
        <v>132</v>
      </c>
      <c r="F5874" t="s">
        <v>16855</v>
      </c>
      <c r="G5874" t="s">
        <v>244</v>
      </c>
      <c r="H5874" t="s">
        <v>135</v>
      </c>
      <c r="I5874" t="s">
        <v>136</v>
      </c>
      <c r="J5874" t="s">
        <v>137</v>
      </c>
      <c r="K5874" t="s">
        <v>245</v>
      </c>
      <c r="L5874" t="s">
        <v>16856</v>
      </c>
      <c r="M5874" t="s">
        <v>16857</v>
      </c>
      <c r="N5874">
        <v>8.9436111109999992</v>
      </c>
      <c r="O5874">
        <v>0</v>
      </c>
      <c r="P5874">
        <v>84</v>
      </c>
      <c r="Q5874">
        <v>0</v>
      </c>
      <c r="R5874">
        <v>32</v>
      </c>
      <c r="S5874">
        <v>0</v>
      </c>
      <c r="T5874">
        <v>11</v>
      </c>
      <c r="U5874">
        <v>0</v>
      </c>
      <c r="V5874">
        <v>0</v>
      </c>
      <c r="W5874">
        <v>0</v>
      </c>
      <c r="X5874">
        <v>177.50426746113448</v>
      </c>
      <c r="Y5874">
        <v>0</v>
      </c>
      <c r="Z5874">
        <v>52.478088569784063</v>
      </c>
      <c r="AA5874">
        <v>0</v>
      </c>
      <c r="AB5874">
        <v>115.63020082805679</v>
      </c>
      <c r="AC5874">
        <v>0</v>
      </c>
      <c r="AD5874">
        <v>0</v>
      </c>
      <c r="AE5874">
        <v>345.61255685897532</v>
      </c>
    </row>
    <row r="5875" spans="1:31" x14ac:dyDescent="0.25">
      <c r="A5875">
        <v>2363169</v>
      </c>
      <c r="B5875">
        <v>1</v>
      </c>
      <c r="C5875" t="s">
        <v>81</v>
      </c>
      <c r="D5875" t="s">
        <v>126</v>
      </c>
      <c r="E5875" t="s">
        <v>225</v>
      </c>
      <c r="F5875" t="s">
        <v>16858</v>
      </c>
      <c r="G5875" t="s">
        <v>219</v>
      </c>
      <c r="H5875" t="s">
        <v>151</v>
      </c>
      <c r="I5875" t="s">
        <v>136</v>
      </c>
      <c r="J5875" t="s">
        <v>137</v>
      </c>
      <c r="K5875" t="s">
        <v>138</v>
      </c>
      <c r="L5875" t="s">
        <v>16859</v>
      </c>
      <c r="M5875" t="s">
        <v>16860</v>
      </c>
      <c r="N5875">
        <v>0.60583333299999997</v>
      </c>
      <c r="O5875">
        <v>0</v>
      </c>
      <c r="P5875">
        <v>44</v>
      </c>
      <c r="Q5875">
        <v>0</v>
      </c>
      <c r="R5875">
        <v>5</v>
      </c>
      <c r="S5875">
        <v>0</v>
      </c>
      <c r="T5875">
        <v>3</v>
      </c>
      <c r="U5875">
        <v>0</v>
      </c>
      <c r="V5875">
        <v>0</v>
      </c>
      <c r="W5875">
        <v>0</v>
      </c>
      <c r="X5875">
        <v>2.1492246804183601</v>
      </c>
      <c r="Y5875">
        <v>0</v>
      </c>
      <c r="Z5875">
        <v>3.392817958093667E-2</v>
      </c>
      <c r="AA5875">
        <v>0</v>
      </c>
      <c r="AB5875">
        <v>0</v>
      </c>
      <c r="AC5875">
        <v>0</v>
      </c>
      <c r="AD5875">
        <v>0</v>
      </c>
      <c r="AE5875">
        <v>2.1831528599992969</v>
      </c>
    </row>
    <row r="5876" spans="1:31" x14ac:dyDescent="0.25">
      <c r="A5876">
        <v>2362977</v>
      </c>
      <c r="B5876">
        <v>1</v>
      </c>
      <c r="C5876" t="s">
        <v>80</v>
      </c>
      <c r="D5876" t="s">
        <v>100</v>
      </c>
      <c r="E5876" t="s">
        <v>132</v>
      </c>
      <c r="F5876" t="s">
        <v>16861</v>
      </c>
      <c r="G5876" t="s">
        <v>2879</v>
      </c>
      <c r="H5876" t="s">
        <v>135</v>
      </c>
      <c r="I5876" t="s">
        <v>136</v>
      </c>
      <c r="J5876" t="s">
        <v>137</v>
      </c>
      <c r="K5876" t="s">
        <v>138</v>
      </c>
      <c r="L5876" t="s">
        <v>16862</v>
      </c>
      <c r="M5876" t="s">
        <v>16863</v>
      </c>
      <c r="N5876">
        <v>1.169166666</v>
      </c>
      <c r="O5876">
        <v>0</v>
      </c>
      <c r="P5876">
        <v>263</v>
      </c>
      <c r="Q5876">
        <v>0</v>
      </c>
      <c r="R5876">
        <v>1</v>
      </c>
      <c r="S5876">
        <v>0</v>
      </c>
      <c r="T5876">
        <v>19</v>
      </c>
      <c r="U5876">
        <v>0</v>
      </c>
      <c r="V5876">
        <v>0</v>
      </c>
      <c r="W5876">
        <v>0</v>
      </c>
      <c r="X5876">
        <v>113.61413971361227</v>
      </c>
      <c r="Y5876">
        <v>0</v>
      </c>
      <c r="Z5876">
        <v>0</v>
      </c>
      <c r="AA5876">
        <v>0</v>
      </c>
      <c r="AB5876">
        <v>39.871053144543403</v>
      </c>
      <c r="AC5876">
        <v>0</v>
      </c>
      <c r="AD5876">
        <v>0</v>
      </c>
      <c r="AE5876">
        <v>153.48519285815567</v>
      </c>
    </row>
    <row r="5877" spans="1:31" x14ac:dyDescent="0.25">
      <c r="A5877">
        <v>2363126</v>
      </c>
      <c r="B5877">
        <v>1</v>
      </c>
      <c r="C5877" t="s">
        <v>81</v>
      </c>
      <c r="D5877" t="s">
        <v>113</v>
      </c>
      <c r="E5877" t="s">
        <v>148</v>
      </c>
      <c r="F5877" t="s">
        <v>16864</v>
      </c>
      <c r="G5877" t="s">
        <v>160</v>
      </c>
      <c r="H5877" t="s">
        <v>151</v>
      </c>
      <c r="I5877" t="s">
        <v>136</v>
      </c>
      <c r="J5877" t="s">
        <v>137</v>
      </c>
      <c r="K5877" t="s">
        <v>138</v>
      </c>
      <c r="L5877" t="s">
        <v>16865</v>
      </c>
      <c r="M5877" t="s">
        <v>16866</v>
      </c>
      <c r="N5877">
        <v>2.4325000000000001</v>
      </c>
      <c r="O5877">
        <v>0</v>
      </c>
      <c r="P5877">
        <v>3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1.3428453745300044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1.3428453745300044</v>
      </c>
    </row>
    <row r="5878" spans="1:31" x14ac:dyDescent="0.25">
      <c r="A5878">
        <v>2363083</v>
      </c>
      <c r="B5878">
        <v>1</v>
      </c>
      <c r="C5878" t="s">
        <v>80</v>
      </c>
      <c r="D5878" t="s">
        <v>82</v>
      </c>
      <c r="E5878" t="s">
        <v>132</v>
      </c>
      <c r="F5878" t="s">
        <v>16867</v>
      </c>
      <c r="G5878" t="s">
        <v>168</v>
      </c>
      <c r="H5878" t="s">
        <v>135</v>
      </c>
      <c r="I5878" t="s">
        <v>136</v>
      </c>
      <c r="J5878" t="s">
        <v>137</v>
      </c>
      <c r="K5878" t="s">
        <v>138</v>
      </c>
      <c r="L5878" t="s">
        <v>16868</v>
      </c>
      <c r="M5878" t="s">
        <v>16869</v>
      </c>
      <c r="N5878">
        <v>2.0194444439999999</v>
      </c>
      <c r="O5878">
        <v>0</v>
      </c>
      <c r="P5878">
        <v>216</v>
      </c>
      <c r="Q5878">
        <v>0</v>
      </c>
      <c r="R5878">
        <v>0</v>
      </c>
      <c r="S5878">
        <v>0</v>
      </c>
      <c r="T5878">
        <v>77</v>
      </c>
      <c r="U5878">
        <v>0</v>
      </c>
      <c r="V5878">
        <v>0</v>
      </c>
      <c r="W5878">
        <v>0</v>
      </c>
      <c r="X5878">
        <v>196.86590515974427</v>
      </c>
      <c r="Y5878">
        <v>0</v>
      </c>
      <c r="Z5878">
        <v>0</v>
      </c>
      <c r="AA5878">
        <v>0</v>
      </c>
      <c r="AB5878">
        <v>174.45196526780339</v>
      </c>
      <c r="AC5878">
        <v>0</v>
      </c>
      <c r="AD5878">
        <v>0</v>
      </c>
      <c r="AE5878">
        <v>371.31787042754763</v>
      </c>
    </row>
    <row r="5879" spans="1:31" x14ac:dyDescent="0.25">
      <c r="A5879">
        <v>2363023</v>
      </c>
      <c r="B5879">
        <v>1</v>
      </c>
      <c r="C5879" t="s">
        <v>80</v>
      </c>
      <c r="D5879" t="s">
        <v>99</v>
      </c>
      <c r="E5879" t="s">
        <v>148</v>
      </c>
      <c r="F5879" t="s">
        <v>15139</v>
      </c>
      <c r="G5879" t="s">
        <v>240</v>
      </c>
      <c r="H5879" t="s">
        <v>151</v>
      </c>
      <c r="I5879" t="s">
        <v>136</v>
      </c>
      <c r="J5879" t="s">
        <v>137</v>
      </c>
      <c r="K5879" t="s">
        <v>138</v>
      </c>
      <c r="L5879" t="s">
        <v>16870</v>
      </c>
      <c r="M5879" t="s">
        <v>16871</v>
      </c>
      <c r="N5879">
        <v>4.7952777769999999</v>
      </c>
      <c r="O5879">
        <v>0</v>
      </c>
      <c r="P5879">
        <v>1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1.4246072831561571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1.4246072831561571</v>
      </c>
    </row>
    <row r="5880" spans="1:31" x14ac:dyDescent="0.25">
      <c r="A5880">
        <v>2363000</v>
      </c>
      <c r="B5880">
        <v>1</v>
      </c>
      <c r="C5880" t="s">
        <v>80</v>
      </c>
      <c r="D5880" t="s">
        <v>90</v>
      </c>
      <c r="E5880" t="s">
        <v>148</v>
      </c>
      <c r="F5880" t="s">
        <v>16872</v>
      </c>
      <c r="G5880" t="s">
        <v>240</v>
      </c>
      <c r="H5880" t="s">
        <v>151</v>
      </c>
      <c r="I5880" t="s">
        <v>136</v>
      </c>
      <c r="J5880" t="s">
        <v>137</v>
      </c>
      <c r="K5880" t="s">
        <v>138</v>
      </c>
      <c r="L5880" t="s">
        <v>16873</v>
      </c>
      <c r="M5880" t="s">
        <v>16874</v>
      </c>
      <c r="N5880">
        <v>1.545833333</v>
      </c>
      <c r="O5880">
        <v>0</v>
      </c>
      <c r="P5880">
        <v>13</v>
      </c>
      <c r="Q5880">
        <v>0</v>
      </c>
      <c r="R5880">
        <v>0</v>
      </c>
      <c r="S5880">
        <v>0</v>
      </c>
      <c r="T5880">
        <v>1</v>
      </c>
      <c r="U5880">
        <v>0</v>
      </c>
      <c r="V5880">
        <v>0</v>
      </c>
      <c r="W5880">
        <v>0</v>
      </c>
      <c r="X5880">
        <v>6.7532738052302008</v>
      </c>
      <c r="Y5880">
        <v>0</v>
      </c>
      <c r="Z5880">
        <v>0</v>
      </c>
      <c r="AA5880">
        <v>0</v>
      </c>
      <c r="AB5880">
        <v>3.7400309665220552E-2</v>
      </c>
      <c r="AC5880">
        <v>0</v>
      </c>
      <c r="AD5880">
        <v>0</v>
      </c>
      <c r="AE5880">
        <v>6.7906741148954213</v>
      </c>
    </row>
    <row r="5881" spans="1:31" x14ac:dyDescent="0.25">
      <c r="A5881">
        <v>2362814</v>
      </c>
      <c r="B5881">
        <v>1</v>
      </c>
      <c r="C5881" t="s">
        <v>81</v>
      </c>
      <c r="D5881" t="s">
        <v>127</v>
      </c>
      <c r="E5881" t="s">
        <v>171</v>
      </c>
      <c r="F5881" t="s">
        <v>16875</v>
      </c>
      <c r="G5881" t="s">
        <v>244</v>
      </c>
      <c r="H5881" t="s">
        <v>135</v>
      </c>
      <c r="I5881" t="s">
        <v>136</v>
      </c>
      <c r="J5881" t="s">
        <v>137</v>
      </c>
      <c r="K5881" t="s">
        <v>245</v>
      </c>
      <c r="L5881" t="s">
        <v>16876</v>
      </c>
      <c r="M5881" t="s">
        <v>16877</v>
      </c>
      <c r="N5881">
        <v>7.0983333330000002</v>
      </c>
      <c r="O5881">
        <v>0</v>
      </c>
      <c r="P5881">
        <v>846</v>
      </c>
      <c r="Q5881">
        <v>0</v>
      </c>
      <c r="R5881">
        <v>25</v>
      </c>
      <c r="S5881">
        <v>0</v>
      </c>
      <c r="T5881">
        <v>93</v>
      </c>
      <c r="U5881">
        <v>0</v>
      </c>
      <c r="V5881">
        <v>0</v>
      </c>
      <c r="W5881">
        <v>0</v>
      </c>
      <c r="X5881">
        <v>1813.0029294099118</v>
      </c>
      <c r="Y5881">
        <v>0</v>
      </c>
      <c r="Z5881">
        <v>404.09169976952109</v>
      </c>
      <c r="AA5881">
        <v>0</v>
      </c>
      <c r="AB5881">
        <v>825.49556281058278</v>
      </c>
      <c r="AC5881">
        <v>0</v>
      </c>
      <c r="AD5881">
        <v>0</v>
      </c>
      <c r="AE5881">
        <v>3042.5901919900157</v>
      </c>
    </row>
    <row r="5882" spans="1:31" x14ac:dyDescent="0.25">
      <c r="A5882">
        <v>2362708</v>
      </c>
      <c r="B5882">
        <v>1</v>
      </c>
      <c r="C5882" t="s">
        <v>80</v>
      </c>
      <c r="D5882" t="s">
        <v>100</v>
      </c>
      <c r="E5882" t="s">
        <v>166</v>
      </c>
      <c r="F5882" t="s">
        <v>16878</v>
      </c>
      <c r="G5882" t="s">
        <v>168</v>
      </c>
      <c r="H5882" t="s">
        <v>135</v>
      </c>
      <c r="I5882" t="s">
        <v>136</v>
      </c>
      <c r="J5882" t="s">
        <v>137</v>
      </c>
      <c r="K5882" t="s">
        <v>138</v>
      </c>
      <c r="L5882" t="s">
        <v>16879</v>
      </c>
      <c r="M5882" t="s">
        <v>16880</v>
      </c>
      <c r="N5882">
        <v>9.5555555E-2</v>
      </c>
      <c r="O5882">
        <v>2</v>
      </c>
      <c r="P5882">
        <v>1330</v>
      </c>
      <c r="Q5882">
        <v>14</v>
      </c>
      <c r="R5882">
        <v>143</v>
      </c>
      <c r="S5882">
        <v>29</v>
      </c>
      <c r="T5882">
        <v>116</v>
      </c>
      <c r="U5882">
        <v>2</v>
      </c>
      <c r="V5882">
        <v>0</v>
      </c>
      <c r="W5882">
        <v>2.5017422083462224E-2</v>
      </c>
      <c r="X5882">
        <v>57.882971802624461</v>
      </c>
      <c r="Y5882">
        <v>3.5748410207621157</v>
      </c>
      <c r="Z5882">
        <v>16.355496372386071</v>
      </c>
      <c r="AA5882">
        <v>12.129912891591266</v>
      </c>
      <c r="AB5882">
        <v>10.407546425663069</v>
      </c>
      <c r="AC5882">
        <v>4.8916737222196831</v>
      </c>
      <c r="AD5882">
        <v>0</v>
      </c>
      <c r="AE5882">
        <v>105.26745965733012</v>
      </c>
    </row>
    <row r="5883" spans="1:31" x14ac:dyDescent="0.25">
      <c r="A5883">
        <v>2362768</v>
      </c>
      <c r="B5883">
        <v>1</v>
      </c>
      <c r="C5883" t="s">
        <v>80</v>
      </c>
      <c r="D5883" t="s">
        <v>84</v>
      </c>
      <c r="E5883" t="s">
        <v>148</v>
      </c>
      <c r="F5883" t="s">
        <v>16881</v>
      </c>
      <c r="G5883" t="s">
        <v>240</v>
      </c>
      <c r="H5883" t="s">
        <v>151</v>
      </c>
      <c r="I5883" t="s">
        <v>136</v>
      </c>
      <c r="J5883" t="s">
        <v>137</v>
      </c>
      <c r="K5883" t="s">
        <v>138</v>
      </c>
      <c r="L5883" t="s">
        <v>16882</v>
      </c>
      <c r="M5883" t="s">
        <v>16883</v>
      </c>
      <c r="N5883">
        <v>9.3166666659999997</v>
      </c>
      <c r="O5883">
        <v>0</v>
      </c>
      <c r="P5883">
        <v>5</v>
      </c>
      <c r="Q5883">
        <v>0</v>
      </c>
      <c r="R5883">
        <v>0</v>
      </c>
      <c r="S5883">
        <v>0</v>
      </c>
      <c r="T5883">
        <v>1</v>
      </c>
      <c r="U5883">
        <v>0</v>
      </c>
      <c r="V5883">
        <v>0</v>
      </c>
      <c r="W5883">
        <v>0</v>
      </c>
      <c r="X5883">
        <v>15.109463361528832</v>
      </c>
      <c r="Y5883">
        <v>0</v>
      </c>
      <c r="Z5883">
        <v>0</v>
      </c>
      <c r="AA5883">
        <v>0</v>
      </c>
      <c r="AB5883">
        <v>6.4052370343725559E-2</v>
      </c>
      <c r="AC5883">
        <v>0</v>
      </c>
      <c r="AD5883">
        <v>0</v>
      </c>
      <c r="AE5883">
        <v>15.173515731872557</v>
      </c>
    </row>
    <row r="5884" spans="1:31" x14ac:dyDescent="0.25">
      <c r="A5884">
        <v>2362794</v>
      </c>
      <c r="B5884">
        <v>1</v>
      </c>
      <c r="C5884" t="s">
        <v>80</v>
      </c>
      <c r="D5884" t="s">
        <v>96</v>
      </c>
      <c r="E5884" t="s">
        <v>175</v>
      </c>
      <c r="F5884" t="s">
        <v>16884</v>
      </c>
      <c r="G5884" t="s">
        <v>5809</v>
      </c>
      <c r="H5884" t="s">
        <v>151</v>
      </c>
      <c r="I5884" t="s">
        <v>136</v>
      </c>
      <c r="J5884" t="s">
        <v>137</v>
      </c>
      <c r="K5884" t="s">
        <v>138</v>
      </c>
      <c r="L5884" t="s">
        <v>16885</v>
      </c>
      <c r="M5884" t="s">
        <v>16886</v>
      </c>
      <c r="N5884">
        <v>1.759166666</v>
      </c>
      <c r="O5884">
        <v>0</v>
      </c>
      <c r="P5884">
        <v>51</v>
      </c>
      <c r="Q5884">
        <v>0</v>
      </c>
      <c r="R5884">
        <v>0</v>
      </c>
      <c r="S5884">
        <v>0</v>
      </c>
      <c r="T5884">
        <v>57</v>
      </c>
      <c r="U5884">
        <v>0</v>
      </c>
      <c r="V5884">
        <v>0</v>
      </c>
      <c r="W5884">
        <v>0</v>
      </c>
      <c r="X5884">
        <v>28.9033515981668</v>
      </c>
      <c r="Y5884">
        <v>0</v>
      </c>
      <c r="Z5884">
        <v>0</v>
      </c>
      <c r="AA5884">
        <v>0</v>
      </c>
      <c r="AB5884">
        <v>139.98954844850738</v>
      </c>
      <c r="AC5884">
        <v>0</v>
      </c>
      <c r="AD5884">
        <v>0</v>
      </c>
      <c r="AE5884">
        <v>168.89290004667419</v>
      </c>
    </row>
    <row r="5885" spans="1:31" x14ac:dyDescent="0.25">
      <c r="A5885">
        <v>2362751</v>
      </c>
      <c r="B5885">
        <v>1</v>
      </c>
      <c r="C5885" t="s">
        <v>81</v>
      </c>
      <c r="D5885" t="s">
        <v>128</v>
      </c>
      <c r="E5885" t="s">
        <v>132</v>
      </c>
      <c r="F5885" t="s">
        <v>16887</v>
      </c>
      <c r="G5885" t="s">
        <v>244</v>
      </c>
      <c r="H5885" t="s">
        <v>135</v>
      </c>
      <c r="I5885" t="s">
        <v>136</v>
      </c>
      <c r="J5885" t="s">
        <v>137</v>
      </c>
      <c r="K5885" t="s">
        <v>245</v>
      </c>
      <c r="L5885" t="s">
        <v>16888</v>
      </c>
      <c r="M5885" t="s">
        <v>16889</v>
      </c>
      <c r="N5885">
        <v>8.0372222220000005</v>
      </c>
      <c r="O5885">
        <v>0</v>
      </c>
      <c r="P5885">
        <v>346</v>
      </c>
      <c r="Q5885">
        <v>0</v>
      </c>
      <c r="R5885">
        <v>0</v>
      </c>
      <c r="S5885">
        <v>0</v>
      </c>
      <c r="T5885">
        <v>8</v>
      </c>
      <c r="U5885">
        <v>0</v>
      </c>
      <c r="V5885">
        <v>0</v>
      </c>
      <c r="W5885">
        <v>0</v>
      </c>
      <c r="X5885">
        <v>764.8820619981135</v>
      </c>
      <c r="Y5885">
        <v>0</v>
      </c>
      <c r="Z5885">
        <v>0</v>
      </c>
      <c r="AA5885">
        <v>0</v>
      </c>
      <c r="AB5885">
        <v>303.31353961047074</v>
      </c>
      <c r="AC5885">
        <v>0</v>
      </c>
      <c r="AD5885">
        <v>0</v>
      </c>
      <c r="AE5885">
        <v>1068.1956016085842</v>
      </c>
    </row>
    <row r="5886" spans="1:31" x14ac:dyDescent="0.25">
      <c r="A5886">
        <v>2362731</v>
      </c>
      <c r="B5886">
        <v>1</v>
      </c>
      <c r="C5886" t="s">
        <v>80</v>
      </c>
      <c r="D5886" t="s">
        <v>84</v>
      </c>
      <c r="E5886" t="s">
        <v>148</v>
      </c>
      <c r="F5886" t="s">
        <v>16890</v>
      </c>
      <c r="G5886" t="s">
        <v>150</v>
      </c>
      <c r="H5886" t="s">
        <v>151</v>
      </c>
      <c r="I5886" t="s">
        <v>136</v>
      </c>
      <c r="J5886" t="s">
        <v>137</v>
      </c>
      <c r="K5886" t="s">
        <v>138</v>
      </c>
      <c r="L5886" t="s">
        <v>16891</v>
      </c>
      <c r="M5886" t="s">
        <v>16892</v>
      </c>
      <c r="N5886">
        <v>8.0088888879999995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3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6.6883053464012852</v>
      </c>
      <c r="AC5886">
        <v>0</v>
      </c>
      <c r="AD5886">
        <v>0</v>
      </c>
      <c r="AE5886">
        <v>6.6883053464012852</v>
      </c>
    </row>
    <row r="5887" spans="1:31" x14ac:dyDescent="0.25">
      <c r="A5887">
        <v>2363123</v>
      </c>
      <c r="B5887">
        <v>1</v>
      </c>
      <c r="C5887" t="s">
        <v>81</v>
      </c>
      <c r="D5887" t="s">
        <v>117</v>
      </c>
      <c r="E5887" t="s">
        <v>148</v>
      </c>
      <c r="F5887" t="s">
        <v>16893</v>
      </c>
      <c r="G5887" t="s">
        <v>1167</v>
      </c>
      <c r="H5887" t="s">
        <v>151</v>
      </c>
      <c r="I5887" t="s">
        <v>136</v>
      </c>
      <c r="J5887" t="s">
        <v>137</v>
      </c>
      <c r="K5887" t="s">
        <v>138</v>
      </c>
      <c r="L5887" t="s">
        <v>16894</v>
      </c>
      <c r="M5887" t="s">
        <v>16895</v>
      </c>
      <c r="N5887">
        <v>2.8797222219999998</v>
      </c>
      <c r="O5887">
        <v>0</v>
      </c>
      <c r="P5887">
        <v>1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8.342109372019717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8.342109372019717</v>
      </c>
    </row>
    <row r="5888" spans="1:31" x14ac:dyDescent="0.25">
      <c r="A5888">
        <v>2363086</v>
      </c>
      <c r="B5888">
        <v>1</v>
      </c>
      <c r="C5888" t="s">
        <v>80</v>
      </c>
      <c r="D5888" t="s">
        <v>88</v>
      </c>
      <c r="E5888" t="s">
        <v>148</v>
      </c>
      <c r="F5888" t="s">
        <v>12578</v>
      </c>
      <c r="G5888" t="s">
        <v>240</v>
      </c>
      <c r="H5888" t="s">
        <v>151</v>
      </c>
      <c r="I5888" t="s">
        <v>136</v>
      </c>
      <c r="J5888" t="s">
        <v>137</v>
      </c>
      <c r="K5888" t="s">
        <v>138</v>
      </c>
      <c r="L5888" t="s">
        <v>16896</v>
      </c>
      <c r="M5888" t="s">
        <v>16897</v>
      </c>
      <c r="N5888">
        <v>1.4313888880000001</v>
      </c>
      <c r="O5888">
        <v>0</v>
      </c>
      <c r="P5888">
        <v>1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0.43997442642589335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0.43997442642589335</v>
      </c>
    </row>
    <row r="5889" spans="1:31" x14ac:dyDescent="0.25">
      <c r="A5889">
        <v>2363080</v>
      </c>
      <c r="B5889">
        <v>1</v>
      </c>
      <c r="C5889" t="s">
        <v>80</v>
      </c>
      <c r="D5889" t="s">
        <v>105</v>
      </c>
      <c r="E5889" t="s">
        <v>166</v>
      </c>
      <c r="F5889" t="s">
        <v>16898</v>
      </c>
      <c r="G5889" t="s">
        <v>168</v>
      </c>
      <c r="H5889" t="s">
        <v>135</v>
      </c>
      <c r="I5889" t="s">
        <v>136</v>
      </c>
      <c r="J5889" t="s">
        <v>137</v>
      </c>
      <c r="K5889" t="s">
        <v>138</v>
      </c>
      <c r="L5889" t="s">
        <v>16899</v>
      </c>
      <c r="M5889" t="s">
        <v>16900</v>
      </c>
      <c r="N5889">
        <v>0.495</v>
      </c>
      <c r="O5889">
        <v>0</v>
      </c>
      <c r="P5889">
        <v>0</v>
      </c>
      <c r="Q5889">
        <v>0</v>
      </c>
      <c r="R5889">
        <v>0</v>
      </c>
      <c r="S5889">
        <v>1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0.99728672694749976</v>
      </c>
      <c r="AB5889">
        <v>0</v>
      </c>
      <c r="AC5889">
        <v>0</v>
      </c>
      <c r="AD5889">
        <v>0</v>
      </c>
      <c r="AE5889">
        <v>0.99728672694749976</v>
      </c>
    </row>
    <row r="5890" spans="1:31" x14ac:dyDescent="0.25">
      <c r="A5890">
        <v>2363212</v>
      </c>
      <c r="B5890">
        <v>1</v>
      </c>
      <c r="C5890" t="s">
        <v>81</v>
      </c>
      <c r="D5890" t="s">
        <v>128</v>
      </c>
      <c r="E5890" t="s">
        <v>166</v>
      </c>
      <c r="F5890" t="s">
        <v>167</v>
      </c>
      <c r="G5890" t="s">
        <v>168</v>
      </c>
      <c r="H5890" t="s">
        <v>135</v>
      </c>
      <c r="I5890" t="s">
        <v>136</v>
      </c>
      <c r="J5890" t="s">
        <v>137</v>
      </c>
      <c r="K5890" t="s">
        <v>138</v>
      </c>
      <c r="L5890" t="s">
        <v>16901</v>
      </c>
      <c r="M5890" t="s">
        <v>16902</v>
      </c>
      <c r="N5890">
        <v>0.143055555</v>
      </c>
      <c r="O5890">
        <v>10</v>
      </c>
      <c r="P5890">
        <v>1554</v>
      </c>
      <c r="Q5890">
        <v>66</v>
      </c>
      <c r="R5890">
        <v>101</v>
      </c>
      <c r="S5890">
        <v>15</v>
      </c>
      <c r="T5890">
        <v>131</v>
      </c>
      <c r="U5890">
        <v>3</v>
      </c>
      <c r="V5890">
        <v>1</v>
      </c>
      <c r="W5890">
        <v>0.54517274078228151</v>
      </c>
      <c r="X5890">
        <v>35.251438017198041</v>
      </c>
      <c r="Y5890">
        <v>21.300655684822395</v>
      </c>
      <c r="Z5890">
        <v>16.553326464040083</v>
      </c>
      <c r="AA5890">
        <v>31.801485138410886</v>
      </c>
      <c r="AB5890">
        <v>8.2572818569524671</v>
      </c>
      <c r="AC5890">
        <v>0.45623404399794865</v>
      </c>
      <c r="AD5890">
        <v>12.535586748960567</v>
      </c>
      <c r="AE5890">
        <v>126.70118069516468</v>
      </c>
    </row>
    <row r="5891" spans="1:31" x14ac:dyDescent="0.25">
      <c r="A5891">
        <v>2363235</v>
      </c>
      <c r="B5891">
        <v>1</v>
      </c>
      <c r="C5891" t="s">
        <v>80</v>
      </c>
      <c r="D5891" t="s">
        <v>87</v>
      </c>
      <c r="E5891" t="s">
        <v>148</v>
      </c>
      <c r="F5891" t="s">
        <v>16903</v>
      </c>
      <c r="G5891" t="s">
        <v>150</v>
      </c>
      <c r="H5891" t="s">
        <v>151</v>
      </c>
      <c r="I5891" t="s">
        <v>136</v>
      </c>
      <c r="J5891" t="s">
        <v>137</v>
      </c>
      <c r="K5891" t="s">
        <v>138</v>
      </c>
      <c r="L5891" t="s">
        <v>16904</v>
      </c>
      <c r="M5891" t="s">
        <v>16905</v>
      </c>
      <c r="N5891">
        <v>2.1530555549999999</v>
      </c>
      <c r="O5891">
        <v>0</v>
      </c>
      <c r="P5891">
        <v>2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1.1616605872649366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1.1616605872649366</v>
      </c>
    </row>
    <row r="5892" spans="1:31" x14ac:dyDescent="0.25">
      <c r="A5892">
        <v>2363358</v>
      </c>
      <c r="B5892">
        <v>1</v>
      </c>
      <c r="C5892" t="s">
        <v>80</v>
      </c>
      <c r="D5892" t="s">
        <v>84</v>
      </c>
      <c r="E5892" t="s">
        <v>148</v>
      </c>
      <c r="F5892" t="s">
        <v>16906</v>
      </c>
      <c r="G5892" t="s">
        <v>150</v>
      </c>
      <c r="H5892" t="s">
        <v>151</v>
      </c>
      <c r="I5892" t="s">
        <v>136</v>
      </c>
      <c r="J5892" t="s">
        <v>137</v>
      </c>
      <c r="K5892" t="s">
        <v>138</v>
      </c>
      <c r="L5892" t="s">
        <v>16907</v>
      </c>
      <c r="M5892" t="s">
        <v>16908</v>
      </c>
      <c r="N5892">
        <v>2.886666666</v>
      </c>
      <c r="O5892">
        <v>0</v>
      </c>
      <c r="P5892">
        <v>1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1.7800921198901529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1.7800921198901529</v>
      </c>
    </row>
    <row r="5893" spans="1:31" x14ac:dyDescent="0.25">
      <c r="A5893">
        <v>2363444</v>
      </c>
      <c r="B5893">
        <v>1</v>
      </c>
      <c r="C5893" t="s">
        <v>80</v>
      </c>
      <c r="D5893" t="s">
        <v>99</v>
      </c>
      <c r="E5893" t="s">
        <v>148</v>
      </c>
      <c r="F5893" t="s">
        <v>16909</v>
      </c>
      <c r="G5893" t="s">
        <v>160</v>
      </c>
      <c r="H5893" t="s">
        <v>151</v>
      </c>
      <c r="I5893" t="s">
        <v>136</v>
      </c>
      <c r="J5893" t="s">
        <v>137</v>
      </c>
      <c r="K5893" t="s">
        <v>138</v>
      </c>
      <c r="L5893" t="s">
        <v>16910</v>
      </c>
      <c r="M5893" t="s">
        <v>16911</v>
      </c>
      <c r="N5893">
        <v>2.6355555549999998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1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1.9218708989811724</v>
      </c>
      <c r="AC5893">
        <v>0</v>
      </c>
      <c r="AD5893">
        <v>0</v>
      </c>
      <c r="AE5893">
        <v>1.9218708989811724</v>
      </c>
    </row>
    <row r="5894" spans="1:31" x14ac:dyDescent="0.25">
      <c r="A5894">
        <v>2363696</v>
      </c>
      <c r="B5894">
        <v>1</v>
      </c>
      <c r="C5894" t="s">
        <v>80</v>
      </c>
      <c r="D5894" t="s">
        <v>103</v>
      </c>
      <c r="E5894" t="s">
        <v>148</v>
      </c>
      <c r="F5894" t="s">
        <v>16912</v>
      </c>
      <c r="G5894" t="s">
        <v>150</v>
      </c>
      <c r="H5894" t="s">
        <v>151</v>
      </c>
      <c r="I5894" t="s">
        <v>136</v>
      </c>
      <c r="J5894" t="s">
        <v>137</v>
      </c>
      <c r="K5894" t="s">
        <v>138</v>
      </c>
      <c r="L5894" t="s">
        <v>16913</v>
      </c>
      <c r="M5894" t="s">
        <v>16914</v>
      </c>
      <c r="N5894">
        <v>1.403611111</v>
      </c>
      <c r="O5894">
        <v>0</v>
      </c>
      <c r="P5894">
        <v>5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2.0361756945102263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2.0361756945102263</v>
      </c>
    </row>
    <row r="5895" spans="1:31" x14ac:dyDescent="0.25">
      <c r="A5895">
        <v>2363673</v>
      </c>
      <c r="B5895">
        <v>1</v>
      </c>
      <c r="C5895" t="s">
        <v>80</v>
      </c>
      <c r="D5895" t="s">
        <v>107</v>
      </c>
      <c r="E5895" t="s">
        <v>225</v>
      </c>
      <c r="F5895" t="s">
        <v>16915</v>
      </c>
      <c r="G5895" t="s">
        <v>219</v>
      </c>
      <c r="H5895" t="s">
        <v>151</v>
      </c>
      <c r="I5895" t="s">
        <v>136</v>
      </c>
      <c r="J5895" t="s">
        <v>137</v>
      </c>
      <c r="K5895" t="s">
        <v>138</v>
      </c>
      <c r="L5895" t="s">
        <v>16916</v>
      </c>
      <c r="M5895" t="s">
        <v>16917</v>
      </c>
      <c r="N5895">
        <v>1.6525000000000001</v>
      </c>
      <c r="O5895">
        <v>0</v>
      </c>
      <c r="P5895">
        <v>153</v>
      </c>
      <c r="Q5895">
        <v>0</v>
      </c>
      <c r="R5895">
        <v>0</v>
      </c>
      <c r="S5895">
        <v>0</v>
      </c>
      <c r="T5895">
        <v>6</v>
      </c>
      <c r="U5895">
        <v>0</v>
      </c>
      <c r="V5895">
        <v>0</v>
      </c>
      <c r="W5895">
        <v>0</v>
      </c>
      <c r="X5895">
        <v>75.109372062698867</v>
      </c>
      <c r="Y5895">
        <v>0</v>
      </c>
      <c r="Z5895">
        <v>0</v>
      </c>
      <c r="AA5895">
        <v>0</v>
      </c>
      <c r="AB5895">
        <v>26.063583688549436</v>
      </c>
      <c r="AC5895">
        <v>0</v>
      </c>
      <c r="AD5895">
        <v>0</v>
      </c>
      <c r="AE5895">
        <v>101.17295575124831</v>
      </c>
    </row>
    <row r="5896" spans="1:31" x14ac:dyDescent="0.25">
      <c r="A5896">
        <v>2363218</v>
      </c>
      <c r="B5896">
        <v>1</v>
      </c>
      <c r="C5896" t="s">
        <v>80</v>
      </c>
      <c r="D5896" t="s">
        <v>88</v>
      </c>
      <c r="E5896" t="s">
        <v>148</v>
      </c>
      <c r="F5896" t="s">
        <v>12578</v>
      </c>
      <c r="G5896" t="s">
        <v>240</v>
      </c>
      <c r="H5896" t="s">
        <v>151</v>
      </c>
      <c r="I5896" t="s">
        <v>136</v>
      </c>
      <c r="J5896" t="s">
        <v>137</v>
      </c>
      <c r="K5896" t="s">
        <v>138</v>
      </c>
      <c r="L5896" t="s">
        <v>16918</v>
      </c>
      <c r="M5896" t="s">
        <v>16919</v>
      </c>
      <c r="N5896">
        <v>5.1275000000000004</v>
      </c>
      <c r="O5896">
        <v>0</v>
      </c>
      <c r="P5896">
        <v>1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1.4285812814247336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1.4285812814247336</v>
      </c>
    </row>
    <row r="5897" spans="1:31" x14ac:dyDescent="0.25">
      <c r="A5897">
        <v>2363573</v>
      </c>
      <c r="B5897">
        <v>1</v>
      </c>
      <c r="C5897" t="s">
        <v>81</v>
      </c>
      <c r="D5897" t="s">
        <v>128</v>
      </c>
      <c r="E5897" t="s">
        <v>132</v>
      </c>
      <c r="F5897" t="s">
        <v>16920</v>
      </c>
      <c r="G5897" t="s">
        <v>168</v>
      </c>
      <c r="H5897" t="s">
        <v>135</v>
      </c>
      <c r="I5897" t="s">
        <v>136</v>
      </c>
      <c r="J5897" t="s">
        <v>137</v>
      </c>
      <c r="K5897" t="s">
        <v>138</v>
      </c>
      <c r="L5897" t="s">
        <v>16921</v>
      </c>
      <c r="M5897" t="s">
        <v>16922</v>
      </c>
      <c r="N5897">
        <v>2.3058333329999998</v>
      </c>
      <c r="O5897">
        <v>0</v>
      </c>
      <c r="P5897">
        <v>447</v>
      </c>
      <c r="Q5897">
        <v>0</v>
      </c>
      <c r="R5897">
        <v>24</v>
      </c>
      <c r="S5897">
        <v>0</v>
      </c>
      <c r="T5897">
        <v>101</v>
      </c>
      <c r="U5897">
        <v>0</v>
      </c>
      <c r="V5897">
        <v>0</v>
      </c>
      <c r="W5897">
        <v>0</v>
      </c>
      <c r="X5897">
        <v>306.01612034207892</v>
      </c>
      <c r="Y5897">
        <v>0</v>
      </c>
      <c r="Z5897">
        <v>84.243656266365761</v>
      </c>
      <c r="AA5897">
        <v>0</v>
      </c>
      <c r="AB5897">
        <v>231.23515718767905</v>
      </c>
      <c r="AC5897">
        <v>0</v>
      </c>
      <c r="AD5897">
        <v>0</v>
      </c>
      <c r="AE5897">
        <v>621.49493379612375</v>
      </c>
    </row>
    <row r="5898" spans="1:31" x14ac:dyDescent="0.25">
      <c r="A5898">
        <v>2363447</v>
      </c>
      <c r="B5898">
        <v>1</v>
      </c>
      <c r="C5898" t="s">
        <v>81</v>
      </c>
      <c r="D5898" t="s">
        <v>112</v>
      </c>
      <c r="E5898" t="s">
        <v>132</v>
      </c>
      <c r="F5898" t="s">
        <v>16923</v>
      </c>
      <c r="G5898" t="s">
        <v>168</v>
      </c>
      <c r="H5898" t="s">
        <v>135</v>
      </c>
      <c r="I5898" t="s">
        <v>136</v>
      </c>
      <c r="J5898" t="s">
        <v>137</v>
      </c>
      <c r="K5898" t="s">
        <v>138</v>
      </c>
      <c r="L5898" t="s">
        <v>16924</v>
      </c>
      <c r="M5898" t="s">
        <v>16925</v>
      </c>
      <c r="N5898">
        <v>0.92111111099999998</v>
      </c>
      <c r="O5898">
        <v>0</v>
      </c>
      <c r="P5898">
        <v>137</v>
      </c>
      <c r="Q5898">
        <v>70</v>
      </c>
      <c r="R5898">
        <v>27</v>
      </c>
      <c r="S5898">
        <v>5</v>
      </c>
      <c r="T5898">
        <v>20</v>
      </c>
      <c r="U5898">
        <v>1</v>
      </c>
      <c r="V5898">
        <v>0</v>
      </c>
      <c r="W5898">
        <v>0</v>
      </c>
      <c r="X5898">
        <v>28.900813073326614</v>
      </c>
      <c r="Y5898">
        <v>173.7371085220544</v>
      </c>
      <c r="Z5898">
        <v>52.029701384464232</v>
      </c>
      <c r="AA5898">
        <v>9.6134629280357871</v>
      </c>
      <c r="AB5898">
        <v>12.615347540471454</v>
      </c>
      <c r="AC5898">
        <v>130.7894846379576</v>
      </c>
      <c r="AD5898">
        <v>0</v>
      </c>
      <c r="AE5898">
        <v>407.68591808631015</v>
      </c>
    </row>
    <row r="5899" spans="1:31" x14ac:dyDescent="0.25">
      <c r="A5899">
        <v>2363633</v>
      </c>
      <c r="B5899">
        <v>1</v>
      </c>
      <c r="C5899" t="s">
        <v>81</v>
      </c>
      <c r="D5899" t="s">
        <v>117</v>
      </c>
      <c r="E5899" t="s">
        <v>166</v>
      </c>
      <c r="F5899" t="s">
        <v>2208</v>
      </c>
      <c r="G5899" t="s">
        <v>168</v>
      </c>
      <c r="H5899" t="s">
        <v>135</v>
      </c>
      <c r="I5899" t="s">
        <v>136</v>
      </c>
      <c r="J5899" t="s">
        <v>137</v>
      </c>
      <c r="K5899" t="s">
        <v>138</v>
      </c>
      <c r="L5899" t="s">
        <v>16926</v>
      </c>
      <c r="M5899" t="s">
        <v>16927</v>
      </c>
      <c r="N5899">
        <v>1.0361111110000001</v>
      </c>
      <c r="O5899">
        <v>0</v>
      </c>
      <c r="P5899">
        <v>403</v>
      </c>
      <c r="Q5899">
        <v>37</v>
      </c>
      <c r="R5899">
        <v>45</v>
      </c>
      <c r="S5899">
        <v>6</v>
      </c>
      <c r="T5899">
        <v>31</v>
      </c>
      <c r="U5899">
        <v>1</v>
      </c>
      <c r="V5899">
        <v>0</v>
      </c>
      <c r="W5899">
        <v>0</v>
      </c>
      <c r="X5899">
        <v>75.562501221949134</v>
      </c>
      <c r="Y5899">
        <v>193.6532784067594</v>
      </c>
      <c r="Z5899">
        <v>82.662457431095973</v>
      </c>
      <c r="AA5899">
        <v>173.56836688462286</v>
      </c>
      <c r="AB5899">
        <v>33.323214170297618</v>
      </c>
      <c r="AC5899">
        <v>112.66648417522561</v>
      </c>
      <c r="AD5899">
        <v>0</v>
      </c>
      <c r="AE5899">
        <v>671.43630228995062</v>
      </c>
    </row>
    <row r="5900" spans="1:31" x14ac:dyDescent="0.25">
      <c r="A5900">
        <v>2363733</v>
      </c>
      <c r="B5900">
        <v>1</v>
      </c>
      <c r="C5900" t="s">
        <v>80</v>
      </c>
      <c r="D5900" t="s">
        <v>97</v>
      </c>
      <c r="E5900" t="s">
        <v>148</v>
      </c>
      <c r="F5900" t="s">
        <v>16928</v>
      </c>
      <c r="G5900" t="s">
        <v>240</v>
      </c>
      <c r="H5900" t="s">
        <v>151</v>
      </c>
      <c r="I5900" t="s">
        <v>136</v>
      </c>
      <c r="J5900" t="s">
        <v>137</v>
      </c>
      <c r="K5900" t="s">
        <v>138</v>
      </c>
      <c r="L5900" t="s">
        <v>16929</v>
      </c>
      <c r="M5900" t="s">
        <v>16930</v>
      </c>
      <c r="N5900">
        <v>2.3733333330000002</v>
      </c>
      <c r="O5900">
        <v>0</v>
      </c>
      <c r="P5900">
        <v>1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0.69919007345039996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0.69919007345039996</v>
      </c>
    </row>
    <row r="5901" spans="1:31" x14ac:dyDescent="0.25">
      <c r="A5901">
        <v>2363192</v>
      </c>
      <c r="B5901">
        <v>1</v>
      </c>
      <c r="C5901" t="s">
        <v>80</v>
      </c>
      <c r="D5901" t="s">
        <v>97</v>
      </c>
      <c r="E5901" t="s">
        <v>148</v>
      </c>
      <c r="F5901" t="s">
        <v>16931</v>
      </c>
      <c r="G5901" t="s">
        <v>240</v>
      </c>
      <c r="H5901" t="s">
        <v>151</v>
      </c>
      <c r="I5901" t="s">
        <v>136</v>
      </c>
      <c r="J5901" t="s">
        <v>137</v>
      </c>
      <c r="K5901" t="s">
        <v>138</v>
      </c>
      <c r="L5901" t="s">
        <v>16932</v>
      </c>
      <c r="M5901" t="s">
        <v>16933</v>
      </c>
      <c r="N5901">
        <v>1.7641666659999999</v>
      </c>
      <c r="O5901">
        <v>0</v>
      </c>
      <c r="P5901">
        <v>1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0.93483109281528565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0.93483109281528565</v>
      </c>
    </row>
    <row r="5902" spans="1:31" x14ac:dyDescent="0.25">
      <c r="A5902">
        <v>2363441</v>
      </c>
      <c r="B5902">
        <v>1</v>
      </c>
      <c r="C5902" t="s">
        <v>80</v>
      </c>
      <c r="D5902" t="s">
        <v>106</v>
      </c>
      <c r="E5902" t="s">
        <v>132</v>
      </c>
      <c r="F5902" t="s">
        <v>16934</v>
      </c>
      <c r="G5902" t="s">
        <v>134</v>
      </c>
      <c r="H5902" t="s">
        <v>135</v>
      </c>
      <c r="I5902" t="s">
        <v>136</v>
      </c>
      <c r="J5902" t="s">
        <v>137</v>
      </c>
      <c r="K5902" t="s">
        <v>138</v>
      </c>
      <c r="L5902" t="s">
        <v>16935</v>
      </c>
      <c r="M5902" t="s">
        <v>16936</v>
      </c>
      <c r="N5902">
        <v>1.940833333</v>
      </c>
      <c r="O5902">
        <v>0</v>
      </c>
      <c r="P5902">
        <v>103</v>
      </c>
      <c r="Q5902">
        <v>0</v>
      </c>
      <c r="R5902">
        <v>3</v>
      </c>
      <c r="S5902">
        <v>0</v>
      </c>
      <c r="T5902">
        <v>6</v>
      </c>
      <c r="U5902">
        <v>0</v>
      </c>
      <c r="V5902">
        <v>0</v>
      </c>
      <c r="W5902">
        <v>0</v>
      </c>
      <c r="X5902">
        <v>69.132415496753595</v>
      </c>
      <c r="Y5902">
        <v>0</v>
      </c>
      <c r="Z5902">
        <v>7.7632439179982846</v>
      </c>
      <c r="AA5902">
        <v>0</v>
      </c>
      <c r="AB5902">
        <v>15.295356241324367</v>
      </c>
      <c r="AC5902">
        <v>0</v>
      </c>
      <c r="AD5902">
        <v>0</v>
      </c>
      <c r="AE5902">
        <v>92.191015656076246</v>
      </c>
    </row>
    <row r="5903" spans="1:31" x14ac:dyDescent="0.25">
      <c r="A5903">
        <v>2363656</v>
      </c>
      <c r="B5903">
        <v>1</v>
      </c>
      <c r="C5903" t="s">
        <v>80</v>
      </c>
      <c r="D5903" t="s">
        <v>104</v>
      </c>
      <c r="E5903" t="s">
        <v>166</v>
      </c>
      <c r="F5903" t="s">
        <v>2064</v>
      </c>
      <c r="G5903" t="s">
        <v>168</v>
      </c>
      <c r="H5903" t="s">
        <v>135</v>
      </c>
      <c r="I5903" t="s">
        <v>136</v>
      </c>
      <c r="J5903" t="s">
        <v>137</v>
      </c>
      <c r="K5903" t="s">
        <v>138</v>
      </c>
      <c r="L5903" t="s">
        <v>16937</v>
      </c>
      <c r="M5903" t="s">
        <v>16938</v>
      </c>
      <c r="N5903">
        <v>0.74333333300000004</v>
      </c>
      <c r="O5903">
        <v>10</v>
      </c>
      <c r="P5903">
        <v>195</v>
      </c>
      <c r="Q5903">
        <v>10</v>
      </c>
      <c r="R5903">
        <v>26</v>
      </c>
      <c r="S5903">
        <v>16</v>
      </c>
      <c r="T5903">
        <v>65</v>
      </c>
      <c r="U5903">
        <v>1</v>
      </c>
      <c r="V5903">
        <v>0</v>
      </c>
      <c r="W5903">
        <v>16.270694801586423</v>
      </c>
      <c r="X5903">
        <v>73.569212209259092</v>
      </c>
      <c r="Y5903">
        <v>9.0039004553088002</v>
      </c>
      <c r="Z5903">
        <v>29.676540481545416</v>
      </c>
      <c r="AA5903">
        <v>123.83339933771471</v>
      </c>
      <c r="AB5903">
        <v>144.01500593945735</v>
      </c>
      <c r="AC5903">
        <v>10.107913592195706</v>
      </c>
      <c r="AD5903">
        <v>0</v>
      </c>
      <c r="AE5903">
        <v>406.4766668170675</v>
      </c>
    </row>
    <row r="5904" spans="1:31" x14ac:dyDescent="0.25">
      <c r="A5904">
        <v>2363401</v>
      </c>
      <c r="B5904">
        <v>1</v>
      </c>
      <c r="C5904" t="s">
        <v>81</v>
      </c>
      <c r="D5904" t="s">
        <v>113</v>
      </c>
      <c r="E5904" t="s">
        <v>225</v>
      </c>
      <c r="F5904" t="s">
        <v>16939</v>
      </c>
      <c r="G5904" t="s">
        <v>8267</v>
      </c>
      <c r="H5904" t="s">
        <v>151</v>
      </c>
      <c r="I5904" t="s">
        <v>136</v>
      </c>
      <c r="J5904" t="s">
        <v>137</v>
      </c>
      <c r="K5904" t="s">
        <v>138</v>
      </c>
      <c r="L5904" t="s">
        <v>16940</v>
      </c>
      <c r="M5904" t="s">
        <v>16941</v>
      </c>
      <c r="N5904">
        <v>0.951944444</v>
      </c>
      <c r="O5904">
        <v>0</v>
      </c>
      <c r="P5904">
        <v>19</v>
      </c>
      <c r="Q5904">
        <v>0</v>
      </c>
      <c r="R5904">
        <v>0</v>
      </c>
      <c r="S5904">
        <v>0</v>
      </c>
      <c r="T5904">
        <v>1</v>
      </c>
      <c r="U5904">
        <v>0</v>
      </c>
      <c r="V5904">
        <v>0</v>
      </c>
      <c r="W5904">
        <v>0</v>
      </c>
      <c r="X5904">
        <v>5.2998520875714199</v>
      </c>
      <c r="Y5904">
        <v>0</v>
      </c>
      <c r="Z5904">
        <v>0</v>
      </c>
      <c r="AA5904">
        <v>0</v>
      </c>
      <c r="AB5904">
        <v>0.50951768247445273</v>
      </c>
      <c r="AC5904">
        <v>0</v>
      </c>
      <c r="AD5904">
        <v>0</v>
      </c>
      <c r="AE5904">
        <v>5.8093697700458726</v>
      </c>
    </row>
    <row r="5905" spans="1:31" x14ac:dyDescent="0.25">
      <c r="A5905">
        <v>2363507</v>
      </c>
      <c r="B5905">
        <v>1</v>
      </c>
      <c r="C5905" t="s">
        <v>80</v>
      </c>
      <c r="D5905" t="s">
        <v>83</v>
      </c>
      <c r="E5905" t="s">
        <v>225</v>
      </c>
      <c r="F5905" t="s">
        <v>7068</v>
      </c>
      <c r="G5905" t="s">
        <v>177</v>
      </c>
      <c r="H5905" t="s">
        <v>151</v>
      </c>
      <c r="I5905" t="s">
        <v>136</v>
      </c>
      <c r="J5905" t="s">
        <v>137</v>
      </c>
      <c r="K5905" t="s">
        <v>138</v>
      </c>
      <c r="L5905" t="s">
        <v>16942</v>
      </c>
      <c r="M5905" t="s">
        <v>16943</v>
      </c>
      <c r="N5905">
        <v>7.5541666660000004</v>
      </c>
      <c r="O5905">
        <v>0</v>
      </c>
      <c r="P5905">
        <v>2</v>
      </c>
      <c r="Q5905">
        <v>0</v>
      </c>
      <c r="R5905">
        <v>0</v>
      </c>
      <c r="S5905">
        <v>0</v>
      </c>
      <c r="T5905">
        <v>6</v>
      </c>
      <c r="U5905">
        <v>0</v>
      </c>
      <c r="V5905">
        <v>2</v>
      </c>
      <c r="W5905">
        <v>0</v>
      </c>
      <c r="X5905">
        <v>1.7737553760229801</v>
      </c>
      <c r="Y5905">
        <v>0</v>
      </c>
      <c r="Z5905">
        <v>0</v>
      </c>
      <c r="AA5905">
        <v>0</v>
      </c>
      <c r="AB5905">
        <v>409.25034666599498</v>
      </c>
      <c r="AC5905">
        <v>0</v>
      </c>
      <c r="AD5905">
        <v>256.39036404050103</v>
      </c>
      <c r="AE5905">
        <v>667.41446608251897</v>
      </c>
    </row>
    <row r="5906" spans="1:31" x14ac:dyDescent="0.25">
      <c r="A5906">
        <v>2363364</v>
      </c>
      <c r="B5906">
        <v>1</v>
      </c>
      <c r="C5906" t="s">
        <v>80</v>
      </c>
      <c r="D5906" t="s">
        <v>84</v>
      </c>
      <c r="E5906" t="s">
        <v>132</v>
      </c>
      <c r="F5906" t="s">
        <v>16944</v>
      </c>
      <c r="G5906" t="s">
        <v>244</v>
      </c>
      <c r="H5906" t="s">
        <v>135</v>
      </c>
      <c r="I5906" t="s">
        <v>136</v>
      </c>
      <c r="J5906" t="s">
        <v>137</v>
      </c>
      <c r="K5906" t="s">
        <v>245</v>
      </c>
      <c r="L5906" t="s">
        <v>16945</v>
      </c>
      <c r="M5906" t="s">
        <v>16946</v>
      </c>
      <c r="N5906">
        <v>7.2030555549999997</v>
      </c>
      <c r="O5906">
        <v>0</v>
      </c>
      <c r="P5906">
        <v>53</v>
      </c>
      <c r="Q5906">
        <v>0</v>
      </c>
      <c r="R5906">
        <v>2</v>
      </c>
      <c r="S5906">
        <v>10</v>
      </c>
      <c r="T5906">
        <v>191</v>
      </c>
      <c r="U5906">
        <v>0</v>
      </c>
      <c r="V5906">
        <v>0</v>
      </c>
      <c r="W5906">
        <v>0</v>
      </c>
      <c r="X5906">
        <v>492.43810077301288</v>
      </c>
      <c r="Y5906">
        <v>0</v>
      </c>
      <c r="Z5906">
        <v>2.3089455943629416</v>
      </c>
      <c r="AA5906">
        <v>888.4107528154733</v>
      </c>
      <c r="AB5906">
        <v>3837.9412689651654</v>
      </c>
      <c r="AC5906">
        <v>0</v>
      </c>
      <c r="AD5906">
        <v>0</v>
      </c>
      <c r="AE5906">
        <v>5221.0990681480143</v>
      </c>
    </row>
    <row r="5907" spans="1:31" x14ac:dyDescent="0.25">
      <c r="A5907">
        <v>2363321</v>
      </c>
      <c r="B5907">
        <v>1</v>
      </c>
      <c r="C5907" t="s">
        <v>81</v>
      </c>
      <c r="D5907" t="s">
        <v>117</v>
      </c>
      <c r="E5907" t="s">
        <v>148</v>
      </c>
      <c r="F5907" t="s">
        <v>16947</v>
      </c>
      <c r="G5907" t="s">
        <v>181</v>
      </c>
      <c r="H5907" t="s">
        <v>151</v>
      </c>
      <c r="I5907" t="s">
        <v>136</v>
      </c>
      <c r="J5907" t="s">
        <v>3</v>
      </c>
      <c r="K5907" t="s">
        <v>138</v>
      </c>
      <c r="L5907" t="s">
        <v>16948</v>
      </c>
      <c r="M5907" t="s">
        <v>16949</v>
      </c>
      <c r="N5907">
        <v>3.6402777770000001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1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9.4271624445663598</v>
      </c>
      <c r="AC5907">
        <v>0</v>
      </c>
      <c r="AD5907">
        <v>0</v>
      </c>
      <c r="AE5907">
        <v>9.4271624445663598</v>
      </c>
    </row>
    <row r="5908" spans="1:31" x14ac:dyDescent="0.25">
      <c r="A5908">
        <v>2363427</v>
      </c>
      <c r="B5908">
        <v>1</v>
      </c>
      <c r="C5908" t="s">
        <v>80</v>
      </c>
      <c r="D5908" t="s">
        <v>84</v>
      </c>
      <c r="E5908" t="s">
        <v>148</v>
      </c>
      <c r="F5908" t="s">
        <v>16950</v>
      </c>
      <c r="G5908" t="s">
        <v>181</v>
      </c>
      <c r="H5908" t="s">
        <v>151</v>
      </c>
      <c r="I5908" t="s">
        <v>136</v>
      </c>
      <c r="J5908" t="s">
        <v>3</v>
      </c>
      <c r="K5908" t="s">
        <v>138</v>
      </c>
      <c r="L5908" t="s">
        <v>16951</v>
      </c>
      <c r="M5908" t="s">
        <v>16952</v>
      </c>
      <c r="N5908">
        <v>5.335</v>
      </c>
      <c r="O5908">
        <v>0</v>
      </c>
      <c r="P5908">
        <v>11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18.634352225634018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18.634352225634018</v>
      </c>
    </row>
    <row r="5909" spans="1:31" x14ac:dyDescent="0.25">
      <c r="A5909">
        <v>2363527</v>
      </c>
      <c r="B5909">
        <v>1</v>
      </c>
      <c r="C5909" t="s">
        <v>80</v>
      </c>
      <c r="D5909" t="s">
        <v>94</v>
      </c>
      <c r="E5909" t="s">
        <v>166</v>
      </c>
      <c r="F5909" t="s">
        <v>16953</v>
      </c>
      <c r="G5909" t="s">
        <v>168</v>
      </c>
      <c r="H5909" t="s">
        <v>135</v>
      </c>
      <c r="I5909" t="s">
        <v>136</v>
      </c>
      <c r="J5909" t="s">
        <v>137</v>
      </c>
      <c r="K5909" t="s">
        <v>138</v>
      </c>
      <c r="L5909" t="s">
        <v>16954</v>
      </c>
      <c r="M5909" t="s">
        <v>16955</v>
      </c>
      <c r="N5909">
        <v>0.328055555</v>
      </c>
      <c r="O5909">
        <v>0</v>
      </c>
      <c r="P5909">
        <v>2615</v>
      </c>
      <c r="Q5909">
        <v>97</v>
      </c>
      <c r="R5909">
        <v>602</v>
      </c>
      <c r="S5909">
        <v>18</v>
      </c>
      <c r="T5909">
        <v>308</v>
      </c>
      <c r="U5909">
        <v>4</v>
      </c>
      <c r="V5909">
        <v>0</v>
      </c>
      <c r="W5909">
        <v>0</v>
      </c>
      <c r="X5909">
        <v>211.8687963380998</v>
      </c>
      <c r="Y5909">
        <v>167.38085032805316</v>
      </c>
      <c r="Z5909">
        <v>481.25291108215515</v>
      </c>
      <c r="AA5909">
        <v>356.88879203793198</v>
      </c>
      <c r="AB5909">
        <v>126.79949370488174</v>
      </c>
      <c r="AC5909">
        <v>724.99536054896885</v>
      </c>
      <c r="AD5909">
        <v>0</v>
      </c>
      <c r="AE5909">
        <v>2069.1862040400911</v>
      </c>
    </row>
    <row r="5910" spans="1:31" x14ac:dyDescent="0.25">
      <c r="A5910">
        <v>2363278</v>
      </c>
      <c r="B5910">
        <v>1</v>
      </c>
      <c r="C5910" t="s">
        <v>80</v>
      </c>
      <c r="D5910" t="s">
        <v>95</v>
      </c>
      <c r="E5910" t="s">
        <v>166</v>
      </c>
      <c r="F5910" t="s">
        <v>12682</v>
      </c>
      <c r="G5910" t="s">
        <v>244</v>
      </c>
      <c r="H5910" t="s">
        <v>135</v>
      </c>
      <c r="I5910" t="s">
        <v>136</v>
      </c>
      <c r="J5910" t="s">
        <v>137</v>
      </c>
      <c r="K5910" t="s">
        <v>245</v>
      </c>
      <c r="L5910" t="s">
        <v>16956</v>
      </c>
      <c r="M5910" t="s">
        <v>16957</v>
      </c>
      <c r="N5910">
        <v>6.2766666659999997</v>
      </c>
      <c r="O5910">
        <v>5</v>
      </c>
      <c r="P5910">
        <v>398</v>
      </c>
      <c r="Q5910">
        <v>8</v>
      </c>
      <c r="R5910">
        <v>2</v>
      </c>
      <c r="S5910">
        <v>32</v>
      </c>
      <c r="T5910">
        <v>17</v>
      </c>
      <c r="U5910">
        <v>2</v>
      </c>
      <c r="V5910">
        <v>0</v>
      </c>
      <c r="W5910">
        <v>14.005801396765779</v>
      </c>
      <c r="X5910">
        <v>790.25310562739901</v>
      </c>
      <c r="Y5910">
        <v>604.80568940722571</v>
      </c>
      <c r="Z5910">
        <v>46.31409485368912</v>
      </c>
      <c r="AA5910">
        <v>3105.8758362253388</v>
      </c>
      <c r="AB5910">
        <v>161.07147843785077</v>
      </c>
      <c r="AC5910">
        <v>2229.6727069300327</v>
      </c>
      <c r="AD5910">
        <v>0</v>
      </c>
      <c r="AE5910">
        <v>6951.9987128783014</v>
      </c>
    </row>
    <row r="5911" spans="1:31" x14ac:dyDescent="0.25">
      <c r="A5911">
        <v>2363682</v>
      </c>
      <c r="B5911">
        <v>1</v>
      </c>
      <c r="C5911" t="s">
        <v>80</v>
      </c>
      <c r="D5911" t="s">
        <v>84</v>
      </c>
      <c r="E5911" t="s">
        <v>148</v>
      </c>
      <c r="F5911" t="s">
        <v>16958</v>
      </c>
      <c r="G5911" t="s">
        <v>240</v>
      </c>
      <c r="H5911" t="s">
        <v>151</v>
      </c>
      <c r="I5911" t="s">
        <v>136</v>
      </c>
      <c r="J5911" t="s">
        <v>137</v>
      </c>
      <c r="K5911" t="s">
        <v>138</v>
      </c>
      <c r="L5911" t="s">
        <v>16959</v>
      </c>
      <c r="M5911" t="s">
        <v>16960</v>
      </c>
      <c r="N5911">
        <v>1.888055555</v>
      </c>
      <c r="O5911">
        <v>0</v>
      </c>
      <c r="P5911">
        <v>3</v>
      </c>
      <c r="Q5911">
        <v>0</v>
      </c>
      <c r="R5911">
        <v>0</v>
      </c>
      <c r="S5911">
        <v>0</v>
      </c>
      <c r="T5911">
        <v>4</v>
      </c>
      <c r="U5911">
        <v>0</v>
      </c>
      <c r="V5911">
        <v>0</v>
      </c>
      <c r="W5911">
        <v>0</v>
      </c>
      <c r="X5911">
        <v>3.2367825078233783</v>
      </c>
      <c r="Y5911">
        <v>0</v>
      </c>
      <c r="Z5911">
        <v>0</v>
      </c>
      <c r="AA5911">
        <v>0</v>
      </c>
      <c r="AB5911">
        <v>7.4634808272850792</v>
      </c>
      <c r="AC5911">
        <v>0</v>
      </c>
      <c r="AD5911">
        <v>0</v>
      </c>
      <c r="AE5911">
        <v>10.700263335108458</v>
      </c>
    </row>
    <row r="5912" spans="1:31" x14ac:dyDescent="0.25">
      <c r="A5912">
        <v>2363636</v>
      </c>
      <c r="B5912">
        <v>1</v>
      </c>
      <c r="C5912" t="s">
        <v>80</v>
      </c>
      <c r="D5912" t="s">
        <v>97</v>
      </c>
      <c r="E5912" t="s">
        <v>166</v>
      </c>
      <c r="F5912" t="s">
        <v>4252</v>
      </c>
      <c r="G5912" t="s">
        <v>168</v>
      </c>
      <c r="H5912" t="s">
        <v>135</v>
      </c>
      <c r="I5912" t="s">
        <v>136</v>
      </c>
      <c r="J5912" t="s">
        <v>137</v>
      </c>
      <c r="K5912" t="s">
        <v>138</v>
      </c>
      <c r="L5912" t="s">
        <v>16961</v>
      </c>
      <c r="M5912" t="s">
        <v>16962</v>
      </c>
      <c r="N5912">
        <v>0.80194444399999998</v>
      </c>
      <c r="O5912">
        <v>0</v>
      </c>
      <c r="P5912">
        <v>124</v>
      </c>
      <c r="Q5912">
        <v>0</v>
      </c>
      <c r="R5912">
        <v>256</v>
      </c>
      <c r="S5912">
        <v>2</v>
      </c>
      <c r="T5912">
        <v>69</v>
      </c>
      <c r="U5912">
        <v>0</v>
      </c>
      <c r="V5912">
        <v>0</v>
      </c>
      <c r="W5912">
        <v>0</v>
      </c>
      <c r="X5912">
        <v>82.805938883276511</v>
      </c>
      <c r="Y5912">
        <v>0</v>
      </c>
      <c r="Z5912">
        <v>116.04062166359158</v>
      </c>
      <c r="AA5912">
        <v>3.3691366745067777</v>
      </c>
      <c r="AB5912">
        <v>68.574358970363761</v>
      </c>
      <c r="AC5912">
        <v>0</v>
      </c>
      <c r="AD5912">
        <v>0</v>
      </c>
      <c r="AE5912">
        <v>270.79005619173864</v>
      </c>
    </row>
    <row r="5913" spans="1:31" x14ac:dyDescent="0.25">
      <c r="A5913">
        <v>2363264</v>
      </c>
      <c r="B5913">
        <v>1</v>
      </c>
      <c r="C5913" t="s">
        <v>80</v>
      </c>
      <c r="D5913" t="s">
        <v>105</v>
      </c>
      <c r="E5913" t="s">
        <v>171</v>
      </c>
      <c r="F5913" t="s">
        <v>16963</v>
      </c>
      <c r="G5913" t="s">
        <v>244</v>
      </c>
      <c r="H5913" t="s">
        <v>135</v>
      </c>
      <c r="I5913" t="s">
        <v>136</v>
      </c>
      <c r="J5913" t="s">
        <v>137</v>
      </c>
      <c r="K5913" t="s">
        <v>245</v>
      </c>
      <c r="L5913" t="s">
        <v>16964</v>
      </c>
      <c r="M5913" t="s">
        <v>16965</v>
      </c>
      <c r="N5913">
        <v>8.6549999999999994</v>
      </c>
      <c r="O5913">
        <v>5</v>
      </c>
      <c r="P5913">
        <v>750</v>
      </c>
      <c r="Q5913">
        <v>13</v>
      </c>
      <c r="R5913">
        <v>155</v>
      </c>
      <c r="S5913">
        <v>8</v>
      </c>
      <c r="T5913">
        <v>88</v>
      </c>
      <c r="U5913">
        <v>0</v>
      </c>
      <c r="V5913">
        <v>0</v>
      </c>
      <c r="W5913">
        <v>17.409879844782061</v>
      </c>
      <c r="X5913">
        <v>1960.4316846569086</v>
      </c>
      <c r="Y5913">
        <v>318.5130465418373</v>
      </c>
      <c r="Z5913">
        <v>1108.8248799171204</v>
      </c>
      <c r="AA5913">
        <v>89.099118043749044</v>
      </c>
      <c r="AB5913">
        <v>1477.4749180286999</v>
      </c>
      <c r="AC5913">
        <v>0</v>
      </c>
      <c r="AD5913">
        <v>0</v>
      </c>
      <c r="AE5913">
        <v>4971.7535270330973</v>
      </c>
    </row>
    <row r="5914" spans="1:31" x14ac:dyDescent="0.25">
      <c r="A5914">
        <v>2363490</v>
      </c>
      <c r="B5914">
        <v>1</v>
      </c>
      <c r="C5914" t="s">
        <v>80</v>
      </c>
      <c r="D5914" t="s">
        <v>106</v>
      </c>
      <c r="E5914" t="s">
        <v>171</v>
      </c>
      <c r="F5914" t="s">
        <v>16966</v>
      </c>
      <c r="G5914" t="s">
        <v>489</v>
      </c>
      <c r="H5914" t="s">
        <v>135</v>
      </c>
      <c r="I5914" t="s">
        <v>136</v>
      </c>
      <c r="J5914" t="s">
        <v>137</v>
      </c>
      <c r="K5914" t="s">
        <v>138</v>
      </c>
      <c r="L5914" t="s">
        <v>16967</v>
      </c>
      <c r="M5914" t="s">
        <v>16968</v>
      </c>
      <c r="N5914">
        <v>0.336388888</v>
      </c>
      <c r="O5914">
        <v>0</v>
      </c>
      <c r="P5914">
        <v>230</v>
      </c>
      <c r="Q5914">
        <v>0</v>
      </c>
      <c r="R5914">
        <v>14</v>
      </c>
      <c r="S5914">
        <v>0</v>
      </c>
      <c r="T5914">
        <v>28</v>
      </c>
      <c r="U5914">
        <v>0</v>
      </c>
      <c r="V5914">
        <v>0</v>
      </c>
      <c r="W5914">
        <v>0</v>
      </c>
      <c r="X5914">
        <v>26.12121126963364</v>
      </c>
      <c r="Y5914">
        <v>0</v>
      </c>
      <c r="Z5914">
        <v>6.8725084296720178</v>
      </c>
      <c r="AA5914">
        <v>0</v>
      </c>
      <c r="AB5914">
        <v>11.661845640344499</v>
      </c>
      <c r="AC5914">
        <v>0</v>
      </c>
      <c r="AD5914">
        <v>0</v>
      </c>
      <c r="AE5914">
        <v>44.655565339650153</v>
      </c>
    </row>
    <row r="5915" spans="1:31" x14ac:dyDescent="0.25">
      <c r="A5915">
        <v>2363642</v>
      </c>
      <c r="B5915">
        <v>1</v>
      </c>
      <c r="C5915" t="s">
        <v>81</v>
      </c>
      <c r="D5915" t="s">
        <v>118</v>
      </c>
      <c r="E5915" t="s">
        <v>320</v>
      </c>
      <c r="F5915" t="s">
        <v>5337</v>
      </c>
      <c r="G5915" t="s">
        <v>168</v>
      </c>
      <c r="H5915" t="s">
        <v>135</v>
      </c>
      <c r="I5915" t="s">
        <v>136</v>
      </c>
      <c r="J5915" t="s">
        <v>137</v>
      </c>
      <c r="K5915" t="s">
        <v>138</v>
      </c>
      <c r="L5915" t="s">
        <v>16969</v>
      </c>
      <c r="M5915" t="s">
        <v>16970</v>
      </c>
      <c r="N5915">
        <v>0.38500000000000001</v>
      </c>
      <c r="O5915">
        <v>7</v>
      </c>
      <c r="P5915">
        <v>1117</v>
      </c>
      <c r="Q5915">
        <v>191</v>
      </c>
      <c r="R5915">
        <v>78</v>
      </c>
      <c r="S5915">
        <v>46</v>
      </c>
      <c r="T5915">
        <v>101</v>
      </c>
      <c r="U5915">
        <v>0</v>
      </c>
      <c r="V5915">
        <v>0</v>
      </c>
      <c r="W5915">
        <v>0.87172712296509247</v>
      </c>
      <c r="X5915">
        <v>99.45910054907263</v>
      </c>
      <c r="Y5915">
        <v>526.21789509857854</v>
      </c>
      <c r="Z5915">
        <v>56.949708395457918</v>
      </c>
      <c r="AA5915">
        <v>99.252939462867545</v>
      </c>
      <c r="AB5915">
        <v>40.636860988955291</v>
      </c>
      <c r="AC5915">
        <v>0</v>
      </c>
      <c r="AD5915">
        <v>0</v>
      </c>
      <c r="AE5915">
        <v>823.38823161789696</v>
      </c>
    </row>
    <row r="5916" spans="1:31" x14ac:dyDescent="0.25">
      <c r="A5916">
        <v>2363310</v>
      </c>
      <c r="B5916">
        <v>1</v>
      </c>
      <c r="C5916" t="s">
        <v>80</v>
      </c>
      <c r="D5916" t="s">
        <v>91</v>
      </c>
      <c r="E5916" t="s">
        <v>148</v>
      </c>
      <c r="F5916" t="s">
        <v>16971</v>
      </c>
      <c r="G5916" t="s">
        <v>160</v>
      </c>
      <c r="H5916" t="s">
        <v>151</v>
      </c>
      <c r="I5916" t="s">
        <v>136</v>
      </c>
      <c r="J5916" t="s">
        <v>137</v>
      </c>
      <c r="K5916" t="s">
        <v>138</v>
      </c>
      <c r="L5916" t="s">
        <v>16972</v>
      </c>
      <c r="M5916" t="s">
        <v>16973</v>
      </c>
      <c r="N5916">
        <v>2.599444444</v>
      </c>
      <c r="O5916">
        <v>0</v>
      </c>
      <c r="P5916">
        <v>1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4.2921253580444447E-3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4.2921253580444447E-3</v>
      </c>
    </row>
    <row r="5917" spans="1:31" x14ac:dyDescent="0.25">
      <c r="A5917">
        <v>2363350</v>
      </c>
      <c r="B5917">
        <v>1</v>
      </c>
      <c r="C5917" t="s">
        <v>81</v>
      </c>
      <c r="D5917" t="s">
        <v>128</v>
      </c>
      <c r="E5917" t="s">
        <v>171</v>
      </c>
      <c r="F5917" t="s">
        <v>10045</v>
      </c>
      <c r="G5917" t="s">
        <v>168</v>
      </c>
      <c r="H5917" t="s">
        <v>135</v>
      </c>
      <c r="I5917" t="s">
        <v>136</v>
      </c>
      <c r="J5917" t="s">
        <v>137</v>
      </c>
      <c r="K5917" t="s">
        <v>138</v>
      </c>
      <c r="L5917" t="s">
        <v>16974</v>
      </c>
      <c r="M5917" t="s">
        <v>16975</v>
      </c>
      <c r="N5917">
        <v>0.18055555500000001</v>
      </c>
      <c r="O5917">
        <v>1</v>
      </c>
      <c r="P5917">
        <v>586</v>
      </c>
      <c r="Q5917">
        <v>4</v>
      </c>
      <c r="R5917">
        <v>3</v>
      </c>
      <c r="S5917">
        <v>9</v>
      </c>
      <c r="T5917">
        <v>49</v>
      </c>
      <c r="U5917">
        <v>0</v>
      </c>
      <c r="V5917">
        <v>0</v>
      </c>
      <c r="W5917">
        <v>4.3746590333333342E-2</v>
      </c>
      <c r="X5917">
        <v>13.920403824310744</v>
      </c>
      <c r="Y5917">
        <v>7.0704607177908896</v>
      </c>
      <c r="Z5917">
        <v>0.12523557666425</v>
      </c>
      <c r="AA5917">
        <v>16.053698393332891</v>
      </c>
      <c r="AB5917">
        <v>7.0606757983576376</v>
      </c>
      <c r="AC5917">
        <v>0</v>
      </c>
      <c r="AD5917">
        <v>0</v>
      </c>
      <c r="AE5917">
        <v>44.274220900789743</v>
      </c>
    </row>
    <row r="5918" spans="1:31" x14ac:dyDescent="0.25">
      <c r="A5918">
        <v>2363304</v>
      </c>
      <c r="B5918">
        <v>1</v>
      </c>
      <c r="C5918" t="s">
        <v>80</v>
      </c>
      <c r="D5918" t="s">
        <v>90</v>
      </c>
      <c r="E5918" t="s">
        <v>132</v>
      </c>
      <c r="F5918" t="s">
        <v>16976</v>
      </c>
      <c r="G5918" t="s">
        <v>244</v>
      </c>
      <c r="H5918" t="s">
        <v>135</v>
      </c>
      <c r="I5918" t="s">
        <v>136</v>
      </c>
      <c r="J5918" t="s">
        <v>137</v>
      </c>
      <c r="K5918" t="s">
        <v>245</v>
      </c>
      <c r="L5918" t="s">
        <v>16977</v>
      </c>
      <c r="M5918" t="s">
        <v>16978</v>
      </c>
      <c r="N5918">
        <v>7.829722222</v>
      </c>
      <c r="O5918">
        <v>0</v>
      </c>
      <c r="P5918">
        <v>3368</v>
      </c>
      <c r="Q5918">
        <v>0</v>
      </c>
      <c r="R5918">
        <v>0</v>
      </c>
      <c r="S5918">
        <v>0</v>
      </c>
      <c r="T5918">
        <v>423</v>
      </c>
      <c r="U5918">
        <v>0</v>
      </c>
      <c r="V5918">
        <v>0</v>
      </c>
      <c r="W5918">
        <v>0</v>
      </c>
      <c r="X5918">
        <v>8758.2004671767536</v>
      </c>
      <c r="Y5918">
        <v>0</v>
      </c>
      <c r="Z5918">
        <v>0</v>
      </c>
      <c r="AA5918">
        <v>0</v>
      </c>
      <c r="AB5918">
        <v>4536.4173514850618</v>
      </c>
      <c r="AC5918">
        <v>0</v>
      </c>
      <c r="AD5918">
        <v>0</v>
      </c>
      <c r="AE5918">
        <v>13294.617818661816</v>
      </c>
    </row>
    <row r="5919" spans="1:31" x14ac:dyDescent="0.25">
      <c r="A5919">
        <v>2363450</v>
      </c>
      <c r="B5919">
        <v>1</v>
      </c>
      <c r="C5919" t="s">
        <v>80</v>
      </c>
      <c r="D5919" t="s">
        <v>91</v>
      </c>
      <c r="E5919" t="s">
        <v>132</v>
      </c>
      <c r="F5919" t="s">
        <v>16979</v>
      </c>
      <c r="G5919" t="s">
        <v>134</v>
      </c>
      <c r="H5919" t="s">
        <v>135</v>
      </c>
      <c r="I5919" t="s">
        <v>136</v>
      </c>
      <c r="J5919" t="s">
        <v>137</v>
      </c>
      <c r="K5919" t="s">
        <v>138</v>
      </c>
      <c r="L5919" t="s">
        <v>16980</v>
      </c>
      <c r="M5919" t="s">
        <v>16981</v>
      </c>
      <c r="N5919">
        <v>2.7691666659999998</v>
      </c>
      <c r="O5919">
        <v>0</v>
      </c>
      <c r="P5919">
        <v>616</v>
      </c>
      <c r="Q5919">
        <v>0</v>
      </c>
      <c r="R5919">
        <v>0</v>
      </c>
      <c r="S5919">
        <v>0</v>
      </c>
      <c r="T5919">
        <v>38</v>
      </c>
      <c r="U5919">
        <v>0</v>
      </c>
      <c r="V5919">
        <v>0</v>
      </c>
      <c r="W5919">
        <v>0</v>
      </c>
      <c r="X5919">
        <v>608.21489876131318</v>
      </c>
      <c r="Y5919">
        <v>0</v>
      </c>
      <c r="Z5919">
        <v>0</v>
      </c>
      <c r="AA5919">
        <v>0</v>
      </c>
      <c r="AB5919">
        <v>146.27945395923228</v>
      </c>
      <c r="AC5919">
        <v>0</v>
      </c>
      <c r="AD5919">
        <v>0</v>
      </c>
      <c r="AE5919">
        <v>754.49435272054552</v>
      </c>
    </row>
    <row r="5920" spans="1:31" x14ac:dyDescent="0.25">
      <c r="A5920">
        <v>2363579</v>
      </c>
      <c r="B5920">
        <v>1</v>
      </c>
      <c r="C5920" t="s">
        <v>80</v>
      </c>
      <c r="D5920" t="s">
        <v>85</v>
      </c>
      <c r="E5920" t="s">
        <v>154</v>
      </c>
      <c r="F5920" t="s">
        <v>16982</v>
      </c>
      <c r="G5920" t="s">
        <v>2293</v>
      </c>
      <c r="H5920" t="s">
        <v>151</v>
      </c>
      <c r="I5920" t="s">
        <v>136</v>
      </c>
      <c r="J5920" t="s">
        <v>137</v>
      </c>
      <c r="K5920" t="s">
        <v>138</v>
      </c>
      <c r="L5920" t="s">
        <v>16983</v>
      </c>
      <c r="M5920" t="s">
        <v>16984</v>
      </c>
      <c r="N5920">
        <v>2.923611111</v>
      </c>
      <c r="O5920">
        <v>0</v>
      </c>
      <c r="P5920">
        <v>553</v>
      </c>
      <c r="Q5920">
        <v>0</v>
      </c>
      <c r="R5920">
        <v>0</v>
      </c>
      <c r="S5920">
        <v>0</v>
      </c>
      <c r="T5920">
        <v>103</v>
      </c>
      <c r="U5920">
        <v>0</v>
      </c>
      <c r="V5920">
        <v>0</v>
      </c>
      <c r="W5920">
        <v>0</v>
      </c>
      <c r="X5920">
        <v>631.78905169988479</v>
      </c>
      <c r="Y5920">
        <v>0</v>
      </c>
      <c r="Z5920">
        <v>0</v>
      </c>
      <c r="AA5920">
        <v>0</v>
      </c>
      <c r="AB5920">
        <v>685.87142573047527</v>
      </c>
      <c r="AC5920">
        <v>0</v>
      </c>
      <c r="AD5920">
        <v>0</v>
      </c>
      <c r="AE5920">
        <v>1317.6604774303601</v>
      </c>
    </row>
    <row r="5921" spans="1:31" x14ac:dyDescent="0.25">
      <c r="A5921">
        <v>2363387</v>
      </c>
      <c r="B5921">
        <v>1</v>
      </c>
      <c r="C5921" t="s">
        <v>80</v>
      </c>
      <c r="D5921" t="s">
        <v>108</v>
      </c>
      <c r="E5921" t="s">
        <v>171</v>
      </c>
      <c r="F5921" t="s">
        <v>16985</v>
      </c>
      <c r="G5921" t="s">
        <v>168</v>
      </c>
      <c r="H5921" t="s">
        <v>135</v>
      </c>
      <c r="I5921" t="s">
        <v>653</v>
      </c>
      <c r="J5921" t="s">
        <v>137</v>
      </c>
      <c r="K5921" t="s">
        <v>138</v>
      </c>
      <c r="L5921" t="s">
        <v>16986</v>
      </c>
      <c r="M5921" t="s">
        <v>16987</v>
      </c>
      <c r="N5921">
        <v>1.6666666E-2</v>
      </c>
      <c r="O5921">
        <v>0</v>
      </c>
      <c r="P5921">
        <v>808</v>
      </c>
      <c r="Q5921">
        <v>5</v>
      </c>
      <c r="R5921">
        <v>98</v>
      </c>
      <c r="S5921">
        <v>2</v>
      </c>
      <c r="T5921">
        <v>151</v>
      </c>
      <c r="U5921">
        <v>1</v>
      </c>
      <c r="V5921">
        <v>0</v>
      </c>
      <c r="W5921">
        <v>0</v>
      </c>
      <c r="X5921">
        <v>4.4611068037011306</v>
      </c>
      <c r="Y5921">
        <v>0.54926611420345006</v>
      </c>
      <c r="Z5921">
        <v>2.8714623119070013</v>
      </c>
      <c r="AA5921">
        <v>0.43639007243324995</v>
      </c>
      <c r="AB5921">
        <v>3.3363362964281835</v>
      </c>
      <c r="AC5921">
        <v>0.59052318515190005</v>
      </c>
      <c r="AD5921">
        <v>0</v>
      </c>
      <c r="AE5921">
        <v>12.245084783824916</v>
      </c>
    </row>
    <row r="5922" spans="1:31" x14ac:dyDescent="0.25">
      <c r="A5922">
        <v>2363679</v>
      </c>
      <c r="B5922">
        <v>1</v>
      </c>
      <c r="C5922" t="s">
        <v>81</v>
      </c>
      <c r="D5922" t="s">
        <v>121</v>
      </c>
      <c r="E5922" t="s">
        <v>132</v>
      </c>
      <c r="F5922" t="s">
        <v>16988</v>
      </c>
      <c r="G5922" t="s">
        <v>134</v>
      </c>
      <c r="H5922" t="s">
        <v>135</v>
      </c>
      <c r="I5922" t="s">
        <v>136</v>
      </c>
      <c r="J5922" t="s">
        <v>137</v>
      </c>
      <c r="K5922" t="s">
        <v>138</v>
      </c>
      <c r="L5922" t="s">
        <v>16989</v>
      </c>
      <c r="M5922" t="s">
        <v>16990</v>
      </c>
      <c r="N5922">
        <v>1.393611111</v>
      </c>
      <c r="O5922">
        <v>0</v>
      </c>
      <c r="P5922">
        <v>11</v>
      </c>
      <c r="Q5922">
        <v>0</v>
      </c>
      <c r="R5922">
        <v>1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1.9332830824106435</v>
      </c>
      <c r="Y5922">
        <v>0</v>
      </c>
      <c r="Z5922">
        <v>0.45911938240533667</v>
      </c>
      <c r="AA5922">
        <v>0</v>
      </c>
      <c r="AB5922">
        <v>0</v>
      </c>
      <c r="AC5922">
        <v>0</v>
      </c>
      <c r="AD5922">
        <v>0</v>
      </c>
      <c r="AE5922">
        <v>2.3924024648159801</v>
      </c>
    </row>
    <row r="5923" spans="1:31" x14ac:dyDescent="0.25">
      <c r="A5923">
        <v>2363430</v>
      </c>
      <c r="B5923">
        <v>1</v>
      </c>
      <c r="C5923" t="s">
        <v>80</v>
      </c>
      <c r="D5923" t="s">
        <v>99</v>
      </c>
      <c r="E5923" t="s">
        <v>148</v>
      </c>
      <c r="F5923" t="s">
        <v>16991</v>
      </c>
      <c r="G5923" t="s">
        <v>240</v>
      </c>
      <c r="H5923" t="s">
        <v>151</v>
      </c>
      <c r="I5923" t="s">
        <v>136</v>
      </c>
      <c r="J5923" t="s">
        <v>137</v>
      </c>
      <c r="K5923" t="s">
        <v>138</v>
      </c>
      <c r="L5923" t="s">
        <v>16992</v>
      </c>
      <c r="M5923" t="s">
        <v>16993</v>
      </c>
      <c r="N5923">
        <v>4.9741666660000003</v>
      </c>
      <c r="O5923">
        <v>0</v>
      </c>
      <c r="P5923">
        <v>1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3.1247122074162275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3.1247122074162275</v>
      </c>
    </row>
    <row r="5924" spans="1:31" x14ac:dyDescent="0.25">
      <c r="A5924">
        <v>2363324</v>
      </c>
      <c r="B5924">
        <v>1</v>
      </c>
      <c r="C5924" t="s">
        <v>81</v>
      </c>
      <c r="D5924" t="s">
        <v>123</v>
      </c>
      <c r="E5924" t="s">
        <v>154</v>
      </c>
      <c r="F5924" t="s">
        <v>16994</v>
      </c>
      <c r="G5924" t="s">
        <v>299</v>
      </c>
      <c r="H5924" t="s">
        <v>151</v>
      </c>
      <c r="I5924" t="s">
        <v>136</v>
      </c>
      <c r="J5924" t="s">
        <v>137</v>
      </c>
      <c r="K5924" t="s">
        <v>138</v>
      </c>
      <c r="L5924" t="s">
        <v>16995</v>
      </c>
      <c r="M5924" t="s">
        <v>16996</v>
      </c>
      <c r="N5924">
        <v>2.3594444440000002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6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105.764330639891</v>
      </c>
      <c r="AC5924">
        <v>0</v>
      </c>
      <c r="AD5924">
        <v>0</v>
      </c>
      <c r="AE5924">
        <v>105.764330639891</v>
      </c>
    </row>
    <row r="5925" spans="1:31" x14ac:dyDescent="0.25">
      <c r="A5925">
        <v>2363473</v>
      </c>
      <c r="B5925">
        <v>1</v>
      </c>
      <c r="C5925" t="s">
        <v>80</v>
      </c>
      <c r="D5925" t="s">
        <v>104</v>
      </c>
      <c r="E5925" t="s">
        <v>154</v>
      </c>
      <c r="F5925" t="s">
        <v>16997</v>
      </c>
      <c r="G5925" t="s">
        <v>227</v>
      </c>
      <c r="H5925" t="s">
        <v>151</v>
      </c>
      <c r="I5925" t="s">
        <v>136</v>
      </c>
      <c r="J5925" t="s">
        <v>137</v>
      </c>
      <c r="K5925" t="s">
        <v>138</v>
      </c>
      <c r="L5925" t="s">
        <v>16998</v>
      </c>
      <c r="M5925" t="s">
        <v>16999</v>
      </c>
      <c r="N5925">
        <v>1.836944444</v>
      </c>
      <c r="O5925">
        <v>0</v>
      </c>
      <c r="P5925">
        <v>17</v>
      </c>
      <c r="Q5925">
        <v>0</v>
      </c>
      <c r="R5925">
        <v>26</v>
      </c>
      <c r="S5925">
        <v>0</v>
      </c>
      <c r="T5925">
        <v>11</v>
      </c>
      <c r="U5925">
        <v>0</v>
      </c>
      <c r="V5925">
        <v>0</v>
      </c>
      <c r="W5925">
        <v>0</v>
      </c>
      <c r="X5925">
        <v>17.514795561335895</v>
      </c>
      <c r="Y5925">
        <v>0</v>
      </c>
      <c r="Z5925">
        <v>35.453702854422836</v>
      </c>
      <c r="AA5925">
        <v>0</v>
      </c>
      <c r="AB5925">
        <v>36.532495259102376</v>
      </c>
      <c r="AC5925">
        <v>0</v>
      </c>
      <c r="AD5925">
        <v>0</v>
      </c>
      <c r="AE5925">
        <v>89.500993674861107</v>
      </c>
    </row>
    <row r="5926" spans="1:31" x14ac:dyDescent="0.25">
      <c r="A5926">
        <v>2363307</v>
      </c>
      <c r="B5926">
        <v>1</v>
      </c>
      <c r="C5926" t="s">
        <v>81</v>
      </c>
      <c r="D5926" t="s">
        <v>125</v>
      </c>
      <c r="E5926" t="s">
        <v>132</v>
      </c>
      <c r="F5926" t="s">
        <v>17000</v>
      </c>
      <c r="G5926" t="s">
        <v>134</v>
      </c>
      <c r="H5926" t="s">
        <v>135</v>
      </c>
      <c r="I5926" t="s">
        <v>136</v>
      </c>
      <c r="J5926" t="s">
        <v>137</v>
      </c>
      <c r="K5926" t="s">
        <v>138</v>
      </c>
      <c r="L5926" t="s">
        <v>17001</v>
      </c>
      <c r="M5926" t="s">
        <v>17002</v>
      </c>
      <c r="N5926">
        <v>0.94194444399999999</v>
      </c>
      <c r="O5926">
        <v>0</v>
      </c>
      <c r="P5926">
        <v>0</v>
      </c>
      <c r="Q5926">
        <v>0</v>
      </c>
      <c r="R5926">
        <v>17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42.993775625725164</v>
      </c>
      <c r="AA5926">
        <v>0</v>
      </c>
      <c r="AB5926">
        <v>0</v>
      </c>
      <c r="AC5926">
        <v>0</v>
      </c>
      <c r="AD5926">
        <v>0</v>
      </c>
      <c r="AE5926">
        <v>42.993775625725164</v>
      </c>
    </row>
    <row r="5927" spans="1:31" x14ac:dyDescent="0.25">
      <c r="A5927">
        <v>2363639</v>
      </c>
      <c r="B5927">
        <v>1</v>
      </c>
      <c r="C5927" t="s">
        <v>81</v>
      </c>
      <c r="D5927" t="s">
        <v>113</v>
      </c>
      <c r="E5927" t="s">
        <v>148</v>
      </c>
      <c r="F5927" t="s">
        <v>17003</v>
      </c>
      <c r="G5927" t="s">
        <v>160</v>
      </c>
      <c r="H5927" t="s">
        <v>151</v>
      </c>
      <c r="I5927" t="s">
        <v>136</v>
      </c>
      <c r="J5927" t="s">
        <v>137</v>
      </c>
      <c r="K5927" t="s">
        <v>138</v>
      </c>
      <c r="L5927" t="s">
        <v>17004</v>
      </c>
      <c r="M5927" t="s">
        <v>17005</v>
      </c>
      <c r="N5927">
        <v>2.739166666</v>
      </c>
      <c r="O5927">
        <v>0</v>
      </c>
      <c r="P5927">
        <v>1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0.34157637960536225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0.34157637960536225</v>
      </c>
    </row>
    <row r="5928" spans="1:31" x14ac:dyDescent="0.25">
      <c r="A5928">
        <v>2363284</v>
      </c>
      <c r="B5928">
        <v>1</v>
      </c>
      <c r="C5928" t="s">
        <v>80</v>
      </c>
      <c r="D5928" t="s">
        <v>106</v>
      </c>
      <c r="E5928" t="s">
        <v>171</v>
      </c>
      <c r="F5928" t="s">
        <v>17006</v>
      </c>
      <c r="G5928" t="s">
        <v>168</v>
      </c>
      <c r="H5928" t="s">
        <v>135</v>
      </c>
      <c r="I5928" t="s">
        <v>136</v>
      </c>
      <c r="J5928" t="s">
        <v>137</v>
      </c>
      <c r="K5928" t="s">
        <v>138</v>
      </c>
      <c r="L5928" t="s">
        <v>17007</v>
      </c>
      <c r="M5928" t="s">
        <v>17008</v>
      </c>
      <c r="N5928">
        <v>1.0177777770000001</v>
      </c>
      <c r="O5928">
        <v>0</v>
      </c>
      <c r="P5928">
        <v>87</v>
      </c>
      <c r="Q5928">
        <v>12</v>
      </c>
      <c r="R5928">
        <v>15</v>
      </c>
      <c r="S5928">
        <v>3</v>
      </c>
      <c r="T5928">
        <v>14</v>
      </c>
      <c r="U5928">
        <v>0</v>
      </c>
      <c r="V5928">
        <v>0</v>
      </c>
      <c r="W5928">
        <v>0</v>
      </c>
      <c r="X5928">
        <v>26.815819103964021</v>
      </c>
      <c r="Y5928">
        <v>171.62139593138687</v>
      </c>
      <c r="Z5928">
        <v>66.562065511803468</v>
      </c>
      <c r="AA5928">
        <v>25.993160415288692</v>
      </c>
      <c r="AB5928">
        <v>37.807420084419881</v>
      </c>
      <c r="AC5928">
        <v>0</v>
      </c>
      <c r="AD5928">
        <v>0</v>
      </c>
      <c r="AE5928">
        <v>328.79986104686299</v>
      </c>
    </row>
    <row r="5929" spans="1:31" x14ac:dyDescent="0.25">
      <c r="A5929">
        <v>2363616</v>
      </c>
      <c r="B5929">
        <v>1</v>
      </c>
      <c r="C5929" t="s">
        <v>80</v>
      </c>
      <c r="D5929" t="s">
        <v>99</v>
      </c>
      <c r="E5929" t="s">
        <v>148</v>
      </c>
      <c r="F5929" t="s">
        <v>17009</v>
      </c>
      <c r="G5929" t="s">
        <v>160</v>
      </c>
      <c r="H5929" t="s">
        <v>151</v>
      </c>
      <c r="I5929" t="s">
        <v>136</v>
      </c>
      <c r="J5929" t="s">
        <v>137</v>
      </c>
      <c r="K5929" t="s">
        <v>138</v>
      </c>
      <c r="L5929" t="s">
        <v>17010</v>
      </c>
      <c r="M5929" t="s">
        <v>17011</v>
      </c>
      <c r="N5929">
        <v>3.7102777769999999</v>
      </c>
      <c r="O5929">
        <v>0</v>
      </c>
      <c r="P5929">
        <v>1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1.6800393662509601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1.6800393662509601</v>
      </c>
    </row>
    <row r="5930" spans="1:31" x14ac:dyDescent="0.25">
      <c r="A5930">
        <v>2363493</v>
      </c>
      <c r="B5930">
        <v>1</v>
      </c>
      <c r="C5930" t="s">
        <v>80</v>
      </c>
      <c r="D5930" t="s">
        <v>96</v>
      </c>
      <c r="E5930" t="s">
        <v>148</v>
      </c>
      <c r="F5930" t="s">
        <v>12298</v>
      </c>
      <c r="G5930" t="s">
        <v>160</v>
      </c>
      <c r="H5930" t="s">
        <v>151</v>
      </c>
      <c r="I5930" t="s">
        <v>136</v>
      </c>
      <c r="J5930" t="s">
        <v>137</v>
      </c>
      <c r="K5930" t="s">
        <v>138</v>
      </c>
      <c r="L5930" t="s">
        <v>17012</v>
      </c>
      <c r="M5930" t="s">
        <v>17013</v>
      </c>
      <c r="N5930">
        <v>2.2372222220000002</v>
      </c>
      <c r="O5930">
        <v>0</v>
      </c>
      <c r="P5930">
        <v>1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3.6406025313397063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3.6406025313397063</v>
      </c>
    </row>
    <row r="5931" spans="1:31" x14ac:dyDescent="0.25">
      <c r="A5931">
        <v>2363261</v>
      </c>
      <c r="B5931">
        <v>1</v>
      </c>
      <c r="C5931" t="s">
        <v>81</v>
      </c>
      <c r="D5931" t="s">
        <v>118</v>
      </c>
      <c r="E5931" t="s">
        <v>166</v>
      </c>
      <c r="F5931" t="s">
        <v>17014</v>
      </c>
      <c r="G5931" t="s">
        <v>244</v>
      </c>
      <c r="H5931" t="s">
        <v>135</v>
      </c>
      <c r="I5931" t="s">
        <v>136</v>
      </c>
      <c r="J5931" t="s">
        <v>137</v>
      </c>
      <c r="K5931" t="s">
        <v>245</v>
      </c>
      <c r="L5931" t="s">
        <v>17015</v>
      </c>
      <c r="M5931" t="s">
        <v>17016</v>
      </c>
      <c r="N5931">
        <v>4.3686111109999999</v>
      </c>
      <c r="O5931">
        <v>0</v>
      </c>
      <c r="P5931">
        <v>2121</v>
      </c>
      <c r="Q5931">
        <v>0</v>
      </c>
      <c r="R5931">
        <v>0</v>
      </c>
      <c r="S5931">
        <v>0</v>
      </c>
      <c r="T5931">
        <v>232</v>
      </c>
      <c r="U5931">
        <v>0</v>
      </c>
      <c r="V5931">
        <v>2</v>
      </c>
      <c r="W5931">
        <v>0</v>
      </c>
      <c r="X5931">
        <v>2641.2560424446219</v>
      </c>
      <c r="Y5931">
        <v>0</v>
      </c>
      <c r="Z5931">
        <v>0</v>
      </c>
      <c r="AA5931">
        <v>0</v>
      </c>
      <c r="AB5931">
        <v>1663.9175130141714</v>
      </c>
      <c r="AC5931">
        <v>0</v>
      </c>
      <c r="AD5931">
        <v>855.25240618372698</v>
      </c>
      <c r="AE5931">
        <v>5160.4259616425197</v>
      </c>
    </row>
    <row r="5932" spans="1:31" x14ac:dyDescent="0.25">
      <c r="A5932">
        <v>2364002</v>
      </c>
      <c r="B5932">
        <v>1</v>
      </c>
      <c r="C5932" t="s">
        <v>80</v>
      </c>
      <c r="D5932" t="s">
        <v>103</v>
      </c>
      <c r="E5932" t="s">
        <v>154</v>
      </c>
      <c r="F5932" t="s">
        <v>6983</v>
      </c>
      <c r="G5932" t="s">
        <v>299</v>
      </c>
      <c r="H5932" t="s">
        <v>151</v>
      </c>
      <c r="I5932" t="s">
        <v>136</v>
      </c>
      <c r="J5932" t="s">
        <v>137</v>
      </c>
      <c r="K5932" t="s">
        <v>138</v>
      </c>
      <c r="L5932" t="s">
        <v>17017</v>
      </c>
      <c r="M5932" t="s">
        <v>17018</v>
      </c>
      <c r="N5932">
        <v>0.75777777700000004</v>
      </c>
      <c r="O5932">
        <v>0</v>
      </c>
      <c r="P5932">
        <v>0</v>
      </c>
      <c r="Q5932">
        <v>0</v>
      </c>
      <c r="R5932">
        <v>6</v>
      </c>
      <c r="S5932">
        <v>0</v>
      </c>
      <c r="T5932">
        <v>4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41.529878197144264</v>
      </c>
      <c r="AA5932">
        <v>0</v>
      </c>
      <c r="AB5932">
        <v>16.102668538338357</v>
      </c>
      <c r="AC5932">
        <v>0</v>
      </c>
      <c r="AD5932">
        <v>0</v>
      </c>
      <c r="AE5932">
        <v>57.63254673548262</v>
      </c>
    </row>
    <row r="5933" spans="1:31" x14ac:dyDescent="0.25">
      <c r="A5933">
        <v>2364557</v>
      </c>
      <c r="B5933">
        <v>1</v>
      </c>
      <c r="C5933" t="s">
        <v>81</v>
      </c>
      <c r="D5933" t="s">
        <v>116</v>
      </c>
      <c r="E5933" t="s">
        <v>132</v>
      </c>
      <c r="F5933" t="s">
        <v>17019</v>
      </c>
      <c r="G5933" t="s">
        <v>134</v>
      </c>
      <c r="H5933" t="s">
        <v>135</v>
      </c>
      <c r="I5933" t="s">
        <v>136</v>
      </c>
      <c r="J5933" t="s">
        <v>137</v>
      </c>
      <c r="K5933" t="s">
        <v>138</v>
      </c>
      <c r="L5933" t="s">
        <v>17020</v>
      </c>
      <c r="M5933" t="s">
        <v>17021</v>
      </c>
      <c r="N5933">
        <v>0.46833333300000002</v>
      </c>
      <c r="O5933">
        <v>0</v>
      </c>
      <c r="P5933">
        <v>295</v>
      </c>
      <c r="Q5933">
        <v>0</v>
      </c>
      <c r="R5933">
        <v>0</v>
      </c>
      <c r="S5933">
        <v>0</v>
      </c>
      <c r="T5933">
        <v>24</v>
      </c>
      <c r="U5933">
        <v>0</v>
      </c>
      <c r="V5933">
        <v>0</v>
      </c>
      <c r="W5933">
        <v>0</v>
      </c>
      <c r="X5933">
        <v>23.175301657071259</v>
      </c>
      <c r="Y5933">
        <v>0</v>
      </c>
      <c r="Z5933">
        <v>0</v>
      </c>
      <c r="AA5933">
        <v>0</v>
      </c>
      <c r="AB5933">
        <v>2.0439490823073605</v>
      </c>
      <c r="AC5933">
        <v>0</v>
      </c>
      <c r="AD5933">
        <v>0</v>
      </c>
      <c r="AE5933">
        <v>25.219250739378619</v>
      </c>
    </row>
    <row r="5934" spans="1:31" x14ac:dyDescent="0.25">
      <c r="A5934">
        <v>2364022</v>
      </c>
      <c r="B5934">
        <v>1</v>
      </c>
      <c r="C5934" t="s">
        <v>80</v>
      </c>
      <c r="D5934" t="s">
        <v>92</v>
      </c>
      <c r="E5934" t="s">
        <v>148</v>
      </c>
      <c r="F5934" t="s">
        <v>17022</v>
      </c>
      <c r="G5934" t="s">
        <v>156</v>
      </c>
      <c r="H5934" t="s">
        <v>151</v>
      </c>
      <c r="I5934" t="s">
        <v>136</v>
      </c>
      <c r="J5934" t="s">
        <v>137</v>
      </c>
      <c r="K5934" t="s">
        <v>138</v>
      </c>
      <c r="L5934" t="s">
        <v>17023</v>
      </c>
      <c r="M5934" t="s">
        <v>17024</v>
      </c>
      <c r="N5934">
        <v>2.5750000000000002</v>
      </c>
      <c r="O5934">
        <v>0</v>
      </c>
      <c r="P5934">
        <v>1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2.1792245780355208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2.1792245780355208</v>
      </c>
    </row>
    <row r="5935" spans="1:31" x14ac:dyDescent="0.25">
      <c r="A5935">
        <v>2364500</v>
      </c>
      <c r="B5935">
        <v>1</v>
      </c>
      <c r="C5935" t="s">
        <v>80</v>
      </c>
      <c r="D5935" t="s">
        <v>83</v>
      </c>
      <c r="E5935" t="s">
        <v>225</v>
      </c>
      <c r="F5935" t="s">
        <v>17025</v>
      </c>
      <c r="G5935" t="s">
        <v>219</v>
      </c>
      <c r="H5935" t="s">
        <v>151</v>
      </c>
      <c r="I5935" t="s">
        <v>136</v>
      </c>
      <c r="J5935" t="s">
        <v>137</v>
      </c>
      <c r="K5935" t="s">
        <v>138</v>
      </c>
      <c r="L5935" t="s">
        <v>17026</v>
      </c>
      <c r="M5935" t="s">
        <v>17027</v>
      </c>
      <c r="N5935">
        <v>2.9563888880000002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14</v>
      </c>
      <c r="U5935">
        <v>0</v>
      </c>
      <c r="V5935">
        <v>6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64.709549776979799</v>
      </c>
      <c r="AC5935">
        <v>0</v>
      </c>
      <c r="AD5935">
        <v>307.37745677679214</v>
      </c>
      <c r="AE5935">
        <v>372.08700655377197</v>
      </c>
    </row>
    <row r="5936" spans="1:31" x14ac:dyDescent="0.25">
      <c r="A5936">
        <v>2364016</v>
      </c>
      <c r="B5936">
        <v>1</v>
      </c>
      <c r="C5936" t="s">
        <v>80</v>
      </c>
      <c r="D5936" t="s">
        <v>106</v>
      </c>
      <c r="E5936" t="s">
        <v>154</v>
      </c>
      <c r="F5936" t="s">
        <v>17028</v>
      </c>
      <c r="G5936" t="s">
        <v>2703</v>
      </c>
      <c r="H5936" t="s">
        <v>151</v>
      </c>
      <c r="I5936" t="s">
        <v>136</v>
      </c>
      <c r="J5936" t="s">
        <v>137</v>
      </c>
      <c r="K5936" t="s">
        <v>138</v>
      </c>
      <c r="L5936" t="s">
        <v>17029</v>
      </c>
      <c r="M5936" t="s">
        <v>17030</v>
      </c>
      <c r="N5936">
        <v>0.69499999999999995</v>
      </c>
      <c r="O5936">
        <v>0</v>
      </c>
      <c r="P5936">
        <v>21</v>
      </c>
      <c r="Q5936">
        <v>0</v>
      </c>
      <c r="R5936">
        <v>10</v>
      </c>
      <c r="S5936">
        <v>0</v>
      </c>
      <c r="T5936">
        <v>4</v>
      </c>
      <c r="U5936">
        <v>0</v>
      </c>
      <c r="V5936">
        <v>0</v>
      </c>
      <c r="W5936">
        <v>0</v>
      </c>
      <c r="X5936">
        <v>5.3844988924718766</v>
      </c>
      <c r="Y5936">
        <v>0</v>
      </c>
      <c r="Z5936">
        <v>9.8288241036223081</v>
      </c>
      <c r="AA5936">
        <v>0</v>
      </c>
      <c r="AB5936">
        <v>5.7180271313684612</v>
      </c>
      <c r="AC5936">
        <v>0</v>
      </c>
      <c r="AD5936">
        <v>0</v>
      </c>
      <c r="AE5936">
        <v>20.931350127462647</v>
      </c>
    </row>
    <row r="5937" spans="1:31" x14ac:dyDescent="0.25">
      <c r="A5937">
        <v>2363916</v>
      </c>
      <c r="B5937">
        <v>1</v>
      </c>
      <c r="C5937" t="s">
        <v>80</v>
      </c>
      <c r="D5937" t="s">
        <v>95</v>
      </c>
      <c r="E5937" t="s">
        <v>132</v>
      </c>
      <c r="F5937" t="s">
        <v>17031</v>
      </c>
      <c r="G5937" t="s">
        <v>252</v>
      </c>
      <c r="H5937" t="s">
        <v>135</v>
      </c>
      <c r="I5937" t="s">
        <v>136</v>
      </c>
      <c r="J5937" t="s">
        <v>137</v>
      </c>
      <c r="K5937" t="s">
        <v>245</v>
      </c>
      <c r="L5937" t="s">
        <v>17032</v>
      </c>
      <c r="M5937" t="s">
        <v>17033</v>
      </c>
      <c r="N5937">
        <v>3.1486111110000001</v>
      </c>
      <c r="O5937">
        <v>0</v>
      </c>
      <c r="P5937">
        <v>73</v>
      </c>
      <c r="Q5937">
        <v>0</v>
      </c>
      <c r="R5937">
        <v>0</v>
      </c>
      <c r="S5937">
        <v>1</v>
      </c>
      <c r="T5937">
        <v>4</v>
      </c>
      <c r="U5937">
        <v>0</v>
      </c>
      <c r="V5937">
        <v>0</v>
      </c>
      <c r="W5937">
        <v>0</v>
      </c>
      <c r="X5937">
        <v>73.571786533444424</v>
      </c>
      <c r="Y5937">
        <v>0</v>
      </c>
      <c r="Z5937">
        <v>0</v>
      </c>
      <c r="AA5937">
        <v>7.3547438951940824</v>
      </c>
      <c r="AB5937">
        <v>1.2203662451157586</v>
      </c>
      <c r="AC5937">
        <v>0</v>
      </c>
      <c r="AD5937">
        <v>0</v>
      </c>
      <c r="AE5937">
        <v>82.146896673754256</v>
      </c>
    </row>
    <row r="5938" spans="1:31" x14ac:dyDescent="0.25">
      <c r="A5938">
        <v>2364042</v>
      </c>
      <c r="B5938">
        <v>1</v>
      </c>
      <c r="C5938" t="s">
        <v>80</v>
      </c>
      <c r="D5938" t="s">
        <v>107</v>
      </c>
      <c r="E5938" t="s">
        <v>132</v>
      </c>
      <c r="F5938" t="s">
        <v>17034</v>
      </c>
      <c r="G5938" t="s">
        <v>244</v>
      </c>
      <c r="H5938" t="s">
        <v>135</v>
      </c>
      <c r="I5938" t="s">
        <v>136</v>
      </c>
      <c r="J5938" t="s">
        <v>137</v>
      </c>
      <c r="K5938" t="s">
        <v>245</v>
      </c>
      <c r="L5938" t="s">
        <v>17035</v>
      </c>
      <c r="M5938" t="s">
        <v>17036</v>
      </c>
      <c r="N5938">
        <v>2.7352777769999999</v>
      </c>
      <c r="O5938">
        <v>0</v>
      </c>
      <c r="P5938">
        <v>0</v>
      </c>
      <c r="Q5938">
        <v>0</v>
      </c>
      <c r="R5938">
        <v>7</v>
      </c>
      <c r="S5938">
        <v>0</v>
      </c>
      <c r="T5938">
        <v>1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29.537939864550989</v>
      </c>
      <c r="AA5938">
        <v>0</v>
      </c>
      <c r="AB5938">
        <v>32.68881843636504</v>
      </c>
      <c r="AC5938">
        <v>0</v>
      </c>
      <c r="AD5938">
        <v>0</v>
      </c>
      <c r="AE5938">
        <v>62.226758300916032</v>
      </c>
    </row>
    <row r="5939" spans="1:31" x14ac:dyDescent="0.25">
      <c r="A5939">
        <v>2364374</v>
      </c>
      <c r="B5939">
        <v>1</v>
      </c>
      <c r="C5939" t="s">
        <v>80</v>
      </c>
      <c r="D5939" t="s">
        <v>97</v>
      </c>
      <c r="E5939" t="s">
        <v>148</v>
      </c>
      <c r="F5939" t="s">
        <v>17037</v>
      </c>
      <c r="G5939" t="s">
        <v>240</v>
      </c>
      <c r="H5939" t="s">
        <v>151</v>
      </c>
      <c r="I5939" t="s">
        <v>136</v>
      </c>
      <c r="J5939" t="s">
        <v>137</v>
      </c>
      <c r="K5939" t="s">
        <v>138</v>
      </c>
      <c r="L5939" t="s">
        <v>17038</v>
      </c>
      <c r="M5939" t="s">
        <v>17039</v>
      </c>
      <c r="N5939">
        <v>1.88</v>
      </c>
      <c r="O5939">
        <v>0</v>
      </c>
      <c r="P5939">
        <v>1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1.9200339561594073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1.9200339561594073</v>
      </c>
    </row>
    <row r="5940" spans="1:31" x14ac:dyDescent="0.25">
      <c r="A5940">
        <v>2364351</v>
      </c>
      <c r="B5940">
        <v>1</v>
      </c>
      <c r="C5940" t="s">
        <v>80</v>
      </c>
      <c r="D5940" t="s">
        <v>103</v>
      </c>
      <c r="E5940" t="s">
        <v>132</v>
      </c>
      <c r="F5940" t="s">
        <v>15754</v>
      </c>
      <c r="G5940" t="s">
        <v>168</v>
      </c>
      <c r="H5940" t="s">
        <v>135</v>
      </c>
      <c r="I5940" t="s">
        <v>136</v>
      </c>
      <c r="J5940" t="s">
        <v>137</v>
      </c>
      <c r="K5940" t="s">
        <v>138</v>
      </c>
      <c r="L5940" t="s">
        <v>17040</v>
      </c>
      <c r="M5940" t="s">
        <v>17041</v>
      </c>
      <c r="N5940">
        <v>2.0583333330000002</v>
      </c>
      <c r="O5940">
        <v>0</v>
      </c>
      <c r="P5940">
        <v>8</v>
      </c>
      <c r="Q5940">
        <v>0</v>
      </c>
      <c r="R5940">
        <v>27</v>
      </c>
      <c r="S5940">
        <v>1</v>
      </c>
      <c r="T5940">
        <v>6</v>
      </c>
      <c r="U5940">
        <v>0</v>
      </c>
      <c r="V5940">
        <v>0</v>
      </c>
      <c r="W5940">
        <v>0</v>
      </c>
      <c r="X5940">
        <v>15.399593429432805</v>
      </c>
      <c r="Y5940">
        <v>0</v>
      </c>
      <c r="Z5940">
        <v>276.73332846573015</v>
      </c>
      <c r="AA5940">
        <v>37.575953394906449</v>
      </c>
      <c r="AB5940">
        <v>63.974139447508868</v>
      </c>
      <c r="AC5940">
        <v>0</v>
      </c>
      <c r="AD5940">
        <v>0</v>
      </c>
      <c r="AE5940">
        <v>393.68301473757828</v>
      </c>
    </row>
    <row r="5941" spans="1:31" x14ac:dyDescent="0.25">
      <c r="A5941">
        <v>2364543</v>
      </c>
      <c r="B5941">
        <v>1</v>
      </c>
      <c r="C5941" t="s">
        <v>80</v>
      </c>
      <c r="D5941" t="s">
        <v>108</v>
      </c>
      <c r="E5941" t="s">
        <v>154</v>
      </c>
      <c r="F5941" t="s">
        <v>5608</v>
      </c>
      <c r="G5941" t="s">
        <v>489</v>
      </c>
      <c r="H5941" t="s">
        <v>151</v>
      </c>
      <c r="I5941" t="s">
        <v>136</v>
      </c>
      <c r="J5941" t="s">
        <v>137</v>
      </c>
      <c r="K5941" t="s">
        <v>138</v>
      </c>
      <c r="L5941" t="s">
        <v>17042</v>
      </c>
      <c r="M5941" t="s">
        <v>17043</v>
      </c>
      <c r="N5941">
        <v>0.30222222199999998</v>
      </c>
      <c r="O5941">
        <v>0</v>
      </c>
      <c r="P5941">
        <v>25</v>
      </c>
      <c r="Q5941">
        <v>0</v>
      </c>
      <c r="R5941">
        <v>17</v>
      </c>
      <c r="S5941">
        <v>0</v>
      </c>
      <c r="T5941">
        <v>11</v>
      </c>
      <c r="U5941">
        <v>0</v>
      </c>
      <c r="V5941">
        <v>0</v>
      </c>
      <c r="W5941">
        <v>0</v>
      </c>
      <c r="X5941">
        <v>1.8332612144977065</v>
      </c>
      <c r="Y5941">
        <v>0</v>
      </c>
      <c r="Z5941">
        <v>11.556660263783858</v>
      </c>
      <c r="AA5941">
        <v>0</v>
      </c>
      <c r="AB5941">
        <v>3.7807392389360714</v>
      </c>
      <c r="AC5941">
        <v>0</v>
      </c>
      <c r="AD5941">
        <v>0</v>
      </c>
      <c r="AE5941">
        <v>17.170660717217636</v>
      </c>
    </row>
    <row r="5942" spans="1:31" x14ac:dyDescent="0.25">
      <c r="A5942">
        <v>2363787</v>
      </c>
      <c r="B5942">
        <v>1</v>
      </c>
      <c r="C5942" t="s">
        <v>80</v>
      </c>
      <c r="D5942" t="s">
        <v>97</v>
      </c>
      <c r="E5942" t="s">
        <v>320</v>
      </c>
      <c r="F5942" t="s">
        <v>17044</v>
      </c>
      <c r="G5942" t="s">
        <v>252</v>
      </c>
      <c r="H5942" t="s">
        <v>135</v>
      </c>
      <c r="I5942" t="s">
        <v>136</v>
      </c>
      <c r="J5942" t="s">
        <v>137</v>
      </c>
      <c r="K5942" t="s">
        <v>245</v>
      </c>
      <c r="L5942" t="s">
        <v>7477</v>
      </c>
      <c r="M5942" t="s">
        <v>17045</v>
      </c>
      <c r="N5942">
        <v>2.7886111109999998</v>
      </c>
      <c r="O5942">
        <v>32</v>
      </c>
      <c r="P5942">
        <v>15969</v>
      </c>
      <c r="Q5942">
        <v>34</v>
      </c>
      <c r="R5942">
        <v>612</v>
      </c>
      <c r="S5942">
        <v>91</v>
      </c>
      <c r="T5942">
        <v>2010</v>
      </c>
      <c r="U5942">
        <v>7</v>
      </c>
      <c r="V5942">
        <v>16</v>
      </c>
      <c r="W5942">
        <v>465.94504772693125</v>
      </c>
      <c r="X5942">
        <v>10787.557835789799</v>
      </c>
      <c r="Y5942">
        <v>246.81255632329714</v>
      </c>
      <c r="Z5942">
        <v>927.65321315327856</v>
      </c>
      <c r="AA5942">
        <v>1111.3631807004322</v>
      </c>
      <c r="AB5942">
        <v>4491.0502559146025</v>
      </c>
      <c r="AC5942">
        <v>778.75302414424334</v>
      </c>
      <c r="AD5942">
        <v>1726.3020634709583</v>
      </c>
      <c r="AE5942">
        <v>20535.437177223543</v>
      </c>
    </row>
    <row r="5943" spans="1:31" x14ac:dyDescent="0.25">
      <c r="A5943">
        <v>2364288</v>
      </c>
      <c r="B5943">
        <v>1</v>
      </c>
      <c r="C5943" t="s">
        <v>80</v>
      </c>
      <c r="D5943" t="s">
        <v>97</v>
      </c>
      <c r="E5943" t="s">
        <v>148</v>
      </c>
      <c r="F5943" t="s">
        <v>17046</v>
      </c>
      <c r="G5943" t="s">
        <v>240</v>
      </c>
      <c r="H5943" t="s">
        <v>151</v>
      </c>
      <c r="I5943" t="s">
        <v>136</v>
      </c>
      <c r="J5943" t="s">
        <v>137</v>
      </c>
      <c r="K5943" t="s">
        <v>138</v>
      </c>
      <c r="L5943" t="s">
        <v>17047</v>
      </c>
      <c r="M5943" t="s">
        <v>17048</v>
      </c>
      <c r="N5943">
        <v>5.4169444440000003</v>
      </c>
      <c r="O5943">
        <v>0</v>
      </c>
      <c r="P5943">
        <v>1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1.9203046104788251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1.9203046104788251</v>
      </c>
    </row>
    <row r="5944" spans="1:31" x14ac:dyDescent="0.25">
      <c r="A5944">
        <v>2364334</v>
      </c>
      <c r="B5944">
        <v>1</v>
      </c>
      <c r="C5944" t="s">
        <v>81</v>
      </c>
      <c r="D5944" t="s">
        <v>128</v>
      </c>
      <c r="E5944" t="s">
        <v>225</v>
      </c>
      <c r="F5944" t="s">
        <v>8000</v>
      </c>
      <c r="G5944" t="s">
        <v>219</v>
      </c>
      <c r="H5944" t="s">
        <v>151</v>
      </c>
      <c r="I5944" t="s">
        <v>136</v>
      </c>
      <c r="J5944" t="s">
        <v>137</v>
      </c>
      <c r="K5944" t="s">
        <v>138</v>
      </c>
      <c r="L5944" t="s">
        <v>17049</v>
      </c>
      <c r="M5944" t="s">
        <v>17050</v>
      </c>
      <c r="N5944">
        <v>5.1061111109999997</v>
      </c>
      <c r="O5944">
        <v>0</v>
      </c>
      <c r="P5944">
        <v>18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27.088695982367874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27.088695982367874</v>
      </c>
    </row>
    <row r="5945" spans="1:31" x14ac:dyDescent="0.25">
      <c r="A5945">
        <v>2364480</v>
      </c>
      <c r="B5945">
        <v>1</v>
      </c>
      <c r="C5945" t="s">
        <v>80</v>
      </c>
      <c r="D5945" t="s">
        <v>100</v>
      </c>
      <c r="E5945" t="s">
        <v>148</v>
      </c>
      <c r="F5945" t="s">
        <v>17051</v>
      </c>
      <c r="G5945" t="s">
        <v>160</v>
      </c>
      <c r="H5945" t="s">
        <v>151</v>
      </c>
      <c r="I5945" t="s">
        <v>136</v>
      </c>
      <c r="J5945" t="s">
        <v>137</v>
      </c>
      <c r="K5945" t="s">
        <v>138</v>
      </c>
      <c r="L5945" t="s">
        <v>17052</v>
      </c>
      <c r="M5945" t="s">
        <v>17053</v>
      </c>
      <c r="N5945">
        <v>0.76166666599999999</v>
      </c>
      <c r="O5945">
        <v>0</v>
      </c>
      <c r="P5945">
        <v>1</v>
      </c>
      <c r="Q5945">
        <v>0</v>
      </c>
      <c r="R5945">
        <v>2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0.35015422660478751</v>
      </c>
      <c r="Y5945">
        <v>0</v>
      </c>
      <c r="Z5945">
        <v>0.27822194752945834</v>
      </c>
      <c r="AA5945">
        <v>0</v>
      </c>
      <c r="AB5945">
        <v>0</v>
      </c>
      <c r="AC5945">
        <v>0</v>
      </c>
      <c r="AD5945">
        <v>0</v>
      </c>
      <c r="AE5945">
        <v>0.62837617413424585</v>
      </c>
    </row>
    <row r="5946" spans="1:31" x14ac:dyDescent="0.25">
      <c r="A5946">
        <v>2363933</v>
      </c>
      <c r="B5946">
        <v>1</v>
      </c>
      <c r="C5946" t="s">
        <v>80</v>
      </c>
      <c r="D5946" t="s">
        <v>85</v>
      </c>
      <c r="E5946" t="s">
        <v>320</v>
      </c>
      <c r="F5946" t="s">
        <v>8736</v>
      </c>
      <c r="G5946" t="s">
        <v>168</v>
      </c>
      <c r="H5946" t="s">
        <v>135</v>
      </c>
      <c r="I5946" t="s">
        <v>136</v>
      </c>
      <c r="J5946" t="s">
        <v>137</v>
      </c>
      <c r="K5946" t="s">
        <v>138</v>
      </c>
      <c r="L5946" t="s">
        <v>17054</v>
      </c>
      <c r="M5946" t="s">
        <v>17055</v>
      </c>
      <c r="N5946">
        <v>0.391944444</v>
      </c>
      <c r="O5946">
        <v>0</v>
      </c>
      <c r="P5946">
        <v>11798</v>
      </c>
      <c r="Q5946">
        <v>0</v>
      </c>
      <c r="R5946">
        <v>0</v>
      </c>
      <c r="S5946">
        <v>1</v>
      </c>
      <c r="T5946">
        <v>959</v>
      </c>
      <c r="U5946">
        <v>0</v>
      </c>
      <c r="V5946">
        <v>3</v>
      </c>
      <c r="W5946">
        <v>0</v>
      </c>
      <c r="X5946">
        <v>1838.997943625594</v>
      </c>
      <c r="Y5946">
        <v>0</v>
      </c>
      <c r="Z5946">
        <v>0</v>
      </c>
      <c r="AA5946">
        <v>21.76604470125276</v>
      </c>
      <c r="AB5946">
        <v>680.81026764756245</v>
      </c>
      <c r="AC5946">
        <v>0</v>
      </c>
      <c r="AD5946">
        <v>6.3484439671942479</v>
      </c>
      <c r="AE5946">
        <v>2547.9226999416032</v>
      </c>
    </row>
    <row r="5947" spans="1:31" x14ac:dyDescent="0.25">
      <c r="A5947">
        <v>2364291</v>
      </c>
      <c r="B5947">
        <v>1</v>
      </c>
      <c r="C5947" t="s">
        <v>81</v>
      </c>
      <c r="D5947" t="s">
        <v>127</v>
      </c>
      <c r="E5947" t="s">
        <v>225</v>
      </c>
      <c r="F5947" t="s">
        <v>17056</v>
      </c>
      <c r="G5947" t="s">
        <v>219</v>
      </c>
      <c r="H5947" t="s">
        <v>151</v>
      </c>
      <c r="I5947" t="s">
        <v>136</v>
      </c>
      <c r="J5947" t="s">
        <v>137</v>
      </c>
      <c r="K5947" t="s">
        <v>138</v>
      </c>
      <c r="L5947" t="s">
        <v>17057</v>
      </c>
      <c r="M5947" t="s">
        <v>17058</v>
      </c>
      <c r="N5947">
        <v>7.95</v>
      </c>
      <c r="O5947">
        <v>0</v>
      </c>
      <c r="P5947">
        <v>3</v>
      </c>
      <c r="Q5947">
        <v>0</v>
      </c>
      <c r="R5947">
        <v>0</v>
      </c>
      <c r="S5947">
        <v>0</v>
      </c>
      <c r="T5947">
        <v>2</v>
      </c>
      <c r="U5947">
        <v>0</v>
      </c>
      <c r="V5947">
        <v>0</v>
      </c>
      <c r="W5947">
        <v>0</v>
      </c>
      <c r="X5947">
        <v>7.5674835948734396</v>
      </c>
      <c r="Y5947">
        <v>0</v>
      </c>
      <c r="Z5947">
        <v>0</v>
      </c>
      <c r="AA5947">
        <v>0</v>
      </c>
      <c r="AB5947">
        <v>24.465707467792154</v>
      </c>
      <c r="AC5947">
        <v>0</v>
      </c>
      <c r="AD5947">
        <v>0</v>
      </c>
      <c r="AE5947">
        <v>32.033191062665594</v>
      </c>
    </row>
    <row r="5948" spans="1:31" x14ac:dyDescent="0.25">
      <c r="A5948">
        <v>2364497</v>
      </c>
      <c r="B5948">
        <v>1</v>
      </c>
      <c r="C5948" t="s">
        <v>81</v>
      </c>
      <c r="D5948" t="s">
        <v>127</v>
      </c>
      <c r="E5948" t="s">
        <v>148</v>
      </c>
      <c r="F5948" t="s">
        <v>17059</v>
      </c>
      <c r="G5948" t="s">
        <v>150</v>
      </c>
      <c r="H5948" t="s">
        <v>151</v>
      </c>
      <c r="I5948" t="s">
        <v>136</v>
      </c>
      <c r="J5948" t="s">
        <v>137</v>
      </c>
      <c r="K5948" t="s">
        <v>138</v>
      </c>
      <c r="L5948" t="s">
        <v>17060</v>
      </c>
      <c r="M5948" t="s">
        <v>17061</v>
      </c>
      <c r="N5948">
        <v>3.2552777769999999</v>
      </c>
      <c r="O5948">
        <v>0</v>
      </c>
      <c r="P5948">
        <v>16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24.143790311707626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24.143790311707626</v>
      </c>
    </row>
    <row r="5949" spans="1:31" x14ac:dyDescent="0.25">
      <c r="A5949">
        <v>2364354</v>
      </c>
      <c r="B5949">
        <v>1</v>
      </c>
      <c r="C5949" t="s">
        <v>81</v>
      </c>
      <c r="D5949" t="s">
        <v>127</v>
      </c>
      <c r="E5949" t="s">
        <v>171</v>
      </c>
      <c r="F5949" t="s">
        <v>10037</v>
      </c>
      <c r="G5949" t="s">
        <v>1077</v>
      </c>
      <c r="H5949" t="s">
        <v>135</v>
      </c>
      <c r="I5949" t="s">
        <v>136</v>
      </c>
      <c r="J5949" t="s">
        <v>137</v>
      </c>
      <c r="K5949" t="s">
        <v>138</v>
      </c>
      <c r="L5949" t="s">
        <v>17062</v>
      </c>
      <c r="M5949" t="s">
        <v>17063</v>
      </c>
      <c r="N5949">
        <v>2.9277777770000002</v>
      </c>
      <c r="O5949">
        <v>3</v>
      </c>
      <c r="P5949">
        <v>4</v>
      </c>
      <c r="Q5949">
        <v>42</v>
      </c>
      <c r="R5949">
        <v>19</v>
      </c>
      <c r="S5949">
        <v>2</v>
      </c>
      <c r="T5949">
        <v>2</v>
      </c>
      <c r="U5949">
        <v>0</v>
      </c>
      <c r="V5949">
        <v>0</v>
      </c>
      <c r="W5949">
        <v>6.0789498312959998</v>
      </c>
      <c r="X5949">
        <v>5.6597074046055118</v>
      </c>
      <c r="Y5949">
        <v>341.66970248202603</v>
      </c>
      <c r="Z5949">
        <v>446.78729839262132</v>
      </c>
      <c r="AA5949">
        <v>18.539030841981223</v>
      </c>
      <c r="AB5949">
        <v>6.5595832654894437</v>
      </c>
      <c r="AC5949">
        <v>0</v>
      </c>
      <c r="AD5949">
        <v>0</v>
      </c>
      <c r="AE5949">
        <v>825.2942722180195</v>
      </c>
    </row>
    <row r="5950" spans="1:31" x14ac:dyDescent="0.25">
      <c r="A5950">
        <v>2364560</v>
      </c>
      <c r="B5950">
        <v>1</v>
      </c>
      <c r="C5950" t="s">
        <v>80</v>
      </c>
      <c r="D5950" t="s">
        <v>82</v>
      </c>
      <c r="E5950" t="s">
        <v>148</v>
      </c>
      <c r="F5950" t="s">
        <v>17064</v>
      </c>
      <c r="G5950" t="s">
        <v>150</v>
      </c>
      <c r="H5950" t="s">
        <v>151</v>
      </c>
      <c r="I5950" t="s">
        <v>136</v>
      </c>
      <c r="J5950" t="s">
        <v>137</v>
      </c>
      <c r="K5950" t="s">
        <v>138</v>
      </c>
      <c r="L5950" t="s">
        <v>17065</v>
      </c>
      <c r="M5950" t="s">
        <v>17066</v>
      </c>
      <c r="N5950">
        <v>0.72583333299999997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1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5.731407728607925</v>
      </c>
      <c r="AC5950">
        <v>0</v>
      </c>
      <c r="AD5950">
        <v>0</v>
      </c>
      <c r="AE5950">
        <v>5.731407728607925</v>
      </c>
    </row>
    <row r="5951" spans="1:31" x14ac:dyDescent="0.25">
      <c r="A5951">
        <v>2364454</v>
      </c>
      <c r="B5951">
        <v>1</v>
      </c>
      <c r="C5951" t="s">
        <v>81</v>
      </c>
      <c r="D5951" t="s">
        <v>127</v>
      </c>
      <c r="E5951" t="s">
        <v>148</v>
      </c>
      <c r="F5951" t="s">
        <v>17067</v>
      </c>
      <c r="G5951" t="s">
        <v>150</v>
      </c>
      <c r="H5951" t="s">
        <v>151</v>
      </c>
      <c r="I5951" t="s">
        <v>136</v>
      </c>
      <c r="J5951" t="s">
        <v>137</v>
      </c>
      <c r="K5951" t="s">
        <v>138</v>
      </c>
      <c r="L5951" t="s">
        <v>17068</v>
      </c>
      <c r="M5951" t="s">
        <v>17069</v>
      </c>
      <c r="N5951">
        <v>5.8958333329999997</v>
      </c>
      <c r="O5951">
        <v>0</v>
      </c>
      <c r="P5951">
        <v>1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4.3281555174698321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4.3281555174698321</v>
      </c>
    </row>
    <row r="5952" spans="1:31" x14ac:dyDescent="0.25">
      <c r="A5952">
        <v>2363913</v>
      </c>
      <c r="B5952">
        <v>1</v>
      </c>
      <c r="C5952" t="s">
        <v>80</v>
      </c>
      <c r="D5952" t="s">
        <v>103</v>
      </c>
      <c r="E5952" t="s">
        <v>132</v>
      </c>
      <c r="F5952" t="s">
        <v>17070</v>
      </c>
      <c r="G5952" t="s">
        <v>252</v>
      </c>
      <c r="H5952" t="s">
        <v>135</v>
      </c>
      <c r="I5952" t="s">
        <v>136</v>
      </c>
      <c r="J5952" t="s">
        <v>137</v>
      </c>
      <c r="K5952" t="s">
        <v>245</v>
      </c>
      <c r="L5952" t="s">
        <v>17071</v>
      </c>
      <c r="M5952" t="s">
        <v>17072</v>
      </c>
      <c r="N5952">
        <v>5.3536111110000002</v>
      </c>
      <c r="O5952">
        <v>0</v>
      </c>
      <c r="P5952">
        <v>2174</v>
      </c>
      <c r="Q5952">
        <v>0</v>
      </c>
      <c r="R5952">
        <v>8</v>
      </c>
      <c r="S5952">
        <v>0</v>
      </c>
      <c r="T5952">
        <v>165</v>
      </c>
      <c r="U5952">
        <v>0</v>
      </c>
      <c r="V5952">
        <v>0</v>
      </c>
      <c r="W5952">
        <v>0</v>
      </c>
      <c r="X5952">
        <v>4210.3494435767298</v>
      </c>
      <c r="Y5952">
        <v>0</v>
      </c>
      <c r="Z5952">
        <v>168.46563186469146</v>
      </c>
      <c r="AA5952">
        <v>0</v>
      </c>
      <c r="AB5952">
        <v>1523.2671026331366</v>
      </c>
      <c r="AC5952">
        <v>0</v>
      </c>
      <c r="AD5952">
        <v>0</v>
      </c>
      <c r="AE5952">
        <v>5902.0821780745573</v>
      </c>
    </row>
    <row r="5953" spans="1:31" x14ac:dyDescent="0.25">
      <c r="A5953">
        <v>2364460</v>
      </c>
      <c r="B5953">
        <v>1</v>
      </c>
      <c r="C5953" t="s">
        <v>81</v>
      </c>
      <c r="D5953" t="s">
        <v>120</v>
      </c>
      <c r="E5953" t="s">
        <v>225</v>
      </c>
      <c r="F5953" t="s">
        <v>17073</v>
      </c>
      <c r="G5953" t="s">
        <v>502</v>
      </c>
      <c r="H5953" t="s">
        <v>151</v>
      </c>
      <c r="I5953" t="s">
        <v>136</v>
      </c>
      <c r="J5953" t="s">
        <v>137</v>
      </c>
      <c r="K5953" t="s">
        <v>138</v>
      </c>
      <c r="L5953" t="s">
        <v>17074</v>
      </c>
      <c r="M5953" t="s">
        <v>17075</v>
      </c>
      <c r="N5953">
        <v>0.84472222200000002</v>
      </c>
      <c r="O5953">
        <v>0</v>
      </c>
      <c r="P5953">
        <v>151</v>
      </c>
      <c r="Q5953">
        <v>0</v>
      </c>
      <c r="R5953">
        <v>0</v>
      </c>
      <c r="S5953">
        <v>0</v>
      </c>
      <c r="T5953">
        <v>4</v>
      </c>
      <c r="U5953">
        <v>0</v>
      </c>
      <c r="V5953">
        <v>0</v>
      </c>
      <c r="W5953">
        <v>0</v>
      </c>
      <c r="X5953">
        <v>46.688828877906857</v>
      </c>
      <c r="Y5953">
        <v>0</v>
      </c>
      <c r="Z5953">
        <v>0</v>
      </c>
      <c r="AA5953">
        <v>0</v>
      </c>
      <c r="AB5953">
        <v>2.6704127285202679</v>
      </c>
      <c r="AC5953">
        <v>0</v>
      </c>
      <c r="AD5953">
        <v>0</v>
      </c>
      <c r="AE5953">
        <v>49.359241606427126</v>
      </c>
    </row>
    <row r="5954" spans="1:31" x14ac:dyDescent="0.25">
      <c r="A5954">
        <v>2364586</v>
      </c>
      <c r="B5954">
        <v>1</v>
      </c>
      <c r="C5954" t="s">
        <v>81</v>
      </c>
      <c r="D5954" t="s">
        <v>126</v>
      </c>
      <c r="E5954" t="s">
        <v>148</v>
      </c>
      <c r="F5954" t="s">
        <v>17076</v>
      </c>
      <c r="G5954" t="s">
        <v>160</v>
      </c>
      <c r="H5954" t="s">
        <v>151</v>
      </c>
      <c r="I5954" t="s">
        <v>136</v>
      </c>
      <c r="J5954" t="s">
        <v>137</v>
      </c>
      <c r="K5954" t="s">
        <v>138</v>
      </c>
      <c r="L5954" t="s">
        <v>17077</v>
      </c>
      <c r="M5954" t="s">
        <v>17078</v>
      </c>
      <c r="N5954">
        <v>1.355</v>
      </c>
      <c r="O5954">
        <v>0</v>
      </c>
      <c r="P5954">
        <v>2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8.4595750805137496E-2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8.4595750805137496E-2</v>
      </c>
    </row>
    <row r="5955" spans="1:31" x14ac:dyDescent="0.25">
      <c r="A5955">
        <v>2364609</v>
      </c>
      <c r="B5955">
        <v>1</v>
      </c>
      <c r="C5955" t="s">
        <v>80</v>
      </c>
      <c r="D5955" t="s">
        <v>83</v>
      </c>
      <c r="E5955" t="s">
        <v>148</v>
      </c>
      <c r="F5955" t="s">
        <v>17079</v>
      </c>
      <c r="G5955" t="s">
        <v>181</v>
      </c>
      <c r="H5955" t="s">
        <v>151</v>
      </c>
      <c r="I5955" t="s">
        <v>136</v>
      </c>
      <c r="J5955" t="s">
        <v>3</v>
      </c>
      <c r="K5955" t="s">
        <v>138</v>
      </c>
      <c r="L5955" t="s">
        <v>17080</v>
      </c>
      <c r="M5955" t="s">
        <v>17081</v>
      </c>
      <c r="N5955">
        <v>1.624166666</v>
      </c>
      <c r="O5955">
        <v>0</v>
      </c>
      <c r="P5955">
        <v>1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1.4910782628964876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1.4910782628964876</v>
      </c>
    </row>
    <row r="5956" spans="1:31" x14ac:dyDescent="0.25">
      <c r="A5956">
        <v>2365064</v>
      </c>
      <c r="B5956">
        <v>1</v>
      </c>
      <c r="C5956" t="s">
        <v>80</v>
      </c>
      <c r="D5956" t="s">
        <v>96</v>
      </c>
      <c r="E5956" t="s">
        <v>154</v>
      </c>
      <c r="F5956" t="s">
        <v>3110</v>
      </c>
      <c r="G5956" t="s">
        <v>299</v>
      </c>
      <c r="H5956" t="s">
        <v>151</v>
      </c>
      <c r="I5956" t="s">
        <v>136</v>
      </c>
      <c r="J5956" t="s">
        <v>137</v>
      </c>
      <c r="K5956" t="s">
        <v>138</v>
      </c>
      <c r="L5956" t="s">
        <v>17082</v>
      </c>
      <c r="M5956" t="s">
        <v>17083</v>
      </c>
      <c r="N5956">
        <v>0.62888888799999998</v>
      </c>
      <c r="O5956">
        <v>0</v>
      </c>
      <c r="P5956">
        <v>150</v>
      </c>
      <c r="Q5956">
        <v>0</v>
      </c>
      <c r="R5956">
        <v>0</v>
      </c>
      <c r="S5956">
        <v>0</v>
      </c>
      <c r="T5956">
        <v>101</v>
      </c>
      <c r="U5956">
        <v>0</v>
      </c>
      <c r="V5956">
        <v>0</v>
      </c>
      <c r="W5956">
        <v>0</v>
      </c>
      <c r="X5956">
        <v>58.034908369049191</v>
      </c>
      <c r="Y5956">
        <v>0</v>
      </c>
      <c r="Z5956">
        <v>0</v>
      </c>
      <c r="AA5956">
        <v>0</v>
      </c>
      <c r="AB5956">
        <v>240.29306154006451</v>
      </c>
      <c r="AC5956">
        <v>0</v>
      </c>
      <c r="AD5956">
        <v>0</v>
      </c>
      <c r="AE5956">
        <v>298.32796990911368</v>
      </c>
    </row>
    <row r="5957" spans="1:31" x14ac:dyDescent="0.25">
      <c r="A5957">
        <v>2364592</v>
      </c>
      <c r="B5957">
        <v>1</v>
      </c>
      <c r="C5957" t="s">
        <v>80</v>
      </c>
      <c r="D5957" t="s">
        <v>97</v>
      </c>
      <c r="E5957" t="s">
        <v>148</v>
      </c>
      <c r="F5957" t="s">
        <v>17084</v>
      </c>
      <c r="G5957" t="s">
        <v>240</v>
      </c>
      <c r="H5957" t="s">
        <v>151</v>
      </c>
      <c r="I5957" t="s">
        <v>136</v>
      </c>
      <c r="J5957" t="s">
        <v>137</v>
      </c>
      <c r="K5957" t="s">
        <v>138</v>
      </c>
      <c r="L5957" t="s">
        <v>17085</v>
      </c>
      <c r="M5957" t="s">
        <v>17086</v>
      </c>
      <c r="N5957">
        <v>2.8402777769999998</v>
      </c>
      <c r="O5957">
        <v>0</v>
      </c>
      <c r="P5957">
        <v>1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0.43629639351107641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0.43629639351107641</v>
      </c>
    </row>
    <row r="5958" spans="1:31" x14ac:dyDescent="0.25">
      <c r="A5958">
        <v>2365173</v>
      </c>
      <c r="B5958">
        <v>1</v>
      </c>
      <c r="C5958" t="s">
        <v>80</v>
      </c>
      <c r="D5958" t="s">
        <v>90</v>
      </c>
      <c r="E5958" t="s">
        <v>225</v>
      </c>
      <c r="F5958" t="s">
        <v>17087</v>
      </c>
      <c r="G5958" t="s">
        <v>219</v>
      </c>
      <c r="H5958" t="s">
        <v>151</v>
      </c>
      <c r="I5958" t="s">
        <v>136</v>
      </c>
      <c r="J5958" t="s">
        <v>137</v>
      </c>
      <c r="K5958" t="s">
        <v>138</v>
      </c>
      <c r="L5958" t="s">
        <v>17088</v>
      </c>
      <c r="M5958" t="s">
        <v>17089</v>
      </c>
      <c r="N5958">
        <v>1.129444444</v>
      </c>
      <c r="O5958">
        <v>0</v>
      </c>
      <c r="P5958">
        <v>238</v>
      </c>
      <c r="Q5958">
        <v>0</v>
      </c>
      <c r="R5958">
        <v>0</v>
      </c>
      <c r="S5958">
        <v>0</v>
      </c>
      <c r="T5958">
        <v>38</v>
      </c>
      <c r="U5958">
        <v>0</v>
      </c>
      <c r="V5958">
        <v>1</v>
      </c>
      <c r="W5958">
        <v>0</v>
      </c>
      <c r="X5958">
        <v>89.981957985882175</v>
      </c>
      <c r="Y5958">
        <v>0</v>
      </c>
      <c r="Z5958">
        <v>0</v>
      </c>
      <c r="AA5958">
        <v>0</v>
      </c>
      <c r="AB5958">
        <v>31.738408822332097</v>
      </c>
      <c r="AC5958">
        <v>0</v>
      </c>
      <c r="AD5958">
        <v>4.9459347483972813</v>
      </c>
      <c r="AE5958">
        <v>126.66630155661154</v>
      </c>
    </row>
    <row r="5959" spans="1:31" x14ac:dyDescent="0.25">
      <c r="A5959">
        <v>2364818</v>
      </c>
      <c r="B5959">
        <v>1</v>
      </c>
      <c r="C5959" t="s">
        <v>80</v>
      </c>
      <c r="D5959" t="s">
        <v>101</v>
      </c>
      <c r="E5959" t="s">
        <v>166</v>
      </c>
      <c r="F5959" t="s">
        <v>3694</v>
      </c>
      <c r="G5959" t="s">
        <v>328</v>
      </c>
      <c r="H5959" t="s">
        <v>135</v>
      </c>
      <c r="I5959" t="s">
        <v>136</v>
      </c>
      <c r="J5959" t="s">
        <v>137</v>
      </c>
      <c r="K5959" t="s">
        <v>245</v>
      </c>
      <c r="L5959" t="s">
        <v>17090</v>
      </c>
      <c r="M5959" t="s">
        <v>17091</v>
      </c>
      <c r="N5959">
        <v>6.2222222000000001E-2</v>
      </c>
      <c r="O5959">
        <v>4</v>
      </c>
      <c r="P5959">
        <v>0</v>
      </c>
      <c r="Q5959">
        <v>2</v>
      </c>
      <c r="R5959">
        <v>0</v>
      </c>
      <c r="S5959">
        <v>15</v>
      </c>
      <c r="T5959">
        <v>0</v>
      </c>
      <c r="U5959">
        <v>0</v>
      </c>
      <c r="V5959">
        <v>0</v>
      </c>
      <c r="W5959">
        <v>0.91037452374393779</v>
      </c>
      <c r="X5959">
        <v>0</v>
      </c>
      <c r="Y5959">
        <v>1.0747515263609599</v>
      </c>
      <c r="Z5959">
        <v>0</v>
      </c>
      <c r="AA5959">
        <v>34.143843644954657</v>
      </c>
      <c r="AB5959">
        <v>0</v>
      </c>
      <c r="AC5959">
        <v>0</v>
      </c>
      <c r="AD5959">
        <v>0</v>
      </c>
      <c r="AE5959">
        <v>36.128969695059553</v>
      </c>
    </row>
    <row r="5960" spans="1:31" x14ac:dyDescent="0.25">
      <c r="A5960">
        <v>2365127</v>
      </c>
      <c r="B5960">
        <v>1</v>
      </c>
      <c r="C5960" t="s">
        <v>80</v>
      </c>
      <c r="D5960" t="s">
        <v>100</v>
      </c>
      <c r="E5960" t="s">
        <v>225</v>
      </c>
      <c r="F5960" t="s">
        <v>17092</v>
      </c>
      <c r="G5960" t="s">
        <v>219</v>
      </c>
      <c r="H5960" t="s">
        <v>151</v>
      </c>
      <c r="I5960" t="s">
        <v>136</v>
      </c>
      <c r="J5960" t="s">
        <v>137</v>
      </c>
      <c r="K5960" t="s">
        <v>138</v>
      </c>
      <c r="L5960" t="s">
        <v>17093</v>
      </c>
      <c r="M5960" t="s">
        <v>17094</v>
      </c>
      <c r="N5960">
        <v>2.1213888879999998</v>
      </c>
      <c r="O5960">
        <v>0</v>
      </c>
      <c r="P5960">
        <v>20</v>
      </c>
      <c r="Q5960">
        <v>0</v>
      </c>
      <c r="R5960">
        <v>1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19.96974692014313</v>
      </c>
      <c r="Y5960">
        <v>0</v>
      </c>
      <c r="Z5960">
        <v>51.927764416005658</v>
      </c>
      <c r="AA5960">
        <v>0</v>
      </c>
      <c r="AB5960">
        <v>0</v>
      </c>
      <c r="AC5960">
        <v>0</v>
      </c>
      <c r="AD5960">
        <v>0</v>
      </c>
      <c r="AE5960">
        <v>71.897511336148796</v>
      </c>
    </row>
    <row r="5961" spans="1:31" x14ac:dyDescent="0.25">
      <c r="A5961">
        <v>2365027</v>
      </c>
      <c r="B5961">
        <v>1</v>
      </c>
      <c r="C5961" t="s">
        <v>81</v>
      </c>
      <c r="D5961" t="s">
        <v>127</v>
      </c>
      <c r="E5961" t="s">
        <v>148</v>
      </c>
      <c r="F5961" t="s">
        <v>17095</v>
      </c>
      <c r="G5961" t="s">
        <v>160</v>
      </c>
      <c r="H5961" t="s">
        <v>151</v>
      </c>
      <c r="I5961" t="s">
        <v>136</v>
      </c>
      <c r="J5961" t="s">
        <v>137</v>
      </c>
      <c r="K5961" t="s">
        <v>138</v>
      </c>
      <c r="L5961" t="s">
        <v>17096</v>
      </c>
      <c r="M5961" t="s">
        <v>17097</v>
      </c>
      <c r="N5961">
        <v>7.0125000000000002</v>
      </c>
      <c r="O5961">
        <v>0</v>
      </c>
      <c r="P5961">
        <v>1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</row>
    <row r="5962" spans="1:31" x14ac:dyDescent="0.25">
      <c r="A5962">
        <v>2364732</v>
      </c>
      <c r="B5962">
        <v>1</v>
      </c>
      <c r="C5962" t="s">
        <v>80</v>
      </c>
      <c r="D5962" t="s">
        <v>82</v>
      </c>
      <c r="E5962" t="s">
        <v>132</v>
      </c>
      <c r="F5962" t="s">
        <v>17098</v>
      </c>
      <c r="G5962" t="s">
        <v>244</v>
      </c>
      <c r="H5962" t="s">
        <v>135</v>
      </c>
      <c r="I5962" t="s">
        <v>136</v>
      </c>
      <c r="J5962" t="s">
        <v>137</v>
      </c>
      <c r="K5962" t="s">
        <v>245</v>
      </c>
      <c r="L5962" t="s">
        <v>17099</v>
      </c>
      <c r="M5962" t="s">
        <v>17100</v>
      </c>
      <c r="N5962">
        <v>2.9872222220000002</v>
      </c>
      <c r="O5962">
        <v>0</v>
      </c>
      <c r="P5962">
        <v>697</v>
      </c>
      <c r="Q5962">
        <v>0</v>
      </c>
      <c r="R5962">
        <v>0</v>
      </c>
      <c r="S5962">
        <v>0</v>
      </c>
      <c r="T5962">
        <v>80</v>
      </c>
      <c r="U5962">
        <v>0</v>
      </c>
      <c r="V5962">
        <v>0</v>
      </c>
      <c r="W5962">
        <v>0</v>
      </c>
      <c r="X5962">
        <v>519.1602931960017</v>
      </c>
      <c r="Y5962">
        <v>0</v>
      </c>
      <c r="Z5962">
        <v>0</v>
      </c>
      <c r="AA5962">
        <v>0</v>
      </c>
      <c r="AB5962">
        <v>172.42501660964774</v>
      </c>
      <c r="AC5962">
        <v>0</v>
      </c>
      <c r="AD5962">
        <v>0</v>
      </c>
      <c r="AE5962">
        <v>691.58530980564944</v>
      </c>
    </row>
    <row r="5963" spans="1:31" x14ac:dyDescent="0.25">
      <c r="A5963">
        <v>2365024</v>
      </c>
      <c r="B5963">
        <v>1</v>
      </c>
      <c r="C5963" t="s">
        <v>80</v>
      </c>
      <c r="D5963" t="s">
        <v>93</v>
      </c>
      <c r="E5963" t="s">
        <v>225</v>
      </c>
      <c r="F5963" t="s">
        <v>17101</v>
      </c>
      <c r="G5963" t="s">
        <v>227</v>
      </c>
      <c r="H5963" t="s">
        <v>151</v>
      </c>
      <c r="I5963" t="s">
        <v>136</v>
      </c>
      <c r="J5963" t="s">
        <v>137</v>
      </c>
      <c r="K5963" t="s">
        <v>138</v>
      </c>
      <c r="L5963" t="s">
        <v>17102</v>
      </c>
      <c r="M5963" t="s">
        <v>17103</v>
      </c>
      <c r="N5963">
        <v>6.6416666659999999</v>
      </c>
      <c r="O5963">
        <v>0</v>
      </c>
      <c r="P5963">
        <v>43</v>
      </c>
      <c r="Q5963">
        <v>0</v>
      </c>
      <c r="R5963">
        <v>3</v>
      </c>
      <c r="S5963">
        <v>0</v>
      </c>
      <c r="T5963">
        <v>9</v>
      </c>
      <c r="U5963">
        <v>0</v>
      </c>
      <c r="V5963">
        <v>0</v>
      </c>
      <c r="W5963">
        <v>0</v>
      </c>
      <c r="X5963">
        <v>74.257014917485222</v>
      </c>
      <c r="Y5963">
        <v>0</v>
      </c>
      <c r="Z5963">
        <v>22.598039175780073</v>
      </c>
      <c r="AA5963">
        <v>0</v>
      </c>
      <c r="AB5963">
        <v>106.82338686062342</v>
      </c>
      <c r="AC5963">
        <v>0</v>
      </c>
      <c r="AD5963">
        <v>0</v>
      </c>
      <c r="AE5963">
        <v>203.6784409538887</v>
      </c>
    </row>
    <row r="5964" spans="1:31" x14ac:dyDescent="0.25">
      <c r="A5964">
        <v>2365216</v>
      </c>
      <c r="B5964">
        <v>1</v>
      </c>
      <c r="C5964" t="s">
        <v>80</v>
      </c>
      <c r="D5964" t="s">
        <v>103</v>
      </c>
      <c r="E5964" t="s">
        <v>154</v>
      </c>
      <c r="F5964" t="s">
        <v>17104</v>
      </c>
      <c r="G5964" t="s">
        <v>901</v>
      </c>
      <c r="H5964" t="s">
        <v>151</v>
      </c>
      <c r="I5964" t="s">
        <v>136</v>
      </c>
      <c r="J5964" t="s">
        <v>137</v>
      </c>
      <c r="K5964" t="s">
        <v>138</v>
      </c>
      <c r="L5964" t="s">
        <v>17105</v>
      </c>
      <c r="M5964" t="s">
        <v>17106</v>
      </c>
      <c r="N5964">
        <v>1.3886111109999999</v>
      </c>
      <c r="O5964">
        <v>0</v>
      </c>
      <c r="P5964">
        <v>285</v>
      </c>
      <c r="Q5964">
        <v>0</v>
      </c>
      <c r="R5964">
        <v>3</v>
      </c>
      <c r="S5964">
        <v>0</v>
      </c>
      <c r="T5964">
        <v>4</v>
      </c>
      <c r="U5964">
        <v>0</v>
      </c>
      <c r="V5964">
        <v>0</v>
      </c>
      <c r="W5964">
        <v>0</v>
      </c>
      <c r="X5964">
        <v>126.52902719618231</v>
      </c>
      <c r="Y5964">
        <v>0</v>
      </c>
      <c r="Z5964">
        <v>20.824227856050641</v>
      </c>
      <c r="AA5964">
        <v>0</v>
      </c>
      <c r="AB5964">
        <v>8.0069452680608162</v>
      </c>
      <c r="AC5964">
        <v>0</v>
      </c>
      <c r="AD5964">
        <v>0</v>
      </c>
      <c r="AE5964">
        <v>155.36020032029376</v>
      </c>
    </row>
    <row r="5965" spans="1:31" x14ac:dyDescent="0.25">
      <c r="A5965">
        <v>2365190</v>
      </c>
      <c r="B5965">
        <v>1</v>
      </c>
      <c r="C5965" t="s">
        <v>81</v>
      </c>
      <c r="D5965" t="s">
        <v>117</v>
      </c>
      <c r="E5965" t="s">
        <v>148</v>
      </c>
      <c r="F5965" t="s">
        <v>17107</v>
      </c>
      <c r="G5965" t="s">
        <v>150</v>
      </c>
      <c r="H5965" t="s">
        <v>151</v>
      </c>
      <c r="I5965" t="s">
        <v>136</v>
      </c>
      <c r="J5965" t="s">
        <v>137</v>
      </c>
      <c r="K5965" t="s">
        <v>138</v>
      </c>
      <c r="L5965" t="s">
        <v>17108</v>
      </c>
      <c r="M5965" t="s">
        <v>17109</v>
      </c>
      <c r="N5965">
        <v>0.53777777699999996</v>
      </c>
      <c r="O5965">
        <v>0</v>
      </c>
      <c r="P5965">
        <v>7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0.8783113586534862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0.8783113586534862</v>
      </c>
    </row>
    <row r="5966" spans="1:31" x14ac:dyDescent="0.25">
      <c r="A5966">
        <v>2364861</v>
      </c>
      <c r="B5966">
        <v>1</v>
      </c>
      <c r="C5966" t="s">
        <v>81</v>
      </c>
      <c r="D5966" t="s">
        <v>121</v>
      </c>
      <c r="E5966" t="s">
        <v>225</v>
      </c>
      <c r="F5966" t="s">
        <v>17110</v>
      </c>
      <c r="G5966" t="s">
        <v>227</v>
      </c>
      <c r="H5966" t="s">
        <v>151</v>
      </c>
      <c r="I5966" t="s">
        <v>136</v>
      </c>
      <c r="J5966" t="s">
        <v>137</v>
      </c>
      <c r="K5966" t="s">
        <v>138</v>
      </c>
      <c r="L5966" t="s">
        <v>17111</v>
      </c>
      <c r="M5966" t="s">
        <v>17112</v>
      </c>
      <c r="N5966">
        <v>1.37</v>
      </c>
      <c r="O5966">
        <v>0</v>
      </c>
      <c r="P5966">
        <v>8</v>
      </c>
      <c r="Q5966">
        <v>0</v>
      </c>
      <c r="R5966">
        <v>5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1.9446992029406753</v>
      </c>
      <c r="Y5966">
        <v>0</v>
      </c>
      <c r="Z5966">
        <v>7.7754992304738195</v>
      </c>
      <c r="AA5966">
        <v>0</v>
      </c>
      <c r="AB5966">
        <v>0</v>
      </c>
      <c r="AC5966">
        <v>0</v>
      </c>
      <c r="AD5966">
        <v>0</v>
      </c>
      <c r="AE5966">
        <v>9.7201984334144953</v>
      </c>
    </row>
    <row r="5967" spans="1:31" x14ac:dyDescent="0.25">
      <c r="A5967">
        <v>2365233</v>
      </c>
      <c r="B5967">
        <v>1</v>
      </c>
      <c r="C5967" t="s">
        <v>81</v>
      </c>
      <c r="D5967" t="s">
        <v>122</v>
      </c>
      <c r="E5967" t="s">
        <v>154</v>
      </c>
      <c r="F5967" t="s">
        <v>17113</v>
      </c>
      <c r="G5967" t="s">
        <v>299</v>
      </c>
      <c r="H5967" t="s">
        <v>151</v>
      </c>
      <c r="I5967" t="s">
        <v>136</v>
      </c>
      <c r="J5967" t="s">
        <v>137</v>
      </c>
      <c r="K5967" t="s">
        <v>138</v>
      </c>
      <c r="L5967" t="s">
        <v>17114</v>
      </c>
      <c r="M5967" t="s">
        <v>17115</v>
      </c>
      <c r="N5967">
        <v>0.33138888799999999</v>
      </c>
      <c r="O5967">
        <v>0</v>
      </c>
      <c r="P5967">
        <v>46</v>
      </c>
      <c r="Q5967">
        <v>0</v>
      </c>
      <c r="R5967">
        <v>0</v>
      </c>
      <c r="S5967">
        <v>0</v>
      </c>
      <c r="T5967">
        <v>2</v>
      </c>
      <c r="U5967">
        <v>0</v>
      </c>
      <c r="V5967">
        <v>0</v>
      </c>
      <c r="W5967">
        <v>0</v>
      </c>
      <c r="X5967">
        <v>2.4905789710509731</v>
      </c>
      <c r="Y5967">
        <v>0</v>
      </c>
      <c r="Z5967">
        <v>0</v>
      </c>
      <c r="AA5967">
        <v>0</v>
      </c>
      <c r="AB5967">
        <v>1.1264872484120001</v>
      </c>
      <c r="AC5967">
        <v>0</v>
      </c>
      <c r="AD5967">
        <v>0</v>
      </c>
      <c r="AE5967">
        <v>3.6170662194629735</v>
      </c>
    </row>
    <row r="5968" spans="1:31" x14ac:dyDescent="0.25">
      <c r="A5968">
        <v>2365147</v>
      </c>
      <c r="B5968">
        <v>1</v>
      </c>
      <c r="C5968" t="s">
        <v>81</v>
      </c>
      <c r="D5968" t="s">
        <v>126</v>
      </c>
      <c r="E5968" t="s">
        <v>132</v>
      </c>
      <c r="F5968" t="s">
        <v>17116</v>
      </c>
      <c r="G5968" t="s">
        <v>168</v>
      </c>
      <c r="H5968" t="s">
        <v>135</v>
      </c>
      <c r="I5968" t="s">
        <v>136</v>
      </c>
      <c r="J5968" t="s">
        <v>137</v>
      </c>
      <c r="K5968" t="s">
        <v>138</v>
      </c>
      <c r="L5968" t="s">
        <v>17117</v>
      </c>
      <c r="M5968" t="s">
        <v>17118</v>
      </c>
      <c r="N5968">
        <v>0.54027777700000001</v>
      </c>
      <c r="O5968">
        <v>0</v>
      </c>
      <c r="P5968">
        <v>427</v>
      </c>
      <c r="Q5968">
        <v>0</v>
      </c>
      <c r="R5968">
        <v>43</v>
      </c>
      <c r="S5968">
        <v>0</v>
      </c>
      <c r="T5968">
        <v>17</v>
      </c>
      <c r="U5968">
        <v>0</v>
      </c>
      <c r="V5968">
        <v>0</v>
      </c>
      <c r="W5968">
        <v>0</v>
      </c>
      <c r="X5968">
        <v>36.260722252943168</v>
      </c>
      <c r="Y5968">
        <v>0</v>
      </c>
      <c r="Z5968">
        <v>16.550231739252407</v>
      </c>
      <c r="AA5968">
        <v>0</v>
      </c>
      <c r="AB5968">
        <v>11.199239801558676</v>
      </c>
      <c r="AC5968">
        <v>0</v>
      </c>
      <c r="AD5968">
        <v>0</v>
      </c>
      <c r="AE5968">
        <v>64.010193793754254</v>
      </c>
    </row>
    <row r="5969" spans="1:31" x14ac:dyDescent="0.25">
      <c r="A5969">
        <v>2364775</v>
      </c>
      <c r="B5969">
        <v>1</v>
      </c>
      <c r="C5969" t="s">
        <v>80</v>
      </c>
      <c r="D5969" t="s">
        <v>107</v>
      </c>
      <c r="E5969" t="s">
        <v>132</v>
      </c>
      <c r="F5969" t="s">
        <v>17119</v>
      </c>
      <c r="G5969" t="s">
        <v>244</v>
      </c>
      <c r="H5969" t="s">
        <v>135</v>
      </c>
      <c r="I5969" t="s">
        <v>136</v>
      </c>
      <c r="J5969" t="s">
        <v>137</v>
      </c>
      <c r="K5969" t="s">
        <v>245</v>
      </c>
      <c r="L5969" t="s">
        <v>17120</v>
      </c>
      <c r="M5969" t="s">
        <v>17121</v>
      </c>
      <c r="N5969">
        <v>8.4411111109999997</v>
      </c>
      <c r="O5969">
        <v>0</v>
      </c>
      <c r="P5969">
        <v>118</v>
      </c>
      <c r="Q5969">
        <v>0</v>
      </c>
      <c r="R5969">
        <v>0</v>
      </c>
      <c r="S5969">
        <v>1</v>
      </c>
      <c r="T5969">
        <v>4</v>
      </c>
      <c r="U5969">
        <v>0</v>
      </c>
      <c r="V5969">
        <v>0</v>
      </c>
      <c r="W5969">
        <v>0</v>
      </c>
      <c r="X5969">
        <v>291.83004901235472</v>
      </c>
      <c r="Y5969">
        <v>0</v>
      </c>
      <c r="Z5969">
        <v>0</v>
      </c>
      <c r="AA5969">
        <v>27.213053635054237</v>
      </c>
      <c r="AB5969">
        <v>199.08570871179302</v>
      </c>
      <c r="AC5969">
        <v>0</v>
      </c>
      <c r="AD5969">
        <v>0</v>
      </c>
      <c r="AE5969">
        <v>518.12881135920202</v>
      </c>
    </row>
    <row r="5970" spans="1:31" x14ac:dyDescent="0.25">
      <c r="A5970">
        <v>2365107</v>
      </c>
      <c r="B5970">
        <v>1</v>
      </c>
      <c r="C5970" t="s">
        <v>80</v>
      </c>
      <c r="D5970" t="s">
        <v>105</v>
      </c>
      <c r="E5970" t="s">
        <v>154</v>
      </c>
      <c r="F5970" t="s">
        <v>17122</v>
      </c>
      <c r="G5970" t="s">
        <v>299</v>
      </c>
      <c r="H5970" t="s">
        <v>151</v>
      </c>
      <c r="I5970" t="s">
        <v>136</v>
      </c>
      <c r="J5970" t="s">
        <v>137</v>
      </c>
      <c r="K5970" t="s">
        <v>138</v>
      </c>
      <c r="L5970" t="s">
        <v>17123</v>
      </c>
      <c r="M5970" t="s">
        <v>17124</v>
      </c>
      <c r="N5970">
        <v>1.0319444440000001</v>
      </c>
      <c r="O5970">
        <v>0</v>
      </c>
      <c r="P5970">
        <v>355</v>
      </c>
      <c r="Q5970">
        <v>0</v>
      </c>
      <c r="R5970">
        <v>0</v>
      </c>
      <c r="S5970">
        <v>0</v>
      </c>
      <c r="T5970">
        <v>51</v>
      </c>
      <c r="U5970">
        <v>0</v>
      </c>
      <c r="V5970">
        <v>0</v>
      </c>
      <c r="W5970">
        <v>0</v>
      </c>
      <c r="X5970">
        <v>121.13923240996687</v>
      </c>
      <c r="Y5970">
        <v>0</v>
      </c>
      <c r="Z5970">
        <v>0</v>
      </c>
      <c r="AA5970">
        <v>0</v>
      </c>
      <c r="AB5970">
        <v>84.649846610518608</v>
      </c>
      <c r="AC5970">
        <v>0</v>
      </c>
      <c r="AD5970">
        <v>0</v>
      </c>
      <c r="AE5970">
        <v>205.78907902048547</v>
      </c>
    </row>
    <row r="5971" spans="1:31" x14ac:dyDescent="0.25">
      <c r="A5971">
        <v>2364798</v>
      </c>
      <c r="B5971">
        <v>1</v>
      </c>
      <c r="C5971" t="s">
        <v>80</v>
      </c>
      <c r="D5971" t="s">
        <v>93</v>
      </c>
      <c r="E5971" t="s">
        <v>148</v>
      </c>
      <c r="F5971" t="s">
        <v>17125</v>
      </c>
      <c r="G5971" t="s">
        <v>150</v>
      </c>
      <c r="H5971" t="s">
        <v>151</v>
      </c>
      <c r="I5971" t="s">
        <v>136</v>
      </c>
      <c r="J5971" t="s">
        <v>137</v>
      </c>
      <c r="K5971" t="s">
        <v>138</v>
      </c>
      <c r="L5971" t="s">
        <v>17126</v>
      </c>
      <c r="M5971" t="s">
        <v>17127</v>
      </c>
      <c r="N5971">
        <v>0.48055555500000002</v>
      </c>
      <c r="O5971">
        <v>0</v>
      </c>
      <c r="P5971">
        <v>0</v>
      </c>
      <c r="Q5971">
        <v>0</v>
      </c>
      <c r="R5971">
        <v>1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</row>
    <row r="5972" spans="1:31" x14ac:dyDescent="0.25">
      <c r="A5972">
        <v>2365130</v>
      </c>
      <c r="B5972">
        <v>1</v>
      </c>
      <c r="C5972" t="s">
        <v>80</v>
      </c>
      <c r="D5972" t="s">
        <v>111</v>
      </c>
      <c r="E5972" t="s">
        <v>148</v>
      </c>
      <c r="F5972" t="s">
        <v>17128</v>
      </c>
      <c r="G5972" t="s">
        <v>181</v>
      </c>
      <c r="H5972" t="s">
        <v>151</v>
      </c>
      <c r="I5972" t="s">
        <v>136</v>
      </c>
      <c r="J5972" t="s">
        <v>3</v>
      </c>
      <c r="K5972" t="s">
        <v>138</v>
      </c>
      <c r="L5972" t="s">
        <v>17129</v>
      </c>
      <c r="M5972" t="s">
        <v>17130</v>
      </c>
      <c r="N5972">
        <v>0.74638888800000003</v>
      </c>
      <c r="O5972">
        <v>0</v>
      </c>
      <c r="P5972">
        <v>9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1.8020289066805302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1.8020289066805302</v>
      </c>
    </row>
    <row r="5973" spans="1:31" x14ac:dyDescent="0.25">
      <c r="A5973">
        <v>2365153</v>
      </c>
      <c r="B5973">
        <v>1</v>
      </c>
      <c r="C5973" t="s">
        <v>80</v>
      </c>
      <c r="D5973" t="s">
        <v>104</v>
      </c>
      <c r="E5973" t="s">
        <v>154</v>
      </c>
      <c r="F5973" t="s">
        <v>17131</v>
      </c>
      <c r="G5973" t="s">
        <v>156</v>
      </c>
      <c r="H5973" t="s">
        <v>151</v>
      </c>
      <c r="I5973" t="s">
        <v>136</v>
      </c>
      <c r="J5973" t="s">
        <v>137</v>
      </c>
      <c r="K5973" t="s">
        <v>138</v>
      </c>
      <c r="L5973" t="s">
        <v>17132</v>
      </c>
      <c r="M5973" t="s">
        <v>17133</v>
      </c>
      <c r="N5973">
        <v>0.47777777700000001</v>
      </c>
      <c r="O5973">
        <v>0</v>
      </c>
      <c r="P5973">
        <v>382</v>
      </c>
      <c r="Q5973">
        <v>0</v>
      </c>
      <c r="R5973">
        <v>1</v>
      </c>
      <c r="S5973">
        <v>0</v>
      </c>
      <c r="T5973">
        <v>65</v>
      </c>
      <c r="U5973">
        <v>0</v>
      </c>
      <c r="V5973">
        <v>0</v>
      </c>
      <c r="W5973">
        <v>0</v>
      </c>
      <c r="X5973">
        <v>53.893524839166552</v>
      </c>
      <c r="Y5973">
        <v>0</v>
      </c>
      <c r="Z5973">
        <v>4.4345113435218332E-2</v>
      </c>
      <c r="AA5973">
        <v>0</v>
      </c>
      <c r="AB5973">
        <v>37.263355539656771</v>
      </c>
      <c r="AC5973">
        <v>0</v>
      </c>
      <c r="AD5973">
        <v>0</v>
      </c>
      <c r="AE5973">
        <v>91.201225492258544</v>
      </c>
    </row>
    <row r="5974" spans="1:31" x14ac:dyDescent="0.25">
      <c r="A5974">
        <v>2365253</v>
      </c>
      <c r="B5974">
        <v>1</v>
      </c>
      <c r="C5974" t="s">
        <v>80</v>
      </c>
      <c r="D5974" t="s">
        <v>106</v>
      </c>
      <c r="E5974" t="s">
        <v>148</v>
      </c>
      <c r="F5974" t="s">
        <v>17134</v>
      </c>
      <c r="G5974" t="s">
        <v>160</v>
      </c>
      <c r="H5974" t="s">
        <v>151</v>
      </c>
      <c r="I5974" t="s">
        <v>136</v>
      </c>
      <c r="J5974" t="s">
        <v>137</v>
      </c>
      <c r="K5974" t="s">
        <v>138</v>
      </c>
      <c r="L5974" t="s">
        <v>17135</v>
      </c>
      <c r="M5974" t="s">
        <v>17136</v>
      </c>
      <c r="N5974">
        <v>3.2327777769999999</v>
      </c>
      <c r="O5974">
        <v>0</v>
      </c>
      <c r="P5974">
        <v>1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0.44551401610216335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0.44551401610216335</v>
      </c>
    </row>
    <row r="5975" spans="1:31" x14ac:dyDescent="0.25">
      <c r="A5975">
        <v>2364961</v>
      </c>
      <c r="B5975">
        <v>1</v>
      </c>
      <c r="C5975" t="s">
        <v>80</v>
      </c>
      <c r="D5975" t="s">
        <v>82</v>
      </c>
      <c r="E5975" t="s">
        <v>175</v>
      </c>
      <c r="F5975" t="s">
        <v>17137</v>
      </c>
      <c r="G5975" t="s">
        <v>284</v>
      </c>
      <c r="H5975" t="s">
        <v>151</v>
      </c>
      <c r="I5975" t="s">
        <v>136</v>
      </c>
      <c r="J5975" t="s">
        <v>137</v>
      </c>
      <c r="K5975" t="s">
        <v>138</v>
      </c>
      <c r="L5975" t="s">
        <v>17138</v>
      </c>
      <c r="M5975" t="s">
        <v>17139</v>
      </c>
      <c r="N5975">
        <v>3.5808333330000002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52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116.69520750693951</v>
      </c>
      <c r="AC5975">
        <v>0</v>
      </c>
      <c r="AD5975">
        <v>0</v>
      </c>
      <c r="AE5975">
        <v>116.69520750693951</v>
      </c>
    </row>
    <row r="5976" spans="1:31" x14ac:dyDescent="0.25">
      <c r="A5976">
        <v>2364735</v>
      </c>
      <c r="B5976">
        <v>1</v>
      </c>
      <c r="C5976" t="s">
        <v>81</v>
      </c>
      <c r="D5976" t="s">
        <v>125</v>
      </c>
      <c r="E5976" t="s">
        <v>225</v>
      </c>
      <c r="F5976" t="s">
        <v>17140</v>
      </c>
      <c r="G5976" t="s">
        <v>219</v>
      </c>
      <c r="H5976" t="s">
        <v>151</v>
      </c>
      <c r="I5976" t="s">
        <v>136</v>
      </c>
      <c r="J5976" t="s">
        <v>137</v>
      </c>
      <c r="K5976" t="s">
        <v>138</v>
      </c>
      <c r="L5976" t="s">
        <v>17141</v>
      </c>
      <c r="M5976" t="s">
        <v>17142</v>
      </c>
      <c r="N5976">
        <v>1.2822222219999999</v>
      </c>
      <c r="O5976">
        <v>0</v>
      </c>
      <c r="P5976">
        <v>27</v>
      </c>
      <c r="Q5976">
        <v>0</v>
      </c>
      <c r="R5976">
        <v>0</v>
      </c>
      <c r="S5976">
        <v>0</v>
      </c>
      <c r="T5976">
        <v>1</v>
      </c>
      <c r="U5976">
        <v>0</v>
      </c>
      <c r="V5976">
        <v>0</v>
      </c>
      <c r="W5976">
        <v>0</v>
      </c>
      <c r="X5976">
        <v>4.1455287105192085</v>
      </c>
      <c r="Y5976">
        <v>0</v>
      </c>
      <c r="Z5976">
        <v>0</v>
      </c>
      <c r="AA5976">
        <v>0</v>
      </c>
      <c r="AB5976">
        <v>2.0743355055150001E-2</v>
      </c>
      <c r="AC5976">
        <v>0</v>
      </c>
      <c r="AD5976">
        <v>0</v>
      </c>
      <c r="AE5976">
        <v>4.1662720655743586</v>
      </c>
    </row>
    <row r="5977" spans="1:31" x14ac:dyDescent="0.25">
      <c r="A5977">
        <v>2364629</v>
      </c>
      <c r="B5977">
        <v>1</v>
      </c>
      <c r="C5977" t="s">
        <v>80</v>
      </c>
      <c r="D5977" t="s">
        <v>106</v>
      </c>
      <c r="E5977" t="s">
        <v>225</v>
      </c>
      <c r="F5977" t="s">
        <v>17143</v>
      </c>
      <c r="G5977" t="s">
        <v>219</v>
      </c>
      <c r="H5977" t="s">
        <v>151</v>
      </c>
      <c r="I5977" t="s">
        <v>136</v>
      </c>
      <c r="J5977" t="s">
        <v>137</v>
      </c>
      <c r="K5977" t="s">
        <v>138</v>
      </c>
      <c r="L5977" t="s">
        <v>17144</v>
      </c>
      <c r="M5977" t="s">
        <v>17145</v>
      </c>
      <c r="N5977">
        <v>1.7194444440000001</v>
      </c>
      <c r="O5977">
        <v>0</v>
      </c>
      <c r="P5977">
        <v>18</v>
      </c>
      <c r="Q5977">
        <v>0</v>
      </c>
      <c r="R5977">
        <v>1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10.207397818854046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10.207397818854046</v>
      </c>
    </row>
    <row r="5978" spans="1:31" x14ac:dyDescent="0.25">
      <c r="A5978">
        <v>2365213</v>
      </c>
      <c r="B5978">
        <v>1</v>
      </c>
      <c r="C5978" t="s">
        <v>80</v>
      </c>
      <c r="D5978" t="s">
        <v>108</v>
      </c>
      <c r="E5978" t="s">
        <v>171</v>
      </c>
      <c r="F5978" t="s">
        <v>17146</v>
      </c>
      <c r="G5978" t="s">
        <v>816</v>
      </c>
      <c r="H5978" t="s">
        <v>135</v>
      </c>
      <c r="I5978" t="s">
        <v>136</v>
      </c>
      <c r="J5978" t="s">
        <v>137</v>
      </c>
      <c r="K5978" t="s">
        <v>138</v>
      </c>
      <c r="L5978" t="s">
        <v>17147</v>
      </c>
      <c r="M5978" t="s">
        <v>17148</v>
      </c>
      <c r="N5978">
        <v>2.4441666660000001</v>
      </c>
      <c r="O5978">
        <v>0</v>
      </c>
      <c r="P5978">
        <v>360</v>
      </c>
      <c r="Q5978">
        <v>0</v>
      </c>
      <c r="R5978">
        <v>106</v>
      </c>
      <c r="S5978">
        <v>4</v>
      </c>
      <c r="T5978">
        <v>55</v>
      </c>
      <c r="U5978">
        <v>0</v>
      </c>
      <c r="V5978">
        <v>0</v>
      </c>
      <c r="W5978">
        <v>0</v>
      </c>
      <c r="X5978">
        <v>233.18995111541133</v>
      </c>
      <c r="Y5978">
        <v>0</v>
      </c>
      <c r="Z5978">
        <v>305.90587170695824</v>
      </c>
      <c r="AA5978">
        <v>40.512462333159192</v>
      </c>
      <c r="AB5978">
        <v>149.55582632631851</v>
      </c>
      <c r="AC5978">
        <v>0</v>
      </c>
      <c r="AD5978">
        <v>0</v>
      </c>
      <c r="AE5978">
        <v>729.16411148184727</v>
      </c>
    </row>
    <row r="5979" spans="1:31" x14ac:dyDescent="0.25">
      <c r="A5979">
        <v>2364881</v>
      </c>
      <c r="B5979">
        <v>1</v>
      </c>
      <c r="C5979" t="s">
        <v>80</v>
      </c>
      <c r="D5979" t="s">
        <v>92</v>
      </c>
      <c r="E5979" t="s">
        <v>148</v>
      </c>
      <c r="F5979" t="s">
        <v>17149</v>
      </c>
      <c r="G5979" t="s">
        <v>156</v>
      </c>
      <c r="H5979" t="s">
        <v>151</v>
      </c>
      <c r="I5979" t="s">
        <v>136</v>
      </c>
      <c r="J5979" t="s">
        <v>137</v>
      </c>
      <c r="K5979" t="s">
        <v>138</v>
      </c>
      <c r="L5979" t="s">
        <v>17150</v>
      </c>
      <c r="M5979" t="s">
        <v>17151</v>
      </c>
      <c r="N5979">
        <v>4.1100000000000003</v>
      </c>
      <c r="O5979">
        <v>0</v>
      </c>
      <c r="P5979">
        <v>1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5.6307922513922311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5.6307922513922311</v>
      </c>
    </row>
    <row r="5980" spans="1:31" x14ac:dyDescent="0.25">
      <c r="A5980">
        <v>2364858</v>
      </c>
      <c r="B5980">
        <v>1</v>
      </c>
      <c r="C5980" t="s">
        <v>80</v>
      </c>
      <c r="D5980" t="s">
        <v>84</v>
      </c>
      <c r="E5980" t="s">
        <v>225</v>
      </c>
      <c r="F5980" t="s">
        <v>17152</v>
      </c>
      <c r="G5980" t="s">
        <v>219</v>
      </c>
      <c r="H5980" t="s">
        <v>151</v>
      </c>
      <c r="I5980" t="s">
        <v>136</v>
      </c>
      <c r="J5980" t="s">
        <v>137</v>
      </c>
      <c r="K5980" t="s">
        <v>138</v>
      </c>
      <c r="L5980" t="s">
        <v>17153</v>
      </c>
      <c r="M5980" t="s">
        <v>17154</v>
      </c>
      <c r="N5980">
        <v>3.7925</v>
      </c>
      <c r="O5980">
        <v>0</v>
      </c>
      <c r="P5980">
        <v>248</v>
      </c>
      <c r="Q5980">
        <v>0</v>
      </c>
      <c r="R5980">
        <v>0</v>
      </c>
      <c r="S5980">
        <v>0</v>
      </c>
      <c r="T5980">
        <v>9</v>
      </c>
      <c r="U5980">
        <v>0</v>
      </c>
      <c r="V5980">
        <v>0</v>
      </c>
      <c r="W5980">
        <v>0</v>
      </c>
      <c r="X5980">
        <v>284.77037129841159</v>
      </c>
      <c r="Y5980">
        <v>0</v>
      </c>
      <c r="Z5980">
        <v>0</v>
      </c>
      <c r="AA5980">
        <v>0</v>
      </c>
      <c r="AB5980">
        <v>13.440913235312994</v>
      </c>
      <c r="AC5980">
        <v>0</v>
      </c>
      <c r="AD5980">
        <v>0</v>
      </c>
      <c r="AE5980">
        <v>298.21128453372461</v>
      </c>
    </row>
    <row r="5981" spans="1:31" x14ac:dyDescent="0.25">
      <c r="A5981">
        <v>2364672</v>
      </c>
      <c r="B5981">
        <v>1</v>
      </c>
      <c r="C5981" t="s">
        <v>81</v>
      </c>
      <c r="D5981" t="s">
        <v>112</v>
      </c>
      <c r="E5981" t="s">
        <v>154</v>
      </c>
      <c r="F5981" t="s">
        <v>17155</v>
      </c>
      <c r="G5981" t="s">
        <v>219</v>
      </c>
      <c r="H5981" t="s">
        <v>151</v>
      </c>
      <c r="I5981" t="s">
        <v>136</v>
      </c>
      <c r="J5981" t="s">
        <v>137</v>
      </c>
      <c r="K5981" t="s">
        <v>138</v>
      </c>
      <c r="L5981" t="s">
        <v>17156</v>
      </c>
      <c r="M5981" t="s">
        <v>17157</v>
      </c>
      <c r="N5981">
        <v>1.275833333</v>
      </c>
      <c r="O5981">
        <v>0</v>
      </c>
      <c r="P5981">
        <v>0</v>
      </c>
      <c r="Q5981">
        <v>0</v>
      </c>
      <c r="R5981">
        <v>8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28.299838647901357</v>
      </c>
      <c r="AA5981">
        <v>0</v>
      </c>
      <c r="AB5981">
        <v>0</v>
      </c>
      <c r="AC5981">
        <v>0</v>
      </c>
      <c r="AD5981">
        <v>0</v>
      </c>
      <c r="AE5981">
        <v>28.299838647901357</v>
      </c>
    </row>
    <row r="5982" spans="1:31" x14ac:dyDescent="0.25">
      <c r="A5982">
        <v>2364838</v>
      </c>
      <c r="B5982">
        <v>1</v>
      </c>
      <c r="C5982" t="s">
        <v>80</v>
      </c>
      <c r="D5982" t="s">
        <v>96</v>
      </c>
      <c r="E5982" t="s">
        <v>175</v>
      </c>
      <c r="F5982" t="s">
        <v>7508</v>
      </c>
      <c r="G5982" t="s">
        <v>219</v>
      </c>
      <c r="H5982" t="s">
        <v>151</v>
      </c>
      <c r="I5982" t="s">
        <v>136</v>
      </c>
      <c r="J5982" t="s">
        <v>137</v>
      </c>
      <c r="K5982" t="s">
        <v>138</v>
      </c>
      <c r="L5982" t="s">
        <v>17158</v>
      </c>
      <c r="M5982" t="s">
        <v>17159</v>
      </c>
      <c r="N5982">
        <v>2.1827777770000001</v>
      </c>
      <c r="O5982">
        <v>0</v>
      </c>
      <c r="P5982">
        <v>12</v>
      </c>
      <c r="Q5982">
        <v>0</v>
      </c>
      <c r="R5982">
        <v>0</v>
      </c>
      <c r="S5982">
        <v>0</v>
      </c>
      <c r="T5982">
        <v>64</v>
      </c>
      <c r="U5982">
        <v>0</v>
      </c>
      <c r="V5982">
        <v>0</v>
      </c>
      <c r="W5982">
        <v>0</v>
      </c>
      <c r="X5982">
        <v>30.600646556089597</v>
      </c>
      <c r="Y5982">
        <v>0</v>
      </c>
      <c r="Z5982">
        <v>0</v>
      </c>
      <c r="AA5982">
        <v>0</v>
      </c>
      <c r="AB5982">
        <v>1334.8774630861503</v>
      </c>
      <c r="AC5982">
        <v>0</v>
      </c>
      <c r="AD5982">
        <v>0</v>
      </c>
      <c r="AE5982">
        <v>1365.4781096422398</v>
      </c>
    </row>
    <row r="5983" spans="1:31" x14ac:dyDescent="0.25">
      <c r="A5983">
        <v>2364695</v>
      </c>
      <c r="B5983">
        <v>1</v>
      </c>
      <c r="C5983" t="s">
        <v>81</v>
      </c>
      <c r="D5983" t="s">
        <v>113</v>
      </c>
      <c r="E5983" t="s">
        <v>225</v>
      </c>
      <c r="F5983" t="s">
        <v>17160</v>
      </c>
      <c r="G5983" t="s">
        <v>252</v>
      </c>
      <c r="H5983" t="s">
        <v>151</v>
      </c>
      <c r="I5983" t="s">
        <v>136</v>
      </c>
      <c r="J5983" t="s">
        <v>137</v>
      </c>
      <c r="K5983" t="s">
        <v>245</v>
      </c>
      <c r="L5983" t="s">
        <v>17161</v>
      </c>
      <c r="M5983" t="s">
        <v>17162</v>
      </c>
      <c r="N5983">
        <v>8.0250000000000004</v>
      </c>
      <c r="O5983">
        <v>0</v>
      </c>
      <c r="P5983">
        <v>29</v>
      </c>
      <c r="Q5983">
        <v>0</v>
      </c>
      <c r="R5983">
        <v>0</v>
      </c>
      <c r="S5983">
        <v>0</v>
      </c>
      <c r="T5983">
        <v>23</v>
      </c>
      <c r="U5983">
        <v>0</v>
      </c>
      <c r="V5983">
        <v>0</v>
      </c>
      <c r="W5983">
        <v>0</v>
      </c>
      <c r="X5983">
        <v>35.073700177950677</v>
      </c>
      <c r="Y5983">
        <v>0</v>
      </c>
      <c r="Z5983">
        <v>0</v>
      </c>
      <c r="AA5983">
        <v>0</v>
      </c>
      <c r="AB5983">
        <v>43.246897997027986</v>
      </c>
      <c r="AC5983">
        <v>0</v>
      </c>
      <c r="AD5983">
        <v>0</v>
      </c>
      <c r="AE5983">
        <v>78.32059817497867</v>
      </c>
    </row>
    <row r="5984" spans="1:31" x14ac:dyDescent="0.25">
      <c r="A5984">
        <v>2364715</v>
      </c>
      <c r="B5984">
        <v>1</v>
      </c>
      <c r="C5984" t="s">
        <v>80</v>
      </c>
      <c r="D5984" t="s">
        <v>93</v>
      </c>
      <c r="E5984" t="s">
        <v>166</v>
      </c>
      <c r="F5984" t="s">
        <v>1720</v>
      </c>
      <c r="G5984" t="s">
        <v>244</v>
      </c>
      <c r="H5984" t="s">
        <v>135</v>
      </c>
      <c r="I5984" t="s">
        <v>136</v>
      </c>
      <c r="J5984" t="s">
        <v>137</v>
      </c>
      <c r="K5984" t="s">
        <v>245</v>
      </c>
      <c r="L5984" t="s">
        <v>17163</v>
      </c>
      <c r="M5984" t="s">
        <v>7967</v>
      </c>
      <c r="N5984">
        <v>9.1936111109999992</v>
      </c>
      <c r="O5984">
        <v>0</v>
      </c>
      <c r="P5984">
        <v>45</v>
      </c>
      <c r="Q5984">
        <v>49</v>
      </c>
      <c r="R5984">
        <v>148</v>
      </c>
      <c r="S5984">
        <v>4</v>
      </c>
      <c r="T5984">
        <v>58</v>
      </c>
      <c r="U5984">
        <v>2</v>
      </c>
      <c r="V5984">
        <v>0</v>
      </c>
      <c r="W5984">
        <v>0</v>
      </c>
      <c r="X5984">
        <v>232.64797343544646</v>
      </c>
      <c r="Y5984">
        <v>6663.7035240155337</v>
      </c>
      <c r="Z5984">
        <v>5654.628228045779</v>
      </c>
      <c r="AA5984">
        <v>402.67459012561091</v>
      </c>
      <c r="AB5984">
        <v>1838.6442484839506</v>
      </c>
      <c r="AC5984">
        <v>1434.0376576943841</v>
      </c>
      <c r="AD5984">
        <v>0</v>
      </c>
      <c r="AE5984">
        <v>16226.336221800704</v>
      </c>
    </row>
    <row r="5985" spans="1:31" x14ac:dyDescent="0.25">
      <c r="A5985">
        <v>2364652</v>
      </c>
      <c r="B5985">
        <v>1</v>
      </c>
      <c r="C5985" t="s">
        <v>80</v>
      </c>
      <c r="D5985" t="s">
        <v>105</v>
      </c>
      <c r="E5985" t="s">
        <v>148</v>
      </c>
      <c r="F5985" t="s">
        <v>17164</v>
      </c>
      <c r="G5985" t="s">
        <v>240</v>
      </c>
      <c r="H5985" t="s">
        <v>151</v>
      </c>
      <c r="I5985" t="s">
        <v>136</v>
      </c>
      <c r="J5985" t="s">
        <v>137</v>
      </c>
      <c r="K5985" t="s">
        <v>138</v>
      </c>
      <c r="L5985" t="s">
        <v>17165</v>
      </c>
      <c r="M5985" t="s">
        <v>17166</v>
      </c>
      <c r="N5985">
        <v>1.7619444440000001</v>
      </c>
      <c r="O5985">
        <v>0</v>
      </c>
      <c r="P5985">
        <v>0</v>
      </c>
      <c r="Q5985">
        <v>0</v>
      </c>
      <c r="R5985">
        <v>1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0.69846199725440528</v>
      </c>
      <c r="AA5985">
        <v>0</v>
      </c>
      <c r="AB5985">
        <v>0</v>
      </c>
      <c r="AC5985">
        <v>0</v>
      </c>
      <c r="AD5985">
        <v>0</v>
      </c>
      <c r="AE5985">
        <v>0.69846199725440528</v>
      </c>
    </row>
    <row r="5986" spans="1:31" x14ac:dyDescent="0.25">
      <c r="A5986">
        <v>2365150</v>
      </c>
      <c r="B5986">
        <v>1</v>
      </c>
      <c r="C5986" t="s">
        <v>81</v>
      </c>
      <c r="D5986" t="s">
        <v>119</v>
      </c>
      <c r="E5986" t="s">
        <v>225</v>
      </c>
      <c r="F5986" t="s">
        <v>17167</v>
      </c>
      <c r="G5986" t="s">
        <v>219</v>
      </c>
      <c r="H5986" t="s">
        <v>151</v>
      </c>
      <c r="I5986" t="s">
        <v>136</v>
      </c>
      <c r="J5986" t="s">
        <v>137</v>
      </c>
      <c r="K5986" t="s">
        <v>138</v>
      </c>
      <c r="L5986" t="s">
        <v>17168</v>
      </c>
      <c r="M5986" t="s">
        <v>17169</v>
      </c>
      <c r="N5986">
        <v>1.7155555549999999</v>
      </c>
      <c r="O5986">
        <v>0</v>
      </c>
      <c r="P5986">
        <v>5</v>
      </c>
      <c r="Q5986">
        <v>0</v>
      </c>
      <c r="R5986">
        <v>2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3.0542886810240204</v>
      </c>
      <c r="Y5986">
        <v>0</v>
      </c>
      <c r="Z5986">
        <v>0.23714064897744444</v>
      </c>
      <c r="AA5986">
        <v>0</v>
      </c>
      <c r="AB5986">
        <v>0</v>
      </c>
      <c r="AC5986">
        <v>0</v>
      </c>
      <c r="AD5986">
        <v>0</v>
      </c>
      <c r="AE5986">
        <v>3.2914293300014648</v>
      </c>
    </row>
    <row r="5987" spans="1:31" x14ac:dyDescent="0.25">
      <c r="A5987">
        <v>2364847</v>
      </c>
      <c r="B5987">
        <v>1</v>
      </c>
      <c r="C5987" t="s">
        <v>81</v>
      </c>
      <c r="D5987" t="s">
        <v>122</v>
      </c>
      <c r="E5987" t="s">
        <v>166</v>
      </c>
      <c r="F5987" t="s">
        <v>17170</v>
      </c>
      <c r="G5987" t="s">
        <v>328</v>
      </c>
      <c r="H5987" t="s">
        <v>135</v>
      </c>
      <c r="I5987" t="s">
        <v>136</v>
      </c>
      <c r="J5987" t="s">
        <v>137</v>
      </c>
      <c r="K5987" t="s">
        <v>138</v>
      </c>
      <c r="L5987" t="s">
        <v>17171</v>
      </c>
      <c r="M5987" t="s">
        <v>17172</v>
      </c>
      <c r="N5987">
        <v>0.26055555499999999</v>
      </c>
      <c r="O5987">
        <v>0</v>
      </c>
      <c r="P5987">
        <v>174</v>
      </c>
      <c r="Q5987">
        <v>0</v>
      </c>
      <c r="R5987">
        <v>0</v>
      </c>
      <c r="S5987">
        <v>7</v>
      </c>
      <c r="T5987">
        <v>25</v>
      </c>
      <c r="U5987">
        <v>5</v>
      </c>
      <c r="V5987">
        <v>0</v>
      </c>
      <c r="W5987">
        <v>0</v>
      </c>
      <c r="X5987">
        <v>7.7058525691385231</v>
      </c>
      <c r="Y5987">
        <v>0</v>
      </c>
      <c r="Z5987">
        <v>0</v>
      </c>
      <c r="AA5987">
        <v>3.81328395661088</v>
      </c>
      <c r="AB5987">
        <v>31.099647775638772</v>
      </c>
      <c r="AC5987">
        <v>77.835208323706269</v>
      </c>
      <c r="AD5987">
        <v>0</v>
      </c>
      <c r="AE5987">
        <v>120.45399262509444</v>
      </c>
    </row>
    <row r="5988" spans="1:31" x14ac:dyDescent="0.25">
      <c r="A5988">
        <v>2365179</v>
      </c>
      <c r="B5988">
        <v>1</v>
      </c>
      <c r="C5988" t="s">
        <v>81</v>
      </c>
      <c r="D5988" t="s">
        <v>113</v>
      </c>
      <c r="E5988" t="s">
        <v>225</v>
      </c>
      <c r="F5988" t="s">
        <v>17173</v>
      </c>
      <c r="G5988" t="s">
        <v>219</v>
      </c>
      <c r="H5988" t="s">
        <v>151</v>
      </c>
      <c r="I5988" t="s">
        <v>136</v>
      </c>
      <c r="J5988" t="s">
        <v>137</v>
      </c>
      <c r="K5988" t="s">
        <v>138</v>
      </c>
      <c r="L5988" t="s">
        <v>17174</v>
      </c>
      <c r="M5988" t="s">
        <v>17175</v>
      </c>
      <c r="N5988">
        <v>2.5594444439999999</v>
      </c>
      <c r="O5988">
        <v>0</v>
      </c>
      <c r="P5988">
        <v>16</v>
      </c>
      <c r="Q5988">
        <v>0</v>
      </c>
      <c r="R5988">
        <v>1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8.5351079292263563</v>
      </c>
      <c r="Y5988">
        <v>0</v>
      </c>
      <c r="Z5988">
        <v>4.5888121804729973</v>
      </c>
      <c r="AA5988">
        <v>0</v>
      </c>
      <c r="AB5988">
        <v>0</v>
      </c>
      <c r="AC5988">
        <v>0</v>
      </c>
      <c r="AD5988">
        <v>0</v>
      </c>
      <c r="AE5988">
        <v>13.123920109699354</v>
      </c>
    </row>
    <row r="5989" spans="1:31" x14ac:dyDescent="0.25">
      <c r="A5989">
        <v>2364824</v>
      </c>
      <c r="B5989">
        <v>1</v>
      </c>
      <c r="C5989" t="s">
        <v>80</v>
      </c>
      <c r="D5989" t="s">
        <v>109</v>
      </c>
      <c r="E5989" t="s">
        <v>154</v>
      </c>
      <c r="F5989" t="s">
        <v>17176</v>
      </c>
      <c r="G5989" t="s">
        <v>2040</v>
      </c>
      <c r="H5989" t="s">
        <v>151</v>
      </c>
      <c r="I5989" t="s">
        <v>136</v>
      </c>
      <c r="J5989" t="s">
        <v>137</v>
      </c>
      <c r="K5989" t="s">
        <v>138</v>
      </c>
      <c r="L5989" t="s">
        <v>17177</v>
      </c>
      <c r="M5989" t="s">
        <v>17178</v>
      </c>
      <c r="N5989">
        <v>0.450555555</v>
      </c>
      <c r="O5989">
        <v>0</v>
      </c>
      <c r="P5989">
        <v>26</v>
      </c>
      <c r="Q5989">
        <v>0</v>
      </c>
      <c r="R5989">
        <v>0</v>
      </c>
      <c r="S5989">
        <v>0</v>
      </c>
      <c r="T5989">
        <v>2</v>
      </c>
      <c r="U5989">
        <v>0</v>
      </c>
      <c r="V5989">
        <v>0</v>
      </c>
      <c r="W5989">
        <v>0</v>
      </c>
      <c r="X5989">
        <v>1.8797214139323224</v>
      </c>
      <c r="Y5989">
        <v>0</v>
      </c>
      <c r="Z5989">
        <v>0</v>
      </c>
      <c r="AA5989">
        <v>0</v>
      </c>
      <c r="AB5989">
        <v>5.2231329838424448E-2</v>
      </c>
      <c r="AC5989">
        <v>0</v>
      </c>
      <c r="AD5989">
        <v>0</v>
      </c>
      <c r="AE5989">
        <v>1.9319527437707469</v>
      </c>
    </row>
    <row r="5990" spans="1:31" x14ac:dyDescent="0.25">
      <c r="A5990">
        <v>2365156</v>
      </c>
      <c r="B5990">
        <v>1</v>
      </c>
      <c r="C5990" t="s">
        <v>80</v>
      </c>
      <c r="D5990" t="s">
        <v>83</v>
      </c>
      <c r="E5990" t="s">
        <v>171</v>
      </c>
      <c r="F5990" t="s">
        <v>17179</v>
      </c>
      <c r="G5990" t="s">
        <v>168</v>
      </c>
      <c r="H5990" t="s">
        <v>135</v>
      </c>
      <c r="I5990" t="s">
        <v>136</v>
      </c>
      <c r="J5990" t="s">
        <v>137</v>
      </c>
      <c r="K5990" t="s">
        <v>138</v>
      </c>
      <c r="L5990" t="s">
        <v>17180</v>
      </c>
      <c r="M5990" t="s">
        <v>17181</v>
      </c>
      <c r="N5990">
        <v>0.55416666599999997</v>
      </c>
      <c r="O5990">
        <v>1</v>
      </c>
      <c r="P5990">
        <v>2586</v>
      </c>
      <c r="Q5990">
        <v>0</v>
      </c>
      <c r="R5990">
        <v>38</v>
      </c>
      <c r="S5990">
        <v>17</v>
      </c>
      <c r="T5990">
        <v>489</v>
      </c>
      <c r="U5990">
        <v>9</v>
      </c>
      <c r="V5990">
        <v>12</v>
      </c>
      <c r="W5990">
        <v>0.19697783912398611</v>
      </c>
      <c r="X5990">
        <v>578.70376154087501</v>
      </c>
      <c r="Y5990">
        <v>0</v>
      </c>
      <c r="Z5990">
        <v>17.243919986146846</v>
      </c>
      <c r="AA5990">
        <v>94.631769894246517</v>
      </c>
      <c r="AB5990">
        <v>476.98614155422575</v>
      </c>
      <c r="AC5990">
        <v>373.07386710025986</v>
      </c>
      <c r="AD5990">
        <v>163.22611792677668</v>
      </c>
      <c r="AE5990">
        <v>1704.0625558416546</v>
      </c>
    </row>
    <row r="5991" spans="1:31" x14ac:dyDescent="0.25">
      <c r="A5991">
        <v>2365202</v>
      </c>
      <c r="B5991">
        <v>1</v>
      </c>
      <c r="C5991" t="s">
        <v>80</v>
      </c>
      <c r="D5991" t="s">
        <v>100</v>
      </c>
      <c r="E5991" t="s">
        <v>175</v>
      </c>
      <c r="F5991" t="s">
        <v>17182</v>
      </c>
      <c r="G5991" t="s">
        <v>219</v>
      </c>
      <c r="H5991" t="s">
        <v>151</v>
      </c>
      <c r="I5991" t="s">
        <v>136</v>
      </c>
      <c r="J5991" t="s">
        <v>137</v>
      </c>
      <c r="K5991" t="s">
        <v>138</v>
      </c>
      <c r="L5991" t="s">
        <v>17183</v>
      </c>
      <c r="M5991" t="s">
        <v>17184</v>
      </c>
      <c r="N5991">
        <v>1.2891666660000001</v>
      </c>
      <c r="O5991">
        <v>0</v>
      </c>
      <c r="P5991">
        <v>147</v>
      </c>
      <c r="Q5991">
        <v>0</v>
      </c>
      <c r="R5991">
        <v>0</v>
      </c>
      <c r="S5991">
        <v>0</v>
      </c>
      <c r="T5991">
        <v>2</v>
      </c>
      <c r="U5991">
        <v>0</v>
      </c>
      <c r="V5991">
        <v>0</v>
      </c>
      <c r="W5991">
        <v>0</v>
      </c>
      <c r="X5991">
        <v>84.415259185680682</v>
      </c>
      <c r="Y5991">
        <v>0</v>
      </c>
      <c r="Z5991">
        <v>0</v>
      </c>
      <c r="AA5991">
        <v>0</v>
      </c>
      <c r="AB5991">
        <v>4.7913290857937776</v>
      </c>
      <c r="AC5991">
        <v>0</v>
      </c>
      <c r="AD5991">
        <v>0</v>
      </c>
      <c r="AE5991">
        <v>89.206588271474459</v>
      </c>
    </row>
    <row r="5992" spans="1:31" x14ac:dyDescent="0.25">
      <c r="A5992">
        <v>2365162</v>
      </c>
      <c r="B5992">
        <v>1</v>
      </c>
      <c r="C5992" t="s">
        <v>81</v>
      </c>
      <c r="D5992" t="s">
        <v>112</v>
      </c>
      <c r="E5992" t="s">
        <v>225</v>
      </c>
      <c r="F5992" t="s">
        <v>17185</v>
      </c>
      <c r="G5992" t="s">
        <v>219</v>
      </c>
      <c r="H5992" t="s">
        <v>151</v>
      </c>
      <c r="I5992" t="s">
        <v>136</v>
      </c>
      <c r="J5992" t="s">
        <v>137</v>
      </c>
      <c r="K5992" t="s">
        <v>138</v>
      </c>
      <c r="L5992" t="s">
        <v>17186</v>
      </c>
      <c r="M5992" t="s">
        <v>17187</v>
      </c>
      <c r="N5992">
        <v>0.66638888799999996</v>
      </c>
      <c r="O5992">
        <v>0</v>
      </c>
      <c r="P5992">
        <v>18</v>
      </c>
      <c r="Q5992">
        <v>0</v>
      </c>
      <c r="R5992">
        <v>23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3.1786926091685954</v>
      </c>
      <c r="Y5992">
        <v>0</v>
      </c>
      <c r="Z5992">
        <v>3.7105308023954735</v>
      </c>
      <c r="AA5992">
        <v>0</v>
      </c>
      <c r="AB5992">
        <v>0</v>
      </c>
      <c r="AC5992">
        <v>0</v>
      </c>
      <c r="AD5992">
        <v>0</v>
      </c>
      <c r="AE5992">
        <v>6.8892234115640694</v>
      </c>
    </row>
    <row r="5993" spans="1:31" x14ac:dyDescent="0.25">
      <c r="A5993">
        <v>2365096</v>
      </c>
      <c r="B5993">
        <v>1</v>
      </c>
      <c r="C5993" t="s">
        <v>81</v>
      </c>
      <c r="D5993" t="s">
        <v>114</v>
      </c>
      <c r="E5993" t="s">
        <v>132</v>
      </c>
      <c r="F5993" t="s">
        <v>17188</v>
      </c>
      <c r="G5993" t="s">
        <v>134</v>
      </c>
      <c r="H5993" t="s">
        <v>135</v>
      </c>
      <c r="I5993" t="s">
        <v>136</v>
      </c>
      <c r="J5993" t="s">
        <v>137</v>
      </c>
      <c r="K5993" t="s">
        <v>138</v>
      </c>
      <c r="L5993" t="s">
        <v>17189</v>
      </c>
      <c r="M5993" t="s">
        <v>17190</v>
      </c>
      <c r="N5993">
        <v>1.8733333329999999</v>
      </c>
      <c r="O5993">
        <v>0</v>
      </c>
      <c r="P5993">
        <v>57</v>
      </c>
      <c r="Q5993">
        <v>0</v>
      </c>
      <c r="R5993">
        <v>0</v>
      </c>
      <c r="S5993">
        <v>0</v>
      </c>
      <c r="T5993">
        <v>10</v>
      </c>
      <c r="U5993">
        <v>0</v>
      </c>
      <c r="V5993">
        <v>0</v>
      </c>
      <c r="W5993">
        <v>0</v>
      </c>
      <c r="X5993">
        <v>14.254989441184096</v>
      </c>
      <c r="Y5993">
        <v>0</v>
      </c>
      <c r="Z5993">
        <v>0</v>
      </c>
      <c r="AA5993">
        <v>0</v>
      </c>
      <c r="AB5993">
        <v>7.4387990449519537</v>
      </c>
      <c r="AC5993">
        <v>0</v>
      </c>
      <c r="AD5993">
        <v>0</v>
      </c>
      <c r="AE5993">
        <v>21.69378848613605</v>
      </c>
    </row>
    <row r="5994" spans="1:31" x14ac:dyDescent="0.25">
      <c r="A5994">
        <v>2364598</v>
      </c>
      <c r="B5994">
        <v>1</v>
      </c>
      <c r="C5994" t="s">
        <v>80</v>
      </c>
      <c r="D5994" t="s">
        <v>110</v>
      </c>
      <c r="E5994" t="s">
        <v>132</v>
      </c>
      <c r="F5994" t="s">
        <v>17191</v>
      </c>
      <c r="G5994" t="s">
        <v>252</v>
      </c>
      <c r="H5994" t="s">
        <v>135</v>
      </c>
      <c r="I5994" t="s">
        <v>136</v>
      </c>
      <c r="J5994" t="s">
        <v>137</v>
      </c>
      <c r="K5994" t="s">
        <v>245</v>
      </c>
      <c r="L5994" t="s">
        <v>17192</v>
      </c>
      <c r="M5994" t="s">
        <v>17193</v>
      </c>
      <c r="N5994">
        <v>7.05</v>
      </c>
      <c r="O5994">
        <v>0</v>
      </c>
      <c r="P5994">
        <v>1401</v>
      </c>
      <c r="Q5994">
        <v>0</v>
      </c>
      <c r="R5994">
        <v>0</v>
      </c>
      <c r="S5994">
        <v>0</v>
      </c>
      <c r="T5994">
        <v>132</v>
      </c>
      <c r="U5994">
        <v>0</v>
      </c>
      <c r="V5994">
        <v>0</v>
      </c>
      <c r="W5994">
        <v>0</v>
      </c>
      <c r="X5994">
        <v>3092.4647469457746</v>
      </c>
      <c r="Y5994">
        <v>0</v>
      </c>
      <c r="Z5994">
        <v>0</v>
      </c>
      <c r="AA5994">
        <v>0</v>
      </c>
      <c r="AB5994">
        <v>642.62227954102821</v>
      </c>
      <c r="AC5994">
        <v>0</v>
      </c>
      <c r="AD5994">
        <v>0</v>
      </c>
      <c r="AE5994">
        <v>3735.0870264868026</v>
      </c>
    </row>
    <row r="5995" spans="1:31" x14ac:dyDescent="0.25">
      <c r="A5995">
        <v>2365239</v>
      </c>
      <c r="B5995">
        <v>1</v>
      </c>
      <c r="C5995" t="s">
        <v>80</v>
      </c>
      <c r="D5995" t="s">
        <v>108</v>
      </c>
      <c r="E5995" t="s">
        <v>148</v>
      </c>
      <c r="F5995" t="s">
        <v>17194</v>
      </c>
      <c r="G5995" t="s">
        <v>160</v>
      </c>
      <c r="H5995" t="s">
        <v>151</v>
      </c>
      <c r="I5995" t="s">
        <v>136</v>
      </c>
      <c r="J5995" t="s">
        <v>137</v>
      </c>
      <c r="K5995" t="s">
        <v>138</v>
      </c>
      <c r="L5995" t="s">
        <v>17195</v>
      </c>
      <c r="M5995" t="s">
        <v>17196</v>
      </c>
      <c r="N5995">
        <v>4.5033333329999996</v>
      </c>
      <c r="O5995">
        <v>0</v>
      </c>
      <c r="P5995">
        <v>1</v>
      </c>
      <c r="Q5995">
        <v>0</v>
      </c>
      <c r="R5995">
        <v>0</v>
      </c>
      <c r="S5995">
        <v>0</v>
      </c>
      <c r="T5995">
        <v>3</v>
      </c>
      <c r="U5995">
        <v>0</v>
      </c>
      <c r="V5995">
        <v>0</v>
      </c>
      <c r="W5995">
        <v>0</v>
      </c>
      <c r="X5995">
        <v>1.2848957696103589</v>
      </c>
      <c r="Y5995">
        <v>0</v>
      </c>
      <c r="Z5995">
        <v>0</v>
      </c>
      <c r="AA5995">
        <v>0</v>
      </c>
      <c r="AB5995">
        <v>6.4362429772479297</v>
      </c>
      <c r="AC5995">
        <v>0</v>
      </c>
      <c r="AD5995">
        <v>0</v>
      </c>
      <c r="AE5995">
        <v>7.7211387468582888</v>
      </c>
    </row>
    <row r="5996" spans="1:31" x14ac:dyDescent="0.25">
      <c r="A5996">
        <v>2364767</v>
      </c>
      <c r="B5996">
        <v>1</v>
      </c>
      <c r="C5996" t="s">
        <v>80</v>
      </c>
      <c r="D5996" t="s">
        <v>107</v>
      </c>
      <c r="E5996" t="s">
        <v>154</v>
      </c>
      <c r="F5996" t="s">
        <v>17197</v>
      </c>
      <c r="G5996" t="s">
        <v>244</v>
      </c>
      <c r="H5996" t="s">
        <v>151</v>
      </c>
      <c r="I5996" t="s">
        <v>136</v>
      </c>
      <c r="J5996" t="s">
        <v>137</v>
      </c>
      <c r="K5996" t="s">
        <v>245</v>
      </c>
      <c r="L5996" t="s">
        <v>17198</v>
      </c>
      <c r="M5996" t="s">
        <v>17199</v>
      </c>
      <c r="N5996">
        <v>7.1430555550000001</v>
      </c>
      <c r="O5996">
        <v>0</v>
      </c>
      <c r="P5996">
        <v>3</v>
      </c>
      <c r="Q5996">
        <v>0</v>
      </c>
      <c r="R5996">
        <v>13</v>
      </c>
      <c r="S5996">
        <v>0</v>
      </c>
      <c r="T5996">
        <v>1</v>
      </c>
      <c r="U5996">
        <v>0</v>
      </c>
      <c r="V5996">
        <v>0</v>
      </c>
      <c r="W5996">
        <v>0</v>
      </c>
      <c r="X5996">
        <v>4.9614336311773144</v>
      </c>
      <c r="Y5996">
        <v>0</v>
      </c>
      <c r="Z5996">
        <v>76.432802521686995</v>
      </c>
      <c r="AA5996">
        <v>0</v>
      </c>
      <c r="AB5996">
        <v>18.423067831211373</v>
      </c>
      <c r="AC5996">
        <v>0</v>
      </c>
      <c r="AD5996">
        <v>0</v>
      </c>
      <c r="AE5996">
        <v>99.817303984075679</v>
      </c>
    </row>
    <row r="5997" spans="1:31" x14ac:dyDescent="0.25">
      <c r="A5997">
        <v>2364618</v>
      </c>
      <c r="B5997">
        <v>1</v>
      </c>
      <c r="C5997" t="s">
        <v>80</v>
      </c>
      <c r="D5997" t="s">
        <v>92</v>
      </c>
      <c r="E5997" t="s">
        <v>166</v>
      </c>
      <c r="F5997" t="s">
        <v>17200</v>
      </c>
      <c r="G5997" t="s">
        <v>168</v>
      </c>
      <c r="H5997" t="s">
        <v>135</v>
      </c>
      <c r="I5997" t="s">
        <v>136</v>
      </c>
      <c r="J5997" t="s">
        <v>137</v>
      </c>
      <c r="K5997" t="s">
        <v>138</v>
      </c>
      <c r="L5997" t="s">
        <v>17201</v>
      </c>
      <c r="M5997" t="s">
        <v>17202</v>
      </c>
      <c r="N5997">
        <v>2.215833333</v>
      </c>
      <c r="O5997">
        <v>0</v>
      </c>
      <c r="P5997">
        <v>363</v>
      </c>
      <c r="Q5997">
        <v>0</v>
      </c>
      <c r="R5997">
        <v>3</v>
      </c>
      <c r="S5997">
        <v>8</v>
      </c>
      <c r="T5997">
        <v>20</v>
      </c>
      <c r="U5997">
        <v>0</v>
      </c>
      <c r="V5997">
        <v>1</v>
      </c>
      <c r="W5997">
        <v>0</v>
      </c>
      <c r="X5997">
        <v>218.16584717653552</v>
      </c>
      <c r="Y5997">
        <v>0</v>
      </c>
      <c r="Z5997">
        <v>2.0573654262305996</v>
      </c>
      <c r="AA5997">
        <v>244.55683584528623</v>
      </c>
      <c r="AB5997">
        <v>35.075436935736171</v>
      </c>
      <c r="AC5997">
        <v>0</v>
      </c>
      <c r="AD5997">
        <v>7.6783680237114664</v>
      </c>
      <c r="AE5997">
        <v>507.53385340749998</v>
      </c>
    </row>
    <row r="5998" spans="1:31" x14ac:dyDescent="0.25">
      <c r="A5998">
        <v>2364741</v>
      </c>
      <c r="B5998">
        <v>1</v>
      </c>
      <c r="C5998" t="s">
        <v>81</v>
      </c>
      <c r="D5998" t="s">
        <v>122</v>
      </c>
      <c r="E5998" t="s">
        <v>166</v>
      </c>
      <c r="F5998" t="s">
        <v>17203</v>
      </c>
      <c r="G5998" t="s">
        <v>168</v>
      </c>
      <c r="H5998" t="s">
        <v>135</v>
      </c>
      <c r="I5998" t="s">
        <v>136</v>
      </c>
      <c r="J5998" t="s">
        <v>137</v>
      </c>
      <c r="K5998" t="s">
        <v>138</v>
      </c>
      <c r="L5998" t="s">
        <v>17204</v>
      </c>
      <c r="M5998" t="s">
        <v>17205</v>
      </c>
      <c r="N5998">
        <v>0.25</v>
      </c>
      <c r="O5998">
        <v>1</v>
      </c>
      <c r="P5998">
        <v>5371</v>
      </c>
      <c r="Q5998">
        <v>0</v>
      </c>
      <c r="R5998">
        <v>12</v>
      </c>
      <c r="S5998">
        <v>17</v>
      </c>
      <c r="T5998">
        <v>1068</v>
      </c>
      <c r="U5998">
        <v>9</v>
      </c>
      <c r="V5998">
        <v>1</v>
      </c>
      <c r="W5998">
        <v>0.14572486161250003</v>
      </c>
      <c r="X5998">
        <v>274.20176233090535</v>
      </c>
      <c r="Y5998">
        <v>0</v>
      </c>
      <c r="Z5998">
        <v>0.55445237646875023</v>
      </c>
      <c r="AA5998">
        <v>25.728699555071504</v>
      </c>
      <c r="AB5998">
        <v>202.8997089444824</v>
      </c>
      <c r="AC5998">
        <v>1399.8146817634386</v>
      </c>
      <c r="AD5998">
        <v>0.66852717579249998</v>
      </c>
      <c r="AE5998">
        <v>1904.0135570077714</v>
      </c>
    </row>
    <row r="5999" spans="1:31" x14ac:dyDescent="0.25">
      <c r="A5999">
        <v>2364947</v>
      </c>
      <c r="B5999">
        <v>1</v>
      </c>
      <c r="C5999" t="s">
        <v>80</v>
      </c>
      <c r="D5999" t="s">
        <v>94</v>
      </c>
      <c r="E5999" t="s">
        <v>132</v>
      </c>
      <c r="F5999" t="s">
        <v>17206</v>
      </c>
      <c r="G5999" t="s">
        <v>244</v>
      </c>
      <c r="H5999" t="s">
        <v>135</v>
      </c>
      <c r="I5999" t="s">
        <v>136</v>
      </c>
      <c r="J5999" t="s">
        <v>137</v>
      </c>
      <c r="K5999" t="s">
        <v>245</v>
      </c>
      <c r="L5999" t="s">
        <v>17207</v>
      </c>
      <c r="M5999" t="s">
        <v>17208</v>
      </c>
      <c r="N5999">
        <v>3.4049999999999998</v>
      </c>
      <c r="O5999">
        <v>0</v>
      </c>
      <c r="P5999">
        <v>2142</v>
      </c>
      <c r="Q5999">
        <v>0</v>
      </c>
      <c r="R5999">
        <v>7</v>
      </c>
      <c r="S5999">
        <v>0</v>
      </c>
      <c r="T5999">
        <v>115</v>
      </c>
      <c r="U5999">
        <v>0</v>
      </c>
      <c r="V5999">
        <v>0</v>
      </c>
      <c r="W5999">
        <v>0</v>
      </c>
      <c r="X5999">
        <v>2043.8747744060233</v>
      </c>
      <c r="Y5999">
        <v>0</v>
      </c>
      <c r="Z5999">
        <v>4.1612056512347095</v>
      </c>
      <c r="AA5999">
        <v>0</v>
      </c>
      <c r="AB5999">
        <v>522.58428269752949</v>
      </c>
      <c r="AC5999">
        <v>0</v>
      </c>
      <c r="AD5999">
        <v>0</v>
      </c>
      <c r="AE5999">
        <v>2570.6202627547877</v>
      </c>
    </row>
    <row r="6000" spans="1:31" x14ac:dyDescent="0.25">
      <c r="A6000">
        <v>2365053</v>
      </c>
      <c r="B6000">
        <v>1</v>
      </c>
      <c r="C6000" t="s">
        <v>80</v>
      </c>
      <c r="D6000" t="s">
        <v>88</v>
      </c>
      <c r="E6000" t="s">
        <v>132</v>
      </c>
      <c r="F6000" t="s">
        <v>17209</v>
      </c>
      <c r="G6000" t="s">
        <v>489</v>
      </c>
      <c r="H6000" t="s">
        <v>135</v>
      </c>
      <c r="I6000" t="s">
        <v>136</v>
      </c>
      <c r="J6000" t="s">
        <v>137</v>
      </c>
      <c r="K6000" t="s">
        <v>138</v>
      </c>
      <c r="L6000" t="s">
        <v>17210</v>
      </c>
      <c r="M6000" t="s">
        <v>17211</v>
      </c>
      <c r="N6000">
        <v>2.4474999999999998</v>
      </c>
      <c r="O6000">
        <v>0</v>
      </c>
      <c r="P6000">
        <v>601</v>
      </c>
      <c r="Q6000">
        <v>0</v>
      </c>
      <c r="R6000">
        <v>0</v>
      </c>
      <c r="S6000">
        <v>0</v>
      </c>
      <c r="T6000">
        <v>61</v>
      </c>
      <c r="U6000">
        <v>0</v>
      </c>
      <c r="V6000">
        <v>0</v>
      </c>
      <c r="W6000">
        <v>0</v>
      </c>
      <c r="X6000">
        <v>552.47552371256063</v>
      </c>
      <c r="Y6000">
        <v>0</v>
      </c>
      <c r="Z6000">
        <v>0</v>
      </c>
      <c r="AA6000">
        <v>0</v>
      </c>
      <c r="AB6000">
        <v>211.84443553233234</v>
      </c>
      <c r="AC6000">
        <v>0</v>
      </c>
      <c r="AD6000">
        <v>0</v>
      </c>
      <c r="AE6000">
        <v>764.31995924489297</v>
      </c>
    </row>
    <row r="6001" spans="1:31" x14ac:dyDescent="0.25">
      <c r="A6001">
        <v>2364661</v>
      </c>
      <c r="B6001">
        <v>1</v>
      </c>
      <c r="C6001" t="s">
        <v>81</v>
      </c>
      <c r="D6001" t="s">
        <v>120</v>
      </c>
      <c r="E6001" t="s">
        <v>148</v>
      </c>
      <c r="F6001" t="s">
        <v>17212</v>
      </c>
      <c r="G6001" t="s">
        <v>150</v>
      </c>
      <c r="H6001" t="s">
        <v>151</v>
      </c>
      <c r="I6001" t="s">
        <v>136</v>
      </c>
      <c r="J6001" t="s">
        <v>137</v>
      </c>
      <c r="K6001" t="s">
        <v>138</v>
      </c>
      <c r="L6001" t="s">
        <v>17213</v>
      </c>
      <c r="M6001" t="s">
        <v>17214</v>
      </c>
      <c r="N6001">
        <v>3.0388888879999998</v>
      </c>
      <c r="O6001">
        <v>0</v>
      </c>
      <c r="P6001">
        <v>9</v>
      </c>
      <c r="Q6001">
        <v>0</v>
      </c>
      <c r="R6001">
        <v>0</v>
      </c>
      <c r="S6001">
        <v>0</v>
      </c>
      <c r="T6001">
        <v>2</v>
      </c>
      <c r="U6001">
        <v>0</v>
      </c>
      <c r="V6001">
        <v>0</v>
      </c>
      <c r="W6001">
        <v>0</v>
      </c>
      <c r="X6001">
        <v>6.2449562489829278</v>
      </c>
      <c r="Y6001">
        <v>0</v>
      </c>
      <c r="Z6001">
        <v>0</v>
      </c>
      <c r="AA6001">
        <v>0</v>
      </c>
      <c r="AB6001">
        <v>5.2505590646013225</v>
      </c>
      <c r="AC6001">
        <v>0</v>
      </c>
      <c r="AD6001">
        <v>0</v>
      </c>
      <c r="AE6001">
        <v>11.495515313584249</v>
      </c>
    </row>
    <row r="6002" spans="1:31" x14ac:dyDescent="0.25">
      <c r="A6002">
        <v>2365245</v>
      </c>
      <c r="B6002">
        <v>1</v>
      </c>
      <c r="C6002" t="s">
        <v>81</v>
      </c>
      <c r="D6002" t="s">
        <v>127</v>
      </c>
      <c r="E6002" t="s">
        <v>225</v>
      </c>
      <c r="F6002" t="s">
        <v>17215</v>
      </c>
      <c r="G6002" t="s">
        <v>227</v>
      </c>
      <c r="H6002" t="s">
        <v>151</v>
      </c>
      <c r="I6002" t="s">
        <v>136</v>
      </c>
      <c r="J6002" t="s">
        <v>137</v>
      </c>
      <c r="K6002" t="s">
        <v>138</v>
      </c>
      <c r="L6002" t="s">
        <v>17216</v>
      </c>
      <c r="M6002" t="s">
        <v>17217</v>
      </c>
      <c r="N6002">
        <v>2.5780555550000002</v>
      </c>
      <c r="O6002">
        <v>0</v>
      </c>
      <c r="P6002">
        <v>23</v>
      </c>
      <c r="Q6002">
        <v>0</v>
      </c>
      <c r="R6002">
        <v>0</v>
      </c>
      <c r="S6002">
        <v>0</v>
      </c>
      <c r="T6002">
        <v>1</v>
      </c>
      <c r="U6002">
        <v>0</v>
      </c>
      <c r="V6002">
        <v>0</v>
      </c>
      <c r="W6002">
        <v>0</v>
      </c>
      <c r="X6002">
        <v>15.72671008023284</v>
      </c>
      <c r="Y6002">
        <v>0</v>
      </c>
      <c r="Z6002">
        <v>0</v>
      </c>
      <c r="AA6002">
        <v>0</v>
      </c>
      <c r="AB6002">
        <v>2.227885479306E-2</v>
      </c>
      <c r="AC6002">
        <v>0</v>
      </c>
      <c r="AD6002">
        <v>0</v>
      </c>
      <c r="AE6002">
        <v>15.748988935025899</v>
      </c>
    </row>
    <row r="6003" spans="1:31" x14ac:dyDescent="0.25">
      <c r="A6003">
        <v>2364704</v>
      </c>
      <c r="B6003">
        <v>1</v>
      </c>
      <c r="C6003" t="s">
        <v>80</v>
      </c>
      <c r="D6003" t="s">
        <v>105</v>
      </c>
      <c r="E6003" t="s">
        <v>132</v>
      </c>
      <c r="F6003" t="s">
        <v>17218</v>
      </c>
      <c r="G6003" t="s">
        <v>244</v>
      </c>
      <c r="H6003" t="s">
        <v>135</v>
      </c>
      <c r="I6003" t="s">
        <v>136</v>
      </c>
      <c r="J6003" t="s">
        <v>137</v>
      </c>
      <c r="K6003" t="s">
        <v>245</v>
      </c>
      <c r="L6003" t="s">
        <v>17219</v>
      </c>
      <c r="M6003" t="s">
        <v>17220</v>
      </c>
      <c r="N6003">
        <v>6.5783333329999998</v>
      </c>
      <c r="O6003">
        <v>1</v>
      </c>
      <c r="P6003">
        <v>1917</v>
      </c>
      <c r="Q6003">
        <v>0</v>
      </c>
      <c r="R6003">
        <v>0</v>
      </c>
      <c r="S6003">
        <v>2</v>
      </c>
      <c r="T6003">
        <v>178</v>
      </c>
      <c r="U6003">
        <v>0</v>
      </c>
      <c r="V6003">
        <v>0</v>
      </c>
      <c r="W6003">
        <v>77.666549721421376</v>
      </c>
      <c r="X6003">
        <v>4186.62559844114</v>
      </c>
      <c r="Y6003">
        <v>0</v>
      </c>
      <c r="Z6003">
        <v>0</v>
      </c>
      <c r="AA6003">
        <v>318.18065975092651</v>
      </c>
      <c r="AB6003">
        <v>1426.8463521811932</v>
      </c>
      <c r="AC6003">
        <v>0</v>
      </c>
      <c r="AD6003">
        <v>0</v>
      </c>
      <c r="AE6003">
        <v>6009.3191600946811</v>
      </c>
    </row>
    <row r="6004" spans="1:31" x14ac:dyDescent="0.25">
      <c r="A6004">
        <v>2365063</v>
      </c>
      <c r="B6004">
        <v>1</v>
      </c>
      <c r="C6004" t="s">
        <v>80</v>
      </c>
      <c r="D6004" t="s">
        <v>96</v>
      </c>
      <c r="E6004" t="s">
        <v>148</v>
      </c>
      <c r="F6004" t="s">
        <v>17221</v>
      </c>
      <c r="G6004" t="s">
        <v>240</v>
      </c>
      <c r="H6004" t="s">
        <v>151</v>
      </c>
      <c r="I6004" t="s">
        <v>136</v>
      </c>
      <c r="J6004" t="s">
        <v>137</v>
      </c>
      <c r="K6004" t="s">
        <v>138</v>
      </c>
      <c r="L6004" t="s">
        <v>17222</v>
      </c>
      <c r="M6004" t="s">
        <v>17223</v>
      </c>
      <c r="N6004">
        <v>1.1158333330000001</v>
      </c>
      <c r="O6004">
        <v>0</v>
      </c>
      <c r="P6004">
        <v>1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1.6836295930663998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1.6836295930663998</v>
      </c>
    </row>
    <row r="6005" spans="1:31" x14ac:dyDescent="0.25">
      <c r="A6005">
        <v>2365255</v>
      </c>
      <c r="B6005">
        <v>1</v>
      </c>
      <c r="C6005" t="s">
        <v>80</v>
      </c>
      <c r="D6005" t="s">
        <v>93</v>
      </c>
      <c r="E6005" t="s">
        <v>225</v>
      </c>
      <c r="F6005" t="s">
        <v>17224</v>
      </c>
      <c r="G6005" t="s">
        <v>2703</v>
      </c>
      <c r="H6005" t="s">
        <v>151</v>
      </c>
      <c r="I6005" t="s">
        <v>136</v>
      </c>
      <c r="J6005" t="s">
        <v>137</v>
      </c>
      <c r="K6005" t="s">
        <v>138</v>
      </c>
      <c r="L6005" t="s">
        <v>17225</v>
      </c>
      <c r="M6005" t="s">
        <v>17226</v>
      </c>
      <c r="N6005">
        <v>1.986388888</v>
      </c>
      <c r="O6005">
        <v>0</v>
      </c>
      <c r="P6005">
        <v>5</v>
      </c>
      <c r="Q6005">
        <v>0</v>
      </c>
      <c r="R6005">
        <v>0</v>
      </c>
      <c r="S6005">
        <v>0</v>
      </c>
      <c r="T6005">
        <v>2</v>
      </c>
      <c r="U6005">
        <v>0</v>
      </c>
      <c r="V6005">
        <v>0</v>
      </c>
      <c r="W6005">
        <v>0</v>
      </c>
      <c r="X6005">
        <v>5.2289718415607283</v>
      </c>
      <c r="Y6005">
        <v>0</v>
      </c>
      <c r="Z6005">
        <v>0</v>
      </c>
      <c r="AA6005">
        <v>0</v>
      </c>
      <c r="AB6005">
        <v>24.834957714597333</v>
      </c>
      <c r="AC6005">
        <v>0</v>
      </c>
      <c r="AD6005">
        <v>0</v>
      </c>
      <c r="AE6005">
        <v>30.063929556158062</v>
      </c>
    </row>
    <row r="6006" spans="1:31" x14ac:dyDescent="0.25">
      <c r="A6006">
        <v>2365109</v>
      </c>
      <c r="B6006">
        <v>1</v>
      </c>
      <c r="C6006" t="s">
        <v>80</v>
      </c>
      <c r="D6006" t="s">
        <v>108</v>
      </c>
      <c r="E6006" t="s">
        <v>225</v>
      </c>
      <c r="F6006" t="s">
        <v>6383</v>
      </c>
      <c r="G6006" t="s">
        <v>219</v>
      </c>
      <c r="H6006" t="s">
        <v>151</v>
      </c>
      <c r="I6006" t="s">
        <v>136</v>
      </c>
      <c r="J6006" t="s">
        <v>137</v>
      </c>
      <c r="K6006" t="s">
        <v>138</v>
      </c>
      <c r="L6006" t="s">
        <v>17227</v>
      </c>
      <c r="M6006" t="s">
        <v>17228</v>
      </c>
      <c r="N6006">
        <v>2.2197222220000001</v>
      </c>
      <c r="O6006">
        <v>0</v>
      </c>
      <c r="P6006">
        <v>0</v>
      </c>
      <c r="Q6006">
        <v>0</v>
      </c>
      <c r="R6006">
        <v>6</v>
      </c>
      <c r="S6006">
        <v>0</v>
      </c>
      <c r="T6006">
        <v>1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27.103677492492682</v>
      </c>
      <c r="AA6006">
        <v>0</v>
      </c>
      <c r="AB6006">
        <v>0</v>
      </c>
      <c r="AC6006">
        <v>0</v>
      </c>
      <c r="AD6006">
        <v>0</v>
      </c>
      <c r="AE6006">
        <v>27.103677492492682</v>
      </c>
    </row>
    <row r="6007" spans="1:31" x14ac:dyDescent="0.25">
      <c r="A6007">
        <v>2364877</v>
      </c>
      <c r="B6007">
        <v>1</v>
      </c>
      <c r="C6007" t="s">
        <v>80</v>
      </c>
      <c r="D6007" t="s">
        <v>91</v>
      </c>
      <c r="E6007" t="s">
        <v>225</v>
      </c>
      <c r="F6007" t="s">
        <v>17229</v>
      </c>
      <c r="G6007" t="s">
        <v>227</v>
      </c>
      <c r="H6007" t="s">
        <v>151</v>
      </c>
      <c r="I6007" t="s">
        <v>136</v>
      </c>
      <c r="J6007" t="s">
        <v>137</v>
      </c>
      <c r="K6007" t="s">
        <v>138</v>
      </c>
      <c r="L6007" t="s">
        <v>17230</v>
      </c>
      <c r="M6007" t="s">
        <v>17231</v>
      </c>
      <c r="N6007">
        <v>1.455833333</v>
      </c>
      <c r="O6007">
        <v>0</v>
      </c>
      <c r="P6007">
        <v>2</v>
      </c>
      <c r="Q6007">
        <v>0</v>
      </c>
      <c r="R6007">
        <v>5</v>
      </c>
      <c r="S6007">
        <v>0</v>
      </c>
      <c r="T6007">
        <v>6</v>
      </c>
      <c r="U6007">
        <v>0</v>
      </c>
      <c r="V6007">
        <v>0</v>
      </c>
      <c r="W6007">
        <v>0</v>
      </c>
      <c r="X6007">
        <v>1.11398085688751</v>
      </c>
      <c r="Y6007">
        <v>0</v>
      </c>
      <c r="Z6007">
        <v>3.9501370987730424</v>
      </c>
      <c r="AA6007">
        <v>0</v>
      </c>
      <c r="AB6007">
        <v>5.1586870739764201</v>
      </c>
      <c r="AC6007">
        <v>0</v>
      </c>
      <c r="AD6007">
        <v>0</v>
      </c>
      <c r="AE6007">
        <v>10.222805029636973</v>
      </c>
    </row>
    <row r="6008" spans="1:31" x14ac:dyDescent="0.25">
      <c r="A6008">
        <v>2365026</v>
      </c>
      <c r="B6008">
        <v>1</v>
      </c>
      <c r="C6008" t="s">
        <v>80</v>
      </c>
      <c r="D6008" t="s">
        <v>96</v>
      </c>
      <c r="E6008" t="s">
        <v>171</v>
      </c>
      <c r="F6008" t="s">
        <v>17232</v>
      </c>
      <c r="G6008" t="s">
        <v>168</v>
      </c>
      <c r="H6008" t="s">
        <v>135</v>
      </c>
      <c r="I6008" t="s">
        <v>136</v>
      </c>
      <c r="J6008" t="s">
        <v>137</v>
      </c>
      <c r="K6008" t="s">
        <v>138</v>
      </c>
      <c r="L6008" t="s">
        <v>17233</v>
      </c>
      <c r="M6008" t="s">
        <v>17234</v>
      </c>
      <c r="N6008">
        <v>0.62583333299999999</v>
      </c>
      <c r="O6008">
        <v>0</v>
      </c>
      <c r="P6008">
        <v>34</v>
      </c>
      <c r="Q6008">
        <v>0</v>
      </c>
      <c r="R6008">
        <v>0</v>
      </c>
      <c r="S6008">
        <v>6</v>
      </c>
      <c r="T6008">
        <v>30</v>
      </c>
      <c r="U6008">
        <v>0</v>
      </c>
      <c r="V6008">
        <v>0</v>
      </c>
      <c r="W6008">
        <v>0</v>
      </c>
      <c r="X6008">
        <v>26.788385164161696</v>
      </c>
      <c r="Y6008">
        <v>0</v>
      </c>
      <c r="Z6008">
        <v>0</v>
      </c>
      <c r="AA6008">
        <v>814.44148442176402</v>
      </c>
      <c r="AB6008">
        <v>195.49144778837629</v>
      </c>
      <c r="AC6008">
        <v>0</v>
      </c>
      <c r="AD6008">
        <v>0</v>
      </c>
      <c r="AE6008">
        <v>1036.7213173743021</v>
      </c>
    </row>
    <row r="6009" spans="1:31" x14ac:dyDescent="0.25">
      <c r="A6009">
        <v>2364860</v>
      </c>
      <c r="B6009">
        <v>1</v>
      </c>
      <c r="C6009" t="s">
        <v>80</v>
      </c>
      <c r="D6009" t="s">
        <v>96</v>
      </c>
      <c r="E6009" t="s">
        <v>171</v>
      </c>
      <c r="F6009" t="s">
        <v>17232</v>
      </c>
      <c r="G6009" t="s">
        <v>168</v>
      </c>
      <c r="H6009" t="s">
        <v>135</v>
      </c>
      <c r="I6009" t="s">
        <v>136</v>
      </c>
      <c r="J6009" t="s">
        <v>137</v>
      </c>
      <c r="K6009" t="s">
        <v>138</v>
      </c>
      <c r="L6009" t="s">
        <v>17235</v>
      </c>
      <c r="M6009" t="s">
        <v>17236</v>
      </c>
      <c r="N6009">
        <v>0.86833333300000004</v>
      </c>
      <c r="O6009">
        <v>0</v>
      </c>
      <c r="P6009">
        <v>34</v>
      </c>
      <c r="Q6009">
        <v>0</v>
      </c>
      <c r="R6009">
        <v>0</v>
      </c>
      <c r="S6009">
        <v>5</v>
      </c>
      <c r="T6009">
        <v>30</v>
      </c>
      <c r="U6009">
        <v>0</v>
      </c>
      <c r="V6009">
        <v>0</v>
      </c>
      <c r="W6009">
        <v>0</v>
      </c>
      <c r="X6009">
        <v>35.662776816212784</v>
      </c>
      <c r="Y6009">
        <v>0</v>
      </c>
      <c r="Z6009">
        <v>0</v>
      </c>
      <c r="AA6009">
        <v>734.90112703716159</v>
      </c>
      <c r="AB6009">
        <v>259.99257014155569</v>
      </c>
      <c r="AC6009">
        <v>0</v>
      </c>
      <c r="AD6009">
        <v>0</v>
      </c>
      <c r="AE6009">
        <v>1030.55647399493</v>
      </c>
    </row>
    <row r="6010" spans="1:31" x14ac:dyDescent="0.25">
      <c r="A6010">
        <v>2365189</v>
      </c>
      <c r="B6010">
        <v>1</v>
      </c>
      <c r="C6010" t="s">
        <v>80</v>
      </c>
      <c r="D6010" t="s">
        <v>108</v>
      </c>
      <c r="E6010" t="s">
        <v>154</v>
      </c>
      <c r="F6010" t="s">
        <v>17237</v>
      </c>
      <c r="G6010" t="s">
        <v>299</v>
      </c>
      <c r="H6010" t="s">
        <v>151</v>
      </c>
      <c r="I6010" t="s">
        <v>136</v>
      </c>
      <c r="J6010" t="s">
        <v>137</v>
      </c>
      <c r="K6010" t="s">
        <v>138</v>
      </c>
      <c r="L6010" t="s">
        <v>17238</v>
      </c>
      <c r="M6010" t="s">
        <v>17239</v>
      </c>
      <c r="N6010">
        <v>3.6775000000000002</v>
      </c>
      <c r="O6010">
        <v>0</v>
      </c>
      <c r="P6010">
        <v>15</v>
      </c>
      <c r="Q6010">
        <v>0</v>
      </c>
      <c r="R6010">
        <v>6</v>
      </c>
      <c r="S6010">
        <v>0</v>
      </c>
      <c r="T6010">
        <v>3</v>
      </c>
      <c r="U6010">
        <v>0</v>
      </c>
      <c r="V6010">
        <v>0</v>
      </c>
      <c r="W6010">
        <v>0</v>
      </c>
      <c r="X6010">
        <v>16.376422785648195</v>
      </c>
      <c r="Y6010">
        <v>0</v>
      </c>
      <c r="Z6010">
        <v>28.942247582214506</v>
      </c>
      <c r="AA6010">
        <v>0</v>
      </c>
      <c r="AB6010">
        <v>12.441717734524401</v>
      </c>
      <c r="AC6010">
        <v>0</v>
      </c>
      <c r="AD6010">
        <v>0</v>
      </c>
      <c r="AE6010">
        <v>57.760388102387104</v>
      </c>
    </row>
    <row r="6011" spans="1:31" x14ac:dyDescent="0.25">
      <c r="A6011">
        <v>2364960</v>
      </c>
      <c r="B6011">
        <v>1</v>
      </c>
      <c r="C6011" t="s">
        <v>81</v>
      </c>
      <c r="D6011" t="s">
        <v>127</v>
      </c>
      <c r="E6011" t="s">
        <v>225</v>
      </c>
      <c r="F6011" t="s">
        <v>3089</v>
      </c>
      <c r="G6011" t="s">
        <v>219</v>
      </c>
      <c r="H6011" t="s">
        <v>151</v>
      </c>
      <c r="I6011" t="s">
        <v>136</v>
      </c>
      <c r="J6011" t="s">
        <v>137</v>
      </c>
      <c r="K6011" t="s">
        <v>138</v>
      </c>
      <c r="L6011" t="s">
        <v>17240</v>
      </c>
      <c r="M6011" t="s">
        <v>17241</v>
      </c>
      <c r="N6011">
        <v>1.5038888880000001</v>
      </c>
      <c r="O6011">
        <v>0</v>
      </c>
      <c r="P6011">
        <v>36</v>
      </c>
      <c r="Q6011">
        <v>0</v>
      </c>
      <c r="R6011">
        <v>7</v>
      </c>
      <c r="S6011">
        <v>0</v>
      </c>
      <c r="T6011">
        <v>6</v>
      </c>
      <c r="U6011">
        <v>0</v>
      </c>
      <c r="V6011">
        <v>1</v>
      </c>
      <c r="W6011">
        <v>0</v>
      </c>
      <c r="X6011">
        <v>17.607995082114819</v>
      </c>
      <c r="Y6011">
        <v>0</v>
      </c>
      <c r="Z6011">
        <v>18.641355318855751</v>
      </c>
      <c r="AA6011">
        <v>0</v>
      </c>
      <c r="AB6011">
        <v>5.8032426552344685</v>
      </c>
      <c r="AC6011">
        <v>0</v>
      </c>
      <c r="AD6011">
        <v>1.36776591537875</v>
      </c>
      <c r="AE6011">
        <v>43.420358971583788</v>
      </c>
    </row>
    <row r="6012" spans="1:31" x14ac:dyDescent="0.25">
      <c r="A6012">
        <v>2364711</v>
      </c>
      <c r="B6012">
        <v>1</v>
      </c>
      <c r="C6012" t="s">
        <v>81</v>
      </c>
      <c r="D6012" t="s">
        <v>112</v>
      </c>
      <c r="E6012" t="s">
        <v>225</v>
      </c>
      <c r="F6012" t="s">
        <v>17242</v>
      </c>
      <c r="G6012" t="s">
        <v>219</v>
      </c>
      <c r="H6012" t="s">
        <v>151</v>
      </c>
      <c r="I6012" t="s">
        <v>136</v>
      </c>
      <c r="J6012" t="s">
        <v>137</v>
      </c>
      <c r="K6012" t="s">
        <v>138</v>
      </c>
      <c r="L6012" t="s">
        <v>17243</v>
      </c>
      <c r="M6012" t="s">
        <v>17244</v>
      </c>
      <c r="N6012">
        <v>4.5191666660000003</v>
      </c>
      <c r="O6012">
        <v>0</v>
      </c>
      <c r="P6012">
        <v>6</v>
      </c>
      <c r="Q6012">
        <v>0</v>
      </c>
      <c r="R6012">
        <v>1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2.0001329912969794</v>
      </c>
      <c r="Y6012">
        <v>0</v>
      </c>
      <c r="Z6012">
        <v>4.9179807727050009E-2</v>
      </c>
      <c r="AA6012">
        <v>0</v>
      </c>
      <c r="AB6012">
        <v>0</v>
      </c>
      <c r="AC6012">
        <v>0</v>
      </c>
      <c r="AD6012">
        <v>0</v>
      </c>
      <c r="AE6012">
        <v>2.0493127990240296</v>
      </c>
    </row>
    <row r="6013" spans="1:31" x14ac:dyDescent="0.25">
      <c r="A6013">
        <v>2365089</v>
      </c>
      <c r="B6013">
        <v>1</v>
      </c>
      <c r="C6013" t="s">
        <v>80</v>
      </c>
      <c r="D6013" t="s">
        <v>92</v>
      </c>
      <c r="E6013" t="s">
        <v>175</v>
      </c>
      <c r="F6013" t="s">
        <v>17245</v>
      </c>
      <c r="G6013" t="s">
        <v>284</v>
      </c>
      <c r="H6013" t="s">
        <v>151</v>
      </c>
      <c r="I6013" t="s">
        <v>136</v>
      </c>
      <c r="J6013" t="s">
        <v>137</v>
      </c>
      <c r="K6013" t="s">
        <v>138</v>
      </c>
      <c r="L6013" t="s">
        <v>17246</v>
      </c>
      <c r="M6013" t="s">
        <v>17247</v>
      </c>
      <c r="N6013">
        <v>3.1911111110000001</v>
      </c>
      <c r="O6013">
        <v>0</v>
      </c>
      <c r="P6013">
        <v>48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59.2243588902152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59.2243588902152</v>
      </c>
    </row>
    <row r="6014" spans="1:31" x14ac:dyDescent="0.25">
      <c r="A6014">
        <v>2365152</v>
      </c>
      <c r="B6014">
        <v>1</v>
      </c>
      <c r="C6014" t="s">
        <v>80</v>
      </c>
      <c r="D6014" t="s">
        <v>108</v>
      </c>
      <c r="E6014" t="s">
        <v>171</v>
      </c>
      <c r="F6014" t="s">
        <v>17248</v>
      </c>
      <c r="G6014" t="s">
        <v>168</v>
      </c>
      <c r="H6014" t="s">
        <v>135</v>
      </c>
      <c r="I6014" t="s">
        <v>136</v>
      </c>
      <c r="J6014" t="s">
        <v>137</v>
      </c>
      <c r="K6014" t="s">
        <v>138</v>
      </c>
      <c r="L6014" t="s">
        <v>17249</v>
      </c>
      <c r="M6014" t="s">
        <v>17250</v>
      </c>
      <c r="N6014">
        <v>1.0291666660000001</v>
      </c>
      <c r="O6014">
        <v>0</v>
      </c>
      <c r="P6014">
        <v>685</v>
      </c>
      <c r="Q6014">
        <v>0</v>
      </c>
      <c r="R6014">
        <v>102</v>
      </c>
      <c r="S6014">
        <v>3</v>
      </c>
      <c r="T6014">
        <v>116</v>
      </c>
      <c r="U6014">
        <v>0</v>
      </c>
      <c r="V6014">
        <v>0</v>
      </c>
      <c r="W6014">
        <v>0</v>
      </c>
      <c r="X6014">
        <v>126.68412387092762</v>
      </c>
      <c r="Y6014">
        <v>0</v>
      </c>
      <c r="Z6014">
        <v>100.09461134842057</v>
      </c>
      <c r="AA6014">
        <v>4.5121849964111664</v>
      </c>
      <c r="AB6014">
        <v>75.626313719981241</v>
      </c>
      <c r="AC6014">
        <v>0</v>
      </c>
      <c r="AD6014">
        <v>0</v>
      </c>
      <c r="AE6014">
        <v>306.91723393574063</v>
      </c>
    </row>
    <row r="6015" spans="1:31" x14ac:dyDescent="0.25">
      <c r="A6015">
        <v>2364797</v>
      </c>
      <c r="B6015">
        <v>1</v>
      </c>
      <c r="C6015" t="s">
        <v>80</v>
      </c>
      <c r="D6015" t="s">
        <v>107</v>
      </c>
      <c r="E6015" t="s">
        <v>132</v>
      </c>
      <c r="F6015" t="s">
        <v>17251</v>
      </c>
      <c r="G6015" t="s">
        <v>244</v>
      </c>
      <c r="H6015" t="s">
        <v>135</v>
      </c>
      <c r="I6015" t="s">
        <v>136</v>
      </c>
      <c r="J6015" t="s">
        <v>137</v>
      </c>
      <c r="K6015" t="s">
        <v>245</v>
      </c>
      <c r="L6015" t="s">
        <v>17252</v>
      </c>
      <c r="M6015" t="s">
        <v>17253</v>
      </c>
      <c r="N6015">
        <v>5.8991666660000002</v>
      </c>
      <c r="O6015">
        <v>0</v>
      </c>
      <c r="P6015">
        <v>98</v>
      </c>
      <c r="Q6015">
        <v>0</v>
      </c>
      <c r="R6015">
        <v>1</v>
      </c>
      <c r="S6015">
        <v>0</v>
      </c>
      <c r="T6015">
        <v>15</v>
      </c>
      <c r="U6015">
        <v>0</v>
      </c>
      <c r="V6015">
        <v>0</v>
      </c>
      <c r="W6015">
        <v>0</v>
      </c>
      <c r="X6015">
        <v>135.80482810124639</v>
      </c>
      <c r="Y6015">
        <v>0</v>
      </c>
      <c r="Z6015">
        <v>1.8159074107872848</v>
      </c>
      <c r="AA6015">
        <v>0</v>
      </c>
      <c r="AB6015">
        <v>24.424514834108859</v>
      </c>
      <c r="AC6015">
        <v>0</v>
      </c>
      <c r="AD6015">
        <v>0</v>
      </c>
      <c r="AE6015">
        <v>162.04525034614252</v>
      </c>
    </row>
    <row r="6016" spans="1:31" x14ac:dyDescent="0.25">
      <c r="A6016">
        <v>2365046</v>
      </c>
      <c r="B6016">
        <v>1</v>
      </c>
      <c r="C6016" t="s">
        <v>80</v>
      </c>
      <c r="D6016" t="s">
        <v>93</v>
      </c>
      <c r="E6016" t="s">
        <v>148</v>
      </c>
      <c r="F6016" t="s">
        <v>17254</v>
      </c>
      <c r="G6016" t="s">
        <v>181</v>
      </c>
      <c r="H6016" t="s">
        <v>151</v>
      </c>
      <c r="I6016" t="s">
        <v>136</v>
      </c>
      <c r="J6016" t="s">
        <v>137</v>
      </c>
      <c r="K6016" t="s">
        <v>138</v>
      </c>
      <c r="L6016" t="s">
        <v>17255</v>
      </c>
      <c r="M6016" t="s">
        <v>17256</v>
      </c>
      <c r="N6016">
        <v>5.6977777769999998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1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0.27973851760422336</v>
      </c>
      <c r="AC6016">
        <v>0</v>
      </c>
      <c r="AD6016">
        <v>0</v>
      </c>
      <c r="AE6016">
        <v>0.27973851760422336</v>
      </c>
    </row>
    <row r="6017" spans="1:31" x14ac:dyDescent="0.25">
      <c r="A6017">
        <v>2364754</v>
      </c>
      <c r="B6017">
        <v>1</v>
      </c>
      <c r="C6017" t="s">
        <v>81</v>
      </c>
      <c r="D6017" t="s">
        <v>128</v>
      </c>
      <c r="E6017" t="s">
        <v>132</v>
      </c>
      <c r="F6017" t="s">
        <v>17257</v>
      </c>
      <c r="G6017" t="s">
        <v>168</v>
      </c>
      <c r="H6017" t="s">
        <v>135</v>
      </c>
      <c r="I6017" t="s">
        <v>136</v>
      </c>
      <c r="J6017" t="s">
        <v>137</v>
      </c>
      <c r="K6017" t="s">
        <v>138</v>
      </c>
      <c r="L6017" t="s">
        <v>17258</v>
      </c>
      <c r="M6017" t="s">
        <v>17259</v>
      </c>
      <c r="N6017">
        <v>0.77638888800000005</v>
      </c>
      <c r="O6017">
        <v>1</v>
      </c>
      <c r="P6017">
        <v>604</v>
      </c>
      <c r="Q6017">
        <v>4</v>
      </c>
      <c r="R6017">
        <v>60</v>
      </c>
      <c r="S6017">
        <v>0</v>
      </c>
      <c r="T6017">
        <v>24</v>
      </c>
      <c r="U6017">
        <v>1</v>
      </c>
      <c r="V6017">
        <v>0</v>
      </c>
      <c r="W6017">
        <v>0.13193554248361528</v>
      </c>
      <c r="X6017">
        <v>148.14465353522101</v>
      </c>
      <c r="Y6017">
        <v>13.768795655208443</v>
      </c>
      <c r="Z6017">
        <v>34.888923559966599</v>
      </c>
      <c r="AA6017">
        <v>0</v>
      </c>
      <c r="AB6017">
        <v>39.666363156580161</v>
      </c>
      <c r="AC6017">
        <v>12.077100668402773</v>
      </c>
      <c r="AD6017">
        <v>0</v>
      </c>
      <c r="AE6017">
        <v>248.67777211786259</v>
      </c>
    </row>
    <row r="6018" spans="1:31" x14ac:dyDescent="0.25">
      <c r="A6018">
        <v>2365146</v>
      </c>
      <c r="B6018">
        <v>1</v>
      </c>
      <c r="C6018" t="s">
        <v>80</v>
      </c>
      <c r="D6018" t="s">
        <v>93</v>
      </c>
      <c r="E6018" t="s">
        <v>225</v>
      </c>
      <c r="F6018" t="s">
        <v>17260</v>
      </c>
      <c r="G6018" t="s">
        <v>219</v>
      </c>
      <c r="H6018" t="s">
        <v>151</v>
      </c>
      <c r="I6018" t="s">
        <v>136</v>
      </c>
      <c r="J6018" t="s">
        <v>137</v>
      </c>
      <c r="K6018" t="s">
        <v>138</v>
      </c>
      <c r="L6018" t="s">
        <v>17261</v>
      </c>
      <c r="M6018" t="s">
        <v>17262</v>
      </c>
      <c r="N6018">
        <v>2.0277777769999998</v>
      </c>
      <c r="O6018">
        <v>0</v>
      </c>
      <c r="P6018">
        <v>6</v>
      </c>
      <c r="Q6018">
        <v>0</v>
      </c>
      <c r="R6018">
        <v>3</v>
      </c>
      <c r="S6018">
        <v>0</v>
      </c>
      <c r="T6018">
        <v>2</v>
      </c>
      <c r="U6018">
        <v>0</v>
      </c>
      <c r="V6018">
        <v>0</v>
      </c>
      <c r="W6018">
        <v>0</v>
      </c>
      <c r="X6018">
        <v>4.515245913535499</v>
      </c>
      <c r="Y6018">
        <v>0</v>
      </c>
      <c r="Z6018">
        <v>23.596601385599932</v>
      </c>
      <c r="AA6018">
        <v>0</v>
      </c>
      <c r="AB6018">
        <v>5.6811920404392069</v>
      </c>
      <c r="AC6018">
        <v>0</v>
      </c>
      <c r="AD6018">
        <v>0</v>
      </c>
      <c r="AE6018">
        <v>33.793039339574634</v>
      </c>
    </row>
    <row r="6019" spans="1:31" x14ac:dyDescent="0.25">
      <c r="A6019">
        <v>2364605</v>
      </c>
      <c r="B6019">
        <v>1</v>
      </c>
      <c r="C6019" t="s">
        <v>80</v>
      </c>
      <c r="D6019" t="s">
        <v>87</v>
      </c>
      <c r="E6019" t="s">
        <v>166</v>
      </c>
      <c r="F6019" t="s">
        <v>17263</v>
      </c>
      <c r="G6019" t="s">
        <v>168</v>
      </c>
      <c r="H6019" t="s">
        <v>135</v>
      </c>
      <c r="I6019" t="s">
        <v>136</v>
      </c>
      <c r="J6019" t="s">
        <v>137</v>
      </c>
      <c r="K6019" t="s">
        <v>138</v>
      </c>
      <c r="L6019" t="s">
        <v>17264</v>
      </c>
      <c r="M6019" t="s">
        <v>17265</v>
      </c>
      <c r="N6019">
        <v>8.5000000000000006E-2</v>
      </c>
      <c r="O6019">
        <v>0</v>
      </c>
      <c r="P6019">
        <v>2793</v>
      </c>
      <c r="Q6019">
        <v>0</v>
      </c>
      <c r="R6019">
        <v>0</v>
      </c>
      <c r="S6019">
        <v>0</v>
      </c>
      <c r="T6019">
        <v>337</v>
      </c>
      <c r="U6019">
        <v>0</v>
      </c>
      <c r="V6019">
        <v>0</v>
      </c>
      <c r="W6019">
        <v>0</v>
      </c>
      <c r="X6019">
        <v>71.293460241259154</v>
      </c>
      <c r="Y6019">
        <v>0</v>
      </c>
      <c r="Z6019">
        <v>0</v>
      </c>
      <c r="AA6019">
        <v>0</v>
      </c>
      <c r="AB6019">
        <v>23.461246434210036</v>
      </c>
      <c r="AC6019">
        <v>0</v>
      </c>
      <c r="AD6019">
        <v>0</v>
      </c>
      <c r="AE6019">
        <v>94.754706675469194</v>
      </c>
    </row>
    <row r="6020" spans="1:31" x14ac:dyDescent="0.25">
      <c r="A6020">
        <v>2364966</v>
      </c>
      <c r="B6020">
        <v>1</v>
      </c>
      <c r="C6020" t="s">
        <v>80</v>
      </c>
      <c r="D6020" t="s">
        <v>95</v>
      </c>
      <c r="E6020" t="s">
        <v>225</v>
      </c>
      <c r="F6020" t="s">
        <v>8955</v>
      </c>
      <c r="G6020" t="s">
        <v>219</v>
      </c>
      <c r="H6020" t="s">
        <v>151</v>
      </c>
      <c r="I6020" t="s">
        <v>136</v>
      </c>
      <c r="J6020" t="s">
        <v>137</v>
      </c>
      <c r="K6020" t="s">
        <v>138</v>
      </c>
      <c r="L6020" t="s">
        <v>17266</v>
      </c>
      <c r="M6020" t="s">
        <v>17267</v>
      </c>
      <c r="N6020">
        <v>4.3566666659999997</v>
      </c>
      <c r="O6020">
        <v>0</v>
      </c>
      <c r="P6020">
        <v>18</v>
      </c>
      <c r="Q6020">
        <v>0</v>
      </c>
      <c r="R6020">
        <v>2</v>
      </c>
      <c r="S6020">
        <v>0</v>
      </c>
      <c r="T6020">
        <v>3</v>
      </c>
      <c r="U6020">
        <v>0</v>
      </c>
      <c r="V6020">
        <v>0</v>
      </c>
      <c r="W6020">
        <v>0</v>
      </c>
      <c r="X6020">
        <v>27.050654879976431</v>
      </c>
      <c r="Y6020">
        <v>0</v>
      </c>
      <c r="Z6020">
        <v>21.765290265545577</v>
      </c>
      <c r="AA6020">
        <v>0</v>
      </c>
      <c r="AB6020">
        <v>12.881141933431378</v>
      </c>
      <c r="AC6020">
        <v>0</v>
      </c>
      <c r="AD6020">
        <v>0</v>
      </c>
      <c r="AE6020">
        <v>61.697087078953388</v>
      </c>
    </row>
    <row r="6021" spans="1:31" x14ac:dyDescent="0.25">
      <c r="A6021">
        <v>2364634</v>
      </c>
      <c r="B6021">
        <v>1</v>
      </c>
      <c r="C6021" t="s">
        <v>81</v>
      </c>
      <c r="D6021" t="s">
        <v>113</v>
      </c>
      <c r="E6021" t="s">
        <v>171</v>
      </c>
      <c r="F6021" t="s">
        <v>17268</v>
      </c>
      <c r="G6021" t="s">
        <v>168</v>
      </c>
      <c r="H6021" t="s">
        <v>135</v>
      </c>
      <c r="I6021" t="s">
        <v>653</v>
      </c>
      <c r="J6021" t="s">
        <v>137</v>
      </c>
      <c r="K6021" t="s">
        <v>138</v>
      </c>
      <c r="L6021" t="s">
        <v>17269</v>
      </c>
      <c r="M6021" t="s">
        <v>17270</v>
      </c>
      <c r="N6021">
        <v>1.2222222E-2</v>
      </c>
      <c r="O6021">
        <v>0</v>
      </c>
      <c r="P6021">
        <v>677</v>
      </c>
      <c r="Q6021">
        <v>50</v>
      </c>
      <c r="R6021">
        <v>262</v>
      </c>
      <c r="S6021">
        <v>10</v>
      </c>
      <c r="T6021">
        <v>43</v>
      </c>
      <c r="U6021">
        <v>0</v>
      </c>
      <c r="V6021">
        <v>0</v>
      </c>
      <c r="W6021">
        <v>0</v>
      </c>
      <c r="X6021">
        <v>1.9772154344846919</v>
      </c>
      <c r="Y6021">
        <v>3.563925439612218</v>
      </c>
      <c r="Z6021">
        <v>9.2974654082561425</v>
      </c>
      <c r="AA6021">
        <v>2.0460891170459425</v>
      </c>
      <c r="AB6021">
        <v>0.41654544966525342</v>
      </c>
      <c r="AC6021">
        <v>0</v>
      </c>
      <c r="AD6021">
        <v>0</v>
      </c>
      <c r="AE6021">
        <v>17.301240849064246</v>
      </c>
    </row>
    <row r="6022" spans="1:31" x14ac:dyDescent="0.25">
      <c r="A6022">
        <v>2364989</v>
      </c>
      <c r="B6022">
        <v>1</v>
      </c>
      <c r="C6022" t="s">
        <v>80</v>
      </c>
      <c r="D6022" t="s">
        <v>90</v>
      </c>
      <c r="E6022" t="s">
        <v>225</v>
      </c>
      <c r="F6022" t="s">
        <v>17271</v>
      </c>
      <c r="G6022" t="s">
        <v>219</v>
      </c>
      <c r="H6022" t="s">
        <v>151</v>
      </c>
      <c r="I6022" t="s">
        <v>136</v>
      </c>
      <c r="J6022" t="s">
        <v>137</v>
      </c>
      <c r="K6022" t="s">
        <v>138</v>
      </c>
      <c r="L6022" t="s">
        <v>17272</v>
      </c>
      <c r="M6022" t="s">
        <v>17273</v>
      </c>
      <c r="N6022">
        <v>1.498888888</v>
      </c>
      <c r="O6022">
        <v>0</v>
      </c>
      <c r="P6022">
        <v>78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44.263992075731558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44.263992075731558</v>
      </c>
    </row>
    <row r="6023" spans="1:31" x14ac:dyDescent="0.25">
      <c r="A6023">
        <v>2364611</v>
      </c>
      <c r="B6023">
        <v>1</v>
      </c>
      <c r="C6023" t="s">
        <v>81</v>
      </c>
      <c r="D6023" t="s">
        <v>117</v>
      </c>
      <c r="E6023" t="s">
        <v>166</v>
      </c>
      <c r="F6023" t="s">
        <v>692</v>
      </c>
      <c r="G6023" t="s">
        <v>168</v>
      </c>
      <c r="H6023" t="s">
        <v>135</v>
      </c>
      <c r="I6023" t="s">
        <v>136</v>
      </c>
      <c r="J6023" t="s">
        <v>137</v>
      </c>
      <c r="K6023" t="s">
        <v>138</v>
      </c>
      <c r="L6023" t="s">
        <v>17274</v>
      </c>
      <c r="M6023" t="s">
        <v>17275</v>
      </c>
      <c r="N6023">
        <v>0.36444444399999998</v>
      </c>
      <c r="O6023">
        <v>1</v>
      </c>
      <c r="P6023">
        <v>2403</v>
      </c>
      <c r="Q6023">
        <v>39</v>
      </c>
      <c r="R6023">
        <v>83</v>
      </c>
      <c r="S6023">
        <v>19</v>
      </c>
      <c r="T6023">
        <v>231</v>
      </c>
      <c r="U6023">
        <v>8</v>
      </c>
      <c r="V6023">
        <v>1</v>
      </c>
      <c r="W6023">
        <v>7.8639929758844457E-2</v>
      </c>
      <c r="X6023">
        <v>105.01828652400384</v>
      </c>
      <c r="Y6023">
        <v>101.74861782472772</v>
      </c>
      <c r="Z6023">
        <v>23.150764343550833</v>
      </c>
      <c r="AA6023">
        <v>19.179317392263599</v>
      </c>
      <c r="AB6023">
        <v>27.887994863432464</v>
      </c>
      <c r="AC6023">
        <v>152.43235149383608</v>
      </c>
      <c r="AD6023">
        <v>0.52367039187840003</v>
      </c>
      <c r="AE6023">
        <v>430.01964276345183</v>
      </c>
    </row>
    <row r="6024" spans="1:31" x14ac:dyDescent="0.25">
      <c r="A6024">
        <v>2365135</v>
      </c>
      <c r="B6024">
        <v>1</v>
      </c>
      <c r="C6024" t="s">
        <v>81</v>
      </c>
      <c r="D6024" t="s">
        <v>127</v>
      </c>
      <c r="E6024" t="s">
        <v>225</v>
      </c>
      <c r="F6024" t="s">
        <v>17276</v>
      </c>
      <c r="G6024" t="s">
        <v>219</v>
      </c>
      <c r="H6024" t="s">
        <v>151</v>
      </c>
      <c r="I6024" t="s">
        <v>136</v>
      </c>
      <c r="J6024" t="s">
        <v>137</v>
      </c>
      <c r="K6024" t="s">
        <v>138</v>
      </c>
      <c r="L6024" t="s">
        <v>17277</v>
      </c>
      <c r="M6024" t="s">
        <v>17278</v>
      </c>
      <c r="N6024">
        <v>4.4936111109999999</v>
      </c>
      <c r="O6024">
        <v>0</v>
      </c>
      <c r="P6024">
        <v>15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21.70445479955869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21.70445479955869</v>
      </c>
    </row>
    <row r="6025" spans="1:31" x14ac:dyDescent="0.25">
      <c r="A6025">
        <v>2365112</v>
      </c>
      <c r="B6025">
        <v>1</v>
      </c>
      <c r="C6025" t="s">
        <v>80</v>
      </c>
      <c r="D6025" t="s">
        <v>96</v>
      </c>
      <c r="E6025" t="s">
        <v>154</v>
      </c>
      <c r="F6025" t="s">
        <v>3110</v>
      </c>
      <c r="G6025" t="s">
        <v>299</v>
      </c>
      <c r="H6025" t="s">
        <v>151</v>
      </c>
      <c r="I6025" t="s">
        <v>136</v>
      </c>
      <c r="J6025" t="s">
        <v>137</v>
      </c>
      <c r="K6025" t="s">
        <v>138</v>
      </c>
      <c r="L6025" t="s">
        <v>17279</v>
      </c>
      <c r="M6025" t="s">
        <v>17280</v>
      </c>
      <c r="N6025">
        <v>0.76611111099999996</v>
      </c>
      <c r="O6025">
        <v>0</v>
      </c>
      <c r="P6025">
        <v>150</v>
      </c>
      <c r="Q6025">
        <v>0</v>
      </c>
      <c r="R6025">
        <v>0</v>
      </c>
      <c r="S6025">
        <v>0</v>
      </c>
      <c r="T6025">
        <v>101</v>
      </c>
      <c r="U6025">
        <v>0</v>
      </c>
      <c r="V6025">
        <v>0</v>
      </c>
      <c r="W6025">
        <v>0</v>
      </c>
      <c r="X6025">
        <v>68.730726439770365</v>
      </c>
      <c r="Y6025">
        <v>0</v>
      </c>
      <c r="Z6025">
        <v>0</v>
      </c>
      <c r="AA6025">
        <v>0</v>
      </c>
      <c r="AB6025">
        <v>262.8389501960134</v>
      </c>
      <c r="AC6025">
        <v>0</v>
      </c>
      <c r="AD6025">
        <v>0</v>
      </c>
      <c r="AE6025">
        <v>331.56967663578376</v>
      </c>
    </row>
    <row r="6026" spans="1:31" x14ac:dyDescent="0.25">
      <c r="A6026">
        <v>2364866</v>
      </c>
      <c r="B6026">
        <v>1</v>
      </c>
      <c r="C6026" t="s">
        <v>80</v>
      </c>
      <c r="D6026" t="s">
        <v>105</v>
      </c>
      <c r="E6026" t="s">
        <v>148</v>
      </c>
      <c r="F6026" t="s">
        <v>17281</v>
      </c>
      <c r="G6026" t="s">
        <v>150</v>
      </c>
      <c r="H6026" t="s">
        <v>151</v>
      </c>
      <c r="I6026" t="s">
        <v>136</v>
      </c>
      <c r="J6026" t="s">
        <v>137</v>
      </c>
      <c r="K6026" t="s">
        <v>138</v>
      </c>
      <c r="L6026" t="s">
        <v>17282</v>
      </c>
      <c r="M6026" t="s">
        <v>17283</v>
      </c>
      <c r="N6026">
        <v>0.93416666599999998</v>
      </c>
      <c r="O6026">
        <v>0</v>
      </c>
      <c r="P6026">
        <v>40</v>
      </c>
      <c r="Q6026">
        <v>0</v>
      </c>
      <c r="R6026">
        <v>0</v>
      </c>
      <c r="S6026">
        <v>0</v>
      </c>
      <c r="T6026">
        <v>2</v>
      </c>
      <c r="U6026">
        <v>0</v>
      </c>
      <c r="V6026">
        <v>0</v>
      </c>
      <c r="W6026">
        <v>0</v>
      </c>
      <c r="X6026">
        <v>13.673342705213658</v>
      </c>
      <c r="Y6026">
        <v>0</v>
      </c>
      <c r="Z6026">
        <v>0</v>
      </c>
      <c r="AA6026">
        <v>0</v>
      </c>
      <c r="AB6026">
        <v>0.10440076136969667</v>
      </c>
      <c r="AC6026">
        <v>0</v>
      </c>
      <c r="AD6026">
        <v>0</v>
      </c>
      <c r="AE6026">
        <v>13.777743466583354</v>
      </c>
    </row>
    <row r="6027" spans="1:31" x14ac:dyDescent="0.25">
      <c r="A6027">
        <v>2365075</v>
      </c>
      <c r="B6027">
        <v>1</v>
      </c>
      <c r="C6027" t="s">
        <v>80</v>
      </c>
      <c r="D6027" t="s">
        <v>83</v>
      </c>
      <c r="E6027" t="s">
        <v>225</v>
      </c>
      <c r="F6027" t="s">
        <v>17284</v>
      </c>
      <c r="G6027" t="s">
        <v>252</v>
      </c>
      <c r="H6027" t="s">
        <v>151</v>
      </c>
      <c r="I6027" t="s">
        <v>136</v>
      </c>
      <c r="J6027" t="s">
        <v>137</v>
      </c>
      <c r="K6027" t="s">
        <v>245</v>
      </c>
      <c r="L6027" t="s">
        <v>17285</v>
      </c>
      <c r="M6027" t="s">
        <v>17286</v>
      </c>
      <c r="N6027">
        <v>0.375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15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8.2718169577230007</v>
      </c>
      <c r="AC6027">
        <v>0</v>
      </c>
      <c r="AD6027">
        <v>0</v>
      </c>
      <c r="AE6027">
        <v>8.2718169577230007</v>
      </c>
    </row>
    <row r="6028" spans="1:31" x14ac:dyDescent="0.25">
      <c r="A6028">
        <v>2364743</v>
      </c>
      <c r="B6028">
        <v>1</v>
      </c>
      <c r="C6028" t="s">
        <v>80</v>
      </c>
      <c r="D6028" t="s">
        <v>107</v>
      </c>
      <c r="E6028" t="s">
        <v>132</v>
      </c>
      <c r="F6028" t="s">
        <v>17287</v>
      </c>
      <c r="G6028" t="s">
        <v>244</v>
      </c>
      <c r="H6028" t="s">
        <v>135</v>
      </c>
      <c r="I6028" t="s">
        <v>136</v>
      </c>
      <c r="J6028" t="s">
        <v>137</v>
      </c>
      <c r="K6028" t="s">
        <v>245</v>
      </c>
      <c r="L6028" t="s">
        <v>17288</v>
      </c>
      <c r="M6028" t="s">
        <v>17289</v>
      </c>
      <c r="N6028">
        <v>7.1522222219999998</v>
      </c>
      <c r="O6028">
        <v>0</v>
      </c>
      <c r="P6028">
        <v>455</v>
      </c>
      <c r="Q6028">
        <v>0</v>
      </c>
      <c r="R6028">
        <v>0</v>
      </c>
      <c r="S6028">
        <v>0</v>
      </c>
      <c r="T6028">
        <v>13</v>
      </c>
      <c r="U6028">
        <v>0</v>
      </c>
      <c r="V6028">
        <v>0</v>
      </c>
      <c r="W6028">
        <v>0</v>
      </c>
      <c r="X6028">
        <v>868.88732276948974</v>
      </c>
      <c r="Y6028">
        <v>0</v>
      </c>
      <c r="Z6028">
        <v>0</v>
      </c>
      <c r="AA6028">
        <v>0</v>
      </c>
      <c r="AB6028">
        <v>100.14020617520104</v>
      </c>
      <c r="AC6028">
        <v>0</v>
      </c>
      <c r="AD6028">
        <v>0</v>
      </c>
      <c r="AE6028">
        <v>969.02752894469074</v>
      </c>
    </row>
    <row r="6029" spans="1:31" x14ac:dyDescent="0.25">
      <c r="A6029">
        <v>2364594</v>
      </c>
      <c r="B6029">
        <v>1</v>
      </c>
      <c r="C6029" t="s">
        <v>80</v>
      </c>
      <c r="D6029" t="s">
        <v>103</v>
      </c>
      <c r="E6029" t="s">
        <v>166</v>
      </c>
      <c r="F6029" t="s">
        <v>7321</v>
      </c>
      <c r="G6029" t="s">
        <v>168</v>
      </c>
      <c r="H6029" t="s">
        <v>135</v>
      </c>
      <c r="I6029" t="s">
        <v>136</v>
      </c>
      <c r="J6029" t="s">
        <v>137</v>
      </c>
      <c r="K6029" t="s">
        <v>138</v>
      </c>
      <c r="L6029" t="s">
        <v>17290</v>
      </c>
      <c r="M6029" t="s">
        <v>17291</v>
      </c>
      <c r="N6029">
        <v>0.43833333299999999</v>
      </c>
      <c r="O6029">
        <v>0</v>
      </c>
      <c r="P6029">
        <v>13</v>
      </c>
      <c r="Q6029">
        <v>13</v>
      </c>
      <c r="R6029">
        <v>80</v>
      </c>
      <c r="S6029">
        <v>7</v>
      </c>
      <c r="T6029">
        <v>15</v>
      </c>
      <c r="U6029">
        <v>1</v>
      </c>
      <c r="V6029">
        <v>0</v>
      </c>
      <c r="W6029">
        <v>0</v>
      </c>
      <c r="X6029">
        <v>3.0219507541421833</v>
      </c>
      <c r="Y6029">
        <v>17.021389522379277</v>
      </c>
      <c r="Z6029">
        <v>150.89553123248112</v>
      </c>
      <c r="AA6029">
        <v>56.398214978660192</v>
      </c>
      <c r="AB6029">
        <v>10.09766238429579</v>
      </c>
      <c r="AC6029">
        <v>38.672238314508128</v>
      </c>
      <c r="AD6029">
        <v>0</v>
      </c>
      <c r="AE6029">
        <v>276.10698718646671</v>
      </c>
    </row>
    <row r="6030" spans="1:31" x14ac:dyDescent="0.25">
      <c r="A6030">
        <v>2365092</v>
      </c>
      <c r="B6030">
        <v>1</v>
      </c>
      <c r="C6030" t="s">
        <v>80</v>
      </c>
      <c r="D6030" t="s">
        <v>98</v>
      </c>
      <c r="E6030" t="s">
        <v>148</v>
      </c>
      <c r="F6030" t="s">
        <v>17292</v>
      </c>
      <c r="G6030" t="s">
        <v>156</v>
      </c>
      <c r="H6030" t="s">
        <v>151</v>
      </c>
      <c r="I6030" t="s">
        <v>136</v>
      </c>
      <c r="J6030" t="s">
        <v>137</v>
      </c>
      <c r="K6030" t="s">
        <v>138</v>
      </c>
      <c r="L6030" t="s">
        <v>17293</v>
      </c>
      <c r="M6030" t="s">
        <v>17294</v>
      </c>
      <c r="N6030">
        <v>1.4327777770000001</v>
      </c>
      <c r="O6030">
        <v>0</v>
      </c>
      <c r="P6030">
        <v>1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2.0841641135889364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2.0841641135889364</v>
      </c>
    </row>
    <row r="6031" spans="1:31" x14ac:dyDescent="0.25">
      <c r="A6031">
        <v>2364757</v>
      </c>
      <c r="B6031">
        <v>1</v>
      </c>
      <c r="C6031" t="s">
        <v>80</v>
      </c>
      <c r="D6031" t="s">
        <v>98</v>
      </c>
      <c r="E6031" t="s">
        <v>171</v>
      </c>
      <c r="F6031" t="s">
        <v>17295</v>
      </c>
      <c r="G6031" t="s">
        <v>244</v>
      </c>
      <c r="H6031" t="s">
        <v>135</v>
      </c>
      <c r="I6031" t="s">
        <v>136</v>
      </c>
      <c r="J6031" t="s">
        <v>137</v>
      </c>
      <c r="K6031" t="s">
        <v>245</v>
      </c>
      <c r="L6031" t="s">
        <v>17296</v>
      </c>
      <c r="M6031" t="s">
        <v>7891</v>
      </c>
      <c r="N6031">
        <v>4.2774999999999999</v>
      </c>
      <c r="O6031">
        <v>0</v>
      </c>
      <c r="P6031">
        <v>102</v>
      </c>
      <c r="Q6031">
        <v>0</v>
      </c>
      <c r="R6031">
        <v>39</v>
      </c>
      <c r="S6031">
        <v>4</v>
      </c>
      <c r="T6031">
        <v>28</v>
      </c>
      <c r="U6031">
        <v>1</v>
      </c>
      <c r="V6031">
        <v>0</v>
      </c>
      <c r="W6031">
        <v>0</v>
      </c>
      <c r="X6031">
        <v>173.99498109433574</v>
      </c>
      <c r="Y6031">
        <v>0</v>
      </c>
      <c r="Z6031">
        <v>509.52892075932664</v>
      </c>
      <c r="AA6031">
        <v>195.41754991908374</v>
      </c>
      <c r="AB6031">
        <v>285.96108420079673</v>
      </c>
      <c r="AC6031">
        <v>0</v>
      </c>
      <c r="AD6031">
        <v>0</v>
      </c>
      <c r="AE6031">
        <v>1164.9025359735429</v>
      </c>
    </row>
    <row r="6032" spans="1:31" x14ac:dyDescent="0.25">
      <c r="A6032">
        <v>2365132</v>
      </c>
      <c r="B6032">
        <v>1</v>
      </c>
      <c r="C6032" t="s">
        <v>80</v>
      </c>
      <c r="D6032" t="s">
        <v>88</v>
      </c>
      <c r="E6032" t="s">
        <v>132</v>
      </c>
      <c r="F6032" t="s">
        <v>17297</v>
      </c>
      <c r="G6032" t="s">
        <v>489</v>
      </c>
      <c r="H6032" t="s">
        <v>135</v>
      </c>
      <c r="I6032" t="s">
        <v>136</v>
      </c>
      <c r="J6032" t="s">
        <v>137</v>
      </c>
      <c r="K6032" t="s">
        <v>138</v>
      </c>
      <c r="L6032" t="s">
        <v>17298</v>
      </c>
      <c r="M6032" t="s">
        <v>17299</v>
      </c>
      <c r="N6032">
        <v>2.3033333329999999</v>
      </c>
      <c r="O6032">
        <v>0</v>
      </c>
      <c r="P6032">
        <v>84</v>
      </c>
      <c r="Q6032">
        <v>0</v>
      </c>
      <c r="R6032">
        <v>0</v>
      </c>
      <c r="S6032">
        <v>0</v>
      </c>
      <c r="T6032">
        <v>166</v>
      </c>
      <c r="U6032">
        <v>0</v>
      </c>
      <c r="V6032">
        <v>0</v>
      </c>
      <c r="W6032">
        <v>0</v>
      </c>
      <c r="X6032">
        <v>78.949186935187015</v>
      </c>
      <c r="Y6032">
        <v>0</v>
      </c>
      <c r="Z6032">
        <v>0</v>
      </c>
      <c r="AA6032">
        <v>0</v>
      </c>
      <c r="AB6032">
        <v>2141.0778784073314</v>
      </c>
      <c r="AC6032">
        <v>0</v>
      </c>
      <c r="AD6032">
        <v>0</v>
      </c>
      <c r="AE6032">
        <v>2220.0270653425182</v>
      </c>
    </row>
    <row r="6033" spans="1:31" x14ac:dyDescent="0.25">
      <c r="A6033">
        <v>2364800</v>
      </c>
      <c r="B6033">
        <v>1</v>
      </c>
      <c r="C6033" t="s">
        <v>80</v>
      </c>
      <c r="D6033" t="s">
        <v>97</v>
      </c>
      <c r="E6033" t="s">
        <v>148</v>
      </c>
      <c r="F6033" t="s">
        <v>17300</v>
      </c>
      <c r="G6033" t="s">
        <v>240</v>
      </c>
      <c r="H6033" t="s">
        <v>151</v>
      </c>
      <c r="I6033" t="s">
        <v>136</v>
      </c>
      <c r="J6033" t="s">
        <v>137</v>
      </c>
      <c r="K6033" t="s">
        <v>138</v>
      </c>
      <c r="L6033" t="s">
        <v>17301</v>
      </c>
      <c r="M6033" t="s">
        <v>17302</v>
      </c>
      <c r="N6033">
        <v>4.7872222219999996</v>
      </c>
      <c r="O6033">
        <v>0</v>
      </c>
      <c r="P6033">
        <v>1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0.75032445891986654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0.75032445891986654</v>
      </c>
    </row>
    <row r="6034" spans="1:31" x14ac:dyDescent="0.25">
      <c r="A6034">
        <v>2365155</v>
      </c>
      <c r="B6034">
        <v>1</v>
      </c>
      <c r="C6034" t="s">
        <v>80</v>
      </c>
      <c r="D6034" t="s">
        <v>91</v>
      </c>
      <c r="E6034" t="s">
        <v>154</v>
      </c>
      <c r="F6034" t="s">
        <v>17303</v>
      </c>
      <c r="G6034" t="s">
        <v>299</v>
      </c>
      <c r="H6034" t="s">
        <v>151</v>
      </c>
      <c r="I6034" t="s">
        <v>136</v>
      </c>
      <c r="J6034" t="s">
        <v>137</v>
      </c>
      <c r="K6034" t="s">
        <v>138</v>
      </c>
      <c r="L6034" t="s">
        <v>17304</v>
      </c>
      <c r="M6034" t="s">
        <v>17305</v>
      </c>
      <c r="N6034">
        <v>2.801388888</v>
      </c>
      <c r="O6034">
        <v>0</v>
      </c>
      <c r="P6034">
        <v>7</v>
      </c>
      <c r="Q6034">
        <v>0</v>
      </c>
      <c r="R6034">
        <v>18</v>
      </c>
      <c r="S6034">
        <v>0</v>
      </c>
      <c r="T6034">
        <v>7</v>
      </c>
      <c r="U6034">
        <v>0</v>
      </c>
      <c r="V6034">
        <v>0</v>
      </c>
      <c r="W6034">
        <v>0</v>
      </c>
      <c r="X6034">
        <v>11.530939661487674</v>
      </c>
      <c r="Y6034">
        <v>0</v>
      </c>
      <c r="Z6034">
        <v>84.000207305992603</v>
      </c>
      <c r="AA6034">
        <v>0</v>
      </c>
      <c r="AB6034">
        <v>17.39940309889516</v>
      </c>
      <c r="AC6034">
        <v>0</v>
      </c>
      <c r="AD6034">
        <v>0</v>
      </c>
      <c r="AE6034">
        <v>112.93055006637545</v>
      </c>
    </row>
    <row r="6035" spans="1:31" x14ac:dyDescent="0.25">
      <c r="A6035">
        <v>2364660</v>
      </c>
      <c r="B6035">
        <v>1</v>
      </c>
      <c r="C6035" t="s">
        <v>80</v>
      </c>
      <c r="D6035" t="s">
        <v>88</v>
      </c>
      <c r="E6035" t="s">
        <v>148</v>
      </c>
      <c r="F6035" t="s">
        <v>17306</v>
      </c>
      <c r="G6035" t="s">
        <v>150</v>
      </c>
      <c r="H6035" t="s">
        <v>151</v>
      </c>
      <c r="I6035" t="s">
        <v>136</v>
      </c>
      <c r="J6035" t="s">
        <v>137</v>
      </c>
      <c r="K6035" t="s">
        <v>138</v>
      </c>
      <c r="L6035" t="s">
        <v>17307</v>
      </c>
      <c r="M6035" t="s">
        <v>17308</v>
      </c>
      <c r="N6035">
        <v>2.5561111109999999</v>
      </c>
      <c r="O6035">
        <v>0</v>
      </c>
      <c r="P6035">
        <v>6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4.4556944766580271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4.4556944766580271</v>
      </c>
    </row>
    <row r="6036" spans="1:31" x14ac:dyDescent="0.25">
      <c r="A6036">
        <v>2365009</v>
      </c>
      <c r="B6036">
        <v>1</v>
      </c>
      <c r="C6036" t="s">
        <v>81</v>
      </c>
      <c r="D6036" t="s">
        <v>112</v>
      </c>
      <c r="E6036" t="s">
        <v>132</v>
      </c>
      <c r="F6036" t="s">
        <v>9863</v>
      </c>
      <c r="G6036" t="s">
        <v>142</v>
      </c>
      <c r="H6036" t="s">
        <v>135</v>
      </c>
      <c r="I6036" t="s">
        <v>136</v>
      </c>
      <c r="J6036" t="s">
        <v>137</v>
      </c>
      <c r="K6036" t="s">
        <v>138</v>
      </c>
      <c r="L6036" t="s">
        <v>17309</v>
      </c>
      <c r="M6036" t="s">
        <v>17310</v>
      </c>
      <c r="N6036">
        <v>2.8227777770000002</v>
      </c>
      <c r="O6036">
        <v>0</v>
      </c>
      <c r="P6036">
        <v>516</v>
      </c>
      <c r="Q6036">
        <v>2</v>
      </c>
      <c r="R6036">
        <v>125</v>
      </c>
      <c r="S6036">
        <v>8</v>
      </c>
      <c r="T6036">
        <v>35</v>
      </c>
      <c r="U6036">
        <v>0</v>
      </c>
      <c r="V6036">
        <v>0</v>
      </c>
      <c r="W6036">
        <v>0</v>
      </c>
      <c r="X6036">
        <v>204.04753392346362</v>
      </c>
      <c r="Y6036">
        <v>60.621832861365718</v>
      </c>
      <c r="Z6036">
        <v>178.40601886492701</v>
      </c>
      <c r="AA6036">
        <v>47.660493009197587</v>
      </c>
      <c r="AB6036">
        <v>61.880980473081927</v>
      </c>
      <c r="AC6036">
        <v>0</v>
      </c>
      <c r="AD6036">
        <v>0</v>
      </c>
      <c r="AE6036">
        <v>552.61685913203576</v>
      </c>
    </row>
    <row r="6037" spans="1:31" x14ac:dyDescent="0.25">
      <c r="A6037">
        <v>2364591</v>
      </c>
      <c r="B6037">
        <v>1</v>
      </c>
      <c r="C6037" t="s">
        <v>80</v>
      </c>
      <c r="D6037" t="s">
        <v>94</v>
      </c>
      <c r="E6037" t="s">
        <v>225</v>
      </c>
      <c r="F6037" t="s">
        <v>7267</v>
      </c>
      <c r="G6037" t="s">
        <v>156</v>
      </c>
      <c r="H6037" t="s">
        <v>151</v>
      </c>
      <c r="I6037" t="s">
        <v>136</v>
      </c>
      <c r="J6037" t="s">
        <v>137</v>
      </c>
      <c r="K6037" t="s">
        <v>138</v>
      </c>
      <c r="L6037" t="s">
        <v>17311</v>
      </c>
      <c r="M6037" t="s">
        <v>17312</v>
      </c>
      <c r="N6037">
        <v>1.183888888</v>
      </c>
      <c r="O6037">
        <v>0</v>
      </c>
      <c r="P6037">
        <v>64</v>
      </c>
      <c r="Q6037">
        <v>0</v>
      </c>
      <c r="R6037">
        <v>0</v>
      </c>
      <c r="S6037">
        <v>0</v>
      </c>
      <c r="T6037">
        <v>3</v>
      </c>
      <c r="U6037">
        <v>0</v>
      </c>
      <c r="V6037">
        <v>0</v>
      </c>
      <c r="W6037">
        <v>0</v>
      </c>
      <c r="X6037">
        <v>19.905870371796745</v>
      </c>
      <c r="Y6037">
        <v>0</v>
      </c>
      <c r="Z6037">
        <v>0</v>
      </c>
      <c r="AA6037">
        <v>0</v>
      </c>
      <c r="AB6037">
        <v>0.2421638542275639</v>
      </c>
      <c r="AC6037">
        <v>0</v>
      </c>
      <c r="AD6037">
        <v>0</v>
      </c>
      <c r="AE6037">
        <v>20.148034226024308</v>
      </c>
    </row>
    <row r="6038" spans="1:31" x14ac:dyDescent="0.25">
      <c r="A6038">
        <v>2364783</v>
      </c>
      <c r="B6038">
        <v>1</v>
      </c>
      <c r="C6038" t="s">
        <v>80</v>
      </c>
      <c r="D6038" t="s">
        <v>101</v>
      </c>
      <c r="E6038" t="s">
        <v>166</v>
      </c>
      <c r="F6038" t="s">
        <v>3896</v>
      </c>
      <c r="G6038" t="s">
        <v>244</v>
      </c>
      <c r="H6038" t="s">
        <v>135</v>
      </c>
      <c r="I6038" t="s">
        <v>136</v>
      </c>
      <c r="J6038" t="s">
        <v>137</v>
      </c>
      <c r="K6038" t="s">
        <v>245</v>
      </c>
      <c r="L6038" t="s">
        <v>17313</v>
      </c>
      <c r="M6038" t="s">
        <v>17314</v>
      </c>
      <c r="N6038">
        <v>0.87972222200000005</v>
      </c>
      <c r="O6038">
        <v>0</v>
      </c>
      <c r="P6038">
        <v>260</v>
      </c>
      <c r="Q6038">
        <v>0</v>
      </c>
      <c r="R6038">
        <v>0</v>
      </c>
      <c r="S6038">
        <v>2</v>
      </c>
      <c r="T6038">
        <v>104</v>
      </c>
      <c r="U6038">
        <v>0</v>
      </c>
      <c r="V6038">
        <v>0</v>
      </c>
      <c r="W6038">
        <v>0</v>
      </c>
      <c r="X6038">
        <v>58.220101560617756</v>
      </c>
      <c r="Y6038">
        <v>0</v>
      </c>
      <c r="Z6038">
        <v>0</v>
      </c>
      <c r="AA6038">
        <v>9.0591491936043269</v>
      </c>
      <c r="AB6038">
        <v>65.717508415127483</v>
      </c>
      <c r="AC6038">
        <v>0</v>
      </c>
      <c r="AD6038">
        <v>0</v>
      </c>
      <c r="AE6038">
        <v>132.99675916934956</v>
      </c>
    </row>
    <row r="6039" spans="1:31" x14ac:dyDescent="0.25">
      <c r="A6039">
        <v>2365069</v>
      </c>
      <c r="B6039">
        <v>1</v>
      </c>
      <c r="C6039" t="s">
        <v>80</v>
      </c>
      <c r="D6039" t="s">
        <v>90</v>
      </c>
      <c r="E6039" t="s">
        <v>148</v>
      </c>
      <c r="F6039" t="s">
        <v>17315</v>
      </c>
      <c r="G6039" t="s">
        <v>160</v>
      </c>
      <c r="H6039" t="s">
        <v>151</v>
      </c>
      <c r="I6039" t="s">
        <v>136</v>
      </c>
      <c r="J6039" t="s">
        <v>137</v>
      </c>
      <c r="K6039" t="s">
        <v>138</v>
      </c>
      <c r="L6039" t="s">
        <v>17316</v>
      </c>
      <c r="M6039" t="s">
        <v>17317</v>
      </c>
      <c r="N6039">
        <v>1.5972222220000001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5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0.65635672865174344</v>
      </c>
      <c r="AC6039">
        <v>0</v>
      </c>
      <c r="AD6039">
        <v>0</v>
      </c>
      <c r="AE6039">
        <v>0.65635672865174344</v>
      </c>
    </row>
    <row r="6040" spans="1:31" x14ac:dyDescent="0.25">
      <c r="A6040">
        <v>2364677</v>
      </c>
      <c r="B6040">
        <v>1</v>
      </c>
      <c r="C6040" t="s">
        <v>80</v>
      </c>
      <c r="D6040" t="s">
        <v>93</v>
      </c>
      <c r="E6040" t="s">
        <v>154</v>
      </c>
      <c r="F6040" t="s">
        <v>855</v>
      </c>
      <c r="G6040" t="s">
        <v>252</v>
      </c>
      <c r="H6040" t="s">
        <v>151</v>
      </c>
      <c r="I6040" t="s">
        <v>136</v>
      </c>
      <c r="J6040" t="s">
        <v>137</v>
      </c>
      <c r="K6040" t="s">
        <v>245</v>
      </c>
      <c r="L6040" t="s">
        <v>17318</v>
      </c>
      <c r="M6040" t="s">
        <v>17319</v>
      </c>
      <c r="N6040">
        <v>8.5672222219999998</v>
      </c>
      <c r="O6040">
        <v>0</v>
      </c>
      <c r="P6040">
        <v>15</v>
      </c>
      <c r="Q6040">
        <v>0</v>
      </c>
      <c r="R6040">
        <v>9</v>
      </c>
      <c r="S6040">
        <v>0</v>
      </c>
      <c r="T6040">
        <v>3</v>
      </c>
      <c r="U6040">
        <v>0</v>
      </c>
      <c r="V6040">
        <v>0</v>
      </c>
      <c r="W6040">
        <v>0</v>
      </c>
      <c r="X6040">
        <v>31.411219717142277</v>
      </c>
      <c r="Y6040">
        <v>0</v>
      </c>
      <c r="Z6040">
        <v>123.15080736391451</v>
      </c>
      <c r="AA6040">
        <v>0</v>
      </c>
      <c r="AB6040">
        <v>9.5487944953914283</v>
      </c>
      <c r="AC6040">
        <v>0</v>
      </c>
      <c r="AD6040">
        <v>0</v>
      </c>
      <c r="AE6040">
        <v>164.11082157644822</v>
      </c>
    </row>
    <row r="6041" spans="1:31" x14ac:dyDescent="0.25">
      <c r="A6041">
        <v>2364717</v>
      </c>
      <c r="B6041">
        <v>1</v>
      </c>
      <c r="C6041" t="s">
        <v>81</v>
      </c>
      <c r="D6041" t="s">
        <v>128</v>
      </c>
      <c r="E6041" t="s">
        <v>148</v>
      </c>
      <c r="F6041" t="s">
        <v>17320</v>
      </c>
      <c r="G6041" t="s">
        <v>150</v>
      </c>
      <c r="H6041" t="s">
        <v>151</v>
      </c>
      <c r="I6041" t="s">
        <v>136</v>
      </c>
      <c r="J6041" t="s">
        <v>137</v>
      </c>
      <c r="K6041" t="s">
        <v>138</v>
      </c>
      <c r="L6041" t="s">
        <v>17321</v>
      </c>
      <c r="M6041" t="s">
        <v>17322</v>
      </c>
      <c r="N6041">
        <v>2.420555555</v>
      </c>
      <c r="O6041">
        <v>0</v>
      </c>
      <c r="P6041">
        <v>9</v>
      </c>
      <c r="Q6041">
        <v>0</v>
      </c>
      <c r="R6041">
        <v>0</v>
      </c>
      <c r="S6041">
        <v>0</v>
      </c>
      <c r="T6041">
        <v>2</v>
      </c>
      <c r="U6041">
        <v>0</v>
      </c>
      <c r="V6041">
        <v>0</v>
      </c>
      <c r="W6041">
        <v>0</v>
      </c>
      <c r="X6041">
        <v>5.574009434109942</v>
      </c>
      <c r="Y6041">
        <v>0</v>
      </c>
      <c r="Z6041">
        <v>0</v>
      </c>
      <c r="AA6041">
        <v>0</v>
      </c>
      <c r="AB6041">
        <v>2.2480310551236058</v>
      </c>
      <c r="AC6041">
        <v>0</v>
      </c>
      <c r="AD6041">
        <v>0</v>
      </c>
      <c r="AE6041">
        <v>7.8220404892335473</v>
      </c>
    </row>
    <row r="6042" spans="1:31" x14ac:dyDescent="0.25">
      <c r="A6042">
        <v>2364883</v>
      </c>
      <c r="B6042">
        <v>1</v>
      </c>
      <c r="C6042" t="s">
        <v>80</v>
      </c>
      <c r="D6042" t="s">
        <v>110</v>
      </c>
      <c r="E6042" t="s">
        <v>148</v>
      </c>
      <c r="F6042" t="s">
        <v>17323</v>
      </c>
      <c r="G6042" t="s">
        <v>160</v>
      </c>
      <c r="H6042" t="s">
        <v>151</v>
      </c>
      <c r="I6042" t="s">
        <v>136</v>
      </c>
      <c r="J6042" t="s">
        <v>137</v>
      </c>
      <c r="K6042" t="s">
        <v>138</v>
      </c>
      <c r="L6042" t="s">
        <v>17324</v>
      </c>
      <c r="M6042" t="s">
        <v>17325</v>
      </c>
      <c r="N6042">
        <v>0.95972222200000001</v>
      </c>
      <c r="O6042">
        <v>0</v>
      </c>
      <c r="P6042">
        <v>4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1.9495624385273091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1.9495624385273091</v>
      </c>
    </row>
    <row r="6043" spans="1:31" x14ac:dyDescent="0.25">
      <c r="A6043">
        <v>2364597</v>
      </c>
      <c r="B6043">
        <v>1</v>
      </c>
      <c r="C6043" t="s">
        <v>80</v>
      </c>
      <c r="D6043" t="s">
        <v>93</v>
      </c>
      <c r="E6043" t="s">
        <v>225</v>
      </c>
      <c r="F6043" t="s">
        <v>7091</v>
      </c>
      <c r="G6043" t="s">
        <v>219</v>
      </c>
      <c r="H6043" t="s">
        <v>151</v>
      </c>
      <c r="I6043" t="s">
        <v>136</v>
      </c>
      <c r="J6043" t="s">
        <v>137</v>
      </c>
      <c r="K6043" t="s">
        <v>138</v>
      </c>
      <c r="L6043" t="s">
        <v>17326</v>
      </c>
      <c r="M6043" t="s">
        <v>17327</v>
      </c>
      <c r="N6043">
        <v>0.995</v>
      </c>
      <c r="O6043">
        <v>0</v>
      </c>
      <c r="P6043">
        <v>53</v>
      </c>
      <c r="Q6043">
        <v>0</v>
      </c>
      <c r="R6043">
        <v>3</v>
      </c>
      <c r="S6043">
        <v>0</v>
      </c>
      <c r="T6043">
        <v>17</v>
      </c>
      <c r="U6043">
        <v>0</v>
      </c>
      <c r="V6043">
        <v>0</v>
      </c>
      <c r="W6043">
        <v>0</v>
      </c>
      <c r="X6043">
        <v>17.124539323773114</v>
      </c>
      <c r="Y6043">
        <v>0</v>
      </c>
      <c r="Z6043">
        <v>10.591144568887747</v>
      </c>
      <c r="AA6043">
        <v>0</v>
      </c>
      <c r="AB6043">
        <v>14.084340862607991</v>
      </c>
      <c r="AC6043">
        <v>0</v>
      </c>
      <c r="AD6043">
        <v>0</v>
      </c>
      <c r="AE6043">
        <v>41.800024755268851</v>
      </c>
    </row>
    <row r="6044" spans="1:31" x14ac:dyDescent="0.25">
      <c r="A6044">
        <v>2364909</v>
      </c>
      <c r="B6044">
        <v>1</v>
      </c>
      <c r="C6044" t="s">
        <v>80</v>
      </c>
      <c r="D6044" t="s">
        <v>94</v>
      </c>
      <c r="E6044" t="s">
        <v>166</v>
      </c>
      <c r="F6044" t="s">
        <v>7765</v>
      </c>
      <c r="G6044" t="s">
        <v>168</v>
      </c>
      <c r="H6044" t="s">
        <v>135</v>
      </c>
      <c r="I6044" t="s">
        <v>653</v>
      </c>
      <c r="J6044" t="s">
        <v>137</v>
      </c>
      <c r="K6044" t="s">
        <v>138</v>
      </c>
      <c r="L6044" t="s">
        <v>17328</v>
      </c>
      <c r="M6044" t="s">
        <v>17329</v>
      </c>
      <c r="N6044">
        <v>5.55555E-4</v>
      </c>
      <c r="O6044">
        <v>0</v>
      </c>
      <c r="P6044">
        <v>983</v>
      </c>
      <c r="Q6044">
        <v>62</v>
      </c>
      <c r="R6044">
        <v>303</v>
      </c>
      <c r="S6044">
        <v>25</v>
      </c>
      <c r="T6044">
        <v>174</v>
      </c>
      <c r="U6044">
        <v>9</v>
      </c>
      <c r="V6044">
        <v>0</v>
      </c>
      <c r="W6044">
        <v>0</v>
      </c>
      <c r="X6044">
        <v>0.17586436993813298</v>
      </c>
      <c r="Y6044">
        <v>0.19391658945911328</v>
      </c>
      <c r="Z6044">
        <v>0.8623769335160083</v>
      </c>
      <c r="AA6044">
        <v>5.6499332251833297E-2</v>
      </c>
      <c r="AB6044">
        <v>0.19170698330114555</v>
      </c>
      <c r="AC6044">
        <v>0.29503699821836332</v>
      </c>
      <c r="AD6044">
        <v>0</v>
      </c>
      <c r="AE6044">
        <v>1.7754012066845968</v>
      </c>
    </row>
    <row r="6045" spans="1:31" x14ac:dyDescent="0.25">
      <c r="A6045">
        <v>2364740</v>
      </c>
      <c r="B6045">
        <v>1</v>
      </c>
      <c r="C6045" t="s">
        <v>80</v>
      </c>
      <c r="D6045" t="s">
        <v>88</v>
      </c>
      <c r="E6045" t="s">
        <v>132</v>
      </c>
      <c r="F6045" t="s">
        <v>17330</v>
      </c>
      <c r="G6045" t="s">
        <v>244</v>
      </c>
      <c r="H6045" t="s">
        <v>135</v>
      </c>
      <c r="I6045" t="s">
        <v>136</v>
      </c>
      <c r="J6045" t="s">
        <v>137</v>
      </c>
      <c r="K6045" t="s">
        <v>245</v>
      </c>
      <c r="L6045" t="s">
        <v>17331</v>
      </c>
      <c r="M6045" t="s">
        <v>17332</v>
      </c>
      <c r="N6045">
        <v>9.1552777770000002</v>
      </c>
      <c r="O6045">
        <v>0</v>
      </c>
      <c r="P6045">
        <v>59</v>
      </c>
      <c r="Q6045">
        <v>0</v>
      </c>
      <c r="R6045">
        <v>0</v>
      </c>
      <c r="S6045">
        <v>0</v>
      </c>
      <c r="T6045">
        <v>16</v>
      </c>
      <c r="U6045">
        <v>0</v>
      </c>
      <c r="V6045">
        <v>0</v>
      </c>
      <c r="W6045">
        <v>0</v>
      </c>
      <c r="X6045">
        <v>178.82683694302008</v>
      </c>
      <c r="Y6045">
        <v>0</v>
      </c>
      <c r="Z6045">
        <v>0</v>
      </c>
      <c r="AA6045">
        <v>0</v>
      </c>
      <c r="AB6045">
        <v>210.77793054150456</v>
      </c>
      <c r="AC6045">
        <v>0</v>
      </c>
      <c r="AD6045">
        <v>0</v>
      </c>
      <c r="AE6045">
        <v>389.60476748452464</v>
      </c>
    </row>
    <row r="6046" spans="1:31" x14ac:dyDescent="0.25">
      <c r="A6046">
        <v>2364889</v>
      </c>
      <c r="B6046">
        <v>1</v>
      </c>
      <c r="C6046" t="s">
        <v>81</v>
      </c>
      <c r="D6046" t="s">
        <v>128</v>
      </c>
      <c r="E6046" t="s">
        <v>148</v>
      </c>
      <c r="F6046" t="s">
        <v>17333</v>
      </c>
      <c r="G6046" t="s">
        <v>181</v>
      </c>
      <c r="H6046" t="s">
        <v>151</v>
      </c>
      <c r="I6046" t="s">
        <v>136</v>
      </c>
      <c r="J6046" t="s">
        <v>137</v>
      </c>
      <c r="K6046" t="s">
        <v>138</v>
      </c>
      <c r="L6046" t="s">
        <v>17334</v>
      </c>
      <c r="M6046" t="s">
        <v>17335</v>
      </c>
      <c r="N6046">
        <v>0.87166666599999998</v>
      </c>
      <c r="O6046">
        <v>0</v>
      </c>
      <c r="P6046">
        <v>3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0.41951954200390562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0.41951954200390562</v>
      </c>
    </row>
    <row r="6047" spans="1:31" x14ac:dyDescent="0.25">
      <c r="A6047">
        <v>2365138</v>
      </c>
      <c r="B6047">
        <v>1</v>
      </c>
      <c r="C6047" t="s">
        <v>81</v>
      </c>
      <c r="D6047" t="s">
        <v>115</v>
      </c>
      <c r="E6047" t="s">
        <v>225</v>
      </c>
      <c r="F6047" t="s">
        <v>17336</v>
      </c>
      <c r="G6047" t="s">
        <v>219</v>
      </c>
      <c r="H6047" t="s">
        <v>151</v>
      </c>
      <c r="I6047" t="s">
        <v>136</v>
      </c>
      <c r="J6047" t="s">
        <v>137</v>
      </c>
      <c r="K6047" t="s">
        <v>138</v>
      </c>
      <c r="L6047" t="s">
        <v>17337</v>
      </c>
      <c r="M6047" t="s">
        <v>17338</v>
      </c>
      <c r="N6047">
        <v>1.7052777770000001</v>
      </c>
      <c r="O6047">
        <v>0</v>
      </c>
      <c r="P6047">
        <v>6</v>
      </c>
      <c r="Q6047">
        <v>0</v>
      </c>
      <c r="R6047">
        <v>1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2.7149815799374006</v>
      </c>
      <c r="Y6047">
        <v>0</v>
      </c>
      <c r="Z6047">
        <v>0.31696203230583497</v>
      </c>
      <c r="AA6047">
        <v>0</v>
      </c>
      <c r="AB6047">
        <v>0</v>
      </c>
      <c r="AC6047">
        <v>0</v>
      </c>
      <c r="AD6047">
        <v>0</v>
      </c>
      <c r="AE6047">
        <v>3.0319436122432357</v>
      </c>
    </row>
    <row r="6048" spans="1:31" x14ac:dyDescent="0.25">
      <c r="A6048">
        <v>2364760</v>
      </c>
      <c r="B6048">
        <v>1</v>
      </c>
      <c r="C6048" t="s">
        <v>80</v>
      </c>
      <c r="D6048" t="s">
        <v>93</v>
      </c>
      <c r="E6048" t="s">
        <v>166</v>
      </c>
      <c r="F6048" t="s">
        <v>4177</v>
      </c>
      <c r="G6048" t="s">
        <v>244</v>
      </c>
      <c r="H6048" t="s">
        <v>135</v>
      </c>
      <c r="I6048" t="s">
        <v>136</v>
      </c>
      <c r="J6048" t="s">
        <v>137</v>
      </c>
      <c r="K6048" t="s">
        <v>245</v>
      </c>
      <c r="L6048" t="s">
        <v>17339</v>
      </c>
      <c r="M6048" t="s">
        <v>17340</v>
      </c>
      <c r="N6048">
        <v>7.159444444</v>
      </c>
      <c r="O6048">
        <v>0</v>
      </c>
      <c r="P6048">
        <v>691</v>
      </c>
      <c r="Q6048">
        <v>16</v>
      </c>
      <c r="R6048">
        <v>196</v>
      </c>
      <c r="S6048">
        <v>8</v>
      </c>
      <c r="T6048">
        <v>201</v>
      </c>
      <c r="U6048">
        <v>0</v>
      </c>
      <c r="V6048">
        <v>0</v>
      </c>
      <c r="W6048">
        <v>0</v>
      </c>
      <c r="X6048">
        <v>2466.2114641700846</v>
      </c>
      <c r="Y6048">
        <v>1354.528723515142</v>
      </c>
      <c r="Z6048">
        <v>5485.477129455574</v>
      </c>
      <c r="AA6048">
        <v>894.36109152490837</v>
      </c>
      <c r="AB6048">
        <v>3835.8792496876122</v>
      </c>
      <c r="AC6048">
        <v>0</v>
      </c>
      <c r="AD6048">
        <v>0</v>
      </c>
      <c r="AE6048">
        <v>14036.45765835332</v>
      </c>
    </row>
    <row r="6049" spans="1:31" x14ac:dyDescent="0.25">
      <c r="A6049">
        <v>2365227</v>
      </c>
      <c r="B6049">
        <v>1</v>
      </c>
      <c r="C6049" t="s">
        <v>81</v>
      </c>
      <c r="D6049" t="s">
        <v>120</v>
      </c>
      <c r="E6049" t="s">
        <v>148</v>
      </c>
      <c r="F6049" t="s">
        <v>17341</v>
      </c>
      <c r="G6049" t="s">
        <v>160</v>
      </c>
      <c r="H6049" t="s">
        <v>151</v>
      </c>
      <c r="I6049" t="s">
        <v>136</v>
      </c>
      <c r="J6049" t="s">
        <v>137</v>
      </c>
      <c r="K6049" t="s">
        <v>138</v>
      </c>
      <c r="L6049" t="s">
        <v>17342</v>
      </c>
      <c r="M6049" t="s">
        <v>17343</v>
      </c>
      <c r="N6049">
        <v>0.74305555499999998</v>
      </c>
      <c r="O6049">
        <v>0</v>
      </c>
      <c r="P6049">
        <v>1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7.5727480287249987E-2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7.5727480287249987E-2</v>
      </c>
    </row>
    <row r="6050" spans="1:31" x14ac:dyDescent="0.25">
      <c r="A6050">
        <v>2364872</v>
      </c>
      <c r="B6050">
        <v>1</v>
      </c>
      <c r="C6050" t="s">
        <v>80</v>
      </c>
      <c r="D6050" t="s">
        <v>93</v>
      </c>
      <c r="E6050" t="s">
        <v>148</v>
      </c>
      <c r="F6050" t="s">
        <v>17344</v>
      </c>
      <c r="G6050" t="s">
        <v>160</v>
      </c>
      <c r="H6050" t="s">
        <v>151</v>
      </c>
      <c r="I6050" t="s">
        <v>136</v>
      </c>
      <c r="J6050" t="s">
        <v>137</v>
      </c>
      <c r="K6050" t="s">
        <v>138</v>
      </c>
      <c r="L6050" t="s">
        <v>17345</v>
      </c>
      <c r="M6050" t="s">
        <v>17346</v>
      </c>
      <c r="N6050">
        <v>1.881388888</v>
      </c>
      <c r="O6050">
        <v>0</v>
      </c>
      <c r="P6050">
        <v>1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0.17097244552358001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0.17097244552358001</v>
      </c>
    </row>
    <row r="6051" spans="1:31" x14ac:dyDescent="0.25">
      <c r="A6051">
        <v>2365058</v>
      </c>
      <c r="B6051">
        <v>1</v>
      </c>
      <c r="C6051" t="s">
        <v>81</v>
      </c>
      <c r="D6051" t="s">
        <v>119</v>
      </c>
      <c r="E6051" t="s">
        <v>154</v>
      </c>
      <c r="F6051" t="s">
        <v>17347</v>
      </c>
      <c r="G6051" t="s">
        <v>299</v>
      </c>
      <c r="H6051" t="s">
        <v>151</v>
      </c>
      <c r="I6051" t="s">
        <v>136</v>
      </c>
      <c r="J6051" t="s">
        <v>137</v>
      </c>
      <c r="K6051" t="s">
        <v>138</v>
      </c>
      <c r="L6051" t="s">
        <v>17348</v>
      </c>
      <c r="M6051" t="s">
        <v>17349</v>
      </c>
      <c r="N6051">
        <v>1.8291666660000001</v>
      </c>
      <c r="O6051">
        <v>0</v>
      </c>
      <c r="P6051">
        <v>39</v>
      </c>
      <c r="Q6051">
        <v>0</v>
      </c>
      <c r="R6051">
        <v>9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13.31806905689491</v>
      </c>
      <c r="Y6051">
        <v>0</v>
      </c>
      <c r="Z6051">
        <v>38.936810895076086</v>
      </c>
      <c r="AA6051">
        <v>0</v>
      </c>
      <c r="AB6051">
        <v>0</v>
      </c>
      <c r="AC6051">
        <v>0</v>
      </c>
      <c r="AD6051">
        <v>0</v>
      </c>
      <c r="AE6051">
        <v>52.254879951970992</v>
      </c>
    </row>
    <row r="6052" spans="1:31" x14ac:dyDescent="0.25">
      <c r="A6052">
        <v>2365081</v>
      </c>
      <c r="B6052">
        <v>1</v>
      </c>
      <c r="C6052" t="s">
        <v>80</v>
      </c>
      <c r="D6052" t="s">
        <v>96</v>
      </c>
      <c r="E6052" t="s">
        <v>148</v>
      </c>
      <c r="F6052" t="s">
        <v>17350</v>
      </c>
      <c r="G6052" t="s">
        <v>160</v>
      </c>
      <c r="H6052" t="s">
        <v>151</v>
      </c>
      <c r="I6052" t="s">
        <v>136</v>
      </c>
      <c r="J6052" t="s">
        <v>137</v>
      </c>
      <c r="K6052" t="s">
        <v>138</v>
      </c>
      <c r="L6052" t="s">
        <v>17351</v>
      </c>
      <c r="M6052" t="s">
        <v>17352</v>
      </c>
      <c r="N6052">
        <v>1.4808333330000001</v>
      </c>
      <c r="O6052">
        <v>0</v>
      </c>
      <c r="P6052">
        <v>1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0.97063655458790998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0.97063655458790998</v>
      </c>
    </row>
    <row r="6053" spans="1:31" x14ac:dyDescent="0.25">
      <c r="A6053">
        <v>2365181</v>
      </c>
      <c r="B6053">
        <v>1</v>
      </c>
      <c r="C6053" t="s">
        <v>80</v>
      </c>
      <c r="D6053" t="s">
        <v>107</v>
      </c>
      <c r="E6053" t="s">
        <v>148</v>
      </c>
      <c r="F6053" t="s">
        <v>17353</v>
      </c>
      <c r="G6053" t="s">
        <v>240</v>
      </c>
      <c r="H6053" t="s">
        <v>151</v>
      </c>
      <c r="I6053" t="s">
        <v>136</v>
      </c>
      <c r="J6053" t="s">
        <v>137</v>
      </c>
      <c r="K6053" t="s">
        <v>138</v>
      </c>
      <c r="L6053" t="s">
        <v>17354</v>
      </c>
      <c r="M6053" t="s">
        <v>17355</v>
      </c>
      <c r="N6053">
        <v>2.7180555549999998</v>
      </c>
      <c r="O6053">
        <v>0</v>
      </c>
      <c r="P6053">
        <v>1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0.64853346152790226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0.64853346152790226</v>
      </c>
    </row>
    <row r="6054" spans="1:31" x14ac:dyDescent="0.25">
      <c r="A6054">
        <v>2364640</v>
      </c>
      <c r="B6054">
        <v>1</v>
      </c>
      <c r="C6054" t="s">
        <v>81</v>
      </c>
      <c r="D6054" t="s">
        <v>120</v>
      </c>
      <c r="E6054" t="s">
        <v>171</v>
      </c>
      <c r="F6054" t="s">
        <v>904</v>
      </c>
      <c r="G6054" t="s">
        <v>168</v>
      </c>
      <c r="H6054" t="s">
        <v>135</v>
      </c>
      <c r="I6054" t="s">
        <v>136</v>
      </c>
      <c r="J6054" t="s">
        <v>137</v>
      </c>
      <c r="K6054" t="s">
        <v>138</v>
      </c>
      <c r="L6054" t="s">
        <v>17356</v>
      </c>
      <c r="M6054" t="s">
        <v>17357</v>
      </c>
      <c r="N6054">
        <v>0.92749999999999999</v>
      </c>
      <c r="O6054">
        <v>0</v>
      </c>
      <c r="P6054">
        <v>0</v>
      </c>
      <c r="Q6054">
        <v>38</v>
      </c>
      <c r="R6054">
        <v>43</v>
      </c>
      <c r="S6054">
        <v>6</v>
      </c>
      <c r="T6054">
        <v>1</v>
      </c>
      <c r="U6054">
        <v>0</v>
      </c>
      <c r="V6054">
        <v>0</v>
      </c>
      <c r="W6054">
        <v>0</v>
      </c>
      <c r="X6054">
        <v>0</v>
      </c>
      <c r="Y6054">
        <v>249.53486185668325</v>
      </c>
      <c r="Z6054">
        <v>214.20472370945586</v>
      </c>
      <c r="AA6054">
        <v>16.251260691324301</v>
      </c>
      <c r="AB6054">
        <v>1.7525010737551943</v>
      </c>
      <c r="AC6054">
        <v>0</v>
      </c>
      <c r="AD6054">
        <v>0</v>
      </c>
      <c r="AE6054">
        <v>481.74334733121862</v>
      </c>
    </row>
    <row r="6055" spans="1:31" x14ac:dyDescent="0.25">
      <c r="A6055">
        <v>2364686</v>
      </c>
      <c r="B6055">
        <v>1</v>
      </c>
      <c r="C6055" t="s">
        <v>80</v>
      </c>
      <c r="D6055" t="s">
        <v>97</v>
      </c>
      <c r="E6055" t="s">
        <v>225</v>
      </c>
      <c r="F6055" t="s">
        <v>17358</v>
      </c>
      <c r="G6055" t="s">
        <v>244</v>
      </c>
      <c r="H6055" t="s">
        <v>151</v>
      </c>
      <c r="I6055" t="s">
        <v>136</v>
      </c>
      <c r="J6055" t="s">
        <v>137</v>
      </c>
      <c r="K6055" t="s">
        <v>245</v>
      </c>
      <c r="L6055" t="s">
        <v>17359</v>
      </c>
      <c r="M6055" t="s">
        <v>17360</v>
      </c>
      <c r="N6055">
        <v>8.4780555549999992</v>
      </c>
      <c r="O6055">
        <v>0</v>
      </c>
      <c r="P6055">
        <v>64</v>
      </c>
      <c r="Q6055">
        <v>0</v>
      </c>
      <c r="R6055">
        <v>0</v>
      </c>
      <c r="S6055">
        <v>0</v>
      </c>
      <c r="T6055">
        <v>3</v>
      </c>
      <c r="U6055">
        <v>0</v>
      </c>
      <c r="V6055">
        <v>0</v>
      </c>
      <c r="W6055">
        <v>0</v>
      </c>
      <c r="X6055">
        <v>236.71214987290304</v>
      </c>
      <c r="Y6055">
        <v>0</v>
      </c>
      <c r="Z6055">
        <v>0</v>
      </c>
      <c r="AA6055">
        <v>0</v>
      </c>
      <c r="AB6055">
        <v>35.962620427191574</v>
      </c>
      <c r="AC6055">
        <v>0</v>
      </c>
      <c r="AD6055">
        <v>0</v>
      </c>
      <c r="AE6055">
        <v>272.67477030009462</v>
      </c>
    </row>
    <row r="6056" spans="1:31" x14ac:dyDescent="0.25">
      <c r="A6056">
        <v>2364772</v>
      </c>
      <c r="B6056">
        <v>1</v>
      </c>
      <c r="C6056" t="s">
        <v>80</v>
      </c>
      <c r="D6056" t="s">
        <v>84</v>
      </c>
      <c r="E6056" t="s">
        <v>154</v>
      </c>
      <c r="F6056" t="s">
        <v>17361</v>
      </c>
      <c r="G6056" t="s">
        <v>244</v>
      </c>
      <c r="H6056" t="s">
        <v>151</v>
      </c>
      <c r="I6056" t="s">
        <v>136</v>
      </c>
      <c r="J6056" t="s">
        <v>137</v>
      </c>
      <c r="K6056" t="s">
        <v>245</v>
      </c>
      <c r="L6056" t="s">
        <v>17362</v>
      </c>
      <c r="M6056" t="s">
        <v>17363</v>
      </c>
      <c r="N6056">
        <v>0.44444444399999999</v>
      </c>
      <c r="O6056">
        <v>0</v>
      </c>
      <c r="P6056">
        <v>173</v>
      </c>
      <c r="Q6056">
        <v>0</v>
      </c>
      <c r="R6056">
        <v>0</v>
      </c>
      <c r="S6056">
        <v>0</v>
      </c>
      <c r="T6056">
        <v>31</v>
      </c>
      <c r="U6056">
        <v>0</v>
      </c>
      <c r="V6056">
        <v>0</v>
      </c>
      <c r="W6056">
        <v>0</v>
      </c>
      <c r="X6056">
        <v>23.035507533460009</v>
      </c>
      <c r="Y6056">
        <v>0</v>
      </c>
      <c r="Z6056">
        <v>0</v>
      </c>
      <c r="AA6056">
        <v>0</v>
      </c>
      <c r="AB6056">
        <v>18.473259385844003</v>
      </c>
      <c r="AC6056">
        <v>0</v>
      </c>
      <c r="AD6056">
        <v>0</v>
      </c>
      <c r="AE6056">
        <v>41.508766919304009</v>
      </c>
    </row>
    <row r="6057" spans="1:31" x14ac:dyDescent="0.25">
      <c r="A6057">
        <v>2364832</v>
      </c>
      <c r="B6057">
        <v>1</v>
      </c>
      <c r="C6057" t="s">
        <v>80</v>
      </c>
      <c r="D6057" t="s">
        <v>93</v>
      </c>
      <c r="E6057" t="s">
        <v>166</v>
      </c>
      <c r="F6057" t="s">
        <v>2842</v>
      </c>
      <c r="G6057" t="s">
        <v>1077</v>
      </c>
      <c r="H6057" t="s">
        <v>135</v>
      </c>
      <c r="I6057" t="s">
        <v>136</v>
      </c>
      <c r="J6057" t="s">
        <v>137</v>
      </c>
      <c r="K6057" t="s">
        <v>138</v>
      </c>
      <c r="L6057" t="s">
        <v>17364</v>
      </c>
      <c r="M6057" t="s">
        <v>17365</v>
      </c>
      <c r="N6057">
        <v>0.67833333299999998</v>
      </c>
      <c r="O6057">
        <v>0</v>
      </c>
      <c r="P6057">
        <v>191</v>
      </c>
      <c r="Q6057">
        <v>37</v>
      </c>
      <c r="R6057">
        <v>283</v>
      </c>
      <c r="S6057">
        <v>4</v>
      </c>
      <c r="T6057">
        <v>107</v>
      </c>
      <c r="U6057">
        <v>0</v>
      </c>
      <c r="V6057">
        <v>0</v>
      </c>
      <c r="W6057">
        <v>0</v>
      </c>
      <c r="X6057">
        <v>88.264034993950688</v>
      </c>
      <c r="Y6057">
        <v>238.99594562974667</v>
      </c>
      <c r="Z6057">
        <v>627.37609642199823</v>
      </c>
      <c r="AA6057">
        <v>24.845003718490755</v>
      </c>
      <c r="AB6057">
        <v>197.40802528213158</v>
      </c>
      <c r="AC6057">
        <v>0</v>
      </c>
      <c r="AD6057">
        <v>0</v>
      </c>
      <c r="AE6057">
        <v>1176.8891060463179</v>
      </c>
    </row>
    <row r="6058" spans="1:31" x14ac:dyDescent="0.25">
      <c r="A6058">
        <v>2365164</v>
      </c>
      <c r="B6058">
        <v>1</v>
      </c>
      <c r="C6058" t="s">
        <v>80</v>
      </c>
      <c r="D6058" t="s">
        <v>96</v>
      </c>
      <c r="E6058" t="s">
        <v>225</v>
      </c>
      <c r="F6058" t="s">
        <v>8441</v>
      </c>
      <c r="G6058" t="s">
        <v>219</v>
      </c>
      <c r="H6058" t="s">
        <v>151</v>
      </c>
      <c r="I6058" t="s">
        <v>136</v>
      </c>
      <c r="J6058" t="s">
        <v>137</v>
      </c>
      <c r="K6058" t="s">
        <v>138</v>
      </c>
      <c r="L6058" t="s">
        <v>17366</v>
      </c>
      <c r="M6058" t="s">
        <v>17367</v>
      </c>
      <c r="N6058">
        <v>1.1850000000000001</v>
      </c>
      <c r="O6058">
        <v>0</v>
      </c>
      <c r="P6058">
        <v>21</v>
      </c>
      <c r="Q6058">
        <v>0</v>
      </c>
      <c r="R6058">
        <v>0</v>
      </c>
      <c r="S6058">
        <v>0</v>
      </c>
      <c r="T6058">
        <v>18</v>
      </c>
      <c r="U6058">
        <v>0</v>
      </c>
      <c r="V6058">
        <v>0</v>
      </c>
      <c r="W6058">
        <v>0</v>
      </c>
      <c r="X6058">
        <v>13.096723167408195</v>
      </c>
      <c r="Y6058">
        <v>0</v>
      </c>
      <c r="Z6058">
        <v>0</v>
      </c>
      <c r="AA6058">
        <v>0</v>
      </c>
      <c r="AB6058">
        <v>55.734454407881259</v>
      </c>
      <c r="AC6058">
        <v>0</v>
      </c>
      <c r="AD6058">
        <v>0</v>
      </c>
      <c r="AE6058">
        <v>68.831177575289459</v>
      </c>
    </row>
    <row r="6059" spans="1:31" x14ac:dyDescent="0.25">
      <c r="A6059">
        <v>2364626</v>
      </c>
      <c r="B6059">
        <v>1</v>
      </c>
      <c r="C6059" t="s">
        <v>81</v>
      </c>
      <c r="D6059" t="s">
        <v>121</v>
      </c>
      <c r="E6059" t="s">
        <v>154</v>
      </c>
      <c r="F6059" t="s">
        <v>17368</v>
      </c>
      <c r="G6059" t="s">
        <v>299</v>
      </c>
      <c r="H6059" t="s">
        <v>151</v>
      </c>
      <c r="I6059" t="s">
        <v>136</v>
      </c>
      <c r="J6059" t="s">
        <v>137</v>
      </c>
      <c r="K6059" t="s">
        <v>138</v>
      </c>
      <c r="L6059" t="s">
        <v>7883</v>
      </c>
      <c r="M6059" t="s">
        <v>17369</v>
      </c>
      <c r="N6059">
        <v>1.4330555549999999</v>
      </c>
      <c r="O6059">
        <v>0</v>
      </c>
      <c r="P6059">
        <v>24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1</v>
      </c>
      <c r="W6059">
        <v>0</v>
      </c>
      <c r="X6059">
        <v>5.216895858753781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193.14368064056629</v>
      </c>
      <c r="AE6059">
        <v>198.36057649932008</v>
      </c>
    </row>
    <row r="6060" spans="1:31" x14ac:dyDescent="0.25">
      <c r="A6060">
        <v>2365121</v>
      </c>
      <c r="B6060">
        <v>1</v>
      </c>
      <c r="C6060" t="s">
        <v>80</v>
      </c>
      <c r="D6060" t="s">
        <v>88</v>
      </c>
      <c r="E6060" t="s">
        <v>132</v>
      </c>
      <c r="F6060" t="s">
        <v>17370</v>
      </c>
      <c r="G6060" t="s">
        <v>489</v>
      </c>
      <c r="H6060" t="s">
        <v>135</v>
      </c>
      <c r="I6060" t="s">
        <v>136</v>
      </c>
      <c r="J6060" t="s">
        <v>137</v>
      </c>
      <c r="K6060" t="s">
        <v>138</v>
      </c>
      <c r="L6060" t="s">
        <v>17371</v>
      </c>
      <c r="M6060" t="s">
        <v>17372</v>
      </c>
      <c r="N6060">
        <v>2.4997222219999999</v>
      </c>
      <c r="O6060">
        <v>0</v>
      </c>
      <c r="P6060">
        <v>634</v>
      </c>
      <c r="Q6060">
        <v>0</v>
      </c>
      <c r="R6060">
        <v>0</v>
      </c>
      <c r="S6060">
        <v>0</v>
      </c>
      <c r="T6060">
        <v>42</v>
      </c>
      <c r="U6060">
        <v>0</v>
      </c>
      <c r="V6060">
        <v>0</v>
      </c>
      <c r="W6060">
        <v>0</v>
      </c>
      <c r="X6060">
        <v>629.48398905347221</v>
      </c>
      <c r="Y6060">
        <v>0</v>
      </c>
      <c r="Z6060">
        <v>0</v>
      </c>
      <c r="AA6060">
        <v>0</v>
      </c>
      <c r="AB6060">
        <v>104.04688620363606</v>
      </c>
      <c r="AC6060">
        <v>0</v>
      </c>
      <c r="AD6060">
        <v>0</v>
      </c>
      <c r="AE6060">
        <v>733.53087525710828</v>
      </c>
    </row>
    <row r="6061" spans="1:31" x14ac:dyDescent="0.25">
      <c r="A6061">
        <v>2365167</v>
      </c>
      <c r="B6061">
        <v>1</v>
      </c>
      <c r="C6061" t="s">
        <v>80</v>
      </c>
      <c r="D6061" t="s">
        <v>98</v>
      </c>
      <c r="E6061" t="s">
        <v>148</v>
      </c>
      <c r="F6061" t="s">
        <v>17373</v>
      </c>
      <c r="G6061" t="s">
        <v>160</v>
      </c>
      <c r="H6061" t="s">
        <v>151</v>
      </c>
      <c r="I6061" t="s">
        <v>136</v>
      </c>
      <c r="J6061" t="s">
        <v>137</v>
      </c>
      <c r="K6061" t="s">
        <v>138</v>
      </c>
      <c r="L6061" t="s">
        <v>17374</v>
      </c>
      <c r="M6061" t="s">
        <v>17375</v>
      </c>
      <c r="N6061">
        <v>0.94138888799999998</v>
      </c>
      <c r="O6061">
        <v>0</v>
      </c>
      <c r="P6061">
        <v>1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5.757311557794112E-2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5.757311557794112E-2</v>
      </c>
    </row>
    <row r="6062" spans="1:31" x14ac:dyDescent="0.25">
      <c r="A6062">
        <v>2364600</v>
      </c>
      <c r="B6062">
        <v>1</v>
      </c>
      <c r="C6062" t="s">
        <v>80</v>
      </c>
      <c r="D6062" t="s">
        <v>90</v>
      </c>
      <c r="E6062" t="s">
        <v>225</v>
      </c>
      <c r="F6062" t="s">
        <v>17376</v>
      </c>
      <c r="G6062" t="s">
        <v>219</v>
      </c>
      <c r="H6062" t="s">
        <v>151</v>
      </c>
      <c r="I6062" t="s">
        <v>136</v>
      </c>
      <c r="J6062" t="s">
        <v>137</v>
      </c>
      <c r="K6062" t="s">
        <v>138</v>
      </c>
      <c r="L6062" t="s">
        <v>17377</v>
      </c>
      <c r="M6062" t="s">
        <v>17378</v>
      </c>
      <c r="N6062">
        <v>2.1236111110000002</v>
      </c>
      <c r="O6062">
        <v>0</v>
      </c>
      <c r="P6062">
        <v>146</v>
      </c>
      <c r="Q6062">
        <v>0</v>
      </c>
      <c r="R6062">
        <v>0</v>
      </c>
      <c r="S6062">
        <v>0</v>
      </c>
      <c r="T6062">
        <v>20</v>
      </c>
      <c r="U6062">
        <v>0</v>
      </c>
      <c r="V6062">
        <v>0</v>
      </c>
      <c r="W6062">
        <v>0</v>
      </c>
      <c r="X6062">
        <v>85.747641683660433</v>
      </c>
      <c r="Y6062">
        <v>0</v>
      </c>
      <c r="Z6062">
        <v>0</v>
      </c>
      <c r="AA6062">
        <v>0</v>
      </c>
      <c r="AB6062">
        <v>47.257842644658659</v>
      </c>
      <c r="AC6062">
        <v>0</v>
      </c>
      <c r="AD6062">
        <v>0</v>
      </c>
      <c r="AE6062">
        <v>133.00548432831908</v>
      </c>
    </row>
    <row r="6063" spans="1:31" x14ac:dyDescent="0.25">
      <c r="A6063">
        <v>2364792</v>
      </c>
      <c r="B6063">
        <v>1</v>
      </c>
      <c r="C6063" t="s">
        <v>80</v>
      </c>
      <c r="D6063" t="s">
        <v>107</v>
      </c>
      <c r="E6063" t="s">
        <v>171</v>
      </c>
      <c r="F6063" t="s">
        <v>17379</v>
      </c>
      <c r="G6063" t="s">
        <v>244</v>
      </c>
      <c r="H6063" t="s">
        <v>135</v>
      </c>
      <c r="I6063" t="s">
        <v>136</v>
      </c>
      <c r="J6063" t="s">
        <v>137</v>
      </c>
      <c r="K6063" t="s">
        <v>245</v>
      </c>
      <c r="L6063" t="s">
        <v>17380</v>
      </c>
      <c r="M6063" t="s">
        <v>8149</v>
      </c>
      <c r="N6063">
        <v>7.2069444440000003</v>
      </c>
      <c r="O6063">
        <v>0</v>
      </c>
      <c r="P6063">
        <v>5</v>
      </c>
      <c r="Q6063">
        <v>0</v>
      </c>
      <c r="R6063">
        <v>15</v>
      </c>
      <c r="S6063">
        <v>2</v>
      </c>
      <c r="T6063">
        <v>1</v>
      </c>
      <c r="U6063">
        <v>0</v>
      </c>
      <c r="V6063">
        <v>0</v>
      </c>
      <c r="W6063">
        <v>0</v>
      </c>
      <c r="X6063">
        <v>2.9885206038604433</v>
      </c>
      <c r="Y6063">
        <v>0</v>
      </c>
      <c r="Z6063">
        <v>40.573369644844746</v>
      </c>
      <c r="AA6063">
        <v>11.119876270977825</v>
      </c>
      <c r="AB6063">
        <v>18.534936298432918</v>
      </c>
      <c r="AC6063">
        <v>0</v>
      </c>
      <c r="AD6063">
        <v>0</v>
      </c>
      <c r="AE6063">
        <v>73.216702818115934</v>
      </c>
    </row>
    <row r="6064" spans="1:31" x14ac:dyDescent="0.25">
      <c r="A6064">
        <v>2364786</v>
      </c>
      <c r="B6064">
        <v>1</v>
      </c>
      <c r="C6064" t="s">
        <v>80</v>
      </c>
      <c r="D6064" t="s">
        <v>107</v>
      </c>
      <c r="E6064" t="s">
        <v>132</v>
      </c>
      <c r="F6064" t="s">
        <v>17381</v>
      </c>
      <c r="G6064" t="s">
        <v>244</v>
      </c>
      <c r="H6064" t="s">
        <v>135</v>
      </c>
      <c r="I6064" t="s">
        <v>136</v>
      </c>
      <c r="J6064" t="s">
        <v>137</v>
      </c>
      <c r="K6064" t="s">
        <v>245</v>
      </c>
      <c r="L6064" t="s">
        <v>17382</v>
      </c>
      <c r="M6064" t="s">
        <v>17383</v>
      </c>
      <c r="N6064">
        <v>5.8211111109999996</v>
      </c>
      <c r="O6064">
        <v>0</v>
      </c>
      <c r="P6064">
        <v>331</v>
      </c>
      <c r="Q6064">
        <v>0</v>
      </c>
      <c r="R6064">
        <v>0</v>
      </c>
      <c r="S6064">
        <v>0</v>
      </c>
      <c r="T6064">
        <v>14</v>
      </c>
      <c r="U6064">
        <v>0</v>
      </c>
      <c r="V6064">
        <v>0</v>
      </c>
      <c r="W6064">
        <v>0</v>
      </c>
      <c r="X6064">
        <v>617.48650795050435</v>
      </c>
      <c r="Y6064">
        <v>0</v>
      </c>
      <c r="Z6064">
        <v>0</v>
      </c>
      <c r="AA6064">
        <v>0</v>
      </c>
      <c r="AB6064">
        <v>305.18518610304403</v>
      </c>
      <c r="AC6064">
        <v>0</v>
      </c>
      <c r="AD6064">
        <v>0</v>
      </c>
      <c r="AE6064">
        <v>922.67169405354844</v>
      </c>
    </row>
    <row r="6065" spans="1:31" x14ac:dyDescent="0.25">
      <c r="A6065">
        <v>2364749</v>
      </c>
      <c r="B6065">
        <v>1</v>
      </c>
      <c r="C6065" t="s">
        <v>80</v>
      </c>
      <c r="D6065" t="s">
        <v>102</v>
      </c>
      <c r="E6065" t="s">
        <v>225</v>
      </c>
      <c r="F6065" t="s">
        <v>17384</v>
      </c>
      <c r="G6065" t="s">
        <v>219</v>
      </c>
      <c r="H6065" t="s">
        <v>151</v>
      </c>
      <c r="I6065" t="s">
        <v>136</v>
      </c>
      <c r="J6065" t="s">
        <v>137</v>
      </c>
      <c r="K6065" t="s">
        <v>138</v>
      </c>
      <c r="L6065" t="s">
        <v>17385</v>
      </c>
      <c r="M6065" t="s">
        <v>17386</v>
      </c>
      <c r="N6065">
        <v>1.9313888880000001</v>
      </c>
      <c r="O6065">
        <v>0</v>
      </c>
      <c r="P6065">
        <v>31</v>
      </c>
      <c r="Q6065">
        <v>0</v>
      </c>
      <c r="R6065">
        <v>0</v>
      </c>
      <c r="S6065">
        <v>0</v>
      </c>
      <c r="T6065">
        <v>6</v>
      </c>
      <c r="U6065">
        <v>0</v>
      </c>
      <c r="V6065">
        <v>0</v>
      </c>
      <c r="W6065">
        <v>0</v>
      </c>
      <c r="X6065">
        <v>20.598782022254429</v>
      </c>
      <c r="Y6065">
        <v>0</v>
      </c>
      <c r="Z6065">
        <v>0</v>
      </c>
      <c r="AA6065">
        <v>0</v>
      </c>
      <c r="AB6065">
        <v>9.9644382032751118</v>
      </c>
      <c r="AC6065">
        <v>0</v>
      </c>
      <c r="AD6065">
        <v>0</v>
      </c>
      <c r="AE6065">
        <v>30.563220225529541</v>
      </c>
    </row>
    <row r="6066" spans="1:31" x14ac:dyDescent="0.25">
      <c r="A6066">
        <v>2365247</v>
      </c>
      <c r="B6066">
        <v>1</v>
      </c>
      <c r="C6066" t="s">
        <v>80</v>
      </c>
      <c r="D6066" t="s">
        <v>96</v>
      </c>
      <c r="E6066" t="s">
        <v>148</v>
      </c>
      <c r="F6066" t="s">
        <v>17387</v>
      </c>
      <c r="G6066" t="s">
        <v>240</v>
      </c>
      <c r="H6066" t="s">
        <v>151</v>
      </c>
      <c r="I6066" t="s">
        <v>136</v>
      </c>
      <c r="J6066" t="s">
        <v>137</v>
      </c>
      <c r="K6066" t="s">
        <v>138</v>
      </c>
      <c r="L6066" t="s">
        <v>17388</v>
      </c>
      <c r="M6066" t="s">
        <v>17389</v>
      </c>
      <c r="N6066">
        <v>1.871111111</v>
      </c>
      <c r="O6066">
        <v>0</v>
      </c>
      <c r="P6066">
        <v>2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0.84051947058891996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0.84051947058891996</v>
      </c>
    </row>
    <row r="6067" spans="1:31" x14ac:dyDescent="0.25">
      <c r="A6067">
        <v>2364683</v>
      </c>
      <c r="B6067">
        <v>1</v>
      </c>
      <c r="C6067" t="s">
        <v>81</v>
      </c>
      <c r="D6067" t="s">
        <v>113</v>
      </c>
      <c r="E6067" t="s">
        <v>166</v>
      </c>
      <c r="F6067" t="s">
        <v>17390</v>
      </c>
      <c r="G6067" t="s">
        <v>244</v>
      </c>
      <c r="H6067" t="s">
        <v>135</v>
      </c>
      <c r="I6067" t="s">
        <v>136</v>
      </c>
      <c r="J6067" t="s">
        <v>137</v>
      </c>
      <c r="K6067" t="s">
        <v>245</v>
      </c>
      <c r="L6067" t="s">
        <v>17391</v>
      </c>
      <c r="M6067" t="s">
        <v>17392</v>
      </c>
      <c r="N6067">
        <v>8.3658333329999994</v>
      </c>
      <c r="O6067">
        <v>7</v>
      </c>
      <c r="P6067">
        <v>58</v>
      </c>
      <c r="Q6067">
        <v>33</v>
      </c>
      <c r="R6067">
        <v>373</v>
      </c>
      <c r="S6067">
        <v>5</v>
      </c>
      <c r="T6067">
        <v>16</v>
      </c>
      <c r="U6067">
        <v>0</v>
      </c>
      <c r="V6067">
        <v>0</v>
      </c>
      <c r="W6067">
        <v>85.70079225374144</v>
      </c>
      <c r="X6067">
        <v>129.08193643226403</v>
      </c>
      <c r="Y6067">
        <v>1662.1845859076097</v>
      </c>
      <c r="Z6067">
        <v>5440.1596910413855</v>
      </c>
      <c r="AA6067">
        <v>62.535463198899194</v>
      </c>
      <c r="AB6067">
        <v>374.48069299221731</v>
      </c>
      <c r="AC6067">
        <v>0</v>
      </c>
      <c r="AD6067">
        <v>0</v>
      </c>
      <c r="AE6067">
        <v>7754.1431618261167</v>
      </c>
    </row>
    <row r="6068" spans="1:31" x14ac:dyDescent="0.25">
      <c r="A6068">
        <v>2364892</v>
      </c>
      <c r="B6068">
        <v>1</v>
      </c>
      <c r="C6068" t="s">
        <v>81</v>
      </c>
      <c r="D6068" t="s">
        <v>128</v>
      </c>
      <c r="E6068" t="s">
        <v>175</v>
      </c>
      <c r="F6068" t="s">
        <v>17393</v>
      </c>
      <c r="G6068" t="s">
        <v>284</v>
      </c>
      <c r="H6068" t="s">
        <v>151</v>
      </c>
      <c r="I6068" t="s">
        <v>136</v>
      </c>
      <c r="J6068" t="s">
        <v>137</v>
      </c>
      <c r="K6068" t="s">
        <v>138</v>
      </c>
      <c r="L6068" t="s">
        <v>17394</v>
      </c>
      <c r="M6068" t="s">
        <v>17395</v>
      </c>
      <c r="N6068">
        <v>5.7019444439999996</v>
      </c>
      <c r="O6068">
        <v>0</v>
      </c>
      <c r="P6068">
        <v>206</v>
      </c>
      <c r="Q6068">
        <v>0</v>
      </c>
      <c r="R6068">
        <v>0</v>
      </c>
      <c r="S6068">
        <v>0</v>
      </c>
      <c r="T6068">
        <v>27</v>
      </c>
      <c r="U6068">
        <v>0</v>
      </c>
      <c r="V6068">
        <v>0</v>
      </c>
      <c r="W6068">
        <v>0</v>
      </c>
      <c r="X6068">
        <v>377.10943998055455</v>
      </c>
      <c r="Y6068">
        <v>0</v>
      </c>
      <c r="Z6068">
        <v>0</v>
      </c>
      <c r="AA6068">
        <v>0</v>
      </c>
      <c r="AB6068">
        <v>398.6166491121582</v>
      </c>
      <c r="AC6068">
        <v>0</v>
      </c>
      <c r="AD6068">
        <v>0</v>
      </c>
      <c r="AE6068">
        <v>775.72608909271275</v>
      </c>
    </row>
    <row r="6069" spans="1:31" x14ac:dyDescent="0.25">
      <c r="A6069">
        <v>2365184</v>
      </c>
      <c r="B6069">
        <v>1</v>
      </c>
      <c r="C6069" t="s">
        <v>80</v>
      </c>
      <c r="D6069" t="s">
        <v>83</v>
      </c>
      <c r="E6069" t="s">
        <v>148</v>
      </c>
      <c r="F6069" t="s">
        <v>17396</v>
      </c>
      <c r="G6069" t="s">
        <v>160</v>
      </c>
      <c r="H6069" t="s">
        <v>151</v>
      </c>
      <c r="I6069" t="s">
        <v>136</v>
      </c>
      <c r="J6069" t="s">
        <v>137</v>
      </c>
      <c r="K6069" t="s">
        <v>138</v>
      </c>
      <c r="L6069" t="s">
        <v>17397</v>
      </c>
      <c r="M6069" t="s">
        <v>17398</v>
      </c>
      <c r="N6069">
        <v>1.6375</v>
      </c>
      <c r="O6069">
        <v>0</v>
      </c>
      <c r="P6069">
        <v>3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2.1378686363342885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2.1378686363342885</v>
      </c>
    </row>
    <row r="6070" spans="1:31" x14ac:dyDescent="0.25">
      <c r="A6070">
        <v>2364938</v>
      </c>
      <c r="B6070">
        <v>1</v>
      </c>
      <c r="C6070" t="s">
        <v>81</v>
      </c>
      <c r="D6070" t="s">
        <v>118</v>
      </c>
      <c r="E6070" t="s">
        <v>148</v>
      </c>
      <c r="F6070" t="s">
        <v>17399</v>
      </c>
      <c r="G6070" t="s">
        <v>160</v>
      </c>
      <c r="H6070" t="s">
        <v>151</v>
      </c>
      <c r="I6070" t="s">
        <v>136</v>
      </c>
      <c r="J6070" t="s">
        <v>137</v>
      </c>
      <c r="K6070" t="s">
        <v>138</v>
      </c>
      <c r="L6070" t="s">
        <v>17400</v>
      </c>
      <c r="M6070" t="s">
        <v>17401</v>
      </c>
      <c r="N6070">
        <v>1.365555555</v>
      </c>
      <c r="O6070">
        <v>0</v>
      </c>
      <c r="P6070">
        <v>2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0.83770510250496233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0.83770510250496233</v>
      </c>
    </row>
    <row r="6071" spans="1:31" x14ac:dyDescent="0.25">
      <c r="A6071">
        <v>2365084</v>
      </c>
      <c r="B6071">
        <v>1</v>
      </c>
      <c r="C6071" t="s">
        <v>80</v>
      </c>
      <c r="D6071" t="s">
        <v>92</v>
      </c>
      <c r="E6071" t="s">
        <v>148</v>
      </c>
      <c r="F6071" t="s">
        <v>17402</v>
      </c>
      <c r="G6071" t="s">
        <v>240</v>
      </c>
      <c r="H6071" t="s">
        <v>151</v>
      </c>
      <c r="I6071" t="s">
        <v>136</v>
      </c>
      <c r="J6071" t="s">
        <v>137</v>
      </c>
      <c r="K6071" t="s">
        <v>138</v>
      </c>
      <c r="L6071" t="s">
        <v>17403</v>
      </c>
      <c r="M6071" t="s">
        <v>17404</v>
      </c>
      <c r="N6071">
        <v>5.9516666660000004</v>
      </c>
      <c r="O6071">
        <v>0</v>
      </c>
      <c r="P6071">
        <v>2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4.3304996821092221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4.3304996821092221</v>
      </c>
    </row>
    <row r="6072" spans="1:31" x14ac:dyDescent="0.25">
      <c r="A6072">
        <v>2364723</v>
      </c>
      <c r="B6072">
        <v>1</v>
      </c>
      <c r="C6072" t="s">
        <v>80</v>
      </c>
      <c r="D6072" t="s">
        <v>94</v>
      </c>
      <c r="E6072" t="s">
        <v>166</v>
      </c>
      <c r="F6072" t="s">
        <v>7777</v>
      </c>
      <c r="G6072" t="s">
        <v>244</v>
      </c>
      <c r="H6072" t="s">
        <v>135</v>
      </c>
      <c r="I6072" t="s">
        <v>136</v>
      </c>
      <c r="J6072" t="s">
        <v>137</v>
      </c>
      <c r="K6072" t="s">
        <v>245</v>
      </c>
      <c r="L6072" t="s">
        <v>17405</v>
      </c>
      <c r="M6072" t="s">
        <v>17406</v>
      </c>
      <c r="N6072">
        <v>3.9694444440000001</v>
      </c>
      <c r="O6072">
        <v>0</v>
      </c>
      <c r="P6072">
        <v>6095</v>
      </c>
      <c r="Q6072">
        <v>0</v>
      </c>
      <c r="R6072">
        <v>141</v>
      </c>
      <c r="S6072">
        <v>0</v>
      </c>
      <c r="T6072">
        <v>379</v>
      </c>
      <c r="U6072">
        <v>0</v>
      </c>
      <c r="V6072">
        <v>0</v>
      </c>
      <c r="W6072">
        <v>0</v>
      </c>
      <c r="X6072">
        <v>6420.8822303977113</v>
      </c>
      <c r="Y6072">
        <v>0</v>
      </c>
      <c r="Z6072">
        <v>675.80733410057292</v>
      </c>
      <c r="AA6072">
        <v>0</v>
      </c>
      <c r="AB6072">
        <v>2364.2927849045823</v>
      </c>
      <c r="AC6072">
        <v>0</v>
      </c>
      <c r="AD6072">
        <v>0</v>
      </c>
      <c r="AE6072">
        <v>9460.982349402866</v>
      </c>
    </row>
    <row r="6073" spans="1:31" x14ac:dyDescent="0.25">
      <c r="A6073">
        <v>2365161</v>
      </c>
      <c r="B6073">
        <v>1</v>
      </c>
      <c r="C6073" t="s">
        <v>80</v>
      </c>
      <c r="D6073" t="s">
        <v>103</v>
      </c>
      <c r="E6073" t="s">
        <v>225</v>
      </c>
      <c r="F6073" t="s">
        <v>7331</v>
      </c>
      <c r="G6073" t="s">
        <v>219</v>
      </c>
      <c r="H6073" t="s">
        <v>151</v>
      </c>
      <c r="I6073" t="s">
        <v>136</v>
      </c>
      <c r="J6073" t="s">
        <v>137</v>
      </c>
      <c r="K6073" t="s">
        <v>138</v>
      </c>
      <c r="L6073" t="s">
        <v>17407</v>
      </c>
      <c r="M6073" t="s">
        <v>17408</v>
      </c>
      <c r="N6073">
        <v>1.1911111109999999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10</v>
      </c>
      <c r="U6073">
        <v>0</v>
      </c>
      <c r="V6073">
        <v>2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18.104576709490683</v>
      </c>
      <c r="AC6073">
        <v>0</v>
      </c>
      <c r="AD6073">
        <v>20.284542585533504</v>
      </c>
      <c r="AE6073">
        <v>38.389119295024187</v>
      </c>
    </row>
    <row r="6074" spans="1:31" x14ac:dyDescent="0.25">
      <c r="A6074">
        <v>2365224</v>
      </c>
      <c r="B6074">
        <v>1</v>
      </c>
      <c r="C6074" t="s">
        <v>80</v>
      </c>
      <c r="D6074" t="s">
        <v>105</v>
      </c>
      <c r="E6074" t="s">
        <v>171</v>
      </c>
      <c r="F6074" t="s">
        <v>4066</v>
      </c>
      <c r="G6074" t="s">
        <v>168</v>
      </c>
      <c r="H6074" t="s">
        <v>135</v>
      </c>
      <c r="I6074" t="s">
        <v>136</v>
      </c>
      <c r="J6074" t="s">
        <v>137</v>
      </c>
      <c r="K6074" t="s">
        <v>138</v>
      </c>
      <c r="L6074" t="s">
        <v>17409</v>
      </c>
      <c r="M6074" t="s">
        <v>17410</v>
      </c>
      <c r="N6074">
        <v>0.33111111100000001</v>
      </c>
      <c r="O6074">
        <v>1</v>
      </c>
      <c r="P6074">
        <v>881</v>
      </c>
      <c r="Q6074">
        <v>4</v>
      </c>
      <c r="R6074">
        <v>36</v>
      </c>
      <c r="S6074">
        <v>17</v>
      </c>
      <c r="T6074">
        <v>74</v>
      </c>
      <c r="U6074">
        <v>3</v>
      </c>
      <c r="V6074">
        <v>0</v>
      </c>
      <c r="W6074">
        <v>0.38249457811056004</v>
      </c>
      <c r="X6074">
        <v>82.834318421224623</v>
      </c>
      <c r="Y6074">
        <v>2.352877232030711</v>
      </c>
      <c r="Z6074">
        <v>6.6147316177057558</v>
      </c>
      <c r="AA6074">
        <v>25.282578127691394</v>
      </c>
      <c r="AB6074">
        <v>16.21366354516385</v>
      </c>
      <c r="AC6074">
        <v>118.35039627073745</v>
      </c>
      <c r="AD6074">
        <v>0</v>
      </c>
      <c r="AE6074">
        <v>252.03105979266434</v>
      </c>
    </row>
    <row r="6075" spans="1:31" x14ac:dyDescent="0.25">
      <c r="A6075">
        <v>2365124</v>
      </c>
      <c r="B6075">
        <v>1</v>
      </c>
      <c r="C6075" t="s">
        <v>80</v>
      </c>
      <c r="D6075" t="s">
        <v>96</v>
      </c>
      <c r="E6075" t="s">
        <v>148</v>
      </c>
      <c r="F6075" t="s">
        <v>17411</v>
      </c>
      <c r="G6075" t="s">
        <v>160</v>
      </c>
      <c r="H6075" t="s">
        <v>151</v>
      </c>
      <c r="I6075" t="s">
        <v>136</v>
      </c>
      <c r="J6075" t="s">
        <v>137</v>
      </c>
      <c r="K6075" t="s">
        <v>138</v>
      </c>
      <c r="L6075" t="s">
        <v>17412</v>
      </c>
      <c r="M6075" t="s">
        <v>17413</v>
      </c>
      <c r="N6075">
        <v>1.6347222219999999</v>
      </c>
      <c r="O6075">
        <v>0</v>
      </c>
      <c r="P6075">
        <v>1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3.0212234120998223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3.0212234120998223</v>
      </c>
    </row>
    <row r="6076" spans="1:31" x14ac:dyDescent="0.25">
      <c r="A6076">
        <v>2366439</v>
      </c>
      <c r="B6076">
        <v>1</v>
      </c>
      <c r="C6076" t="s">
        <v>80</v>
      </c>
      <c r="D6076" t="s">
        <v>99</v>
      </c>
      <c r="E6076" t="s">
        <v>148</v>
      </c>
      <c r="F6076" t="s">
        <v>17414</v>
      </c>
      <c r="G6076" t="s">
        <v>160</v>
      </c>
      <c r="H6076" t="s">
        <v>151</v>
      </c>
      <c r="I6076" t="s">
        <v>136</v>
      </c>
      <c r="J6076" t="s">
        <v>137</v>
      </c>
      <c r="K6076" t="s">
        <v>138</v>
      </c>
      <c r="L6076" t="s">
        <v>17415</v>
      </c>
      <c r="M6076" t="s">
        <v>17416</v>
      </c>
      <c r="N6076">
        <v>2.545833333</v>
      </c>
      <c r="O6076">
        <v>0</v>
      </c>
      <c r="P6076">
        <v>6</v>
      </c>
      <c r="Q6076">
        <v>0</v>
      </c>
      <c r="R6076">
        <v>0</v>
      </c>
      <c r="S6076">
        <v>0</v>
      </c>
      <c r="T6076">
        <v>2</v>
      </c>
      <c r="U6076">
        <v>0</v>
      </c>
      <c r="V6076">
        <v>0</v>
      </c>
      <c r="W6076">
        <v>0</v>
      </c>
      <c r="X6076">
        <v>3.034388015893609</v>
      </c>
      <c r="Y6076">
        <v>0</v>
      </c>
      <c r="Z6076">
        <v>0</v>
      </c>
      <c r="AA6076">
        <v>0</v>
      </c>
      <c r="AB6076">
        <v>13.409065657118582</v>
      </c>
      <c r="AC6076">
        <v>0</v>
      </c>
      <c r="AD6076">
        <v>0</v>
      </c>
      <c r="AE6076">
        <v>16.44345367301219</v>
      </c>
    </row>
    <row r="6077" spans="1:31" x14ac:dyDescent="0.25">
      <c r="A6077">
        <v>2366502</v>
      </c>
      <c r="B6077">
        <v>1</v>
      </c>
      <c r="C6077" t="s">
        <v>80</v>
      </c>
      <c r="D6077" t="s">
        <v>90</v>
      </c>
      <c r="E6077" t="s">
        <v>225</v>
      </c>
      <c r="F6077" t="s">
        <v>17417</v>
      </c>
      <c r="G6077" t="s">
        <v>219</v>
      </c>
      <c r="H6077" t="s">
        <v>151</v>
      </c>
      <c r="I6077" t="s">
        <v>136</v>
      </c>
      <c r="J6077" t="s">
        <v>137</v>
      </c>
      <c r="K6077" t="s">
        <v>138</v>
      </c>
      <c r="L6077" t="s">
        <v>17418</v>
      </c>
      <c r="M6077" t="s">
        <v>17419</v>
      </c>
      <c r="N6077">
        <v>2.0449999999999999</v>
      </c>
      <c r="O6077">
        <v>0</v>
      </c>
      <c r="P6077">
        <v>204</v>
      </c>
      <c r="Q6077">
        <v>0</v>
      </c>
      <c r="R6077">
        <v>0</v>
      </c>
      <c r="S6077">
        <v>0</v>
      </c>
      <c r="T6077">
        <v>15</v>
      </c>
      <c r="U6077">
        <v>0</v>
      </c>
      <c r="V6077">
        <v>0</v>
      </c>
      <c r="W6077">
        <v>0</v>
      </c>
      <c r="X6077">
        <v>146.48186370633815</v>
      </c>
      <c r="Y6077">
        <v>0</v>
      </c>
      <c r="Z6077">
        <v>0</v>
      </c>
      <c r="AA6077">
        <v>0</v>
      </c>
      <c r="AB6077">
        <v>7.9943461053980878</v>
      </c>
      <c r="AC6077">
        <v>0</v>
      </c>
      <c r="AD6077">
        <v>0</v>
      </c>
      <c r="AE6077">
        <v>154.47620981173623</v>
      </c>
    </row>
    <row r="6078" spans="1:31" x14ac:dyDescent="0.25">
      <c r="A6078">
        <v>2366207</v>
      </c>
      <c r="B6078">
        <v>1</v>
      </c>
      <c r="C6078" t="s">
        <v>80</v>
      </c>
      <c r="D6078" t="s">
        <v>105</v>
      </c>
      <c r="E6078" t="s">
        <v>132</v>
      </c>
      <c r="F6078" t="s">
        <v>17420</v>
      </c>
      <c r="G6078" t="s">
        <v>168</v>
      </c>
      <c r="H6078" t="s">
        <v>135</v>
      </c>
      <c r="I6078" t="s">
        <v>136</v>
      </c>
      <c r="J6078" t="s">
        <v>137</v>
      </c>
      <c r="K6078" t="s">
        <v>138</v>
      </c>
      <c r="L6078" t="s">
        <v>17421</v>
      </c>
      <c r="M6078" t="s">
        <v>17422</v>
      </c>
      <c r="N6078">
        <v>0.76638888800000005</v>
      </c>
      <c r="O6078">
        <v>1</v>
      </c>
      <c r="P6078">
        <v>2433</v>
      </c>
      <c r="Q6078">
        <v>4</v>
      </c>
      <c r="R6078">
        <v>314</v>
      </c>
      <c r="S6078">
        <v>28</v>
      </c>
      <c r="T6078">
        <v>336</v>
      </c>
      <c r="U6078">
        <v>6</v>
      </c>
      <c r="V6078">
        <v>3</v>
      </c>
      <c r="W6078">
        <v>0.52353122534338503</v>
      </c>
      <c r="X6078">
        <v>484.38456790325989</v>
      </c>
      <c r="Y6078">
        <v>4.8358245051734974</v>
      </c>
      <c r="Z6078">
        <v>123.23666470226807</v>
      </c>
      <c r="AA6078">
        <v>122.04025496956459</v>
      </c>
      <c r="AB6078">
        <v>209.08106076657492</v>
      </c>
      <c r="AC6078">
        <v>288.57499166986594</v>
      </c>
      <c r="AD6078">
        <v>1.0198421008377125</v>
      </c>
      <c r="AE6078">
        <v>1233.6967378428881</v>
      </c>
    </row>
    <row r="6079" spans="1:31" x14ac:dyDescent="0.25">
      <c r="A6079">
        <v>2366187</v>
      </c>
      <c r="B6079">
        <v>1</v>
      </c>
      <c r="C6079" t="s">
        <v>80</v>
      </c>
      <c r="D6079" t="s">
        <v>84</v>
      </c>
      <c r="E6079" t="s">
        <v>225</v>
      </c>
      <c r="F6079" t="s">
        <v>17423</v>
      </c>
      <c r="G6079" t="s">
        <v>219</v>
      </c>
      <c r="H6079" t="s">
        <v>151</v>
      </c>
      <c r="I6079" t="s">
        <v>136</v>
      </c>
      <c r="J6079" t="s">
        <v>137</v>
      </c>
      <c r="K6079" t="s">
        <v>138</v>
      </c>
      <c r="L6079" t="s">
        <v>17424</v>
      </c>
      <c r="M6079" t="s">
        <v>17425</v>
      </c>
      <c r="N6079">
        <v>1.4722222220000001</v>
      </c>
      <c r="O6079">
        <v>0</v>
      </c>
      <c r="P6079">
        <v>94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31.146446984645561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31.146446984645561</v>
      </c>
    </row>
    <row r="6080" spans="1:31" x14ac:dyDescent="0.25">
      <c r="A6080">
        <v>2366353</v>
      </c>
      <c r="B6080">
        <v>1</v>
      </c>
      <c r="C6080" t="s">
        <v>80</v>
      </c>
      <c r="D6080" t="s">
        <v>84</v>
      </c>
      <c r="E6080" t="s">
        <v>148</v>
      </c>
      <c r="F6080" t="s">
        <v>17426</v>
      </c>
      <c r="G6080" t="s">
        <v>240</v>
      </c>
      <c r="H6080" t="s">
        <v>151</v>
      </c>
      <c r="I6080" t="s">
        <v>136</v>
      </c>
      <c r="J6080" t="s">
        <v>137</v>
      </c>
      <c r="K6080" t="s">
        <v>138</v>
      </c>
      <c r="L6080" t="s">
        <v>17427</v>
      </c>
      <c r="M6080" t="s">
        <v>17428</v>
      </c>
      <c r="N6080">
        <v>8.1819444440000009</v>
      </c>
      <c r="O6080">
        <v>0</v>
      </c>
      <c r="P6080">
        <v>4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9.276957285892184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9.276957285892184</v>
      </c>
    </row>
    <row r="6081" spans="1:31" x14ac:dyDescent="0.25">
      <c r="A6081">
        <v>2366330</v>
      </c>
      <c r="B6081">
        <v>1</v>
      </c>
      <c r="C6081" t="s">
        <v>81</v>
      </c>
      <c r="D6081" t="s">
        <v>122</v>
      </c>
      <c r="E6081" t="s">
        <v>148</v>
      </c>
      <c r="F6081" t="s">
        <v>17429</v>
      </c>
      <c r="G6081" t="s">
        <v>181</v>
      </c>
      <c r="H6081" t="s">
        <v>151</v>
      </c>
      <c r="I6081" t="s">
        <v>136</v>
      </c>
      <c r="J6081" t="s">
        <v>137</v>
      </c>
      <c r="K6081" t="s">
        <v>138</v>
      </c>
      <c r="L6081" t="s">
        <v>17430</v>
      </c>
      <c r="M6081" t="s">
        <v>17431</v>
      </c>
      <c r="N6081">
        <v>1.302777777</v>
      </c>
      <c r="O6081">
        <v>0</v>
      </c>
      <c r="P6081">
        <v>1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0.39224459697297387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0.39224459697297387</v>
      </c>
    </row>
    <row r="6082" spans="1:31" x14ac:dyDescent="0.25">
      <c r="A6082">
        <v>2366210</v>
      </c>
      <c r="B6082">
        <v>1</v>
      </c>
      <c r="C6082" t="s">
        <v>80</v>
      </c>
      <c r="D6082" t="s">
        <v>103</v>
      </c>
      <c r="E6082" t="s">
        <v>320</v>
      </c>
      <c r="F6082" t="s">
        <v>17432</v>
      </c>
      <c r="G6082" t="s">
        <v>168</v>
      </c>
      <c r="H6082" t="s">
        <v>135</v>
      </c>
      <c r="I6082" t="s">
        <v>136</v>
      </c>
      <c r="J6082" t="s">
        <v>137</v>
      </c>
      <c r="K6082" t="s">
        <v>138</v>
      </c>
      <c r="L6082" t="s">
        <v>17433</v>
      </c>
      <c r="M6082" t="s">
        <v>17434</v>
      </c>
      <c r="N6082">
        <v>0.25916666599999999</v>
      </c>
      <c r="O6082">
        <v>2</v>
      </c>
      <c r="P6082">
        <v>1917</v>
      </c>
      <c r="Q6082">
        <v>51</v>
      </c>
      <c r="R6082">
        <v>170</v>
      </c>
      <c r="S6082">
        <v>29</v>
      </c>
      <c r="T6082">
        <v>269</v>
      </c>
      <c r="U6082">
        <v>6</v>
      </c>
      <c r="V6082">
        <v>0</v>
      </c>
      <c r="W6082">
        <v>0.7083722173216449</v>
      </c>
      <c r="X6082">
        <v>149.77125815751964</v>
      </c>
      <c r="Y6082">
        <v>173.24564512416146</v>
      </c>
      <c r="Z6082">
        <v>176.23243617680151</v>
      </c>
      <c r="AA6082">
        <v>147.07015025881168</v>
      </c>
      <c r="AB6082">
        <v>68.895454483599735</v>
      </c>
      <c r="AC6082">
        <v>110.15158247555382</v>
      </c>
      <c r="AD6082">
        <v>0</v>
      </c>
      <c r="AE6082">
        <v>826.07489889376939</v>
      </c>
    </row>
    <row r="6083" spans="1:31" x14ac:dyDescent="0.25">
      <c r="A6083">
        <v>2366542</v>
      </c>
      <c r="B6083">
        <v>1</v>
      </c>
      <c r="C6083" t="s">
        <v>80</v>
      </c>
      <c r="D6083" t="s">
        <v>105</v>
      </c>
      <c r="E6083" t="s">
        <v>148</v>
      </c>
      <c r="F6083" t="s">
        <v>17435</v>
      </c>
      <c r="G6083" t="s">
        <v>150</v>
      </c>
      <c r="H6083" t="s">
        <v>151</v>
      </c>
      <c r="I6083" t="s">
        <v>136</v>
      </c>
      <c r="J6083" t="s">
        <v>137</v>
      </c>
      <c r="K6083" t="s">
        <v>138</v>
      </c>
      <c r="L6083" t="s">
        <v>17436</v>
      </c>
      <c r="M6083" t="s">
        <v>17437</v>
      </c>
      <c r="N6083">
        <v>3.0858333330000001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1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8.7091763229944996E-2</v>
      </c>
      <c r="AC6083">
        <v>0</v>
      </c>
      <c r="AD6083">
        <v>0</v>
      </c>
      <c r="AE6083">
        <v>8.7091763229944996E-2</v>
      </c>
    </row>
    <row r="6084" spans="1:31" x14ac:dyDescent="0.25">
      <c r="A6084">
        <v>2366708</v>
      </c>
      <c r="B6084">
        <v>1</v>
      </c>
      <c r="C6084" t="s">
        <v>80</v>
      </c>
      <c r="D6084" t="s">
        <v>102</v>
      </c>
      <c r="E6084" t="s">
        <v>166</v>
      </c>
      <c r="F6084" t="s">
        <v>7346</v>
      </c>
      <c r="G6084" t="s">
        <v>168</v>
      </c>
      <c r="H6084" t="s">
        <v>135</v>
      </c>
      <c r="I6084" t="s">
        <v>136</v>
      </c>
      <c r="J6084" t="s">
        <v>137</v>
      </c>
      <c r="K6084" t="s">
        <v>138</v>
      </c>
      <c r="L6084" t="s">
        <v>17438</v>
      </c>
      <c r="M6084" t="s">
        <v>17439</v>
      </c>
      <c r="N6084">
        <v>6.1111111000000003E-2</v>
      </c>
      <c r="O6084">
        <v>9</v>
      </c>
      <c r="P6084">
        <v>2960</v>
      </c>
      <c r="Q6084">
        <v>65</v>
      </c>
      <c r="R6084">
        <v>144</v>
      </c>
      <c r="S6084">
        <v>29</v>
      </c>
      <c r="T6084">
        <v>284</v>
      </c>
      <c r="U6084">
        <v>0</v>
      </c>
      <c r="V6084">
        <v>0</v>
      </c>
      <c r="W6084">
        <v>0.50728757252250001</v>
      </c>
      <c r="X6084">
        <v>25.588311391653871</v>
      </c>
      <c r="Y6084">
        <v>12.526718377666477</v>
      </c>
      <c r="Z6084">
        <v>8.2936600478622022</v>
      </c>
      <c r="AA6084">
        <v>6.0717742039933036</v>
      </c>
      <c r="AB6084">
        <v>9.1964708840283258</v>
      </c>
      <c r="AC6084">
        <v>0</v>
      </c>
      <c r="AD6084">
        <v>0</v>
      </c>
      <c r="AE6084">
        <v>62.184222477726678</v>
      </c>
    </row>
    <row r="6085" spans="1:31" x14ac:dyDescent="0.25">
      <c r="A6085">
        <v>2366585</v>
      </c>
      <c r="B6085">
        <v>1</v>
      </c>
      <c r="C6085" t="s">
        <v>81</v>
      </c>
      <c r="D6085" t="s">
        <v>113</v>
      </c>
      <c r="E6085" t="s">
        <v>175</v>
      </c>
      <c r="F6085" t="s">
        <v>17440</v>
      </c>
      <c r="G6085" t="s">
        <v>219</v>
      </c>
      <c r="H6085" t="s">
        <v>151</v>
      </c>
      <c r="I6085" t="s">
        <v>136</v>
      </c>
      <c r="J6085" t="s">
        <v>137</v>
      </c>
      <c r="K6085" t="s">
        <v>138</v>
      </c>
      <c r="L6085" t="s">
        <v>17441</v>
      </c>
      <c r="M6085" t="s">
        <v>17442</v>
      </c>
      <c r="N6085">
        <v>1.456111111</v>
      </c>
      <c r="O6085">
        <v>0</v>
      </c>
      <c r="P6085">
        <v>16</v>
      </c>
      <c r="Q6085">
        <v>0</v>
      </c>
      <c r="R6085">
        <v>0</v>
      </c>
      <c r="S6085">
        <v>0</v>
      </c>
      <c r="T6085">
        <v>13</v>
      </c>
      <c r="U6085">
        <v>0</v>
      </c>
      <c r="V6085">
        <v>0</v>
      </c>
      <c r="W6085">
        <v>0</v>
      </c>
      <c r="X6085">
        <v>8.9786646898414268</v>
      </c>
      <c r="Y6085">
        <v>0</v>
      </c>
      <c r="Z6085">
        <v>0</v>
      </c>
      <c r="AA6085">
        <v>0</v>
      </c>
      <c r="AB6085">
        <v>74.597061678968473</v>
      </c>
      <c r="AC6085">
        <v>0</v>
      </c>
      <c r="AD6085">
        <v>0</v>
      </c>
      <c r="AE6085">
        <v>83.575726368809896</v>
      </c>
    </row>
    <row r="6086" spans="1:31" x14ac:dyDescent="0.25">
      <c r="A6086">
        <v>2366167</v>
      </c>
      <c r="B6086">
        <v>1</v>
      </c>
      <c r="C6086" t="s">
        <v>81</v>
      </c>
      <c r="D6086" t="s">
        <v>127</v>
      </c>
      <c r="E6086" t="s">
        <v>225</v>
      </c>
      <c r="F6086" t="s">
        <v>5952</v>
      </c>
      <c r="G6086" t="s">
        <v>219</v>
      </c>
      <c r="H6086" t="s">
        <v>151</v>
      </c>
      <c r="I6086" t="s">
        <v>136</v>
      </c>
      <c r="J6086" t="s">
        <v>137</v>
      </c>
      <c r="K6086" t="s">
        <v>138</v>
      </c>
      <c r="L6086" t="s">
        <v>17443</v>
      </c>
      <c r="M6086" t="s">
        <v>17444</v>
      </c>
      <c r="N6086">
        <v>4.1216666660000003</v>
      </c>
      <c r="O6086">
        <v>0</v>
      </c>
      <c r="P6086">
        <v>6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7.6819970508196551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7.6819970508196551</v>
      </c>
    </row>
    <row r="6087" spans="1:31" x14ac:dyDescent="0.25">
      <c r="A6087">
        <v>2366479</v>
      </c>
      <c r="B6087">
        <v>1</v>
      </c>
      <c r="C6087" t="s">
        <v>80</v>
      </c>
      <c r="D6087" t="s">
        <v>104</v>
      </c>
      <c r="E6087" t="s">
        <v>171</v>
      </c>
      <c r="F6087" t="s">
        <v>17445</v>
      </c>
      <c r="G6087" t="s">
        <v>244</v>
      </c>
      <c r="H6087" t="s">
        <v>135</v>
      </c>
      <c r="I6087" t="s">
        <v>136</v>
      </c>
      <c r="J6087" t="s">
        <v>137</v>
      </c>
      <c r="K6087" t="s">
        <v>245</v>
      </c>
      <c r="L6087" t="s">
        <v>17446</v>
      </c>
      <c r="M6087" t="s">
        <v>17447</v>
      </c>
      <c r="N6087">
        <v>1.3875</v>
      </c>
      <c r="O6087">
        <v>2</v>
      </c>
      <c r="P6087">
        <v>72</v>
      </c>
      <c r="Q6087">
        <v>4</v>
      </c>
      <c r="R6087">
        <v>21</v>
      </c>
      <c r="S6087">
        <v>7</v>
      </c>
      <c r="T6087">
        <v>4</v>
      </c>
      <c r="U6087">
        <v>0</v>
      </c>
      <c r="V6087">
        <v>0</v>
      </c>
      <c r="W6087">
        <v>4.4597330038472656</v>
      </c>
      <c r="X6087">
        <v>19.639979969605481</v>
      </c>
      <c r="Y6087">
        <v>155.36618184507546</v>
      </c>
      <c r="Z6087">
        <v>170.46163592868507</v>
      </c>
      <c r="AA6087">
        <v>84.486037737808019</v>
      </c>
      <c r="AB6087">
        <v>11.112001131002557</v>
      </c>
      <c r="AC6087">
        <v>0</v>
      </c>
      <c r="AD6087">
        <v>0</v>
      </c>
      <c r="AE6087">
        <v>445.52556961602386</v>
      </c>
    </row>
    <row r="6088" spans="1:31" x14ac:dyDescent="0.25">
      <c r="A6088">
        <v>2366665</v>
      </c>
      <c r="B6088">
        <v>1</v>
      </c>
      <c r="C6088" t="s">
        <v>81</v>
      </c>
      <c r="D6088" t="s">
        <v>113</v>
      </c>
      <c r="E6088" t="s">
        <v>154</v>
      </c>
      <c r="F6088" t="s">
        <v>17448</v>
      </c>
      <c r="G6088" t="s">
        <v>299</v>
      </c>
      <c r="H6088" t="s">
        <v>151</v>
      </c>
      <c r="I6088" t="s">
        <v>136</v>
      </c>
      <c r="J6088" t="s">
        <v>137</v>
      </c>
      <c r="K6088" t="s">
        <v>138</v>
      </c>
      <c r="L6088" t="s">
        <v>17449</v>
      </c>
      <c r="M6088" t="s">
        <v>17450</v>
      </c>
      <c r="N6088">
        <v>5.2238888880000003</v>
      </c>
      <c r="O6088">
        <v>0</v>
      </c>
      <c r="P6088">
        <v>29</v>
      </c>
      <c r="Q6088">
        <v>0</v>
      </c>
      <c r="R6088">
        <v>0</v>
      </c>
      <c r="S6088">
        <v>0</v>
      </c>
      <c r="T6088">
        <v>1</v>
      </c>
      <c r="U6088">
        <v>0</v>
      </c>
      <c r="V6088">
        <v>0</v>
      </c>
      <c r="W6088">
        <v>0</v>
      </c>
      <c r="X6088">
        <v>26.151082512592314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26.151082512592314</v>
      </c>
    </row>
    <row r="6089" spans="1:31" x14ac:dyDescent="0.25">
      <c r="A6089">
        <v>2366522</v>
      </c>
      <c r="B6089">
        <v>1</v>
      </c>
      <c r="C6089" t="s">
        <v>80</v>
      </c>
      <c r="D6089" t="s">
        <v>84</v>
      </c>
      <c r="E6089" t="s">
        <v>148</v>
      </c>
      <c r="F6089" t="s">
        <v>17451</v>
      </c>
      <c r="G6089" t="s">
        <v>160</v>
      </c>
      <c r="H6089" t="s">
        <v>151</v>
      </c>
      <c r="I6089" t="s">
        <v>136</v>
      </c>
      <c r="J6089" t="s">
        <v>137</v>
      </c>
      <c r="K6089" t="s">
        <v>138</v>
      </c>
      <c r="L6089" t="s">
        <v>17452</v>
      </c>
      <c r="M6089" t="s">
        <v>17453</v>
      </c>
      <c r="N6089">
        <v>6.0472222220000003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2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0.84494623827372783</v>
      </c>
      <c r="AC6089">
        <v>0</v>
      </c>
      <c r="AD6089">
        <v>0</v>
      </c>
      <c r="AE6089">
        <v>0.84494623827372783</v>
      </c>
    </row>
    <row r="6090" spans="1:31" x14ac:dyDescent="0.25">
      <c r="A6090">
        <v>2366373</v>
      </c>
      <c r="B6090">
        <v>1</v>
      </c>
      <c r="C6090" t="s">
        <v>80</v>
      </c>
      <c r="D6090" t="s">
        <v>82</v>
      </c>
      <c r="E6090" t="s">
        <v>148</v>
      </c>
      <c r="F6090" t="s">
        <v>17454</v>
      </c>
      <c r="G6090" t="s">
        <v>181</v>
      </c>
      <c r="H6090" t="s">
        <v>151</v>
      </c>
      <c r="I6090" t="s">
        <v>136</v>
      </c>
      <c r="J6090" t="s">
        <v>137</v>
      </c>
      <c r="K6090" t="s">
        <v>138</v>
      </c>
      <c r="L6090" t="s">
        <v>17455</v>
      </c>
      <c r="M6090" t="s">
        <v>17456</v>
      </c>
      <c r="N6090">
        <v>2.4727777770000001</v>
      </c>
      <c r="O6090">
        <v>0</v>
      </c>
      <c r="P6090">
        <v>3</v>
      </c>
      <c r="Q6090">
        <v>0</v>
      </c>
      <c r="R6090">
        <v>0</v>
      </c>
      <c r="S6090">
        <v>0</v>
      </c>
      <c r="T6090">
        <v>1</v>
      </c>
      <c r="U6090">
        <v>0</v>
      </c>
      <c r="V6090">
        <v>0</v>
      </c>
      <c r="W6090">
        <v>0</v>
      </c>
      <c r="X6090">
        <v>2.1459828107674919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2.1459828107674919</v>
      </c>
    </row>
    <row r="6091" spans="1:31" x14ac:dyDescent="0.25">
      <c r="A6091">
        <v>2366319</v>
      </c>
      <c r="B6091">
        <v>1</v>
      </c>
      <c r="C6091" t="s">
        <v>81</v>
      </c>
      <c r="D6091" t="s">
        <v>126</v>
      </c>
      <c r="E6091" t="s">
        <v>171</v>
      </c>
      <c r="F6091" t="s">
        <v>17457</v>
      </c>
      <c r="G6091" t="s">
        <v>168</v>
      </c>
      <c r="H6091" t="s">
        <v>135</v>
      </c>
      <c r="I6091" t="s">
        <v>653</v>
      </c>
      <c r="J6091" t="s">
        <v>137</v>
      </c>
      <c r="K6091" t="s">
        <v>138</v>
      </c>
      <c r="L6091" t="s">
        <v>17458</v>
      </c>
      <c r="M6091" t="s">
        <v>17459</v>
      </c>
      <c r="N6091">
        <v>1.9444444000000002E-2</v>
      </c>
      <c r="O6091">
        <v>2</v>
      </c>
      <c r="P6091">
        <v>288</v>
      </c>
      <c r="Q6091">
        <v>35</v>
      </c>
      <c r="R6091">
        <v>118</v>
      </c>
      <c r="S6091">
        <v>12</v>
      </c>
      <c r="T6091">
        <v>31</v>
      </c>
      <c r="U6091">
        <v>0</v>
      </c>
      <c r="V6091">
        <v>2</v>
      </c>
      <c r="W6091">
        <v>2.8767501143694449E-3</v>
      </c>
      <c r="X6091">
        <v>0.80604697733867214</v>
      </c>
      <c r="Y6091">
        <v>8.7025948842085761</v>
      </c>
      <c r="Z6091">
        <v>3.4245796614064581</v>
      </c>
      <c r="AA6091">
        <v>1.1784786370393752</v>
      </c>
      <c r="AB6091">
        <v>2.7984312729765008</v>
      </c>
      <c r="AC6091">
        <v>0</v>
      </c>
      <c r="AD6091">
        <v>6.4686506818698346</v>
      </c>
      <c r="AE6091">
        <v>23.381658864953788</v>
      </c>
    </row>
    <row r="6092" spans="1:31" x14ac:dyDescent="0.25">
      <c r="A6092">
        <v>2366651</v>
      </c>
      <c r="B6092">
        <v>1</v>
      </c>
      <c r="C6092" t="s">
        <v>80</v>
      </c>
      <c r="D6092" t="s">
        <v>101</v>
      </c>
      <c r="E6092" t="s">
        <v>148</v>
      </c>
      <c r="F6092" t="s">
        <v>17460</v>
      </c>
      <c r="G6092" t="s">
        <v>240</v>
      </c>
      <c r="H6092" t="s">
        <v>151</v>
      </c>
      <c r="I6092" t="s">
        <v>136</v>
      </c>
      <c r="J6092" t="s">
        <v>137</v>
      </c>
      <c r="K6092" t="s">
        <v>138</v>
      </c>
      <c r="L6092" t="s">
        <v>17461</v>
      </c>
      <c r="M6092" t="s">
        <v>17462</v>
      </c>
      <c r="N6092">
        <v>1.5905555549999999</v>
      </c>
      <c r="O6092">
        <v>0</v>
      </c>
      <c r="P6092">
        <v>1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0.23141153338314999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0.23141153338314999</v>
      </c>
    </row>
    <row r="6093" spans="1:31" x14ac:dyDescent="0.25">
      <c r="A6093">
        <v>2366628</v>
      </c>
      <c r="B6093">
        <v>1</v>
      </c>
      <c r="C6093" t="s">
        <v>81</v>
      </c>
      <c r="D6093" t="s">
        <v>112</v>
      </c>
      <c r="E6093" t="s">
        <v>132</v>
      </c>
      <c r="F6093" t="s">
        <v>17463</v>
      </c>
      <c r="G6093" t="s">
        <v>134</v>
      </c>
      <c r="H6093" t="s">
        <v>135</v>
      </c>
      <c r="I6093" t="s">
        <v>136</v>
      </c>
      <c r="J6093" t="s">
        <v>137</v>
      </c>
      <c r="K6093" t="s">
        <v>138</v>
      </c>
      <c r="L6093" t="s">
        <v>17464</v>
      </c>
      <c r="M6093" t="s">
        <v>17465</v>
      </c>
      <c r="N6093">
        <v>0.823333333</v>
      </c>
      <c r="O6093">
        <v>0</v>
      </c>
      <c r="P6093">
        <v>1</v>
      </c>
      <c r="Q6093">
        <v>4</v>
      </c>
      <c r="R6093">
        <v>4</v>
      </c>
      <c r="S6093">
        <v>0</v>
      </c>
      <c r="T6093">
        <v>1</v>
      </c>
      <c r="U6093">
        <v>0</v>
      </c>
      <c r="V6093">
        <v>0</v>
      </c>
      <c r="W6093">
        <v>0</v>
      </c>
      <c r="X6093">
        <v>0</v>
      </c>
      <c r="Y6093">
        <v>144.69089370142271</v>
      </c>
      <c r="Z6093">
        <v>5.476759350641017</v>
      </c>
      <c r="AA6093">
        <v>0</v>
      </c>
      <c r="AB6093">
        <v>0</v>
      </c>
      <c r="AC6093">
        <v>0</v>
      </c>
      <c r="AD6093">
        <v>0</v>
      </c>
      <c r="AE6093">
        <v>150.16765305206371</v>
      </c>
    </row>
    <row r="6094" spans="1:31" x14ac:dyDescent="0.25">
      <c r="A6094">
        <v>2366296</v>
      </c>
      <c r="B6094">
        <v>1</v>
      </c>
      <c r="C6094" t="s">
        <v>80</v>
      </c>
      <c r="D6094" t="s">
        <v>96</v>
      </c>
      <c r="E6094" t="s">
        <v>148</v>
      </c>
      <c r="F6094" t="s">
        <v>17466</v>
      </c>
      <c r="G6094" t="s">
        <v>160</v>
      </c>
      <c r="H6094" t="s">
        <v>151</v>
      </c>
      <c r="I6094" t="s">
        <v>136</v>
      </c>
      <c r="J6094" t="s">
        <v>137</v>
      </c>
      <c r="K6094" t="s">
        <v>138</v>
      </c>
      <c r="L6094" t="s">
        <v>17467</v>
      </c>
      <c r="M6094" t="s">
        <v>17468</v>
      </c>
      <c r="N6094">
        <v>6.3180555549999999</v>
      </c>
      <c r="O6094">
        <v>0</v>
      </c>
      <c r="P6094">
        <v>1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20.609623461461386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20.609623461461386</v>
      </c>
    </row>
    <row r="6095" spans="1:31" x14ac:dyDescent="0.25">
      <c r="A6095">
        <v>2366196</v>
      </c>
      <c r="B6095">
        <v>1</v>
      </c>
      <c r="C6095" t="s">
        <v>81</v>
      </c>
      <c r="D6095" t="s">
        <v>114</v>
      </c>
      <c r="E6095" t="s">
        <v>171</v>
      </c>
      <c r="F6095" t="s">
        <v>17469</v>
      </c>
      <c r="G6095" t="s">
        <v>168</v>
      </c>
      <c r="H6095" t="s">
        <v>135</v>
      </c>
      <c r="I6095" t="s">
        <v>653</v>
      </c>
      <c r="J6095" t="s">
        <v>137</v>
      </c>
      <c r="K6095" t="s">
        <v>138</v>
      </c>
      <c r="L6095" t="s">
        <v>17470</v>
      </c>
      <c r="M6095" t="s">
        <v>17471</v>
      </c>
      <c r="N6095">
        <v>1.1666665999999999E-2</v>
      </c>
      <c r="O6095">
        <v>0</v>
      </c>
      <c r="P6095">
        <v>917</v>
      </c>
      <c r="Q6095">
        <v>0</v>
      </c>
      <c r="R6095">
        <v>12</v>
      </c>
      <c r="S6095">
        <v>3</v>
      </c>
      <c r="T6095">
        <v>84</v>
      </c>
      <c r="U6095">
        <v>0</v>
      </c>
      <c r="V6095">
        <v>0</v>
      </c>
      <c r="W6095">
        <v>0</v>
      </c>
      <c r="X6095">
        <v>0.95349056757398376</v>
      </c>
      <c r="Y6095">
        <v>0</v>
      </c>
      <c r="Z6095">
        <v>5.8533913017241673E-2</v>
      </c>
      <c r="AA6095">
        <v>0</v>
      </c>
      <c r="AB6095">
        <v>0.21521778154109339</v>
      </c>
      <c r="AC6095">
        <v>0</v>
      </c>
      <c r="AD6095">
        <v>0</v>
      </c>
      <c r="AE6095">
        <v>1.2272422621323189</v>
      </c>
    </row>
    <row r="6096" spans="1:31" x14ac:dyDescent="0.25">
      <c r="A6096">
        <v>2366488</v>
      </c>
      <c r="B6096">
        <v>1</v>
      </c>
      <c r="C6096" t="s">
        <v>80</v>
      </c>
      <c r="D6096" t="s">
        <v>82</v>
      </c>
      <c r="E6096" t="s">
        <v>175</v>
      </c>
      <c r="F6096" t="s">
        <v>8086</v>
      </c>
      <c r="G6096" t="s">
        <v>284</v>
      </c>
      <c r="H6096" t="s">
        <v>151</v>
      </c>
      <c r="I6096" t="s">
        <v>136</v>
      </c>
      <c r="J6096" t="s">
        <v>137</v>
      </c>
      <c r="K6096" t="s">
        <v>138</v>
      </c>
      <c r="L6096" t="s">
        <v>17472</v>
      </c>
      <c r="M6096" t="s">
        <v>17473</v>
      </c>
      <c r="N6096">
        <v>1.2594444440000001</v>
      </c>
      <c r="O6096">
        <v>0</v>
      </c>
      <c r="P6096">
        <v>1</v>
      </c>
      <c r="Q6096">
        <v>0</v>
      </c>
      <c r="R6096">
        <v>0</v>
      </c>
      <c r="S6096">
        <v>0</v>
      </c>
      <c r="T6096">
        <v>80</v>
      </c>
      <c r="U6096">
        <v>0</v>
      </c>
      <c r="V6096">
        <v>0</v>
      </c>
      <c r="W6096">
        <v>0</v>
      </c>
      <c r="X6096">
        <v>0.13871227622025889</v>
      </c>
      <c r="Y6096">
        <v>0</v>
      </c>
      <c r="Z6096">
        <v>0</v>
      </c>
      <c r="AA6096">
        <v>0</v>
      </c>
      <c r="AB6096">
        <v>116.06587757832652</v>
      </c>
      <c r="AC6096">
        <v>0</v>
      </c>
      <c r="AD6096">
        <v>0</v>
      </c>
      <c r="AE6096">
        <v>116.20458985454678</v>
      </c>
    </row>
    <row r="6097" spans="1:31" x14ac:dyDescent="0.25">
      <c r="A6097">
        <v>2366691</v>
      </c>
      <c r="B6097">
        <v>1</v>
      </c>
      <c r="C6097" t="s">
        <v>81</v>
      </c>
      <c r="D6097" t="s">
        <v>112</v>
      </c>
      <c r="E6097" t="s">
        <v>225</v>
      </c>
      <c r="F6097" t="s">
        <v>17474</v>
      </c>
      <c r="G6097" t="s">
        <v>227</v>
      </c>
      <c r="H6097" t="s">
        <v>151</v>
      </c>
      <c r="I6097" t="s">
        <v>136</v>
      </c>
      <c r="J6097" t="s">
        <v>137</v>
      </c>
      <c r="K6097" t="s">
        <v>138</v>
      </c>
      <c r="L6097" t="s">
        <v>17475</v>
      </c>
      <c r="M6097" t="s">
        <v>17476</v>
      </c>
      <c r="N6097">
        <v>0.93333333299999999</v>
      </c>
      <c r="O6097">
        <v>0</v>
      </c>
      <c r="P6097">
        <v>366</v>
      </c>
      <c r="Q6097">
        <v>0</v>
      </c>
      <c r="R6097">
        <v>0</v>
      </c>
      <c r="S6097">
        <v>0</v>
      </c>
      <c r="T6097">
        <v>8</v>
      </c>
      <c r="U6097">
        <v>0</v>
      </c>
      <c r="V6097">
        <v>0</v>
      </c>
      <c r="W6097">
        <v>0</v>
      </c>
      <c r="X6097">
        <v>86.849735253731112</v>
      </c>
      <c r="Y6097">
        <v>0</v>
      </c>
      <c r="Z6097">
        <v>0</v>
      </c>
      <c r="AA6097">
        <v>0</v>
      </c>
      <c r="AB6097">
        <v>9.4131216493185538E-2</v>
      </c>
      <c r="AC6097">
        <v>0</v>
      </c>
      <c r="AD6097">
        <v>0</v>
      </c>
      <c r="AE6097">
        <v>86.943866470224293</v>
      </c>
    </row>
    <row r="6098" spans="1:31" x14ac:dyDescent="0.25">
      <c r="A6098">
        <v>2366442</v>
      </c>
      <c r="B6098">
        <v>1</v>
      </c>
      <c r="C6098" t="s">
        <v>80</v>
      </c>
      <c r="D6098" t="s">
        <v>93</v>
      </c>
      <c r="E6098" t="s">
        <v>148</v>
      </c>
      <c r="F6098" t="s">
        <v>17477</v>
      </c>
      <c r="G6098" t="s">
        <v>160</v>
      </c>
      <c r="H6098" t="s">
        <v>151</v>
      </c>
      <c r="I6098" t="s">
        <v>136</v>
      </c>
      <c r="J6098" t="s">
        <v>137</v>
      </c>
      <c r="K6098" t="s">
        <v>138</v>
      </c>
      <c r="L6098" t="s">
        <v>17478</v>
      </c>
      <c r="M6098" t="s">
        <v>17479</v>
      </c>
      <c r="N6098">
        <v>1.592777777</v>
      </c>
      <c r="O6098">
        <v>0</v>
      </c>
      <c r="P6098">
        <v>1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0.32012902802550747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0.32012902802550747</v>
      </c>
    </row>
    <row r="6099" spans="1:31" x14ac:dyDescent="0.25">
      <c r="A6099">
        <v>2366256</v>
      </c>
      <c r="B6099">
        <v>1</v>
      </c>
      <c r="C6099" t="s">
        <v>80</v>
      </c>
      <c r="D6099" t="s">
        <v>103</v>
      </c>
      <c r="E6099" t="s">
        <v>166</v>
      </c>
      <c r="F6099" t="s">
        <v>17480</v>
      </c>
      <c r="G6099" t="s">
        <v>168</v>
      </c>
      <c r="H6099" t="s">
        <v>135</v>
      </c>
      <c r="I6099" t="s">
        <v>136</v>
      </c>
      <c r="J6099" t="s">
        <v>137</v>
      </c>
      <c r="K6099" t="s">
        <v>138</v>
      </c>
      <c r="L6099" t="s">
        <v>17481</v>
      </c>
      <c r="M6099" t="s">
        <v>17482</v>
      </c>
      <c r="N6099">
        <v>0.48749999999999999</v>
      </c>
      <c r="O6099">
        <v>0</v>
      </c>
      <c r="P6099">
        <v>0</v>
      </c>
      <c r="Q6099">
        <v>6</v>
      </c>
      <c r="R6099">
        <v>6</v>
      </c>
      <c r="S6099">
        <v>2</v>
      </c>
      <c r="T6099">
        <v>6</v>
      </c>
      <c r="U6099">
        <v>2</v>
      </c>
      <c r="V6099">
        <v>0</v>
      </c>
      <c r="W6099">
        <v>0</v>
      </c>
      <c r="X6099">
        <v>0</v>
      </c>
      <c r="Y6099">
        <v>49.367237250649502</v>
      </c>
      <c r="Z6099">
        <v>33.603590482355401</v>
      </c>
      <c r="AA6099">
        <v>6.997131139263038</v>
      </c>
      <c r="AB6099">
        <v>11.340402336578251</v>
      </c>
      <c r="AC6099">
        <v>164.89649894802096</v>
      </c>
      <c r="AD6099">
        <v>0</v>
      </c>
      <c r="AE6099">
        <v>266.20486015686714</v>
      </c>
    </row>
    <row r="6100" spans="1:31" x14ac:dyDescent="0.25">
      <c r="A6100">
        <v>2366551</v>
      </c>
      <c r="B6100">
        <v>1</v>
      </c>
      <c r="C6100" t="s">
        <v>81</v>
      </c>
      <c r="D6100" t="s">
        <v>113</v>
      </c>
      <c r="E6100" t="s">
        <v>171</v>
      </c>
      <c r="F6100" t="s">
        <v>17483</v>
      </c>
      <c r="G6100" t="s">
        <v>244</v>
      </c>
      <c r="H6100" t="s">
        <v>135</v>
      </c>
      <c r="I6100" t="s">
        <v>136</v>
      </c>
      <c r="J6100" t="s">
        <v>137</v>
      </c>
      <c r="K6100" t="s">
        <v>245</v>
      </c>
      <c r="L6100" t="s">
        <v>17484</v>
      </c>
      <c r="M6100" t="s">
        <v>17485</v>
      </c>
      <c r="N6100">
        <v>1.5227777769999999</v>
      </c>
      <c r="O6100">
        <v>0</v>
      </c>
      <c r="P6100">
        <v>3</v>
      </c>
      <c r="Q6100">
        <v>29</v>
      </c>
      <c r="R6100">
        <v>78</v>
      </c>
      <c r="S6100">
        <v>0</v>
      </c>
      <c r="T6100">
        <v>3</v>
      </c>
      <c r="U6100">
        <v>0</v>
      </c>
      <c r="V6100">
        <v>0</v>
      </c>
      <c r="W6100">
        <v>0</v>
      </c>
      <c r="X6100">
        <v>1.2120019394360002</v>
      </c>
      <c r="Y6100">
        <v>284.05540701000865</v>
      </c>
      <c r="Z6100">
        <v>494.96548451608908</v>
      </c>
      <c r="AA6100">
        <v>0</v>
      </c>
      <c r="AB6100">
        <v>12.120784078373413</v>
      </c>
      <c r="AC6100">
        <v>0</v>
      </c>
      <c r="AD6100">
        <v>0</v>
      </c>
      <c r="AE6100">
        <v>792.35367754390711</v>
      </c>
    </row>
    <row r="6101" spans="1:31" x14ac:dyDescent="0.25">
      <c r="A6101">
        <v>2366568</v>
      </c>
      <c r="B6101">
        <v>1</v>
      </c>
      <c r="C6101" t="s">
        <v>81</v>
      </c>
      <c r="D6101" t="s">
        <v>123</v>
      </c>
      <c r="E6101" t="s">
        <v>171</v>
      </c>
      <c r="F6101" t="s">
        <v>17486</v>
      </c>
      <c r="G6101" t="s">
        <v>168</v>
      </c>
      <c r="H6101" t="s">
        <v>135</v>
      </c>
      <c r="I6101" t="s">
        <v>136</v>
      </c>
      <c r="J6101" t="s">
        <v>137</v>
      </c>
      <c r="K6101" t="s">
        <v>138</v>
      </c>
      <c r="L6101" t="s">
        <v>17487</v>
      </c>
      <c r="M6101" t="s">
        <v>17488</v>
      </c>
      <c r="N6101">
        <v>1.8955555550000001</v>
      </c>
      <c r="O6101">
        <v>2</v>
      </c>
      <c r="P6101">
        <v>203</v>
      </c>
      <c r="Q6101">
        <v>23</v>
      </c>
      <c r="R6101">
        <v>42</v>
      </c>
      <c r="S6101">
        <v>1</v>
      </c>
      <c r="T6101">
        <v>21</v>
      </c>
      <c r="U6101">
        <v>1</v>
      </c>
      <c r="V6101">
        <v>0</v>
      </c>
      <c r="W6101">
        <v>57.459250787613961</v>
      </c>
      <c r="X6101">
        <v>169.754996711194</v>
      </c>
      <c r="Y6101">
        <v>595.81784251876866</v>
      </c>
      <c r="Z6101">
        <v>501.91758187155563</v>
      </c>
      <c r="AA6101">
        <v>4.4453452960786244</v>
      </c>
      <c r="AB6101">
        <v>96.427138483713748</v>
      </c>
      <c r="AC6101">
        <v>104.59820317238811</v>
      </c>
      <c r="AD6101">
        <v>0</v>
      </c>
      <c r="AE6101">
        <v>1530.4203588413127</v>
      </c>
    </row>
    <row r="6102" spans="1:31" x14ac:dyDescent="0.25">
      <c r="A6102">
        <v>2366190</v>
      </c>
      <c r="B6102">
        <v>1</v>
      </c>
      <c r="C6102" t="s">
        <v>80</v>
      </c>
      <c r="D6102" t="s">
        <v>83</v>
      </c>
      <c r="E6102" t="s">
        <v>320</v>
      </c>
      <c r="F6102" t="s">
        <v>11162</v>
      </c>
      <c r="G6102" t="s">
        <v>168</v>
      </c>
      <c r="H6102" t="s">
        <v>135</v>
      </c>
      <c r="I6102" t="s">
        <v>136</v>
      </c>
      <c r="J6102" t="s">
        <v>137</v>
      </c>
      <c r="K6102" t="s">
        <v>138</v>
      </c>
      <c r="L6102" t="s">
        <v>17489</v>
      </c>
      <c r="M6102" t="s">
        <v>17490</v>
      </c>
      <c r="N6102">
        <v>2.1001794440000001</v>
      </c>
      <c r="O6102">
        <v>61</v>
      </c>
      <c r="P6102">
        <v>5612</v>
      </c>
      <c r="Q6102">
        <v>0</v>
      </c>
      <c r="R6102">
        <v>1</v>
      </c>
      <c r="S6102">
        <v>4</v>
      </c>
      <c r="T6102">
        <v>362</v>
      </c>
      <c r="U6102">
        <v>0</v>
      </c>
      <c r="V6102">
        <v>0</v>
      </c>
      <c r="W6102">
        <v>37.033750725409604</v>
      </c>
      <c r="X6102">
        <v>2908.3886887075987</v>
      </c>
      <c r="Y6102">
        <v>0</v>
      </c>
      <c r="Z6102">
        <v>0</v>
      </c>
      <c r="AA6102">
        <v>104.50804714302498</v>
      </c>
      <c r="AB6102">
        <v>461.48188723881839</v>
      </c>
      <c r="AC6102">
        <v>0</v>
      </c>
      <c r="AD6102">
        <v>0</v>
      </c>
      <c r="AE6102">
        <v>3511.4123738148514</v>
      </c>
    </row>
    <row r="6103" spans="1:31" x14ac:dyDescent="0.25">
      <c r="A6103">
        <v>2366213</v>
      </c>
      <c r="B6103">
        <v>1</v>
      </c>
      <c r="C6103" t="s">
        <v>81</v>
      </c>
      <c r="D6103" t="s">
        <v>128</v>
      </c>
      <c r="E6103" t="s">
        <v>171</v>
      </c>
      <c r="F6103" t="s">
        <v>10045</v>
      </c>
      <c r="G6103" t="s">
        <v>168</v>
      </c>
      <c r="H6103" t="s">
        <v>135</v>
      </c>
      <c r="I6103" t="s">
        <v>136</v>
      </c>
      <c r="J6103" t="s">
        <v>137</v>
      </c>
      <c r="K6103" t="s">
        <v>138</v>
      </c>
      <c r="L6103" t="s">
        <v>17491</v>
      </c>
      <c r="M6103" t="s">
        <v>17492</v>
      </c>
      <c r="N6103">
        <v>0.18694444399999999</v>
      </c>
      <c r="O6103">
        <v>1</v>
      </c>
      <c r="P6103">
        <v>586</v>
      </c>
      <c r="Q6103">
        <v>4</v>
      </c>
      <c r="R6103">
        <v>3</v>
      </c>
      <c r="S6103">
        <v>9</v>
      </c>
      <c r="T6103">
        <v>49</v>
      </c>
      <c r="U6103">
        <v>0</v>
      </c>
      <c r="V6103">
        <v>0</v>
      </c>
      <c r="W6103">
        <v>3.3076007731333332E-2</v>
      </c>
      <c r="X6103">
        <v>11.159471318336344</v>
      </c>
      <c r="Y6103">
        <v>6.2861786947785268</v>
      </c>
      <c r="Z6103">
        <v>0.11334063611068251</v>
      </c>
      <c r="AA6103">
        <v>10.963586761785757</v>
      </c>
      <c r="AB6103">
        <v>4.3145465043575344</v>
      </c>
      <c r="AC6103">
        <v>0</v>
      </c>
      <c r="AD6103">
        <v>0</v>
      </c>
      <c r="AE6103">
        <v>32.870199923100181</v>
      </c>
    </row>
    <row r="6104" spans="1:31" x14ac:dyDescent="0.25">
      <c r="A6104">
        <v>2366711</v>
      </c>
      <c r="B6104">
        <v>1</v>
      </c>
      <c r="C6104" t="s">
        <v>80</v>
      </c>
      <c r="D6104" t="s">
        <v>99</v>
      </c>
      <c r="E6104" t="s">
        <v>148</v>
      </c>
      <c r="F6104" t="s">
        <v>17493</v>
      </c>
      <c r="G6104" t="s">
        <v>160</v>
      </c>
      <c r="H6104" t="s">
        <v>151</v>
      </c>
      <c r="I6104" t="s">
        <v>136</v>
      </c>
      <c r="J6104" t="s">
        <v>137</v>
      </c>
      <c r="K6104" t="s">
        <v>138</v>
      </c>
      <c r="L6104" t="s">
        <v>17494</v>
      </c>
      <c r="M6104" t="s">
        <v>17495</v>
      </c>
      <c r="N6104">
        <v>1.518888888</v>
      </c>
      <c r="O6104">
        <v>0</v>
      </c>
      <c r="P6104">
        <v>2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0.4206819301017416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0.4206819301017416</v>
      </c>
    </row>
    <row r="6105" spans="1:31" x14ac:dyDescent="0.25">
      <c r="A6105">
        <v>2366239</v>
      </c>
      <c r="B6105">
        <v>1</v>
      </c>
      <c r="C6105" t="s">
        <v>80</v>
      </c>
      <c r="D6105" t="s">
        <v>88</v>
      </c>
      <c r="E6105" t="s">
        <v>148</v>
      </c>
      <c r="F6105" t="s">
        <v>17496</v>
      </c>
      <c r="G6105" t="s">
        <v>160</v>
      </c>
      <c r="H6105" t="s">
        <v>151</v>
      </c>
      <c r="I6105" t="s">
        <v>136</v>
      </c>
      <c r="J6105" t="s">
        <v>137</v>
      </c>
      <c r="K6105" t="s">
        <v>138</v>
      </c>
      <c r="L6105" t="s">
        <v>17497</v>
      </c>
      <c r="M6105" t="s">
        <v>17498</v>
      </c>
      <c r="N6105">
        <v>3.1386111109999999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1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1.735439120602889</v>
      </c>
      <c r="AC6105">
        <v>0</v>
      </c>
      <c r="AD6105">
        <v>0</v>
      </c>
      <c r="AE6105">
        <v>1.735439120602889</v>
      </c>
    </row>
    <row r="6106" spans="1:31" x14ac:dyDescent="0.25">
      <c r="A6106">
        <v>2366276</v>
      </c>
      <c r="B6106">
        <v>1</v>
      </c>
      <c r="C6106" t="s">
        <v>80</v>
      </c>
      <c r="D6106" t="s">
        <v>99</v>
      </c>
      <c r="E6106" t="s">
        <v>148</v>
      </c>
      <c r="F6106" t="s">
        <v>17499</v>
      </c>
      <c r="G6106" t="s">
        <v>150</v>
      </c>
      <c r="H6106" t="s">
        <v>151</v>
      </c>
      <c r="I6106" t="s">
        <v>136</v>
      </c>
      <c r="J6106" t="s">
        <v>137</v>
      </c>
      <c r="K6106" t="s">
        <v>138</v>
      </c>
      <c r="L6106" t="s">
        <v>17500</v>
      </c>
      <c r="M6106" t="s">
        <v>17501</v>
      </c>
      <c r="N6106">
        <v>2.5988888879999998</v>
      </c>
      <c r="O6106">
        <v>0</v>
      </c>
      <c r="P6106">
        <v>2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1.9896381610285101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1.9896381610285101</v>
      </c>
    </row>
    <row r="6107" spans="1:31" x14ac:dyDescent="0.25">
      <c r="A6107">
        <v>2366631</v>
      </c>
      <c r="B6107">
        <v>1</v>
      </c>
      <c r="C6107" t="s">
        <v>81</v>
      </c>
      <c r="D6107" t="s">
        <v>113</v>
      </c>
      <c r="E6107" t="s">
        <v>148</v>
      </c>
      <c r="F6107" t="s">
        <v>17502</v>
      </c>
      <c r="G6107" t="s">
        <v>160</v>
      </c>
      <c r="H6107" t="s">
        <v>151</v>
      </c>
      <c r="I6107" t="s">
        <v>136</v>
      </c>
      <c r="J6107" t="s">
        <v>137</v>
      </c>
      <c r="K6107" t="s">
        <v>138</v>
      </c>
      <c r="L6107" t="s">
        <v>17503</v>
      </c>
      <c r="M6107" t="s">
        <v>17504</v>
      </c>
      <c r="N6107">
        <v>1.5338888879999999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1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</row>
    <row r="6108" spans="1:31" x14ac:dyDescent="0.25">
      <c r="A6108">
        <v>2366419</v>
      </c>
      <c r="B6108">
        <v>1</v>
      </c>
      <c r="C6108" t="s">
        <v>80</v>
      </c>
      <c r="D6108" t="s">
        <v>88</v>
      </c>
      <c r="E6108" t="s">
        <v>171</v>
      </c>
      <c r="F6108" t="s">
        <v>9892</v>
      </c>
      <c r="G6108" t="s">
        <v>168</v>
      </c>
      <c r="H6108" t="s">
        <v>135</v>
      </c>
      <c r="I6108" t="s">
        <v>136</v>
      </c>
      <c r="J6108" t="s">
        <v>137</v>
      </c>
      <c r="K6108" t="s">
        <v>138</v>
      </c>
      <c r="L6108" t="s">
        <v>17505</v>
      </c>
      <c r="M6108" t="s">
        <v>17506</v>
      </c>
      <c r="N6108">
        <v>0.12527777700000001</v>
      </c>
      <c r="O6108">
        <v>0</v>
      </c>
      <c r="P6108">
        <v>0</v>
      </c>
      <c r="Q6108">
        <v>0</v>
      </c>
      <c r="R6108">
        <v>0</v>
      </c>
      <c r="S6108">
        <v>9</v>
      </c>
      <c r="T6108">
        <v>8</v>
      </c>
      <c r="U6108">
        <v>7</v>
      </c>
      <c r="V6108">
        <v>2</v>
      </c>
      <c r="W6108">
        <v>0</v>
      </c>
      <c r="X6108">
        <v>0</v>
      </c>
      <c r="Y6108">
        <v>0</v>
      </c>
      <c r="Z6108">
        <v>0</v>
      </c>
      <c r="AA6108">
        <v>21.38396006179218</v>
      </c>
      <c r="AB6108">
        <v>27.292440741159353</v>
      </c>
      <c r="AC6108">
        <v>137.66941547758282</v>
      </c>
      <c r="AD6108">
        <v>19.523242220988394</v>
      </c>
      <c r="AE6108">
        <v>205.86905850152272</v>
      </c>
    </row>
    <row r="6109" spans="1:31" x14ac:dyDescent="0.25">
      <c r="A6109">
        <v>2366717</v>
      </c>
      <c r="B6109">
        <v>1</v>
      </c>
      <c r="C6109" t="s">
        <v>80</v>
      </c>
      <c r="D6109" t="s">
        <v>105</v>
      </c>
      <c r="E6109" t="s">
        <v>166</v>
      </c>
      <c r="F6109" t="s">
        <v>17507</v>
      </c>
      <c r="G6109" t="s">
        <v>185</v>
      </c>
      <c r="H6109" t="s">
        <v>135</v>
      </c>
      <c r="I6109" t="s">
        <v>136</v>
      </c>
      <c r="J6109" t="s">
        <v>137</v>
      </c>
      <c r="K6109" t="s">
        <v>138</v>
      </c>
      <c r="L6109" t="s">
        <v>17508</v>
      </c>
      <c r="M6109" t="s">
        <v>17509</v>
      </c>
      <c r="N6109">
        <v>8.2297222219999995</v>
      </c>
      <c r="O6109">
        <v>0</v>
      </c>
      <c r="P6109">
        <v>297</v>
      </c>
      <c r="Q6109">
        <v>0</v>
      </c>
      <c r="R6109">
        <v>0</v>
      </c>
      <c r="S6109">
        <v>0</v>
      </c>
      <c r="T6109">
        <v>10</v>
      </c>
      <c r="U6109">
        <v>0</v>
      </c>
      <c r="V6109">
        <v>0</v>
      </c>
      <c r="W6109">
        <v>0</v>
      </c>
      <c r="X6109">
        <v>615.29122002013548</v>
      </c>
      <c r="Y6109">
        <v>0</v>
      </c>
      <c r="Z6109">
        <v>0</v>
      </c>
      <c r="AA6109">
        <v>0</v>
      </c>
      <c r="AB6109">
        <v>55.927023136478653</v>
      </c>
      <c r="AC6109">
        <v>0</v>
      </c>
      <c r="AD6109">
        <v>0</v>
      </c>
      <c r="AE6109">
        <v>671.21824315661411</v>
      </c>
    </row>
    <row r="6110" spans="1:31" x14ac:dyDescent="0.25">
      <c r="A6110">
        <v>2366425</v>
      </c>
      <c r="B6110">
        <v>1</v>
      </c>
      <c r="C6110" t="s">
        <v>80</v>
      </c>
      <c r="D6110" t="s">
        <v>103</v>
      </c>
      <c r="E6110" t="s">
        <v>148</v>
      </c>
      <c r="F6110" t="s">
        <v>17510</v>
      </c>
      <c r="G6110" t="s">
        <v>160</v>
      </c>
      <c r="H6110" t="s">
        <v>151</v>
      </c>
      <c r="I6110" t="s">
        <v>136</v>
      </c>
      <c r="J6110" t="s">
        <v>137</v>
      </c>
      <c r="K6110" t="s">
        <v>138</v>
      </c>
      <c r="L6110" t="s">
        <v>17511</v>
      </c>
      <c r="M6110" t="s">
        <v>17512</v>
      </c>
      <c r="N6110">
        <v>4.198611111</v>
      </c>
      <c r="O6110">
        <v>0</v>
      </c>
      <c r="P6110">
        <v>1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1.2546092935842941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1.2546092935842941</v>
      </c>
    </row>
    <row r="6111" spans="1:31" x14ac:dyDescent="0.25">
      <c r="A6111">
        <v>2366508</v>
      </c>
      <c r="B6111">
        <v>1</v>
      </c>
      <c r="C6111" t="s">
        <v>80</v>
      </c>
      <c r="D6111" t="s">
        <v>83</v>
      </c>
      <c r="E6111" t="s">
        <v>148</v>
      </c>
      <c r="F6111" t="s">
        <v>17513</v>
      </c>
      <c r="G6111" t="s">
        <v>160</v>
      </c>
      <c r="H6111" t="s">
        <v>151</v>
      </c>
      <c r="I6111" t="s">
        <v>136</v>
      </c>
      <c r="J6111" t="s">
        <v>137</v>
      </c>
      <c r="K6111" t="s">
        <v>138</v>
      </c>
      <c r="L6111" t="s">
        <v>17514</v>
      </c>
      <c r="M6111" t="s">
        <v>17515</v>
      </c>
      <c r="N6111">
        <v>2.9336111109999998</v>
      </c>
      <c r="O6111">
        <v>0</v>
      </c>
      <c r="P6111">
        <v>1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1.4075640294202201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1.4075640294202201</v>
      </c>
    </row>
    <row r="6112" spans="1:31" x14ac:dyDescent="0.25">
      <c r="A6112">
        <v>2366385</v>
      </c>
      <c r="B6112">
        <v>1</v>
      </c>
      <c r="C6112" t="s">
        <v>81</v>
      </c>
      <c r="D6112" t="s">
        <v>121</v>
      </c>
      <c r="E6112" t="s">
        <v>132</v>
      </c>
      <c r="F6112" t="s">
        <v>17516</v>
      </c>
      <c r="G6112" t="s">
        <v>244</v>
      </c>
      <c r="H6112" t="s">
        <v>135</v>
      </c>
      <c r="I6112" t="s">
        <v>136</v>
      </c>
      <c r="J6112" t="s">
        <v>137</v>
      </c>
      <c r="K6112" t="s">
        <v>245</v>
      </c>
      <c r="L6112" t="s">
        <v>17517</v>
      </c>
      <c r="M6112" t="s">
        <v>17518</v>
      </c>
      <c r="N6112">
        <v>0.63555555500000005</v>
      </c>
      <c r="O6112">
        <v>0</v>
      </c>
      <c r="P6112">
        <v>98</v>
      </c>
      <c r="Q6112">
        <v>0</v>
      </c>
      <c r="R6112">
        <v>1</v>
      </c>
      <c r="S6112">
        <v>0</v>
      </c>
      <c r="T6112">
        <v>7</v>
      </c>
      <c r="U6112">
        <v>0</v>
      </c>
      <c r="V6112">
        <v>0</v>
      </c>
      <c r="W6112">
        <v>0</v>
      </c>
      <c r="X6112">
        <v>8.9635804590045947</v>
      </c>
      <c r="Y6112">
        <v>0</v>
      </c>
      <c r="Z6112">
        <v>1.7408450551555552</v>
      </c>
      <c r="AA6112">
        <v>0</v>
      </c>
      <c r="AB6112">
        <v>6.547632863962666</v>
      </c>
      <c r="AC6112">
        <v>0</v>
      </c>
      <c r="AD6112">
        <v>0</v>
      </c>
      <c r="AE6112">
        <v>17.252058378122815</v>
      </c>
    </row>
    <row r="6113" spans="1:31" x14ac:dyDescent="0.25">
      <c r="A6113">
        <v>2366462</v>
      </c>
      <c r="B6113">
        <v>1</v>
      </c>
      <c r="C6113" t="s">
        <v>81</v>
      </c>
      <c r="D6113" t="s">
        <v>113</v>
      </c>
      <c r="E6113" t="s">
        <v>171</v>
      </c>
      <c r="F6113" t="s">
        <v>17519</v>
      </c>
      <c r="G6113" t="s">
        <v>244</v>
      </c>
      <c r="H6113" t="s">
        <v>135</v>
      </c>
      <c r="I6113" t="s">
        <v>136</v>
      </c>
      <c r="J6113" t="s">
        <v>137</v>
      </c>
      <c r="K6113" t="s">
        <v>245</v>
      </c>
      <c r="L6113" t="s">
        <v>17520</v>
      </c>
      <c r="M6113" t="s">
        <v>17521</v>
      </c>
      <c r="N6113">
        <v>3.2102777769999999</v>
      </c>
      <c r="O6113">
        <v>0</v>
      </c>
      <c r="P6113">
        <v>281</v>
      </c>
      <c r="Q6113">
        <v>9</v>
      </c>
      <c r="R6113">
        <v>23</v>
      </c>
      <c r="S6113">
        <v>1</v>
      </c>
      <c r="T6113">
        <v>18</v>
      </c>
      <c r="U6113">
        <v>0</v>
      </c>
      <c r="V6113">
        <v>0</v>
      </c>
      <c r="W6113">
        <v>0</v>
      </c>
      <c r="X6113">
        <v>283.07536028998288</v>
      </c>
      <c r="Y6113">
        <v>176.69764462922379</v>
      </c>
      <c r="Z6113">
        <v>293.06113157740867</v>
      </c>
      <c r="AA6113">
        <v>7.8233139874297075</v>
      </c>
      <c r="AB6113">
        <v>53.310955881137005</v>
      </c>
      <c r="AC6113">
        <v>0</v>
      </c>
      <c r="AD6113">
        <v>0</v>
      </c>
      <c r="AE6113">
        <v>813.96840636518209</v>
      </c>
    </row>
    <row r="6114" spans="1:31" x14ac:dyDescent="0.25">
      <c r="A6114">
        <v>2366654</v>
      </c>
      <c r="B6114">
        <v>1</v>
      </c>
      <c r="C6114" t="s">
        <v>80</v>
      </c>
      <c r="D6114" t="s">
        <v>91</v>
      </c>
      <c r="E6114" t="s">
        <v>225</v>
      </c>
      <c r="F6114" t="s">
        <v>17522</v>
      </c>
      <c r="G6114" t="s">
        <v>227</v>
      </c>
      <c r="H6114" t="s">
        <v>151</v>
      </c>
      <c r="I6114" t="s">
        <v>136</v>
      </c>
      <c r="J6114" t="s">
        <v>137</v>
      </c>
      <c r="K6114" t="s">
        <v>138</v>
      </c>
      <c r="L6114" t="s">
        <v>17523</v>
      </c>
      <c r="M6114" t="s">
        <v>17524</v>
      </c>
      <c r="N6114">
        <v>0.55055555499999997</v>
      </c>
      <c r="O6114">
        <v>0</v>
      </c>
      <c r="P6114">
        <v>19</v>
      </c>
      <c r="Q6114">
        <v>0</v>
      </c>
      <c r="R6114">
        <v>0</v>
      </c>
      <c r="S6114">
        <v>0</v>
      </c>
      <c r="T6114">
        <v>4</v>
      </c>
      <c r="U6114">
        <v>0</v>
      </c>
      <c r="V6114">
        <v>0</v>
      </c>
      <c r="W6114">
        <v>0</v>
      </c>
      <c r="X6114">
        <v>3.3441291248738105</v>
      </c>
      <c r="Y6114">
        <v>0</v>
      </c>
      <c r="Z6114">
        <v>0</v>
      </c>
      <c r="AA6114">
        <v>0</v>
      </c>
      <c r="AB6114">
        <v>1.1105411569463999</v>
      </c>
      <c r="AC6114">
        <v>0</v>
      </c>
      <c r="AD6114">
        <v>0</v>
      </c>
      <c r="AE6114">
        <v>4.45467028182021</v>
      </c>
    </row>
    <row r="6115" spans="1:31" x14ac:dyDescent="0.25">
      <c r="A6115">
        <v>2366445</v>
      </c>
      <c r="B6115">
        <v>1</v>
      </c>
      <c r="C6115" t="s">
        <v>80</v>
      </c>
      <c r="D6115" t="s">
        <v>92</v>
      </c>
      <c r="E6115" t="s">
        <v>166</v>
      </c>
      <c r="F6115" t="s">
        <v>5143</v>
      </c>
      <c r="G6115" t="s">
        <v>181</v>
      </c>
      <c r="H6115" t="s">
        <v>135</v>
      </c>
      <c r="I6115" t="s">
        <v>136</v>
      </c>
      <c r="J6115" t="s">
        <v>3</v>
      </c>
      <c r="K6115" t="s">
        <v>138</v>
      </c>
      <c r="L6115" t="s">
        <v>17525</v>
      </c>
      <c r="M6115" t="s">
        <v>17526</v>
      </c>
      <c r="N6115">
        <v>3.9252777769999998</v>
      </c>
      <c r="O6115">
        <v>8</v>
      </c>
      <c r="P6115">
        <v>3239</v>
      </c>
      <c r="Q6115">
        <v>16</v>
      </c>
      <c r="R6115">
        <v>454</v>
      </c>
      <c r="S6115">
        <v>33</v>
      </c>
      <c r="T6115">
        <v>434</v>
      </c>
      <c r="U6115">
        <v>1</v>
      </c>
      <c r="V6115">
        <v>3</v>
      </c>
      <c r="W6115">
        <v>582.18745280796543</v>
      </c>
      <c r="X6115">
        <v>5421.443876155492</v>
      </c>
      <c r="Y6115">
        <v>249.6903389837608</v>
      </c>
      <c r="Z6115">
        <v>2033.2520465885982</v>
      </c>
      <c r="AA6115">
        <v>905.50581081111284</v>
      </c>
      <c r="AB6115">
        <v>2711.2824367987305</v>
      </c>
      <c r="AC6115">
        <v>591.06353096551788</v>
      </c>
      <c r="AD6115">
        <v>10.978059866199249</v>
      </c>
      <c r="AE6115">
        <v>12505.403552977377</v>
      </c>
    </row>
    <row r="6116" spans="1:31" x14ac:dyDescent="0.25">
      <c r="A6116">
        <v>2366614</v>
      </c>
      <c r="B6116">
        <v>1</v>
      </c>
      <c r="C6116" t="s">
        <v>80</v>
      </c>
      <c r="D6116" t="s">
        <v>82</v>
      </c>
      <c r="E6116" t="s">
        <v>148</v>
      </c>
      <c r="F6116" t="s">
        <v>17527</v>
      </c>
      <c r="G6116" t="s">
        <v>150</v>
      </c>
      <c r="H6116" t="s">
        <v>151</v>
      </c>
      <c r="I6116" t="s">
        <v>136</v>
      </c>
      <c r="J6116" t="s">
        <v>137</v>
      </c>
      <c r="K6116" t="s">
        <v>138</v>
      </c>
      <c r="L6116" t="s">
        <v>17528</v>
      </c>
      <c r="M6116" t="s">
        <v>17529</v>
      </c>
      <c r="N6116">
        <v>0.55666666600000003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4</v>
      </c>
      <c r="U6116">
        <v>0</v>
      </c>
      <c r="V6116">
        <v>1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5.6176137060473668</v>
      </c>
      <c r="AC6116">
        <v>0</v>
      </c>
      <c r="AD6116">
        <v>90.775244534827294</v>
      </c>
      <c r="AE6116">
        <v>96.392858240874659</v>
      </c>
    </row>
    <row r="6117" spans="1:31" x14ac:dyDescent="0.25">
      <c r="A6117">
        <v>2366565</v>
      </c>
      <c r="B6117">
        <v>1</v>
      </c>
      <c r="C6117" t="s">
        <v>81</v>
      </c>
      <c r="D6117" t="s">
        <v>121</v>
      </c>
      <c r="E6117" t="s">
        <v>132</v>
      </c>
      <c r="F6117" t="s">
        <v>17530</v>
      </c>
      <c r="G6117" t="s">
        <v>244</v>
      </c>
      <c r="H6117" t="s">
        <v>135</v>
      </c>
      <c r="I6117" t="s">
        <v>136</v>
      </c>
      <c r="J6117" t="s">
        <v>137</v>
      </c>
      <c r="K6117" t="s">
        <v>245</v>
      </c>
      <c r="L6117" t="s">
        <v>17531</v>
      </c>
      <c r="M6117" t="s">
        <v>17532</v>
      </c>
      <c r="N6117">
        <v>0.32027777699999999</v>
      </c>
      <c r="O6117">
        <v>0</v>
      </c>
      <c r="P6117">
        <v>38</v>
      </c>
      <c r="Q6117">
        <v>0</v>
      </c>
      <c r="R6117">
        <v>1</v>
      </c>
      <c r="S6117">
        <v>0</v>
      </c>
      <c r="T6117">
        <v>1</v>
      </c>
      <c r="U6117">
        <v>0</v>
      </c>
      <c r="V6117">
        <v>0</v>
      </c>
      <c r="W6117">
        <v>0</v>
      </c>
      <c r="X6117">
        <v>1.8045850598616948</v>
      </c>
      <c r="Y6117">
        <v>0</v>
      </c>
      <c r="Z6117">
        <v>0</v>
      </c>
      <c r="AA6117">
        <v>0</v>
      </c>
      <c r="AB6117">
        <v>0.85874488742833321</v>
      </c>
      <c r="AC6117">
        <v>0</v>
      </c>
      <c r="AD6117">
        <v>0</v>
      </c>
      <c r="AE6117">
        <v>2.6633299472900278</v>
      </c>
    </row>
    <row r="6118" spans="1:31" x14ac:dyDescent="0.25">
      <c r="A6118">
        <v>2366259</v>
      </c>
      <c r="B6118">
        <v>1</v>
      </c>
      <c r="C6118" t="s">
        <v>80</v>
      </c>
      <c r="D6118" t="s">
        <v>96</v>
      </c>
      <c r="E6118" t="s">
        <v>148</v>
      </c>
      <c r="F6118" t="s">
        <v>17533</v>
      </c>
      <c r="G6118" t="s">
        <v>160</v>
      </c>
      <c r="H6118" t="s">
        <v>151</v>
      </c>
      <c r="I6118" t="s">
        <v>136</v>
      </c>
      <c r="J6118" t="s">
        <v>137</v>
      </c>
      <c r="K6118" t="s">
        <v>138</v>
      </c>
      <c r="L6118" t="s">
        <v>17534</v>
      </c>
      <c r="M6118" t="s">
        <v>17535</v>
      </c>
      <c r="N6118">
        <v>0.43833333299999999</v>
      </c>
      <c r="O6118">
        <v>0</v>
      </c>
      <c r="P6118">
        <v>4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0.35262692157777997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0.35262692157777997</v>
      </c>
    </row>
    <row r="6119" spans="1:31" x14ac:dyDescent="0.25">
      <c r="A6119">
        <v>2366216</v>
      </c>
      <c r="B6119">
        <v>1</v>
      </c>
      <c r="C6119" t="s">
        <v>81</v>
      </c>
      <c r="D6119" t="s">
        <v>124</v>
      </c>
      <c r="E6119" t="s">
        <v>148</v>
      </c>
      <c r="F6119" t="s">
        <v>17536</v>
      </c>
      <c r="G6119" t="s">
        <v>160</v>
      </c>
      <c r="H6119" t="s">
        <v>151</v>
      </c>
      <c r="I6119" t="s">
        <v>136</v>
      </c>
      <c r="J6119" t="s">
        <v>137</v>
      </c>
      <c r="K6119" t="s">
        <v>138</v>
      </c>
      <c r="L6119" t="s">
        <v>17537</v>
      </c>
      <c r="M6119" t="s">
        <v>17538</v>
      </c>
      <c r="N6119">
        <v>0.53388888800000001</v>
      </c>
      <c r="O6119">
        <v>0</v>
      </c>
      <c r="P6119">
        <v>2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0.26396398201819382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0.26396398201819382</v>
      </c>
    </row>
    <row r="6120" spans="1:31" x14ac:dyDescent="0.25">
      <c r="A6120">
        <v>2366336</v>
      </c>
      <c r="B6120">
        <v>1</v>
      </c>
      <c r="C6120" t="s">
        <v>80</v>
      </c>
      <c r="D6120" t="s">
        <v>82</v>
      </c>
      <c r="E6120" t="s">
        <v>154</v>
      </c>
      <c r="F6120" t="s">
        <v>17539</v>
      </c>
      <c r="G6120" t="s">
        <v>244</v>
      </c>
      <c r="H6120" t="s">
        <v>151</v>
      </c>
      <c r="I6120" t="s">
        <v>136</v>
      </c>
      <c r="J6120" t="s">
        <v>137</v>
      </c>
      <c r="K6120" t="s">
        <v>245</v>
      </c>
      <c r="L6120" t="s">
        <v>17540</v>
      </c>
      <c r="M6120" t="s">
        <v>17541</v>
      </c>
      <c r="N6120">
        <v>10.850277777000001</v>
      </c>
      <c r="O6120">
        <v>0</v>
      </c>
      <c r="P6120">
        <v>283</v>
      </c>
      <c r="Q6120">
        <v>0</v>
      </c>
      <c r="R6120">
        <v>0</v>
      </c>
      <c r="S6120">
        <v>0</v>
      </c>
      <c r="T6120">
        <v>27</v>
      </c>
      <c r="U6120">
        <v>0</v>
      </c>
      <c r="V6120">
        <v>1</v>
      </c>
      <c r="W6120">
        <v>0</v>
      </c>
      <c r="X6120">
        <v>414.8462862076891</v>
      </c>
      <c r="Y6120">
        <v>0</v>
      </c>
      <c r="Z6120">
        <v>0</v>
      </c>
      <c r="AA6120">
        <v>0</v>
      </c>
      <c r="AB6120">
        <v>90.868898986897989</v>
      </c>
      <c r="AC6120">
        <v>0</v>
      </c>
      <c r="AD6120">
        <v>75.459167947197457</v>
      </c>
      <c r="AE6120">
        <v>581.17435314178454</v>
      </c>
    </row>
    <row r="6121" spans="1:31" x14ac:dyDescent="0.25">
      <c r="A6121">
        <v>2366714</v>
      </c>
      <c r="B6121">
        <v>1</v>
      </c>
      <c r="C6121" t="s">
        <v>81</v>
      </c>
      <c r="D6121" t="s">
        <v>113</v>
      </c>
      <c r="E6121" t="s">
        <v>148</v>
      </c>
      <c r="F6121" t="s">
        <v>831</v>
      </c>
      <c r="G6121" t="s">
        <v>150</v>
      </c>
      <c r="H6121" t="s">
        <v>151</v>
      </c>
      <c r="I6121" t="s">
        <v>136</v>
      </c>
      <c r="J6121" t="s">
        <v>137</v>
      </c>
      <c r="K6121" t="s">
        <v>138</v>
      </c>
      <c r="L6121" t="s">
        <v>17542</v>
      </c>
      <c r="M6121" t="s">
        <v>17543</v>
      </c>
      <c r="N6121">
        <v>1.106944444</v>
      </c>
      <c r="O6121">
        <v>0</v>
      </c>
      <c r="P6121">
        <v>3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0.67799663365662777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0.67799663365662777</v>
      </c>
    </row>
    <row r="6122" spans="1:31" x14ac:dyDescent="0.25">
      <c r="A6122">
        <v>2366279</v>
      </c>
      <c r="B6122">
        <v>1</v>
      </c>
      <c r="C6122" t="s">
        <v>80</v>
      </c>
      <c r="D6122" t="s">
        <v>99</v>
      </c>
      <c r="E6122" t="s">
        <v>166</v>
      </c>
      <c r="F6122" t="s">
        <v>17544</v>
      </c>
      <c r="G6122" t="s">
        <v>244</v>
      </c>
      <c r="H6122" t="s">
        <v>135</v>
      </c>
      <c r="I6122" t="s">
        <v>136</v>
      </c>
      <c r="J6122" t="s">
        <v>137</v>
      </c>
      <c r="K6122" t="s">
        <v>245</v>
      </c>
      <c r="L6122" t="s">
        <v>17545</v>
      </c>
      <c r="M6122" t="s">
        <v>17546</v>
      </c>
      <c r="N6122">
        <v>3.6941666660000001</v>
      </c>
      <c r="O6122">
        <v>8</v>
      </c>
      <c r="P6122">
        <v>2984</v>
      </c>
      <c r="Q6122">
        <v>14</v>
      </c>
      <c r="R6122">
        <v>171</v>
      </c>
      <c r="S6122">
        <v>24</v>
      </c>
      <c r="T6122">
        <v>423</v>
      </c>
      <c r="U6122">
        <v>0</v>
      </c>
      <c r="V6122">
        <v>9</v>
      </c>
      <c r="W6122">
        <v>190.11067083319688</v>
      </c>
      <c r="X6122">
        <v>2983.1589021626937</v>
      </c>
      <c r="Y6122">
        <v>288.77030200108368</v>
      </c>
      <c r="Z6122">
        <v>325.85904464985805</v>
      </c>
      <c r="AA6122">
        <v>287.38139651010761</v>
      </c>
      <c r="AB6122">
        <v>2225.9603116219173</v>
      </c>
      <c r="AC6122">
        <v>0</v>
      </c>
      <c r="AD6122">
        <v>3837.2952219112053</v>
      </c>
      <c r="AE6122">
        <v>10138.535849690063</v>
      </c>
    </row>
    <row r="6123" spans="1:31" x14ac:dyDescent="0.25">
      <c r="A6123">
        <v>2366422</v>
      </c>
      <c r="B6123">
        <v>1</v>
      </c>
      <c r="C6123" t="s">
        <v>80</v>
      </c>
      <c r="D6123" t="s">
        <v>85</v>
      </c>
      <c r="E6123" t="s">
        <v>148</v>
      </c>
      <c r="F6123" t="s">
        <v>17547</v>
      </c>
      <c r="G6123" t="s">
        <v>240</v>
      </c>
      <c r="H6123" t="s">
        <v>151</v>
      </c>
      <c r="I6123" t="s">
        <v>136</v>
      </c>
      <c r="J6123" t="s">
        <v>137</v>
      </c>
      <c r="K6123" t="s">
        <v>138</v>
      </c>
      <c r="L6123" t="s">
        <v>17548</v>
      </c>
      <c r="M6123" t="s">
        <v>17549</v>
      </c>
      <c r="N6123">
        <v>1.564444444</v>
      </c>
      <c r="O6123">
        <v>0</v>
      </c>
      <c r="P6123">
        <v>12</v>
      </c>
      <c r="Q6123">
        <v>0</v>
      </c>
      <c r="R6123">
        <v>0</v>
      </c>
      <c r="S6123">
        <v>0</v>
      </c>
      <c r="T6123">
        <v>2</v>
      </c>
      <c r="U6123">
        <v>0</v>
      </c>
      <c r="V6123">
        <v>0</v>
      </c>
      <c r="W6123">
        <v>0</v>
      </c>
      <c r="X6123">
        <v>4.501028882434615</v>
      </c>
      <c r="Y6123">
        <v>0</v>
      </c>
      <c r="Z6123">
        <v>0</v>
      </c>
      <c r="AA6123">
        <v>0</v>
      </c>
      <c r="AB6123">
        <v>4.0004681433146212</v>
      </c>
      <c r="AC6123">
        <v>0</v>
      </c>
      <c r="AD6123">
        <v>0</v>
      </c>
      <c r="AE6123">
        <v>8.5014970257492362</v>
      </c>
    </row>
    <row r="6124" spans="1:31" x14ac:dyDescent="0.25">
      <c r="A6124">
        <v>2366571</v>
      </c>
      <c r="B6124">
        <v>1</v>
      </c>
      <c r="C6124" t="s">
        <v>80</v>
      </c>
      <c r="D6124" t="s">
        <v>85</v>
      </c>
      <c r="E6124" t="s">
        <v>175</v>
      </c>
      <c r="F6124" t="s">
        <v>3618</v>
      </c>
      <c r="G6124" t="s">
        <v>284</v>
      </c>
      <c r="H6124" t="s">
        <v>151</v>
      </c>
      <c r="I6124" t="s">
        <v>136</v>
      </c>
      <c r="J6124" t="s">
        <v>137</v>
      </c>
      <c r="K6124" t="s">
        <v>138</v>
      </c>
      <c r="L6124" t="s">
        <v>17550</v>
      </c>
      <c r="M6124" t="s">
        <v>17551</v>
      </c>
      <c r="N6124">
        <v>2.54</v>
      </c>
      <c r="O6124">
        <v>0</v>
      </c>
      <c r="P6124">
        <v>64</v>
      </c>
      <c r="Q6124">
        <v>0</v>
      </c>
      <c r="R6124">
        <v>0</v>
      </c>
      <c r="S6124">
        <v>0</v>
      </c>
      <c r="T6124">
        <v>18</v>
      </c>
      <c r="U6124">
        <v>0</v>
      </c>
      <c r="V6124">
        <v>0</v>
      </c>
      <c r="W6124">
        <v>0</v>
      </c>
      <c r="X6124">
        <v>69.05624839807264</v>
      </c>
      <c r="Y6124">
        <v>0</v>
      </c>
      <c r="Z6124">
        <v>0</v>
      </c>
      <c r="AA6124">
        <v>0</v>
      </c>
      <c r="AB6124">
        <v>223.2205519861237</v>
      </c>
      <c r="AC6124">
        <v>0</v>
      </c>
      <c r="AD6124">
        <v>0</v>
      </c>
      <c r="AE6124">
        <v>292.27680038419635</v>
      </c>
    </row>
    <row r="6125" spans="1:31" x14ac:dyDescent="0.25">
      <c r="A6125">
        <v>2366671</v>
      </c>
      <c r="B6125">
        <v>1</v>
      </c>
      <c r="C6125" t="s">
        <v>80</v>
      </c>
      <c r="D6125" t="s">
        <v>100</v>
      </c>
      <c r="E6125" t="s">
        <v>148</v>
      </c>
      <c r="F6125" t="s">
        <v>17552</v>
      </c>
      <c r="G6125" t="s">
        <v>156</v>
      </c>
      <c r="H6125" t="s">
        <v>151</v>
      </c>
      <c r="I6125" t="s">
        <v>136</v>
      </c>
      <c r="J6125" t="s">
        <v>137</v>
      </c>
      <c r="K6125" t="s">
        <v>138</v>
      </c>
      <c r="L6125" t="s">
        <v>17553</v>
      </c>
      <c r="M6125" t="s">
        <v>17554</v>
      </c>
      <c r="N6125">
        <v>0.84055555500000001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1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1.637349662783222</v>
      </c>
      <c r="AC6125">
        <v>0</v>
      </c>
      <c r="AD6125">
        <v>0</v>
      </c>
      <c r="AE6125">
        <v>1.637349662783222</v>
      </c>
    </row>
    <row r="6126" spans="1:31" x14ac:dyDescent="0.25">
      <c r="A6126">
        <v>2366434</v>
      </c>
      <c r="B6126">
        <v>1</v>
      </c>
      <c r="C6126" t="s">
        <v>80</v>
      </c>
      <c r="D6126" t="s">
        <v>94</v>
      </c>
      <c r="E6126" t="s">
        <v>132</v>
      </c>
      <c r="F6126" t="s">
        <v>17555</v>
      </c>
      <c r="G6126" t="s">
        <v>244</v>
      </c>
      <c r="H6126" t="s">
        <v>135</v>
      </c>
      <c r="I6126" t="s">
        <v>136</v>
      </c>
      <c r="J6126" t="s">
        <v>137</v>
      </c>
      <c r="K6126" t="s">
        <v>245</v>
      </c>
      <c r="L6126" t="s">
        <v>17556</v>
      </c>
      <c r="M6126" t="s">
        <v>17557</v>
      </c>
      <c r="N6126">
        <v>0.74472222200000004</v>
      </c>
      <c r="O6126">
        <v>0</v>
      </c>
      <c r="P6126">
        <v>51</v>
      </c>
      <c r="Q6126">
        <v>0</v>
      </c>
      <c r="R6126">
        <v>0</v>
      </c>
      <c r="S6126">
        <v>0</v>
      </c>
      <c r="T6126">
        <v>6</v>
      </c>
      <c r="U6126">
        <v>0</v>
      </c>
      <c r="V6126">
        <v>0</v>
      </c>
      <c r="W6126">
        <v>0</v>
      </c>
      <c r="X6126">
        <v>7.8229883561415452</v>
      </c>
      <c r="Y6126">
        <v>0</v>
      </c>
      <c r="Z6126">
        <v>0</v>
      </c>
      <c r="AA6126">
        <v>0</v>
      </c>
      <c r="AB6126">
        <v>5.9365335161184101</v>
      </c>
      <c r="AC6126">
        <v>0</v>
      </c>
      <c r="AD6126">
        <v>0</v>
      </c>
      <c r="AE6126">
        <v>13.759521872259956</v>
      </c>
    </row>
    <row r="6127" spans="1:31" x14ac:dyDescent="0.25">
      <c r="A6127">
        <v>2366242</v>
      </c>
      <c r="B6127">
        <v>1</v>
      </c>
      <c r="C6127" t="s">
        <v>80</v>
      </c>
      <c r="D6127" t="s">
        <v>110</v>
      </c>
      <c r="E6127" t="s">
        <v>175</v>
      </c>
      <c r="F6127" t="s">
        <v>17558</v>
      </c>
      <c r="G6127" t="s">
        <v>177</v>
      </c>
      <c r="H6127" t="s">
        <v>151</v>
      </c>
      <c r="I6127" t="s">
        <v>136</v>
      </c>
      <c r="J6127" t="s">
        <v>137</v>
      </c>
      <c r="K6127" t="s">
        <v>138</v>
      </c>
      <c r="L6127" t="s">
        <v>17559</v>
      </c>
      <c r="M6127" t="s">
        <v>17560</v>
      </c>
      <c r="N6127">
        <v>8.2916666659999994</v>
      </c>
      <c r="O6127">
        <v>0</v>
      </c>
      <c r="P6127">
        <v>113</v>
      </c>
      <c r="Q6127">
        <v>0</v>
      </c>
      <c r="R6127">
        <v>0</v>
      </c>
      <c r="S6127">
        <v>0</v>
      </c>
      <c r="T6127">
        <v>25</v>
      </c>
      <c r="U6127">
        <v>0</v>
      </c>
      <c r="V6127">
        <v>0</v>
      </c>
      <c r="W6127">
        <v>0</v>
      </c>
      <c r="X6127">
        <v>346.71910009905844</v>
      </c>
      <c r="Y6127">
        <v>0</v>
      </c>
      <c r="Z6127">
        <v>0</v>
      </c>
      <c r="AA6127">
        <v>0</v>
      </c>
      <c r="AB6127">
        <v>394.26253657072596</v>
      </c>
      <c r="AC6127">
        <v>0</v>
      </c>
      <c r="AD6127">
        <v>0</v>
      </c>
      <c r="AE6127">
        <v>740.98163666978439</v>
      </c>
    </row>
    <row r="6128" spans="1:31" x14ac:dyDescent="0.25">
      <c r="A6128">
        <v>2366265</v>
      </c>
      <c r="B6128">
        <v>1</v>
      </c>
      <c r="C6128" t="s">
        <v>80</v>
      </c>
      <c r="D6128" t="s">
        <v>108</v>
      </c>
      <c r="E6128" t="s">
        <v>171</v>
      </c>
      <c r="F6128" t="s">
        <v>6562</v>
      </c>
      <c r="G6128" t="s">
        <v>252</v>
      </c>
      <c r="H6128" t="s">
        <v>135</v>
      </c>
      <c r="I6128" t="s">
        <v>136</v>
      </c>
      <c r="J6128" t="s">
        <v>137</v>
      </c>
      <c r="K6128" t="s">
        <v>245</v>
      </c>
      <c r="L6128" t="s">
        <v>17561</v>
      </c>
      <c r="M6128" t="s">
        <v>17562</v>
      </c>
      <c r="N6128">
        <v>3.965833333</v>
      </c>
      <c r="O6128">
        <v>0</v>
      </c>
      <c r="P6128">
        <v>393</v>
      </c>
      <c r="Q6128">
        <v>0</v>
      </c>
      <c r="R6128">
        <v>121</v>
      </c>
      <c r="S6128">
        <v>4</v>
      </c>
      <c r="T6128">
        <v>57</v>
      </c>
      <c r="U6128">
        <v>0</v>
      </c>
      <c r="V6128">
        <v>0</v>
      </c>
      <c r="W6128">
        <v>0</v>
      </c>
      <c r="X6128">
        <v>385.40191137833745</v>
      </c>
      <c r="Y6128">
        <v>0</v>
      </c>
      <c r="Z6128">
        <v>639.16537578406985</v>
      </c>
      <c r="AA6128">
        <v>83.628266646350085</v>
      </c>
      <c r="AB6128">
        <v>353.26225847757757</v>
      </c>
      <c r="AC6128">
        <v>0</v>
      </c>
      <c r="AD6128">
        <v>0</v>
      </c>
      <c r="AE6128">
        <v>1461.457812286335</v>
      </c>
    </row>
    <row r="6129" spans="1:31" x14ac:dyDescent="0.25">
      <c r="A6129">
        <v>2366348</v>
      </c>
      <c r="B6129">
        <v>1</v>
      </c>
      <c r="C6129" t="s">
        <v>81</v>
      </c>
      <c r="D6129" t="s">
        <v>114</v>
      </c>
      <c r="E6129" t="s">
        <v>132</v>
      </c>
      <c r="F6129" t="s">
        <v>12885</v>
      </c>
      <c r="G6129" t="s">
        <v>244</v>
      </c>
      <c r="H6129" t="s">
        <v>135</v>
      </c>
      <c r="I6129" t="s">
        <v>136</v>
      </c>
      <c r="J6129" t="s">
        <v>137</v>
      </c>
      <c r="K6129" t="s">
        <v>245</v>
      </c>
      <c r="L6129" t="s">
        <v>17563</v>
      </c>
      <c r="M6129" t="s">
        <v>17564</v>
      </c>
      <c r="N6129">
        <v>0.65611111099999997</v>
      </c>
      <c r="O6129">
        <v>0</v>
      </c>
      <c r="P6129">
        <v>39</v>
      </c>
      <c r="Q6129">
        <v>0</v>
      </c>
      <c r="R6129">
        <v>0</v>
      </c>
      <c r="S6129">
        <v>0</v>
      </c>
      <c r="T6129">
        <v>1</v>
      </c>
      <c r="U6129">
        <v>0</v>
      </c>
      <c r="V6129">
        <v>0</v>
      </c>
      <c r="W6129">
        <v>0</v>
      </c>
      <c r="X6129">
        <v>4.46533641851184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4.46533641851184</v>
      </c>
    </row>
    <row r="6130" spans="1:31" x14ac:dyDescent="0.25">
      <c r="A6130">
        <v>2366282</v>
      </c>
      <c r="B6130">
        <v>1</v>
      </c>
      <c r="C6130" t="s">
        <v>81</v>
      </c>
      <c r="D6130" t="s">
        <v>114</v>
      </c>
      <c r="E6130" t="s">
        <v>154</v>
      </c>
      <c r="F6130" t="s">
        <v>17565</v>
      </c>
      <c r="G6130" t="s">
        <v>244</v>
      </c>
      <c r="H6130" t="s">
        <v>151</v>
      </c>
      <c r="I6130" t="s">
        <v>136</v>
      </c>
      <c r="J6130" t="s">
        <v>137</v>
      </c>
      <c r="K6130" t="s">
        <v>245</v>
      </c>
      <c r="L6130" t="s">
        <v>17566</v>
      </c>
      <c r="M6130" t="s">
        <v>17567</v>
      </c>
      <c r="N6130">
        <v>0.57444444400000005</v>
      </c>
      <c r="O6130">
        <v>0</v>
      </c>
      <c r="P6130">
        <v>180</v>
      </c>
      <c r="Q6130">
        <v>0</v>
      </c>
      <c r="R6130">
        <v>1</v>
      </c>
      <c r="S6130">
        <v>0</v>
      </c>
      <c r="T6130">
        <v>2</v>
      </c>
      <c r="U6130">
        <v>0</v>
      </c>
      <c r="V6130">
        <v>0</v>
      </c>
      <c r="W6130">
        <v>0</v>
      </c>
      <c r="X6130">
        <v>9.7351102099433611</v>
      </c>
      <c r="Y6130">
        <v>0</v>
      </c>
      <c r="Z6130">
        <v>3.9793381315111108E-3</v>
      </c>
      <c r="AA6130">
        <v>0</v>
      </c>
      <c r="AB6130">
        <v>0.17413196706180001</v>
      </c>
      <c r="AC6130">
        <v>0</v>
      </c>
      <c r="AD6130">
        <v>0</v>
      </c>
      <c r="AE6130">
        <v>9.9132215151366729</v>
      </c>
    </row>
    <row r="6131" spans="1:31" x14ac:dyDescent="0.25">
      <c r="A6131">
        <v>2366494</v>
      </c>
      <c r="B6131">
        <v>1</v>
      </c>
      <c r="C6131" t="s">
        <v>80</v>
      </c>
      <c r="D6131" t="s">
        <v>98</v>
      </c>
      <c r="E6131" t="s">
        <v>166</v>
      </c>
      <c r="F6131" t="s">
        <v>17568</v>
      </c>
      <c r="G6131" t="s">
        <v>168</v>
      </c>
      <c r="H6131" t="s">
        <v>135</v>
      </c>
      <c r="I6131" t="s">
        <v>136</v>
      </c>
      <c r="J6131" t="s">
        <v>137</v>
      </c>
      <c r="K6131" t="s">
        <v>138</v>
      </c>
      <c r="L6131" t="s">
        <v>17569</v>
      </c>
      <c r="M6131" t="s">
        <v>17570</v>
      </c>
      <c r="N6131">
        <v>6.6944444000000006E-2</v>
      </c>
      <c r="O6131">
        <v>0</v>
      </c>
      <c r="P6131">
        <v>378</v>
      </c>
      <c r="Q6131">
        <v>0</v>
      </c>
      <c r="R6131">
        <v>29</v>
      </c>
      <c r="S6131">
        <v>0</v>
      </c>
      <c r="T6131">
        <v>60</v>
      </c>
      <c r="U6131">
        <v>0</v>
      </c>
      <c r="V6131">
        <v>0</v>
      </c>
      <c r="W6131">
        <v>0</v>
      </c>
      <c r="X6131">
        <v>10.772125941825301</v>
      </c>
      <c r="Y6131">
        <v>0</v>
      </c>
      <c r="Z6131">
        <v>12.472341684825095</v>
      </c>
      <c r="AA6131">
        <v>0</v>
      </c>
      <c r="AB6131">
        <v>13.378636116968613</v>
      </c>
      <c r="AC6131">
        <v>0</v>
      </c>
      <c r="AD6131">
        <v>0</v>
      </c>
      <c r="AE6131">
        <v>36.623103743619012</v>
      </c>
    </row>
    <row r="6132" spans="1:31" x14ac:dyDescent="0.25">
      <c r="A6132">
        <v>2366517</v>
      </c>
      <c r="B6132">
        <v>1</v>
      </c>
      <c r="C6132" t="s">
        <v>81</v>
      </c>
      <c r="D6132" t="s">
        <v>128</v>
      </c>
      <c r="E6132" t="s">
        <v>166</v>
      </c>
      <c r="F6132" t="s">
        <v>17571</v>
      </c>
      <c r="G6132" t="s">
        <v>168</v>
      </c>
      <c r="H6132" t="s">
        <v>135</v>
      </c>
      <c r="I6132" t="s">
        <v>136</v>
      </c>
      <c r="J6132" t="s">
        <v>137</v>
      </c>
      <c r="K6132" t="s">
        <v>138</v>
      </c>
      <c r="L6132" t="s">
        <v>17572</v>
      </c>
      <c r="M6132" t="s">
        <v>17573</v>
      </c>
      <c r="N6132">
        <v>0.75111111100000005</v>
      </c>
      <c r="O6132">
        <v>0</v>
      </c>
      <c r="P6132">
        <v>8</v>
      </c>
      <c r="Q6132">
        <v>0</v>
      </c>
      <c r="R6132">
        <v>0</v>
      </c>
      <c r="S6132">
        <v>0</v>
      </c>
      <c r="T6132">
        <v>0</v>
      </c>
      <c r="U6132">
        <v>1</v>
      </c>
      <c r="V6132">
        <v>0</v>
      </c>
      <c r="W6132">
        <v>0</v>
      </c>
      <c r="X6132">
        <v>1.8805724056945126</v>
      </c>
      <c r="Y6132">
        <v>0</v>
      </c>
      <c r="Z6132">
        <v>0</v>
      </c>
      <c r="AA6132">
        <v>0</v>
      </c>
      <c r="AB6132">
        <v>0</v>
      </c>
      <c r="AC6132">
        <v>32.298756210040608</v>
      </c>
      <c r="AD6132">
        <v>0</v>
      </c>
      <c r="AE6132">
        <v>34.179328615735123</v>
      </c>
    </row>
    <row r="6133" spans="1:31" x14ac:dyDescent="0.25">
      <c r="A6133">
        <v>2366660</v>
      </c>
      <c r="B6133">
        <v>1</v>
      </c>
      <c r="C6133" t="s">
        <v>81</v>
      </c>
      <c r="D6133" t="s">
        <v>113</v>
      </c>
      <c r="E6133" t="s">
        <v>225</v>
      </c>
      <c r="F6133" t="s">
        <v>17574</v>
      </c>
      <c r="G6133" t="s">
        <v>744</v>
      </c>
      <c r="H6133" t="s">
        <v>151</v>
      </c>
      <c r="I6133" t="s">
        <v>136</v>
      </c>
      <c r="J6133" t="s">
        <v>137</v>
      </c>
      <c r="K6133" t="s">
        <v>138</v>
      </c>
      <c r="L6133" t="s">
        <v>17575</v>
      </c>
      <c r="M6133" t="s">
        <v>17576</v>
      </c>
      <c r="N6133">
        <v>3.778611111</v>
      </c>
      <c r="O6133">
        <v>0</v>
      </c>
      <c r="P6133">
        <v>53</v>
      </c>
      <c r="Q6133">
        <v>0</v>
      </c>
      <c r="R6133">
        <v>2</v>
      </c>
      <c r="S6133">
        <v>0</v>
      </c>
      <c r="T6133">
        <v>1</v>
      </c>
      <c r="U6133">
        <v>0</v>
      </c>
      <c r="V6133">
        <v>0</v>
      </c>
      <c r="W6133">
        <v>0</v>
      </c>
      <c r="X6133">
        <v>32.669946754084314</v>
      </c>
      <c r="Y6133">
        <v>0</v>
      </c>
      <c r="Z6133">
        <v>36.433603688997692</v>
      </c>
      <c r="AA6133">
        <v>0</v>
      </c>
      <c r="AB6133">
        <v>0</v>
      </c>
      <c r="AC6133">
        <v>0</v>
      </c>
      <c r="AD6133">
        <v>0</v>
      </c>
      <c r="AE6133">
        <v>69.103550443082014</v>
      </c>
    </row>
    <row r="6134" spans="1:31" x14ac:dyDescent="0.25">
      <c r="A6134">
        <v>2366288</v>
      </c>
      <c r="B6134">
        <v>1</v>
      </c>
      <c r="C6134" t="s">
        <v>80</v>
      </c>
      <c r="D6134" t="s">
        <v>106</v>
      </c>
      <c r="E6134" t="s">
        <v>132</v>
      </c>
      <c r="F6134" t="s">
        <v>8981</v>
      </c>
      <c r="G6134" t="s">
        <v>134</v>
      </c>
      <c r="H6134" t="s">
        <v>135</v>
      </c>
      <c r="I6134" t="s">
        <v>136</v>
      </c>
      <c r="J6134" t="s">
        <v>137</v>
      </c>
      <c r="K6134" t="s">
        <v>138</v>
      </c>
      <c r="L6134" t="s">
        <v>17577</v>
      </c>
      <c r="M6134" t="s">
        <v>17578</v>
      </c>
      <c r="N6134">
        <v>2.872222222</v>
      </c>
      <c r="O6134">
        <v>0</v>
      </c>
      <c r="P6134">
        <v>0</v>
      </c>
      <c r="Q6134">
        <v>10</v>
      </c>
      <c r="R6134">
        <v>0</v>
      </c>
      <c r="S6134">
        <v>7</v>
      </c>
      <c r="T6134">
        <v>1</v>
      </c>
      <c r="U6134">
        <v>0</v>
      </c>
      <c r="V6134">
        <v>0</v>
      </c>
      <c r="W6134">
        <v>0</v>
      </c>
      <c r="X6134">
        <v>0</v>
      </c>
      <c r="Y6134">
        <v>144.46737061634417</v>
      </c>
      <c r="Z6134">
        <v>0</v>
      </c>
      <c r="AA6134">
        <v>97.771785774509397</v>
      </c>
      <c r="AB6134">
        <v>2.0146103069351389</v>
      </c>
      <c r="AC6134">
        <v>0</v>
      </c>
      <c r="AD6134">
        <v>0</v>
      </c>
      <c r="AE6134">
        <v>244.25376669778871</v>
      </c>
    </row>
    <row r="6135" spans="1:31" x14ac:dyDescent="0.25">
      <c r="A6135">
        <v>2366431</v>
      </c>
      <c r="B6135">
        <v>1</v>
      </c>
      <c r="C6135" t="s">
        <v>81</v>
      </c>
      <c r="D6135" t="s">
        <v>126</v>
      </c>
      <c r="E6135" t="s">
        <v>171</v>
      </c>
      <c r="F6135" t="s">
        <v>17579</v>
      </c>
      <c r="G6135" t="s">
        <v>244</v>
      </c>
      <c r="H6135" t="s">
        <v>135</v>
      </c>
      <c r="I6135" t="s">
        <v>136</v>
      </c>
      <c r="J6135" t="s">
        <v>137</v>
      </c>
      <c r="K6135" t="s">
        <v>245</v>
      </c>
      <c r="L6135" t="s">
        <v>17580</v>
      </c>
      <c r="M6135" t="s">
        <v>17581</v>
      </c>
      <c r="N6135">
        <v>0.92777777699999997</v>
      </c>
      <c r="O6135">
        <v>0</v>
      </c>
      <c r="P6135">
        <v>51</v>
      </c>
      <c r="Q6135">
        <v>0</v>
      </c>
      <c r="R6135">
        <v>32</v>
      </c>
      <c r="S6135">
        <v>0</v>
      </c>
      <c r="T6135">
        <v>3</v>
      </c>
      <c r="U6135">
        <v>0</v>
      </c>
      <c r="V6135">
        <v>0</v>
      </c>
      <c r="W6135">
        <v>0</v>
      </c>
      <c r="X6135">
        <v>6.8093183764763188</v>
      </c>
      <c r="Y6135">
        <v>0</v>
      </c>
      <c r="Z6135">
        <v>3.9381389377577536</v>
      </c>
      <c r="AA6135">
        <v>0</v>
      </c>
      <c r="AB6135">
        <v>4.9401915408047667</v>
      </c>
      <c r="AC6135">
        <v>0</v>
      </c>
      <c r="AD6135">
        <v>0</v>
      </c>
      <c r="AE6135">
        <v>15.687648855038839</v>
      </c>
    </row>
    <row r="6136" spans="1:31" x14ac:dyDescent="0.25">
      <c r="A6136">
        <v>2366225</v>
      </c>
      <c r="B6136">
        <v>1</v>
      </c>
      <c r="C6136" t="s">
        <v>80</v>
      </c>
      <c r="D6136" t="s">
        <v>93</v>
      </c>
      <c r="E6136" t="s">
        <v>225</v>
      </c>
      <c r="F6136" t="s">
        <v>17582</v>
      </c>
      <c r="G6136" t="s">
        <v>219</v>
      </c>
      <c r="H6136" t="s">
        <v>151</v>
      </c>
      <c r="I6136" t="s">
        <v>136</v>
      </c>
      <c r="J6136" t="s">
        <v>137</v>
      </c>
      <c r="K6136" t="s">
        <v>138</v>
      </c>
      <c r="L6136" t="s">
        <v>17583</v>
      </c>
      <c r="M6136" t="s">
        <v>17584</v>
      </c>
      <c r="N6136">
        <v>3.0724999999999998</v>
      </c>
      <c r="O6136">
        <v>0</v>
      </c>
      <c r="P6136">
        <v>1</v>
      </c>
      <c r="Q6136">
        <v>0</v>
      </c>
      <c r="R6136">
        <v>1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0.71070637420022509</v>
      </c>
      <c r="Y6136">
        <v>0</v>
      </c>
      <c r="Z6136">
        <v>14.408427044269793</v>
      </c>
      <c r="AA6136">
        <v>0</v>
      </c>
      <c r="AB6136">
        <v>0</v>
      </c>
      <c r="AC6136">
        <v>0</v>
      </c>
      <c r="AD6136">
        <v>0</v>
      </c>
      <c r="AE6136">
        <v>15.119133418470017</v>
      </c>
    </row>
    <row r="6137" spans="1:31" x14ac:dyDescent="0.25">
      <c r="A6137">
        <v>2366325</v>
      </c>
      <c r="B6137">
        <v>1</v>
      </c>
      <c r="C6137" t="s">
        <v>81</v>
      </c>
      <c r="D6137" t="s">
        <v>123</v>
      </c>
      <c r="E6137" t="s">
        <v>171</v>
      </c>
      <c r="F6137" t="s">
        <v>17585</v>
      </c>
      <c r="G6137" t="s">
        <v>244</v>
      </c>
      <c r="H6137" t="s">
        <v>135</v>
      </c>
      <c r="I6137" t="s">
        <v>136</v>
      </c>
      <c r="J6137" t="s">
        <v>137</v>
      </c>
      <c r="K6137" t="s">
        <v>245</v>
      </c>
      <c r="L6137" t="s">
        <v>17586</v>
      </c>
      <c r="M6137" t="s">
        <v>17587</v>
      </c>
      <c r="N6137">
        <v>7.4711111109999999</v>
      </c>
      <c r="O6137">
        <v>0</v>
      </c>
      <c r="P6137">
        <v>9</v>
      </c>
      <c r="Q6137">
        <v>0</v>
      </c>
      <c r="R6137">
        <v>105</v>
      </c>
      <c r="S6137">
        <v>0</v>
      </c>
      <c r="T6137">
        <v>13</v>
      </c>
      <c r="U6137">
        <v>0</v>
      </c>
      <c r="V6137">
        <v>0</v>
      </c>
      <c r="W6137">
        <v>0</v>
      </c>
      <c r="X6137">
        <v>73.087320558225457</v>
      </c>
      <c r="Y6137">
        <v>0</v>
      </c>
      <c r="Z6137">
        <v>2285.6472689139828</v>
      </c>
      <c r="AA6137">
        <v>0</v>
      </c>
      <c r="AB6137">
        <v>167.92101552965462</v>
      </c>
      <c r="AC6137">
        <v>0</v>
      </c>
      <c r="AD6137">
        <v>0</v>
      </c>
      <c r="AE6137">
        <v>2526.655605001863</v>
      </c>
    </row>
    <row r="6138" spans="1:31" x14ac:dyDescent="0.25">
      <c r="A6138">
        <v>2366474</v>
      </c>
      <c r="B6138">
        <v>1</v>
      </c>
      <c r="C6138" t="s">
        <v>80</v>
      </c>
      <c r="D6138" t="s">
        <v>108</v>
      </c>
      <c r="E6138" t="s">
        <v>154</v>
      </c>
      <c r="F6138" t="s">
        <v>17588</v>
      </c>
      <c r="G6138" t="s">
        <v>252</v>
      </c>
      <c r="H6138" t="s">
        <v>151</v>
      </c>
      <c r="I6138" t="s">
        <v>136</v>
      </c>
      <c r="J6138" t="s">
        <v>137</v>
      </c>
      <c r="K6138" t="s">
        <v>138</v>
      </c>
      <c r="L6138" t="s">
        <v>17589</v>
      </c>
      <c r="M6138" t="s">
        <v>17590</v>
      </c>
      <c r="N6138">
        <v>1.948055555</v>
      </c>
      <c r="O6138">
        <v>0</v>
      </c>
      <c r="P6138">
        <v>31</v>
      </c>
      <c r="Q6138">
        <v>0</v>
      </c>
      <c r="R6138">
        <v>20</v>
      </c>
      <c r="S6138">
        <v>0</v>
      </c>
      <c r="T6138">
        <v>2</v>
      </c>
      <c r="U6138">
        <v>0</v>
      </c>
      <c r="V6138">
        <v>0</v>
      </c>
      <c r="W6138">
        <v>0</v>
      </c>
      <c r="X6138">
        <v>15.78485474302499</v>
      </c>
      <c r="Y6138">
        <v>0</v>
      </c>
      <c r="Z6138">
        <v>22.138387077566815</v>
      </c>
      <c r="AA6138">
        <v>0</v>
      </c>
      <c r="AB6138">
        <v>4.159166746901934</v>
      </c>
      <c r="AC6138">
        <v>0</v>
      </c>
      <c r="AD6138">
        <v>0</v>
      </c>
      <c r="AE6138">
        <v>42.082408567493736</v>
      </c>
    </row>
    <row r="6139" spans="1:31" x14ac:dyDescent="0.25">
      <c r="A6139">
        <v>2366199</v>
      </c>
      <c r="B6139">
        <v>1</v>
      </c>
      <c r="C6139" t="s">
        <v>81</v>
      </c>
      <c r="D6139" t="s">
        <v>116</v>
      </c>
      <c r="E6139" t="s">
        <v>132</v>
      </c>
      <c r="F6139" t="s">
        <v>17591</v>
      </c>
      <c r="G6139" t="s">
        <v>168</v>
      </c>
      <c r="H6139" t="s">
        <v>135</v>
      </c>
      <c r="I6139" t="s">
        <v>136</v>
      </c>
      <c r="J6139" t="s">
        <v>137</v>
      </c>
      <c r="K6139" t="s">
        <v>138</v>
      </c>
      <c r="L6139" t="s">
        <v>17592</v>
      </c>
      <c r="M6139" t="s">
        <v>17593</v>
      </c>
      <c r="N6139">
        <v>1.860833333</v>
      </c>
      <c r="O6139">
        <v>0</v>
      </c>
      <c r="P6139">
        <v>1009</v>
      </c>
      <c r="Q6139">
        <v>0</v>
      </c>
      <c r="R6139">
        <v>14</v>
      </c>
      <c r="S6139">
        <v>0</v>
      </c>
      <c r="T6139">
        <v>134</v>
      </c>
      <c r="U6139">
        <v>1</v>
      </c>
      <c r="V6139">
        <v>0</v>
      </c>
      <c r="W6139">
        <v>0</v>
      </c>
      <c r="X6139">
        <v>259.47304236888988</v>
      </c>
      <c r="Y6139">
        <v>0</v>
      </c>
      <c r="Z6139">
        <v>34.777334268776528</v>
      </c>
      <c r="AA6139">
        <v>0</v>
      </c>
      <c r="AB6139">
        <v>94.9907207304026</v>
      </c>
      <c r="AC6139">
        <v>165.8896627062656</v>
      </c>
      <c r="AD6139">
        <v>0</v>
      </c>
      <c r="AE6139">
        <v>555.1307600743346</v>
      </c>
    </row>
    <row r="6140" spans="1:31" x14ac:dyDescent="0.25">
      <c r="A6140">
        <v>2366577</v>
      </c>
      <c r="B6140">
        <v>1</v>
      </c>
      <c r="C6140" t="s">
        <v>80</v>
      </c>
      <c r="D6140" t="s">
        <v>91</v>
      </c>
      <c r="E6140" t="s">
        <v>225</v>
      </c>
      <c r="F6140" t="s">
        <v>17594</v>
      </c>
      <c r="G6140" t="s">
        <v>219</v>
      </c>
      <c r="H6140" t="s">
        <v>151</v>
      </c>
      <c r="I6140" t="s">
        <v>136</v>
      </c>
      <c r="J6140" t="s">
        <v>137</v>
      </c>
      <c r="K6140" t="s">
        <v>138</v>
      </c>
      <c r="L6140" t="s">
        <v>17595</v>
      </c>
      <c r="M6140" t="s">
        <v>17596</v>
      </c>
      <c r="N6140">
        <v>1.8038888879999999</v>
      </c>
      <c r="O6140">
        <v>0</v>
      </c>
      <c r="P6140">
        <v>10</v>
      </c>
      <c r="Q6140">
        <v>0</v>
      </c>
      <c r="R6140">
        <v>0</v>
      </c>
      <c r="S6140">
        <v>0</v>
      </c>
      <c r="T6140">
        <v>2</v>
      </c>
      <c r="U6140">
        <v>0</v>
      </c>
      <c r="V6140">
        <v>0</v>
      </c>
      <c r="W6140">
        <v>0</v>
      </c>
      <c r="X6140">
        <v>5.7295106372266735</v>
      </c>
      <c r="Y6140">
        <v>0</v>
      </c>
      <c r="Z6140">
        <v>0</v>
      </c>
      <c r="AA6140">
        <v>0</v>
      </c>
      <c r="AB6140">
        <v>9.0082750235453322</v>
      </c>
      <c r="AC6140">
        <v>0</v>
      </c>
      <c r="AD6140">
        <v>0</v>
      </c>
      <c r="AE6140">
        <v>14.737785660772005</v>
      </c>
    </row>
    <row r="6141" spans="1:31" x14ac:dyDescent="0.25">
      <c r="A6141">
        <v>2366245</v>
      </c>
      <c r="B6141">
        <v>1</v>
      </c>
      <c r="C6141" t="s">
        <v>80</v>
      </c>
      <c r="D6141" t="s">
        <v>109</v>
      </c>
      <c r="E6141" t="s">
        <v>166</v>
      </c>
      <c r="F6141" t="s">
        <v>280</v>
      </c>
      <c r="G6141" t="s">
        <v>244</v>
      </c>
      <c r="H6141" t="s">
        <v>135</v>
      </c>
      <c r="I6141" t="s">
        <v>136</v>
      </c>
      <c r="J6141" t="s">
        <v>137</v>
      </c>
      <c r="K6141" t="s">
        <v>245</v>
      </c>
      <c r="L6141" t="s">
        <v>17597</v>
      </c>
      <c r="M6141" t="s">
        <v>17598</v>
      </c>
      <c r="N6141">
        <v>8.0472222220000003</v>
      </c>
      <c r="O6141">
        <v>0</v>
      </c>
      <c r="P6141">
        <v>707</v>
      </c>
      <c r="Q6141">
        <v>1</v>
      </c>
      <c r="R6141">
        <v>129</v>
      </c>
      <c r="S6141">
        <v>9</v>
      </c>
      <c r="T6141">
        <v>163</v>
      </c>
      <c r="U6141">
        <v>0</v>
      </c>
      <c r="V6141">
        <v>0</v>
      </c>
      <c r="W6141">
        <v>0</v>
      </c>
      <c r="X6141">
        <v>1260.260385578355</v>
      </c>
      <c r="Y6141">
        <v>0</v>
      </c>
      <c r="Z6141">
        <v>2837.7116214803073</v>
      </c>
      <c r="AA6141">
        <v>619.60377852835791</v>
      </c>
      <c r="AB6141">
        <v>2671.1587675528986</v>
      </c>
      <c r="AC6141">
        <v>0</v>
      </c>
      <c r="AD6141">
        <v>0</v>
      </c>
      <c r="AE6141">
        <v>7388.7345531399187</v>
      </c>
    </row>
    <row r="6142" spans="1:31" x14ac:dyDescent="0.25">
      <c r="A6142">
        <v>2366222</v>
      </c>
      <c r="B6142">
        <v>1</v>
      </c>
      <c r="C6142" t="s">
        <v>81</v>
      </c>
      <c r="D6142" t="s">
        <v>123</v>
      </c>
      <c r="E6142" t="s">
        <v>171</v>
      </c>
      <c r="F6142" t="s">
        <v>2223</v>
      </c>
      <c r="G6142" t="s">
        <v>168</v>
      </c>
      <c r="H6142" t="s">
        <v>135</v>
      </c>
      <c r="I6142" t="s">
        <v>136</v>
      </c>
      <c r="J6142" t="s">
        <v>137</v>
      </c>
      <c r="K6142" t="s">
        <v>138</v>
      </c>
      <c r="L6142" t="s">
        <v>17599</v>
      </c>
      <c r="M6142" t="s">
        <v>17600</v>
      </c>
      <c r="N6142">
        <v>2.9411111110000001</v>
      </c>
      <c r="O6142">
        <v>0</v>
      </c>
      <c r="P6142">
        <v>361</v>
      </c>
      <c r="Q6142">
        <v>138</v>
      </c>
      <c r="R6142">
        <v>53</v>
      </c>
      <c r="S6142">
        <v>15</v>
      </c>
      <c r="T6142">
        <v>36</v>
      </c>
      <c r="U6142">
        <v>0</v>
      </c>
      <c r="V6142">
        <v>0</v>
      </c>
      <c r="W6142">
        <v>0</v>
      </c>
      <c r="X6142">
        <v>231.41330705796508</v>
      </c>
      <c r="Y6142">
        <v>1567.8946879421715</v>
      </c>
      <c r="Z6142">
        <v>387.3275065376576</v>
      </c>
      <c r="AA6142">
        <v>120.09692877815033</v>
      </c>
      <c r="AB6142">
        <v>83.425747420936531</v>
      </c>
      <c r="AC6142">
        <v>0</v>
      </c>
      <c r="AD6142">
        <v>0</v>
      </c>
      <c r="AE6142">
        <v>2390.158177736881</v>
      </c>
    </row>
    <row r="6143" spans="1:31" x14ac:dyDescent="0.25">
      <c r="A6143">
        <v>2366554</v>
      </c>
      <c r="B6143">
        <v>1</v>
      </c>
      <c r="C6143" t="s">
        <v>80</v>
      </c>
      <c r="D6143" t="s">
        <v>88</v>
      </c>
      <c r="E6143" t="s">
        <v>148</v>
      </c>
      <c r="F6143" t="s">
        <v>17601</v>
      </c>
      <c r="G6143" t="s">
        <v>150</v>
      </c>
      <c r="H6143" t="s">
        <v>151</v>
      </c>
      <c r="I6143" t="s">
        <v>136</v>
      </c>
      <c r="J6143" t="s">
        <v>137</v>
      </c>
      <c r="K6143" t="s">
        <v>138</v>
      </c>
      <c r="L6143" t="s">
        <v>17602</v>
      </c>
      <c r="M6143" t="s">
        <v>17603</v>
      </c>
      <c r="N6143">
        <v>0.69944444400000005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1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0.15692201253812221</v>
      </c>
      <c r="AC6143">
        <v>0</v>
      </c>
      <c r="AD6143">
        <v>0</v>
      </c>
      <c r="AE6143">
        <v>0.15692201253812221</v>
      </c>
    </row>
    <row r="6144" spans="1:31" x14ac:dyDescent="0.25">
      <c r="A6144">
        <v>2366368</v>
      </c>
      <c r="B6144">
        <v>1</v>
      </c>
      <c r="C6144" t="s">
        <v>80</v>
      </c>
      <c r="D6144" t="s">
        <v>94</v>
      </c>
      <c r="E6144" t="s">
        <v>154</v>
      </c>
      <c r="F6144" t="s">
        <v>17604</v>
      </c>
      <c r="G6144" t="s">
        <v>244</v>
      </c>
      <c r="H6144" t="s">
        <v>151</v>
      </c>
      <c r="I6144" t="s">
        <v>136</v>
      </c>
      <c r="J6144" t="s">
        <v>137</v>
      </c>
      <c r="K6144" t="s">
        <v>245</v>
      </c>
      <c r="L6144" t="s">
        <v>17605</v>
      </c>
      <c r="M6144" t="s">
        <v>17606</v>
      </c>
      <c r="N6144">
        <v>1.322777777</v>
      </c>
      <c r="O6144">
        <v>0</v>
      </c>
      <c r="P6144">
        <v>114</v>
      </c>
      <c r="Q6144">
        <v>0</v>
      </c>
      <c r="R6144">
        <v>7</v>
      </c>
      <c r="S6144">
        <v>0</v>
      </c>
      <c r="T6144">
        <v>11</v>
      </c>
      <c r="U6144">
        <v>0</v>
      </c>
      <c r="V6144">
        <v>0</v>
      </c>
      <c r="W6144">
        <v>0</v>
      </c>
      <c r="X6144">
        <v>26.094150754579918</v>
      </c>
      <c r="Y6144">
        <v>0</v>
      </c>
      <c r="Z6144">
        <v>6.826664152797643</v>
      </c>
      <c r="AA6144">
        <v>0</v>
      </c>
      <c r="AB6144">
        <v>7.8342016314417222</v>
      </c>
      <c r="AC6144">
        <v>0</v>
      </c>
      <c r="AD6144">
        <v>0</v>
      </c>
      <c r="AE6144">
        <v>40.755016538819284</v>
      </c>
    </row>
    <row r="6145" spans="1:31" x14ac:dyDescent="0.25">
      <c r="A6145">
        <v>2366537</v>
      </c>
      <c r="B6145">
        <v>1</v>
      </c>
      <c r="C6145" t="s">
        <v>80</v>
      </c>
      <c r="D6145" t="s">
        <v>108</v>
      </c>
      <c r="E6145" t="s">
        <v>148</v>
      </c>
      <c r="F6145" t="s">
        <v>17607</v>
      </c>
      <c r="G6145" t="s">
        <v>240</v>
      </c>
      <c r="H6145" t="s">
        <v>151</v>
      </c>
      <c r="I6145" t="s">
        <v>136</v>
      </c>
      <c r="J6145" t="s">
        <v>137</v>
      </c>
      <c r="K6145" t="s">
        <v>138</v>
      </c>
      <c r="L6145" t="s">
        <v>17608</v>
      </c>
      <c r="M6145" t="s">
        <v>17609</v>
      </c>
      <c r="N6145">
        <v>1.2352777770000001</v>
      </c>
      <c r="O6145">
        <v>0</v>
      </c>
      <c r="P6145">
        <v>6</v>
      </c>
      <c r="Q6145">
        <v>0</v>
      </c>
      <c r="R6145">
        <v>0</v>
      </c>
      <c r="S6145">
        <v>0</v>
      </c>
      <c r="T6145">
        <v>2</v>
      </c>
      <c r="U6145">
        <v>0</v>
      </c>
      <c r="V6145">
        <v>0</v>
      </c>
      <c r="W6145">
        <v>0</v>
      </c>
      <c r="X6145">
        <v>3.1464569217870584</v>
      </c>
      <c r="Y6145">
        <v>0</v>
      </c>
      <c r="Z6145">
        <v>0</v>
      </c>
      <c r="AA6145">
        <v>0</v>
      </c>
      <c r="AB6145">
        <v>1.2942709072088761</v>
      </c>
      <c r="AC6145">
        <v>0</v>
      </c>
      <c r="AD6145">
        <v>0</v>
      </c>
      <c r="AE6145">
        <v>4.440727828995934</v>
      </c>
    </row>
    <row r="6146" spans="1:31" x14ac:dyDescent="0.25">
      <c r="A6146">
        <v>2366454</v>
      </c>
      <c r="B6146">
        <v>1</v>
      </c>
      <c r="C6146" t="s">
        <v>80</v>
      </c>
      <c r="D6146" t="s">
        <v>85</v>
      </c>
      <c r="E6146" t="s">
        <v>175</v>
      </c>
      <c r="F6146" t="s">
        <v>3618</v>
      </c>
      <c r="G6146" t="s">
        <v>284</v>
      </c>
      <c r="H6146" t="s">
        <v>151</v>
      </c>
      <c r="I6146" t="s">
        <v>136</v>
      </c>
      <c r="J6146" t="s">
        <v>137</v>
      </c>
      <c r="K6146" t="s">
        <v>138</v>
      </c>
      <c r="L6146" t="s">
        <v>17610</v>
      </c>
      <c r="M6146" t="s">
        <v>17611</v>
      </c>
      <c r="N6146">
        <v>1.0986111110000001</v>
      </c>
      <c r="O6146">
        <v>0</v>
      </c>
      <c r="P6146">
        <v>64</v>
      </c>
      <c r="Q6146">
        <v>0</v>
      </c>
      <c r="R6146">
        <v>0</v>
      </c>
      <c r="S6146">
        <v>0</v>
      </c>
      <c r="T6146">
        <v>18</v>
      </c>
      <c r="U6146">
        <v>0</v>
      </c>
      <c r="V6146">
        <v>0</v>
      </c>
      <c r="W6146">
        <v>0</v>
      </c>
      <c r="X6146">
        <v>29.432572781452297</v>
      </c>
      <c r="Y6146">
        <v>0</v>
      </c>
      <c r="Z6146">
        <v>0</v>
      </c>
      <c r="AA6146">
        <v>0</v>
      </c>
      <c r="AB6146">
        <v>102.25497734228838</v>
      </c>
      <c r="AC6146">
        <v>0</v>
      </c>
      <c r="AD6146">
        <v>0</v>
      </c>
      <c r="AE6146">
        <v>131.68755012374069</v>
      </c>
    </row>
    <row r="6147" spans="1:31" x14ac:dyDescent="0.25">
      <c r="A6147">
        <v>2366491</v>
      </c>
      <c r="B6147">
        <v>1</v>
      </c>
      <c r="C6147" t="s">
        <v>81</v>
      </c>
      <c r="D6147" t="s">
        <v>123</v>
      </c>
      <c r="E6147" t="s">
        <v>148</v>
      </c>
      <c r="F6147" t="s">
        <v>17612</v>
      </c>
      <c r="G6147" t="s">
        <v>150</v>
      </c>
      <c r="H6147" t="s">
        <v>151</v>
      </c>
      <c r="I6147" t="s">
        <v>136</v>
      </c>
      <c r="J6147" t="s">
        <v>137</v>
      </c>
      <c r="K6147" t="s">
        <v>138</v>
      </c>
      <c r="L6147" t="s">
        <v>17613</v>
      </c>
      <c r="M6147" t="s">
        <v>17614</v>
      </c>
      <c r="N6147">
        <v>1.4575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1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3.9006756099641526</v>
      </c>
      <c r="AC6147">
        <v>0</v>
      </c>
      <c r="AD6147">
        <v>0</v>
      </c>
      <c r="AE6147">
        <v>3.9006756099641526</v>
      </c>
    </row>
    <row r="6148" spans="1:31" x14ac:dyDescent="0.25">
      <c r="A6148">
        <v>2371768</v>
      </c>
      <c r="B6148">
        <v>1</v>
      </c>
      <c r="C6148" t="s">
        <v>80</v>
      </c>
      <c r="D6148" t="s">
        <v>106</v>
      </c>
      <c r="E6148" t="s">
        <v>132</v>
      </c>
      <c r="F6148" t="s">
        <v>17615</v>
      </c>
      <c r="G6148" t="s">
        <v>244</v>
      </c>
      <c r="H6148" t="s">
        <v>135</v>
      </c>
      <c r="I6148" t="s">
        <v>136</v>
      </c>
      <c r="J6148" t="s">
        <v>137</v>
      </c>
      <c r="K6148" t="s">
        <v>245</v>
      </c>
      <c r="L6148" t="s">
        <v>17616</v>
      </c>
      <c r="M6148" t="s">
        <v>17617</v>
      </c>
      <c r="N6148">
        <v>6.0877777770000003</v>
      </c>
      <c r="O6148">
        <v>0</v>
      </c>
      <c r="P6148">
        <v>533</v>
      </c>
      <c r="Q6148">
        <v>0</v>
      </c>
      <c r="R6148">
        <v>0</v>
      </c>
      <c r="S6148">
        <v>0</v>
      </c>
      <c r="T6148">
        <v>236</v>
      </c>
      <c r="U6148">
        <v>0</v>
      </c>
      <c r="V6148">
        <v>1</v>
      </c>
      <c r="W6148">
        <v>0</v>
      </c>
      <c r="X6148">
        <v>874.16616692439322</v>
      </c>
      <c r="Y6148">
        <v>0</v>
      </c>
      <c r="Z6148">
        <v>0</v>
      </c>
      <c r="AA6148">
        <v>0</v>
      </c>
      <c r="AB6148">
        <v>1668.6025928824715</v>
      </c>
      <c r="AC6148">
        <v>0</v>
      </c>
      <c r="AD6148">
        <v>1093.9458035588418</v>
      </c>
      <c r="AE6148">
        <v>3636.7145633657065</v>
      </c>
    </row>
    <row r="6149" spans="1:31" x14ac:dyDescent="0.25">
      <c r="A6149">
        <v>2372309</v>
      </c>
      <c r="B6149">
        <v>1</v>
      </c>
      <c r="C6149" t="s">
        <v>81</v>
      </c>
      <c r="D6149" t="s">
        <v>121</v>
      </c>
      <c r="E6149" t="s">
        <v>225</v>
      </c>
      <c r="F6149" t="s">
        <v>3303</v>
      </c>
      <c r="G6149" t="s">
        <v>219</v>
      </c>
      <c r="H6149" t="s">
        <v>151</v>
      </c>
      <c r="I6149" t="s">
        <v>136</v>
      </c>
      <c r="J6149" t="s">
        <v>137</v>
      </c>
      <c r="K6149" t="s">
        <v>138</v>
      </c>
      <c r="L6149" t="s">
        <v>17618</v>
      </c>
      <c r="M6149" t="s">
        <v>17619</v>
      </c>
      <c r="N6149">
        <v>1.128055555</v>
      </c>
      <c r="O6149">
        <v>0</v>
      </c>
      <c r="P6149">
        <v>1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0.33965160741968448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0.33965160741968448</v>
      </c>
    </row>
    <row r="6150" spans="1:31" x14ac:dyDescent="0.25">
      <c r="A6150">
        <v>2371668</v>
      </c>
      <c r="B6150">
        <v>1</v>
      </c>
      <c r="C6150" t="s">
        <v>80</v>
      </c>
      <c r="D6150" t="s">
        <v>83</v>
      </c>
      <c r="E6150" t="s">
        <v>132</v>
      </c>
      <c r="F6150" t="s">
        <v>17620</v>
      </c>
      <c r="G6150" t="s">
        <v>328</v>
      </c>
      <c r="H6150" t="s">
        <v>135</v>
      </c>
      <c r="I6150" t="s">
        <v>653</v>
      </c>
      <c r="J6150" t="s">
        <v>137</v>
      </c>
      <c r="K6150" t="s">
        <v>138</v>
      </c>
      <c r="L6150" t="s">
        <v>17621</v>
      </c>
      <c r="M6150" t="s">
        <v>17622</v>
      </c>
      <c r="N6150">
        <v>1.1111111E-2</v>
      </c>
      <c r="O6150">
        <v>0</v>
      </c>
      <c r="P6150">
        <v>4387</v>
      </c>
      <c r="Q6150">
        <v>0</v>
      </c>
      <c r="R6150">
        <v>0</v>
      </c>
      <c r="S6150">
        <v>5</v>
      </c>
      <c r="T6150">
        <v>563</v>
      </c>
      <c r="U6150">
        <v>0</v>
      </c>
      <c r="V6150">
        <v>0</v>
      </c>
      <c r="W6150">
        <v>0</v>
      </c>
      <c r="X6150">
        <v>18.609198966326836</v>
      </c>
      <c r="Y6150">
        <v>0</v>
      </c>
      <c r="Z6150">
        <v>0</v>
      </c>
      <c r="AA6150">
        <v>0.80886907580095557</v>
      </c>
      <c r="AB6150">
        <v>3.7832606332622958</v>
      </c>
      <c r="AC6150">
        <v>0</v>
      </c>
      <c r="AD6150">
        <v>0</v>
      </c>
      <c r="AE6150">
        <v>23.201328675390087</v>
      </c>
    </row>
    <row r="6151" spans="1:31" x14ac:dyDescent="0.25">
      <c r="A6151">
        <v>2372060</v>
      </c>
      <c r="B6151">
        <v>1</v>
      </c>
      <c r="C6151" t="s">
        <v>80</v>
      </c>
      <c r="D6151" t="s">
        <v>82</v>
      </c>
      <c r="E6151" t="s">
        <v>148</v>
      </c>
      <c r="F6151" t="s">
        <v>17623</v>
      </c>
      <c r="G6151" t="s">
        <v>160</v>
      </c>
      <c r="H6151" t="s">
        <v>151</v>
      </c>
      <c r="I6151" t="s">
        <v>136</v>
      </c>
      <c r="J6151" t="s">
        <v>137</v>
      </c>
      <c r="K6151" t="s">
        <v>138</v>
      </c>
      <c r="L6151" t="s">
        <v>17624</v>
      </c>
      <c r="M6151" t="s">
        <v>17625</v>
      </c>
      <c r="N6151">
        <v>2.2050000000000001</v>
      </c>
      <c r="O6151">
        <v>0</v>
      </c>
      <c r="P6151">
        <v>1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0.17964423799737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0.17964423799737</v>
      </c>
    </row>
    <row r="6152" spans="1:31" x14ac:dyDescent="0.25">
      <c r="A6152">
        <v>2372206</v>
      </c>
      <c r="B6152">
        <v>1</v>
      </c>
      <c r="C6152" t="s">
        <v>81</v>
      </c>
      <c r="D6152" t="s">
        <v>127</v>
      </c>
      <c r="E6152" t="s">
        <v>175</v>
      </c>
      <c r="F6152" t="s">
        <v>17626</v>
      </c>
      <c r="G6152" t="s">
        <v>219</v>
      </c>
      <c r="H6152" t="s">
        <v>151</v>
      </c>
      <c r="I6152" t="s">
        <v>136</v>
      </c>
      <c r="J6152" t="s">
        <v>137</v>
      </c>
      <c r="K6152" t="s">
        <v>138</v>
      </c>
      <c r="L6152" t="s">
        <v>17627</v>
      </c>
      <c r="M6152" t="s">
        <v>17628</v>
      </c>
      <c r="N6152">
        <v>2.1752777769999998</v>
      </c>
      <c r="O6152">
        <v>0</v>
      </c>
      <c r="P6152">
        <v>15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15.752640252228096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15.752640252228096</v>
      </c>
    </row>
    <row r="6153" spans="1:31" x14ac:dyDescent="0.25">
      <c r="A6153">
        <v>2372352</v>
      </c>
      <c r="B6153">
        <v>1</v>
      </c>
      <c r="C6153" t="s">
        <v>81</v>
      </c>
      <c r="D6153" t="s">
        <v>113</v>
      </c>
      <c r="E6153" t="s">
        <v>225</v>
      </c>
      <c r="F6153" t="s">
        <v>17629</v>
      </c>
      <c r="G6153" t="s">
        <v>219</v>
      </c>
      <c r="H6153" t="s">
        <v>151</v>
      </c>
      <c r="I6153" t="s">
        <v>136</v>
      </c>
      <c r="J6153" t="s">
        <v>137</v>
      </c>
      <c r="K6153" t="s">
        <v>138</v>
      </c>
      <c r="L6153" t="s">
        <v>17630</v>
      </c>
      <c r="M6153" t="s">
        <v>17631</v>
      </c>
      <c r="N6153">
        <v>2.071111111</v>
      </c>
      <c r="O6153">
        <v>0</v>
      </c>
      <c r="P6153">
        <v>29</v>
      </c>
      <c r="Q6153">
        <v>0</v>
      </c>
      <c r="R6153">
        <v>1</v>
      </c>
      <c r="S6153">
        <v>0</v>
      </c>
      <c r="T6153">
        <v>1</v>
      </c>
      <c r="U6153">
        <v>0</v>
      </c>
      <c r="V6153">
        <v>0</v>
      </c>
      <c r="W6153">
        <v>0</v>
      </c>
      <c r="X6153">
        <v>14.552118491451942</v>
      </c>
      <c r="Y6153">
        <v>0</v>
      </c>
      <c r="Z6153">
        <v>2.5095510372154135</v>
      </c>
      <c r="AA6153">
        <v>0</v>
      </c>
      <c r="AB6153">
        <v>0</v>
      </c>
      <c r="AC6153">
        <v>0</v>
      </c>
      <c r="AD6153">
        <v>0</v>
      </c>
      <c r="AE6153">
        <v>17.061669528667355</v>
      </c>
    </row>
    <row r="6154" spans="1:31" x14ac:dyDescent="0.25">
      <c r="A6154">
        <v>2372163</v>
      </c>
      <c r="B6154">
        <v>1</v>
      </c>
      <c r="C6154" t="s">
        <v>80</v>
      </c>
      <c r="D6154" t="s">
        <v>84</v>
      </c>
      <c r="E6154" t="s">
        <v>175</v>
      </c>
      <c r="F6154" t="s">
        <v>14140</v>
      </c>
      <c r="G6154" t="s">
        <v>284</v>
      </c>
      <c r="H6154" t="s">
        <v>151</v>
      </c>
      <c r="I6154" t="s">
        <v>136</v>
      </c>
      <c r="J6154" t="s">
        <v>137</v>
      </c>
      <c r="K6154" t="s">
        <v>138</v>
      </c>
      <c r="L6154" t="s">
        <v>17632</v>
      </c>
      <c r="M6154" t="s">
        <v>17633</v>
      </c>
      <c r="N6154">
        <v>1.0252777769999999</v>
      </c>
      <c r="O6154">
        <v>0</v>
      </c>
      <c r="P6154">
        <v>49</v>
      </c>
      <c r="Q6154">
        <v>0</v>
      </c>
      <c r="R6154">
        <v>0</v>
      </c>
      <c r="S6154">
        <v>0</v>
      </c>
      <c r="T6154">
        <v>6</v>
      </c>
      <c r="U6154">
        <v>0</v>
      </c>
      <c r="V6154">
        <v>0</v>
      </c>
      <c r="W6154">
        <v>0</v>
      </c>
      <c r="X6154">
        <v>21.262390671645946</v>
      </c>
      <c r="Y6154">
        <v>0</v>
      </c>
      <c r="Z6154">
        <v>0</v>
      </c>
      <c r="AA6154">
        <v>0</v>
      </c>
      <c r="AB6154">
        <v>15.503693205590643</v>
      </c>
      <c r="AC6154">
        <v>0</v>
      </c>
      <c r="AD6154">
        <v>0</v>
      </c>
      <c r="AE6154">
        <v>36.766083877236589</v>
      </c>
    </row>
    <row r="6155" spans="1:31" x14ac:dyDescent="0.25">
      <c r="A6155">
        <v>2372140</v>
      </c>
      <c r="B6155">
        <v>1</v>
      </c>
      <c r="C6155" t="s">
        <v>81</v>
      </c>
      <c r="D6155" t="s">
        <v>120</v>
      </c>
      <c r="E6155" t="s">
        <v>171</v>
      </c>
      <c r="F6155" t="s">
        <v>4740</v>
      </c>
      <c r="G6155" t="s">
        <v>168</v>
      </c>
      <c r="H6155" t="s">
        <v>135</v>
      </c>
      <c r="I6155" t="s">
        <v>136</v>
      </c>
      <c r="J6155" t="s">
        <v>137</v>
      </c>
      <c r="K6155" t="s">
        <v>138</v>
      </c>
      <c r="L6155" t="s">
        <v>17634</v>
      </c>
      <c r="M6155" t="s">
        <v>17635</v>
      </c>
      <c r="N6155">
        <v>0.223611111</v>
      </c>
      <c r="O6155">
        <v>0</v>
      </c>
      <c r="P6155">
        <v>573</v>
      </c>
      <c r="Q6155">
        <v>37</v>
      </c>
      <c r="R6155">
        <v>6</v>
      </c>
      <c r="S6155">
        <v>7</v>
      </c>
      <c r="T6155">
        <v>82</v>
      </c>
      <c r="U6155">
        <v>0</v>
      </c>
      <c r="V6155">
        <v>0</v>
      </c>
      <c r="W6155">
        <v>0</v>
      </c>
      <c r="X6155">
        <v>41.387919086928754</v>
      </c>
      <c r="Y6155">
        <v>53.754899379073848</v>
      </c>
      <c r="Z6155">
        <v>4.6426808321745838</v>
      </c>
      <c r="AA6155">
        <v>16.382041096365963</v>
      </c>
      <c r="AB6155">
        <v>15.679536317845558</v>
      </c>
      <c r="AC6155">
        <v>0</v>
      </c>
      <c r="AD6155">
        <v>0</v>
      </c>
      <c r="AE6155">
        <v>131.84707671238871</v>
      </c>
    </row>
    <row r="6156" spans="1:31" x14ac:dyDescent="0.25">
      <c r="A6156">
        <v>2372306</v>
      </c>
      <c r="B6156">
        <v>1</v>
      </c>
      <c r="C6156" t="s">
        <v>80</v>
      </c>
      <c r="D6156" t="s">
        <v>93</v>
      </c>
      <c r="E6156" t="s">
        <v>225</v>
      </c>
      <c r="F6156" t="s">
        <v>17636</v>
      </c>
      <c r="G6156" t="s">
        <v>219</v>
      </c>
      <c r="H6156" t="s">
        <v>151</v>
      </c>
      <c r="I6156" t="s">
        <v>136</v>
      </c>
      <c r="J6156" t="s">
        <v>137</v>
      </c>
      <c r="K6156" t="s">
        <v>138</v>
      </c>
      <c r="L6156" t="s">
        <v>17637</v>
      </c>
      <c r="M6156" t="s">
        <v>17638</v>
      </c>
      <c r="N6156">
        <v>1.0772222220000001</v>
      </c>
      <c r="O6156">
        <v>0</v>
      </c>
      <c r="P6156">
        <v>9</v>
      </c>
      <c r="Q6156">
        <v>0</v>
      </c>
      <c r="R6156">
        <v>2</v>
      </c>
      <c r="S6156">
        <v>0</v>
      </c>
      <c r="T6156">
        <v>6</v>
      </c>
      <c r="U6156">
        <v>0</v>
      </c>
      <c r="V6156">
        <v>0</v>
      </c>
      <c r="W6156">
        <v>0</v>
      </c>
      <c r="X6156">
        <v>5.8489540518734078</v>
      </c>
      <c r="Y6156">
        <v>0</v>
      </c>
      <c r="Z6156">
        <v>24.714779165794532</v>
      </c>
      <c r="AA6156">
        <v>0</v>
      </c>
      <c r="AB6156">
        <v>15.339097072516804</v>
      </c>
      <c r="AC6156">
        <v>0</v>
      </c>
      <c r="AD6156">
        <v>0</v>
      </c>
      <c r="AE6156">
        <v>45.902830290184738</v>
      </c>
    </row>
    <row r="6157" spans="1:31" x14ac:dyDescent="0.25">
      <c r="A6157">
        <v>2372020</v>
      </c>
      <c r="B6157">
        <v>1</v>
      </c>
      <c r="C6157" t="s">
        <v>80</v>
      </c>
      <c r="D6157" t="s">
        <v>90</v>
      </c>
      <c r="E6157" t="s">
        <v>225</v>
      </c>
      <c r="F6157" t="s">
        <v>17639</v>
      </c>
      <c r="G6157" t="s">
        <v>181</v>
      </c>
      <c r="H6157" t="s">
        <v>151</v>
      </c>
      <c r="I6157" t="s">
        <v>136</v>
      </c>
      <c r="J6157" t="s">
        <v>3</v>
      </c>
      <c r="K6157" t="s">
        <v>138</v>
      </c>
      <c r="L6157" t="s">
        <v>17640</v>
      </c>
      <c r="M6157" t="s">
        <v>17641</v>
      </c>
      <c r="N6157">
        <v>3.7336111110000001</v>
      </c>
      <c r="O6157">
        <v>0</v>
      </c>
      <c r="P6157">
        <v>119</v>
      </c>
      <c r="Q6157">
        <v>0</v>
      </c>
      <c r="R6157">
        <v>0</v>
      </c>
      <c r="S6157">
        <v>0</v>
      </c>
      <c r="T6157">
        <v>4</v>
      </c>
      <c r="U6157">
        <v>0</v>
      </c>
      <c r="V6157">
        <v>0</v>
      </c>
      <c r="W6157">
        <v>0</v>
      </c>
      <c r="X6157">
        <v>138.04901520501977</v>
      </c>
      <c r="Y6157">
        <v>0</v>
      </c>
      <c r="Z6157">
        <v>0</v>
      </c>
      <c r="AA6157">
        <v>0</v>
      </c>
      <c r="AB6157">
        <v>35.486188112365397</v>
      </c>
      <c r="AC6157">
        <v>0</v>
      </c>
      <c r="AD6157">
        <v>0</v>
      </c>
      <c r="AE6157">
        <v>173.53520331738517</v>
      </c>
    </row>
    <row r="6158" spans="1:31" x14ac:dyDescent="0.25">
      <c r="A6158">
        <v>2371834</v>
      </c>
      <c r="B6158">
        <v>1</v>
      </c>
      <c r="C6158" t="s">
        <v>81</v>
      </c>
      <c r="D6158" t="s">
        <v>113</v>
      </c>
      <c r="E6158" t="s">
        <v>132</v>
      </c>
      <c r="F6158" t="s">
        <v>17642</v>
      </c>
      <c r="G6158" t="s">
        <v>244</v>
      </c>
      <c r="H6158" t="s">
        <v>135</v>
      </c>
      <c r="I6158" t="s">
        <v>136</v>
      </c>
      <c r="J6158" t="s">
        <v>137</v>
      </c>
      <c r="K6158" t="s">
        <v>245</v>
      </c>
      <c r="L6158" t="s">
        <v>17643</v>
      </c>
      <c r="M6158" t="s">
        <v>17644</v>
      </c>
      <c r="N6158">
        <v>1.5208333329999999</v>
      </c>
      <c r="O6158">
        <v>0</v>
      </c>
      <c r="P6158">
        <v>386</v>
      </c>
      <c r="Q6158">
        <v>1</v>
      </c>
      <c r="R6158">
        <v>27</v>
      </c>
      <c r="S6158">
        <v>1</v>
      </c>
      <c r="T6158">
        <v>17</v>
      </c>
      <c r="U6158">
        <v>1</v>
      </c>
      <c r="V6158">
        <v>0</v>
      </c>
      <c r="W6158">
        <v>0</v>
      </c>
      <c r="X6158">
        <v>82.141415620087457</v>
      </c>
      <c r="Y6158">
        <v>24.735876826530031</v>
      </c>
      <c r="Z6158">
        <v>36.522171229186846</v>
      </c>
      <c r="AA6158">
        <v>3.6310818910944995</v>
      </c>
      <c r="AB6158">
        <v>19.803906713628059</v>
      </c>
      <c r="AC6158">
        <v>401.15789502331506</v>
      </c>
      <c r="AD6158">
        <v>0</v>
      </c>
      <c r="AE6158">
        <v>567.99234730384194</v>
      </c>
    </row>
    <row r="6159" spans="1:31" x14ac:dyDescent="0.25">
      <c r="A6159">
        <v>2372077</v>
      </c>
      <c r="B6159">
        <v>1</v>
      </c>
      <c r="C6159" t="s">
        <v>80</v>
      </c>
      <c r="D6159" t="s">
        <v>95</v>
      </c>
      <c r="E6159" t="s">
        <v>154</v>
      </c>
      <c r="F6159" t="s">
        <v>17645</v>
      </c>
      <c r="G6159" t="s">
        <v>299</v>
      </c>
      <c r="H6159" t="s">
        <v>151</v>
      </c>
      <c r="I6159" t="s">
        <v>136</v>
      </c>
      <c r="J6159" t="s">
        <v>137</v>
      </c>
      <c r="K6159" t="s">
        <v>138</v>
      </c>
      <c r="L6159" t="s">
        <v>17646</v>
      </c>
      <c r="M6159" t="s">
        <v>17647</v>
      </c>
      <c r="N6159">
        <v>1.160555555</v>
      </c>
      <c r="O6159">
        <v>0</v>
      </c>
      <c r="P6159">
        <v>109</v>
      </c>
      <c r="Q6159">
        <v>0</v>
      </c>
      <c r="R6159">
        <v>1</v>
      </c>
      <c r="S6159">
        <v>0</v>
      </c>
      <c r="T6159">
        <v>9</v>
      </c>
      <c r="U6159">
        <v>0</v>
      </c>
      <c r="V6159">
        <v>0</v>
      </c>
      <c r="W6159">
        <v>0</v>
      </c>
      <c r="X6159">
        <v>39.623621668415964</v>
      </c>
      <c r="Y6159">
        <v>0</v>
      </c>
      <c r="Z6159">
        <v>2.679934552243818</v>
      </c>
      <c r="AA6159">
        <v>0</v>
      </c>
      <c r="AB6159">
        <v>40.005702574573711</v>
      </c>
      <c r="AC6159">
        <v>0</v>
      </c>
      <c r="AD6159">
        <v>0</v>
      </c>
      <c r="AE6159">
        <v>82.30925879523349</v>
      </c>
    </row>
    <row r="6160" spans="1:31" x14ac:dyDescent="0.25">
      <c r="A6160">
        <v>2372183</v>
      </c>
      <c r="B6160">
        <v>1</v>
      </c>
      <c r="C6160" t="s">
        <v>80</v>
      </c>
      <c r="D6160" t="s">
        <v>106</v>
      </c>
      <c r="E6160" t="s">
        <v>132</v>
      </c>
      <c r="F6160" t="s">
        <v>5940</v>
      </c>
      <c r="G6160" t="s">
        <v>134</v>
      </c>
      <c r="H6160" t="s">
        <v>135</v>
      </c>
      <c r="I6160" t="s">
        <v>136</v>
      </c>
      <c r="J6160" t="s">
        <v>137</v>
      </c>
      <c r="K6160" t="s">
        <v>138</v>
      </c>
      <c r="L6160" t="s">
        <v>17648</v>
      </c>
      <c r="M6160" t="s">
        <v>17649</v>
      </c>
      <c r="N6160">
        <v>3.6011111109999998</v>
      </c>
      <c r="O6160">
        <v>0</v>
      </c>
      <c r="P6160">
        <v>500</v>
      </c>
      <c r="Q6160">
        <v>0</v>
      </c>
      <c r="R6160">
        <v>0</v>
      </c>
      <c r="S6160">
        <v>0</v>
      </c>
      <c r="T6160">
        <v>15</v>
      </c>
      <c r="U6160">
        <v>0</v>
      </c>
      <c r="V6160">
        <v>0</v>
      </c>
      <c r="W6160">
        <v>0</v>
      </c>
      <c r="X6160">
        <v>427.32322885317643</v>
      </c>
      <c r="Y6160">
        <v>0</v>
      </c>
      <c r="Z6160">
        <v>0</v>
      </c>
      <c r="AA6160">
        <v>0</v>
      </c>
      <c r="AB6160">
        <v>67.093769145457514</v>
      </c>
      <c r="AC6160">
        <v>0</v>
      </c>
      <c r="AD6160">
        <v>0</v>
      </c>
      <c r="AE6160">
        <v>494.41699799863397</v>
      </c>
    </row>
    <row r="6161" spans="1:31" x14ac:dyDescent="0.25">
      <c r="A6161">
        <v>2372318</v>
      </c>
      <c r="B6161">
        <v>1</v>
      </c>
      <c r="C6161" t="s">
        <v>81</v>
      </c>
      <c r="D6161" t="s">
        <v>113</v>
      </c>
      <c r="E6161" t="s">
        <v>171</v>
      </c>
      <c r="F6161" t="s">
        <v>17650</v>
      </c>
      <c r="G6161" t="s">
        <v>168</v>
      </c>
      <c r="H6161" t="s">
        <v>135</v>
      </c>
      <c r="I6161" t="s">
        <v>136</v>
      </c>
      <c r="J6161" t="s">
        <v>137</v>
      </c>
      <c r="K6161" t="s">
        <v>138</v>
      </c>
      <c r="L6161" t="s">
        <v>17651</v>
      </c>
      <c r="M6161" t="s">
        <v>17652</v>
      </c>
      <c r="N6161">
        <v>3.1825000000000001</v>
      </c>
      <c r="O6161">
        <v>0</v>
      </c>
      <c r="P6161">
        <v>152</v>
      </c>
      <c r="Q6161">
        <v>4</v>
      </c>
      <c r="R6161">
        <v>56</v>
      </c>
      <c r="S6161">
        <v>0</v>
      </c>
      <c r="T6161">
        <v>9</v>
      </c>
      <c r="U6161">
        <v>0</v>
      </c>
      <c r="V6161">
        <v>0</v>
      </c>
      <c r="W6161">
        <v>0</v>
      </c>
      <c r="X6161">
        <v>188.73118830180013</v>
      </c>
      <c r="Y6161">
        <v>122.16914658755746</v>
      </c>
      <c r="Z6161">
        <v>214.84477806759676</v>
      </c>
      <c r="AA6161">
        <v>0</v>
      </c>
      <c r="AB6161">
        <v>24.636618514517043</v>
      </c>
      <c r="AC6161">
        <v>0</v>
      </c>
      <c r="AD6161">
        <v>0</v>
      </c>
      <c r="AE6161">
        <v>550.38173147147143</v>
      </c>
    </row>
    <row r="6162" spans="1:31" x14ac:dyDescent="0.25">
      <c r="A6162">
        <v>2371986</v>
      </c>
      <c r="B6162">
        <v>1</v>
      </c>
      <c r="C6162" t="s">
        <v>80</v>
      </c>
      <c r="D6162" t="s">
        <v>102</v>
      </c>
      <c r="E6162" t="s">
        <v>132</v>
      </c>
      <c r="F6162" t="s">
        <v>17653</v>
      </c>
      <c r="G6162" t="s">
        <v>244</v>
      </c>
      <c r="H6162" t="s">
        <v>135</v>
      </c>
      <c r="I6162" t="s">
        <v>136</v>
      </c>
      <c r="J6162" t="s">
        <v>137</v>
      </c>
      <c r="K6162" t="s">
        <v>245</v>
      </c>
      <c r="L6162" t="s">
        <v>17654</v>
      </c>
      <c r="M6162" t="s">
        <v>17655</v>
      </c>
      <c r="N6162">
        <v>1.8274999999999999</v>
      </c>
      <c r="O6162">
        <v>0</v>
      </c>
      <c r="P6162">
        <v>137</v>
      </c>
      <c r="Q6162">
        <v>0</v>
      </c>
      <c r="R6162">
        <v>4</v>
      </c>
      <c r="S6162">
        <v>0</v>
      </c>
      <c r="T6162">
        <v>10</v>
      </c>
      <c r="U6162">
        <v>0</v>
      </c>
      <c r="V6162">
        <v>0</v>
      </c>
      <c r="W6162">
        <v>0</v>
      </c>
      <c r="X6162">
        <v>67.941628002476946</v>
      </c>
      <c r="Y6162">
        <v>0</v>
      </c>
      <c r="Z6162">
        <v>4.3326436696600936</v>
      </c>
      <c r="AA6162">
        <v>0</v>
      </c>
      <c r="AB6162">
        <v>14.014815880087381</v>
      </c>
      <c r="AC6162">
        <v>0</v>
      </c>
      <c r="AD6162">
        <v>0</v>
      </c>
      <c r="AE6162">
        <v>86.28908755222443</v>
      </c>
    </row>
    <row r="6163" spans="1:31" x14ac:dyDescent="0.25">
      <c r="A6163">
        <v>2371794</v>
      </c>
      <c r="B6163">
        <v>1</v>
      </c>
      <c r="C6163" t="s">
        <v>80</v>
      </c>
      <c r="D6163" t="s">
        <v>107</v>
      </c>
      <c r="E6163" t="s">
        <v>132</v>
      </c>
      <c r="F6163" t="s">
        <v>6183</v>
      </c>
      <c r="G6163" t="s">
        <v>134</v>
      </c>
      <c r="H6163" t="s">
        <v>135</v>
      </c>
      <c r="I6163" t="s">
        <v>136</v>
      </c>
      <c r="J6163" t="s">
        <v>137</v>
      </c>
      <c r="K6163" t="s">
        <v>138</v>
      </c>
      <c r="L6163" t="s">
        <v>17656</v>
      </c>
      <c r="M6163" t="s">
        <v>17657</v>
      </c>
      <c r="N6163">
        <v>2.536944444</v>
      </c>
      <c r="O6163">
        <v>0</v>
      </c>
      <c r="P6163">
        <v>55</v>
      </c>
      <c r="Q6163">
        <v>0</v>
      </c>
      <c r="R6163">
        <v>0</v>
      </c>
      <c r="S6163">
        <v>0</v>
      </c>
      <c r="T6163">
        <v>9</v>
      </c>
      <c r="U6163">
        <v>0</v>
      </c>
      <c r="V6163">
        <v>0</v>
      </c>
      <c r="W6163">
        <v>0</v>
      </c>
      <c r="X6163">
        <v>57.969886050386549</v>
      </c>
      <c r="Y6163">
        <v>0</v>
      </c>
      <c r="Z6163">
        <v>0</v>
      </c>
      <c r="AA6163">
        <v>0</v>
      </c>
      <c r="AB6163">
        <v>68.858189288047996</v>
      </c>
      <c r="AC6163">
        <v>0</v>
      </c>
      <c r="AD6163">
        <v>0</v>
      </c>
      <c r="AE6163">
        <v>126.82807533843454</v>
      </c>
    </row>
    <row r="6164" spans="1:31" x14ac:dyDescent="0.25">
      <c r="A6164">
        <v>2372272</v>
      </c>
      <c r="B6164">
        <v>1</v>
      </c>
      <c r="C6164" t="s">
        <v>81</v>
      </c>
      <c r="D6164" t="s">
        <v>113</v>
      </c>
      <c r="E6164" t="s">
        <v>225</v>
      </c>
      <c r="F6164" t="s">
        <v>17658</v>
      </c>
      <c r="G6164" t="s">
        <v>219</v>
      </c>
      <c r="H6164" t="s">
        <v>151</v>
      </c>
      <c r="I6164" t="s">
        <v>136</v>
      </c>
      <c r="J6164" t="s">
        <v>137</v>
      </c>
      <c r="K6164" t="s">
        <v>138</v>
      </c>
      <c r="L6164" t="s">
        <v>17659</v>
      </c>
      <c r="M6164" t="s">
        <v>17660</v>
      </c>
      <c r="N6164">
        <v>1.5338888879999999</v>
      </c>
      <c r="O6164">
        <v>0</v>
      </c>
      <c r="P6164">
        <v>127</v>
      </c>
      <c r="Q6164">
        <v>0</v>
      </c>
      <c r="R6164">
        <v>0</v>
      </c>
      <c r="S6164">
        <v>0</v>
      </c>
      <c r="T6164">
        <v>8</v>
      </c>
      <c r="U6164">
        <v>0</v>
      </c>
      <c r="V6164">
        <v>0</v>
      </c>
      <c r="W6164">
        <v>0</v>
      </c>
      <c r="X6164">
        <v>77.457770231593514</v>
      </c>
      <c r="Y6164">
        <v>0</v>
      </c>
      <c r="Z6164">
        <v>0</v>
      </c>
      <c r="AA6164">
        <v>0</v>
      </c>
      <c r="AB6164">
        <v>3.0947330106811299</v>
      </c>
      <c r="AC6164">
        <v>0</v>
      </c>
      <c r="AD6164">
        <v>0</v>
      </c>
      <c r="AE6164">
        <v>80.552503242274639</v>
      </c>
    </row>
    <row r="6165" spans="1:31" x14ac:dyDescent="0.25">
      <c r="A6165">
        <v>2371817</v>
      </c>
      <c r="B6165">
        <v>1</v>
      </c>
      <c r="C6165" t="s">
        <v>80</v>
      </c>
      <c r="D6165" t="s">
        <v>93</v>
      </c>
      <c r="E6165" t="s">
        <v>166</v>
      </c>
      <c r="F6165" t="s">
        <v>8596</v>
      </c>
      <c r="G6165" t="s">
        <v>244</v>
      </c>
      <c r="H6165" t="s">
        <v>135</v>
      </c>
      <c r="I6165" t="s">
        <v>136</v>
      </c>
      <c r="J6165" t="s">
        <v>137</v>
      </c>
      <c r="K6165" t="s">
        <v>245</v>
      </c>
      <c r="L6165" t="s">
        <v>17661</v>
      </c>
      <c r="M6165" t="s">
        <v>17662</v>
      </c>
      <c r="N6165">
        <v>8.8491666660000003</v>
      </c>
      <c r="O6165">
        <v>0</v>
      </c>
      <c r="P6165">
        <v>13</v>
      </c>
      <c r="Q6165">
        <v>6</v>
      </c>
      <c r="R6165">
        <v>60</v>
      </c>
      <c r="S6165">
        <v>0</v>
      </c>
      <c r="T6165">
        <v>31</v>
      </c>
      <c r="U6165">
        <v>0</v>
      </c>
      <c r="V6165">
        <v>0</v>
      </c>
      <c r="W6165">
        <v>0</v>
      </c>
      <c r="X6165">
        <v>44.168282962600209</v>
      </c>
      <c r="Y6165">
        <v>484.18201700180396</v>
      </c>
      <c r="Z6165">
        <v>2886.5369916038303</v>
      </c>
      <c r="AA6165">
        <v>0</v>
      </c>
      <c r="AB6165">
        <v>831.7068901320763</v>
      </c>
      <c r="AC6165">
        <v>0</v>
      </c>
      <c r="AD6165">
        <v>0</v>
      </c>
      <c r="AE6165">
        <v>4246.5941817003113</v>
      </c>
    </row>
    <row r="6166" spans="1:31" x14ac:dyDescent="0.25">
      <c r="A6166">
        <v>2372195</v>
      </c>
      <c r="B6166">
        <v>1</v>
      </c>
      <c r="C6166" t="s">
        <v>80</v>
      </c>
      <c r="D6166" t="s">
        <v>94</v>
      </c>
      <c r="E6166" t="s">
        <v>166</v>
      </c>
      <c r="F6166" t="s">
        <v>6128</v>
      </c>
      <c r="G6166" t="s">
        <v>168</v>
      </c>
      <c r="H6166" t="s">
        <v>135</v>
      </c>
      <c r="I6166" t="s">
        <v>136</v>
      </c>
      <c r="J6166" t="s">
        <v>137</v>
      </c>
      <c r="K6166" t="s">
        <v>138</v>
      </c>
      <c r="L6166" t="s">
        <v>17663</v>
      </c>
      <c r="M6166" t="s">
        <v>17664</v>
      </c>
      <c r="N6166">
        <v>0.28166666600000001</v>
      </c>
      <c r="O6166">
        <v>0</v>
      </c>
      <c r="P6166">
        <v>195</v>
      </c>
      <c r="Q6166">
        <v>0</v>
      </c>
      <c r="R6166">
        <v>0</v>
      </c>
      <c r="S6166">
        <v>1</v>
      </c>
      <c r="T6166">
        <v>9</v>
      </c>
      <c r="U6166">
        <v>0</v>
      </c>
      <c r="V6166">
        <v>0</v>
      </c>
      <c r="W6166">
        <v>0</v>
      </c>
      <c r="X6166">
        <v>6.7939138768339813</v>
      </c>
      <c r="Y6166">
        <v>0</v>
      </c>
      <c r="Z6166">
        <v>0</v>
      </c>
      <c r="AA6166">
        <v>0.6345884122673332</v>
      </c>
      <c r="AB6166">
        <v>0.73866564463899997</v>
      </c>
      <c r="AC6166">
        <v>0</v>
      </c>
      <c r="AD6166">
        <v>0</v>
      </c>
      <c r="AE6166">
        <v>8.1671679337403145</v>
      </c>
    </row>
    <row r="6167" spans="1:31" x14ac:dyDescent="0.25">
      <c r="A6167">
        <v>2371800</v>
      </c>
      <c r="B6167">
        <v>1</v>
      </c>
      <c r="C6167" t="s">
        <v>81</v>
      </c>
      <c r="D6167" t="s">
        <v>112</v>
      </c>
      <c r="E6167" t="s">
        <v>148</v>
      </c>
      <c r="F6167" t="s">
        <v>17665</v>
      </c>
      <c r="G6167" t="s">
        <v>240</v>
      </c>
      <c r="H6167" t="s">
        <v>151</v>
      </c>
      <c r="I6167" t="s">
        <v>136</v>
      </c>
      <c r="J6167" t="s">
        <v>137</v>
      </c>
      <c r="K6167" t="s">
        <v>138</v>
      </c>
      <c r="L6167" t="s">
        <v>17666</v>
      </c>
      <c r="M6167" t="s">
        <v>17667</v>
      </c>
      <c r="N6167">
        <v>6.3402777769999998</v>
      </c>
      <c r="O6167">
        <v>0</v>
      </c>
      <c r="P6167">
        <v>1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0.37873407497841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0.37873407497841</v>
      </c>
    </row>
    <row r="6168" spans="1:31" x14ac:dyDescent="0.25">
      <c r="A6168">
        <v>2371671</v>
      </c>
      <c r="B6168">
        <v>1</v>
      </c>
      <c r="C6168" t="s">
        <v>81</v>
      </c>
      <c r="D6168" t="s">
        <v>115</v>
      </c>
      <c r="E6168" t="s">
        <v>171</v>
      </c>
      <c r="F6168" t="s">
        <v>17668</v>
      </c>
      <c r="G6168" t="s">
        <v>168</v>
      </c>
      <c r="H6168" t="s">
        <v>135</v>
      </c>
      <c r="I6168" t="s">
        <v>136</v>
      </c>
      <c r="J6168" t="s">
        <v>137</v>
      </c>
      <c r="K6168" t="s">
        <v>138</v>
      </c>
      <c r="L6168" t="s">
        <v>17669</v>
      </c>
      <c r="M6168" t="s">
        <v>17670</v>
      </c>
      <c r="N6168">
        <v>0.31583333299999999</v>
      </c>
      <c r="O6168">
        <v>0</v>
      </c>
      <c r="P6168">
        <v>1180</v>
      </c>
      <c r="Q6168">
        <v>3</v>
      </c>
      <c r="R6168">
        <v>140</v>
      </c>
      <c r="S6168">
        <v>8</v>
      </c>
      <c r="T6168">
        <v>76</v>
      </c>
      <c r="U6168">
        <v>0</v>
      </c>
      <c r="V6168">
        <v>0</v>
      </c>
      <c r="W6168">
        <v>0</v>
      </c>
      <c r="X6168">
        <v>51.670711883270755</v>
      </c>
      <c r="Y6168">
        <v>2.4622014615152152</v>
      </c>
      <c r="Z6168">
        <v>37.263891548976531</v>
      </c>
      <c r="AA6168">
        <v>3.31542718624355</v>
      </c>
      <c r="AB6168">
        <v>5.58278868495763</v>
      </c>
      <c r="AC6168">
        <v>0</v>
      </c>
      <c r="AD6168">
        <v>0</v>
      </c>
      <c r="AE6168">
        <v>100.29502076496368</v>
      </c>
    </row>
    <row r="6169" spans="1:31" x14ac:dyDescent="0.25">
      <c r="A6169">
        <v>2371754</v>
      </c>
      <c r="B6169">
        <v>1</v>
      </c>
      <c r="C6169" t="s">
        <v>80</v>
      </c>
      <c r="D6169" t="s">
        <v>93</v>
      </c>
      <c r="E6169" t="s">
        <v>166</v>
      </c>
      <c r="F6169" t="s">
        <v>3146</v>
      </c>
      <c r="G6169" t="s">
        <v>168</v>
      </c>
      <c r="H6169" t="s">
        <v>135</v>
      </c>
      <c r="I6169" t="s">
        <v>136</v>
      </c>
      <c r="J6169" t="s">
        <v>137</v>
      </c>
      <c r="K6169" t="s">
        <v>138</v>
      </c>
      <c r="L6169" t="s">
        <v>17671</v>
      </c>
      <c r="M6169" t="s">
        <v>17672</v>
      </c>
      <c r="N6169">
        <v>0.104166666</v>
      </c>
      <c r="O6169">
        <v>0</v>
      </c>
      <c r="P6169">
        <v>423</v>
      </c>
      <c r="Q6169">
        <v>47</v>
      </c>
      <c r="R6169">
        <v>344</v>
      </c>
      <c r="S6169">
        <v>14</v>
      </c>
      <c r="T6169">
        <v>237</v>
      </c>
      <c r="U6169">
        <v>0</v>
      </c>
      <c r="V6169">
        <v>1</v>
      </c>
      <c r="W6169">
        <v>0</v>
      </c>
      <c r="X6169">
        <v>14.02006176073124</v>
      </c>
      <c r="Y6169">
        <v>23.071152576651656</v>
      </c>
      <c r="Z6169">
        <v>108.72299491607821</v>
      </c>
      <c r="AA6169">
        <v>12.802095709634584</v>
      </c>
      <c r="AB6169">
        <v>55.4957252393706</v>
      </c>
      <c r="AC6169">
        <v>0</v>
      </c>
      <c r="AD6169">
        <v>18.606046153143751</v>
      </c>
      <c r="AE6169">
        <v>232.71807635561007</v>
      </c>
    </row>
    <row r="6170" spans="1:31" x14ac:dyDescent="0.25">
      <c r="A6170">
        <v>2372358</v>
      </c>
      <c r="B6170">
        <v>1</v>
      </c>
      <c r="C6170" t="s">
        <v>80</v>
      </c>
      <c r="D6170" t="s">
        <v>101</v>
      </c>
      <c r="E6170" t="s">
        <v>225</v>
      </c>
      <c r="F6170" t="s">
        <v>17673</v>
      </c>
      <c r="G6170" t="s">
        <v>156</v>
      </c>
      <c r="H6170" t="s">
        <v>151</v>
      </c>
      <c r="I6170" t="s">
        <v>136</v>
      </c>
      <c r="J6170" t="s">
        <v>137</v>
      </c>
      <c r="K6170" t="s">
        <v>138</v>
      </c>
      <c r="L6170" t="s">
        <v>17674</v>
      </c>
      <c r="M6170" t="s">
        <v>17675</v>
      </c>
      <c r="N6170">
        <v>0.98527777699999997</v>
      </c>
      <c r="O6170">
        <v>0</v>
      </c>
      <c r="P6170">
        <v>4</v>
      </c>
      <c r="Q6170">
        <v>0</v>
      </c>
      <c r="R6170">
        <v>0</v>
      </c>
      <c r="S6170">
        <v>0</v>
      </c>
      <c r="T6170">
        <v>3</v>
      </c>
      <c r="U6170">
        <v>0</v>
      </c>
      <c r="V6170">
        <v>0</v>
      </c>
      <c r="W6170">
        <v>0</v>
      </c>
      <c r="X6170">
        <v>1.1084910275114219</v>
      </c>
      <c r="Y6170">
        <v>0</v>
      </c>
      <c r="Z6170">
        <v>0</v>
      </c>
      <c r="AA6170">
        <v>0</v>
      </c>
      <c r="AB6170">
        <v>4.2875309656505305</v>
      </c>
      <c r="AC6170">
        <v>0</v>
      </c>
      <c r="AD6170">
        <v>0</v>
      </c>
      <c r="AE6170">
        <v>5.396021993161952</v>
      </c>
    </row>
    <row r="6171" spans="1:31" x14ac:dyDescent="0.25">
      <c r="A6171">
        <v>2372255</v>
      </c>
      <c r="B6171">
        <v>1</v>
      </c>
      <c r="C6171" t="s">
        <v>81</v>
      </c>
      <c r="D6171" t="s">
        <v>126</v>
      </c>
      <c r="E6171" t="s">
        <v>171</v>
      </c>
      <c r="F6171" t="s">
        <v>17676</v>
      </c>
      <c r="G6171" t="s">
        <v>168</v>
      </c>
      <c r="H6171" t="s">
        <v>135</v>
      </c>
      <c r="I6171" t="s">
        <v>136</v>
      </c>
      <c r="J6171" t="s">
        <v>137</v>
      </c>
      <c r="K6171" t="s">
        <v>138</v>
      </c>
      <c r="L6171" t="s">
        <v>17677</v>
      </c>
      <c r="M6171" t="s">
        <v>17678</v>
      </c>
      <c r="N6171">
        <v>2.6063888880000001</v>
      </c>
      <c r="O6171">
        <v>0</v>
      </c>
      <c r="P6171">
        <v>639</v>
      </c>
      <c r="Q6171">
        <v>20</v>
      </c>
      <c r="R6171">
        <v>195</v>
      </c>
      <c r="S6171">
        <v>7</v>
      </c>
      <c r="T6171">
        <v>51</v>
      </c>
      <c r="U6171">
        <v>0</v>
      </c>
      <c r="V6171">
        <v>3</v>
      </c>
      <c r="W6171">
        <v>0</v>
      </c>
      <c r="X6171">
        <v>233.89136343289834</v>
      </c>
      <c r="Y6171">
        <v>764.51315165863514</v>
      </c>
      <c r="Z6171">
        <v>407.03975214212255</v>
      </c>
      <c r="AA6171">
        <v>120.58312247242249</v>
      </c>
      <c r="AB6171">
        <v>83.262137019722886</v>
      </c>
      <c r="AC6171">
        <v>0</v>
      </c>
      <c r="AD6171">
        <v>735.95952863253797</v>
      </c>
      <c r="AE6171">
        <v>2345.2490553583393</v>
      </c>
    </row>
    <row r="6172" spans="1:31" x14ac:dyDescent="0.25">
      <c r="A6172">
        <v>2371863</v>
      </c>
      <c r="B6172">
        <v>1</v>
      </c>
      <c r="C6172" t="s">
        <v>81</v>
      </c>
      <c r="D6172" t="s">
        <v>118</v>
      </c>
      <c r="E6172" t="s">
        <v>171</v>
      </c>
      <c r="F6172" t="s">
        <v>8539</v>
      </c>
      <c r="G6172" t="s">
        <v>168</v>
      </c>
      <c r="H6172" t="s">
        <v>135</v>
      </c>
      <c r="I6172" t="s">
        <v>136</v>
      </c>
      <c r="J6172" t="s">
        <v>137</v>
      </c>
      <c r="K6172" t="s">
        <v>138</v>
      </c>
      <c r="L6172" t="s">
        <v>17679</v>
      </c>
      <c r="M6172" t="s">
        <v>17680</v>
      </c>
      <c r="N6172">
        <v>0.97472222200000003</v>
      </c>
      <c r="O6172">
        <v>0</v>
      </c>
      <c r="P6172">
        <v>0</v>
      </c>
      <c r="Q6172">
        <v>2</v>
      </c>
      <c r="R6172">
        <v>59</v>
      </c>
      <c r="S6172">
        <v>1</v>
      </c>
      <c r="T6172">
        <v>4</v>
      </c>
      <c r="U6172">
        <v>0</v>
      </c>
      <c r="V6172">
        <v>0</v>
      </c>
      <c r="W6172">
        <v>0</v>
      </c>
      <c r="X6172">
        <v>0</v>
      </c>
      <c r="Y6172">
        <v>5.6972195809001391</v>
      </c>
      <c r="Z6172">
        <v>293.65997348353619</v>
      </c>
      <c r="AA6172">
        <v>7.1192945009727175</v>
      </c>
      <c r="AB6172">
        <v>13.235648744419246</v>
      </c>
      <c r="AC6172">
        <v>0</v>
      </c>
      <c r="AD6172">
        <v>0</v>
      </c>
      <c r="AE6172">
        <v>319.71213630982828</v>
      </c>
    </row>
    <row r="6173" spans="1:31" x14ac:dyDescent="0.25">
      <c r="A6173">
        <v>2372092</v>
      </c>
      <c r="B6173">
        <v>1</v>
      </c>
      <c r="C6173" t="s">
        <v>81</v>
      </c>
      <c r="D6173" t="s">
        <v>120</v>
      </c>
      <c r="E6173" t="s">
        <v>154</v>
      </c>
      <c r="F6173" t="s">
        <v>17681</v>
      </c>
      <c r="G6173" t="s">
        <v>299</v>
      </c>
      <c r="H6173" t="s">
        <v>151</v>
      </c>
      <c r="I6173" t="s">
        <v>136</v>
      </c>
      <c r="J6173" t="s">
        <v>137</v>
      </c>
      <c r="K6173" t="s">
        <v>138</v>
      </c>
      <c r="L6173" t="s">
        <v>17682</v>
      </c>
      <c r="M6173" t="s">
        <v>17683</v>
      </c>
      <c r="N6173">
        <v>1.9794444440000001</v>
      </c>
      <c r="O6173">
        <v>0</v>
      </c>
      <c r="P6173">
        <v>203</v>
      </c>
      <c r="Q6173">
        <v>0</v>
      </c>
      <c r="R6173">
        <v>1</v>
      </c>
      <c r="S6173">
        <v>0</v>
      </c>
      <c r="T6173">
        <v>34</v>
      </c>
      <c r="U6173">
        <v>0</v>
      </c>
      <c r="V6173">
        <v>0</v>
      </c>
      <c r="W6173">
        <v>0</v>
      </c>
      <c r="X6173">
        <v>91.400085053164204</v>
      </c>
      <c r="Y6173">
        <v>0</v>
      </c>
      <c r="Z6173">
        <v>0.11800737969711556</v>
      </c>
      <c r="AA6173">
        <v>0</v>
      </c>
      <c r="AB6173">
        <v>41.414700036899191</v>
      </c>
      <c r="AC6173">
        <v>0</v>
      </c>
      <c r="AD6173">
        <v>0</v>
      </c>
      <c r="AE6173">
        <v>132.9327924697605</v>
      </c>
    </row>
    <row r="6174" spans="1:31" x14ac:dyDescent="0.25">
      <c r="A6174">
        <v>2372258</v>
      </c>
      <c r="B6174">
        <v>1</v>
      </c>
      <c r="C6174" t="s">
        <v>80</v>
      </c>
      <c r="D6174" t="s">
        <v>103</v>
      </c>
      <c r="E6174" t="s">
        <v>148</v>
      </c>
      <c r="F6174" t="s">
        <v>17684</v>
      </c>
      <c r="G6174" t="s">
        <v>160</v>
      </c>
      <c r="H6174" t="s">
        <v>151</v>
      </c>
      <c r="I6174" t="s">
        <v>136</v>
      </c>
      <c r="J6174" t="s">
        <v>137</v>
      </c>
      <c r="K6174" t="s">
        <v>138</v>
      </c>
      <c r="L6174" t="s">
        <v>17685</v>
      </c>
      <c r="M6174" t="s">
        <v>17686</v>
      </c>
      <c r="N6174">
        <v>1.0066666660000001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1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7.6831211638624455E-2</v>
      </c>
      <c r="AC6174">
        <v>0</v>
      </c>
      <c r="AD6174">
        <v>0</v>
      </c>
      <c r="AE6174">
        <v>7.6831211638624455E-2</v>
      </c>
    </row>
    <row r="6175" spans="1:31" x14ac:dyDescent="0.25">
      <c r="A6175">
        <v>2371880</v>
      </c>
      <c r="B6175">
        <v>1</v>
      </c>
      <c r="C6175" t="s">
        <v>80</v>
      </c>
      <c r="D6175" t="s">
        <v>93</v>
      </c>
      <c r="E6175" t="s">
        <v>166</v>
      </c>
      <c r="F6175" t="s">
        <v>5356</v>
      </c>
      <c r="G6175" t="s">
        <v>244</v>
      </c>
      <c r="H6175" t="s">
        <v>135</v>
      </c>
      <c r="I6175" t="s">
        <v>136</v>
      </c>
      <c r="J6175" t="s">
        <v>137</v>
      </c>
      <c r="K6175" t="s">
        <v>245</v>
      </c>
      <c r="L6175" t="s">
        <v>17687</v>
      </c>
      <c r="M6175" t="s">
        <v>17688</v>
      </c>
      <c r="N6175">
        <v>7.4536111109999998</v>
      </c>
      <c r="O6175">
        <v>1</v>
      </c>
      <c r="P6175">
        <v>327</v>
      </c>
      <c r="Q6175">
        <v>37</v>
      </c>
      <c r="R6175">
        <v>188</v>
      </c>
      <c r="S6175">
        <v>6</v>
      </c>
      <c r="T6175">
        <v>94</v>
      </c>
      <c r="U6175">
        <v>0</v>
      </c>
      <c r="V6175">
        <v>0</v>
      </c>
      <c r="W6175">
        <v>20.71961512506358</v>
      </c>
      <c r="X6175">
        <v>1163.2213398399797</v>
      </c>
      <c r="Y6175">
        <v>7420.1096022787851</v>
      </c>
      <c r="Z6175">
        <v>8365.5400684130946</v>
      </c>
      <c r="AA6175">
        <v>90.666295326948898</v>
      </c>
      <c r="AB6175">
        <v>2605.3977845583991</v>
      </c>
      <c r="AC6175">
        <v>0</v>
      </c>
      <c r="AD6175">
        <v>0</v>
      </c>
      <c r="AE6175">
        <v>19665.654705542267</v>
      </c>
    </row>
    <row r="6176" spans="1:31" x14ac:dyDescent="0.25">
      <c r="A6176">
        <v>2371923</v>
      </c>
      <c r="B6176">
        <v>1</v>
      </c>
      <c r="C6176" t="s">
        <v>80</v>
      </c>
      <c r="D6176" t="s">
        <v>93</v>
      </c>
      <c r="E6176" t="s">
        <v>166</v>
      </c>
      <c r="F6176" t="s">
        <v>9051</v>
      </c>
      <c r="G6176" t="s">
        <v>244</v>
      </c>
      <c r="H6176" t="s">
        <v>135</v>
      </c>
      <c r="I6176" t="s">
        <v>136</v>
      </c>
      <c r="J6176" t="s">
        <v>137</v>
      </c>
      <c r="K6176" t="s">
        <v>245</v>
      </c>
      <c r="L6176" t="s">
        <v>17689</v>
      </c>
      <c r="M6176" t="s">
        <v>17690</v>
      </c>
      <c r="N6176">
        <v>6.6780555550000003</v>
      </c>
      <c r="O6176">
        <v>2</v>
      </c>
      <c r="P6176">
        <v>332</v>
      </c>
      <c r="Q6176">
        <v>10</v>
      </c>
      <c r="R6176">
        <v>265</v>
      </c>
      <c r="S6176">
        <v>2</v>
      </c>
      <c r="T6176">
        <v>119</v>
      </c>
      <c r="U6176">
        <v>0</v>
      </c>
      <c r="V6176">
        <v>0</v>
      </c>
      <c r="W6176">
        <v>40.668256516424513</v>
      </c>
      <c r="X6176">
        <v>538.14068268671008</v>
      </c>
      <c r="Y6176">
        <v>1264.119440504968</v>
      </c>
      <c r="Z6176">
        <v>4090.9185326579486</v>
      </c>
      <c r="AA6176">
        <v>88.104883925859895</v>
      </c>
      <c r="AB6176">
        <v>1285.9359719287086</v>
      </c>
      <c r="AC6176">
        <v>0</v>
      </c>
      <c r="AD6176">
        <v>0</v>
      </c>
      <c r="AE6176">
        <v>7307.8877682206194</v>
      </c>
    </row>
    <row r="6177" spans="1:31" x14ac:dyDescent="0.25">
      <c r="A6177">
        <v>2372023</v>
      </c>
      <c r="B6177">
        <v>1</v>
      </c>
      <c r="C6177" t="s">
        <v>80</v>
      </c>
      <c r="D6177" t="s">
        <v>91</v>
      </c>
      <c r="E6177" t="s">
        <v>225</v>
      </c>
      <c r="F6177" t="s">
        <v>7795</v>
      </c>
      <c r="G6177" t="s">
        <v>156</v>
      </c>
      <c r="H6177" t="s">
        <v>151</v>
      </c>
      <c r="I6177" t="s">
        <v>136</v>
      </c>
      <c r="J6177" t="s">
        <v>137</v>
      </c>
      <c r="K6177" t="s">
        <v>138</v>
      </c>
      <c r="L6177" t="s">
        <v>17691</v>
      </c>
      <c r="M6177" t="s">
        <v>17692</v>
      </c>
      <c r="N6177">
        <v>0.33833333300000001</v>
      </c>
      <c r="O6177">
        <v>0</v>
      </c>
      <c r="P6177">
        <v>30</v>
      </c>
      <c r="Q6177">
        <v>0</v>
      </c>
      <c r="R6177">
        <v>0</v>
      </c>
      <c r="S6177">
        <v>0</v>
      </c>
      <c r="T6177">
        <v>48</v>
      </c>
      <c r="U6177">
        <v>0</v>
      </c>
      <c r="V6177">
        <v>0</v>
      </c>
      <c r="W6177">
        <v>0</v>
      </c>
      <c r="X6177">
        <v>3.8742185956689603</v>
      </c>
      <c r="Y6177">
        <v>0</v>
      </c>
      <c r="Z6177">
        <v>0</v>
      </c>
      <c r="AA6177">
        <v>0</v>
      </c>
      <c r="AB6177">
        <v>23.054688669761468</v>
      </c>
      <c r="AC6177">
        <v>0</v>
      </c>
      <c r="AD6177">
        <v>0</v>
      </c>
      <c r="AE6177">
        <v>26.928907265430428</v>
      </c>
    </row>
    <row r="6178" spans="1:31" x14ac:dyDescent="0.25">
      <c r="A6178">
        <v>2372043</v>
      </c>
      <c r="B6178">
        <v>1</v>
      </c>
      <c r="C6178" t="s">
        <v>81</v>
      </c>
      <c r="D6178" t="s">
        <v>127</v>
      </c>
      <c r="E6178" t="s">
        <v>148</v>
      </c>
      <c r="F6178" t="s">
        <v>5903</v>
      </c>
      <c r="G6178" t="s">
        <v>240</v>
      </c>
      <c r="H6178" t="s">
        <v>151</v>
      </c>
      <c r="I6178" t="s">
        <v>136</v>
      </c>
      <c r="J6178" t="s">
        <v>137</v>
      </c>
      <c r="K6178" t="s">
        <v>138</v>
      </c>
      <c r="L6178" t="s">
        <v>17693</v>
      </c>
      <c r="M6178" t="s">
        <v>17694</v>
      </c>
      <c r="N6178">
        <v>1.2022222220000001</v>
      </c>
      <c r="O6178">
        <v>0</v>
      </c>
      <c r="P6178">
        <v>6</v>
      </c>
      <c r="Q6178">
        <v>0</v>
      </c>
      <c r="R6178">
        <v>0</v>
      </c>
      <c r="S6178">
        <v>0</v>
      </c>
      <c r="T6178">
        <v>1</v>
      </c>
      <c r="U6178">
        <v>0</v>
      </c>
      <c r="V6178">
        <v>0</v>
      </c>
      <c r="W6178">
        <v>0</v>
      </c>
      <c r="X6178">
        <v>1.8892744565625008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1.8892744565625008</v>
      </c>
    </row>
    <row r="6179" spans="1:31" x14ac:dyDescent="0.25">
      <c r="A6179">
        <v>2372192</v>
      </c>
      <c r="B6179">
        <v>1</v>
      </c>
      <c r="C6179" t="s">
        <v>81</v>
      </c>
      <c r="D6179" t="s">
        <v>127</v>
      </c>
      <c r="E6179" t="s">
        <v>171</v>
      </c>
      <c r="F6179" t="s">
        <v>17695</v>
      </c>
      <c r="G6179" t="s">
        <v>168</v>
      </c>
      <c r="H6179" t="s">
        <v>135</v>
      </c>
      <c r="I6179" t="s">
        <v>136</v>
      </c>
      <c r="J6179" t="s">
        <v>137</v>
      </c>
      <c r="K6179" t="s">
        <v>138</v>
      </c>
      <c r="L6179" t="s">
        <v>17696</v>
      </c>
      <c r="M6179" t="s">
        <v>17697</v>
      </c>
      <c r="N6179">
        <v>1.6758333329999999</v>
      </c>
      <c r="O6179">
        <v>0</v>
      </c>
      <c r="P6179">
        <v>0</v>
      </c>
      <c r="Q6179">
        <v>32</v>
      </c>
      <c r="R6179">
        <v>0</v>
      </c>
      <c r="S6179">
        <v>7</v>
      </c>
      <c r="T6179">
        <v>0</v>
      </c>
      <c r="U6179">
        <v>2</v>
      </c>
      <c r="V6179">
        <v>0</v>
      </c>
      <c r="W6179">
        <v>0</v>
      </c>
      <c r="X6179">
        <v>0</v>
      </c>
      <c r="Y6179">
        <v>417.1434941333319</v>
      </c>
      <c r="Z6179">
        <v>0</v>
      </c>
      <c r="AA6179">
        <v>54.811217811443541</v>
      </c>
      <c r="AB6179">
        <v>0</v>
      </c>
      <c r="AC6179">
        <v>398.33173663024797</v>
      </c>
      <c r="AD6179">
        <v>0</v>
      </c>
      <c r="AE6179">
        <v>870.28644857502343</v>
      </c>
    </row>
    <row r="6180" spans="1:31" x14ac:dyDescent="0.25">
      <c r="A6180">
        <v>2371837</v>
      </c>
      <c r="B6180">
        <v>1</v>
      </c>
      <c r="C6180" t="s">
        <v>80</v>
      </c>
      <c r="D6180" t="s">
        <v>107</v>
      </c>
      <c r="E6180" t="s">
        <v>171</v>
      </c>
      <c r="F6180" t="s">
        <v>17698</v>
      </c>
      <c r="G6180" t="s">
        <v>244</v>
      </c>
      <c r="H6180" t="s">
        <v>135</v>
      </c>
      <c r="I6180" t="s">
        <v>136</v>
      </c>
      <c r="J6180" t="s">
        <v>137</v>
      </c>
      <c r="K6180" t="s">
        <v>245</v>
      </c>
      <c r="L6180" t="s">
        <v>17699</v>
      </c>
      <c r="M6180" t="s">
        <v>17700</v>
      </c>
      <c r="N6180">
        <v>7.9280555550000003</v>
      </c>
      <c r="O6180">
        <v>1</v>
      </c>
      <c r="P6180">
        <v>1350</v>
      </c>
      <c r="Q6180">
        <v>9</v>
      </c>
      <c r="R6180">
        <v>1</v>
      </c>
      <c r="S6180">
        <v>4</v>
      </c>
      <c r="T6180">
        <v>66</v>
      </c>
      <c r="U6180">
        <v>0</v>
      </c>
      <c r="V6180">
        <v>4</v>
      </c>
      <c r="W6180">
        <v>412.87188313292256</v>
      </c>
      <c r="X6180">
        <v>3908.8127667300591</v>
      </c>
      <c r="Y6180">
        <v>63.397221022001482</v>
      </c>
      <c r="Z6180">
        <v>4.8140951797392137</v>
      </c>
      <c r="AA6180">
        <v>111.91542875101494</v>
      </c>
      <c r="AB6180">
        <v>1125.6777542744512</v>
      </c>
      <c r="AC6180">
        <v>0</v>
      </c>
      <c r="AD6180">
        <v>272.15434812272957</v>
      </c>
      <c r="AE6180">
        <v>5899.6434972129191</v>
      </c>
    </row>
    <row r="6181" spans="1:31" x14ac:dyDescent="0.25">
      <c r="A6181">
        <v>2371943</v>
      </c>
      <c r="B6181">
        <v>1</v>
      </c>
      <c r="C6181" t="s">
        <v>80</v>
      </c>
      <c r="D6181" t="s">
        <v>93</v>
      </c>
      <c r="E6181" t="s">
        <v>148</v>
      </c>
      <c r="F6181" t="s">
        <v>17701</v>
      </c>
      <c r="G6181" t="s">
        <v>160</v>
      </c>
      <c r="H6181" t="s">
        <v>151</v>
      </c>
      <c r="I6181" t="s">
        <v>136</v>
      </c>
      <c r="J6181" t="s">
        <v>137</v>
      </c>
      <c r="K6181" t="s">
        <v>138</v>
      </c>
      <c r="L6181" t="s">
        <v>17702</v>
      </c>
      <c r="M6181" t="s">
        <v>17703</v>
      </c>
      <c r="N6181">
        <v>5.9880555549999999</v>
      </c>
      <c r="O6181">
        <v>0</v>
      </c>
      <c r="P6181">
        <v>1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1.1397750105448613E-2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1.1397750105448613E-2</v>
      </c>
    </row>
    <row r="6182" spans="1:31" x14ac:dyDescent="0.25">
      <c r="A6182">
        <v>2371694</v>
      </c>
      <c r="B6182">
        <v>1</v>
      </c>
      <c r="C6182" t="s">
        <v>80</v>
      </c>
      <c r="D6182" t="s">
        <v>104</v>
      </c>
      <c r="E6182" t="s">
        <v>132</v>
      </c>
      <c r="F6182" t="s">
        <v>10576</v>
      </c>
      <c r="G6182" t="s">
        <v>2141</v>
      </c>
      <c r="H6182" t="s">
        <v>135</v>
      </c>
      <c r="I6182" t="s">
        <v>136</v>
      </c>
      <c r="J6182" t="s">
        <v>137</v>
      </c>
      <c r="K6182" t="s">
        <v>138</v>
      </c>
      <c r="L6182" t="s">
        <v>17704</v>
      </c>
      <c r="M6182" t="s">
        <v>17705</v>
      </c>
      <c r="N6182">
        <v>1.8572222220000001</v>
      </c>
      <c r="O6182">
        <v>10</v>
      </c>
      <c r="P6182">
        <v>36</v>
      </c>
      <c r="Q6182">
        <v>59</v>
      </c>
      <c r="R6182">
        <v>198</v>
      </c>
      <c r="S6182">
        <v>22</v>
      </c>
      <c r="T6182">
        <v>49</v>
      </c>
      <c r="U6182">
        <v>6</v>
      </c>
      <c r="V6182">
        <v>0</v>
      </c>
      <c r="W6182">
        <v>5.9855173589948905</v>
      </c>
      <c r="X6182">
        <v>23.313207584938894</v>
      </c>
      <c r="Y6182">
        <v>367.31673127873228</v>
      </c>
      <c r="Z6182">
        <v>222.90016040768168</v>
      </c>
      <c r="AA6182">
        <v>127.72499428591887</v>
      </c>
      <c r="AB6182">
        <v>94.295561512811076</v>
      </c>
      <c r="AC6182">
        <v>1164.3049371322293</v>
      </c>
      <c r="AD6182">
        <v>0</v>
      </c>
      <c r="AE6182">
        <v>2005.8411095613069</v>
      </c>
    </row>
    <row r="6183" spans="1:31" x14ac:dyDescent="0.25">
      <c r="A6183">
        <v>2372321</v>
      </c>
      <c r="B6183">
        <v>1</v>
      </c>
      <c r="C6183" t="s">
        <v>80</v>
      </c>
      <c r="D6183" t="s">
        <v>97</v>
      </c>
      <c r="E6183" t="s">
        <v>148</v>
      </c>
      <c r="F6183" t="s">
        <v>17706</v>
      </c>
      <c r="G6183" t="s">
        <v>150</v>
      </c>
      <c r="H6183" t="s">
        <v>151</v>
      </c>
      <c r="I6183" t="s">
        <v>136</v>
      </c>
      <c r="J6183" t="s">
        <v>137</v>
      </c>
      <c r="K6183" t="s">
        <v>138</v>
      </c>
      <c r="L6183" t="s">
        <v>17707</v>
      </c>
      <c r="M6183" t="s">
        <v>17708</v>
      </c>
      <c r="N6183">
        <v>0.88277777700000004</v>
      </c>
      <c r="O6183">
        <v>0</v>
      </c>
      <c r="P6183">
        <v>3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1.3743931767342545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1.3743931767342545</v>
      </c>
    </row>
    <row r="6184" spans="1:31" x14ac:dyDescent="0.25">
      <c r="A6184">
        <v>2372029</v>
      </c>
      <c r="B6184">
        <v>1</v>
      </c>
      <c r="C6184" t="s">
        <v>80</v>
      </c>
      <c r="D6184" t="s">
        <v>87</v>
      </c>
      <c r="E6184" t="s">
        <v>175</v>
      </c>
      <c r="F6184" t="s">
        <v>17709</v>
      </c>
      <c r="G6184" t="s">
        <v>284</v>
      </c>
      <c r="H6184" t="s">
        <v>151</v>
      </c>
      <c r="I6184" t="s">
        <v>136</v>
      </c>
      <c r="J6184" t="s">
        <v>137</v>
      </c>
      <c r="K6184" t="s">
        <v>138</v>
      </c>
      <c r="L6184" t="s">
        <v>17710</v>
      </c>
      <c r="M6184" t="s">
        <v>17711</v>
      </c>
      <c r="N6184">
        <v>1.8438888879999999</v>
      </c>
      <c r="O6184">
        <v>0</v>
      </c>
      <c r="P6184">
        <v>49</v>
      </c>
      <c r="Q6184">
        <v>0</v>
      </c>
      <c r="R6184">
        <v>0</v>
      </c>
      <c r="S6184">
        <v>0</v>
      </c>
      <c r="T6184">
        <v>3</v>
      </c>
      <c r="U6184">
        <v>0</v>
      </c>
      <c r="V6184">
        <v>0</v>
      </c>
      <c r="W6184">
        <v>0</v>
      </c>
      <c r="X6184">
        <v>36.925025197657618</v>
      </c>
      <c r="Y6184">
        <v>0</v>
      </c>
      <c r="Z6184">
        <v>0</v>
      </c>
      <c r="AA6184">
        <v>0</v>
      </c>
      <c r="AB6184">
        <v>7.1110524400537196</v>
      </c>
      <c r="AC6184">
        <v>0</v>
      </c>
      <c r="AD6184">
        <v>0</v>
      </c>
      <c r="AE6184">
        <v>44.036077637711337</v>
      </c>
    </row>
    <row r="6185" spans="1:31" x14ac:dyDescent="0.25">
      <c r="A6185">
        <v>2372378</v>
      </c>
      <c r="B6185">
        <v>1</v>
      </c>
      <c r="C6185" t="s">
        <v>81</v>
      </c>
      <c r="D6185" t="s">
        <v>116</v>
      </c>
      <c r="E6185" t="s">
        <v>132</v>
      </c>
      <c r="F6185" t="s">
        <v>17712</v>
      </c>
      <c r="G6185" t="s">
        <v>134</v>
      </c>
      <c r="H6185" t="s">
        <v>135</v>
      </c>
      <c r="I6185" t="s">
        <v>136</v>
      </c>
      <c r="J6185" t="s">
        <v>137</v>
      </c>
      <c r="K6185" t="s">
        <v>138</v>
      </c>
      <c r="L6185" t="s">
        <v>17713</v>
      </c>
      <c r="M6185" t="s">
        <v>17714</v>
      </c>
      <c r="N6185">
        <v>2.5069444440000002</v>
      </c>
      <c r="O6185">
        <v>0</v>
      </c>
      <c r="P6185">
        <v>76</v>
      </c>
      <c r="Q6185">
        <v>0</v>
      </c>
      <c r="R6185">
        <v>0</v>
      </c>
      <c r="S6185">
        <v>0</v>
      </c>
      <c r="T6185">
        <v>1</v>
      </c>
      <c r="U6185">
        <v>0</v>
      </c>
      <c r="V6185">
        <v>0</v>
      </c>
      <c r="W6185">
        <v>0</v>
      </c>
      <c r="X6185">
        <v>14.308204985749194</v>
      </c>
      <c r="Y6185">
        <v>0</v>
      </c>
      <c r="Z6185">
        <v>0</v>
      </c>
      <c r="AA6185">
        <v>0</v>
      </c>
      <c r="AB6185">
        <v>3.0494208257018052</v>
      </c>
      <c r="AC6185">
        <v>0</v>
      </c>
      <c r="AD6185">
        <v>0</v>
      </c>
      <c r="AE6185">
        <v>17.357625811451001</v>
      </c>
    </row>
    <row r="6186" spans="1:31" x14ac:dyDescent="0.25">
      <c r="A6186">
        <v>2372278</v>
      </c>
      <c r="B6186">
        <v>1</v>
      </c>
      <c r="C6186" t="s">
        <v>81</v>
      </c>
      <c r="D6186" t="s">
        <v>113</v>
      </c>
      <c r="E6186" t="s">
        <v>154</v>
      </c>
      <c r="F6186" t="s">
        <v>17715</v>
      </c>
      <c r="G6186" t="s">
        <v>299</v>
      </c>
      <c r="H6186" t="s">
        <v>151</v>
      </c>
      <c r="I6186" t="s">
        <v>136</v>
      </c>
      <c r="J6186" t="s">
        <v>137</v>
      </c>
      <c r="K6186" t="s">
        <v>138</v>
      </c>
      <c r="L6186" t="s">
        <v>17716</v>
      </c>
      <c r="M6186" t="s">
        <v>17717</v>
      </c>
      <c r="N6186">
        <v>0.77444444400000001</v>
      </c>
      <c r="O6186">
        <v>0</v>
      </c>
      <c r="P6186">
        <v>76</v>
      </c>
      <c r="Q6186">
        <v>0</v>
      </c>
      <c r="R6186">
        <v>5</v>
      </c>
      <c r="S6186">
        <v>0</v>
      </c>
      <c r="T6186">
        <v>4</v>
      </c>
      <c r="U6186">
        <v>0</v>
      </c>
      <c r="V6186">
        <v>0</v>
      </c>
      <c r="W6186">
        <v>0</v>
      </c>
      <c r="X6186">
        <v>15.592699539922284</v>
      </c>
      <c r="Y6186">
        <v>0</v>
      </c>
      <c r="Z6186">
        <v>23.161231021214554</v>
      </c>
      <c r="AA6186">
        <v>0</v>
      </c>
      <c r="AB6186">
        <v>1.2029822753966033</v>
      </c>
      <c r="AC6186">
        <v>0</v>
      </c>
      <c r="AD6186">
        <v>0</v>
      </c>
      <c r="AE6186">
        <v>39.956912836533441</v>
      </c>
    </row>
    <row r="6187" spans="1:31" x14ac:dyDescent="0.25">
      <c r="A6187">
        <v>2371697</v>
      </c>
      <c r="B6187">
        <v>1</v>
      </c>
      <c r="C6187" t="s">
        <v>80</v>
      </c>
      <c r="D6187" t="s">
        <v>107</v>
      </c>
      <c r="E6187" t="s">
        <v>166</v>
      </c>
      <c r="F6187" t="s">
        <v>14808</v>
      </c>
      <c r="G6187" t="s">
        <v>168</v>
      </c>
      <c r="H6187" t="s">
        <v>135</v>
      </c>
      <c r="I6187" t="s">
        <v>136</v>
      </c>
      <c r="J6187" t="s">
        <v>137</v>
      </c>
      <c r="K6187" t="s">
        <v>138</v>
      </c>
      <c r="L6187" t="s">
        <v>17718</v>
      </c>
      <c r="M6187" t="s">
        <v>17719</v>
      </c>
      <c r="N6187">
        <v>0.43333333299999999</v>
      </c>
      <c r="O6187">
        <v>3</v>
      </c>
      <c r="P6187">
        <v>236</v>
      </c>
      <c r="Q6187">
        <v>67</v>
      </c>
      <c r="R6187">
        <v>107</v>
      </c>
      <c r="S6187">
        <v>26</v>
      </c>
      <c r="T6187">
        <v>32</v>
      </c>
      <c r="U6187">
        <v>2</v>
      </c>
      <c r="V6187">
        <v>0</v>
      </c>
      <c r="W6187">
        <v>0.22605533992163671</v>
      </c>
      <c r="X6187">
        <v>14.189767021270949</v>
      </c>
      <c r="Y6187">
        <v>154.57076905386654</v>
      </c>
      <c r="Z6187">
        <v>61.624841161195633</v>
      </c>
      <c r="AA6187">
        <v>30.377972542171658</v>
      </c>
      <c r="AB6187">
        <v>16.673623406237844</v>
      </c>
      <c r="AC6187">
        <v>1.1061805763226036</v>
      </c>
      <c r="AD6187">
        <v>0</v>
      </c>
      <c r="AE6187">
        <v>278.76920910098687</v>
      </c>
    </row>
    <row r="6188" spans="1:31" x14ac:dyDescent="0.25">
      <c r="A6188">
        <v>2371774</v>
      </c>
      <c r="B6188">
        <v>1</v>
      </c>
      <c r="C6188" t="s">
        <v>80</v>
      </c>
      <c r="D6188" t="s">
        <v>94</v>
      </c>
      <c r="E6188" t="s">
        <v>166</v>
      </c>
      <c r="F6188" t="s">
        <v>17720</v>
      </c>
      <c r="G6188" t="s">
        <v>244</v>
      </c>
      <c r="H6188" t="s">
        <v>135</v>
      </c>
      <c r="I6188" t="s">
        <v>136</v>
      </c>
      <c r="J6188" t="s">
        <v>137</v>
      </c>
      <c r="K6188" t="s">
        <v>245</v>
      </c>
      <c r="L6188" t="s">
        <v>17721</v>
      </c>
      <c r="M6188" t="s">
        <v>17722</v>
      </c>
      <c r="N6188">
        <v>4.4544444439999999</v>
      </c>
      <c r="O6188">
        <v>0</v>
      </c>
      <c r="P6188">
        <v>280</v>
      </c>
      <c r="Q6188">
        <v>0</v>
      </c>
      <c r="R6188">
        <v>1</v>
      </c>
      <c r="S6188">
        <v>5</v>
      </c>
      <c r="T6188">
        <v>26</v>
      </c>
      <c r="U6188">
        <v>0</v>
      </c>
      <c r="V6188">
        <v>0</v>
      </c>
      <c r="W6188">
        <v>0</v>
      </c>
      <c r="X6188">
        <v>175.90041693946119</v>
      </c>
      <c r="Y6188">
        <v>0</v>
      </c>
      <c r="Z6188">
        <v>2.2333056328357501E-2</v>
      </c>
      <c r="AA6188">
        <v>80.404402309118112</v>
      </c>
      <c r="AB6188">
        <v>29.961178610549197</v>
      </c>
      <c r="AC6188">
        <v>0</v>
      </c>
      <c r="AD6188">
        <v>0</v>
      </c>
      <c r="AE6188">
        <v>286.28833091545687</v>
      </c>
    </row>
    <row r="6189" spans="1:31" x14ac:dyDescent="0.25">
      <c r="A6189">
        <v>2372315</v>
      </c>
      <c r="B6189">
        <v>1</v>
      </c>
      <c r="C6189" t="s">
        <v>81</v>
      </c>
      <c r="D6189" t="s">
        <v>118</v>
      </c>
      <c r="E6189" t="s">
        <v>132</v>
      </c>
      <c r="F6189" t="s">
        <v>1318</v>
      </c>
      <c r="G6189" t="s">
        <v>134</v>
      </c>
      <c r="H6189" t="s">
        <v>135</v>
      </c>
      <c r="I6189" t="s">
        <v>136</v>
      </c>
      <c r="J6189" t="s">
        <v>137</v>
      </c>
      <c r="K6189" t="s">
        <v>138</v>
      </c>
      <c r="L6189" t="s">
        <v>17723</v>
      </c>
      <c r="M6189" t="s">
        <v>17724</v>
      </c>
      <c r="N6189">
        <v>0.99333333300000004</v>
      </c>
      <c r="O6189">
        <v>1</v>
      </c>
      <c r="P6189">
        <v>0</v>
      </c>
      <c r="Q6189">
        <v>5</v>
      </c>
      <c r="R6189">
        <v>0</v>
      </c>
      <c r="S6189">
        <v>1</v>
      </c>
      <c r="T6189">
        <v>0</v>
      </c>
      <c r="U6189">
        <v>0</v>
      </c>
      <c r="V6189">
        <v>0</v>
      </c>
      <c r="W6189">
        <v>0.93545585464775127</v>
      </c>
      <c r="X6189">
        <v>0</v>
      </c>
      <c r="Y6189">
        <v>59.358349853156753</v>
      </c>
      <c r="Z6189">
        <v>0</v>
      </c>
      <c r="AA6189">
        <v>0.50931968623800006</v>
      </c>
      <c r="AB6189">
        <v>0</v>
      </c>
      <c r="AC6189">
        <v>0</v>
      </c>
      <c r="AD6189">
        <v>0</v>
      </c>
      <c r="AE6189">
        <v>60.803125394042503</v>
      </c>
    </row>
    <row r="6190" spans="1:31" x14ac:dyDescent="0.25">
      <c r="A6190">
        <v>2371966</v>
      </c>
      <c r="B6190">
        <v>1</v>
      </c>
      <c r="C6190" t="s">
        <v>80</v>
      </c>
      <c r="D6190" t="s">
        <v>92</v>
      </c>
      <c r="E6190" t="s">
        <v>171</v>
      </c>
      <c r="F6190" t="s">
        <v>5826</v>
      </c>
      <c r="G6190" t="s">
        <v>168</v>
      </c>
      <c r="H6190" t="s">
        <v>135</v>
      </c>
      <c r="I6190" t="s">
        <v>136</v>
      </c>
      <c r="J6190" t="s">
        <v>137</v>
      </c>
      <c r="K6190" t="s">
        <v>138</v>
      </c>
      <c r="L6190" t="s">
        <v>17725</v>
      </c>
      <c r="M6190" t="s">
        <v>17726</v>
      </c>
      <c r="N6190">
        <v>2.150555555</v>
      </c>
      <c r="O6190">
        <v>9</v>
      </c>
      <c r="P6190">
        <v>1283</v>
      </c>
      <c r="Q6190">
        <v>1</v>
      </c>
      <c r="R6190">
        <v>0</v>
      </c>
      <c r="S6190">
        <v>6</v>
      </c>
      <c r="T6190">
        <v>12</v>
      </c>
      <c r="U6190">
        <v>0</v>
      </c>
      <c r="V6190">
        <v>0</v>
      </c>
      <c r="W6190">
        <v>528.1600321988351</v>
      </c>
      <c r="X6190">
        <v>927.05130527963524</v>
      </c>
      <c r="Y6190">
        <v>7.7838165279093108</v>
      </c>
      <c r="Z6190">
        <v>0</v>
      </c>
      <c r="AA6190">
        <v>125.85953832667732</v>
      </c>
      <c r="AB6190">
        <v>68.783660668762806</v>
      </c>
      <c r="AC6190">
        <v>0</v>
      </c>
      <c r="AD6190">
        <v>0</v>
      </c>
      <c r="AE6190">
        <v>1657.6383530018197</v>
      </c>
    </row>
    <row r="6191" spans="1:31" x14ac:dyDescent="0.25">
      <c r="A6191">
        <v>2372298</v>
      </c>
      <c r="B6191">
        <v>1</v>
      </c>
      <c r="C6191" t="s">
        <v>81</v>
      </c>
      <c r="D6191" t="s">
        <v>112</v>
      </c>
      <c r="E6191" t="s">
        <v>225</v>
      </c>
      <c r="F6191" t="s">
        <v>17727</v>
      </c>
      <c r="G6191" t="s">
        <v>219</v>
      </c>
      <c r="H6191" t="s">
        <v>151</v>
      </c>
      <c r="I6191" t="s">
        <v>136</v>
      </c>
      <c r="J6191" t="s">
        <v>137</v>
      </c>
      <c r="K6191" t="s">
        <v>138</v>
      </c>
      <c r="L6191" t="s">
        <v>17728</v>
      </c>
      <c r="M6191" t="s">
        <v>17729</v>
      </c>
      <c r="N6191">
        <v>1.4913888879999999</v>
      </c>
      <c r="O6191">
        <v>0</v>
      </c>
      <c r="P6191">
        <v>67</v>
      </c>
      <c r="Q6191">
        <v>0</v>
      </c>
      <c r="R6191">
        <v>2</v>
      </c>
      <c r="S6191">
        <v>0</v>
      </c>
      <c r="T6191">
        <v>3</v>
      </c>
      <c r="U6191">
        <v>0</v>
      </c>
      <c r="V6191">
        <v>0</v>
      </c>
      <c r="W6191">
        <v>0</v>
      </c>
      <c r="X6191">
        <v>26.886231175718233</v>
      </c>
      <c r="Y6191">
        <v>0</v>
      </c>
      <c r="Z6191">
        <v>2.3304242766383014</v>
      </c>
      <c r="AA6191">
        <v>0</v>
      </c>
      <c r="AB6191">
        <v>0.26190778314568136</v>
      </c>
      <c r="AC6191">
        <v>0</v>
      </c>
      <c r="AD6191">
        <v>0</v>
      </c>
      <c r="AE6191">
        <v>29.478563235502214</v>
      </c>
    </row>
    <row r="6192" spans="1:31" x14ac:dyDescent="0.25">
      <c r="A6192">
        <v>2372112</v>
      </c>
      <c r="B6192">
        <v>1</v>
      </c>
      <c r="C6192" t="s">
        <v>80</v>
      </c>
      <c r="D6192" t="s">
        <v>91</v>
      </c>
      <c r="E6192" t="s">
        <v>175</v>
      </c>
      <c r="F6192" t="s">
        <v>17730</v>
      </c>
      <c r="G6192" t="s">
        <v>219</v>
      </c>
      <c r="H6192" t="s">
        <v>151</v>
      </c>
      <c r="I6192" t="s">
        <v>136</v>
      </c>
      <c r="J6192" t="s">
        <v>137</v>
      </c>
      <c r="K6192" t="s">
        <v>138</v>
      </c>
      <c r="L6192" t="s">
        <v>17731</v>
      </c>
      <c r="M6192" t="s">
        <v>17732</v>
      </c>
      <c r="N6192">
        <v>0.53638888799999995</v>
      </c>
      <c r="O6192">
        <v>0</v>
      </c>
      <c r="P6192">
        <v>183</v>
      </c>
      <c r="Q6192">
        <v>0</v>
      </c>
      <c r="R6192">
        <v>0</v>
      </c>
      <c r="S6192">
        <v>0</v>
      </c>
      <c r="T6192">
        <v>10</v>
      </c>
      <c r="U6192">
        <v>0</v>
      </c>
      <c r="V6192">
        <v>0</v>
      </c>
      <c r="W6192">
        <v>0</v>
      </c>
      <c r="X6192">
        <v>32.536934625201667</v>
      </c>
      <c r="Y6192">
        <v>0</v>
      </c>
      <c r="Z6192">
        <v>0</v>
      </c>
      <c r="AA6192">
        <v>0</v>
      </c>
      <c r="AB6192">
        <v>2.8825436026128064</v>
      </c>
      <c r="AC6192">
        <v>0</v>
      </c>
      <c r="AD6192">
        <v>0</v>
      </c>
      <c r="AE6192">
        <v>35.419478227814473</v>
      </c>
    </row>
    <row r="6193" spans="1:31" x14ac:dyDescent="0.25">
      <c r="A6193">
        <v>2372006</v>
      </c>
      <c r="B6193">
        <v>1</v>
      </c>
      <c r="C6193" t="s">
        <v>80</v>
      </c>
      <c r="D6193" t="s">
        <v>85</v>
      </c>
      <c r="E6193" t="s">
        <v>320</v>
      </c>
      <c r="F6193" t="s">
        <v>2305</v>
      </c>
      <c r="G6193" t="s">
        <v>168</v>
      </c>
      <c r="H6193" t="s">
        <v>135</v>
      </c>
      <c r="I6193" t="s">
        <v>136</v>
      </c>
      <c r="J6193" t="s">
        <v>137</v>
      </c>
      <c r="K6193" t="s">
        <v>138</v>
      </c>
      <c r="L6193" t="s">
        <v>17733</v>
      </c>
      <c r="M6193" t="s">
        <v>17734</v>
      </c>
      <c r="N6193">
        <v>0.98555555500000003</v>
      </c>
      <c r="O6193">
        <v>0</v>
      </c>
      <c r="P6193">
        <v>14323</v>
      </c>
      <c r="Q6193">
        <v>0</v>
      </c>
      <c r="R6193">
        <v>0</v>
      </c>
      <c r="S6193">
        <v>3</v>
      </c>
      <c r="T6193">
        <v>1770</v>
      </c>
      <c r="U6193">
        <v>0</v>
      </c>
      <c r="V6193">
        <v>1</v>
      </c>
      <c r="W6193">
        <v>0</v>
      </c>
      <c r="X6193">
        <v>6098.1811231380243</v>
      </c>
      <c r="Y6193">
        <v>0</v>
      </c>
      <c r="Z6193">
        <v>0</v>
      </c>
      <c r="AA6193">
        <v>2563.3710983286742</v>
      </c>
      <c r="AB6193">
        <v>3423.7952040588693</v>
      </c>
      <c r="AC6193">
        <v>0</v>
      </c>
      <c r="AD6193">
        <v>40.060794605909663</v>
      </c>
      <c r="AE6193">
        <v>12125.408220131478</v>
      </c>
    </row>
    <row r="6194" spans="1:31" x14ac:dyDescent="0.25">
      <c r="A6194">
        <v>2371757</v>
      </c>
      <c r="B6194">
        <v>1</v>
      </c>
      <c r="C6194" t="s">
        <v>80</v>
      </c>
      <c r="D6194" t="s">
        <v>106</v>
      </c>
      <c r="E6194" t="s">
        <v>132</v>
      </c>
      <c r="F6194" t="s">
        <v>17735</v>
      </c>
      <c r="G6194" t="s">
        <v>244</v>
      </c>
      <c r="H6194" t="s">
        <v>135</v>
      </c>
      <c r="I6194" t="s">
        <v>136</v>
      </c>
      <c r="J6194" t="s">
        <v>137</v>
      </c>
      <c r="K6194" t="s">
        <v>245</v>
      </c>
      <c r="L6194" t="s">
        <v>17736</v>
      </c>
      <c r="M6194" t="s">
        <v>17737</v>
      </c>
      <c r="N6194">
        <v>2.4244444440000001</v>
      </c>
      <c r="O6194">
        <v>0</v>
      </c>
      <c r="P6194">
        <v>561</v>
      </c>
      <c r="Q6194">
        <v>0</v>
      </c>
      <c r="R6194">
        <v>0</v>
      </c>
      <c r="S6194">
        <v>0</v>
      </c>
      <c r="T6194">
        <v>333</v>
      </c>
      <c r="U6194">
        <v>0</v>
      </c>
      <c r="V6194">
        <v>0</v>
      </c>
      <c r="W6194">
        <v>0</v>
      </c>
      <c r="X6194">
        <v>340.31439348073684</v>
      </c>
      <c r="Y6194">
        <v>0</v>
      </c>
      <c r="Z6194">
        <v>0</v>
      </c>
      <c r="AA6194">
        <v>0</v>
      </c>
      <c r="AB6194">
        <v>633.72156393811258</v>
      </c>
      <c r="AC6194">
        <v>0</v>
      </c>
      <c r="AD6194">
        <v>0</v>
      </c>
      <c r="AE6194">
        <v>974.03595741884942</v>
      </c>
    </row>
    <row r="6195" spans="1:31" x14ac:dyDescent="0.25">
      <c r="A6195">
        <v>2371714</v>
      </c>
      <c r="B6195">
        <v>1</v>
      </c>
      <c r="C6195" t="s">
        <v>80</v>
      </c>
      <c r="D6195" t="s">
        <v>98</v>
      </c>
      <c r="E6195" t="s">
        <v>225</v>
      </c>
      <c r="F6195" t="s">
        <v>17738</v>
      </c>
      <c r="G6195" t="s">
        <v>219</v>
      </c>
      <c r="H6195" t="s">
        <v>151</v>
      </c>
      <c r="I6195" t="s">
        <v>136</v>
      </c>
      <c r="J6195" t="s">
        <v>137</v>
      </c>
      <c r="K6195" t="s">
        <v>138</v>
      </c>
      <c r="L6195" t="s">
        <v>17739</v>
      </c>
      <c r="M6195" t="s">
        <v>17740</v>
      </c>
      <c r="N6195">
        <v>0.79944444400000003</v>
      </c>
      <c r="O6195">
        <v>0</v>
      </c>
      <c r="P6195">
        <v>2</v>
      </c>
      <c r="Q6195">
        <v>0</v>
      </c>
      <c r="R6195">
        <v>0</v>
      </c>
      <c r="S6195">
        <v>0</v>
      </c>
      <c r="T6195">
        <v>6</v>
      </c>
      <c r="U6195">
        <v>0</v>
      </c>
      <c r="V6195">
        <v>0</v>
      </c>
      <c r="W6195">
        <v>0</v>
      </c>
      <c r="X6195">
        <v>0.36096869110820445</v>
      </c>
      <c r="Y6195">
        <v>0</v>
      </c>
      <c r="Z6195">
        <v>0</v>
      </c>
      <c r="AA6195">
        <v>0</v>
      </c>
      <c r="AB6195">
        <v>5.3415255873744796</v>
      </c>
      <c r="AC6195">
        <v>0</v>
      </c>
      <c r="AD6195">
        <v>0</v>
      </c>
      <c r="AE6195">
        <v>5.7024942784826838</v>
      </c>
    </row>
    <row r="6196" spans="1:31" x14ac:dyDescent="0.25">
      <c r="A6196">
        <v>2372106</v>
      </c>
      <c r="B6196">
        <v>1</v>
      </c>
      <c r="C6196" t="s">
        <v>81</v>
      </c>
      <c r="D6196" t="s">
        <v>112</v>
      </c>
      <c r="E6196" t="s">
        <v>320</v>
      </c>
      <c r="F6196" t="s">
        <v>17741</v>
      </c>
      <c r="G6196" t="s">
        <v>168</v>
      </c>
      <c r="H6196" t="s">
        <v>135</v>
      </c>
      <c r="I6196" t="s">
        <v>136</v>
      </c>
      <c r="J6196" t="s">
        <v>137</v>
      </c>
      <c r="K6196" t="s">
        <v>138</v>
      </c>
      <c r="L6196" t="s">
        <v>17742</v>
      </c>
      <c r="M6196" t="s">
        <v>17743</v>
      </c>
      <c r="N6196">
        <v>7.4444443999999999E-2</v>
      </c>
      <c r="O6196">
        <v>3</v>
      </c>
      <c r="P6196">
        <v>19955</v>
      </c>
      <c r="Q6196">
        <v>49</v>
      </c>
      <c r="R6196">
        <v>970</v>
      </c>
      <c r="S6196">
        <v>104</v>
      </c>
      <c r="T6196">
        <v>2229</v>
      </c>
      <c r="U6196">
        <v>11</v>
      </c>
      <c r="V6196">
        <v>7</v>
      </c>
      <c r="W6196">
        <v>0.17743683771518776</v>
      </c>
      <c r="X6196">
        <v>351.4026495874844</v>
      </c>
      <c r="Y6196">
        <v>23.277960335060214</v>
      </c>
      <c r="Z6196">
        <v>87.427073034853606</v>
      </c>
      <c r="AA6196">
        <v>37.970611478911458</v>
      </c>
      <c r="AB6196">
        <v>128.15814254298996</v>
      </c>
      <c r="AC6196">
        <v>53.132739525282204</v>
      </c>
      <c r="AD6196">
        <v>41.403420667949646</v>
      </c>
      <c r="AE6196">
        <v>722.95003401024655</v>
      </c>
    </row>
    <row r="6197" spans="1:31" x14ac:dyDescent="0.25">
      <c r="A6197">
        <v>2371903</v>
      </c>
      <c r="B6197">
        <v>1</v>
      </c>
      <c r="C6197" t="s">
        <v>81</v>
      </c>
      <c r="D6197" t="s">
        <v>113</v>
      </c>
      <c r="E6197" t="s">
        <v>166</v>
      </c>
      <c r="F6197" t="s">
        <v>17744</v>
      </c>
      <c r="G6197" t="s">
        <v>244</v>
      </c>
      <c r="H6197" t="s">
        <v>135</v>
      </c>
      <c r="I6197" t="s">
        <v>136</v>
      </c>
      <c r="J6197" t="s">
        <v>137</v>
      </c>
      <c r="K6197" t="s">
        <v>245</v>
      </c>
      <c r="L6197" t="s">
        <v>17745</v>
      </c>
      <c r="M6197" t="s">
        <v>17746</v>
      </c>
      <c r="N6197">
        <v>3.224444444</v>
      </c>
      <c r="O6197">
        <v>0</v>
      </c>
      <c r="P6197">
        <v>245</v>
      </c>
      <c r="Q6197">
        <v>60</v>
      </c>
      <c r="R6197">
        <v>170</v>
      </c>
      <c r="S6197">
        <v>3</v>
      </c>
      <c r="T6197">
        <v>16</v>
      </c>
      <c r="U6197">
        <v>0</v>
      </c>
      <c r="V6197">
        <v>0</v>
      </c>
      <c r="W6197">
        <v>0</v>
      </c>
      <c r="X6197">
        <v>342.29026052666541</v>
      </c>
      <c r="Y6197">
        <v>1049.9981916664992</v>
      </c>
      <c r="Z6197">
        <v>1652.2765343827409</v>
      </c>
      <c r="AA6197">
        <v>25.9436913044858</v>
      </c>
      <c r="AB6197">
        <v>186.97945177767443</v>
      </c>
      <c r="AC6197">
        <v>0</v>
      </c>
      <c r="AD6197">
        <v>0</v>
      </c>
      <c r="AE6197">
        <v>3257.4881296580656</v>
      </c>
    </row>
    <row r="6198" spans="1:31" x14ac:dyDescent="0.25">
      <c r="A6198">
        <v>2372089</v>
      </c>
      <c r="B6198">
        <v>1</v>
      </c>
      <c r="C6198" t="s">
        <v>81</v>
      </c>
      <c r="D6198" t="s">
        <v>122</v>
      </c>
      <c r="E6198" t="s">
        <v>166</v>
      </c>
      <c r="F6198" t="s">
        <v>17747</v>
      </c>
      <c r="G6198" t="s">
        <v>168</v>
      </c>
      <c r="H6198" t="s">
        <v>135</v>
      </c>
      <c r="I6198" t="s">
        <v>136</v>
      </c>
      <c r="J6198" t="s">
        <v>137</v>
      </c>
      <c r="K6198" t="s">
        <v>138</v>
      </c>
      <c r="L6198" t="s">
        <v>17748</v>
      </c>
      <c r="M6198" t="s">
        <v>17749</v>
      </c>
      <c r="N6198">
        <v>5.3452777769999997</v>
      </c>
      <c r="O6198">
        <v>2</v>
      </c>
      <c r="P6198">
        <v>111</v>
      </c>
      <c r="Q6198">
        <v>14</v>
      </c>
      <c r="R6198">
        <v>0</v>
      </c>
      <c r="S6198">
        <v>9</v>
      </c>
      <c r="T6198">
        <v>4</v>
      </c>
      <c r="U6198">
        <v>2</v>
      </c>
      <c r="V6198">
        <v>0</v>
      </c>
      <c r="W6198">
        <v>15.312295137710835</v>
      </c>
      <c r="X6198">
        <v>92.273643152341947</v>
      </c>
      <c r="Y6198">
        <v>174.64279940528863</v>
      </c>
      <c r="Z6198">
        <v>0</v>
      </c>
      <c r="AA6198">
        <v>124.37435824379638</v>
      </c>
      <c r="AB6198">
        <v>12.974041676719349</v>
      </c>
      <c r="AC6198">
        <v>181.08844223032506</v>
      </c>
      <c r="AD6198">
        <v>0</v>
      </c>
      <c r="AE6198">
        <v>600.66557984618225</v>
      </c>
    </row>
    <row r="6199" spans="1:31" x14ac:dyDescent="0.25">
      <c r="A6199">
        <v>2372189</v>
      </c>
      <c r="B6199">
        <v>1</v>
      </c>
      <c r="C6199" t="s">
        <v>81</v>
      </c>
      <c r="D6199" t="s">
        <v>112</v>
      </c>
      <c r="E6199" t="s">
        <v>132</v>
      </c>
      <c r="F6199" t="s">
        <v>17750</v>
      </c>
      <c r="G6199" t="s">
        <v>168</v>
      </c>
      <c r="H6199" t="s">
        <v>135</v>
      </c>
      <c r="I6199" t="s">
        <v>136</v>
      </c>
      <c r="J6199" t="s">
        <v>137</v>
      </c>
      <c r="K6199" t="s">
        <v>138</v>
      </c>
      <c r="L6199" t="s">
        <v>17751</v>
      </c>
      <c r="M6199" t="s">
        <v>17752</v>
      </c>
      <c r="N6199">
        <v>1.573055555</v>
      </c>
      <c r="O6199">
        <v>0</v>
      </c>
      <c r="P6199">
        <v>1</v>
      </c>
      <c r="Q6199">
        <v>1</v>
      </c>
      <c r="R6199">
        <v>9</v>
      </c>
      <c r="S6199">
        <v>67</v>
      </c>
      <c r="T6199">
        <v>266</v>
      </c>
      <c r="U6199">
        <v>9</v>
      </c>
      <c r="V6199">
        <v>5</v>
      </c>
      <c r="W6199">
        <v>0</v>
      </c>
      <c r="X6199">
        <v>0.54240944585670559</v>
      </c>
      <c r="Y6199">
        <v>7.6254359488289332</v>
      </c>
      <c r="Z6199">
        <v>119.4472008818001</v>
      </c>
      <c r="AA6199">
        <v>260.24004293169412</v>
      </c>
      <c r="AB6199">
        <v>372.12195656676687</v>
      </c>
      <c r="AC6199">
        <v>610.56198132941245</v>
      </c>
      <c r="AD6199">
        <v>78.370767531134916</v>
      </c>
      <c r="AE6199">
        <v>1448.9097946354941</v>
      </c>
    </row>
    <row r="6200" spans="1:31" x14ac:dyDescent="0.25">
      <c r="A6200">
        <v>2372069</v>
      </c>
      <c r="B6200">
        <v>1</v>
      </c>
      <c r="C6200" t="s">
        <v>80</v>
      </c>
      <c r="D6200" t="s">
        <v>88</v>
      </c>
      <c r="E6200" t="s">
        <v>132</v>
      </c>
      <c r="F6200" t="s">
        <v>17753</v>
      </c>
      <c r="G6200" t="s">
        <v>168</v>
      </c>
      <c r="H6200" t="s">
        <v>135</v>
      </c>
      <c r="I6200" t="s">
        <v>136</v>
      </c>
      <c r="J6200" t="s">
        <v>137</v>
      </c>
      <c r="K6200" t="s">
        <v>138</v>
      </c>
      <c r="L6200" t="s">
        <v>17754</v>
      </c>
      <c r="M6200" t="s">
        <v>17755</v>
      </c>
      <c r="N6200">
        <v>2.6058333330000001</v>
      </c>
      <c r="O6200">
        <v>0</v>
      </c>
      <c r="P6200">
        <v>5603</v>
      </c>
      <c r="Q6200">
        <v>0</v>
      </c>
      <c r="R6200">
        <v>1</v>
      </c>
      <c r="S6200">
        <v>0</v>
      </c>
      <c r="T6200">
        <v>165</v>
      </c>
      <c r="U6200">
        <v>0</v>
      </c>
      <c r="V6200">
        <v>0</v>
      </c>
      <c r="W6200">
        <v>0</v>
      </c>
      <c r="X6200">
        <v>5642.565004605216</v>
      </c>
      <c r="Y6200">
        <v>0</v>
      </c>
      <c r="Z6200">
        <v>0.2202839395215275</v>
      </c>
      <c r="AA6200">
        <v>0</v>
      </c>
      <c r="AB6200">
        <v>803.6702370469261</v>
      </c>
      <c r="AC6200">
        <v>0</v>
      </c>
      <c r="AD6200">
        <v>0</v>
      </c>
      <c r="AE6200">
        <v>6446.4555255916639</v>
      </c>
    </row>
    <row r="6201" spans="1:31" x14ac:dyDescent="0.25">
      <c r="A6201">
        <v>2372169</v>
      </c>
      <c r="B6201">
        <v>1</v>
      </c>
      <c r="C6201" t="s">
        <v>81</v>
      </c>
      <c r="D6201" t="s">
        <v>127</v>
      </c>
      <c r="E6201" t="s">
        <v>171</v>
      </c>
      <c r="F6201" t="s">
        <v>14582</v>
      </c>
      <c r="G6201" t="s">
        <v>168</v>
      </c>
      <c r="H6201" t="s">
        <v>135</v>
      </c>
      <c r="I6201" t="s">
        <v>136</v>
      </c>
      <c r="J6201" t="s">
        <v>137</v>
      </c>
      <c r="K6201" t="s">
        <v>138</v>
      </c>
      <c r="L6201" t="s">
        <v>17756</v>
      </c>
      <c r="M6201" t="s">
        <v>17757</v>
      </c>
      <c r="N6201">
        <v>1.102222222</v>
      </c>
      <c r="O6201">
        <v>2</v>
      </c>
      <c r="P6201">
        <v>1316</v>
      </c>
      <c r="Q6201">
        <v>30</v>
      </c>
      <c r="R6201">
        <v>83</v>
      </c>
      <c r="S6201">
        <v>13</v>
      </c>
      <c r="T6201">
        <v>109</v>
      </c>
      <c r="U6201">
        <v>2</v>
      </c>
      <c r="V6201">
        <v>0</v>
      </c>
      <c r="W6201">
        <v>0.91864874223923931</v>
      </c>
      <c r="X6201">
        <v>308.23005356132791</v>
      </c>
      <c r="Y6201">
        <v>135.86564521202985</v>
      </c>
      <c r="Z6201">
        <v>105.83013082373179</v>
      </c>
      <c r="AA6201">
        <v>70.08911812168013</v>
      </c>
      <c r="AB6201">
        <v>93.565178836173544</v>
      </c>
      <c r="AC6201">
        <v>2.7781414501341599</v>
      </c>
      <c r="AD6201">
        <v>0</v>
      </c>
      <c r="AE6201">
        <v>717.2769167473167</v>
      </c>
    </row>
    <row r="6202" spans="1:31" x14ac:dyDescent="0.25">
      <c r="A6202">
        <v>2371777</v>
      </c>
      <c r="B6202">
        <v>1</v>
      </c>
      <c r="C6202" t="s">
        <v>80</v>
      </c>
      <c r="D6202" t="s">
        <v>106</v>
      </c>
      <c r="E6202" t="s">
        <v>132</v>
      </c>
      <c r="F6202" t="s">
        <v>17758</v>
      </c>
      <c r="G6202" t="s">
        <v>244</v>
      </c>
      <c r="H6202" t="s">
        <v>135</v>
      </c>
      <c r="I6202" t="s">
        <v>136</v>
      </c>
      <c r="J6202" t="s">
        <v>137</v>
      </c>
      <c r="K6202" t="s">
        <v>245</v>
      </c>
      <c r="L6202" t="s">
        <v>17759</v>
      </c>
      <c r="M6202" t="s">
        <v>17760</v>
      </c>
      <c r="N6202">
        <v>1.355277777</v>
      </c>
      <c r="O6202">
        <v>0</v>
      </c>
      <c r="P6202">
        <v>76</v>
      </c>
      <c r="Q6202">
        <v>0</v>
      </c>
      <c r="R6202">
        <v>1</v>
      </c>
      <c r="S6202">
        <v>0</v>
      </c>
      <c r="T6202">
        <v>240</v>
      </c>
      <c r="U6202">
        <v>0</v>
      </c>
      <c r="V6202">
        <v>0</v>
      </c>
      <c r="W6202">
        <v>0</v>
      </c>
      <c r="X6202">
        <v>24.833660931155993</v>
      </c>
      <c r="Y6202">
        <v>0</v>
      </c>
      <c r="Z6202">
        <v>11.769438355187518</v>
      </c>
      <c r="AA6202">
        <v>0</v>
      </c>
      <c r="AB6202">
        <v>422.83173172886421</v>
      </c>
      <c r="AC6202">
        <v>0</v>
      </c>
      <c r="AD6202">
        <v>0</v>
      </c>
      <c r="AE6202">
        <v>459.43483101520769</v>
      </c>
    </row>
    <row r="6203" spans="1:31" x14ac:dyDescent="0.25">
      <c r="A6203">
        <v>2372381</v>
      </c>
      <c r="B6203">
        <v>1</v>
      </c>
      <c r="C6203" t="s">
        <v>80</v>
      </c>
      <c r="D6203" t="s">
        <v>83</v>
      </c>
      <c r="E6203" t="s">
        <v>148</v>
      </c>
      <c r="F6203" t="s">
        <v>17761</v>
      </c>
      <c r="G6203" t="s">
        <v>150</v>
      </c>
      <c r="H6203" t="s">
        <v>151</v>
      </c>
      <c r="I6203" t="s">
        <v>136</v>
      </c>
      <c r="J6203" t="s">
        <v>137</v>
      </c>
      <c r="K6203" t="s">
        <v>138</v>
      </c>
      <c r="L6203" t="s">
        <v>17762</v>
      </c>
      <c r="M6203" t="s">
        <v>17763</v>
      </c>
      <c r="N6203">
        <v>2.1869444439999999</v>
      </c>
      <c r="O6203">
        <v>0</v>
      </c>
      <c r="P6203">
        <v>8</v>
      </c>
      <c r="Q6203">
        <v>0</v>
      </c>
      <c r="R6203">
        <v>0</v>
      </c>
      <c r="S6203">
        <v>0</v>
      </c>
      <c r="T6203">
        <v>1</v>
      </c>
      <c r="U6203">
        <v>0</v>
      </c>
      <c r="V6203">
        <v>0</v>
      </c>
      <c r="W6203">
        <v>0</v>
      </c>
      <c r="X6203">
        <v>6.0180278033247259</v>
      </c>
      <c r="Y6203">
        <v>0</v>
      </c>
      <c r="Z6203">
        <v>0</v>
      </c>
      <c r="AA6203">
        <v>0</v>
      </c>
      <c r="AB6203">
        <v>2.5868342808052498</v>
      </c>
      <c r="AC6203">
        <v>0</v>
      </c>
      <c r="AD6203">
        <v>0</v>
      </c>
      <c r="AE6203">
        <v>8.6048620841299766</v>
      </c>
    </row>
    <row r="6204" spans="1:31" x14ac:dyDescent="0.25">
      <c r="A6204">
        <v>2372232</v>
      </c>
      <c r="B6204">
        <v>1</v>
      </c>
      <c r="C6204" t="s">
        <v>81</v>
      </c>
      <c r="D6204" t="s">
        <v>112</v>
      </c>
      <c r="E6204" t="s">
        <v>166</v>
      </c>
      <c r="F6204" t="s">
        <v>17764</v>
      </c>
      <c r="G6204" t="s">
        <v>328</v>
      </c>
      <c r="H6204" t="s">
        <v>135</v>
      </c>
      <c r="I6204" t="s">
        <v>653</v>
      </c>
      <c r="J6204" t="s">
        <v>137</v>
      </c>
      <c r="K6204" t="s">
        <v>245</v>
      </c>
      <c r="L6204" t="s">
        <v>17765</v>
      </c>
      <c r="M6204" t="s">
        <v>17766</v>
      </c>
      <c r="N6204">
        <v>2.1388888000000002E-2</v>
      </c>
      <c r="O6204">
        <v>0</v>
      </c>
      <c r="P6204">
        <v>837</v>
      </c>
      <c r="Q6204">
        <v>32</v>
      </c>
      <c r="R6204">
        <v>59</v>
      </c>
      <c r="S6204">
        <v>4</v>
      </c>
      <c r="T6204">
        <v>85</v>
      </c>
      <c r="U6204">
        <v>0</v>
      </c>
      <c r="V6204">
        <v>0</v>
      </c>
      <c r="W6204">
        <v>0</v>
      </c>
      <c r="X6204">
        <v>5.3086950838694396</v>
      </c>
      <c r="Y6204">
        <v>2.5751700657431464</v>
      </c>
      <c r="Z6204">
        <v>2.8771295991422599</v>
      </c>
      <c r="AA6204">
        <v>0.24363871892195305</v>
      </c>
      <c r="AB6204">
        <v>1.3282421770576933</v>
      </c>
      <c r="AC6204">
        <v>0</v>
      </c>
      <c r="AD6204">
        <v>0</v>
      </c>
      <c r="AE6204">
        <v>12.332875644734493</v>
      </c>
    </row>
    <row r="6205" spans="1:31" x14ac:dyDescent="0.25">
      <c r="A6205">
        <v>2371691</v>
      </c>
      <c r="B6205">
        <v>1</v>
      </c>
      <c r="C6205" t="s">
        <v>80</v>
      </c>
      <c r="D6205" t="s">
        <v>88</v>
      </c>
      <c r="E6205" t="s">
        <v>132</v>
      </c>
      <c r="F6205" t="s">
        <v>10437</v>
      </c>
      <c r="G6205" t="s">
        <v>168</v>
      </c>
      <c r="H6205" t="s">
        <v>135</v>
      </c>
      <c r="I6205" t="s">
        <v>136</v>
      </c>
      <c r="J6205" t="s">
        <v>137</v>
      </c>
      <c r="K6205" t="s">
        <v>138</v>
      </c>
      <c r="L6205" t="s">
        <v>17767</v>
      </c>
      <c r="M6205" t="s">
        <v>17768</v>
      </c>
      <c r="N6205">
        <v>0.18944444399999999</v>
      </c>
      <c r="O6205">
        <v>0</v>
      </c>
      <c r="P6205">
        <v>649</v>
      </c>
      <c r="Q6205">
        <v>0</v>
      </c>
      <c r="R6205">
        <v>0</v>
      </c>
      <c r="S6205">
        <v>16</v>
      </c>
      <c r="T6205">
        <v>190</v>
      </c>
      <c r="U6205">
        <v>9</v>
      </c>
      <c r="V6205">
        <v>2</v>
      </c>
      <c r="W6205">
        <v>0</v>
      </c>
      <c r="X6205">
        <v>41.34179393735473</v>
      </c>
      <c r="Y6205">
        <v>0</v>
      </c>
      <c r="Z6205">
        <v>0</v>
      </c>
      <c r="AA6205">
        <v>51.888423183837403</v>
      </c>
      <c r="AB6205">
        <v>45.06479887923593</v>
      </c>
      <c r="AC6205">
        <v>137.45941317803701</v>
      </c>
      <c r="AD6205">
        <v>16.202877479533456</v>
      </c>
      <c r="AE6205">
        <v>291.95730665799857</v>
      </c>
    </row>
    <row r="6206" spans="1:31" x14ac:dyDescent="0.25">
      <c r="A6206">
        <v>2371883</v>
      </c>
      <c r="B6206">
        <v>1</v>
      </c>
      <c r="C6206" t="s">
        <v>81</v>
      </c>
      <c r="D6206" t="s">
        <v>121</v>
      </c>
      <c r="E6206" t="s">
        <v>148</v>
      </c>
      <c r="F6206" t="s">
        <v>17769</v>
      </c>
      <c r="G6206" t="s">
        <v>160</v>
      </c>
      <c r="H6206" t="s">
        <v>151</v>
      </c>
      <c r="I6206" t="s">
        <v>136</v>
      </c>
      <c r="J6206" t="s">
        <v>137</v>
      </c>
      <c r="K6206" t="s">
        <v>138</v>
      </c>
      <c r="L6206" t="s">
        <v>17770</v>
      </c>
      <c r="M6206" t="s">
        <v>17771</v>
      </c>
      <c r="N6206">
        <v>3.085</v>
      </c>
      <c r="O6206">
        <v>0</v>
      </c>
      <c r="P6206">
        <v>0</v>
      </c>
      <c r="Q6206">
        <v>0</v>
      </c>
      <c r="R6206">
        <v>1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4.6483208977914963</v>
      </c>
      <c r="AA6206">
        <v>0</v>
      </c>
      <c r="AB6206">
        <v>0</v>
      </c>
      <c r="AC6206">
        <v>0</v>
      </c>
      <c r="AD6206">
        <v>0</v>
      </c>
      <c r="AE6206">
        <v>4.6483208977914963</v>
      </c>
    </row>
    <row r="6207" spans="1:31" x14ac:dyDescent="0.25">
      <c r="A6207">
        <v>2371677</v>
      </c>
      <c r="B6207">
        <v>1</v>
      </c>
      <c r="C6207" t="s">
        <v>80</v>
      </c>
      <c r="D6207" t="s">
        <v>100</v>
      </c>
      <c r="E6207" t="s">
        <v>320</v>
      </c>
      <c r="F6207" t="s">
        <v>989</v>
      </c>
      <c r="G6207" t="s">
        <v>168</v>
      </c>
      <c r="H6207" t="s">
        <v>135</v>
      </c>
      <c r="I6207" t="s">
        <v>136</v>
      </c>
      <c r="J6207" t="s">
        <v>137</v>
      </c>
      <c r="K6207" t="s">
        <v>138</v>
      </c>
      <c r="L6207" t="s">
        <v>17772</v>
      </c>
      <c r="M6207" t="s">
        <v>17773</v>
      </c>
      <c r="N6207">
        <v>0.320833333</v>
      </c>
      <c r="O6207">
        <v>0</v>
      </c>
      <c r="P6207">
        <v>0</v>
      </c>
      <c r="Q6207">
        <v>1</v>
      </c>
      <c r="R6207">
        <v>0</v>
      </c>
      <c r="S6207">
        <v>3</v>
      </c>
      <c r="T6207">
        <v>0</v>
      </c>
      <c r="U6207">
        <v>1</v>
      </c>
      <c r="V6207">
        <v>0</v>
      </c>
      <c r="W6207">
        <v>0</v>
      </c>
      <c r="X6207">
        <v>0</v>
      </c>
      <c r="Y6207">
        <v>1.6653790409228999</v>
      </c>
      <c r="Z6207">
        <v>0</v>
      </c>
      <c r="AA6207">
        <v>1.2171084084382273</v>
      </c>
      <c r="AB6207">
        <v>0</v>
      </c>
      <c r="AC6207">
        <v>48.83092975566916</v>
      </c>
      <c r="AD6207">
        <v>0</v>
      </c>
      <c r="AE6207">
        <v>51.713417205030289</v>
      </c>
    </row>
    <row r="6208" spans="1:31" x14ac:dyDescent="0.25">
      <c r="A6208">
        <v>2371892</v>
      </c>
      <c r="B6208">
        <v>1</v>
      </c>
      <c r="C6208" t="s">
        <v>81</v>
      </c>
      <c r="D6208" t="s">
        <v>122</v>
      </c>
      <c r="E6208" t="s">
        <v>148</v>
      </c>
      <c r="F6208" t="s">
        <v>17774</v>
      </c>
      <c r="G6208" t="s">
        <v>240</v>
      </c>
      <c r="H6208" t="s">
        <v>151</v>
      </c>
      <c r="I6208" t="s">
        <v>136</v>
      </c>
      <c r="J6208" t="s">
        <v>137</v>
      </c>
      <c r="K6208" t="s">
        <v>138</v>
      </c>
      <c r="L6208" t="s">
        <v>17775</v>
      </c>
      <c r="M6208" t="s">
        <v>17776</v>
      </c>
      <c r="N6208">
        <v>1.505833333</v>
      </c>
      <c r="O6208">
        <v>0</v>
      </c>
      <c r="P6208">
        <v>3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0.82150729009140555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0.82150729009140555</v>
      </c>
    </row>
    <row r="6209" spans="1:31" x14ac:dyDescent="0.25">
      <c r="A6209">
        <v>2371846</v>
      </c>
      <c r="B6209">
        <v>1</v>
      </c>
      <c r="C6209" t="s">
        <v>80</v>
      </c>
      <c r="D6209" t="s">
        <v>108</v>
      </c>
      <c r="E6209" t="s">
        <v>154</v>
      </c>
      <c r="F6209" t="s">
        <v>17777</v>
      </c>
      <c r="G6209" t="s">
        <v>244</v>
      </c>
      <c r="H6209" t="s">
        <v>151</v>
      </c>
      <c r="I6209" t="s">
        <v>136</v>
      </c>
      <c r="J6209" t="s">
        <v>137</v>
      </c>
      <c r="K6209" t="s">
        <v>245</v>
      </c>
      <c r="L6209" t="s">
        <v>17778</v>
      </c>
      <c r="M6209" t="s">
        <v>17779</v>
      </c>
      <c r="N6209">
        <v>6.9313888879999999</v>
      </c>
      <c r="O6209">
        <v>0</v>
      </c>
      <c r="P6209">
        <v>36</v>
      </c>
      <c r="Q6209">
        <v>0</v>
      </c>
      <c r="R6209">
        <v>9</v>
      </c>
      <c r="S6209">
        <v>0</v>
      </c>
      <c r="T6209">
        <v>8</v>
      </c>
      <c r="U6209">
        <v>0</v>
      </c>
      <c r="V6209">
        <v>0</v>
      </c>
      <c r="W6209">
        <v>0</v>
      </c>
      <c r="X6209">
        <v>49.496338182539297</v>
      </c>
      <c r="Y6209">
        <v>0</v>
      </c>
      <c r="Z6209">
        <v>54.529976992149351</v>
      </c>
      <c r="AA6209">
        <v>0</v>
      </c>
      <c r="AB6209">
        <v>23.794654779406144</v>
      </c>
      <c r="AC6209">
        <v>0</v>
      </c>
      <c r="AD6209">
        <v>0</v>
      </c>
      <c r="AE6209">
        <v>127.82096995409479</v>
      </c>
    </row>
    <row r="6210" spans="1:31" x14ac:dyDescent="0.25">
      <c r="A6210">
        <v>2371746</v>
      </c>
      <c r="B6210">
        <v>1</v>
      </c>
      <c r="C6210" t="s">
        <v>80</v>
      </c>
      <c r="D6210" t="s">
        <v>106</v>
      </c>
      <c r="E6210" t="s">
        <v>154</v>
      </c>
      <c r="F6210" t="s">
        <v>17780</v>
      </c>
      <c r="G6210" t="s">
        <v>244</v>
      </c>
      <c r="H6210" t="s">
        <v>151</v>
      </c>
      <c r="I6210" t="s">
        <v>136</v>
      </c>
      <c r="J6210" t="s">
        <v>137</v>
      </c>
      <c r="K6210" t="s">
        <v>245</v>
      </c>
      <c r="L6210" t="s">
        <v>17781</v>
      </c>
      <c r="M6210" t="s">
        <v>17782</v>
      </c>
      <c r="N6210">
        <v>3.0980555550000002</v>
      </c>
      <c r="O6210">
        <v>0</v>
      </c>
      <c r="P6210">
        <v>141</v>
      </c>
      <c r="Q6210">
        <v>0</v>
      </c>
      <c r="R6210">
        <v>0</v>
      </c>
      <c r="S6210">
        <v>0</v>
      </c>
      <c r="T6210">
        <v>6</v>
      </c>
      <c r="U6210">
        <v>0</v>
      </c>
      <c r="V6210">
        <v>0</v>
      </c>
      <c r="W6210">
        <v>0</v>
      </c>
      <c r="X6210">
        <v>101.25473513245913</v>
      </c>
      <c r="Y6210">
        <v>0</v>
      </c>
      <c r="Z6210">
        <v>0</v>
      </c>
      <c r="AA6210">
        <v>0</v>
      </c>
      <c r="AB6210">
        <v>16.201095323381832</v>
      </c>
      <c r="AC6210">
        <v>0</v>
      </c>
      <c r="AD6210">
        <v>0</v>
      </c>
      <c r="AE6210">
        <v>117.45583045584097</v>
      </c>
    </row>
    <row r="6211" spans="1:31" x14ac:dyDescent="0.25">
      <c r="A6211">
        <v>2372218</v>
      </c>
      <c r="B6211">
        <v>1</v>
      </c>
      <c r="C6211" t="s">
        <v>81</v>
      </c>
      <c r="D6211" t="s">
        <v>113</v>
      </c>
      <c r="E6211" t="s">
        <v>225</v>
      </c>
      <c r="F6211" t="s">
        <v>17629</v>
      </c>
      <c r="G6211" t="s">
        <v>219</v>
      </c>
      <c r="H6211" t="s">
        <v>151</v>
      </c>
      <c r="I6211" t="s">
        <v>136</v>
      </c>
      <c r="J6211" t="s">
        <v>137</v>
      </c>
      <c r="K6211" t="s">
        <v>138</v>
      </c>
      <c r="L6211" t="s">
        <v>17783</v>
      </c>
      <c r="M6211" t="s">
        <v>17784</v>
      </c>
      <c r="N6211">
        <v>0.98777777700000002</v>
      </c>
      <c r="O6211">
        <v>0</v>
      </c>
      <c r="P6211">
        <v>29</v>
      </c>
      <c r="Q6211">
        <v>0</v>
      </c>
      <c r="R6211">
        <v>1</v>
      </c>
      <c r="S6211">
        <v>0</v>
      </c>
      <c r="T6211">
        <v>1</v>
      </c>
      <c r="U6211">
        <v>0</v>
      </c>
      <c r="V6211">
        <v>0</v>
      </c>
      <c r="W6211">
        <v>0</v>
      </c>
      <c r="X6211">
        <v>7.1135074273352794</v>
      </c>
      <c r="Y6211">
        <v>0</v>
      </c>
      <c r="Z6211">
        <v>1.3006144432440252</v>
      </c>
      <c r="AA6211">
        <v>0</v>
      </c>
      <c r="AB6211">
        <v>0</v>
      </c>
      <c r="AC6211">
        <v>0</v>
      </c>
      <c r="AD6211">
        <v>0</v>
      </c>
      <c r="AE6211">
        <v>8.4141218705793044</v>
      </c>
    </row>
    <row r="6212" spans="1:31" x14ac:dyDescent="0.25">
      <c r="A6212">
        <v>2372387</v>
      </c>
      <c r="B6212">
        <v>1</v>
      </c>
      <c r="C6212" t="s">
        <v>80</v>
      </c>
      <c r="D6212" t="s">
        <v>99</v>
      </c>
      <c r="E6212" t="s">
        <v>225</v>
      </c>
      <c r="F6212" t="s">
        <v>17785</v>
      </c>
      <c r="G6212" t="s">
        <v>464</v>
      </c>
      <c r="H6212" t="s">
        <v>151</v>
      </c>
      <c r="I6212" t="s">
        <v>136</v>
      </c>
      <c r="J6212" t="s">
        <v>137</v>
      </c>
      <c r="K6212" t="s">
        <v>138</v>
      </c>
      <c r="L6212" t="s">
        <v>17786</v>
      </c>
      <c r="M6212" t="s">
        <v>17787</v>
      </c>
      <c r="N6212">
        <v>1.2713888879999999</v>
      </c>
      <c r="O6212">
        <v>0</v>
      </c>
      <c r="P6212">
        <v>122</v>
      </c>
      <c r="Q6212">
        <v>0</v>
      </c>
      <c r="R6212">
        <v>1</v>
      </c>
      <c r="S6212">
        <v>0</v>
      </c>
      <c r="T6212">
        <v>7</v>
      </c>
      <c r="U6212">
        <v>0</v>
      </c>
      <c r="V6212">
        <v>0</v>
      </c>
      <c r="W6212">
        <v>0</v>
      </c>
      <c r="X6212">
        <v>43.076594752130596</v>
      </c>
      <c r="Y6212">
        <v>0</v>
      </c>
      <c r="Z6212">
        <v>4.9322861369541671E-2</v>
      </c>
      <c r="AA6212">
        <v>0</v>
      </c>
      <c r="AB6212">
        <v>7.6311544828845328</v>
      </c>
      <c r="AC6212">
        <v>0</v>
      </c>
      <c r="AD6212">
        <v>0</v>
      </c>
      <c r="AE6212">
        <v>50.757072096384668</v>
      </c>
    </row>
    <row r="6213" spans="1:31" x14ac:dyDescent="0.25">
      <c r="A6213">
        <v>2371723</v>
      </c>
      <c r="B6213">
        <v>1</v>
      </c>
      <c r="C6213" t="s">
        <v>80</v>
      </c>
      <c r="D6213" t="s">
        <v>108</v>
      </c>
      <c r="E6213" t="s">
        <v>171</v>
      </c>
      <c r="F6213" t="s">
        <v>8427</v>
      </c>
      <c r="G6213" t="s">
        <v>168</v>
      </c>
      <c r="H6213" t="s">
        <v>135</v>
      </c>
      <c r="I6213" t="s">
        <v>136</v>
      </c>
      <c r="J6213" t="s">
        <v>137</v>
      </c>
      <c r="K6213" t="s">
        <v>138</v>
      </c>
      <c r="L6213" t="s">
        <v>17788</v>
      </c>
      <c r="M6213" t="s">
        <v>17789</v>
      </c>
      <c r="N6213">
        <v>0.27611111100000002</v>
      </c>
      <c r="O6213">
        <v>0</v>
      </c>
      <c r="P6213">
        <v>166</v>
      </c>
      <c r="Q6213">
        <v>0</v>
      </c>
      <c r="R6213">
        <v>61</v>
      </c>
      <c r="S6213">
        <v>1</v>
      </c>
      <c r="T6213">
        <v>26</v>
      </c>
      <c r="U6213">
        <v>0</v>
      </c>
      <c r="V6213">
        <v>0</v>
      </c>
      <c r="W6213">
        <v>0</v>
      </c>
      <c r="X6213">
        <v>9.7980888151308267</v>
      </c>
      <c r="Y6213">
        <v>0</v>
      </c>
      <c r="Z6213">
        <v>20.868650343887079</v>
      </c>
      <c r="AA6213">
        <v>0.52138335154149984</v>
      </c>
      <c r="AB6213">
        <v>4.5171601712103993</v>
      </c>
      <c r="AC6213">
        <v>0</v>
      </c>
      <c r="AD6213">
        <v>0</v>
      </c>
      <c r="AE6213">
        <v>35.705282681769802</v>
      </c>
    </row>
    <row r="6214" spans="1:31" x14ac:dyDescent="0.25">
      <c r="A6214">
        <v>2371823</v>
      </c>
      <c r="B6214">
        <v>1</v>
      </c>
      <c r="C6214" t="s">
        <v>80</v>
      </c>
      <c r="D6214" t="s">
        <v>94</v>
      </c>
      <c r="E6214" t="s">
        <v>166</v>
      </c>
      <c r="F6214" t="s">
        <v>17790</v>
      </c>
      <c r="G6214" t="s">
        <v>244</v>
      </c>
      <c r="H6214" t="s">
        <v>135</v>
      </c>
      <c r="I6214" t="s">
        <v>136</v>
      </c>
      <c r="J6214" t="s">
        <v>137</v>
      </c>
      <c r="K6214" t="s">
        <v>245</v>
      </c>
      <c r="L6214" t="s">
        <v>17791</v>
      </c>
      <c r="M6214" t="s">
        <v>17792</v>
      </c>
      <c r="N6214">
        <v>0.61527777699999997</v>
      </c>
      <c r="O6214">
        <v>0</v>
      </c>
      <c r="P6214">
        <v>93</v>
      </c>
      <c r="Q6214">
        <v>0</v>
      </c>
      <c r="R6214">
        <v>0</v>
      </c>
      <c r="S6214">
        <v>0</v>
      </c>
      <c r="T6214">
        <v>15</v>
      </c>
      <c r="U6214">
        <v>0</v>
      </c>
      <c r="V6214">
        <v>0</v>
      </c>
      <c r="W6214">
        <v>0</v>
      </c>
      <c r="X6214">
        <v>7.3297791494377664</v>
      </c>
      <c r="Y6214">
        <v>0</v>
      </c>
      <c r="Z6214">
        <v>0</v>
      </c>
      <c r="AA6214">
        <v>0</v>
      </c>
      <c r="AB6214">
        <v>2.9862111081748695</v>
      </c>
      <c r="AC6214">
        <v>0</v>
      </c>
      <c r="AD6214">
        <v>0</v>
      </c>
      <c r="AE6214">
        <v>10.315990257612636</v>
      </c>
    </row>
    <row r="6215" spans="1:31" x14ac:dyDescent="0.25">
      <c r="A6215">
        <v>2372347</v>
      </c>
      <c r="B6215">
        <v>1</v>
      </c>
      <c r="C6215" t="s">
        <v>80</v>
      </c>
      <c r="D6215" t="s">
        <v>106</v>
      </c>
      <c r="E6215" t="s">
        <v>154</v>
      </c>
      <c r="F6215" t="s">
        <v>17793</v>
      </c>
      <c r="G6215" t="s">
        <v>181</v>
      </c>
      <c r="H6215" t="s">
        <v>151</v>
      </c>
      <c r="I6215" t="s">
        <v>136</v>
      </c>
      <c r="J6215" t="s">
        <v>3</v>
      </c>
      <c r="K6215" t="s">
        <v>138</v>
      </c>
      <c r="L6215" t="s">
        <v>17794</v>
      </c>
      <c r="M6215" t="s">
        <v>17795</v>
      </c>
      <c r="N6215">
        <v>2.0061111110000001</v>
      </c>
      <c r="O6215">
        <v>0</v>
      </c>
      <c r="P6215">
        <v>575</v>
      </c>
      <c r="Q6215">
        <v>0</v>
      </c>
      <c r="R6215">
        <v>5</v>
      </c>
      <c r="S6215">
        <v>0</v>
      </c>
      <c r="T6215">
        <v>13</v>
      </c>
      <c r="U6215">
        <v>0</v>
      </c>
      <c r="V6215">
        <v>0</v>
      </c>
      <c r="W6215">
        <v>0</v>
      </c>
      <c r="X6215">
        <v>465.88379048025178</v>
      </c>
      <c r="Y6215">
        <v>0</v>
      </c>
      <c r="Z6215">
        <v>42.617762695072628</v>
      </c>
      <c r="AA6215">
        <v>0</v>
      </c>
      <c r="AB6215">
        <v>32.98305378644482</v>
      </c>
      <c r="AC6215">
        <v>0</v>
      </c>
      <c r="AD6215">
        <v>0</v>
      </c>
      <c r="AE6215">
        <v>541.48460696176915</v>
      </c>
    </row>
    <row r="6216" spans="1:31" x14ac:dyDescent="0.25">
      <c r="A6216">
        <v>2372264</v>
      </c>
      <c r="B6216">
        <v>1</v>
      </c>
      <c r="C6216" t="s">
        <v>81</v>
      </c>
      <c r="D6216" t="s">
        <v>128</v>
      </c>
      <c r="E6216" t="s">
        <v>132</v>
      </c>
      <c r="F6216" t="s">
        <v>17796</v>
      </c>
      <c r="G6216" t="s">
        <v>134</v>
      </c>
      <c r="H6216" t="s">
        <v>135</v>
      </c>
      <c r="I6216" t="s">
        <v>136</v>
      </c>
      <c r="J6216" t="s">
        <v>137</v>
      </c>
      <c r="K6216" t="s">
        <v>138</v>
      </c>
      <c r="L6216" t="s">
        <v>17797</v>
      </c>
      <c r="M6216" t="s">
        <v>17798</v>
      </c>
      <c r="N6216">
        <v>5.130833333</v>
      </c>
      <c r="O6216">
        <v>0</v>
      </c>
      <c r="P6216">
        <v>316</v>
      </c>
      <c r="Q6216">
        <v>0</v>
      </c>
      <c r="R6216">
        <v>14</v>
      </c>
      <c r="S6216">
        <v>2</v>
      </c>
      <c r="T6216">
        <v>18</v>
      </c>
      <c r="U6216">
        <v>0</v>
      </c>
      <c r="V6216">
        <v>0</v>
      </c>
      <c r="W6216">
        <v>0</v>
      </c>
      <c r="X6216">
        <v>312.42180386065053</v>
      </c>
      <c r="Y6216">
        <v>0</v>
      </c>
      <c r="Z6216">
        <v>42.657375038448585</v>
      </c>
      <c r="AA6216">
        <v>8.9662512390663824</v>
      </c>
      <c r="AB6216">
        <v>56.227220325780834</v>
      </c>
      <c r="AC6216">
        <v>0</v>
      </c>
      <c r="AD6216">
        <v>0</v>
      </c>
      <c r="AE6216">
        <v>420.27265046394632</v>
      </c>
    </row>
    <row r="6217" spans="1:31" x14ac:dyDescent="0.25">
      <c r="A6217">
        <v>2372201</v>
      </c>
      <c r="B6217">
        <v>1</v>
      </c>
      <c r="C6217" t="s">
        <v>80</v>
      </c>
      <c r="D6217" t="s">
        <v>102</v>
      </c>
      <c r="E6217" t="s">
        <v>166</v>
      </c>
      <c r="F6217" t="s">
        <v>1699</v>
      </c>
      <c r="G6217" t="s">
        <v>168</v>
      </c>
      <c r="H6217" t="s">
        <v>135</v>
      </c>
      <c r="I6217" t="s">
        <v>136</v>
      </c>
      <c r="J6217" t="s">
        <v>137</v>
      </c>
      <c r="K6217" t="s">
        <v>138</v>
      </c>
      <c r="L6217" t="s">
        <v>17799</v>
      </c>
      <c r="M6217" t="s">
        <v>17800</v>
      </c>
      <c r="N6217">
        <v>2.364166666</v>
      </c>
      <c r="O6217">
        <v>0</v>
      </c>
      <c r="P6217">
        <v>396</v>
      </c>
      <c r="Q6217">
        <v>0</v>
      </c>
      <c r="R6217">
        <v>5</v>
      </c>
      <c r="S6217">
        <v>3</v>
      </c>
      <c r="T6217">
        <v>37</v>
      </c>
      <c r="U6217">
        <v>2</v>
      </c>
      <c r="V6217">
        <v>1</v>
      </c>
      <c r="W6217">
        <v>0</v>
      </c>
      <c r="X6217">
        <v>223.96017518142781</v>
      </c>
      <c r="Y6217">
        <v>0</v>
      </c>
      <c r="Z6217">
        <v>41.243656187468602</v>
      </c>
      <c r="AA6217">
        <v>249.25399267337161</v>
      </c>
      <c r="AB6217">
        <v>70.915483484489357</v>
      </c>
      <c r="AC6217">
        <v>1189.4923312222056</v>
      </c>
      <c r="AD6217">
        <v>0.32429259043820835</v>
      </c>
      <c r="AE6217">
        <v>1775.1899313394013</v>
      </c>
    </row>
    <row r="6218" spans="1:31" x14ac:dyDescent="0.25">
      <c r="A6218">
        <v>2372055</v>
      </c>
      <c r="B6218">
        <v>1</v>
      </c>
      <c r="C6218" t="s">
        <v>81</v>
      </c>
      <c r="D6218" t="s">
        <v>127</v>
      </c>
      <c r="E6218" t="s">
        <v>171</v>
      </c>
      <c r="F6218" t="s">
        <v>17801</v>
      </c>
      <c r="G6218" t="s">
        <v>168</v>
      </c>
      <c r="H6218" t="s">
        <v>135</v>
      </c>
      <c r="I6218" t="s">
        <v>136</v>
      </c>
      <c r="J6218" t="s">
        <v>137</v>
      </c>
      <c r="K6218" t="s">
        <v>138</v>
      </c>
      <c r="L6218" t="s">
        <v>17802</v>
      </c>
      <c r="M6218" t="s">
        <v>17803</v>
      </c>
      <c r="N6218">
        <v>0.92972222199999999</v>
      </c>
      <c r="O6218">
        <v>0</v>
      </c>
      <c r="P6218">
        <v>775</v>
      </c>
      <c r="Q6218">
        <v>30</v>
      </c>
      <c r="R6218">
        <v>35</v>
      </c>
      <c r="S6218">
        <v>2</v>
      </c>
      <c r="T6218">
        <v>84</v>
      </c>
      <c r="U6218">
        <v>0</v>
      </c>
      <c r="V6218">
        <v>0</v>
      </c>
      <c r="W6218">
        <v>0</v>
      </c>
      <c r="X6218">
        <v>170.49609179486683</v>
      </c>
      <c r="Y6218">
        <v>97.095953863107937</v>
      </c>
      <c r="Z6218">
        <v>51.131800194168399</v>
      </c>
      <c r="AA6218">
        <v>2.0771833063150971</v>
      </c>
      <c r="AB6218">
        <v>62.123504081717726</v>
      </c>
      <c r="AC6218">
        <v>0</v>
      </c>
      <c r="AD6218">
        <v>0</v>
      </c>
      <c r="AE6218">
        <v>382.924533240176</v>
      </c>
    </row>
    <row r="6219" spans="1:31" x14ac:dyDescent="0.25">
      <c r="A6219">
        <v>2371909</v>
      </c>
      <c r="B6219">
        <v>1</v>
      </c>
      <c r="C6219" t="s">
        <v>80</v>
      </c>
      <c r="D6219" t="s">
        <v>99</v>
      </c>
      <c r="E6219" t="s">
        <v>166</v>
      </c>
      <c r="F6219" t="s">
        <v>13293</v>
      </c>
      <c r="G6219" t="s">
        <v>168</v>
      </c>
      <c r="H6219" t="s">
        <v>135</v>
      </c>
      <c r="I6219" t="s">
        <v>136</v>
      </c>
      <c r="J6219" t="s">
        <v>137</v>
      </c>
      <c r="K6219" t="s">
        <v>138</v>
      </c>
      <c r="L6219" t="s">
        <v>17804</v>
      </c>
      <c r="M6219" t="s">
        <v>17805</v>
      </c>
      <c r="N6219">
        <v>0.09</v>
      </c>
      <c r="O6219">
        <v>4</v>
      </c>
      <c r="P6219">
        <v>906</v>
      </c>
      <c r="Q6219">
        <v>1</v>
      </c>
      <c r="R6219">
        <v>39</v>
      </c>
      <c r="S6219">
        <v>2</v>
      </c>
      <c r="T6219">
        <v>89</v>
      </c>
      <c r="U6219">
        <v>0</v>
      </c>
      <c r="V6219">
        <v>1</v>
      </c>
      <c r="W6219">
        <v>4.0441793120517602</v>
      </c>
      <c r="X6219">
        <v>24.716227403617193</v>
      </c>
      <c r="Y6219">
        <v>2.960255749698E-2</v>
      </c>
      <c r="Z6219">
        <v>1.3221383466293999</v>
      </c>
      <c r="AA6219">
        <v>0.43475379965099992</v>
      </c>
      <c r="AB6219">
        <v>12.664523423816192</v>
      </c>
      <c r="AC6219">
        <v>0</v>
      </c>
      <c r="AD6219">
        <v>0.58161672583515001</v>
      </c>
      <c r="AE6219">
        <v>43.793041569097667</v>
      </c>
    </row>
    <row r="6220" spans="1:31" x14ac:dyDescent="0.25">
      <c r="A6220">
        <v>2371806</v>
      </c>
      <c r="B6220">
        <v>1</v>
      </c>
      <c r="C6220" t="s">
        <v>81</v>
      </c>
      <c r="D6220" t="s">
        <v>120</v>
      </c>
      <c r="E6220" t="s">
        <v>154</v>
      </c>
      <c r="F6220" t="s">
        <v>17806</v>
      </c>
      <c r="G6220" t="s">
        <v>299</v>
      </c>
      <c r="H6220" t="s">
        <v>151</v>
      </c>
      <c r="I6220" t="s">
        <v>136</v>
      </c>
      <c r="J6220" t="s">
        <v>137</v>
      </c>
      <c r="K6220" t="s">
        <v>138</v>
      </c>
      <c r="L6220" t="s">
        <v>17807</v>
      </c>
      <c r="M6220" t="s">
        <v>17808</v>
      </c>
      <c r="N6220">
        <v>1.559722222</v>
      </c>
      <c r="O6220">
        <v>0</v>
      </c>
      <c r="P6220">
        <v>0</v>
      </c>
      <c r="Q6220">
        <v>0</v>
      </c>
      <c r="R6220">
        <v>4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12.194671325657723</v>
      </c>
      <c r="AA6220">
        <v>0</v>
      </c>
      <c r="AB6220">
        <v>0</v>
      </c>
      <c r="AC6220">
        <v>0</v>
      </c>
      <c r="AD6220">
        <v>0</v>
      </c>
      <c r="AE6220">
        <v>12.194671325657723</v>
      </c>
    </row>
    <row r="6221" spans="1:31" x14ac:dyDescent="0.25">
      <c r="A6221">
        <v>2372307</v>
      </c>
      <c r="B6221">
        <v>1</v>
      </c>
      <c r="C6221" t="s">
        <v>80</v>
      </c>
      <c r="D6221" t="s">
        <v>104</v>
      </c>
      <c r="E6221" t="s">
        <v>154</v>
      </c>
      <c r="F6221" t="s">
        <v>17809</v>
      </c>
      <c r="G6221" t="s">
        <v>299</v>
      </c>
      <c r="H6221" t="s">
        <v>151</v>
      </c>
      <c r="I6221" t="s">
        <v>136</v>
      </c>
      <c r="J6221" t="s">
        <v>137</v>
      </c>
      <c r="K6221" t="s">
        <v>138</v>
      </c>
      <c r="L6221" t="s">
        <v>17810</v>
      </c>
      <c r="M6221" t="s">
        <v>17811</v>
      </c>
      <c r="N6221">
        <v>1.3825000000000001</v>
      </c>
      <c r="O6221">
        <v>0</v>
      </c>
      <c r="P6221">
        <v>3</v>
      </c>
      <c r="Q6221">
        <v>0</v>
      </c>
      <c r="R6221">
        <v>12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1.6343359212942885</v>
      </c>
      <c r="Y6221">
        <v>0</v>
      </c>
      <c r="Z6221">
        <v>22.60500073539264</v>
      </c>
      <c r="AA6221">
        <v>0</v>
      </c>
      <c r="AB6221">
        <v>0</v>
      </c>
      <c r="AC6221">
        <v>0</v>
      </c>
      <c r="AD6221">
        <v>0</v>
      </c>
      <c r="AE6221">
        <v>24.239336656686927</v>
      </c>
    </row>
    <row r="6222" spans="1:31" x14ac:dyDescent="0.25">
      <c r="A6222">
        <v>2372284</v>
      </c>
      <c r="B6222">
        <v>1</v>
      </c>
      <c r="C6222" t="s">
        <v>81</v>
      </c>
      <c r="D6222" t="s">
        <v>112</v>
      </c>
      <c r="E6222" t="s">
        <v>225</v>
      </c>
      <c r="F6222" t="s">
        <v>17812</v>
      </c>
      <c r="G6222" t="s">
        <v>219</v>
      </c>
      <c r="H6222" t="s">
        <v>151</v>
      </c>
      <c r="I6222" t="s">
        <v>136</v>
      </c>
      <c r="J6222" t="s">
        <v>137</v>
      </c>
      <c r="K6222" t="s">
        <v>138</v>
      </c>
      <c r="L6222" t="s">
        <v>17813</v>
      </c>
      <c r="M6222" t="s">
        <v>17814</v>
      </c>
      <c r="N6222">
        <v>3.821666666</v>
      </c>
      <c r="O6222">
        <v>0</v>
      </c>
      <c r="P6222">
        <v>1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</row>
    <row r="6223" spans="1:31" x14ac:dyDescent="0.25">
      <c r="A6223">
        <v>2372141</v>
      </c>
      <c r="B6223">
        <v>1</v>
      </c>
      <c r="C6223" t="s">
        <v>80</v>
      </c>
      <c r="D6223" t="s">
        <v>110</v>
      </c>
      <c r="E6223" t="s">
        <v>148</v>
      </c>
      <c r="F6223" t="s">
        <v>17815</v>
      </c>
      <c r="G6223" t="s">
        <v>160</v>
      </c>
      <c r="H6223" t="s">
        <v>151</v>
      </c>
      <c r="I6223" t="s">
        <v>136</v>
      </c>
      <c r="J6223" t="s">
        <v>137</v>
      </c>
      <c r="K6223" t="s">
        <v>138</v>
      </c>
      <c r="L6223" t="s">
        <v>17816</v>
      </c>
      <c r="M6223" t="s">
        <v>17817</v>
      </c>
      <c r="N6223">
        <v>0.62694444400000005</v>
      </c>
      <c r="O6223">
        <v>0</v>
      </c>
      <c r="P6223">
        <v>1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8.2541016157795008E-2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8.2541016157795008E-2</v>
      </c>
    </row>
    <row r="6224" spans="1:31" x14ac:dyDescent="0.25">
      <c r="A6224">
        <v>2371992</v>
      </c>
      <c r="B6224">
        <v>1</v>
      </c>
      <c r="C6224" t="s">
        <v>80</v>
      </c>
      <c r="D6224" t="s">
        <v>100</v>
      </c>
      <c r="E6224" t="s">
        <v>166</v>
      </c>
      <c r="F6224" t="s">
        <v>17818</v>
      </c>
      <c r="G6224" t="s">
        <v>168</v>
      </c>
      <c r="H6224" t="s">
        <v>135</v>
      </c>
      <c r="I6224" t="s">
        <v>136</v>
      </c>
      <c r="J6224" t="s">
        <v>137</v>
      </c>
      <c r="K6224" t="s">
        <v>138</v>
      </c>
      <c r="L6224" t="s">
        <v>17819</v>
      </c>
      <c r="M6224" t="s">
        <v>17820</v>
      </c>
      <c r="N6224">
        <v>6.0555554999999997E-2</v>
      </c>
      <c r="O6224">
        <v>1</v>
      </c>
      <c r="P6224">
        <v>2753</v>
      </c>
      <c r="Q6224">
        <v>1</v>
      </c>
      <c r="R6224">
        <v>46</v>
      </c>
      <c r="S6224">
        <v>6</v>
      </c>
      <c r="T6224">
        <v>245</v>
      </c>
      <c r="U6224">
        <v>1</v>
      </c>
      <c r="V6224">
        <v>0</v>
      </c>
      <c r="W6224">
        <v>2.5125186301383975</v>
      </c>
      <c r="X6224">
        <v>57.760240841508271</v>
      </c>
      <c r="Y6224">
        <v>0.21599342353791226</v>
      </c>
      <c r="Z6224">
        <v>4.5660135045392956</v>
      </c>
      <c r="AA6224">
        <v>4.0594391590752332</v>
      </c>
      <c r="AB6224">
        <v>34.783976346406057</v>
      </c>
      <c r="AC6224">
        <v>17.722350900032939</v>
      </c>
      <c r="AD6224">
        <v>0</v>
      </c>
      <c r="AE6224">
        <v>121.62053280523811</v>
      </c>
    </row>
    <row r="6225" spans="1:31" x14ac:dyDescent="0.25">
      <c r="A6225">
        <v>2372384</v>
      </c>
      <c r="B6225">
        <v>1</v>
      </c>
      <c r="C6225" t="s">
        <v>80</v>
      </c>
      <c r="D6225" t="s">
        <v>94</v>
      </c>
      <c r="E6225" t="s">
        <v>225</v>
      </c>
      <c r="F6225" t="s">
        <v>17821</v>
      </c>
      <c r="G6225" t="s">
        <v>219</v>
      </c>
      <c r="H6225" t="s">
        <v>151</v>
      </c>
      <c r="I6225" t="s">
        <v>136</v>
      </c>
      <c r="J6225" t="s">
        <v>137</v>
      </c>
      <c r="K6225" t="s">
        <v>138</v>
      </c>
      <c r="L6225" t="s">
        <v>17822</v>
      </c>
      <c r="M6225" t="s">
        <v>17823</v>
      </c>
      <c r="N6225">
        <v>3.349722222</v>
      </c>
      <c r="O6225">
        <v>0</v>
      </c>
      <c r="P6225">
        <v>96</v>
      </c>
      <c r="Q6225">
        <v>0</v>
      </c>
      <c r="R6225">
        <v>0</v>
      </c>
      <c r="S6225">
        <v>0</v>
      </c>
      <c r="T6225">
        <v>11</v>
      </c>
      <c r="U6225">
        <v>0</v>
      </c>
      <c r="V6225">
        <v>0</v>
      </c>
      <c r="W6225">
        <v>0</v>
      </c>
      <c r="X6225">
        <v>71.31541707753405</v>
      </c>
      <c r="Y6225">
        <v>0</v>
      </c>
      <c r="Z6225">
        <v>0</v>
      </c>
      <c r="AA6225">
        <v>0</v>
      </c>
      <c r="AB6225">
        <v>26.831129559409124</v>
      </c>
      <c r="AC6225">
        <v>0</v>
      </c>
      <c r="AD6225">
        <v>0</v>
      </c>
      <c r="AE6225">
        <v>98.146546636943171</v>
      </c>
    </row>
    <row r="6226" spans="1:31" x14ac:dyDescent="0.25">
      <c r="A6226">
        <v>2372135</v>
      </c>
      <c r="B6226">
        <v>1</v>
      </c>
      <c r="C6226" t="s">
        <v>80</v>
      </c>
      <c r="D6226" t="s">
        <v>93</v>
      </c>
      <c r="E6226" t="s">
        <v>148</v>
      </c>
      <c r="F6226" t="s">
        <v>17824</v>
      </c>
      <c r="G6226" t="s">
        <v>160</v>
      </c>
      <c r="H6226" t="s">
        <v>151</v>
      </c>
      <c r="I6226" t="s">
        <v>136</v>
      </c>
      <c r="J6226" t="s">
        <v>137</v>
      </c>
      <c r="K6226" t="s">
        <v>138</v>
      </c>
      <c r="L6226" t="s">
        <v>17825</v>
      </c>
      <c r="M6226" t="s">
        <v>17826</v>
      </c>
      <c r="N6226">
        <v>3.9894444440000001</v>
      </c>
      <c r="O6226">
        <v>0</v>
      </c>
      <c r="P6226">
        <v>1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2.1252272657136269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2.1252272657136269</v>
      </c>
    </row>
    <row r="6227" spans="1:31" x14ac:dyDescent="0.25">
      <c r="A6227">
        <v>2371929</v>
      </c>
      <c r="B6227">
        <v>1</v>
      </c>
      <c r="C6227" t="s">
        <v>81</v>
      </c>
      <c r="D6227" t="s">
        <v>113</v>
      </c>
      <c r="E6227" t="s">
        <v>171</v>
      </c>
      <c r="F6227" t="s">
        <v>17827</v>
      </c>
      <c r="G6227" t="s">
        <v>244</v>
      </c>
      <c r="H6227" t="s">
        <v>135</v>
      </c>
      <c r="I6227" t="s">
        <v>136</v>
      </c>
      <c r="J6227" t="s">
        <v>137</v>
      </c>
      <c r="K6227" t="s">
        <v>245</v>
      </c>
      <c r="L6227" t="s">
        <v>17828</v>
      </c>
      <c r="M6227" t="s">
        <v>17829</v>
      </c>
      <c r="N6227">
        <v>2.6675</v>
      </c>
      <c r="O6227">
        <v>0</v>
      </c>
      <c r="P6227">
        <v>156</v>
      </c>
      <c r="Q6227">
        <v>9</v>
      </c>
      <c r="R6227">
        <v>152</v>
      </c>
      <c r="S6227">
        <v>3</v>
      </c>
      <c r="T6227">
        <v>19</v>
      </c>
      <c r="U6227">
        <v>0</v>
      </c>
      <c r="V6227">
        <v>0</v>
      </c>
      <c r="W6227">
        <v>0</v>
      </c>
      <c r="X6227">
        <v>152.17390208042698</v>
      </c>
      <c r="Y6227">
        <v>111.69439274274883</v>
      </c>
      <c r="Z6227">
        <v>988.8318985918786</v>
      </c>
      <c r="AA6227">
        <v>18.545557824735962</v>
      </c>
      <c r="AB6227">
        <v>99.082694448699939</v>
      </c>
      <c r="AC6227">
        <v>0</v>
      </c>
      <c r="AD6227">
        <v>0</v>
      </c>
      <c r="AE6227">
        <v>1370.3284456884901</v>
      </c>
    </row>
    <row r="6228" spans="1:31" x14ac:dyDescent="0.25">
      <c r="A6228">
        <v>2372035</v>
      </c>
      <c r="B6228">
        <v>1</v>
      </c>
      <c r="C6228" t="s">
        <v>80</v>
      </c>
      <c r="D6228" t="s">
        <v>97</v>
      </c>
      <c r="E6228" t="s">
        <v>166</v>
      </c>
      <c r="F6228" t="s">
        <v>17830</v>
      </c>
      <c r="G6228" t="s">
        <v>168</v>
      </c>
      <c r="H6228" t="s">
        <v>135</v>
      </c>
      <c r="I6228" t="s">
        <v>136</v>
      </c>
      <c r="J6228" t="s">
        <v>137</v>
      </c>
      <c r="K6228" t="s">
        <v>138</v>
      </c>
      <c r="L6228" t="s">
        <v>17831</v>
      </c>
      <c r="M6228" t="s">
        <v>17832</v>
      </c>
      <c r="N6228">
        <v>5.9722221999999998E-2</v>
      </c>
      <c r="O6228">
        <v>8</v>
      </c>
      <c r="P6228">
        <v>2989</v>
      </c>
      <c r="Q6228">
        <v>14</v>
      </c>
      <c r="R6228">
        <v>171</v>
      </c>
      <c r="S6228">
        <v>24</v>
      </c>
      <c r="T6228">
        <v>425</v>
      </c>
      <c r="U6228">
        <v>0</v>
      </c>
      <c r="V6228">
        <v>9</v>
      </c>
      <c r="W6228">
        <v>3.5204074218270227</v>
      </c>
      <c r="X6228">
        <v>54.724253157861718</v>
      </c>
      <c r="Y6228">
        <v>5.1911036440217719</v>
      </c>
      <c r="Z6228">
        <v>5.7771946291439491</v>
      </c>
      <c r="AA6228">
        <v>5.3080760842507786</v>
      </c>
      <c r="AB6228">
        <v>41.565361373887782</v>
      </c>
      <c r="AC6228">
        <v>0</v>
      </c>
      <c r="AD6228">
        <v>68.809810363105356</v>
      </c>
      <c r="AE6228">
        <v>184.89620667409838</v>
      </c>
    </row>
    <row r="6229" spans="1:31" x14ac:dyDescent="0.25">
      <c r="A6229">
        <v>2372078</v>
      </c>
      <c r="B6229">
        <v>1</v>
      </c>
      <c r="C6229" t="s">
        <v>80</v>
      </c>
      <c r="D6229" t="s">
        <v>92</v>
      </c>
      <c r="E6229" t="s">
        <v>166</v>
      </c>
      <c r="F6229" t="s">
        <v>17833</v>
      </c>
      <c r="G6229" t="s">
        <v>1579</v>
      </c>
      <c r="H6229" t="s">
        <v>135</v>
      </c>
      <c r="I6229" t="s">
        <v>136</v>
      </c>
      <c r="J6229" t="s">
        <v>137</v>
      </c>
      <c r="K6229" t="s">
        <v>138</v>
      </c>
      <c r="L6229" t="s">
        <v>17834</v>
      </c>
      <c r="M6229" t="s">
        <v>17835</v>
      </c>
      <c r="N6229">
        <v>0.90583333300000002</v>
      </c>
      <c r="O6229">
        <v>6</v>
      </c>
      <c r="P6229">
        <v>415</v>
      </c>
      <c r="Q6229">
        <v>1</v>
      </c>
      <c r="R6229">
        <v>0</v>
      </c>
      <c r="S6229">
        <v>0</v>
      </c>
      <c r="T6229">
        <v>5</v>
      </c>
      <c r="U6229">
        <v>0</v>
      </c>
      <c r="V6229">
        <v>0</v>
      </c>
      <c r="W6229">
        <v>195.14849775256752</v>
      </c>
      <c r="X6229">
        <v>97.842540336607399</v>
      </c>
      <c r="Y6229">
        <v>3.2625744080965675</v>
      </c>
      <c r="Z6229">
        <v>0</v>
      </c>
      <c r="AA6229">
        <v>0</v>
      </c>
      <c r="AB6229">
        <v>12.837367454288145</v>
      </c>
      <c r="AC6229">
        <v>0</v>
      </c>
      <c r="AD6229">
        <v>0</v>
      </c>
      <c r="AE6229">
        <v>309.09097995155963</v>
      </c>
    </row>
    <row r="6230" spans="1:31" x14ac:dyDescent="0.25">
      <c r="A6230">
        <v>2371886</v>
      </c>
      <c r="B6230">
        <v>1</v>
      </c>
      <c r="C6230" t="s">
        <v>80</v>
      </c>
      <c r="D6230" t="s">
        <v>96</v>
      </c>
      <c r="E6230" t="s">
        <v>148</v>
      </c>
      <c r="F6230" t="s">
        <v>17836</v>
      </c>
      <c r="G6230" t="s">
        <v>240</v>
      </c>
      <c r="H6230" t="s">
        <v>151</v>
      </c>
      <c r="I6230" t="s">
        <v>136</v>
      </c>
      <c r="J6230" t="s">
        <v>137</v>
      </c>
      <c r="K6230" t="s">
        <v>138</v>
      </c>
      <c r="L6230" t="s">
        <v>17837</v>
      </c>
      <c r="M6230" t="s">
        <v>17838</v>
      </c>
      <c r="N6230">
        <v>8.471944444</v>
      </c>
      <c r="O6230">
        <v>0</v>
      </c>
      <c r="P6230">
        <v>1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4.073991608102042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4.073991608102042</v>
      </c>
    </row>
    <row r="6231" spans="1:31" x14ac:dyDescent="0.25">
      <c r="A6231">
        <v>2371786</v>
      </c>
      <c r="B6231">
        <v>1</v>
      </c>
      <c r="C6231" t="s">
        <v>81</v>
      </c>
      <c r="D6231" t="s">
        <v>113</v>
      </c>
      <c r="E6231" t="s">
        <v>166</v>
      </c>
      <c r="F6231" t="s">
        <v>17839</v>
      </c>
      <c r="G6231" t="s">
        <v>244</v>
      </c>
      <c r="H6231" t="s">
        <v>135</v>
      </c>
      <c r="I6231" t="s">
        <v>136</v>
      </c>
      <c r="J6231" t="s">
        <v>137</v>
      </c>
      <c r="K6231" t="s">
        <v>245</v>
      </c>
      <c r="L6231" t="s">
        <v>17840</v>
      </c>
      <c r="M6231" t="s">
        <v>17841</v>
      </c>
      <c r="N6231">
        <v>7.4758333329999997</v>
      </c>
      <c r="O6231">
        <v>0</v>
      </c>
      <c r="P6231">
        <v>677</v>
      </c>
      <c r="Q6231">
        <v>50</v>
      </c>
      <c r="R6231">
        <v>263</v>
      </c>
      <c r="S6231">
        <v>10</v>
      </c>
      <c r="T6231">
        <v>43</v>
      </c>
      <c r="U6231">
        <v>0</v>
      </c>
      <c r="V6231">
        <v>0</v>
      </c>
      <c r="W6231">
        <v>0</v>
      </c>
      <c r="X6231">
        <v>1499.936824194283</v>
      </c>
      <c r="Y6231">
        <v>2417.9573125225629</v>
      </c>
      <c r="Z6231">
        <v>6239.256473835354</v>
      </c>
      <c r="AA6231">
        <v>1632.0526880546925</v>
      </c>
      <c r="AB6231">
        <v>356.85558458145624</v>
      </c>
      <c r="AC6231">
        <v>0</v>
      </c>
      <c r="AD6231">
        <v>0</v>
      </c>
      <c r="AE6231">
        <v>12146.058883188351</v>
      </c>
    </row>
    <row r="6232" spans="1:31" x14ac:dyDescent="0.25">
      <c r="A6232">
        <v>2371843</v>
      </c>
      <c r="B6232">
        <v>1</v>
      </c>
      <c r="C6232" t="s">
        <v>80</v>
      </c>
      <c r="D6232" t="s">
        <v>102</v>
      </c>
      <c r="E6232" t="s">
        <v>154</v>
      </c>
      <c r="F6232" t="s">
        <v>17842</v>
      </c>
      <c r="G6232" t="s">
        <v>219</v>
      </c>
      <c r="H6232" t="s">
        <v>151</v>
      </c>
      <c r="I6232" t="s">
        <v>136</v>
      </c>
      <c r="J6232" t="s">
        <v>137</v>
      </c>
      <c r="K6232" t="s">
        <v>138</v>
      </c>
      <c r="L6232" t="s">
        <v>17843</v>
      </c>
      <c r="M6232" t="s">
        <v>17844</v>
      </c>
      <c r="N6232">
        <v>2.7994444440000001</v>
      </c>
      <c r="O6232">
        <v>0</v>
      </c>
      <c r="P6232">
        <v>0</v>
      </c>
      <c r="Q6232">
        <v>0</v>
      </c>
      <c r="R6232">
        <v>14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173.9784876860999</v>
      </c>
      <c r="AA6232">
        <v>0</v>
      </c>
      <c r="AB6232">
        <v>0</v>
      </c>
      <c r="AC6232">
        <v>0</v>
      </c>
      <c r="AD6232">
        <v>0</v>
      </c>
      <c r="AE6232">
        <v>173.9784876860999</v>
      </c>
    </row>
    <row r="6233" spans="1:31" x14ac:dyDescent="0.25">
      <c r="A6233">
        <v>2371889</v>
      </c>
      <c r="B6233">
        <v>1</v>
      </c>
      <c r="C6233" t="s">
        <v>80</v>
      </c>
      <c r="D6233" t="s">
        <v>82</v>
      </c>
      <c r="E6233" t="s">
        <v>148</v>
      </c>
      <c r="F6233" t="s">
        <v>17845</v>
      </c>
      <c r="G6233" t="s">
        <v>240</v>
      </c>
      <c r="H6233" t="s">
        <v>151</v>
      </c>
      <c r="I6233" t="s">
        <v>136</v>
      </c>
      <c r="J6233" t="s">
        <v>137</v>
      </c>
      <c r="K6233" t="s">
        <v>138</v>
      </c>
      <c r="L6233" t="s">
        <v>17846</v>
      </c>
      <c r="M6233" t="s">
        <v>17847</v>
      </c>
      <c r="N6233">
        <v>3.9286111109999999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13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134.42028966925292</v>
      </c>
      <c r="AC6233">
        <v>0</v>
      </c>
      <c r="AD6233">
        <v>0</v>
      </c>
      <c r="AE6233">
        <v>134.42028966925292</v>
      </c>
    </row>
    <row r="6234" spans="1:31" x14ac:dyDescent="0.25">
      <c r="A6234">
        <v>2372344</v>
      </c>
      <c r="B6234">
        <v>1</v>
      </c>
      <c r="C6234" t="s">
        <v>81</v>
      </c>
      <c r="D6234" t="s">
        <v>122</v>
      </c>
      <c r="E6234" t="s">
        <v>132</v>
      </c>
      <c r="F6234" t="s">
        <v>460</v>
      </c>
      <c r="G6234" t="s">
        <v>134</v>
      </c>
      <c r="H6234" t="s">
        <v>135</v>
      </c>
      <c r="I6234" t="s">
        <v>136</v>
      </c>
      <c r="J6234" t="s">
        <v>137</v>
      </c>
      <c r="K6234" t="s">
        <v>138</v>
      </c>
      <c r="L6234" t="s">
        <v>17848</v>
      </c>
      <c r="M6234" t="s">
        <v>17849</v>
      </c>
      <c r="N6234">
        <v>4.4855555550000004</v>
      </c>
      <c r="O6234">
        <v>0</v>
      </c>
      <c r="P6234">
        <v>164</v>
      </c>
      <c r="Q6234">
        <v>0</v>
      </c>
      <c r="R6234">
        <v>2</v>
      </c>
      <c r="S6234">
        <v>0</v>
      </c>
      <c r="T6234">
        <v>20</v>
      </c>
      <c r="U6234">
        <v>0</v>
      </c>
      <c r="V6234">
        <v>0</v>
      </c>
      <c r="W6234">
        <v>0</v>
      </c>
      <c r="X6234">
        <v>122.49417077126172</v>
      </c>
      <c r="Y6234">
        <v>0</v>
      </c>
      <c r="Z6234">
        <v>10.487305146794771</v>
      </c>
      <c r="AA6234">
        <v>0</v>
      </c>
      <c r="AB6234">
        <v>27.634241413967622</v>
      </c>
      <c r="AC6234">
        <v>0</v>
      </c>
      <c r="AD6234">
        <v>0</v>
      </c>
      <c r="AE6234">
        <v>160.61571733202413</v>
      </c>
    </row>
    <row r="6235" spans="1:31" x14ac:dyDescent="0.25">
      <c r="A6235">
        <v>2371703</v>
      </c>
      <c r="B6235">
        <v>1</v>
      </c>
      <c r="C6235" t="s">
        <v>81</v>
      </c>
      <c r="D6235" t="s">
        <v>112</v>
      </c>
      <c r="E6235" t="s">
        <v>225</v>
      </c>
      <c r="F6235" t="s">
        <v>17850</v>
      </c>
      <c r="G6235" t="s">
        <v>227</v>
      </c>
      <c r="H6235" t="s">
        <v>151</v>
      </c>
      <c r="I6235" t="s">
        <v>136</v>
      </c>
      <c r="J6235" t="s">
        <v>137</v>
      </c>
      <c r="K6235" t="s">
        <v>138</v>
      </c>
      <c r="L6235" t="s">
        <v>17851</v>
      </c>
      <c r="M6235" t="s">
        <v>17852</v>
      </c>
      <c r="N6235">
        <v>3.3197222219999998</v>
      </c>
      <c r="O6235">
        <v>0</v>
      </c>
      <c r="P6235">
        <v>41</v>
      </c>
      <c r="Q6235">
        <v>0</v>
      </c>
      <c r="R6235">
        <v>0</v>
      </c>
      <c r="S6235">
        <v>0</v>
      </c>
      <c r="T6235">
        <v>4</v>
      </c>
      <c r="U6235">
        <v>0</v>
      </c>
      <c r="V6235">
        <v>0</v>
      </c>
      <c r="W6235">
        <v>0</v>
      </c>
      <c r="X6235">
        <v>17.221325635486625</v>
      </c>
      <c r="Y6235">
        <v>0</v>
      </c>
      <c r="Z6235">
        <v>0</v>
      </c>
      <c r="AA6235">
        <v>0</v>
      </c>
      <c r="AB6235">
        <v>8.4943712360865273</v>
      </c>
      <c r="AC6235">
        <v>0</v>
      </c>
      <c r="AD6235">
        <v>0</v>
      </c>
      <c r="AE6235">
        <v>25.715696871573151</v>
      </c>
    </row>
    <row r="6236" spans="1:31" x14ac:dyDescent="0.25">
      <c r="A6236">
        <v>2372244</v>
      </c>
      <c r="B6236">
        <v>1</v>
      </c>
      <c r="C6236" t="s">
        <v>81</v>
      </c>
      <c r="D6236" t="s">
        <v>115</v>
      </c>
      <c r="E6236" t="s">
        <v>132</v>
      </c>
      <c r="F6236" t="s">
        <v>17853</v>
      </c>
      <c r="G6236" t="s">
        <v>134</v>
      </c>
      <c r="H6236" t="s">
        <v>135</v>
      </c>
      <c r="I6236" t="s">
        <v>136</v>
      </c>
      <c r="J6236" t="s">
        <v>137</v>
      </c>
      <c r="K6236" t="s">
        <v>138</v>
      </c>
      <c r="L6236" t="s">
        <v>17854</v>
      </c>
      <c r="M6236" t="s">
        <v>17855</v>
      </c>
      <c r="N6236">
        <v>8.0627777770000009</v>
      </c>
      <c r="O6236">
        <v>0</v>
      </c>
      <c r="P6236">
        <v>64</v>
      </c>
      <c r="Q6236">
        <v>0</v>
      </c>
      <c r="R6236">
        <v>4</v>
      </c>
      <c r="S6236">
        <v>0</v>
      </c>
      <c r="T6236">
        <v>1</v>
      </c>
      <c r="U6236">
        <v>0</v>
      </c>
      <c r="V6236">
        <v>0</v>
      </c>
      <c r="W6236">
        <v>0</v>
      </c>
      <c r="X6236">
        <v>62.70036311541682</v>
      </c>
      <c r="Y6236">
        <v>0</v>
      </c>
      <c r="Z6236">
        <v>11.093239443164006</v>
      </c>
      <c r="AA6236">
        <v>0</v>
      </c>
      <c r="AB6236">
        <v>12.319108382906592</v>
      </c>
      <c r="AC6236">
        <v>0</v>
      </c>
      <c r="AD6236">
        <v>0</v>
      </c>
      <c r="AE6236">
        <v>86.112710941487421</v>
      </c>
    </row>
    <row r="6237" spans="1:31" x14ac:dyDescent="0.25">
      <c r="A6237">
        <v>2372367</v>
      </c>
      <c r="B6237">
        <v>1</v>
      </c>
      <c r="C6237" t="s">
        <v>80</v>
      </c>
      <c r="D6237" t="s">
        <v>97</v>
      </c>
      <c r="E6237" t="s">
        <v>148</v>
      </c>
      <c r="F6237" t="s">
        <v>17856</v>
      </c>
      <c r="G6237" t="s">
        <v>150</v>
      </c>
      <c r="H6237" t="s">
        <v>151</v>
      </c>
      <c r="I6237" t="s">
        <v>136</v>
      </c>
      <c r="J6237" t="s">
        <v>137</v>
      </c>
      <c r="K6237" t="s">
        <v>138</v>
      </c>
      <c r="L6237" t="s">
        <v>17857</v>
      </c>
      <c r="M6237" t="s">
        <v>17858</v>
      </c>
      <c r="N6237">
        <v>1.2991666660000001</v>
      </c>
      <c r="O6237">
        <v>0</v>
      </c>
      <c r="P6237">
        <v>1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0.96592820882073838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0.96592820882073838</v>
      </c>
    </row>
    <row r="6238" spans="1:31" x14ac:dyDescent="0.25">
      <c r="A6238">
        <v>2372098</v>
      </c>
      <c r="B6238">
        <v>1</v>
      </c>
      <c r="C6238" t="s">
        <v>81</v>
      </c>
      <c r="D6238" t="s">
        <v>120</v>
      </c>
      <c r="E6238" t="s">
        <v>166</v>
      </c>
      <c r="F6238" t="s">
        <v>17859</v>
      </c>
      <c r="G6238" t="s">
        <v>168</v>
      </c>
      <c r="H6238" t="s">
        <v>135</v>
      </c>
      <c r="I6238" t="s">
        <v>136</v>
      </c>
      <c r="J6238" t="s">
        <v>137</v>
      </c>
      <c r="K6238" t="s">
        <v>138</v>
      </c>
      <c r="L6238" t="s">
        <v>17860</v>
      </c>
      <c r="M6238" t="s">
        <v>17861</v>
      </c>
      <c r="N6238">
        <v>0.121944444</v>
      </c>
      <c r="O6238">
        <v>3</v>
      </c>
      <c r="P6238">
        <v>1817</v>
      </c>
      <c r="Q6238">
        <v>77</v>
      </c>
      <c r="R6238">
        <v>94</v>
      </c>
      <c r="S6238">
        <v>13</v>
      </c>
      <c r="T6238">
        <v>193</v>
      </c>
      <c r="U6238">
        <v>5</v>
      </c>
      <c r="V6238">
        <v>2</v>
      </c>
      <c r="W6238">
        <v>0.23541947245769335</v>
      </c>
      <c r="X6238">
        <v>64.704891125589796</v>
      </c>
      <c r="Y6238">
        <v>36.762301729368538</v>
      </c>
      <c r="Z6238">
        <v>29.099111036243503</v>
      </c>
      <c r="AA6238">
        <v>10.547915923714596</v>
      </c>
      <c r="AB6238">
        <v>32.330655171204398</v>
      </c>
      <c r="AC6238">
        <v>132.04530901481769</v>
      </c>
      <c r="AD6238">
        <v>2.7943813344825292</v>
      </c>
      <c r="AE6238">
        <v>308.5199848078787</v>
      </c>
    </row>
    <row r="6239" spans="1:31" x14ac:dyDescent="0.25">
      <c r="A6239">
        <v>2371849</v>
      </c>
      <c r="B6239">
        <v>1</v>
      </c>
      <c r="C6239" t="s">
        <v>80</v>
      </c>
      <c r="D6239" t="s">
        <v>100</v>
      </c>
      <c r="E6239" t="s">
        <v>166</v>
      </c>
      <c r="F6239" t="s">
        <v>17862</v>
      </c>
      <c r="G6239" t="s">
        <v>244</v>
      </c>
      <c r="H6239" t="s">
        <v>135</v>
      </c>
      <c r="I6239" t="s">
        <v>136</v>
      </c>
      <c r="J6239" t="s">
        <v>137</v>
      </c>
      <c r="K6239" t="s">
        <v>245</v>
      </c>
      <c r="L6239" t="s">
        <v>17863</v>
      </c>
      <c r="M6239" t="s">
        <v>17864</v>
      </c>
      <c r="N6239">
        <v>0.35361111099999998</v>
      </c>
      <c r="O6239">
        <v>0</v>
      </c>
      <c r="P6239">
        <v>43</v>
      </c>
      <c r="Q6239">
        <v>3</v>
      </c>
      <c r="R6239">
        <v>22</v>
      </c>
      <c r="S6239">
        <v>1</v>
      </c>
      <c r="T6239">
        <v>16</v>
      </c>
      <c r="U6239">
        <v>0</v>
      </c>
      <c r="V6239">
        <v>0</v>
      </c>
      <c r="W6239">
        <v>0</v>
      </c>
      <c r="X6239">
        <v>3.6002677533897511</v>
      </c>
      <c r="Y6239">
        <v>11.729846117163113</v>
      </c>
      <c r="Z6239">
        <v>6.1611703404693792</v>
      </c>
      <c r="AA6239">
        <v>0.320078239030815</v>
      </c>
      <c r="AB6239">
        <v>4.375930772682306</v>
      </c>
      <c r="AC6239">
        <v>0</v>
      </c>
      <c r="AD6239">
        <v>0</v>
      </c>
      <c r="AE6239">
        <v>26.187293222735363</v>
      </c>
    </row>
    <row r="6240" spans="1:31" x14ac:dyDescent="0.25">
      <c r="A6240">
        <v>2372158</v>
      </c>
      <c r="B6240">
        <v>1</v>
      </c>
      <c r="C6240" t="s">
        <v>81</v>
      </c>
      <c r="D6240" t="s">
        <v>117</v>
      </c>
      <c r="E6240" t="s">
        <v>132</v>
      </c>
      <c r="F6240" t="s">
        <v>17865</v>
      </c>
      <c r="G6240" t="s">
        <v>168</v>
      </c>
      <c r="H6240" t="s">
        <v>135</v>
      </c>
      <c r="I6240" t="s">
        <v>136</v>
      </c>
      <c r="J6240" t="s">
        <v>137</v>
      </c>
      <c r="K6240" t="s">
        <v>138</v>
      </c>
      <c r="L6240" t="s">
        <v>17866</v>
      </c>
      <c r="M6240" t="s">
        <v>17867</v>
      </c>
      <c r="N6240">
        <v>1.8619444439999999</v>
      </c>
      <c r="O6240">
        <v>0</v>
      </c>
      <c r="P6240">
        <v>151</v>
      </c>
      <c r="Q6240">
        <v>0</v>
      </c>
      <c r="R6240">
        <v>0</v>
      </c>
      <c r="S6240">
        <v>1</v>
      </c>
      <c r="T6240">
        <v>2</v>
      </c>
      <c r="U6240">
        <v>0</v>
      </c>
      <c r="V6240">
        <v>0</v>
      </c>
      <c r="W6240">
        <v>0</v>
      </c>
      <c r="X6240">
        <v>59.215530006618835</v>
      </c>
      <c r="Y6240">
        <v>0</v>
      </c>
      <c r="Z6240">
        <v>0</v>
      </c>
      <c r="AA6240">
        <v>72.972271713271638</v>
      </c>
      <c r="AB6240">
        <v>4.6772158415540765</v>
      </c>
      <c r="AC6240">
        <v>0</v>
      </c>
      <c r="AD6240">
        <v>0</v>
      </c>
      <c r="AE6240">
        <v>136.86501756144455</v>
      </c>
    </row>
    <row r="6241" spans="1:31" x14ac:dyDescent="0.25">
      <c r="A6241">
        <v>2371720</v>
      </c>
      <c r="B6241">
        <v>1</v>
      </c>
      <c r="C6241" t="s">
        <v>80</v>
      </c>
      <c r="D6241" t="s">
        <v>96</v>
      </c>
      <c r="E6241" t="s">
        <v>148</v>
      </c>
      <c r="F6241" t="s">
        <v>17868</v>
      </c>
      <c r="G6241" t="s">
        <v>240</v>
      </c>
      <c r="H6241" t="s">
        <v>151</v>
      </c>
      <c r="I6241" t="s">
        <v>136</v>
      </c>
      <c r="J6241" t="s">
        <v>137</v>
      </c>
      <c r="K6241" t="s">
        <v>138</v>
      </c>
      <c r="L6241" t="s">
        <v>17869</v>
      </c>
      <c r="M6241" t="s">
        <v>17870</v>
      </c>
      <c r="N6241">
        <v>1.070277777</v>
      </c>
      <c r="O6241">
        <v>0</v>
      </c>
      <c r="P6241">
        <v>1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0.26859981092986224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0.26859981092986224</v>
      </c>
    </row>
    <row r="6242" spans="1:31" x14ac:dyDescent="0.25">
      <c r="A6242">
        <v>2372012</v>
      </c>
      <c r="B6242">
        <v>1</v>
      </c>
      <c r="C6242" t="s">
        <v>80</v>
      </c>
      <c r="D6242" t="s">
        <v>93</v>
      </c>
      <c r="E6242" t="s">
        <v>166</v>
      </c>
      <c r="F6242" t="s">
        <v>17871</v>
      </c>
      <c r="G6242" t="s">
        <v>244</v>
      </c>
      <c r="H6242" t="s">
        <v>135</v>
      </c>
      <c r="I6242" t="s">
        <v>136</v>
      </c>
      <c r="J6242" t="s">
        <v>137</v>
      </c>
      <c r="K6242" t="s">
        <v>245</v>
      </c>
      <c r="L6242" t="s">
        <v>17872</v>
      </c>
      <c r="M6242" t="s">
        <v>17873</v>
      </c>
      <c r="N6242">
        <v>5.3155555550000004</v>
      </c>
      <c r="O6242">
        <v>0</v>
      </c>
      <c r="P6242">
        <v>383</v>
      </c>
      <c r="Q6242">
        <v>0</v>
      </c>
      <c r="R6242">
        <v>50</v>
      </c>
      <c r="S6242">
        <v>0</v>
      </c>
      <c r="T6242">
        <v>74</v>
      </c>
      <c r="U6242">
        <v>1</v>
      </c>
      <c r="V6242">
        <v>0</v>
      </c>
      <c r="W6242">
        <v>0</v>
      </c>
      <c r="X6242">
        <v>820.94693913916126</v>
      </c>
      <c r="Y6242">
        <v>0</v>
      </c>
      <c r="Z6242">
        <v>1607.5411972772242</v>
      </c>
      <c r="AA6242">
        <v>0</v>
      </c>
      <c r="AB6242">
        <v>765.2880555032425</v>
      </c>
      <c r="AC6242">
        <v>795.29289636303838</v>
      </c>
      <c r="AD6242">
        <v>0</v>
      </c>
      <c r="AE6242">
        <v>3989.0690882826666</v>
      </c>
    </row>
    <row r="6243" spans="1:31" x14ac:dyDescent="0.25">
      <c r="A6243">
        <v>2372304</v>
      </c>
      <c r="B6243">
        <v>1</v>
      </c>
      <c r="C6243" t="s">
        <v>80</v>
      </c>
      <c r="D6243" t="s">
        <v>93</v>
      </c>
      <c r="E6243" t="s">
        <v>225</v>
      </c>
      <c r="F6243" t="s">
        <v>17874</v>
      </c>
      <c r="G6243" t="s">
        <v>219</v>
      </c>
      <c r="H6243" t="s">
        <v>151</v>
      </c>
      <c r="I6243" t="s">
        <v>136</v>
      </c>
      <c r="J6243" t="s">
        <v>137</v>
      </c>
      <c r="K6243" t="s">
        <v>138</v>
      </c>
      <c r="L6243" t="s">
        <v>17875</v>
      </c>
      <c r="M6243" t="s">
        <v>17876</v>
      </c>
      <c r="N6243">
        <v>1.3869444440000001</v>
      </c>
      <c r="O6243">
        <v>0</v>
      </c>
      <c r="P6243">
        <v>5</v>
      </c>
      <c r="Q6243">
        <v>0</v>
      </c>
      <c r="R6243">
        <v>7</v>
      </c>
      <c r="S6243">
        <v>0</v>
      </c>
      <c r="T6243">
        <v>1</v>
      </c>
      <c r="U6243">
        <v>0</v>
      </c>
      <c r="V6243">
        <v>0</v>
      </c>
      <c r="W6243">
        <v>0</v>
      </c>
      <c r="X6243">
        <v>2.3700269599039658</v>
      </c>
      <c r="Y6243">
        <v>0</v>
      </c>
      <c r="Z6243">
        <v>40.942040789416026</v>
      </c>
      <c r="AA6243">
        <v>0</v>
      </c>
      <c r="AB6243">
        <v>2.5665415681315698</v>
      </c>
      <c r="AC6243">
        <v>0</v>
      </c>
      <c r="AD6243">
        <v>0</v>
      </c>
      <c r="AE6243">
        <v>45.878609317451563</v>
      </c>
    </row>
    <row r="6244" spans="1:31" x14ac:dyDescent="0.25">
      <c r="A6244">
        <v>2371783</v>
      </c>
      <c r="B6244">
        <v>1</v>
      </c>
      <c r="C6244" t="s">
        <v>81</v>
      </c>
      <c r="D6244" t="s">
        <v>128</v>
      </c>
      <c r="E6244" t="s">
        <v>171</v>
      </c>
      <c r="F6244" t="s">
        <v>16767</v>
      </c>
      <c r="G6244" t="s">
        <v>244</v>
      </c>
      <c r="H6244" t="s">
        <v>135</v>
      </c>
      <c r="I6244" t="s">
        <v>136</v>
      </c>
      <c r="J6244" t="s">
        <v>137</v>
      </c>
      <c r="K6244" t="s">
        <v>245</v>
      </c>
      <c r="L6244" t="s">
        <v>17877</v>
      </c>
      <c r="M6244" t="s">
        <v>17878</v>
      </c>
      <c r="N6244">
        <v>3.0583333330000002</v>
      </c>
      <c r="O6244">
        <v>0</v>
      </c>
      <c r="P6244">
        <v>1229</v>
      </c>
      <c r="Q6244">
        <v>4</v>
      </c>
      <c r="R6244">
        <v>2</v>
      </c>
      <c r="S6244">
        <v>10</v>
      </c>
      <c r="T6244">
        <v>89</v>
      </c>
      <c r="U6244">
        <v>1</v>
      </c>
      <c r="V6244">
        <v>0</v>
      </c>
      <c r="W6244">
        <v>0</v>
      </c>
      <c r="X6244">
        <v>483.91608135845536</v>
      </c>
      <c r="Y6244">
        <v>85.728007698438418</v>
      </c>
      <c r="Z6244">
        <v>21.636979031013119</v>
      </c>
      <c r="AA6244">
        <v>72.06324961323547</v>
      </c>
      <c r="AB6244">
        <v>83.914304256406112</v>
      </c>
      <c r="AC6244">
        <v>457.50280466799461</v>
      </c>
      <c r="AD6244">
        <v>0</v>
      </c>
      <c r="AE6244">
        <v>1204.7614266255432</v>
      </c>
    </row>
    <row r="6245" spans="1:31" x14ac:dyDescent="0.25">
      <c r="A6245">
        <v>2372138</v>
      </c>
      <c r="B6245">
        <v>1</v>
      </c>
      <c r="C6245" t="s">
        <v>81</v>
      </c>
      <c r="D6245" t="s">
        <v>122</v>
      </c>
      <c r="E6245" t="s">
        <v>166</v>
      </c>
      <c r="F6245" t="s">
        <v>17879</v>
      </c>
      <c r="G6245" t="s">
        <v>168</v>
      </c>
      <c r="H6245" t="s">
        <v>135</v>
      </c>
      <c r="I6245" t="s">
        <v>653</v>
      </c>
      <c r="J6245" t="s">
        <v>137</v>
      </c>
      <c r="K6245" t="s">
        <v>138</v>
      </c>
      <c r="L6245" t="s">
        <v>17880</v>
      </c>
      <c r="M6245" t="s">
        <v>17881</v>
      </c>
      <c r="N6245">
        <v>2.7777699999999999E-4</v>
      </c>
      <c r="O6245">
        <v>0</v>
      </c>
      <c r="P6245">
        <v>0</v>
      </c>
      <c r="Q6245">
        <v>11</v>
      </c>
      <c r="R6245">
        <v>0</v>
      </c>
      <c r="S6245">
        <v>4</v>
      </c>
      <c r="T6245">
        <v>0</v>
      </c>
      <c r="U6245">
        <v>1</v>
      </c>
      <c r="V6245">
        <v>0</v>
      </c>
      <c r="W6245">
        <v>0</v>
      </c>
      <c r="X6245">
        <v>0</v>
      </c>
      <c r="Y6245">
        <v>1.0980971815008334E-3</v>
      </c>
      <c r="Z6245">
        <v>0</v>
      </c>
      <c r="AA6245">
        <v>2.0770132266411664E-2</v>
      </c>
      <c r="AB6245">
        <v>0</v>
      </c>
      <c r="AC6245">
        <v>4.2485706519550005E-2</v>
      </c>
      <c r="AD6245">
        <v>0</v>
      </c>
      <c r="AE6245">
        <v>6.43539359674625E-2</v>
      </c>
    </row>
    <row r="6246" spans="1:31" x14ac:dyDescent="0.25">
      <c r="A6246">
        <v>2371975</v>
      </c>
      <c r="B6246">
        <v>1</v>
      </c>
      <c r="C6246" t="s">
        <v>81</v>
      </c>
      <c r="D6246" t="s">
        <v>120</v>
      </c>
      <c r="E6246" t="s">
        <v>148</v>
      </c>
      <c r="F6246" t="s">
        <v>17882</v>
      </c>
      <c r="G6246" t="s">
        <v>160</v>
      </c>
      <c r="H6246" t="s">
        <v>151</v>
      </c>
      <c r="I6246" t="s">
        <v>136</v>
      </c>
      <c r="J6246" t="s">
        <v>137</v>
      </c>
      <c r="K6246" t="s">
        <v>138</v>
      </c>
      <c r="L6246" t="s">
        <v>17883</v>
      </c>
      <c r="M6246" t="s">
        <v>17884</v>
      </c>
      <c r="N6246">
        <v>1.0591666660000001</v>
      </c>
      <c r="O6246">
        <v>0</v>
      </c>
      <c r="P6246">
        <v>1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0.90875314602379598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0.90875314602379598</v>
      </c>
    </row>
    <row r="6247" spans="1:31" x14ac:dyDescent="0.25">
      <c r="A6247">
        <v>2371952</v>
      </c>
      <c r="B6247">
        <v>1</v>
      </c>
      <c r="C6247" t="s">
        <v>80</v>
      </c>
      <c r="D6247" t="s">
        <v>96</v>
      </c>
      <c r="E6247" t="s">
        <v>148</v>
      </c>
      <c r="F6247" t="s">
        <v>17885</v>
      </c>
      <c r="G6247" t="s">
        <v>160</v>
      </c>
      <c r="H6247" t="s">
        <v>151</v>
      </c>
      <c r="I6247" t="s">
        <v>136</v>
      </c>
      <c r="J6247" t="s">
        <v>137</v>
      </c>
      <c r="K6247" t="s">
        <v>138</v>
      </c>
      <c r="L6247" t="s">
        <v>17886</v>
      </c>
      <c r="M6247" t="s">
        <v>17887</v>
      </c>
      <c r="N6247">
        <v>6.5897222219999998</v>
      </c>
      <c r="O6247">
        <v>0</v>
      </c>
      <c r="P6247">
        <v>1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2.5303182632083741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2.5303182632083741</v>
      </c>
    </row>
    <row r="6248" spans="1:31" x14ac:dyDescent="0.25">
      <c r="A6248">
        <v>2372161</v>
      </c>
      <c r="B6248">
        <v>1</v>
      </c>
      <c r="C6248" t="s">
        <v>80</v>
      </c>
      <c r="D6248" t="s">
        <v>103</v>
      </c>
      <c r="E6248" t="s">
        <v>148</v>
      </c>
      <c r="F6248" t="s">
        <v>17888</v>
      </c>
      <c r="G6248" t="s">
        <v>160</v>
      </c>
      <c r="H6248" t="s">
        <v>151</v>
      </c>
      <c r="I6248" t="s">
        <v>136</v>
      </c>
      <c r="J6248" t="s">
        <v>137</v>
      </c>
      <c r="K6248" t="s">
        <v>138</v>
      </c>
      <c r="L6248" t="s">
        <v>17889</v>
      </c>
      <c r="M6248" t="s">
        <v>17890</v>
      </c>
      <c r="N6248">
        <v>1.2511111109999999</v>
      </c>
      <c r="O6248">
        <v>0</v>
      </c>
      <c r="P6248">
        <v>1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0.27345461243165337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0.27345461243165337</v>
      </c>
    </row>
    <row r="6249" spans="1:31" x14ac:dyDescent="0.25">
      <c r="A6249">
        <v>2372261</v>
      </c>
      <c r="B6249">
        <v>1</v>
      </c>
      <c r="C6249" t="s">
        <v>81</v>
      </c>
      <c r="D6249" t="s">
        <v>112</v>
      </c>
      <c r="E6249" t="s">
        <v>132</v>
      </c>
      <c r="F6249" t="s">
        <v>17891</v>
      </c>
      <c r="G6249" t="s">
        <v>168</v>
      </c>
      <c r="H6249" t="s">
        <v>135</v>
      </c>
      <c r="I6249" t="s">
        <v>136</v>
      </c>
      <c r="J6249" t="s">
        <v>137</v>
      </c>
      <c r="K6249" t="s">
        <v>138</v>
      </c>
      <c r="L6249" t="s">
        <v>17892</v>
      </c>
      <c r="M6249" t="s">
        <v>17893</v>
      </c>
      <c r="N6249">
        <v>0.435</v>
      </c>
      <c r="O6249">
        <v>0</v>
      </c>
      <c r="P6249">
        <v>1</v>
      </c>
      <c r="Q6249">
        <v>0</v>
      </c>
      <c r="R6249">
        <v>0</v>
      </c>
      <c r="S6249">
        <v>1</v>
      </c>
      <c r="T6249">
        <v>251</v>
      </c>
      <c r="U6249">
        <v>1</v>
      </c>
      <c r="V6249">
        <v>4</v>
      </c>
      <c r="W6249">
        <v>0</v>
      </c>
      <c r="X6249">
        <v>0</v>
      </c>
      <c r="Y6249">
        <v>0</v>
      </c>
      <c r="Z6249">
        <v>0</v>
      </c>
      <c r="AA6249">
        <v>5.4594780934158003</v>
      </c>
      <c r="AB6249">
        <v>54.047066228981748</v>
      </c>
      <c r="AC6249">
        <v>13.328798555132758</v>
      </c>
      <c r="AD6249">
        <v>20.928404418986609</v>
      </c>
      <c r="AE6249">
        <v>93.763747296516925</v>
      </c>
    </row>
    <row r="6250" spans="1:31" x14ac:dyDescent="0.25">
      <c r="A6250">
        <v>2372118</v>
      </c>
      <c r="B6250">
        <v>1</v>
      </c>
      <c r="C6250" t="s">
        <v>81</v>
      </c>
      <c r="D6250" t="s">
        <v>123</v>
      </c>
      <c r="E6250" t="s">
        <v>225</v>
      </c>
      <c r="F6250" t="s">
        <v>17894</v>
      </c>
      <c r="G6250" t="s">
        <v>227</v>
      </c>
      <c r="H6250" t="s">
        <v>151</v>
      </c>
      <c r="I6250" t="s">
        <v>136</v>
      </c>
      <c r="J6250" t="s">
        <v>137</v>
      </c>
      <c r="K6250" t="s">
        <v>138</v>
      </c>
      <c r="L6250" t="s">
        <v>17895</v>
      </c>
      <c r="M6250" t="s">
        <v>17896</v>
      </c>
      <c r="N6250">
        <v>1.984444444</v>
      </c>
      <c r="O6250">
        <v>0</v>
      </c>
      <c r="P6250">
        <v>53</v>
      </c>
      <c r="Q6250">
        <v>0</v>
      </c>
      <c r="R6250">
        <v>0</v>
      </c>
      <c r="S6250">
        <v>0</v>
      </c>
      <c r="T6250">
        <v>4</v>
      </c>
      <c r="U6250">
        <v>0</v>
      </c>
      <c r="V6250">
        <v>0</v>
      </c>
      <c r="W6250">
        <v>0</v>
      </c>
      <c r="X6250">
        <v>32.712760049206302</v>
      </c>
      <c r="Y6250">
        <v>0</v>
      </c>
      <c r="Z6250">
        <v>0</v>
      </c>
      <c r="AA6250">
        <v>0</v>
      </c>
      <c r="AB6250">
        <v>20.807833464129608</v>
      </c>
      <c r="AC6250">
        <v>0</v>
      </c>
      <c r="AD6250">
        <v>0</v>
      </c>
      <c r="AE6250">
        <v>53.520593513335911</v>
      </c>
    </row>
    <row r="6251" spans="1:31" x14ac:dyDescent="0.25">
      <c r="A6251">
        <v>2371683</v>
      </c>
      <c r="B6251">
        <v>1</v>
      </c>
      <c r="C6251" t="s">
        <v>81</v>
      </c>
      <c r="D6251" t="s">
        <v>112</v>
      </c>
      <c r="E6251" t="s">
        <v>166</v>
      </c>
      <c r="F6251" t="s">
        <v>1801</v>
      </c>
      <c r="G6251" t="s">
        <v>168</v>
      </c>
      <c r="H6251" t="s">
        <v>135</v>
      </c>
      <c r="I6251" t="s">
        <v>136</v>
      </c>
      <c r="J6251" t="s">
        <v>137</v>
      </c>
      <c r="K6251" t="s">
        <v>138</v>
      </c>
      <c r="L6251" t="s">
        <v>17897</v>
      </c>
      <c r="M6251" t="s">
        <v>17898</v>
      </c>
      <c r="N6251">
        <v>0.64027777699999999</v>
      </c>
      <c r="O6251">
        <v>8</v>
      </c>
      <c r="P6251">
        <v>4822</v>
      </c>
      <c r="Q6251">
        <v>148</v>
      </c>
      <c r="R6251">
        <v>631</v>
      </c>
      <c r="S6251">
        <v>48</v>
      </c>
      <c r="T6251">
        <v>332</v>
      </c>
      <c r="U6251">
        <v>4</v>
      </c>
      <c r="V6251">
        <v>1</v>
      </c>
      <c r="W6251">
        <v>3.140331327621896</v>
      </c>
      <c r="X6251">
        <v>486.19096549229886</v>
      </c>
      <c r="Y6251">
        <v>430.5042747457087</v>
      </c>
      <c r="Z6251">
        <v>385.11848433991912</v>
      </c>
      <c r="AA6251">
        <v>108.67032323167616</v>
      </c>
      <c r="AB6251">
        <v>66.471778125228241</v>
      </c>
      <c r="AC6251">
        <v>1.6484356327197514</v>
      </c>
      <c r="AD6251">
        <v>3.0716721341864401</v>
      </c>
      <c r="AE6251">
        <v>1484.8162650293591</v>
      </c>
    </row>
    <row r="6252" spans="1:31" x14ac:dyDescent="0.25">
      <c r="A6252">
        <v>2372181</v>
      </c>
      <c r="B6252">
        <v>1</v>
      </c>
      <c r="C6252" t="s">
        <v>80</v>
      </c>
      <c r="D6252" t="s">
        <v>110</v>
      </c>
      <c r="E6252" t="s">
        <v>148</v>
      </c>
      <c r="F6252" t="s">
        <v>16116</v>
      </c>
      <c r="G6252" t="s">
        <v>160</v>
      </c>
      <c r="H6252" t="s">
        <v>151</v>
      </c>
      <c r="I6252" t="s">
        <v>136</v>
      </c>
      <c r="J6252" t="s">
        <v>137</v>
      </c>
      <c r="K6252" t="s">
        <v>138</v>
      </c>
      <c r="L6252" t="s">
        <v>17899</v>
      </c>
      <c r="M6252" t="s">
        <v>17900</v>
      </c>
      <c r="N6252">
        <v>2.134166666</v>
      </c>
      <c r="O6252">
        <v>0</v>
      </c>
      <c r="P6252">
        <v>1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</row>
    <row r="6253" spans="1:31" x14ac:dyDescent="0.25">
      <c r="A6253">
        <v>2372324</v>
      </c>
      <c r="B6253">
        <v>1</v>
      </c>
      <c r="C6253" t="s">
        <v>81</v>
      </c>
      <c r="D6253" t="s">
        <v>113</v>
      </c>
      <c r="E6253" t="s">
        <v>171</v>
      </c>
      <c r="F6253" t="s">
        <v>1130</v>
      </c>
      <c r="G6253" t="s">
        <v>168</v>
      </c>
      <c r="H6253" t="s">
        <v>135</v>
      </c>
      <c r="I6253" t="s">
        <v>136</v>
      </c>
      <c r="J6253" t="s">
        <v>137</v>
      </c>
      <c r="K6253" t="s">
        <v>138</v>
      </c>
      <c r="L6253" t="s">
        <v>17901</v>
      </c>
      <c r="M6253" t="s">
        <v>17902</v>
      </c>
      <c r="N6253">
        <v>0.66749999999999998</v>
      </c>
      <c r="O6253">
        <v>0</v>
      </c>
      <c r="P6253">
        <v>0</v>
      </c>
      <c r="Q6253">
        <v>0</v>
      </c>
      <c r="R6253">
        <v>0</v>
      </c>
      <c r="S6253">
        <v>1</v>
      </c>
      <c r="T6253">
        <v>12</v>
      </c>
      <c r="U6253">
        <v>2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1.245191211374</v>
      </c>
      <c r="AB6253">
        <v>15.990615904791623</v>
      </c>
      <c r="AC6253">
        <v>484.16671552143555</v>
      </c>
      <c r="AD6253">
        <v>0</v>
      </c>
      <c r="AE6253">
        <v>501.40252263760118</v>
      </c>
    </row>
    <row r="6254" spans="1:31" x14ac:dyDescent="0.25">
      <c r="A6254">
        <v>2371826</v>
      </c>
      <c r="B6254">
        <v>1</v>
      </c>
      <c r="C6254" t="s">
        <v>81</v>
      </c>
      <c r="D6254" t="s">
        <v>112</v>
      </c>
      <c r="E6254" t="s">
        <v>148</v>
      </c>
      <c r="F6254" t="s">
        <v>17903</v>
      </c>
      <c r="G6254" t="s">
        <v>240</v>
      </c>
      <c r="H6254" t="s">
        <v>151</v>
      </c>
      <c r="I6254" t="s">
        <v>136</v>
      </c>
      <c r="J6254" t="s">
        <v>137</v>
      </c>
      <c r="K6254" t="s">
        <v>138</v>
      </c>
      <c r="L6254" t="s">
        <v>17699</v>
      </c>
      <c r="M6254" t="s">
        <v>17904</v>
      </c>
      <c r="N6254">
        <v>1.602777777</v>
      </c>
      <c r="O6254">
        <v>0</v>
      </c>
      <c r="P6254">
        <v>1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0.17797348907959001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0.17797348907959001</v>
      </c>
    </row>
    <row r="6255" spans="1:31" x14ac:dyDescent="0.25">
      <c r="A6255">
        <v>2372075</v>
      </c>
      <c r="B6255">
        <v>1</v>
      </c>
      <c r="C6255" t="s">
        <v>81</v>
      </c>
      <c r="D6255" t="s">
        <v>112</v>
      </c>
      <c r="E6255" t="s">
        <v>320</v>
      </c>
      <c r="F6255" t="s">
        <v>14692</v>
      </c>
      <c r="G6255" t="s">
        <v>168</v>
      </c>
      <c r="H6255" t="s">
        <v>135</v>
      </c>
      <c r="I6255" t="s">
        <v>136</v>
      </c>
      <c r="J6255" t="s">
        <v>137</v>
      </c>
      <c r="K6255" t="s">
        <v>138</v>
      </c>
      <c r="L6255" t="s">
        <v>17905</v>
      </c>
      <c r="M6255" t="s">
        <v>17906</v>
      </c>
      <c r="N6255">
        <v>0.31109722200000001</v>
      </c>
      <c r="O6255">
        <v>0</v>
      </c>
      <c r="P6255">
        <v>441</v>
      </c>
      <c r="Q6255">
        <v>19</v>
      </c>
      <c r="R6255">
        <v>200</v>
      </c>
      <c r="S6255">
        <v>16</v>
      </c>
      <c r="T6255">
        <v>77</v>
      </c>
      <c r="U6255">
        <v>4</v>
      </c>
      <c r="V6255">
        <v>0</v>
      </c>
      <c r="W6255">
        <v>0</v>
      </c>
      <c r="X6255">
        <v>36.333433546291431</v>
      </c>
      <c r="Y6255">
        <v>311.84909697757683</v>
      </c>
      <c r="Z6255">
        <v>521.07930324996858</v>
      </c>
      <c r="AA6255">
        <v>81.984741711778398</v>
      </c>
      <c r="AB6255">
        <v>51.046452707025523</v>
      </c>
      <c r="AC6255">
        <v>1052.0139346599506</v>
      </c>
      <c r="AD6255">
        <v>0</v>
      </c>
      <c r="AE6255">
        <v>2054.3069628525914</v>
      </c>
    </row>
    <row r="6256" spans="1:31" x14ac:dyDescent="0.25">
      <c r="A6256">
        <v>2372270</v>
      </c>
      <c r="B6256">
        <v>1</v>
      </c>
      <c r="C6256" t="s">
        <v>80</v>
      </c>
      <c r="D6256" t="s">
        <v>107</v>
      </c>
      <c r="E6256" t="s">
        <v>166</v>
      </c>
      <c r="F6256" t="s">
        <v>14808</v>
      </c>
      <c r="G6256" t="s">
        <v>168</v>
      </c>
      <c r="H6256" t="s">
        <v>135</v>
      </c>
      <c r="I6256" t="s">
        <v>136</v>
      </c>
      <c r="J6256" t="s">
        <v>137</v>
      </c>
      <c r="K6256" t="s">
        <v>138</v>
      </c>
      <c r="L6256" t="s">
        <v>17907</v>
      </c>
      <c r="M6256" t="s">
        <v>17908</v>
      </c>
      <c r="N6256">
        <v>2.8194444440000002</v>
      </c>
      <c r="O6256">
        <v>3</v>
      </c>
      <c r="P6256">
        <v>235</v>
      </c>
      <c r="Q6256">
        <v>67</v>
      </c>
      <c r="R6256">
        <v>107</v>
      </c>
      <c r="S6256">
        <v>27</v>
      </c>
      <c r="T6256">
        <v>32</v>
      </c>
      <c r="U6256">
        <v>2</v>
      </c>
      <c r="V6256">
        <v>0</v>
      </c>
      <c r="W6256">
        <v>2.4908352702709666</v>
      </c>
      <c r="X6256">
        <v>123.63799934941453</v>
      </c>
      <c r="Y6256">
        <v>1165.2887523123336</v>
      </c>
      <c r="Z6256">
        <v>416.71905842756689</v>
      </c>
      <c r="AA6256">
        <v>246.48565205842891</v>
      </c>
      <c r="AB6256">
        <v>138.94189147378154</v>
      </c>
      <c r="AC6256">
        <v>7.2766432043472706</v>
      </c>
      <c r="AD6256">
        <v>0</v>
      </c>
      <c r="AE6256">
        <v>2100.8408320961439</v>
      </c>
    </row>
    <row r="6257" spans="1:31" x14ac:dyDescent="0.25">
      <c r="A6257">
        <v>2372247</v>
      </c>
      <c r="B6257">
        <v>1</v>
      </c>
      <c r="C6257" t="s">
        <v>81</v>
      </c>
      <c r="D6257" t="s">
        <v>114</v>
      </c>
      <c r="E6257" t="s">
        <v>154</v>
      </c>
      <c r="F6257" t="s">
        <v>17909</v>
      </c>
      <c r="G6257" t="s">
        <v>299</v>
      </c>
      <c r="H6257" t="s">
        <v>151</v>
      </c>
      <c r="I6257" t="s">
        <v>136</v>
      </c>
      <c r="J6257" t="s">
        <v>137</v>
      </c>
      <c r="K6257" t="s">
        <v>138</v>
      </c>
      <c r="L6257" t="s">
        <v>17910</v>
      </c>
      <c r="M6257" t="s">
        <v>17911</v>
      </c>
      <c r="N6257">
        <v>2.2627777770000002</v>
      </c>
      <c r="O6257">
        <v>0</v>
      </c>
      <c r="P6257">
        <v>16</v>
      </c>
      <c r="Q6257">
        <v>0</v>
      </c>
      <c r="R6257">
        <v>4</v>
      </c>
      <c r="S6257">
        <v>0</v>
      </c>
      <c r="T6257">
        <v>2</v>
      </c>
      <c r="U6257">
        <v>0</v>
      </c>
      <c r="V6257">
        <v>0</v>
      </c>
      <c r="W6257">
        <v>0</v>
      </c>
      <c r="X6257">
        <v>8.3297715575616618</v>
      </c>
      <c r="Y6257">
        <v>0</v>
      </c>
      <c r="Z6257">
        <v>7.8151967086034002</v>
      </c>
      <c r="AA6257">
        <v>0</v>
      </c>
      <c r="AB6257">
        <v>0.45369490391897394</v>
      </c>
      <c r="AC6257">
        <v>0</v>
      </c>
      <c r="AD6257">
        <v>0</v>
      </c>
      <c r="AE6257">
        <v>16.598663170084038</v>
      </c>
    </row>
    <row r="6258" spans="1:31" x14ac:dyDescent="0.25">
      <c r="A6258">
        <v>2371915</v>
      </c>
      <c r="B6258">
        <v>1</v>
      </c>
      <c r="C6258" t="s">
        <v>81</v>
      </c>
      <c r="D6258" t="s">
        <v>123</v>
      </c>
      <c r="E6258" t="s">
        <v>225</v>
      </c>
      <c r="F6258" t="s">
        <v>17912</v>
      </c>
      <c r="G6258" t="s">
        <v>181</v>
      </c>
      <c r="H6258" t="s">
        <v>151</v>
      </c>
      <c r="I6258" t="s">
        <v>136</v>
      </c>
      <c r="J6258" t="s">
        <v>3</v>
      </c>
      <c r="K6258" t="s">
        <v>138</v>
      </c>
      <c r="L6258" t="s">
        <v>17913</v>
      </c>
      <c r="M6258" t="s">
        <v>17914</v>
      </c>
      <c r="N6258">
        <v>2.8144444439999998</v>
      </c>
      <c r="O6258">
        <v>0</v>
      </c>
      <c r="P6258">
        <v>33</v>
      </c>
      <c r="Q6258">
        <v>0</v>
      </c>
      <c r="R6258">
        <v>0</v>
      </c>
      <c r="S6258">
        <v>0</v>
      </c>
      <c r="T6258">
        <v>1</v>
      </c>
      <c r="U6258">
        <v>0</v>
      </c>
      <c r="V6258">
        <v>0</v>
      </c>
      <c r="W6258">
        <v>0</v>
      </c>
      <c r="X6258">
        <v>11.728817843242462</v>
      </c>
      <c r="Y6258">
        <v>0</v>
      </c>
      <c r="Z6258">
        <v>0</v>
      </c>
      <c r="AA6258">
        <v>0</v>
      </c>
      <c r="AB6258">
        <v>7.5207464902507777</v>
      </c>
      <c r="AC6258">
        <v>0</v>
      </c>
      <c r="AD6258">
        <v>0</v>
      </c>
      <c r="AE6258">
        <v>19.24956433349324</v>
      </c>
    </row>
    <row r="6259" spans="1:31" x14ac:dyDescent="0.25">
      <c r="A6259">
        <v>2372061</v>
      </c>
      <c r="B6259">
        <v>1</v>
      </c>
      <c r="C6259" t="s">
        <v>80</v>
      </c>
      <c r="D6259" t="s">
        <v>96</v>
      </c>
      <c r="E6259" t="s">
        <v>166</v>
      </c>
      <c r="F6259" t="s">
        <v>17915</v>
      </c>
      <c r="G6259" t="s">
        <v>134</v>
      </c>
      <c r="H6259" t="s">
        <v>135</v>
      </c>
      <c r="I6259" t="s">
        <v>136</v>
      </c>
      <c r="J6259" t="s">
        <v>137</v>
      </c>
      <c r="K6259" t="s">
        <v>138</v>
      </c>
      <c r="L6259" t="s">
        <v>17916</v>
      </c>
      <c r="M6259" t="s">
        <v>17917</v>
      </c>
      <c r="N6259">
        <v>4.4022222219999998</v>
      </c>
      <c r="O6259">
        <v>2</v>
      </c>
      <c r="P6259">
        <v>103</v>
      </c>
      <c r="Q6259">
        <v>3</v>
      </c>
      <c r="R6259">
        <v>0</v>
      </c>
      <c r="S6259">
        <v>7</v>
      </c>
      <c r="T6259">
        <v>1</v>
      </c>
      <c r="U6259">
        <v>0</v>
      </c>
      <c r="V6259">
        <v>0</v>
      </c>
      <c r="W6259">
        <v>18.045537746919216</v>
      </c>
      <c r="X6259">
        <v>166.56277492722313</v>
      </c>
      <c r="Y6259">
        <v>26.368190666898606</v>
      </c>
      <c r="Z6259">
        <v>0</v>
      </c>
      <c r="AA6259">
        <v>1184.0574185480421</v>
      </c>
      <c r="AB6259">
        <v>86.846087671292238</v>
      </c>
      <c r="AC6259">
        <v>0</v>
      </c>
      <c r="AD6259">
        <v>0</v>
      </c>
      <c r="AE6259">
        <v>1481.8800095603754</v>
      </c>
    </row>
    <row r="6260" spans="1:31" x14ac:dyDescent="0.25">
      <c r="A6260">
        <v>2371815</v>
      </c>
      <c r="B6260">
        <v>1</v>
      </c>
      <c r="C6260" t="s">
        <v>80</v>
      </c>
      <c r="D6260" t="s">
        <v>102</v>
      </c>
      <c r="E6260" t="s">
        <v>171</v>
      </c>
      <c r="F6260" t="s">
        <v>17918</v>
      </c>
      <c r="G6260" t="s">
        <v>244</v>
      </c>
      <c r="H6260" t="s">
        <v>135</v>
      </c>
      <c r="I6260" t="s">
        <v>136</v>
      </c>
      <c r="J6260" t="s">
        <v>137</v>
      </c>
      <c r="K6260" t="s">
        <v>245</v>
      </c>
      <c r="L6260" t="s">
        <v>17919</v>
      </c>
      <c r="M6260" t="s">
        <v>17920</v>
      </c>
      <c r="N6260">
        <v>3.2549999999999999</v>
      </c>
      <c r="O6260">
        <v>0</v>
      </c>
      <c r="P6260">
        <v>32</v>
      </c>
      <c r="Q6260">
        <v>0</v>
      </c>
      <c r="R6260">
        <v>0</v>
      </c>
      <c r="S6260">
        <v>0</v>
      </c>
      <c r="T6260">
        <v>6</v>
      </c>
      <c r="U6260">
        <v>0</v>
      </c>
      <c r="V6260">
        <v>0</v>
      </c>
      <c r="W6260">
        <v>0</v>
      </c>
      <c r="X6260">
        <v>22.516967064935912</v>
      </c>
      <c r="Y6260">
        <v>0</v>
      </c>
      <c r="Z6260">
        <v>0</v>
      </c>
      <c r="AA6260">
        <v>0</v>
      </c>
      <c r="AB6260">
        <v>29.412827860531941</v>
      </c>
      <c r="AC6260">
        <v>0</v>
      </c>
      <c r="AD6260">
        <v>0</v>
      </c>
      <c r="AE6260">
        <v>51.929794925467853</v>
      </c>
    </row>
    <row r="6261" spans="1:31" x14ac:dyDescent="0.25">
      <c r="A6261">
        <v>2371706</v>
      </c>
      <c r="B6261">
        <v>1</v>
      </c>
      <c r="C6261" t="s">
        <v>81</v>
      </c>
      <c r="D6261" t="s">
        <v>127</v>
      </c>
      <c r="E6261" t="s">
        <v>154</v>
      </c>
      <c r="F6261" t="s">
        <v>17921</v>
      </c>
      <c r="G6261" t="s">
        <v>299</v>
      </c>
      <c r="H6261" t="s">
        <v>151</v>
      </c>
      <c r="I6261" t="s">
        <v>136</v>
      </c>
      <c r="J6261" t="s">
        <v>137</v>
      </c>
      <c r="K6261" t="s">
        <v>138</v>
      </c>
      <c r="L6261" t="s">
        <v>17922</v>
      </c>
      <c r="M6261" t="s">
        <v>17923</v>
      </c>
      <c r="N6261">
        <v>1.4675</v>
      </c>
      <c r="O6261">
        <v>0</v>
      </c>
      <c r="P6261">
        <v>274</v>
      </c>
      <c r="Q6261">
        <v>0</v>
      </c>
      <c r="R6261">
        <v>0</v>
      </c>
      <c r="S6261">
        <v>0</v>
      </c>
      <c r="T6261">
        <v>17</v>
      </c>
      <c r="U6261">
        <v>0</v>
      </c>
      <c r="V6261">
        <v>0</v>
      </c>
      <c r="W6261">
        <v>0</v>
      </c>
      <c r="X6261">
        <v>108.77342255883374</v>
      </c>
      <c r="Y6261">
        <v>0</v>
      </c>
      <c r="Z6261">
        <v>0</v>
      </c>
      <c r="AA6261">
        <v>0</v>
      </c>
      <c r="AB6261">
        <v>22.083749498499557</v>
      </c>
      <c r="AC6261">
        <v>0</v>
      </c>
      <c r="AD6261">
        <v>0</v>
      </c>
      <c r="AE6261">
        <v>130.85717205733329</v>
      </c>
    </row>
    <row r="6262" spans="1:31" x14ac:dyDescent="0.25">
      <c r="A6262">
        <v>2372001</v>
      </c>
      <c r="B6262">
        <v>1</v>
      </c>
      <c r="C6262" t="s">
        <v>80</v>
      </c>
      <c r="D6262" t="s">
        <v>98</v>
      </c>
      <c r="E6262" t="s">
        <v>225</v>
      </c>
      <c r="F6262" t="s">
        <v>17924</v>
      </c>
      <c r="G6262" t="s">
        <v>4184</v>
      </c>
      <c r="H6262" t="s">
        <v>151</v>
      </c>
      <c r="I6262" t="s">
        <v>136</v>
      </c>
      <c r="J6262" t="s">
        <v>137</v>
      </c>
      <c r="K6262" t="s">
        <v>138</v>
      </c>
      <c r="L6262" t="s">
        <v>17925</v>
      </c>
      <c r="M6262" t="s">
        <v>17926</v>
      </c>
      <c r="N6262">
        <v>1.2438888880000001</v>
      </c>
      <c r="O6262">
        <v>0</v>
      </c>
      <c r="P6262">
        <v>16</v>
      </c>
      <c r="Q6262">
        <v>0</v>
      </c>
      <c r="R6262">
        <v>7</v>
      </c>
      <c r="S6262">
        <v>0</v>
      </c>
      <c r="T6262">
        <v>9</v>
      </c>
      <c r="U6262">
        <v>0</v>
      </c>
      <c r="V6262">
        <v>0</v>
      </c>
      <c r="W6262">
        <v>0</v>
      </c>
      <c r="X6262">
        <v>7.1603667810196256</v>
      </c>
      <c r="Y6262">
        <v>0</v>
      </c>
      <c r="Z6262">
        <v>13.69566235361723</v>
      </c>
      <c r="AA6262">
        <v>0</v>
      </c>
      <c r="AB6262">
        <v>22.927927215279677</v>
      </c>
      <c r="AC6262">
        <v>0</v>
      </c>
      <c r="AD6262">
        <v>0</v>
      </c>
      <c r="AE6262">
        <v>43.783956349916537</v>
      </c>
    </row>
    <row r="6263" spans="1:31" x14ac:dyDescent="0.25">
      <c r="A6263">
        <v>2372101</v>
      </c>
      <c r="B6263">
        <v>1</v>
      </c>
      <c r="C6263" t="s">
        <v>81</v>
      </c>
      <c r="D6263" t="s">
        <v>122</v>
      </c>
      <c r="E6263" t="s">
        <v>166</v>
      </c>
      <c r="F6263" t="s">
        <v>4382</v>
      </c>
      <c r="G6263" t="s">
        <v>168</v>
      </c>
      <c r="H6263" t="s">
        <v>135</v>
      </c>
      <c r="I6263" t="s">
        <v>136</v>
      </c>
      <c r="J6263" t="s">
        <v>137</v>
      </c>
      <c r="K6263" t="s">
        <v>138</v>
      </c>
      <c r="L6263" t="s">
        <v>17927</v>
      </c>
      <c r="M6263" t="s">
        <v>17928</v>
      </c>
      <c r="N6263">
        <v>0.19555555499999999</v>
      </c>
      <c r="O6263">
        <v>6</v>
      </c>
      <c r="P6263">
        <v>4021</v>
      </c>
      <c r="Q6263">
        <v>92</v>
      </c>
      <c r="R6263">
        <v>151</v>
      </c>
      <c r="S6263">
        <v>51</v>
      </c>
      <c r="T6263">
        <v>386</v>
      </c>
      <c r="U6263">
        <v>5</v>
      </c>
      <c r="V6263">
        <v>1</v>
      </c>
      <c r="W6263">
        <v>0.44802332363536002</v>
      </c>
      <c r="X6263">
        <v>149.71730214455019</v>
      </c>
      <c r="Y6263">
        <v>93.676502527781835</v>
      </c>
      <c r="Z6263">
        <v>43.069949893804321</v>
      </c>
      <c r="AA6263">
        <v>314.39455870439861</v>
      </c>
      <c r="AB6263">
        <v>69.219532438432395</v>
      </c>
      <c r="AC6263">
        <v>112.76328634964449</v>
      </c>
      <c r="AD6263">
        <v>35.232615601157335</v>
      </c>
      <c r="AE6263">
        <v>818.52177098340451</v>
      </c>
    </row>
    <row r="6264" spans="1:31" x14ac:dyDescent="0.25">
      <c r="A6264">
        <v>2372356</v>
      </c>
      <c r="B6264">
        <v>1</v>
      </c>
      <c r="C6264" t="s">
        <v>80</v>
      </c>
      <c r="D6264" t="s">
        <v>102</v>
      </c>
      <c r="E6264" t="s">
        <v>166</v>
      </c>
      <c r="F6264" t="s">
        <v>10610</v>
      </c>
      <c r="G6264" t="s">
        <v>168</v>
      </c>
      <c r="H6264" t="s">
        <v>135</v>
      </c>
      <c r="I6264" t="s">
        <v>136</v>
      </c>
      <c r="J6264" t="s">
        <v>137</v>
      </c>
      <c r="K6264" t="s">
        <v>138</v>
      </c>
      <c r="L6264" t="s">
        <v>17929</v>
      </c>
      <c r="M6264" t="s">
        <v>17930</v>
      </c>
      <c r="N6264">
        <v>7.2499999999999995E-2</v>
      </c>
      <c r="O6264">
        <v>1</v>
      </c>
      <c r="P6264">
        <v>995</v>
      </c>
      <c r="Q6264">
        <v>2</v>
      </c>
      <c r="R6264">
        <v>16</v>
      </c>
      <c r="S6264">
        <v>5</v>
      </c>
      <c r="T6264">
        <v>75</v>
      </c>
      <c r="U6264">
        <v>0</v>
      </c>
      <c r="V6264">
        <v>0</v>
      </c>
      <c r="W6264">
        <v>8.5658413374379988E-2</v>
      </c>
      <c r="X6264">
        <v>13.076990053839037</v>
      </c>
      <c r="Y6264">
        <v>0.23645053507879499</v>
      </c>
      <c r="Z6264">
        <v>1.9663287226904844</v>
      </c>
      <c r="AA6264">
        <v>0.66451829728687484</v>
      </c>
      <c r="AB6264">
        <v>3.2591645896117192</v>
      </c>
      <c r="AC6264">
        <v>0</v>
      </c>
      <c r="AD6264">
        <v>0</v>
      </c>
      <c r="AE6264">
        <v>19.289110611881288</v>
      </c>
    </row>
    <row r="6265" spans="1:31" x14ac:dyDescent="0.25">
      <c r="A6265">
        <v>2372207</v>
      </c>
      <c r="B6265">
        <v>1</v>
      </c>
      <c r="C6265" t="s">
        <v>81</v>
      </c>
      <c r="D6265" t="s">
        <v>114</v>
      </c>
      <c r="E6265" t="s">
        <v>166</v>
      </c>
      <c r="F6265" t="s">
        <v>16041</v>
      </c>
      <c r="G6265" t="s">
        <v>168</v>
      </c>
      <c r="H6265" t="s">
        <v>135</v>
      </c>
      <c r="I6265" t="s">
        <v>136</v>
      </c>
      <c r="J6265" t="s">
        <v>137</v>
      </c>
      <c r="K6265" t="s">
        <v>138</v>
      </c>
      <c r="L6265" t="s">
        <v>17931</v>
      </c>
      <c r="M6265" t="s">
        <v>17932</v>
      </c>
      <c r="N6265">
        <v>8.7222222000000002E-2</v>
      </c>
      <c r="O6265">
        <v>0</v>
      </c>
      <c r="P6265">
        <v>771</v>
      </c>
      <c r="Q6265">
        <v>1</v>
      </c>
      <c r="R6265">
        <v>19</v>
      </c>
      <c r="S6265">
        <v>8</v>
      </c>
      <c r="T6265">
        <v>81</v>
      </c>
      <c r="U6265">
        <v>1</v>
      </c>
      <c r="V6265">
        <v>0</v>
      </c>
      <c r="W6265">
        <v>0</v>
      </c>
      <c r="X6265">
        <v>9.1260003652892507</v>
      </c>
      <c r="Y6265">
        <v>0.14056206110639002</v>
      </c>
      <c r="Z6265">
        <v>0.51766093348914</v>
      </c>
      <c r="AA6265">
        <v>1.3645576566829667</v>
      </c>
      <c r="AB6265">
        <v>2.8336850575222914</v>
      </c>
      <c r="AC6265">
        <v>11.948418086458702</v>
      </c>
      <c r="AD6265">
        <v>0</v>
      </c>
      <c r="AE6265">
        <v>25.930884160548743</v>
      </c>
    </row>
    <row r="6266" spans="1:31" x14ac:dyDescent="0.25">
      <c r="A6266">
        <v>2371809</v>
      </c>
      <c r="B6266">
        <v>1</v>
      </c>
      <c r="C6266" t="s">
        <v>81</v>
      </c>
      <c r="D6266" t="s">
        <v>112</v>
      </c>
      <c r="E6266" t="s">
        <v>225</v>
      </c>
      <c r="F6266" t="s">
        <v>17933</v>
      </c>
      <c r="G6266" t="s">
        <v>219</v>
      </c>
      <c r="H6266" t="s">
        <v>151</v>
      </c>
      <c r="I6266" t="s">
        <v>136</v>
      </c>
      <c r="J6266" t="s">
        <v>137</v>
      </c>
      <c r="K6266" t="s">
        <v>138</v>
      </c>
      <c r="L6266" t="s">
        <v>17934</v>
      </c>
      <c r="M6266" t="s">
        <v>17935</v>
      </c>
      <c r="N6266">
        <v>6.8988888880000001</v>
      </c>
      <c r="O6266">
        <v>0</v>
      </c>
      <c r="P6266">
        <v>19</v>
      </c>
      <c r="Q6266">
        <v>0</v>
      </c>
      <c r="R6266">
        <v>1</v>
      </c>
      <c r="S6266">
        <v>0</v>
      </c>
      <c r="T6266">
        <v>1</v>
      </c>
      <c r="U6266">
        <v>0</v>
      </c>
      <c r="V6266">
        <v>0</v>
      </c>
      <c r="W6266">
        <v>0</v>
      </c>
      <c r="X6266">
        <v>21.561415347354814</v>
      </c>
      <c r="Y6266">
        <v>0</v>
      </c>
      <c r="Z6266">
        <v>0.53727233046822498</v>
      </c>
      <c r="AA6266">
        <v>0</v>
      </c>
      <c r="AB6266">
        <v>0</v>
      </c>
      <c r="AC6266">
        <v>0</v>
      </c>
      <c r="AD6266">
        <v>0</v>
      </c>
      <c r="AE6266">
        <v>22.098687677823037</v>
      </c>
    </row>
    <row r="6267" spans="1:31" x14ac:dyDescent="0.25">
      <c r="A6267">
        <v>2372253</v>
      </c>
      <c r="B6267">
        <v>1</v>
      </c>
      <c r="C6267" t="s">
        <v>81</v>
      </c>
      <c r="D6267" t="s">
        <v>112</v>
      </c>
      <c r="E6267" t="s">
        <v>132</v>
      </c>
      <c r="F6267" t="s">
        <v>13583</v>
      </c>
      <c r="G6267" t="s">
        <v>816</v>
      </c>
      <c r="H6267" t="s">
        <v>135</v>
      </c>
      <c r="I6267" t="s">
        <v>136</v>
      </c>
      <c r="J6267" t="s">
        <v>137</v>
      </c>
      <c r="K6267" t="s">
        <v>138</v>
      </c>
      <c r="L6267" t="s">
        <v>17936</v>
      </c>
      <c r="M6267" t="s">
        <v>17937</v>
      </c>
      <c r="N6267">
        <v>6.9138888879999998</v>
      </c>
      <c r="O6267">
        <v>0</v>
      </c>
      <c r="P6267">
        <v>40</v>
      </c>
      <c r="Q6267">
        <v>9</v>
      </c>
      <c r="R6267">
        <v>53</v>
      </c>
      <c r="S6267">
        <v>9</v>
      </c>
      <c r="T6267">
        <v>10</v>
      </c>
      <c r="U6267">
        <v>0</v>
      </c>
      <c r="V6267">
        <v>1</v>
      </c>
      <c r="W6267">
        <v>0</v>
      </c>
      <c r="X6267">
        <v>128.84194787154681</v>
      </c>
      <c r="Y6267">
        <v>72.450815521127211</v>
      </c>
      <c r="Z6267">
        <v>159.64235731373483</v>
      </c>
      <c r="AA6267">
        <v>1090.069277468627</v>
      </c>
      <c r="AB6267">
        <v>18.597168635650817</v>
      </c>
      <c r="AC6267">
        <v>0</v>
      </c>
      <c r="AD6267">
        <v>4.1363448188683227</v>
      </c>
      <c r="AE6267">
        <v>1473.7379116295551</v>
      </c>
    </row>
    <row r="6268" spans="1:31" x14ac:dyDescent="0.25">
      <c r="A6268">
        <v>2371712</v>
      </c>
      <c r="B6268">
        <v>1</v>
      </c>
      <c r="C6268" t="s">
        <v>81</v>
      </c>
      <c r="D6268" t="s">
        <v>121</v>
      </c>
      <c r="E6268" t="s">
        <v>225</v>
      </c>
      <c r="F6268" t="s">
        <v>17938</v>
      </c>
      <c r="G6268" t="s">
        <v>219</v>
      </c>
      <c r="H6268" t="s">
        <v>151</v>
      </c>
      <c r="I6268" t="s">
        <v>136</v>
      </c>
      <c r="J6268" t="s">
        <v>137</v>
      </c>
      <c r="K6268" t="s">
        <v>138</v>
      </c>
      <c r="L6268" t="s">
        <v>17939</v>
      </c>
      <c r="M6268" t="s">
        <v>17940</v>
      </c>
      <c r="N6268">
        <v>2.5241666660000002</v>
      </c>
      <c r="O6268">
        <v>0</v>
      </c>
      <c r="P6268">
        <v>7</v>
      </c>
      <c r="Q6268">
        <v>0</v>
      </c>
      <c r="R6268">
        <v>1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1.8147642032986131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1.8147642032986131</v>
      </c>
    </row>
    <row r="6269" spans="1:31" x14ac:dyDescent="0.25">
      <c r="A6269">
        <v>2371998</v>
      </c>
      <c r="B6269">
        <v>1</v>
      </c>
      <c r="C6269" t="s">
        <v>80</v>
      </c>
      <c r="D6269" t="s">
        <v>93</v>
      </c>
      <c r="E6269" t="s">
        <v>166</v>
      </c>
      <c r="F6269" t="s">
        <v>17941</v>
      </c>
      <c r="G6269" t="s">
        <v>244</v>
      </c>
      <c r="H6269" t="s">
        <v>135</v>
      </c>
      <c r="I6269" t="s">
        <v>136</v>
      </c>
      <c r="J6269" t="s">
        <v>137</v>
      </c>
      <c r="K6269" t="s">
        <v>245</v>
      </c>
      <c r="L6269" t="s">
        <v>17942</v>
      </c>
      <c r="M6269" t="s">
        <v>17943</v>
      </c>
      <c r="N6269">
        <v>5.5102777769999998</v>
      </c>
      <c r="O6269">
        <v>0</v>
      </c>
      <c r="P6269">
        <v>244</v>
      </c>
      <c r="Q6269">
        <v>2</v>
      </c>
      <c r="R6269">
        <v>163</v>
      </c>
      <c r="S6269">
        <v>0</v>
      </c>
      <c r="T6269">
        <v>96</v>
      </c>
      <c r="U6269">
        <v>0</v>
      </c>
      <c r="V6269">
        <v>0</v>
      </c>
      <c r="W6269">
        <v>0</v>
      </c>
      <c r="X6269">
        <v>394.09214340686208</v>
      </c>
      <c r="Y6269">
        <v>18.464639903389951</v>
      </c>
      <c r="Z6269">
        <v>1221.4198640850939</v>
      </c>
      <c r="AA6269">
        <v>0</v>
      </c>
      <c r="AB6269">
        <v>827.26458729272383</v>
      </c>
      <c r="AC6269">
        <v>0</v>
      </c>
      <c r="AD6269">
        <v>0</v>
      </c>
      <c r="AE6269">
        <v>2461.2412346880697</v>
      </c>
    </row>
    <row r="6270" spans="1:31" x14ac:dyDescent="0.25">
      <c r="A6270">
        <v>2372164</v>
      </c>
      <c r="B6270">
        <v>1</v>
      </c>
      <c r="C6270" t="s">
        <v>80</v>
      </c>
      <c r="D6270" t="s">
        <v>106</v>
      </c>
      <c r="E6270" t="s">
        <v>132</v>
      </c>
      <c r="F6270" t="s">
        <v>17944</v>
      </c>
      <c r="G6270" t="s">
        <v>142</v>
      </c>
      <c r="H6270" t="s">
        <v>135</v>
      </c>
      <c r="I6270" t="s">
        <v>136</v>
      </c>
      <c r="J6270" t="s">
        <v>137</v>
      </c>
      <c r="K6270" t="s">
        <v>138</v>
      </c>
      <c r="L6270" t="s">
        <v>17945</v>
      </c>
      <c r="M6270" t="s">
        <v>17946</v>
      </c>
      <c r="N6270">
        <v>2.8122222219999999</v>
      </c>
      <c r="O6270">
        <v>0</v>
      </c>
      <c r="P6270">
        <v>0</v>
      </c>
      <c r="Q6270">
        <v>0</v>
      </c>
      <c r="R6270">
        <v>6</v>
      </c>
      <c r="S6270">
        <v>0</v>
      </c>
      <c r="T6270">
        <v>4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105.89960752577907</v>
      </c>
      <c r="AA6270">
        <v>0</v>
      </c>
      <c r="AB6270">
        <v>67.298511744400344</v>
      </c>
      <c r="AC6270">
        <v>0</v>
      </c>
      <c r="AD6270">
        <v>0</v>
      </c>
      <c r="AE6270">
        <v>173.1981192701794</v>
      </c>
    </row>
    <row r="6271" spans="1:31" x14ac:dyDescent="0.25">
      <c r="A6271">
        <v>2371878</v>
      </c>
      <c r="B6271">
        <v>1</v>
      </c>
      <c r="C6271" t="s">
        <v>81</v>
      </c>
      <c r="D6271" t="s">
        <v>120</v>
      </c>
      <c r="E6271" t="s">
        <v>171</v>
      </c>
      <c r="F6271" t="s">
        <v>8465</v>
      </c>
      <c r="G6271" t="s">
        <v>168</v>
      </c>
      <c r="H6271" t="s">
        <v>135</v>
      </c>
      <c r="I6271" t="s">
        <v>136</v>
      </c>
      <c r="J6271" t="s">
        <v>137</v>
      </c>
      <c r="K6271" t="s">
        <v>138</v>
      </c>
      <c r="L6271" t="s">
        <v>17947</v>
      </c>
      <c r="M6271" t="s">
        <v>17948</v>
      </c>
      <c r="N6271">
        <v>1.1016666660000001</v>
      </c>
      <c r="O6271">
        <v>0</v>
      </c>
      <c r="P6271">
        <v>75</v>
      </c>
      <c r="Q6271">
        <v>41</v>
      </c>
      <c r="R6271">
        <v>2</v>
      </c>
      <c r="S6271">
        <v>14</v>
      </c>
      <c r="T6271">
        <v>3</v>
      </c>
      <c r="U6271">
        <v>0</v>
      </c>
      <c r="V6271">
        <v>0</v>
      </c>
      <c r="W6271">
        <v>0</v>
      </c>
      <c r="X6271">
        <v>32.227030388531816</v>
      </c>
      <c r="Y6271">
        <v>334.06215883893094</v>
      </c>
      <c r="Z6271">
        <v>5.1970228637346505</v>
      </c>
      <c r="AA6271">
        <v>60.466595987911226</v>
      </c>
      <c r="AB6271">
        <v>0.78892084009111108</v>
      </c>
      <c r="AC6271">
        <v>0</v>
      </c>
      <c r="AD6271">
        <v>0</v>
      </c>
      <c r="AE6271">
        <v>432.74172891919977</v>
      </c>
    </row>
    <row r="6272" spans="1:31" x14ac:dyDescent="0.25">
      <c r="A6272">
        <v>2372190</v>
      </c>
      <c r="B6272">
        <v>1</v>
      </c>
      <c r="C6272" t="s">
        <v>81</v>
      </c>
      <c r="D6272" t="s">
        <v>114</v>
      </c>
      <c r="E6272" t="s">
        <v>166</v>
      </c>
      <c r="F6272" t="s">
        <v>13607</v>
      </c>
      <c r="G6272" t="s">
        <v>168</v>
      </c>
      <c r="H6272" t="s">
        <v>135</v>
      </c>
      <c r="I6272" t="s">
        <v>136</v>
      </c>
      <c r="J6272" t="s">
        <v>137</v>
      </c>
      <c r="K6272" t="s">
        <v>138</v>
      </c>
      <c r="L6272" t="s">
        <v>17949</v>
      </c>
      <c r="M6272" t="s">
        <v>17950</v>
      </c>
      <c r="N6272">
        <v>1.0958333330000001</v>
      </c>
      <c r="O6272">
        <v>0</v>
      </c>
      <c r="P6272">
        <v>2172</v>
      </c>
      <c r="Q6272">
        <v>2</v>
      </c>
      <c r="R6272">
        <v>14</v>
      </c>
      <c r="S6272">
        <v>15</v>
      </c>
      <c r="T6272">
        <v>169</v>
      </c>
      <c r="U6272">
        <v>0</v>
      </c>
      <c r="V6272">
        <v>0</v>
      </c>
      <c r="W6272">
        <v>0</v>
      </c>
      <c r="X6272">
        <v>326.18858775053724</v>
      </c>
      <c r="Y6272">
        <v>3.3075745929885336</v>
      </c>
      <c r="Z6272">
        <v>7.4925282622113079</v>
      </c>
      <c r="AA6272">
        <v>27.945236305419691</v>
      </c>
      <c r="AB6272">
        <v>94.856912968391114</v>
      </c>
      <c r="AC6272">
        <v>0</v>
      </c>
      <c r="AD6272">
        <v>0</v>
      </c>
      <c r="AE6272">
        <v>459.79083987954789</v>
      </c>
    </row>
    <row r="6273" spans="1:31" x14ac:dyDescent="0.25">
      <c r="A6273">
        <v>2371898</v>
      </c>
      <c r="B6273">
        <v>1</v>
      </c>
      <c r="C6273" t="s">
        <v>81</v>
      </c>
      <c r="D6273" t="s">
        <v>127</v>
      </c>
      <c r="E6273" t="s">
        <v>166</v>
      </c>
      <c r="F6273" t="s">
        <v>17951</v>
      </c>
      <c r="G6273" t="s">
        <v>168</v>
      </c>
      <c r="H6273" t="s">
        <v>135</v>
      </c>
      <c r="I6273" t="s">
        <v>136</v>
      </c>
      <c r="J6273" t="s">
        <v>137</v>
      </c>
      <c r="K6273" t="s">
        <v>138</v>
      </c>
      <c r="L6273" t="s">
        <v>17952</v>
      </c>
      <c r="M6273" t="s">
        <v>17953</v>
      </c>
      <c r="N6273">
        <v>5.9933333329999998</v>
      </c>
      <c r="O6273">
        <v>0</v>
      </c>
      <c r="P6273">
        <v>21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40.30887338009174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40.30887338009174</v>
      </c>
    </row>
    <row r="6274" spans="1:31" x14ac:dyDescent="0.25">
      <c r="A6274">
        <v>2372170</v>
      </c>
      <c r="B6274">
        <v>1</v>
      </c>
      <c r="C6274" t="s">
        <v>80</v>
      </c>
      <c r="D6274" t="s">
        <v>92</v>
      </c>
      <c r="E6274" t="s">
        <v>132</v>
      </c>
      <c r="F6274" t="s">
        <v>17954</v>
      </c>
      <c r="G6274" t="s">
        <v>816</v>
      </c>
      <c r="H6274" t="s">
        <v>135</v>
      </c>
      <c r="I6274" t="s">
        <v>136</v>
      </c>
      <c r="J6274" t="s">
        <v>137</v>
      </c>
      <c r="K6274" t="s">
        <v>138</v>
      </c>
      <c r="L6274" t="s">
        <v>17955</v>
      </c>
      <c r="M6274" t="s">
        <v>17956</v>
      </c>
      <c r="N6274">
        <v>4.2522222220000003</v>
      </c>
      <c r="O6274">
        <v>0</v>
      </c>
      <c r="P6274">
        <v>170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252.82515882153942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252.82515882153942</v>
      </c>
    </row>
    <row r="6275" spans="1:31" x14ac:dyDescent="0.25">
      <c r="A6275">
        <v>2371978</v>
      </c>
      <c r="B6275">
        <v>1</v>
      </c>
      <c r="C6275" t="s">
        <v>80</v>
      </c>
      <c r="D6275" t="s">
        <v>94</v>
      </c>
      <c r="E6275" t="s">
        <v>148</v>
      </c>
      <c r="F6275" t="s">
        <v>17957</v>
      </c>
      <c r="G6275" t="s">
        <v>150</v>
      </c>
      <c r="H6275" t="s">
        <v>151</v>
      </c>
      <c r="I6275" t="s">
        <v>136</v>
      </c>
      <c r="J6275" t="s">
        <v>137</v>
      </c>
      <c r="K6275" t="s">
        <v>138</v>
      </c>
      <c r="L6275" t="s">
        <v>17958</v>
      </c>
      <c r="M6275" t="s">
        <v>17959</v>
      </c>
      <c r="N6275">
        <v>1.099444444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5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29.75460324232089</v>
      </c>
      <c r="AC6275">
        <v>0</v>
      </c>
      <c r="AD6275">
        <v>0</v>
      </c>
      <c r="AE6275">
        <v>29.75460324232089</v>
      </c>
    </row>
    <row r="6276" spans="1:31" x14ac:dyDescent="0.25">
      <c r="A6276">
        <v>2371729</v>
      </c>
      <c r="B6276">
        <v>1</v>
      </c>
      <c r="C6276" t="s">
        <v>81</v>
      </c>
      <c r="D6276" t="s">
        <v>121</v>
      </c>
      <c r="E6276" t="s">
        <v>225</v>
      </c>
      <c r="F6276" t="s">
        <v>3303</v>
      </c>
      <c r="G6276" t="s">
        <v>219</v>
      </c>
      <c r="H6276" t="s">
        <v>151</v>
      </c>
      <c r="I6276" t="s">
        <v>136</v>
      </c>
      <c r="J6276" t="s">
        <v>137</v>
      </c>
      <c r="K6276" t="s">
        <v>138</v>
      </c>
      <c r="L6276" t="s">
        <v>17960</v>
      </c>
      <c r="M6276" t="s">
        <v>17961</v>
      </c>
      <c r="N6276">
        <v>1.5438888879999999</v>
      </c>
      <c r="O6276">
        <v>0</v>
      </c>
      <c r="P6276">
        <v>1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0.3907002811754095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0.3907002811754095</v>
      </c>
    </row>
    <row r="6277" spans="1:31" x14ac:dyDescent="0.25">
      <c r="A6277">
        <v>2371686</v>
      </c>
      <c r="B6277">
        <v>1</v>
      </c>
      <c r="C6277" t="s">
        <v>81</v>
      </c>
      <c r="D6277" t="s">
        <v>123</v>
      </c>
      <c r="E6277" t="s">
        <v>171</v>
      </c>
      <c r="F6277" t="s">
        <v>17962</v>
      </c>
      <c r="G6277" t="s">
        <v>168</v>
      </c>
      <c r="H6277" t="s">
        <v>135</v>
      </c>
      <c r="I6277" t="s">
        <v>136</v>
      </c>
      <c r="J6277" t="s">
        <v>137</v>
      </c>
      <c r="K6277" t="s">
        <v>138</v>
      </c>
      <c r="L6277" t="s">
        <v>17963</v>
      </c>
      <c r="M6277" t="s">
        <v>17964</v>
      </c>
      <c r="N6277">
        <v>1.0674999999999999</v>
      </c>
      <c r="O6277">
        <v>4</v>
      </c>
      <c r="P6277">
        <v>375</v>
      </c>
      <c r="Q6277">
        <v>301</v>
      </c>
      <c r="R6277">
        <v>301</v>
      </c>
      <c r="S6277">
        <v>27</v>
      </c>
      <c r="T6277">
        <v>66</v>
      </c>
      <c r="U6277">
        <v>1</v>
      </c>
      <c r="V6277">
        <v>0</v>
      </c>
      <c r="W6277">
        <v>9.9204418998984352</v>
      </c>
      <c r="X6277">
        <v>105.84766339144856</v>
      </c>
      <c r="Y6277">
        <v>956.58607330555003</v>
      </c>
      <c r="Z6277">
        <v>777.56548090522563</v>
      </c>
      <c r="AA6277">
        <v>38.358782856892226</v>
      </c>
      <c r="AB6277">
        <v>50.756461654845502</v>
      </c>
      <c r="AC6277">
        <v>85.841705420309594</v>
      </c>
      <c r="AD6277">
        <v>0</v>
      </c>
      <c r="AE6277">
        <v>2024.8766094341699</v>
      </c>
    </row>
    <row r="6278" spans="1:31" x14ac:dyDescent="0.25">
      <c r="A6278">
        <v>2372184</v>
      </c>
      <c r="B6278">
        <v>1</v>
      </c>
      <c r="C6278" t="s">
        <v>80</v>
      </c>
      <c r="D6278" t="s">
        <v>96</v>
      </c>
      <c r="E6278" t="s">
        <v>148</v>
      </c>
      <c r="F6278" t="s">
        <v>17965</v>
      </c>
      <c r="G6278" t="s">
        <v>150</v>
      </c>
      <c r="H6278" t="s">
        <v>151</v>
      </c>
      <c r="I6278" t="s">
        <v>136</v>
      </c>
      <c r="J6278" t="s">
        <v>137</v>
      </c>
      <c r="K6278" t="s">
        <v>138</v>
      </c>
      <c r="L6278" t="s">
        <v>17966</v>
      </c>
      <c r="M6278" t="s">
        <v>17967</v>
      </c>
      <c r="N6278">
        <v>2.613888888</v>
      </c>
      <c r="O6278">
        <v>0</v>
      </c>
      <c r="P6278">
        <v>1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0.35623789215094503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0.35623789215094503</v>
      </c>
    </row>
    <row r="6279" spans="1:31" x14ac:dyDescent="0.25">
      <c r="A6279">
        <v>2372084</v>
      </c>
      <c r="B6279">
        <v>1</v>
      </c>
      <c r="C6279" t="s">
        <v>81</v>
      </c>
      <c r="D6279" t="s">
        <v>120</v>
      </c>
      <c r="E6279" t="s">
        <v>166</v>
      </c>
      <c r="F6279" t="s">
        <v>5879</v>
      </c>
      <c r="G6279" t="s">
        <v>168</v>
      </c>
      <c r="H6279" t="s">
        <v>135</v>
      </c>
      <c r="I6279" t="s">
        <v>136</v>
      </c>
      <c r="J6279" t="s">
        <v>137</v>
      </c>
      <c r="K6279" t="s">
        <v>138</v>
      </c>
      <c r="L6279" t="s">
        <v>17968</v>
      </c>
      <c r="M6279" t="s">
        <v>17969</v>
      </c>
      <c r="N6279">
        <v>1.6983333329999999</v>
      </c>
      <c r="O6279">
        <v>1</v>
      </c>
      <c r="P6279">
        <v>2236</v>
      </c>
      <c r="Q6279">
        <v>319</v>
      </c>
      <c r="R6279">
        <v>253</v>
      </c>
      <c r="S6279">
        <v>39</v>
      </c>
      <c r="T6279">
        <v>276</v>
      </c>
      <c r="U6279">
        <v>1</v>
      </c>
      <c r="V6279">
        <v>1</v>
      </c>
      <c r="W6279">
        <v>2.7448439515048499</v>
      </c>
      <c r="X6279">
        <v>1317.0031189490398</v>
      </c>
      <c r="Y6279">
        <v>5044.9049001194307</v>
      </c>
      <c r="Z6279">
        <v>3474.2671297495417</v>
      </c>
      <c r="AA6279">
        <v>432.34067400413073</v>
      </c>
      <c r="AB6279">
        <v>608.85480269184143</v>
      </c>
      <c r="AC6279">
        <v>9.0700678235080137</v>
      </c>
      <c r="AD6279">
        <v>301.6484608710598</v>
      </c>
      <c r="AE6279">
        <v>11190.833998160057</v>
      </c>
    </row>
    <row r="6280" spans="1:31" x14ac:dyDescent="0.25">
      <c r="A6280">
        <v>2372227</v>
      </c>
      <c r="B6280">
        <v>1</v>
      </c>
      <c r="C6280" t="s">
        <v>80</v>
      </c>
      <c r="D6280" t="s">
        <v>103</v>
      </c>
      <c r="E6280" t="s">
        <v>166</v>
      </c>
      <c r="F6280" t="s">
        <v>17970</v>
      </c>
      <c r="G6280" t="s">
        <v>168</v>
      </c>
      <c r="H6280" t="s">
        <v>135</v>
      </c>
      <c r="I6280" t="s">
        <v>136</v>
      </c>
      <c r="J6280" t="s">
        <v>137</v>
      </c>
      <c r="K6280" t="s">
        <v>138</v>
      </c>
      <c r="L6280" t="s">
        <v>17971</v>
      </c>
      <c r="M6280" t="s">
        <v>17972</v>
      </c>
      <c r="N6280">
        <v>0.11805555500000001</v>
      </c>
      <c r="O6280">
        <v>4</v>
      </c>
      <c r="P6280">
        <v>378</v>
      </c>
      <c r="Q6280">
        <v>60</v>
      </c>
      <c r="R6280">
        <v>73</v>
      </c>
      <c r="S6280">
        <v>14</v>
      </c>
      <c r="T6280">
        <v>47</v>
      </c>
      <c r="U6280">
        <v>1</v>
      </c>
      <c r="V6280">
        <v>0</v>
      </c>
      <c r="W6280">
        <v>0.49825817640602782</v>
      </c>
      <c r="X6280">
        <v>17.999047791660022</v>
      </c>
      <c r="Y6280">
        <v>22.255727709797846</v>
      </c>
      <c r="Z6280">
        <v>29.543799661550853</v>
      </c>
      <c r="AA6280">
        <v>5.9085527155456381</v>
      </c>
      <c r="AB6280">
        <v>8.7816014134639602</v>
      </c>
      <c r="AC6280">
        <v>0.49201470000049996</v>
      </c>
      <c r="AD6280">
        <v>0</v>
      </c>
      <c r="AE6280">
        <v>85.479002168424842</v>
      </c>
    </row>
    <row r="6281" spans="1:31" x14ac:dyDescent="0.25">
      <c r="A6281">
        <v>2371835</v>
      </c>
      <c r="B6281">
        <v>1</v>
      </c>
      <c r="C6281" t="s">
        <v>80</v>
      </c>
      <c r="D6281" t="s">
        <v>107</v>
      </c>
      <c r="E6281" t="s">
        <v>171</v>
      </c>
      <c r="F6281" t="s">
        <v>17973</v>
      </c>
      <c r="G6281" t="s">
        <v>244</v>
      </c>
      <c r="H6281" t="s">
        <v>135</v>
      </c>
      <c r="I6281" t="s">
        <v>136</v>
      </c>
      <c r="J6281" t="s">
        <v>137</v>
      </c>
      <c r="K6281" t="s">
        <v>245</v>
      </c>
      <c r="L6281" t="s">
        <v>17974</v>
      </c>
      <c r="M6281" t="s">
        <v>17975</v>
      </c>
      <c r="N6281">
        <v>8.2147222220000007</v>
      </c>
      <c r="O6281">
        <v>1</v>
      </c>
      <c r="P6281">
        <v>1191</v>
      </c>
      <c r="Q6281">
        <v>1</v>
      </c>
      <c r="R6281">
        <v>0</v>
      </c>
      <c r="S6281">
        <v>2</v>
      </c>
      <c r="T6281">
        <v>50</v>
      </c>
      <c r="U6281">
        <v>0</v>
      </c>
      <c r="V6281">
        <v>3</v>
      </c>
      <c r="W6281">
        <v>430.65366182215024</v>
      </c>
      <c r="X6281">
        <v>3851.3468280193456</v>
      </c>
      <c r="Y6281">
        <v>5.7705801997139696</v>
      </c>
      <c r="Z6281">
        <v>0</v>
      </c>
      <c r="AA6281">
        <v>112.06066606369308</v>
      </c>
      <c r="AB6281">
        <v>924.67383458843653</v>
      </c>
      <c r="AC6281">
        <v>0</v>
      </c>
      <c r="AD6281">
        <v>188.72971672461068</v>
      </c>
      <c r="AE6281">
        <v>5513.2352874179496</v>
      </c>
    </row>
    <row r="6282" spans="1:31" x14ac:dyDescent="0.25">
      <c r="A6282">
        <v>2371795</v>
      </c>
      <c r="B6282">
        <v>1</v>
      </c>
      <c r="C6282" t="s">
        <v>80</v>
      </c>
      <c r="D6282" t="s">
        <v>93</v>
      </c>
      <c r="E6282" t="s">
        <v>148</v>
      </c>
      <c r="F6282" t="s">
        <v>17976</v>
      </c>
      <c r="G6282" t="s">
        <v>160</v>
      </c>
      <c r="H6282" t="s">
        <v>151</v>
      </c>
      <c r="I6282" t="s">
        <v>136</v>
      </c>
      <c r="J6282" t="s">
        <v>137</v>
      </c>
      <c r="K6282" t="s">
        <v>138</v>
      </c>
      <c r="L6282" t="s">
        <v>17977</v>
      </c>
      <c r="M6282" t="s">
        <v>17978</v>
      </c>
      <c r="N6282">
        <v>1.8588888880000001</v>
      </c>
      <c r="O6282">
        <v>0</v>
      </c>
      <c r="P6282">
        <v>1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0.6107437468236222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0.6107437468236222</v>
      </c>
    </row>
    <row r="6283" spans="1:31" x14ac:dyDescent="0.25">
      <c r="A6283">
        <v>2372267</v>
      </c>
      <c r="B6283">
        <v>1</v>
      </c>
      <c r="C6283" t="s">
        <v>81</v>
      </c>
      <c r="D6283" t="s">
        <v>128</v>
      </c>
      <c r="E6283" t="s">
        <v>132</v>
      </c>
      <c r="F6283" t="s">
        <v>367</v>
      </c>
      <c r="G6283" t="s">
        <v>168</v>
      </c>
      <c r="H6283" t="s">
        <v>135</v>
      </c>
      <c r="I6283" t="s">
        <v>136</v>
      </c>
      <c r="J6283" t="s">
        <v>137</v>
      </c>
      <c r="K6283" t="s">
        <v>138</v>
      </c>
      <c r="L6283" t="s">
        <v>17979</v>
      </c>
      <c r="M6283" t="s">
        <v>17980</v>
      </c>
      <c r="N6283">
        <v>1.430555555</v>
      </c>
      <c r="O6283">
        <v>0</v>
      </c>
      <c r="P6283">
        <v>15</v>
      </c>
      <c r="Q6283">
        <v>0</v>
      </c>
      <c r="R6283">
        <v>20</v>
      </c>
      <c r="S6283">
        <v>8</v>
      </c>
      <c r="T6283">
        <v>6</v>
      </c>
      <c r="U6283">
        <v>4</v>
      </c>
      <c r="V6283">
        <v>0</v>
      </c>
      <c r="W6283">
        <v>0</v>
      </c>
      <c r="X6283">
        <v>7.9485479759961297</v>
      </c>
      <c r="Y6283">
        <v>0</v>
      </c>
      <c r="Z6283">
        <v>38.211357328392928</v>
      </c>
      <c r="AA6283">
        <v>379.95504439349367</v>
      </c>
      <c r="AB6283">
        <v>23.425942614832131</v>
      </c>
      <c r="AC6283">
        <v>1421.9380285636175</v>
      </c>
      <c r="AD6283">
        <v>0</v>
      </c>
      <c r="AE6283">
        <v>1871.4789208763323</v>
      </c>
    </row>
    <row r="6284" spans="1:31" x14ac:dyDescent="0.25">
      <c r="A6284">
        <v>2371941</v>
      </c>
      <c r="B6284">
        <v>1</v>
      </c>
      <c r="C6284" t="s">
        <v>80</v>
      </c>
      <c r="D6284" t="s">
        <v>101</v>
      </c>
      <c r="E6284" t="s">
        <v>132</v>
      </c>
      <c r="F6284" t="s">
        <v>4087</v>
      </c>
      <c r="G6284" t="s">
        <v>168</v>
      </c>
      <c r="H6284" t="s">
        <v>135</v>
      </c>
      <c r="I6284" t="s">
        <v>136</v>
      </c>
      <c r="J6284" t="s">
        <v>137</v>
      </c>
      <c r="K6284" t="s">
        <v>138</v>
      </c>
      <c r="L6284" t="s">
        <v>17981</v>
      </c>
      <c r="M6284" t="s">
        <v>17982</v>
      </c>
      <c r="N6284">
        <v>0.77111111099999996</v>
      </c>
      <c r="O6284">
        <v>0</v>
      </c>
      <c r="P6284">
        <v>988</v>
      </c>
      <c r="Q6284">
        <v>0</v>
      </c>
      <c r="R6284">
        <v>0</v>
      </c>
      <c r="S6284">
        <v>1</v>
      </c>
      <c r="T6284">
        <v>19</v>
      </c>
      <c r="U6284">
        <v>0</v>
      </c>
      <c r="V6284">
        <v>0</v>
      </c>
      <c r="W6284">
        <v>0</v>
      </c>
      <c r="X6284">
        <v>202.81085318293196</v>
      </c>
      <c r="Y6284">
        <v>0</v>
      </c>
      <c r="Z6284">
        <v>0</v>
      </c>
      <c r="AA6284">
        <v>8.2983309844782944</v>
      </c>
      <c r="AB6284">
        <v>38.842400207801731</v>
      </c>
      <c r="AC6284">
        <v>0</v>
      </c>
      <c r="AD6284">
        <v>0</v>
      </c>
      <c r="AE6284">
        <v>249.95158437521201</v>
      </c>
    </row>
    <row r="6285" spans="1:31" x14ac:dyDescent="0.25">
      <c r="A6285">
        <v>2371918</v>
      </c>
      <c r="B6285">
        <v>1</v>
      </c>
      <c r="C6285" t="s">
        <v>81</v>
      </c>
      <c r="D6285" t="s">
        <v>118</v>
      </c>
      <c r="E6285" t="s">
        <v>132</v>
      </c>
      <c r="F6285" t="s">
        <v>17983</v>
      </c>
      <c r="G6285" t="s">
        <v>142</v>
      </c>
      <c r="H6285" t="s">
        <v>135</v>
      </c>
      <c r="I6285" t="s">
        <v>136</v>
      </c>
      <c r="J6285" t="s">
        <v>137</v>
      </c>
      <c r="K6285" t="s">
        <v>138</v>
      </c>
      <c r="L6285" t="s">
        <v>17984</v>
      </c>
      <c r="M6285" t="s">
        <v>17985</v>
      </c>
      <c r="N6285">
        <v>1.2541666659999999</v>
      </c>
      <c r="O6285">
        <v>0</v>
      </c>
      <c r="P6285">
        <v>0</v>
      </c>
      <c r="Q6285">
        <v>8</v>
      </c>
      <c r="R6285">
        <v>31</v>
      </c>
      <c r="S6285">
        <v>7</v>
      </c>
      <c r="T6285">
        <v>7</v>
      </c>
      <c r="U6285">
        <v>0</v>
      </c>
      <c r="V6285">
        <v>0</v>
      </c>
      <c r="W6285">
        <v>0</v>
      </c>
      <c r="X6285">
        <v>0</v>
      </c>
      <c r="Y6285">
        <v>250.69968461944063</v>
      </c>
      <c r="Z6285">
        <v>392.74040546720585</v>
      </c>
      <c r="AA6285">
        <v>771.95948683670611</v>
      </c>
      <c r="AB6285">
        <v>47.618892358939782</v>
      </c>
      <c r="AC6285">
        <v>0</v>
      </c>
      <c r="AD6285">
        <v>0</v>
      </c>
      <c r="AE6285">
        <v>1463.0184692822922</v>
      </c>
    </row>
    <row r="6286" spans="1:31" x14ac:dyDescent="0.25">
      <c r="A6286">
        <v>2371726</v>
      </c>
      <c r="B6286">
        <v>1</v>
      </c>
      <c r="C6286" t="s">
        <v>81</v>
      </c>
      <c r="D6286" t="s">
        <v>112</v>
      </c>
      <c r="E6286" t="s">
        <v>225</v>
      </c>
      <c r="F6286" t="s">
        <v>17986</v>
      </c>
      <c r="G6286" t="s">
        <v>219</v>
      </c>
      <c r="H6286" t="s">
        <v>151</v>
      </c>
      <c r="I6286" t="s">
        <v>136</v>
      </c>
      <c r="J6286" t="s">
        <v>137</v>
      </c>
      <c r="K6286" t="s">
        <v>138</v>
      </c>
      <c r="L6286" t="s">
        <v>17987</v>
      </c>
      <c r="M6286" t="s">
        <v>17988</v>
      </c>
      <c r="N6286">
        <v>1.610833333</v>
      </c>
      <c r="O6286">
        <v>0</v>
      </c>
      <c r="P6286">
        <v>22</v>
      </c>
      <c r="Q6286">
        <v>0</v>
      </c>
      <c r="R6286">
        <v>12</v>
      </c>
      <c r="S6286">
        <v>0</v>
      </c>
      <c r="T6286">
        <v>7</v>
      </c>
      <c r="U6286">
        <v>0</v>
      </c>
      <c r="V6286">
        <v>0</v>
      </c>
      <c r="W6286">
        <v>0</v>
      </c>
      <c r="X6286">
        <v>6.7818364304117917</v>
      </c>
      <c r="Y6286">
        <v>0</v>
      </c>
      <c r="Z6286">
        <v>29.997968517466855</v>
      </c>
      <c r="AA6286">
        <v>0</v>
      </c>
      <c r="AB6286">
        <v>8.0944962595140701</v>
      </c>
      <c r="AC6286">
        <v>0</v>
      </c>
      <c r="AD6286">
        <v>0</v>
      </c>
      <c r="AE6286">
        <v>44.874301207392719</v>
      </c>
    </row>
    <row r="6287" spans="1:31" x14ac:dyDescent="0.25">
      <c r="A6287">
        <v>2372313</v>
      </c>
      <c r="B6287">
        <v>1</v>
      </c>
      <c r="C6287" t="s">
        <v>80</v>
      </c>
      <c r="D6287" t="s">
        <v>96</v>
      </c>
      <c r="E6287" t="s">
        <v>148</v>
      </c>
      <c r="F6287" t="s">
        <v>17989</v>
      </c>
      <c r="G6287" t="s">
        <v>160</v>
      </c>
      <c r="H6287" t="s">
        <v>151</v>
      </c>
      <c r="I6287" t="s">
        <v>136</v>
      </c>
      <c r="J6287" t="s">
        <v>137</v>
      </c>
      <c r="K6287" t="s">
        <v>138</v>
      </c>
      <c r="L6287" t="s">
        <v>17990</v>
      </c>
      <c r="M6287" t="s">
        <v>17991</v>
      </c>
      <c r="N6287">
        <v>0.89111111099999996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1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0.78205259351346323</v>
      </c>
      <c r="AC6287">
        <v>0</v>
      </c>
      <c r="AD6287">
        <v>0</v>
      </c>
      <c r="AE6287">
        <v>0.78205259351346323</v>
      </c>
    </row>
    <row r="6288" spans="1:31" x14ac:dyDescent="0.25">
      <c r="A6288">
        <v>2372064</v>
      </c>
      <c r="B6288">
        <v>1</v>
      </c>
      <c r="C6288" t="s">
        <v>80</v>
      </c>
      <c r="D6288" t="s">
        <v>101</v>
      </c>
      <c r="E6288" t="s">
        <v>225</v>
      </c>
      <c r="F6288" t="s">
        <v>17992</v>
      </c>
      <c r="G6288" t="s">
        <v>156</v>
      </c>
      <c r="H6288" t="s">
        <v>151</v>
      </c>
      <c r="I6288" t="s">
        <v>136</v>
      </c>
      <c r="J6288" t="s">
        <v>137</v>
      </c>
      <c r="K6288" t="s">
        <v>138</v>
      </c>
      <c r="L6288" t="s">
        <v>17993</v>
      </c>
      <c r="M6288" t="s">
        <v>17994</v>
      </c>
      <c r="N6288">
        <v>1.1411111110000001</v>
      </c>
      <c r="O6288">
        <v>0</v>
      </c>
      <c r="P6288">
        <v>94</v>
      </c>
      <c r="Q6288">
        <v>0</v>
      </c>
      <c r="R6288">
        <v>4</v>
      </c>
      <c r="S6288">
        <v>0</v>
      </c>
      <c r="T6288">
        <v>7</v>
      </c>
      <c r="U6288">
        <v>0</v>
      </c>
      <c r="V6288">
        <v>0</v>
      </c>
      <c r="W6288">
        <v>0</v>
      </c>
      <c r="X6288">
        <v>48.984835146763658</v>
      </c>
      <c r="Y6288">
        <v>0</v>
      </c>
      <c r="Z6288">
        <v>0.35835033887531664</v>
      </c>
      <c r="AA6288">
        <v>0</v>
      </c>
      <c r="AB6288">
        <v>3.8326615910554129</v>
      </c>
      <c r="AC6288">
        <v>0</v>
      </c>
      <c r="AD6288">
        <v>0</v>
      </c>
      <c r="AE6288">
        <v>53.175847076694389</v>
      </c>
    </row>
    <row r="6289" spans="1:31" x14ac:dyDescent="0.25">
      <c r="A6289">
        <v>2371858</v>
      </c>
      <c r="B6289">
        <v>1</v>
      </c>
      <c r="C6289" t="s">
        <v>80</v>
      </c>
      <c r="D6289" t="s">
        <v>93</v>
      </c>
      <c r="E6289" t="s">
        <v>166</v>
      </c>
      <c r="F6289" t="s">
        <v>17995</v>
      </c>
      <c r="G6289" t="s">
        <v>168</v>
      </c>
      <c r="H6289" t="s">
        <v>135</v>
      </c>
      <c r="I6289" t="s">
        <v>136</v>
      </c>
      <c r="J6289" t="s">
        <v>137</v>
      </c>
      <c r="K6289" t="s">
        <v>138</v>
      </c>
      <c r="L6289" t="s">
        <v>17996</v>
      </c>
      <c r="M6289" t="s">
        <v>17997</v>
      </c>
      <c r="N6289">
        <v>0.5675</v>
      </c>
      <c r="O6289">
        <v>5</v>
      </c>
      <c r="P6289">
        <v>2892</v>
      </c>
      <c r="Q6289">
        <v>84</v>
      </c>
      <c r="R6289">
        <v>412</v>
      </c>
      <c r="S6289">
        <v>30</v>
      </c>
      <c r="T6289">
        <v>626</v>
      </c>
      <c r="U6289">
        <v>4</v>
      </c>
      <c r="V6289">
        <v>3</v>
      </c>
      <c r="W6289">
        <v>23.641502077804002</v>
      </c>
      <c r="X6289">
        <v>471.36205915840355</v>
      </c>
      <c r="Y6289">
        <v>569.27528331349242</v>
      </c>
      <c r="Z6289">
        <v>755.58478919710706</v>
      </c>
      <c r="AA6289">
        <v>97.611009577463278</v>
      </c>
      <c r="AB6289">
        <v>555.61946960913758</v>
      </c>
      <c r="AC6289">
        <v>138.63664964405729</v>
      </c>
      <c r="AD6289">
        <v>117.6873990168595</v>
      </c>
      <c r="AE6289">
        <v>2729.4181615943248</v>
      </c>
    </row>
    <row r="6290" spans="1:31" x14ac:dyDescent="0.25">
      <c r="A6290">
        <v>2372350</v>
      </c>
      <c r="B6290">
        <v>1</v>
      </c>
      <c r="C6290" t="s">
        <v>80</v>
      </c>
      <c r="D6290" t="s">
        <v>84</v>
      </c>
      <c r="E6290" t="s">
        <v>148</v>
      </c>
      <c r="F6290" t="s">
        <v>17998</v>
      </c>
      <c r="G6290" t="s">
        <v>150</v>
      </c>
      <c r="H6290" t="s">
        <v>151</v>
      </c>
      <c r="I6290" t="s">
        <v>136</v>
      </c>
      <c r="J6290" t="s">
        <v>137</v>
      </c>
      <c r="K6290" t="s">
        <v>138</v>
      </c>
      <c r="L6290" t="s">
        <v>17999</v>
      </c>
      <c r="M6290" t="s">
        <v>18000</v>
      </c>
      <c r="N6290">
        <v>1.4608333330000001</v>
      </c>
      <c r="O6290">
        <v>0</v>
      </c>
      <c r="P6290">
        <v>9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2.0020990737406663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2.0020990737406663</v>
      </c>
    </row>
    <row r="6291" spans="1:31" x14ac:dyDescent="0.25">
      <c r="A6291">
        <v>2371709</v>
      </c>
      <c r="B6291">
        <v>1</v>
      </c>
      <c r="C6291" t="s">
        <v>80</v>
      </c>
      <c r="D6291" t="s">
        <v>93</v>
      </c>
      <c r="E6291" t="s">
        <v>166</v>
      </c>
      <c r="F6291" t="s">
        <v>1720</v>
      </c>
      <c r="G6291" t="s">
        <v>168</v>
      </c>
      <c r="H6291" t="s">
        <v>135</v>
      </c>
      <c r="I6291" t="s">
        <v>136</v>
      </c>
      <c r="J6291" t="s">
        <v>137</v>
      </c>
      <c r="K6291" t="s">
        <v>138</v>
      </c>
      <c r="L6291" t="s">
        <v>18001</v>
      </c>
      <c r="M6291" t="s">
        <v>18002</v>
      </c>
      <c r="N6291">
        <v>0.49388888800000003</v>
      </c>
      <c r="O6291">
        <v>0</v>
      </c>
      <c r="P6291">
        <v>45</v>
      </c>
      <c r="Q6291">
        <v>49</v>
      </c>
      <c r="R6291">
        <v>149</v>
      </c>
      <c r="S6291">
        <v>4</v>
      </c>
      <c r="T6291">
        <v>58</v>
      </c>
      <c r="U6291">
        <v>2</v>
      </c>
      <c r="V6291">
        <v>0</v>
      </c>
      <c r="W6291">
        <v>0</v>
      </c>
      <c r="X6291">
        <v>10.782749456194473</v>
      </c>
      <c r="Y6291">
        <v>332.18987124898598</v>
      </c>
      <c r="Z6291">
        <v>310.15303603168906</v>
      </c>
      <c r="AA6291">
        <v>17.652107024451691</v>
      </c>
      <c r="AB6291">
        <v>75.101969880891758</v>
      </c>
      <c r="AC6291">
        <v>70.470107507754733</v>
      </c>
      <c r="AD6291">
        <v>0</v>
      </c>
      <c r="AE6291">
        <v>816.34984114996769</v>
      </c>
    </row>
    <row r="6292" spans="1:31" x14ac:dyDescent="0.25">
      <c r="A6292">
        <v>2372250</v>
      </c>
      <c r="B6292">
        <v>1</v>
      </c>
      <c r="C6292" t="s">
        <v>80</v>
      </c>
      <c r="D6292" t="s">
        <v>100</v>
      </c>
      <c r="E6292" t="s">
        <v>148</v>
      </c>
      <c r="F6292" t="s">
        <v>18003</v>
      </c>
      <c r="G6292" t="s">
        <v>160</v>
      </c>
      <c r="H6292" t="s">
        <v>151</v>
      </c>
      <c r="I6292" t="s">
        <v>136</v>
      </c>
      <c r="J6292" t="s">
        <v>137</v>
      </c>
      <c r="K6292" t="s">
        <v>138</v>
      </c>
      <c r="L6292" t="s">
        <v>18004</v>
      </c>
      <c r="M6292" t="s">
        <v>18005</v>
      </c>
      <c r="N6292">
        <v>2.096666666</v>
      </c>
      <c r="O6292">
        <v>0</v>
      </c>
      <c r="P6292">
        <v>2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5.1033661112796525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5.1033661112796525</v>
      </c>
    </row>
    <row r="6293" spans="1:31" x14ac:dyDescent="0.25">
      <c r="A6293">
        <v>2371812</v>
      </c>
      <c r="B6293">
        <v>1</v>
      </c>
      <c r="C6293" t="s">
        <v>80</v>
      </c>
      <c r="D6293" t="s">
        <v>93</v>
      </c>
      <c r="E6293" t="s">
        <v>166</v>
      </c>
      <c r="F6293" t="s">
        <v>822</v>
      </c>
      <c r="G6293" t="s">
        <v>244</v>
      </c>
      <c r="H6293" t="s">
        <v>135</v>
      </c>
      <c r="I6293" t="s">
        <v>136</v>
      </c>
      <c r="J6293" t="s">
        <v>137</v>
      </c>
      <c r="K6293" t="s">
        <v>245</v>
      </c>
      <c r="L6293" t="s">
        <v>18006</v>
      </c>
      <c r="M6293" t="s">
        <v>18007</v>
      </c>
      <c r="N6293">
        <v>9.0733333330000008</v>
      </c>
      <c r="O6293">
        <v>3</v>
      </c>
      <c r="P6293">
        <v>13</v>
      </c>
      <c r="Q6293">
        <v>40</v>
      </c>
      <c r="R6293">
        <v>187</v>
      </c>
      <c r="S6293">
        <v>12</v>
      </c>
      <c r="T6293">
        <v>46</v>
      </c>
      <c r="U6293">
        <v>0</v>
      </c>
      <c r="V6293">
        <v>0</v>
      </c>
      <c r="W6293">
        <v>107.25247927857293</v>
      </c>
      <c r="X6293">
        <v>102.25637566247291</v>
      </c>
      <c r="Y6293">
        <v>3264.1416114998647</v>
      </c>
      <c r="Z6293">
        <v>11900.980982912954</v>
      </c>
      <c r="AA6293">
        <v>519.35716339080523</v>
      </c>
      <c r="AB6293">
        <v>1544.5949716346122</v>
      </c>
      <c r="AC6293">
        <v>0</v>
      </c>
      <c r="AD6293">
        <v>0</v>
      </c>
      <c r="AE6293">
        <v>17438.583584379281</v>
      </c>
    </row>
    <row r="6294" spans="1:31" x14ac:dyDescent="0.25">
      <c r="A6294">
        <v>2371958</v>
      </c>
      <c r="B6294">
        <v>1</v>
      </c>
      <c r="C6294" t="s">
        <v>80</v>
      </c>
      <c r="D6294" t="s">
        <v>100</v>
      </c>
      <c r="E6294" t="s">
        <v>166</v>
      </c>
      <c r="F6294" t="s">
        <v>11714</v>
      </c>
      <c r="G6294" t="s">
        <v>168</v>
      </c>
      <c r="H6294" t="s">
        <v>135</v>
      </c>
      <c r="I6294" t="s">
        <v>653</v>
      </c>
      <c r="J6294" t="s">
        <v>137</v>
      </c>
      <c r="K6294" t="s">
        <v>138</v>
      </c>
      <c r="L6294" t="s">
        <v>18008</v>
      </c>
      <c r="M6294" t="s">
        <v>18009</v>
      </c>
      <c r="N6294">
        <v>0.05</v>
      </c>
      <c r="O6294">
        <v>4</v>
      </c>
      <c r="P6294">
        <v>939</v>
      </c>
      <c r="Q6294">
        <v>26</v>
      </c>
      <c r="R6294">
        <v>380</v>
      </c>
      <c r="S6294">
        <v>14</v>
      </c>
      <c r="T6294">
        <v>196</v>
      </c>
      <c r="U6294">
        <v>2</v>
      </c>
      <c r="V6294">
        <v>0</v>
      </c>
      <c r="W6294">
        <v>0.16269123844600003</v>
      </c>
      <c r="X6294">
        <v>14.592724964187342</v>
      </c>
      <c r="Y6294">
        <v>0.84872986182140009</v>
      </c>
      <c r="Z6294">
        <v>10.142499568637399</v>
      </c>
      <c r="AA6294">
        <v>15.341828535933001</v>
      </c>
      <c r="AB6294">
        <v>10.512471800610712</v>
      </c>
      <c r="AC6294">
        <v>1.8831496724928001</v>
      </c>
      <c r="AD6294">
        <v>0</v>
      </c>
      <c r="AE6294">
        <v>53.484095642128658</v>
      </c>
    </row>
    <row r="6295" spans="1:31" x14ac:dyDescent="0.25">
      <c r="A6295">
        <v>2371689</v>
      </c>
      <c r="B6295">
        <v>1</v>
      </c>
      <c r="C6295" t="s">
        <v>81</v>
      </c>
      <c r="D6295" t="s">
        <v>112</v>
      </c>
      <c r="E6295" t="s">
        <v>166</v>
      </c>
      <c r="F6295" t="s">
        <v>5879</v>
      </c>
      <c r="G6295" t="s">
        <v>168</v>
      </c>
      <c r="H6295" t="s">
        <v>135</v>
      </c>
      <c r="I6295" t="s">
        <v>136</v>
      </c>
      <c r="J6295" t="s">
        <v>137</v>
      </c>
      <c r="K6295" t="s">
        <v>138</v>
      </c>
      <c r="L6295" t="s">
        <v>18010</v>
      </c>
      <c r="M6295" t="s">
        <v>18011</v>
      </c>
      <c r="N6295">
        <v>0.78249999999999997</v>
      </c>
      <c r="O6295">
        <v>1</v>
      </c>
      <c r="P6295">
        <v>2236</v>
      </c>
      <c r="Q6295">
        <v>319</v>
      </c>
      <c r="R6295">
        <v>254</v>
      </c>
      <c r="S6295">
        <v>40</v>
      </c>
      <c r="T6295">
        <v>277</v>
      </c>
      <c r="U6295">
        <v>1</v>
      </c>
      <c r="V6295">
        <v>1</v>
      </c>
      <c r="W6295">
        <v>0.79949028845383752</v>
      </c>
      <c r="X6295">
        <v>449.64647108233783</v>
      </c>
      <c r="Y6295">
        <v>1883.2261555940522</v>
      </c>
      <c r="Z6295">
        <v>1532.3953090121609</v>
      </c>
      <c r="AA6295">
        <v>122.50028297110929</v>
      </c>
      <c r="AB6295">
        <v>143.54377491342007</v>
      </c>
      <c r="AC6295">
        <v>2.3446601173149402</v>
      </c>
      <c r="AD6295">
        <v>70.129462678128533</v>
      </c>
      <c r="AE6295">
        <v>4204.5856066569768</v>
      </c>
    </row>
    <row r="6296" spans="1:31" x14ac:dyDescent="0.25">
      <c r="A6296">
        <v>2372353</v>
      </c>
      <c r="B6296">
        <v>1</v>
      </c>
      <c r="C6296" t="s">
        <v>80</v>
      </c>
      <c r="D6296" t="s">
        <v>92</v>
      </c>
      <c r="E6296" t="s">
        <v>132</v>
      </c>
      <c r="F6296" t="s">
        <v>18012</v>
      </c>
      <c r="G6296" t="s">
        <v>185</v>
      </c>
      <c r="H6296" t="s">
        <v>135</v>
      </c>
      <c r="I6296" t="s">
        <v>136</v>
      </c>
      <c r="J6296" t="s">
        <v>137</v>
      </c>
      <c r="K6296" t="s">
        <v>138</v>
      </c>
      <c r="L6296" t="s">
        <v>18013</v>
      </c>
      <c r="M6296" t="s">
        <v>18014</v>
      </c>
      <c r="N6296">
        <v>4.6505555550000004</v>
      </c>
      <c r="O6296">
        <v>0</v>
      </c>
      <c r="P6296">
        <v>170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222.24053176321726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222.24053176321726</v>
      </c>
    </row>
    <row r="6297" spans="1:31" x14ac:dyDescent="0.25">
      <c r="A6297">
        <v>2372187</v>
      </c>
      <c r="B6297">
        <v>1</v>
      </c>
      <c r="C6297" t="s">
        <v>80</v>
      </c>
      <c r="D6297" t="s">
        <v>97</v>
      </c>
      <c r="E6297" t="s">
        <v>148</v>
      </c>
      <c r="F6297" t="s">
        <v>18015</v>
      </c>
      <c r="G6297" t="s">
        <v>160</v>
      </c>
      <c r="H6297" t="s">
        <v>151</v>
      </c>
      <c r="I6297" t="s">
        <v>136</v>
      </c>
      <c r="J6297" t="s">
        <v>137</v>
      </c>
      <c r="K6297" t="s">
        <v>138</v>
      </c>
      <c r="L6297" t="s">
        <v>18016</v>
      </c>
      <c r="M6297" t="s">
        <v>18017</v>
      </c>
      <c r="N6297">
        <v>1.1477777769999999</v>
      </c>
      <c r="O6297">
        <v>0</v>
      </c>
      <c r="P6297">
        <v>1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0.27424789164671892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0.27424789164671892</v>
      </c>
    </row>
    <row r="6298" spans="1:31" x14ac:dyDescent="0.25">
      <c r="A6298">
        <v>2372044</v>
      </c>
      <c r="B6298">
        <v>1</v>
      </c>
      <c r="C6298" t="s">
        <v>81</v>
      </c>
      <c r="D6298" t="s">
        <v>112</v>
      </c>
      <c r="E6298" t="s">
        <v>132</v>
      </c>
      <c r="F6298" t="s">
        <v>18018</v>
      </c>
      <c r="G6298" t="s">
        <v>168</v>
      </c>
      <c r="H6298" t="s">
        <v>135</v>
      </c>
      <c r="I6298" t="s">
        <v>136</v>
      </c>
      <c r="J6298" t="s">
        <v>137</v>
      </c>
      <c r="K6298" t="s">
        <v>138</v>
      </c>
      <c r="L6298" t="s">
        <v>18019</v>
      </c>
      <c r="M6298" t="s">
        <v>18020</v>
      </c>
      <c r="N6298">
        <v>3.98</v>
      </c>
      <c r="O6298">
        <v>0</v>
      </c>
      <c r="P6298">
        <v>0</v>
      </c>
      <c r="Q6298">
        <v>1</v>
      </c>
      <c r="R6298">
        <v>7</v>
      </c>
      <c r="S6298">
        <v>15</v>
      </c>
      <c r="T6298">
        <v>123</v>
      </c>
      <c r="U6298">
        <v>8</v>
      </c>
      <c r="V6298">
        <v>0</v>
      </c>
      <c r="W6298">
        <v>0</v>
      </c>
      <c r="X6298">
        <v>0</v>
      </c>
      <c r="Y6298">
        <v>19.436711133000614</v>
      </c>
      <c r="Z6298">
        <v>261.90332257404754</v>
      </c>
      <c r="AA6298">
        <v>280.92453874581605</v>
      </c>
      <c r="AB6298">
        <v>544.6238203697327</v>
      </c>
      <c r="AC6298">
        <v>1954.9319986042924</v>
      </c>
      <c r="AD6298">
        <v>0</v>
      </c>
      <c r="AE6298">
        <v>3061.8203914268893</v>
      </c>
    </row>
    <row r="6299" spans="1:31" x14ac:dyDescent="0.25">
      <c r="A6299">
        <v>2371789</v>
      </c>
      <c r="B6299">
        <v>1</v>
      </c>
      <c r="C6299" t="s">
        <v>80</v>
      </c>
      <c r="D6299" t="s">
        <v>96</v>
      </c>
      <c r="E6299" t="s">
        <v>148</v>
      </c>
      <c r="F6299" t="s">
        <v>18021</v>
      </c>
      <c r="G6299" t="s">
        <v>156</v>
      </c>
      <c r="H6299" t="s">
        <v>151</v>
      </c>
      <c r="I6299" t="s">
        <v>136</v>
      </c>
      <c r="J6299" t="s">
        <v>137</v>
      </c>
      <c r="K6299" t="s">
        <v>138</v>
      </c>
      <c r="L6299" t="s">
        <v>18022</v>
      </c>
      <c r="M6299" t="s">
        <v>18023</v>
      </c>
      <c r="N6299">
        <v>0.62583333299999999</v>
      </c>
      <c r="O6299">
        <v>0</v>
      </c>
      <c r="P6299">
        <v>1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0.51069818484265783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0.51069818484265783</v>
      </c>
    </row>
    <row r="6300" spans="1:31" x14ac:dyDescent="0.25">
      <c r="A6300">
        <v>2372087</v>
      </c>
      <c r="B6300">
        <v>1</v>
      </c>
      <c r="C6300" t="s">
        <v>81</v>
      </c>
      <c r="D6300" t="s">
        <v>120</v>
      </c>
      <c r="E6300" t="s">
        <v>166</v>
      </c>
      <c r="F6300" t="s">
        <v>18024</v>
      </c>
      <c r="G6300" t="s">
        <v>168</v>
      </c>
      <c r="H6300" t="s">
        <v>135</v>
      </c>
      <c r="I6300" t="s">
        <v>136</v>
      </c>
      <c r="J6300" t="s">
        <v>137</v>
      </c>
      <c r="K6300" t="s">
        <v>138</v>
      </c>
      <c r="L6300" t="s">
        <v>18025</v>
      </c>
      <c r="M6300" t="s">
        <v>18026</v>
      </c>
      <c r="N6300">
        <v>0.12527777700000001</v>
      </c>
      <c r="O6300">
        <v>0</v>
      </c>
      <c r="P6300">
        <v>5</v>
      </c>
      <c r="Q6300">
        <v>25</v>
      </c>
      <c r="R6300">
        <v>13</v>
      </c>
      <c r="S6300">
        <v>10</v>
      </c>
      <c r="T6300">
        <v>223</v>
      </c>
      <c r="U6300">
        <v>5</v>
      </c>
      <c r="V6300">
        <v>6</v>
      </c>
      <c r="W6300">
        <v>0</v>
      </c>
      <c r="X6300">
        <v>0.11074676766065</v>
      </c>
      <c r="Y6300">
        <v>14.754949094148611</v>
      </c>
      <c r="Z6300">
        <v>3.8354345370956118</v>
      </c>
      <c r="AA6300">
        <v>17.197695696160661</v>
      </c>
      <c r="AB6300">
        <v>21.589276892123745</v>
      </c>
      <c r="AC6300">
        <v>72.705322402687443</v>
      </c>
      <c r="AD6300">
        <v>68.520221895132636</v>
      </c>
      <c r="AE6300">
        <v>198.71364728500936</v>
      </c>
    </row>
    <row r="6301" spans="1:31" x14ac:dyDescent="0.25">
      <c r="A6301">
        <v>2372038</v>
      </c>
      <c r="B6301">
        <v>1</v>
      </c>
      <c r="C6301" t="s">
        <v>80</v>
      </c>
      <c r="D6301" t="s">
        <v>88</v>
      </c>
      <c r="E6301" t="s">
        <v>225</v>
      </c>
      <c r="F6301" t="s">
        <v>18027</v>
      </c>
      <c r="G6301" t="s">
        <v>227</v>
      </c>
      <c r="H6301" t="s">
        <v>151</v>
      </c>
      <c r="I6301" t="s">
        <v>136</v>
      </c>
      <c r="J6301" t="s">
        <v>137</v>
      </c>
      <c r="K6301" t="s">
        <v>138</v>
      </c>
      <c r="L6301" t="s">
        <v>18028</v>
      </c>
      <c r="M6301" t="s">
        <v>18029</v>
      </c>
      <c r="N6301">
        <v>1.964722222</v>
      </c>
      <c r="O6301">
        <v>0</v>
      </c>
      <c r="P6301">
        <v>95</v>
      </c>
      <c r="Q6301">
        <v>0</v>
      </c>
      <c r="R6301">
        <v>0</v>
      </c>
      <c r="S6301">
        <v>0</v>
      </c>
      <c r="T6301">
        <v>1</v>
      </c>
      <c r="U6301">
        <v>0</v>
      </c>
      <c r="V6301">
        <v>0</v>
      </c>
      <c r="W6301">
        <v>0</v>
      </c>
      <c r="X6301">
        <v>61.595886908114871</v>
      </c>
      <c r="Y6301">
        <v>0</v>
      </c>
      <c r="Z6301">
        <v>0</v>
      </c>
      <c r="AA6301">
        <v>0</v>
      </c>
      <c r="AB6301">
        <v>0.4961341692454595</v>
      </c>
      <c r="AC6301">
        <v>0</v>
      </c>
      <c r="AD6301">
        <v>0</v>
      </c>
      <c r="AE6301">
        <v>62.092021077360329</v>
      </c>
    </row>
    <row r="6302" spans="1:31" x14ac:dyDescent="0.25">
      <c r="A6302">
        <v>2372273</v>
      </c>
      <c r="B6302">
        <v>1</v>
      </c>
      <c r="C6302" t="s">
        <v>81</v>
      </c>
      <c r="D6302" t="s">
        <v>122</v>
      </c>
      <c r="E6302" t="s">
        <v>148</v>
      </c>
      <c r="F6302" t="s">
        <v>18030</v>
      </c>
      <c r="G6302" t="s">
        <v>181</v>
      </c>
      <c r="H6302" t="s">
        <v>151</v>
      </c>
      <c r="I6302" t="s">
        <v>136</v>
      </c>
      <c r="J6302" t="s">
        <v>137</v>
      </c>
      <c r="K6302" t="s">
        <v>138</v>
      </c>
      <c r="L6302" t="s">
        <v>18031</v>
      </c>
      <c r="M6302" t="s">
        <v>18032</v>
      </c>
      <c r="N6302">
        <v>0.76333333299999995</v>
      </c>
      <c r="O6302">
        <v>0</v>
      </c>
      <c r="P6302">
        <v>1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4.9847291507141671E-3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4.9847291507141671E-3</v>
      </c>
    </row>
    <row r="6303" spans="1:31" x14ac:dyDescent="0.25">
      <c r="A6303">
        <v>2372373</v>
      </c>
      <c r="B6303">
        <v>1</v>
      </c>
      <c r="C6303" t="s">
        <v>81</v>
      </c>
      <c r="D6303" t="s">
        <v>112</v>
      </c>
      <c r="E6303" t="s">
        <v>132</v>
      </c>
      <c r="F6303" t="s">
        <v>18018</v>
      </c>
      <c r="G6303" t="s">
        <v>1834</v>
      </c>
      <c r="H6303" t="s">
        <v>135</v>
      </c>
      <c r="I6303" t="s">
        <v>136</v>
      </c>
      <c r="J6303" t="s">
        <v>137</v>
      </c>
      <c r="K6303" t="s">
        <v>138</v>
      </c>
      <c r="L6303" t="s">
        <v>18033</v>
      </c>
      <c r="M6303" t="s">
        <v>18034</v>
      </c>
      <c r="N6303">
        <v>6.3361111110000001</v>
      </c>
      <c r="O6303">
        <v>0</v>
      </c>
      <c r="P6303">
        <v>0</v>
      </c>
      <c r="Q6303">
        <v>1</v>
      </c>
      <c r="R6303">
        <v>7</v>
      </c>
      <c r="S6303">
        <v>15</v>
      </c>
      <c r="T6303">
        <v>123</v>
      </c>
      <c r="U6303">
        <v>8</v>
      </c>
      <c r="V6303">
        <v>0</v>
      </c>
      <c r="W6303">
        <v>0</v>
      </c>
      <c r="X6303">
        <v>0</v>
      </c>
      <c r="Y6303">
        <v>8.8166058156308331</v>
      </c>
      <c r="Z6303">
        <v>281.66524497683247</v>
      </c>
      <c r="AA6303">
        <v>344.65256225184072</v>
      </c>
      <c r="AB6303">
        <v>397.30626530813447</v>
      </c>
      <c r="AC6303">
        <v>2218.6838300531213</v>
      </c>
      <c r="AD6303">
        <v>0</v>
      </c>
      <c r="AE6303">
        <v>3251.1245084055599</v>
      </c>
    </row>
    <row r="6304" spans="1:31" x14ac:dyDescent="0.25">
      <c r="A6304">
        <v>2372230</v>
      </c>
      <c r="B6304">
        <v>1</v>
      </c>
      <c r="C6304" t="s">
        <v>81</v>
      </c>
      <c r="D6304" t="s">
        <v>116</v>
      </c>
      <c r="E6304" t="s">
        <v>132</v>
      </c>
      <c r="F6304" t="s">
        <v>4556</v>
      </c>
      <c r="G6304" t="s">
        <v>142</v>
      </c>
      <c r="H6304" t="s">
        <v>135</v>
      </c>
      <c r="I6304" t="s">
        <v>136</v>
      </c>
      <c r="J6304" t="s">
        <v>137</v>
      </c>
      <c r="K6304" t="s">
        <v>138</v>
      </c>
      <c r="L6304" t="s">
        <v>18035</v>
      </c>
      <c r="M6304" t="s">
        <v>18036</v>
      </c>
      <c r="N6304">
        <v>3.611111111</v>
      </c>
      <c r="O6304">
        <v>0</v>
      </c>
      <c r="P6304">
        <v>74</v>
      </c>
      <c r="Q6304">
        <v>0</v>
      </c>
      <c r="R6304">
        <v>0</v>
      </c>
      <c r="S6304">
        <v>1</v>
      </c>
      <c r="T6304">
        <v>7</v>
      </c>
      <c r="U6304">
        <v>0</v>
      </c>
      <c r="V6304">
        <v>0</v>
      </c>
      <c r="W6304">
        <v>0</v>
      </c>
      <c r="X6304">
        <v>42.259300410987287</v>
      </c>
      <c r="Y6304">
        <v>0</v>
      </c>
      <c r="Z6304">
        <v>0</v>
      </c>
      <c r="AA6304">
        <v>6.9954164086273884</v>
      </c>
      <c r="AB6304">
        <v>8.2752455023230684</v>
      </c>
      <c r="AC6304">
        <v>0</v>
      </c>
      <c r="AD6304">
        <v>0</v>
      </c>
      <c r="AE6304">
        <v>57.529962321937738</v>
      </c>
    </row>
    <row r="6305" spans="1:31" x14ac:dyDescent="0.25">
      <c r="A6305">
        <v>2371844</v>
      </c>
      <c r="B6305">
        <v>1</v>
      </c>
      <c r="C6305" t="s">
        <v>80</v>
      </c>
      <c r="D6305" t="s">
        <v>95</v>
      </c>
      <c r="E6305" t="s">
        <v>225</v>
      </c>
      <c r="F6305" t="s">
        <v>18037</v>
      </c>
      <c r="G6305" t="s">
        <v>156</v>
      </c>
      <c r="H6305" t="s">
        <v>151</v>
      </c>
      <c r="I6305" t="s">
        <v>136</v>
      </c>
      <c r="J6305" t="s">
        <v>137</v>
      </c>
      <c r="K6305" t="s">
        <v>138</v>
      </c>
      <c r="L6305" t="s">
        <v>18038</v>
      </c>
      <c r="M6305" t="s">
        <v>18039</v>
      </c>
      <c r="N6305">
        <v>0.67888888800000002</v>
      </c>
      <c r="O6305">
        <v>0</v>
      </c>
      <c r="P6305">
        <v>53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13.346270212014254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13.346270212014254</v>
      </c>
    </row>
    <row r="6306" spans="1:31" x14ac:dyDescent="0.25">
      <c r="A6306">
        <v>2371698</v>
      </c>
      <c r="B6306">
        <v>1</v>
      </c>
      <c r="C6306" t="s">
        <v>80</v>
      </c>
      <c r="D6306" t="s">
        <v>102</v>
      </c>
      <c r="E6306" t="s">
        <v>154</v>
      </c>
      <c r="F6306" t="s">
        <v>18040</v>
      </c>
      <c r="G6306" t="s">
        <v>299</v>
      </c>
      <c r="H6306" t="s">
        <v>151</v>
      </c>
      <c r="I6306" t="s">
        <v>136</v>
      </c>
      <c r="J6306" t="s">
        <v>137</v>
      </c>
      <c r="K6306" t="s">
        <v>138</v>
      </c>
      <c r="L6306" t="s">
        <v>18041</v>
      </c>
      <c r="M6306" t="s">
        <v>18042</v>
      </c>
      <c r="N6306">
        <v>1.2111111109999999</v>
      </c>
      <c r="O6306">
        <v>0</v>
      </c>
      <c r="P6306">
        <v>0</v>
      </c>
      <c r="Q6306">
        <v>0</v>
      </c>
      <c r="R6306">
        <v>11</v>
      </c>
      <c r="S6306">
        <v>0</v>
      </c>
      <c r="T6306">
        <v>1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16.844233328844943</v>
      </c>
      <c r="AA6306">
        <v>0</v>
      </c>
      <c r="AB6306">
        <v>5.9560582578007439</v>
      </c>
      <c r="AC6306">
        <v>0</v>
      </c>
      <c r="AD6306">
        <v>0</v>
      </c>
      <c r="AE6306">
        <v>22.800291586645688</v>
      </c>
    </row>
    <row r="6307" spans="1:31" x14ac:dyDescent="0.25">
      <c r="A6307">
        <v>2372362</v>
      </c>
      <c r="B6307">
        <v>1</v>
      </c>
      <c r="C6307" t="s">
        <v>80</v>
      </c>
      <c r="D6307" t="s">
        <v>94</v>
      </c>
      <c r="E6307" t="s">
        <v>166</v>
      </c>
      <c r="F6307" t="s">
        <v>6128</v>
      </c>
      <c r="G6307" t="s">
        <v>168</v>
      </c>
      <c r="H6307" t="s">
        <v>135</v>
      </c>
      <c r="I6307" t="s">
        <v>136</v>
      </c>
      <c r="J6307" t="s">
        <v>137</v>
      </c>
      <c r="K6307" t="s">
        <v>138</v>
      </c>
      <c r="L6307" t="s">
        <v>18043</v>
      </c>
      <c r="M6307" t="s">
        <v>18044</v>
      </c>
      <c r="N6307">
        <v>0.329166666</v>
      </c>
      <c r="O6307">
        <v>0</v>
      </c>
      <c r="P6307">
        <v>195</v>
      </c>
      <c r="Q6307">
        <v>0</v>
      </c>
      <c r="R6307">
        <v>0</v>
      </c>
      <c r="S6307">
        <v>1</v>
      </c>
      <c r="T6307">
        <v>9</v>
      </c>
      <c r="U6307">
        <v>0</v>
      </c>
      <c r="V6307">
        <v>0</v>
      </c>
      <c r="W6307">
        <v>0</v>
      </c>
      <c r="X6307">
        <v>7.8134365931373777</v>
      </c>
      <c r="Y6307">
        <v>0</v>
      </c>
      <c r="Z6307">
        <v>0</v>
      </c>
      <c r="AA6307">
        <v>0.55142652026499994</v>
      </c>
      <c r="AB6307">
        <v>0.53412638261583334</v>
      </c>
      <c r="AC6307">
        <v>0</v>
      </c>
      <c r="AD6307">
        <v>0</v>
      </c>
      <c r="AE6307">
        <v>8.8989894960182099</v>
      </c>
    </row>
    <row r="6308" spans="1:31" x14ac:dyDescent="0.25">
      <c r="A6308">
        <v>2372339</v>
      </c>
      <c r="B6308">
        <v>1</v>
      </c>
      <c r="C6308" t="s">
        <v>81</v>
      </c>
      <c r="D6308" t="s">
        <v>118</v>
      </c>
      <c r="E6308" t="s">
        <v>225</v>
      </c>
      <c r="F6308" t="s">
        <v>18045</v>
      </c>
      <c r="G6308" t="s">
        <v>219</v>
      </c>
      <c r="H6308" t="s">
        <v>151</v>
      </c>
      <c r="I6308" t="s">
        <v>136</v>
      </c>
      <c r="J6308" t="s">
        <v>137</v>
      </c>
      <c r="K6308" t="s">
        <v>138</v>
      </c>
      <c r="L6308" t="s">
        <v>18046</v>
      </c>
      <c r="M6308" t="s">
        <v>18047</v>
      </c>
      <c r="N6308">
        <v>0.83333333300000001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1</v>
      </c>
      <c r="U6308">
        <v>0</v>
      </c>
      <c r="V6308">
        <v>1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1.4928739086675</v>
      </c>
      <c r="AC6308">
        <v>0</v>
      </c>
      <c r="AD6308">
        <v>7.6144818022333347E-3</v>
      </c>
      <c r="AE6308">
        <v>1.5004883904697333</v>
      </c>
    </row>
    <row r="6309" spans="1:31" x14ac:dyDescent="0.25">
      <c r="A6309">
        <v>2371675</v>
      </c>
      <c r="B6309">
        <v>1</v>
      </c>
      <c r="C6309" t="s">
        <v>81</v>
      </c>
      <c r="D6309" t="s">
        <v>112</v>
      </c>
      <c r="E6309" t="s">
        <v>132</v>
      </c>
      <c r="F6309" t="s">
        <v>18048</v>
      </c>
      <c r="G6309" t="s">
        <v>134</v>
      </c>
      <c r="H6309" t="s">
        <v>135</v>
      </c>
      <c r="I6309" t="s">
        <v>136</v>
      </c>
      <c r="J6309" t="s">
        <v>137</v>
      </c>
      <c r="K6309" t="s">
        <v>138</v>
      </c>
      <c r="L6309" t="s">
        <v>18049</v>
      </c>
      <c r="M6309" t="s">
        <v>18050</v>
      </c>
      <c r="N6309">
        <v>2.1</v>
      </c>
      <c r="O6309">
        <v>0</v>
      </c>
      <c r="P6309">
        <v>141</v>
      </c>
      <c r="Q6309">
        <v>0</v>
      </c>
      <c r="R6309">
        <v>9</v>
      </c>
      <c r="S6309">
        <v>0</v>
      </c>
      <c r="T6309">
        <v>27</v>
      </c>
      <c r="U6309">
        <v>0</v>
      </c>
      <c r="V6309">
        <v>0</v>
      </c>
      <c r="W6309">
        <v>0</v>
      </c>
      <c r="X6309">
        <v>66.24844440194984</v>
      </c>
      <c r="Y6309">
        <v>0</v>
      </c>
      <c r="Z6309">
        <v>6.941431905889087</v>
      </c>
      <c r="AA6309">
        <v>0</v>
      </c>
      <c r="AB6309">
        <v>10.822523415899486</v>
      </c>
      <c r="AC6309">
        <v>0</v>
      </c>
      <c r="AD6309">
        <v>0</v>
      </c>
      <c r="AE6309">
        <v>84.012399723738412</v>
      </c>
    </row>
    <row r="6310" spans="1:31" x14ac:dyDescent="0.25">
      <c r="A6310">
        <v>2371798</v>
      </c>
      <c r="B6310">
        <v>1</v>
      </c>
      <c r="C6310" t="s">
        <v>81</v>
      </c>
      <c r="D6310" t="s">
        <v>112</v>
      </c>
      <c r="E6310" t="s">
        <v>225</v>
      </c>
      <c r="F6310" t="s">
        <v>18051</v>
      </c>
      <c r="G6310" t="s">
        <v>219</v>
      </c>
      <c r="H6310" t="s">
        <v>151</v>
      </c>
      <c r="I6310" t="s">
        <v>136</v>
      </c>
      <c r="J6310" t="s">
        <v>137</v>
      </c>
      <c r="K6310" t="s">
        <v>138</v>
      </c>
      <c r="L6310" t="s">
        <v>18052</v>
      </c>
      <c r="M6310" t="s">
        <v>18053</v>
      </c>
      <c r="N6310">
        <v>4.8902777769999997</v>
      </c>
      <c r="O6310">
        <v>0</v>
      </c>
      <c r="P6310">
        <v>33</v>
      </c>
      <c r="Q6310">
        <v>0</v>
      </c>
      <c r="R6310">
        <v>4</v>
      </c>
      <c r="S6310">
        <v>0</v>
      </c>
      <c r="T6310">
        <v>5</v>
      </c>
      <c r="U6310">
        <v>0</v>
      </c>
      <c r="V6310">
        <v>0</v>
      </c>
      <c r="W6310">
        <v>0</v>
      </c>
      <c r="X6310">
        <v>34.796569588418556</v>
      </c>
      <c r="Y6310">
        <v>0</v>
      </c>
      <c r="Z6310">
        <v>18.491901171660992</v>
      </c>
      <c r="AA6310">
        <v>0</v>
      </c>
      <c r="AB6310">
        <v>17.520819224384294</v>
      </c>
      <c r="AC6310">
        <v>0</v>
      </c>
      <c r="AD6310">
        <v>0</v>
      </c>
      <c r="AE6310">
        <v>70.809289984463845</v>
      </c>
    </row>
    <row r="6311" spans="1:31" x14ac:dyDescent="0.25">
      <c r="A6311">
        <v>2372193</v>
      </c>
      <c r="B6311">
        <v>1</v>
      </c>
      <c r="C6311" t="s">
        <v>80</v>
      </c>
      <c r="D6311" t="s">
        <v>107</v>
      </c>
      <c r="E6311" t="s">
        <v>166</v>
      </c>
      <c r="F6311" t="s">
        <v>14808</v>
      </c>
      <c r="G6311" t="s">
        <v>168</v>
      </c>
      <c r="H6311" t="s">
        <v>135</v>
      </c>
      <c r="I6311" t="s">
        <v>136</v>
      </c>
      <c r="J6311" t="s">
        <v>137</v>
      </c>
      <c r="K6311" t="s">
        <v>138</v>
      </c>
      <c r="L6311" t="s">
        <v>18054</v>
      </c>
      <c r="M6311" t="s">
        <v>18055</v>
      </c>
      <c r="N6311">
        <v>0.17388888799999999</v>
      </c>
      <c r="O6311">
        <v>3</v>
      </c>
      <c r="P6311">
        <v>236</v>
      </c>
      <c r="Q6311">
        <v>67</v>
      </c>
      <c r="R6311">
        <v>107</v>
      </c>
      <c r="S6311">
        <v>26</v>
      </c>
      <c r="T6311">
        <v>32</v>
      </c>
      <c r="U6311">
        <v>2</v>
      </c>
      <c r="V6311">
        <v>0</v>
      </c>
      <c r="W6311">
        <v>0.13753553095434667</v>
      </c>
      <c r="X6311">
        <v>7.3998492025057994</v>
      </c>
      <c r="Y6311">
        <v>74.255820539127981</v>
      </c>
      <c r="Z6311">
        <v>25.955758981328344</v>
      </c>
      <c r="AA6311">
        <v>17.782704211114382</v>
      </c>
      <c r="AB6311">
        <v>11.175542398621989</v>
      </c>
      <c r="AC6311">
        <v>0.64687752170385682</v>
      </c>
      <c r="AD6311">
        <v>0</v>
      </c>
      <c r="AE6311">
        <v>137.3540883853567</v>
      </c>
    </row>
    <row r="6312" spans="1:31" x14ac:dyDescent="0.25">
      <c r="A6312">
        <v>2372299</v>
      </c>
      <c r="B6312">
        <v>1</v>
      </c>
      <c r="C6312" t="s">
        <v>81</v>
      </c>
      <c r="D6312" t="s">
        <v>127</v>
      </c>
      <c r="E6312" t="s">
        <v>132</v>
      </c>
      <c r="F6312" t="s">
        <v>18056</v>
      </c>
      <c r="G6312" t="s">
        <v>134</v>
      </c>
      <c r="H6312" t="s">
        <v>135</v>
      </c>
      <c r="I6312" t="s">
        <v>136</v>
      </c>
      <c r="J6312" t="s">
        <v>137</v>
      </c>
      <c r="K6312" t="s">
        <v>138</v>
      </c>
      <c r="L6312" t="s">
        <v>18057</v>
      </c>
      <c r="M6312" t="s">
        <v>18058</v>
      </c>
      <c r="N6312">
        <v>1.7555555549999999</v>
      </c>
      <c r="O6312">
        <v>0</v>
      </c>
      <c r="P6312">
        <v>214</v>
      </c>
      <c r="Q6312">
        <v>0</v>
      </c>
      <c r="R6312">
        <v>50</v>
      </c>
      <c r="S6312">
        <v>0</v>
      </c>
      <c r="T6312">
        <v>29</v>
      </c>
      <c r="U6312">
        <v>0</v>
      </c>
      <c r="V6312">
        <v>0</v>
      </c>
      <c r="W6312">
        <v>0</v>
      </c>
      <c r="X6312">
        <v>93.473388441787378</v>
      </c>
      <c r="Y6312">
        <v>0</v>
      </c>
      <c r="Z6312">
        <v>101.23808088092369</v>
      </c>
      <c r="AA6312">
        <v>0</v>
      </c>
      <c r="AB6312">
        <v>29.740065346923586</v>
      </c>
      <c r="AC6312">
        <v>0</v>
      </c>
      <c r="AD6312">
        <v>0</v>
      </c>
      <c r="AE6312">
        <v>224.45153466963467</v>
      </c>
    </row>
    <row r="6313" spans="1:31" x14ac:dyDescent="0.25">
      <c r="A6313">
        <v>2372053</v>
      </c>
      <c r="B6313">
        <v>1</v>
      </c>
      <c r="C6313" t="s">
        <v>80</v>
      </c>
      <c r="D6313" t="s">
        <v>99</v>
      </c>
      <c r="E6313" t="s">
        <v>166</v>
      </c>
      <c r="F6313" t="s">
        <v>18059</v>
      </c>
      <c r="G6313" t="s">
        <v>168</v>
      </c>
      <c r="H6313" t="s">
        <v>135</v>
      </c>
      <c r="I6313" t="s">
        <v>136</v>
      </c>
      <c r="J6313" t="s">
        <v>137</v>
      </c>
      <c r="K6313" t="s">
        <v>138</v>
      </c>
      <c r="L6313" t="s">
        <v>18060</v>
      </c>
      <c r="M6313" t="s">
        <v>18061</v>
      </c>
      <c r="N6313">
        <v>0.57250000000000001</v>
      </c>
      <c r="O6313">
        <v>10</v>
      </c>
      <c r="P6313">
        <v>7680</v>
      </c>
      <c r="Q6313">
        <v>1</v>
      </c>
      <c r="R6313">
        <v>129</v>
      </c>
      <c r="S6313">
        <v>25</v>
      </c>
      <c r="T6313">
        <v>833</v>
      </c>
      <c r="U6313">
        <v>3</v>
      </c>
      <c r="V6313">
        <v>6</v>
      </c>
      <c r="W6313">
        <v>104.56616224347525</v>
      </c>
      <c r="X6313">
        <v>1437.7995050916106</v>
      </c>
      <c r="Y6313">
        <v>0.15564813694669166</v>
      </c>
      <c r="Z6313">
        <v>33.935278371859617</v>
      </c>
      <c r="AA6313">
        <v>190.21148378733585</v>
      </c>
      <c r="AB6313">
        <v>991.9826922942151</v>
      </c>
      <c r="AC6313">
        <v>20.525636346848806</v>
      </c>
      <c r="AD6313">
        <v>211.27450372318097</v>
      </c>
      <c r="AE6313">
        <v>2990.450909995473</v>
      </c>
    </row>
    <row r="6314" spans="1:31" x14ac:dyDescent="0.25">
      <c r="A6314">
        <v>2371758</v>
      </c>
      <c r="B6314">
        <v>1</v>
      </c>
      <c r="C6314" t="s">
        <v>81</v>
      </c>
      <c r="D6314" t="s">
        <v>112</v>
      </c>
      <c r="E6314" t="s">
        <v>166</v>
      </c>
      <c r="F6314" t="s">
        <v>18062</v>
      </c>
      <c r="G6314" t="s">
        <v>328</v>
      </c>
      <c r="H6314" t="s">
        <v>135</v>
      </c>
      <c r="I6314" t="s">
        <v>653</v>
      </c>
      <c r="J6314" t="s">
        <v>137</v>
      </c>
      <c r="K6314" t="s">
        <v>245</v>
      </c>
      <c r="L6314" t="s">
        <v>18063</v>
      </c>
      <c r="M6314" t="s">
        <v>18064</v>
      </c>
      <c r="N6314">
        <v>3.1944444000000002E-2</v>
      </c>
      <c r="O6314">
        <v>0</v>
      </c>
      <c r="P6314">
        <v>837</v>
      </c>
      <c r="Q6314">
        <v>32</v>
      </c>
      <c r="R6314">
        <v>59</v>
      </c>
      <c r="S6314">
        <v>4</v>
      </c>
      <c r="T6314">
        <v>85</v>
      </c>
      <c r="U6314">
        <v>0</v>
      </c>
      <c r="V6314">
        <v>0</v>
      </c>
      <c r="W6314">
        <v>0</v>
      </c>
      <c r="X6314">
        <v>7.1709554758860437</v>
      </c>
      <c r="Y6314">
        <v>3.6081978146597931</v>
      </c>
      <c r="Z6314">
        <v>4.2153461628182027</v>
      </c>
      <c r="AA6314">
        <v>0.38154639468596807</v>
      </c>
      <c r="AB6314">
        <v>2.1047160918789176</v>
      </c>
      <c r="AC6314">
        <v>0</v>
      </c>
      <c r="AD6314">
        <v>0</v>
      </c>
      <c r="AE6314">
        <v>17.480761939928925</v>
      </c>
    </row>
    <row r="6315" spans="1:31" x14ac:dyDescent="0.25">
      <c r="A6315">
        <v>2371715</v>
      </c>
      <c r="B6315">
        <v>1</v>
      </c>
      <c r="C6315" t="s">
        <v>81</v>
      </c>
      <c r="D6315" t="s">
        <v>114</v>
      </c>
      <c r="E6315" t="s">
        <v>132</v>
      </c>
      <c r="F6315" t="s">
        <v>11744</v>
      </c>
      <c r="G6315" t="s">
        <v>134</v>
      </c>
      <c r="H6315" t="s">
        <v>135</v>
      </c>
      <c r="I6315" t="s">
        <v>136</v>
      </c>
      <c r="J6315" t="s">
        <v>137</v>
      </c>
      <c r="K6315" t="s">
        <v>138</v>
      </c>
      <c r="L6315" t="s">
        <v>18065</v>
      </c>
      <c r="M6315" t="s">
        <v>18066</v>
      </c>
      <c r="N6315">
        <v>1.8388888880000001</v>
      </c>
      <c r="O6315">
        <v>0</v>
      </c>
      <c r="P6315">
        <v>64</v>
      </c>
      <c r="Q6315">
        <v>1</v>
      </c>
      <c r="R6315">
        <v>9</v>
      </c>
      <c r="S6315">
        <v>1</v>
      </c>
      <c r="T6315">
        <v>7</v>
      </c>
      <c r="U6315">
        <v>0</v>
      </c>
      <c r="V6315">
        <v>0</v>
      </c>
      <c r="W6315">
        <v>0</v>
      </c>
      <c r="X6315">
        <v>15.701392710474563</v>
      </c>
      <c r="Y6315">
        <v>2.2050654688255635</v>
      </c>
      <c r="Z6315">
        <v>42.907766202851292</v>
      </c>
      <c r="AA6315">
        <v>3.7780415817957218</v>
      </c>
      <c r="AB6315">
        <v>27.643315780745727</v>
      </c>
      <c r="AC6315">
        <v>0</v>
      </c>
      <c r="AD6315">
        <v>0</v>
      </c>
      <c r="AE6315">
        <v>92.235581744692865</v>
      </c>
    </row>
    <row r="6316" spans="1:31" x14ac:dyDescent="0.25">
      <c r="A6316">
        <v>2371907</v>
      </c>
      <c r="B6316">
        <v>1</v>
      </c>
      <c r="C6316" t="s">
        <v>80</v>
      </c>
      <c r="D6316" t="s">
        <v>100</v>
      </c>
      <c r="E6316" t="s">
        <v>166</v>
      </c>
      <c r="F6316" t="s">
        <v>18067</v>
      </c>
      <c r="G6316" t="s">
        <v>244</v>
      </c>
      <c r="H6316" t="s">
        <v>135</v>
      </c>
      <c r="I6316" t="s">
        <v>136</v>
      </c>
      <c r="J6316" t="s">
        <v>137</v>
      </c>
      <c r="K6316" t="s">
        <v>245</v>
      </c>
      <c r="L6316" t="s">
        <v>18068</v>
      </c>
      <c r="M6316" t="s">
        <v>18069</v>
      </c>
      <c r="N6316">
        <v>3.0766666659999999</v>
      </c>
      <c r="O6316">
        <v>4</v>
      </c>
      <c r="P6316">
        <v>842</v>
      </c>
      <c r="Q6316">
        <v>3</v>
      </c>
      <c r="R6316">
        <v>149</v>
      </c>
      <c r="S6316">
        <v>5</v>
      </c>
      <c r="T6316">
        <v>133</v>
      </c>
      <c r="U6316">
        <v>0</v>
      </c>
      <c r="V6316">
        <v>0</v>
      </c>
      <c r="W6316">
        <v>59.042983388997698</v>
      </c>
      <c r="X6316">
        <v>936.4062980414152</v>
      </c>
      <c r="Y6316">
        <v>25.555959151955541</v>
      </c>
      <c r="Z6316">
        <v>391.09133721388054</v>
      </c>
      <c r="AA6316">
        <v>180.89824793634349</v>
      </c>
      <c r="AB6316">
        <v>736.24748429708904</v>
      </c>
      <c r="AC6316">
        <v>0</v>
      </c>
      <c r="AD6316">
        <v>0</v>
      </c>
      <c r="AE6316">
        <v>2329.2423100296814</v>
      </c>
    </row>
    <row r="6317" spans="1:31" x14ac:dyDescent="0.25">
      <c r="A6317">
        <v>2372153</v>
      </c>
      <c r="B6317">
        <v>1</v>
      </c>
      <c r="C6317" t="s">
        <v>81</v>
      </c>
      <c r="D6317" t="s">
        <v>127</v>
      </c>
      <c r="E6317" t="s">
        <v>171</v>
      </c>
      <c r="F6317" t="s">
        <v>18070</v>
      </c>
      <c r="G6317" t="s">
        <v>168</v>
      </c>
      <c r="H6317" t="s">
        <v>135</v>
      </c>
      <c r="I6317" t="s">
        <v>136</v>
      </c>
      <c r="J6317" t="s">
        <v>137</v>
      </c>
      <c r="K6317" t="s">
        <v>138</v>
      </c>
      <c r="L6317" t="s">
        <v>18071</v>
      </c>
      <c r="M6317" t="s">
        <v>18072</v>
      </c>
      <c r="N6317">
        <v>3.7266666659999999</v>
      </c>
      <c r="O6317">
        <v>3</v>
      </c>
      <c r="P6317">
        <v>0</v>
      </c>
      <c r="Q6317">
        <v>59</v>
      </c>
      <c r="R6317">
        <v>0</v>
      </c>
      <c r="S6317">
        <v>3</v>
      </c>
      <c r="T6317">
        <v>0</v>
      </c>
      <c r="U6317">
        <v>0</v>
      </c>
      <c r="V6317">
        <v>0</v>
      </c>
      <c r="W6317">
        <v>6.0863592680655998</v>
      </c>
      <c r="X6317">
        <v>0</v>
      </c>
      <c r="Y6317">
        <v>753.03704758359595</v>
      </c>
      <c r="Z6317">
        <v>0</v>
      </c>
      <c r="AA6317">
        <v>16.459267352997035</v>
      </c>
      <c r="AB6317">
        <v>0</v>
      </c>
      <c r="AC6317">
        <v>0</v>
      </c>
      <c r="AD6317">
        <v>0</v>
      </c>
      <c r="AE6317">
        <v>775.58267420465859</v>
      </c>
    </row>
    <row r="6318" spans="1:31" x14ac:dyDescent="0.25">
      <c r="A6318">
        <v>2372047</v>
      </c>
      <c r="B6318">
        <v>1</v>
      </c>
      <c r="C6318" t="s">
        <v>80</v>
      </c>
      <c r="D6318" t="s">
        <v>100</v>
      </c>
      <c r="E6318" t="s">
        <v>171</v>
      </c>
      <c r="F6318" t="s">
        <v>8941</v>
      </c>
      <c r="G6318" t="s">
        <v>244</v>
      </c>
      <c r="H6318" t="s">
        <v>135</v>
      </c>
      <c r="I6318" t="s">
        <v>136</v>
      </c>
      <c r="J6318" t="s">
        <v>137</v>
      </c>
      <c r="K6318" t="s">
        <v>245</v>
      </c>
      <c r="L6318" t="s">
        <v>18073</v>
      </c>
      <c r="M6318" t="s">
        <v>18074</v>
      </c>
      <c r="N6318">
        <v>0.90749999999999997</v>
      </c>
      <c r="O6318">
        <v>0</v>
      </c>
      <c r="P6318">
        <v>3</v>
      </c>
      <c r="Q6318">
        <v>59</v>
      </c>
      <c r="R6318">
        <v>73</v>
      </c>
      <c r="S6318">
        <v>3</v>
      </c>
      <c r="T6318">
        <v>5</v>
      </c>
      <c r="U6318">
        <v>0</v>
      </c>
      <c r="V6318">
        <v>0</v>
      </c>
      <c r="W6318">
        <v>0</v>
      </c>
      <c r="X6318">
        <v>24.756048167804856</v>
      </c>
      <c r="Y6318">
        <v>624.89166039087957</v>
      </c>
      <c r="Z6318">
        <v>665.70322742610449</v>
      </c>
      <c r="AA6318">
        <v>21.673333221140869</v>
      </c>
      <c r="AB6318">
        <v>37.499035413652095</v>
      </c>
      <c r="AC6318">
        <v>0</v>
      </c>
      <c r="AD6318">
        <v>0</v>
      </c>
      <c r="AE6318">
        <v>1374.5233046195819</v>
      </c>
    </row>
    <row r="6319" spans="1:31" x14ac:dyDescent="0.25">
      <c r="A6319">
        <v>2372070</v>
      </c>
      <c r="B6319">
        <v>1</v>
      </c>
      <c r="C6319" t="s">
        <v>80</v>
      </c>
      <c r="D6319" t="s">
        <v>102</v>
      </c>
      <c r="E6319" t="s">
        <v>132</v>
      </c>
      <c r="F6319" t="s">
        <v>18075</v>
      </c>
      <c r="G6319" t="s">
        <v>168</v>
      </c>
      <c r="H6319" t="s">
        <v>135</v>
      </c>
      <c r="I6319" t="s">
        <v>136</v>
      </c>
      <c r="J6319" t="s">
        <v>137</v>
      </c>
      <c r="K6319" t="s">
        <v>138</v>
      </c>
      <c r="L6319" t="s">
        <v>18076</v>
      </c>
      <c r="M6319" t="s">
        <v>18077</v>
      </c>
      <c r="N6319">
        <v>0.70305555500000005</v>
      </c>
      <c r="O6319">
        <v>0</v>
      </c>
      <c r="P6319">
        <v>274</v>
      </c>
      <c r="Q6319">
        <v>0</v>
      </c>
      <c r="R6319">
        <v>13</v>
      </c>
      <c r="S6319">
        <v>1</v>
      </c>
      <c r="T6319">
        <v>18</v>
      </c>
      <c r="U6319">
        <v>0</v>
      </c>
      <c r="V6319">
        <v>0</v>
      </c>
      <c r="W6319">
        <v>0</v>
      </c>
      <c r="X6319">
        <v>71.641666727575227</v>
      </c>
      <c r="Y6319">
        <v>0</v>
      </c>
      <c r="Z6319">
        <v>14.013545676817708</v>
      </c>
      <c r="AA6319">
        <v>8.2777757819674065</v>
      </c>
      <c r="AB6319">
        <v>20.186983741936618</v>
      </c>
      <c r="AC6319">
        <v>0</v>
      </c>
      <c r="AD6319">
        <v>0</v>
      </c>
      <c r="AE6319">
        <v>114.11997192829696</v>
      </c>
    </row>
    <row r="6320" spans="1:31" x14ac:dyDescent="0.25">
      <c r="A6320">
        <v>2372239</v>
      </c>
      <c r="B6320">
        <v>1</v>
      </c>
      <c r="C6320" t="s">
        <v>81</v>
      </c>
      <c r="D6320" t="s">
        <v>128</v>
      </c>
      <c r="E6320" t="s">
        <v>148</v>
      </c>
      <c r="F6320" t="s">
        <v>18078</v>
      </c>
      <c r="G6320" t="s">
        <v>150</v>
      </c>
      <c r="H6320" t="s">
        <v>151</v>
      </c>
      <c r="I6320" t="s">
        <v>136</v>
      </c>
      <c r="J6320" t="s">
        <v>137</v>
      </c>
      <c r="K6320" t="s">
        <v>138</v>
      </c>
      <c r="L6320" t="s">
        <v>18079</v>
      </c>
      <c r="M6320" t="s">
        <v>18080</v>
      </c>
      <c r="N6320">
        <v>1.744444444</v>
      </c>
      <c r="O6320">
        <v>0</v>
      </c>
      <c r="P6320">
        <v>4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2.9049374914022081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2.9049374914022081</v>
      </c>
    </row>
    <row r="6321" spans="1:31" x14ac:dyDescent="0.25">
      <c r="A6321">
        <v>2371778</v>
      </c>
      <c r="B6321">
        <v>1</v>
      </c>
      <c r="C6321" t="s">
        <v>81</v>
      </c>
      <c r="D6321" t="s">
        <v>113</v>
      </c>
      <c r="E6321" t="s">
        <v>171</v>
      </c>
      <c r="F6321" t="s">
        <v>18081</v>
      </c>
      <c r="G6321" t="s">
        <v>244</v>
      </c>
      <c r="H6321" t="s">
        <v>135</v>
      </c>
      <c r="I6321" t="s">
        <v>136</v>
      </c>
      <c r="J6321" t="s">
        <v>137</v>
      </c>
      <c r="K6321" t="s">
        <v>245</v>
      </c>
      <c r="L6321" t="s">
        <v>18082</v>
      </c>
      <c r="M6321" t="s">
        <v>18083</v>
      </c>
      <c r="N6321">
        <v>2.8863888879999999</v>
      </c>
      <c r="O6321">
        <v>0</v>
      </c>
      <c r="P6321">
        <v>87</v>
      </c>
      <c r="Q6321">
        <v>3</v>
      </c>
      <c r="R6321">
        <v>63</v>
      </c>
      <c r="S6321">
        <v>2</v>
      </c>
      <c r="T6321">
        <v>8</v>
      </c>
      <c r="U6321">
        <v>1</v>
      </c>
      <c r="V6321">
        <v>0</v>
      </c>
      <c r="W6321">
        <v>0</v>
      </c>
      <c r="X6321">
        <v>113.20414057894924</v>
      </c>
      <c r="Y6321">
        <v>45.175845413924741</v>
      </c>
      <c r="Z6321">
        <v>296.28890247689492</v>
      </c>
      <c r="AA6321">
        <v>143.42395537213426</v>
      </c>
      <c r="AB6321">
        <v>73.309619696166067</v>
      </c>
      <c r="AC6321">
        <v>436.5120319532964</v>
      </c>
      <c r="AD6321">
        <v>0</v>
      </c>
      <c r="AE6321">
        <v>1107.9144954913656</v>
      </c>
    </row>
    <row r="6322" spans="1:31" x14ac:dyDescent="0.25">
      <c r="A6322">
        <v>2372133</v>
      </c>
      <c r="B6322">
        <v>1</v>
      </c>
      <c r="C6322" t="s">
        <v>81</v>
      </c>
      <c r="D6322" t="s">
        <v>120</v>
      </c>
      <c r="E6322" t="s">
        <v>166</v>
      </c>
      <c r="F6322" t="s">
        <v>18084</v>
      </c>
      <c r="G6322" t="s">
        <v>168</v>
      </c>
      <c r="H6322" t="s">
        <v>135</v>
      </c>
      <c r="I6322" t="s">
        <v>136</v>
      </c>
      <c r="J6322" t="s">
        <v>137</v>
      </c>
      <c r="K6322" t="s">
        <v>138</v>
      </c>
      <c r="L6322" t="s">
        <v>18085</v>
      </c>
      <c r="M6322" t="s">
        <v>18086</v>
      </c>
      <c r="N6322">
        <v>5.5149999999999997</v>
      </c>
      <c r="O6322">
        <v>2</v>
      </c>
      <c r="P6322">
        <v>2144</v>
      </c>
      <c r="Q6322">
        <v>164</v>
      </c>
      <c r="R6322">
        <v>136</v>
      </c>
      <c r="S6322">
        <v>23</v>
      </c>
      <c r="T6322">
        <v>266</v>
      </c>
      <c r="U6322">
        <v>0</v>
      </c>
      <c r="V6322">
        <v>1</v>
      </c>
      <c r="W6322">
        <v>65.790217861093339</v>
      </c>
      <c r="X6322">
        <v>3074.168210294325</v>
      </c>
      <c r="Y6322">
        <v>4895.2747614160535</v>
      </c>
      <c r="Z6322">
        <v>3207.4459727019366</v>
      </c>
      <c r="AA6322">
        <v>361.6260591078036</v>
      </c>
      <c r="AB6322">
        <v>956.43982373618917</v>
      </c>
      <c r="AC6322">
        <v>0</v>
      </c>
      <c r="AD6322">
        <v>8.6258076451199983E-3</v>
      </c>
      <c r="AE6322">
        <v>12560.753670925047</v>
      </c>
    </row>
    <row r="6323" spans="1:31" x14ac:dyDescent="0.25">
      <c r="A6323">
        <v>2371990</v>
      </c>
      <c r="B6323">
        <v>1</v>
      </c>
      <c r="C6323" t="s">
        <v>80</v>
      </c>
      <c r="D6323" t="s">
        <v>100</v>
      </c>
      <c r="E6323" t="s">
        <v>320</v>
      </c>
      <c r="F6323" t="s">
        <v>7202</v>
      </c>
      <c r="G6323" t="s">
        <v>168</v>
      </c>
      <c r="H6323" t="s">
        <v>135</v>
      </c>
      <c r="I6323" t="s">
        <v>136</v>
      </c>
      <c r="J6323" t="s">
        <v>137</v>
      </c>
      <c r="K6323" t="s">
        <v>138</v>
      </c>
      <c r="L6323" t="s">
        <v>18087</v>
      </c>
      <c r="M6323" t="s">
        <v>18088</v>
      </c>
      <c r="N6323">
        <v>0.109444444</v>
      </c>
      <c r="O6323">
        <v>21</v>
      </c>
      <c r="P6323">
        <v>16066</v>
      </c>
      <c r="Q6323">
        <v>8</v>
      </c>
      <c r="R6323">
        <v>315</v>
      </c>
      <c r="S6323">
        <v>34</v>
      </c>
      <c r="T6323">
        <v>1316</v>
      </c>
      <c r="U6323">
        <v>4</v>
      </c>
      <c r="V6323">
        <v>1</v>
      </c>
      <c r="W6323">
        <v>53.181568571055088</v>
      </c>
      <c r="X6323">
        <v>629.42477018028035</v>
      </c>
      <c r="Y6323">
        <v>12.001034858498699</v>
      </c>
      <c r="Z6323">
        <v>26.486635517963322</v>
      </c>
      <c r="AA6323">
        <v>383.75631703501131</v>
      </c>
      <c r="AB6323">
        <v>303.68886221085876</v>
      </c>
      <c r="AC6323">
        <v>48.654526993324922</v>
      </c>
      <c r="AD6323">
        <v>0</v>
      </c>
      <c r="AE6323">
        <v>1457.1937153669926</v>
      </c>
    </row>
    <row r="6324" spans="1:31" x14ac:dyDescent="0.25">
      <c r="A6324">
        <v>2371741</v>
      </c>
      <c r="B6324">
        <v>1</v>
      </c>
      <c r="C6324" t="s">
        <v>80</v>
      </c>
      <c r="D6324" t="s">
        <v>110</v>
      </c>
      <c r="E6324" t="s">
        <v>225</v>
      </c>
      <c r="F6324" t="s">
        <v>15622</v>
      </c>
      <c r="G6324" t="s">
        <v>219</v>
      </c>
      <c r="H6324" t="s">
        <v>151</v>
      </c>
      <c r="I6324" t="s">
        <v>136</v>
      </c>
      <c r="J6324" t="s">
        <v>137</v>
      </c>
      <c r="K6324" t="s">
        <v>138</v>
      </c>
      <c r="L6324" t="s">
        <v>18089</v>
      </c>
      <c r="M6324" t="s">
        <v>18090</v>
      </c>
      <c r="N6324">
        <v>0.888055555</v>
      </c>
      <c r="O6324">
        <v>0</v>
      </c>
      <c r="P6324">
        <v>129</v>
      </c>
      <c r="Q6324">
        <v>0</v>
      </c>
      <c r="R6324">
        <v>0</v>
      </c>
      <c r="S6324">
        <v>0</v>
      </c>
      <c r="T6324">
        <v>16</v>
      </c>
      <c r="U6324">
        <v>0</v>
      </c>
      <c r="V6324">
        <v>0</v>
      </c>
      <c r="W6324">
        <v>0</v>
      </c>
      <c r="X6324">
        <v>33.273186475028886</v>
      </c>
      <c r="Y6324">
        <v>0</v>
      </c>
      <c r="Z6324">
        <v>0</v>
      </c>
      <c r="AA6324">
        <v>0</v>
      </c>
      <c r="AB6324">
        <v>8.9505194447064991</v>
      </c>
      <c r="AC6324">
        <v>0</v>
      </c>
      <c r="AD6324">
        <v>0</v>
      </c>
      <c r="AE6324">
        <v>42.223705919735387</v>
      </c>
    </row>
    <row r="6325" spans="1:31" x14ac:dyDescent="0.25">
      <c r="A6325">
        <v>2371692</v>
      </c>
      <c r="B6325">
        <v>1</v>
      </c>
      <c r="C6325" t="s">
        <v>80</v>
      </c>
      <c r="D6325" t="s">
        <v>111</v>
      </c>
      <c r="E6325" t="s">
        <v>148</v>
      </c>
      <c r="F6325" t="s">
        <v>18091</v>
      </c>
      <c r="G6325" t="s">
        <v>160</v>
      </c>
      <c r="H6325" t="s">
        <v>151</v>
      </c>
      <c r="I6325" t="s">
        <v>136</v>
      </c>
      <c r="J6325" t="s">
        <v>137</v>
      </c>
      <c r="K6325" t="s">
        <v>138</v>
      </c>
      <c r="L6325" t="s">
        <v>18092</v>
      </c>
      <c r="M6325" t="s">
        <v>18093</v>
      </c>
      <c r="N6325">
        <v>6.5091666659999996</v>
      </c>
      <c r="O6325">
        <v>0</v>
      </c>
      <c r="P6325">
        <v>5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8.580769099954054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8.580769099954054</v>
      </c>
    </row>
    <row r="6326" spans="1:31" x14ac:dyDescent="0.25">
      <c r="A6326">
        <v>2371984</v>
      </c>
      <c r="B6326">
        <v>1</v>
      </c>
      <c r="C6326" t="s">
        <v>80</v>
      </c>
      <c r="D6326" t="s">
        <v>100</v>
      </c>
      <c r="E6326" t="s">
        <v>320</v>
      </c>
      <c r="F6326" t="s">
        <v>6125</v>
      </c>
      <c r="G6326" t="s">
        <v>168</v>
      </c>
      <c r="H6326" t="s">
        <v>135</v>
      </c>
      <c r="I6326" t="s">
        <v>653</v>
      </c>
      <c r="J6326" t="s">
        <v>137</v>
      </c>
      <c r="K6326" t="s">
        <v>138</v>
      </c>
      <c r="L6326" t="s">
        <v>18094</v>
      </c>
      <c r="M6326" t="s">
        <v>18095</v>
      </c>
      <c r="N6326">
        <v>3.2650832999999997E-2</v>
      </c>
      <c r="O6326">
        <v>12</v>
      </c>
      <c r="P6326">
        <v>6837</v>
      </c>
      <c r="Q6326">
        <v>44</v>
      </c>
      <c r="R6326">
        <v>746</v>
      </c>
      <c r="S6326">
        <v>63</v>
      </c>
      <c r="T6326">
        <v>969</v>
      </c>
      <c r="U6326">
        <v>9</v>
      </c>
      <c r="V6326">
        <v>2</v>
      </c>
      <c r="W6326">
        <v>0.24695352771732501</v>
      </c>
      <c r="X6326">
        <v>98.238979265599681</v>
      </c>
      <c r="Y6326">
        <v>2.4361838225704529</v>
      </c>
      <c r="Z6326">
        <v>20.130618720894351</v>
      </c>
      <c r="AA6326">
        <v>22.236247766180885</v>
      </c>
      <c r="AB6326">
        <v>54.671196129756318</v>
      </c>
      <c r="AC6326">
        <v>18.686368483142495</v>
      </c>
      <c r="AD6326">
        <v>5.7386148620377204</v>
      </c>
      <c r="AE6326">
        <v>222.38516257789922</v>
      </c>
    </row>
    <row r="6327" spans="1:31" x14ac:dyDescent="0.25">
      <c r="A6327">
        <v>2371735</v>
      </c>
      <c r="B6327">
        <v>1</v>
      </c>
      <c r="C6327" t="s">
        <v>81</v>
      </c>
      <c r="D6327" t="s">
        <v>113</v>
      </c>
      <c r="E6327" t="s">
        <v>225</v>
      </c>
      <c r="F6327" t="s">
        <v>18096</v>
      </c>
      <c r="G6327" t="s">
        <v>219</v>
      </c>
      <c r="H6327" t="s">
        <v>151</v>
      </c>
      <c r="I6327" t="s">
        <v>136</v>
      </c>
      <c r="J6327" t="s">
        <v>137</v>
      </c>
      <c r="K6327" t="s">
        <v>138</v>
      </c>
      <c r="L6327" t="s">
        <v>18097</v>
      </c>
      <c r="M6327" t="s">
        <v>18098</v>
      </c>
      <c r="N6327">
        <v>1.4536111110000001</v>
      </c>
      <c r="O6327">
        <v>0</v>
      </c>
      <c r="P6327">
        <v>3</v>
      </c>
      <c r="Q6327">
        <v>0</v>
      </c>
      <c r="R6327">
        <v>0</v>
      </c>
      <c r="S6327">
        <v>0</v>
      </c>
      <c r="T6327">
        <v>1</v>
      </c>
      <c r="U6327">
        <v>0</v>
      </c>
      <c r="V6327">
        <v>0</v>
      </c>
      <c r="W6327">
        <v>0</v>
      </c>
      <c r="X6327">
        <v>0.44920573053460555</v>
      </c>
      <c r="Y6327">
        <v>0</v>
      </c>
      <c r="Z6327">
        <v>0</v>
      </c>
      <c r="AA6327">
        <v>0</v>
      </c>
      <c r="AB6327">
        <v>6.7844607669955547E-3</v>
      </c>
      <c r="AC6327">
        <v>0</v>
      </c>
      <c r="AD6327">
        <v>0</v>
      </c>
      <c r="AE6327">
        <v>0.45599019130160112</v>
      </c>
    </row>
    <row r="6328" spans="1:31" x14ac:dyDescent="0.25">
      <c r="A6328">
        <v>2371884</v>
      </c>
      <c r="B6328">
        <v>1</v>
      </c>
      <c r="C6328" t="s">
        <v>81</v>
      </c>
      <c r="D6328" t="s">
        <v>114</v>
      </c>
      <c r="E6328" t="s">
        <v>148</v>
      </c>
      <c r="F6328" t="s">
        <v>18099</v>
      </c>
      <c r="G6328" t="s">
        <v>160</v>
      </c>
      <c r="H6328" t="s">
        <v>151</v>
      </c>
      <c r="I6328" t="s">
        <v>136</v>
      </c>
      <c r="J6328" t="s">
        <v>137</v>
      </c>
      <c r="K6328" t="s">
        <v>138</v>
      </c>
      <c r="L6328" t="s">
        <v>18100</v>
      </c>
      <c r="M6328" t="s">
        <v>18101</v>
      </c>
      <c r="N6328">
        <v>4.4694444439999996</v>
      </c>
      <c r="O6328">
        <v>0</v>
      </c>
      <c r="P6328">
        <v>1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0.40956024168043564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0.40956024168043564</v>
      </c>
    </row>
    <row r="6329" spans="1:31" x14ac:dyDescent="0.25">
      <c r="A6329">
        <v>2372365</v>
      </c>
      <c r="B6329">
        <v>1</v>
      </c>
      <c r="C6329" t="s">
        <v>81</v>
      </c>
      <c r="D6329" t="s">
        <v>112</v>
      </c>
      <c r="E6329" t="s">
        <v>132</v>
      </c>
      <c r="F6329" t="s">
        <v>18102</v>
      </c>
      <c r="G6329" t="s">
        <v>134</v>
      </c>
      <c r="H6329" t="s">
        <v>135</v>
      </c>
      <c r="I6329" t="s">
        <v>136</v>
      </c>
      <c r="J6329" t="s">
        <v>137</v>
      </c>
      <c r="K6329" t="s">
        <v>138</v>
      </c>
      <c r="L6329" t="s">
        <v>18103</v>
      </c>
      <c r="M6329" t="s">
        <v>18104</v>
      </c>
      <c r="N6329">
        <v>2.5977777770000001</v>
      </c>
      <c r="O6329">
        <v>0</v>
      </c>
      <c r="P6329">
        <v>66</v>
      </c>
      <c r="Q6329">
        <v>0</v>
      </c>
      <c r="R6329">
        <v>20</v>
      </c>
      <c r="S6329">
        <v>1</v>
      </c>
      <c r="T6329">
        <v>5</v>
      </c>
      <c r="U6329">
        <v>0</v>
      </c>
      <c r="V6329">
        <v>0</v>
      </c>
      <c r="W6329">
        <v>0</v>
      </c>
      <c r="X6329">
        <v>25.788386189017633</v>
      </c>
      <c r="Y6329">
        <v>0</v>
      </c>
      <c r="Z6329">
        <v>15.21333107205491</v>
      </c>
      <c r="AA6329">
        <v>4.4460703484988198</v>
      </c>
      <c r="AB6329">
        <v>5.9968734115923263</v>
      </c>
      <c r="AC6329">
        <v>0</v>
      </c>
      <c r="AD6329">
        <v>0</v>
      </c>
      <c r="AE6329">
        <v>51.444661021163689</v>
      </c>
    </row>
    <row r="6330" spans="1:31" x14ac:dyDescent="0.25">
      <c r="A6330">
        <v>2372010</v>
      </c>
      <c r="B6330">
        <v>1</v>
      </c>
      <c r="C6330" t="s">
        <v>81</v>
      </c>
      <c r="D6330" t="s">
        <v>123</v>
      </c>
      <c r="E6330" t="s">
        <v>132</v>
      </c>
      <c r="F6330" t="s">
        <v>18105</v>
      </c>
      <c r="G6330" t="s">
        <v>244</v>
      </c>
      <c r="H6330" t="s">
        <v>135</v>
      </c>
      <c r="I6330" t="s">
        <v>136</v>
      </c>
      <c r="J6330" t="s">
        <v>137</v>
      </c>
      <c r="K6330" t="s">
        <v>245</v>
      </c>
      <c r="L6330" t="s">
        <v>18106</v>
      </c>
      <c r="M6330" t="s">
        <v>18107</v>
      </c>
      <c r="N6330">
        <v>4.2580555550000003</v>
      </c>
      <c r="O6330">
        <v>0</v>
      </c>
      <c r="P6330">
        <v>236</v>
      </c>
      <c r="Q6330">
        <v>0</v>
      </c>
      <c r="R6330">
        <v>0</v>
      </c>
      <c r="S6330">
        <v>0</v>
      </c>
      <c r="T6330">
        <v>79</v>
      </c>
      <c r="U6330">
        <v>0</v>
      </c>
      <c r="V6330">
        <v>0</v>
      </c>
      <c r="W6330">
        <v>0</v>
      </c>
      <c r="X6330">
        <v>332.25607882595205</v>
      </c>
      <c r="Y6330">
        <v>0</v>
      </c>
      <c r="Z6330">
        <v>0</v>
      </c>
      <c r="AA6330">
        <v>0</v>
      </c>
      <c r="AB6330">
        <v>469.93003321574588</v>
      </c>
      <c r="AC6330">
        <v>0</v>
      </c>
      <c r="AD6330">
        <v>0</v>
      </c>
      <c r="AE6330">
        <v>802.18611204169792</v>
      </c>
    </row>
    <row r="6331" spans="1:31" x14ac:dyDescent="0.25">
      <c r="A6331">
        <v>2371818</v>
      </c>
      <c r="B6331">
        <v>1</v>
      </c>
      <c r="C6331" t="s">
        <v>80</v>
      </c>
      <c r="D6331" t="s">
        <v>83</v>
      </c>
      <c r="E6331" t="s">
        <v>154</v>
      </c>
      <c r="F6331" t="s">
        <v>18108</v>
      </c>
      <c r="G6331" t="s">
        <v>252</v>
      </c>
      <c r="H6331" t="s">
        <v>151</v>
      </c>
      <c r="I6331" t="s">
        <v>136</v>
      </c>
      <c r="J6331" t="s">
        <v>137</v>
      </c>
      <c r="K6331" t="s">
        <v>245</v>
      </c>
      <c r="L6331" t="s">
        <v>18109</v>
      </c>
      <c r="M6331" t="s">
        <v>18110</v>
      </c>
      <c r="N6331">
        <v>0.40944444400000002</v>
      </c>
      <c r="O6331">
        <v>0</v>
      </c>
      <c r="P6331">
        <v>285</v>
      </c>
      <c r="Q6331">
        <v>0</v>
      </c>
      <c r="R6331">
        <v>0</v>
      </c>
      <c r="S6331">
        <v>0</v>
      </c>
      <c r="T6331">
        <v>107</v>
      </c>
      <c r="U6331">
        <v>0</v>
      </c>
      <c r="V6331">
        <v>1</v>
      </c>
      <c r="W6331">
        <v>0</v>
      </c>
      <c r="X6331">
        <v>44.579068723272115</v>
      </c>
      <c r="Y6331">
        <v>0</v>
      </c>
      <c r="Z6331">
        <v>0</v>
      </c>
      <c r="AA6331">
        <v>0</v>
      </c>
      <c r="AB6331">
        <v>82.736176497910748</v>
      </c>
      <c r="AC6331">
        <v>0</v>
      </c>
      <c r="AD6331">
        <v>13.916328701848796</v>
      </c>
      <c r="AE6331">
        <v>141.23157392303165</v>
      </c>
    </row>
    <row r="6332" spans="1:31" x14ac:dyDescent="0.25">
      <c r="A6332">
        <v>2372150</v>
      </c>
      <c r="B6332">
        <v>1</v>
      </c>
      <c r="C6332" t="s">
        <v>80</v>
      </c>
      <c r="D6332" t="s">
        <v>96</v>
      </c>
      <c r="E6332" t="s">
        <v>175</v>
      </c>
      <c r="F6332" t="s">
        <v>7508</v>
      </c>
      <c r="G6332" t="s">
        <v>219</v>
      </c>
      <c r="H6332" t="s">
        <v>151</v>
      </c>
      <c r="I6332" t="s">
        <v>136</v>
      </c>
      <c r="J6332" t="s">
        <v>137</v>
      </c>
      <c r="K6332" t="s">
        <v>138</v>
      </c>
      <c r="L6332" t="s">
        <v>18111</v>
      </c>
      <c r="M6332" t="s">
        <v>18112</v>
      </c>
      <c r="N6332">
        <v>3.8944444439999999</v>
      </c>
      <c r="O6332">
        <v>0</v>
      </c>
      <c r="P6332">
        <v>12</v>
      </c>
      <c r="Q6332">
        <v>0</v>
      </c>
      <c r="R6332">
        <v>0</v>
      </c>
      <c r="S6332">
        <v>0</v>
      </c>
      <c r="T6332">
        <v>64</v>
      </c>
      <c r="U6332">
        <v>0</v>
      </c>
      <c r="V6332">
        <v>0</v>
      </c>
      <c r="W6332">
        <v>0</v>
      </c>
      <c r="X6332">
        <v>57.517825048013421</v>
      </c>
      <c r="Y6332">
        <v>0</v>
      </c>
      <c r="Z6332">
        <v>0</v>
      </c>
      <c r="AA6332">
        <v>0</v>
      </c>
      <c r="AB6332">
        <v>2053.3237171569167</v>
      </c>
      <c r="AC6332">
        <v>0</v>
      </c>
      <c r="AD6332">
        <v>0</v>
      </c>
      <c r="AE6332">
        <v>2110.8415422049302</v>
      </c>
    </row>
    <row r="6333" spans="1:31" x14ac:dyDescent="0.25">
      <c r="A6333">
        <v>2372319</v>
      </c>
      <c r="B6333">
        <v>1</v>
      </c>
      <c r="C6333" t="s">
        <v>80</v>
      </c>
      <c r="D6333" t="s">
        <v>83</v>
      </c>
      <c r="E6333" t="s">
        <v>148</v>
      </c>
      <c r="F6333" t="s">
        <v>18113</v>
      </c>
      <c r="G6333" t="s">
        <v>160</v>
      </c>
      <c r="H6333" t="s">
        <v>151</v>
      </c>
      <c r="I6333" t="s">
        <v>136</v>
      </c>
      <c r="J6333" t="s">
        <v>137</v>
      </c>
      <c r="K6333" t="s">
        <v>138</v>
      </c>
      <c r="L6333" t="s">
        <v>18114</v>
      </c>
      <c r="M6333" t="s">
        <v>18115</v>
      </c>
      <c r="N6333">
        <v>2.6894444439999998</v>
      </c>
      <c r="O6333">
        <v>0</v>
      </c>
      <c r="P6333">
        <v>3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3.8809740721447965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3.8809740721447965</v>
      </c>
    </row>
    <row r="6334" spans="1:31" x14ac:dyDescent="0.25">
      <c r="A6334">
        <v>2371841</v>
      </c>
      <c r="B6334">
        <v>1</v>
      </c>
      <c r="C6334" t="s">
        <v>80</v>
      </c>
      <c r="D6334" t="s">
        <v>84</v>
      </c>
      <c r="E6334" t="s">
        <v>148</v>
      </c>
      <c r="F6334" t="s">
        <v>18116</v>
      </c>
      <c r="G6334" t="s">
        <v>181</v>
      </c>
      <c r="H6334" t="s">
        <v>151</v>
      </c>
      <c r="I6334" t="s">
        <v>136</v>
      </c>
      <c r="J6334" t="s">
        <v>3</v>
      </c>
      <c r="K6334" t="s">
        <v>138</v>
      </c>
      <c r="L6334" t="s">
        <v>18117</v>
      </c>
      <c r="M6334" t="s">
        <v>18118</v>
      </c>
      <c r="N6334">
        <v>2.3955555550000001</v>
      </c>
      <c r="O6334">
        <v>0</v>
      </c>
      <c r="P6334">
        <v>8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2.7807881502624001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2.7807881502624001</v>
      </c>
    </row>
    <row r="6335" spans="1:31" x14ac:dyDescent="0.25">
      <c r="A6335">
        <v>2372196</v>
      </c>
      <c r="B6335">
        <v>1</v>
      </c>
      <c r="C6335" t="s">
        <v>81</v>
      </c>
      <c r="D6335" t="s">
        <v>119</v>
      </c>
      <c r="E6335" t="s">
        <v>132</v>
      </c>
      <c r="F6335" t="s">
        <v>18119</v>
      </c>
      <c r="G6335" t="s">
        <v>244</v>
      </c>
      <c r="H6335" t="s">
        <v>135</v>
      </c>
      <c r="I6335" t="s">
        <v>136</v>
      </c>
      <c r="J6335" t="s">
        <v>137</v>
      </c>
      <c r="K6335" t="s">
        <v>245</v>
      </c>
      <c r="L6335" t="s">
        <v>18120</v>
      </c>
      <c r="M6335" t="s">
        <v>18121</v>
      </c>
      <c r="N6335">
        <v>0.67749999999999999</v>
      </c>
      <c r="O6335">
        <v>0</v>
      </c>
      <c r="P6335">
        <v>38</v>
      </c>
      <c r="Q6335">
        <v>0</v>
      </c>
      <c r="R6335">
        <v>5</v>
      </c>
      <c r="S6335">
        <v>0</v>
      </c>
      <c r="T6335">
        <v>1</v>
      </c>
      <c r="U6335">
        <v>0</v>
      </c>
      <c r="V6335">
        <v>0</v>
      </c>
      <c r="W6335">
        <v>0</v>
      </c>
      <c r="X6335">
        <v>2.152121526776134</v>
      </c>
      <c r="Y6335">
        <v>0</v>
      </c>
      <c r="Z6335">
        <v>7.7099262172109624</v>
      </c>
      <c r="AA6335">
        <v>0</v>
      </c>
      <c r="AB6335">
        <v>1.6002371980837082</v>
      </c>
      <c r="AC6335">
        <v>0</v>
      </c>
      <c r="AD6335">
        <v>0</v>
      </c>
      <c r="AE6335">
        <v>11.462284942070804</v>
      </c>
    </row>
    <row r="6336" spans="1:31" x14ac:dyDescent="0.25">
      <c r="A6336">
        <v>2372219</v>
      </c>
      <c r="B6336">
        <v>1</v>
      </c>
      <c r="C6336" t="s">
        <v>80</v>
      </c>
      <c r="D6336" t="s">
        <v>102</v>
      </c>
      <c r="E6336" t="s">
        <v>132</v>
      </c>
      <c r="F6336" t="s">
        <v>18122</v>
      </c>
      <c r="G6336" t="s">
        <v>134</v>
      </c>
      <c r="H6336" t="s">
        <v>135</v>
      </c>
      <c r="I6336" t="s">
        <v>136</v>
      </c>
      <c r="J6336" t="s">
        <v>137</v>
      </c>
      <c r="K6336" t="s">
        <v>138</v>
      </c>
      <c r="L6336" t="s">
        <v>18123</v>
      </c>
      <c r="M6336" t="s">
        <v>18124</v>
      </c>
      <c r="N6336">
        <v>5.0963888879999999</v>
      </c>
      <c r="O6336">
        <v>0</v>
      </c>
      <c r="P6336">
        <v>45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20.505417351503443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20.505417351503443</v>
      </c>
    </row>
    <row r="6337" spans="1:31" x14ac:dyDescent="0.25">
      <c r="A6337">
        <v>2371824</v>
      </c>
      <c r="B6337">
        <v>1</v>
      </c>
      <c r="C6337" t="s">
        <v>81</v>
      </c>
      <c r="D6337" t="s">
        <v>121</v>
      </c>
      <c r="E6337" t="s">
        <v>225</v>
      </c>
      <c r="F6337" t="s">
        <v>18125</v>
      </c>
      <c r="G6337" t="s">
        <v>219</v>
      </c>
      <c r="H6337" t="s">
        <v>151</v>
      </c>
      <c r="I6337" t="s">
        <v>136</v>
      </c>
      <c r="J6337" t="s">
        <v>137</v>
      </c>
      <c r="K6337" t="s">
        <v>138</v>
      </c>
      <c r="L6337" t="s">
        <v>18126</v>
      </c>
      <c r="M6337" t="s">
        <v>18127</v>
      </c>
      <c r="N6337">
        <v>2.4575</v>
      </c>
      <c r="O6337">
        <v>0</v>
      </c>
      <c r="P6337">
        <v>6</v>
      </c>
      <c r="Q6337">
        <v>0</v>
      </c>
      <c r="R6337">
        <v>6</v>
      </c>
      <c r="S6337">
        <v>0</v>
      </c>
      <c r="T6337">
        <v>5</v>
      </c>
      <c r="U6337">
        <v>0</v>
      </c>
      <c r="V6337">
        <v>0</v>
      </c>
      <c r="W6337">
        <v>0</v>
      </c>
      <c r="X6337">
        <v>4.098854434387083</v>
      </c>
      <c r="Y6337">
        <v>0</v>
      </c>
      <c r="Z6337">
        <v>2.7459120339918752</v>
      </c>
      <c r="AA6337">
        <v>0</v>
      </c>
      <c r="AB6337">
        <v>3.5788473875303328</v>
      </c>
      <c r="AC6337">
        <v>0</v>
      </c>
      <c r="AD6337">
        <v>0</v>
      </c>
      <c r="AE6337">
        <v>10.423613855909291</v>
      </c>
    </row>
    <row r="6338" spans="1:31" x14ac:dyDescent="0.25">
      <c r="A6338">
        <v>2372359</v>
      </c>
      <c r="B6338">
        <v>1</v>
      </c>
      <c r="C6338" t="s">
        <v>81</v>
      </c>
      <c r="D6338" t="s">
        <v>112</v>
      </c>
      <c r="E6338" t="s">
        <v>225</v>
      </c>
      <c r="F6338" t="s">
        <v>18128</v>
      </c>
      <c r="G6338" t="s">
        <v>219</v>
      </c>
      <c r="H6338" t="s">
        <v>151</v>
      </c>
      <c r="I6338" t="s">
        <v>136</v>
      </c>
      <c r="J6338" t="s">
        <v>137</v>
      </c>
      <c r="K6338" t="s">
        <v>138</v>
      </c>
      <c r="L6338" t="s">
        <v>18129</v>
      </c>
      <c r="M6338" t="s">
        <v>18130</v>
      </c>
      <c r="N6338">
        <v>1.946388888</v>
      </c>
      <c r="O6338">
        <v>0</v>
      </c>
      <c r="P6338">
        <v>13</v>
      </c>
      <c r="Q6338">
        <v>0</v>
      </c>
      <c r="R6338">
        <v>0</v>
      </c>
      <c r="S6338">
        <v>0</v>
      </c>
      <c r="T6338">
        <v>1</v>
      </c>
      <c r="U6338">
        <v>0</v>
      </c>
      <c r="V6338">
        <v>0</v>
      </c>
      <c r="W6338">
        <v>0</v>
      </c>
      <c r="X6338">
        <v>8.7824353348869248</v>
      </c>
      <c r="Y6338">
        <v>0</v>
      </c>
      <c r="Z6338">
        <v>0</v>
      </c>
      <c r="AA6338">
        <v>0</v>
      </c>
      <c r="AB6338">
        <v>0.68061916633019348</v>
      </c>
      <c r="AC6338">
        <v>0</v>
      </c>
      <c r="AD6338">
        <v>0</v>
      </c>
      <c r="AE6338">
        <v>9.463054501217119</v>
      </c>
    </row>
    <row r="6339" spans="1:31" x14ac:dyDescent="0.25">
      <c r="A6339">
        <v>2372050</v>
      </c>
      <c r="B6339">
        <v>1</v>
      </c>
      <c r="C6339" t="s">
        <v>80</v>
      </c>
      <c r="D6339" t="s">
        <v>97</v>
      </c>
      <c r="E6339" t="s">
        <v>132</v>
      </c>
      <c r="F6339" t="s">
        <v>8175</v>
      </c>
      <c r="G6339" t="s">
        <v>168</v>
      </c>
      <c r="H6339" t="s">
        <v>135</v>
      </c>
      <c r="I6339" t="s">
        <v>136</v>
      </c>
      <c r="J6339" t="s">
        <v>137</v>
      </c>
      <c r="K6339" t="s">
        <v>138</v>
      </c>
      <c r="L6339" t="s">
        <v>18131</v>
      </c>
      <c r="M6339" t="s">
        <v>18132</v>
      </c>
      <c r="N6339">
        <v>0.90333333299999996</v>
      </c>
      <c r="O6339">
        <v>22</v>
      </c>
      <c r="P6339">
        <v>244</v>
      </c>
      <c r="Q6339">
        <v>0</v>
      </c>
      <c r="R6339">
        <v>50</v>
      </c>
      <c r="S6339">
        <v>7</v>
      </c>
      <c r="T6339">
        <v>35</v>
      </c>
      <c r="U6339">
        <v>0</v>
      </c>
      <c r="V6339">
        <v>0</v>
      </c>
      <c r="W6339">
        <v>201.19185184891478</v>
      </c>
      <c r="X6339">
        <v>471.67306862351978</v>
      </c>
      <c r="Y6339">
        <v>0</v>
      </c>
      <c r="Z6339">
        <v>47.117299368136258</v>
      </c>
      <c r="AA6339">
        <v>123.44723663934496</v>
      </c>
      <c r="AB6339">
        <v>68.967069606125023</v>
      </c>
      <c r="AC6339">
        <v>0</v>
      </c>
      <c r="AD6339">
        <v>0</v>
      </c>
      <c r="AE6339">
        <v>912.39652608604081</v>
      </c>
    </row>
    <row r="6340" spans="1:31" x14ac:dyDescent="0.25">
      <c r="A6340">
        <v>2371755</v>
      </c>
      <c r="B6340">
        <v>1</v>
      </c>
      <c r="C6340" t="s">
        <v>81</v>
      </c>
      <c r="D6340" t="s">
        <v>112</v>
      </c>
      <c r="E6340" t="s">
        <v>148</v>
      </c>
      <c r="F6340" t="s">
        <v>18133</v>
      </c>
      <c r="G6340" t="s">
        <v>150</v>
      </c>
      <c r="H6340" t="s">
        <v>151</v>
      </c>
      <c r="I6340" t="s">
        <v>136</v>
      </c>
      <c r="J6340" t="s">
        <v>137</v>
      </c>
      <c r="K6340" t="s">
        <v>138</v>
      </c>
      <c r="L6340" t="s">
        <v>18134</v>
      </c>
      <c r="M6340" t="s">
        <v>18135</v>
      </c>
      <c r="N6340">
        <v>3.043055555</v>
      </c>
      <c r="O6340">
        <v>0</v>
      </c>
      <c r="P6340">
        <v>7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6.056761613321731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6.056761613321731</v>
      </c>
    </row>
    <row r="6341" spans="1:31" x14ac:dyDescent="0.25">
      <c r="A6341">
        <v>2371718</v>
      </c>
      <c r="B6341">
        <v>1</v>
      </c>
      <c r="C6341" t="s">
        <v>80</v>
      </c>
      <c r="D6341" t="s">
        <v>96</v>
      </c>
      <c r="E6341" t="s">
        <v>148</v>
      </c>
      <c r="F6341" t="s">
        <v>18136</v>
      </c>
      <c r="G6341" t="s">
        <v>240</v>
      </c>
      <c r="H6341" t="s">
        <v>151</v>
      </c>
      <c r="I6341" t="s">
        <v>136</v>
      </c>
      <c r="J6341" t="s">
        <v>137</v>
      </c>
      <c r="K6341" t="s">
        <v>138</v>
      </c>
      <c r="L6341" t="s">
        <v>18137</v>
      </c>
      <c r="M6341" t="s">
        <v>18138</v>
      </c>
      <c r="N6341">
        <v>1.487777777</v>
      </c>
      <c r="O6341">
        <v>0</v>
      </c>
      <c r="P6341">
        <v>1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0.33607601461635117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0.33607601461635117</v>
      </c>
    </row>
    <row r="6342" spans="1:31" x14ac:dyDescent="0.25">
      <c r="A6342">
        <v>2371864</v>
      </c>
      <c r="B6342">
        <v>1</v>
      </c>
      <c r="C6342" t="s">
        <v>80</v>
      </c>
      <c r="D6342" t="s">
        <v>93</v>
      </c>
      <c r="E6342" t="s">
        <v>166</v>
      </c>
      <c r="F6342" t="s">
        <v>18139</v>
      </c>
      <c r="G6342" t="s">
        <v>244</v>
      </c>
      <c r="H6342" t="s">
        <v>135</v>
      </c>
      <c r="I6342" t="s">
        <v>136</v>
      </c>
      <c r="J6342" t="s">
        <v>137</v>
      </c>
      <c r="K6342" t="s">
        <v>245</v>
      </c>
      <c r="L6342" t="s">
        <v>18140</v>
      </c>
      <c r="M6342" t="s">
        <v>18141</v>
      </c>
      <c r="N6342">
        <v>7.733055555</v>
      </c>
      <c r="O6342">
        <v>0</v>
      </c>
      <c r="P6342">
        <v>253</v>
      </c>
      <c r="Q6342">
        <v>4</v>
      </c>
      <c r="R6342">
        <v>59</v>
      </c>
      <c r="S6342">
        <v>5</v>
      </c>
      <c r="T6342">
        <v>82</v>
      </c>
      <c r="U6342">
        <v>0</v>
      </c>
      <c r="V6342">
        <v>0</v>
      </c>
      <c r="W6342">
        <v>0</v>
      </c>
      <c r="X6342">
        <v>647.75514840335052</v>
      </c>
      <c r="Y6342">
        <v>194.35837045191371</v>
      </c>
      <c r="Z6342">
        <v>2474.6174674891167</v>
      </c>
      <c r="AA6342">
        <v>166.30941977950488</v>
      </c>
      <c r="AB6342">
        <v>1226.966393505227</v>
      </c>
      <c r="AC6342">
        <v>0</v>
      </c>
      <c r="AD6342">
        <v>0</v>
      </c>
      <c r="AE6342">
        <v>4710.0067996291127</v>
      </c>
    </row>
    <row r="6343" spans="1:31" x14ac:dyDescent="0.25">
      <c r="A6343">
        <v>2372236</v>
      </c>
      <c r="B6343">
        <v>1</v>
      </c>
      <c r="C6343" t="s">
        <v>81</v>
      </c>
      <c r="D6343" t="s">
        <v>127</v>
      </c>
      <c r="E6343" t="s">
        <v>132</v>
      </c>
      <c r="F6343" t="s">
        <v>18142</v>
      </c>
      <c r="G6343" t="s">
        <v>134</v>
      </c>
      <c r="H6343" t="s">
        <v>135</v>
      </c>
      <c r="I6343" t="s">
        <v>136</v>
      </c>
      <c r="J6343" t="s">
        <v>137</v>
      </c>
      <c r="K6343" t="s">
        <v>138</v>
      </c>
      <c r="L6343" t="s">
        <v>18143</v>
      </c>
      <c r="M6343" t="s">
        <v>18144</v>
      </c>
      <c r="N6343">
        <v>1.6713888880000001</v>
      </c>
      <c r="O6343">
        <v>0</v>
      </c>
      <c r="P6343">
        <v>7</v>
      </c>
      <c r="Q6343">
        <v>8</v>
      </c>
      <c r="R6343">
        <v>4</v>
      </c>
      <c r="S6343">
        <v>1</v>
      </c>
      <c r="T6343">
        <v>0</v>
      </c>
      <c r="U6343">
        <v>0</v>
      </c>
      <c r="V6343">
        <v>0</v>
      </c>
      <c r="W6343">
        <v>0</v>
      </c>
      <c r="X6343">
        <v>14.023510454468973</v>
      </c>
      <c r="Y6343">
        <v>35.538571793234645</v>
      </c>
      <c r="Z6343">
        <v>33.488835282808211</v>
      </c>
      <c r="AA6343">
        <v>13.068729830851366</v>
      </c>
      <c r="AB6343">
        <v>0</v>
      </c>
      <c r="AC6343">
        <v>0</v>
      </c>
      <c r="AD6343">
        <v>0</v>
      </c>
      <c r="AE6343">
        <v>96.119647361363192</v>
      </c>
    </row>
    <row r="6344" spans="1:31" x14ac:dyDescent="0.25">
      <c r="A6344">
        <v>2372067</v>
      </c>
      <c r="B6344">
        <v>1</v>
      </c>
      <c r="C6344" t="s">
        <v>80</v>
      </c>
      <c r="D6344" t="s">
        <v>100</v>
      </c>
      <c r="E6344" t="s">
        <v>166</v>
      </c>
      <c r="F6344" t="s">
        <v>9227</v>
      </c>
      <c r="G6344" t="s">
        <v>1930</v>
      </c>
      <c r="H6344" t="s">
        <v>135</v>
      </c>
      <c r="I6344" t="s">
        <v>136</v>
      </c>
      <c r="J6344" t="s">
        <v>137</v>
      </c>
      <c r="K6344" t="s">
        <v>138</v>
      </c>
      <c r="L6344" t="s">
        <v>18145</v>
      </c>
      <c r="M6344" t="s">
        <v>18146</v>
      </c>
      <c r="N6344">
        <v>0.45694444400000001</v>
      </c>
      <c r="O6344">
        <v>2</v>
      </c>
      <c r="P6344">
        <v>1333</v>
      </c>
      <c r="Q6344">
        <v>14</v>
      </c>
      <c r="R6344">
        <v>143</v>
      </c>
      <c r="S6344">
        <v>29</v>
      </c>
      <c r="T6344">
        <v>116</v>
      </c>
      <c r="U6344">
        <v>2</v>
      </c>
      <c r="V6344">
        <v>0</v>
      </c>
      <c r="W6344">
        <v>0.20540566642174446</v>
      </c>
      <c r="X6344">
        <v>396.09577244865471</v>
      </c>
      <c r="Y6344">
        <v>23.781420819122989</v>
      </c>
      <c r="Z6344">
        <v>95.1951782488009</v>
      </c>
      <c r="AA6344">
        <v>116.05270058537717</v>
      </c>
      <c r="AB6344">
        <v>119.7196128651438</v>
      </c>
      <c r="AC6344">
        <v>49.341473904050467</v>
      </c>
      <c r="AD6344">
        <v>0</v>
      </c>
      <c r="AE6344">
        <v>800.39156453757164</v>
      </c>
    </row>
    <row r="6345" spans="1:31" x14ac:dyDescent="0.25">
      <c r="A6345">
        <v>2371838</v>
      </c>
      <c r="B6345">
        <v>1</v>
      </c>
      <c r="C6345" t="s">
        <v>80</v>
      </c>
      <c r="D6345" t="s">
        <v>100</v>
      </c>
      <c r="E6345" t="s">
        <v>171</v>
      </c>
      <c r="F6345" t="s">
        <v>18147</v>
      </c>
      <c r="G6345" t="s">
        <v>244</v>
      </c>
      <c r="H6345" t="s">
        <v>135</v>
      </c>
      <c r="I6345" t="s">
        <v>136</v>
      </c>
      <c r="J6345" t="s">
        <v>137</v>
      </c>
      <c r="K6345" t="s">
        <v>245</v>
      </c>
      <c r="L6345" t="s">
        <v>17791</v>
      </c>
      <c r="M6345" t="s">
        <v>18148</v>
      </c>
      <c r="N6345">
        <v>0.56666666600000004</v>
      </c>
      <c r="O6345">
        <v>0</v>
      </c>
      <c r="P6345">
        <v>352</v>
      </c>
      <c r="Q6345">
        <v>9</v>
      </c>
      <c r="R6345">
        <v>32</v>
      </c>
      <c r="S6345">
        <v>1</v>
      </c>
      <c r="T6345">
        <v>33</v>
      </c>
      <c r="U6345">
        <v>0</v>
      </c>
      <c r="V6345">
        <v>0</v>
      </c>
      <c r="W6345">
        <v>0</v>
      </c>
      <c r="X6345">
        <v>94.126550819101823</v>
      </c>
      <c r="Y6345">
        <v>26.283015034708004</v>
      </c>
      <c r="Z6345">
        <v>68.538009277839606</v>
      </c>
      <c r="AA6345">
        <v>1.323063784253333</v>
      </c>
      <c r="AB6345">
        <v>24.419647944302195</v>
      </c>
      <c r="AC6345">
        <v>0</v>
      </c>
      <c r="AD6345">
        <v>0</v>
      </c>
      <c r="AE6345">
        <v>214.69028686020496</v>
      </c>
    </row>
    <row r="6346" spans="1:31" x14ac:dyDescent="0.25">
      <c r="A6346">
        <v>2372322</v>
      </c>
      <c r="B6346">
        <v>1</v>
      </c>
      <c r="C6346" t="s">
        <v>81</v>
      </c>
      <c r="D6346" t="s">
        <v>122</v>
      </c>
      <c r="E6346" t="s">
        <v>132</v>
      </c>
      <c r="F6346" t="s">
        <v>18149</v>
      </c>
      <c r="G6346" t="s">
        <v>134</v>
      </c>
      <c r="H6346" t="s">
        <v>135</v>
      </c>
      <c r="I6346" t="s">
        <v>136</v>
      </c>
      <c r="J6346" t="s">
        <v>137</v>
      </c>
      <c r="K6346" t="s">
        <v>138</v>
      </c>
      <c r="L6346" t="s">
        <v>18150</v>
      </c>
      <c r="M6346" t="s">
        <v>18151</v>
      </c>
      <c r="N6346">
        <v>2.6305555549999999</v>
      </c>
      <c r="O6346">
        <v>0</v>
      </c>
      <c r="P6346">
        <v>44</v>
      </c>
      <c r="Q6346">
        <v>0</v>
      </c>
      <c r="R6346">
        <v>0</v>
      </c>
      <c r="S6346">
        <v>0</v>
      </c>
      <c r="T6346">
        <v>2</v>
      </c>
      <c r="U6346">
        <v>0</v>
      </c>
      <c r="V6346">
        <v>0</v>
      </c>
      <c r="W6346">
        <v>0</v>
      </c>
      <c r="X6346">
        <v>16.568276034428798</v>
      </c>
      <c r="Y6346">
        <v>0</v>
      </c>
      <c r="Z6346">
        <v>0</v>
      </c>
      <c r="AA6346">
        <v>0</v>
      </c>
      <c r="AB6346">
        <v>0.13517485766512</v>
      </c>
      <c r="AC6346">
        <v>0</v>
      </c>
      <c r="AD6346">
        <v>0</v>
      </c>
      <c r="AE6346">
        <v>16.703450892093919</v>
      </c>
    </row>
    <row r="6347" spans="1:31" x14ac:dyDescent="0.25">
      <c r="A6347">
        <v>2372136</v>
      </c>
      <c r="B6347">
        <v>1</v>
      </c>
      <c r="C6347" t="s">
        <v>80</v>
      </c>
      <c r="D6347" t="s">
        <v>97</v>
      </c>
      <c r="E6347" t="s">
        <v>148</v>
      </c>
      <c r="F6347" t="s">
        <v>18152</v>
      </c>
      <c r="G6347" t="s">
        <v>240</v>
      </c>
      <c r="H6347" t="s">
        <v>151</v>
      </c>
      <c r="I6347" t="s">
        <v>136</v>
      </c>
      <c r="J6347" t="s">
        <v>137</v>
      </c>
      <c r="K6347" t="s">
        <v>138</v>
      </c>
      <c r="L6347" t="s">
        <v>18153</v>
      </c>
      <c r="M6347" t="s">
        <v>18154</v>
      </c>
      <c r="N6347">
        <v>3.1202777770000001</v>
      </c>
      <c r="O6347">
        <v>0</v>
      </c>
      <c r="P6347">
        <v>0</v>
      </c>
      <c r="Q6347">
        <v>0</v>
      </c>
      <c r="R6347">
        <v>1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2.1832578648777048</v>
      </c>
      <c r="AA6347">
        <v>0</v>
      </c>
      <c r="AB6347">
        <v>0</v>
      </c>
      <c r="AC6347">
        <v>0</v>
      </c>
      <c r="AD6347">
        <v>0</v>
      </c>
      <c r="AE6347">
        <v>2.1832578648777048</v>
      </c>
    </row>
    <row r="6348" spans="1:31" x14ac:dyDescent="0.25">
      <c r="A6348">
        <v>2371781</v>
      </c>
      <c r="B6348">
        <v>1</v>
      </c>
      <c r="C6348" t="s">
        <v>81</v>
      </c>
      <c r="D6348" t="s">
        <v>121</v>
      </c>
      <c r="E6348" t="s">
        <v>225</v>
      </c>
      <c r="F6348" t="s">
        <v>18155</v>
      </c>
      <c r="G6348" t="s">
        <v>219</v>
      </c>
      <c r="H6348" t="s">
        <v>151</v>
      </c>
      <c r="I6348" t="s">
        <v>136</v>
      </c>
      <c r="J6348" t="s">
        <v>137</v>
      </c>
      <c r="K6348" t="s">
        <v>138</v>
      </c>
      <c r="L6348" t="s">
        <v>18156</v>
      </c>
      <c r="M6348" t="s">
        <v>18157</v>
      </c>
      <c r="N6348">
        <v>2.6277777769999999</v>
      </c>
      <c r="O6348">
        <v>0</v>
      </c>
      <c r="P6348">
        <v>3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1.2135416117910374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1.2135416117910374</v>
      </c>
    </row>
    <row r="6349" spans="1:31" x14ac:dyDescent="0.25">
      <c r="A6349">
        <v>2371881</v>
      </c>
      <c r="B6349">
        <v>1</v>
      </c>
      <c r="C6349" t="s">
        <v>81</v>
      </c>
      <c r="D6349" t="s">
        <v>112</v>
      </c>
      <c r="E6349" t="s">
        <v>166</v>
      </c>
      <c r="F6349" t="s">
        <v>1801</v>
      </c>
      <c r="G6349" t="s">
        <v>168</v>
      </c>
      <c r="H6349" t="s">
        <v>135</v>
      </c>
      <c r="I6349" t="s">
        <v>136</v>
      </c>
      <c r="J6349" t="s">
        <v>137</v>
      </c>
      <c r="K6349" t="s">
        <v>138</v>
      </c>
      <c r="L6349" t="s">
        <v>18158</v>
      </c>
      <c r="M6349" t="s">
        <v>18159</v>
      </c>
      <c r="N6349">
        <v>2.0766666659999999</v>
      </c>
      <c r="O6349">
        <v>8</v>
      </c>
      <c r="P6349">
        <v>4821</v>
      </c>
      <c r="Q6349">
        <v>146</v>
      </c>
      <c r="R6349">
        <v>631</v>
      </c>
      <c r="S6349">
        <v>47</v>
      </c>
      <c r="T6349">
        <v>331</v>
      </c>
      <c r="U6349">
        <v>4</v>
      </c>
      <c r="V6349">
        <v>1</v>
      </c>
      <c r="W6349">
        <v>14.739809338080503</v>
      </c>
      <c r="X6349">
        <v>2005.5397568820317</v>
      </c>
      <c r="Y6349">
        <v>1812.2663415644488</v>
      </c>
      <c r="Z6349">
        <v>1444.8774446381387</v>
      </c>
      <c r="AA6349">
        <v>647.97430785271411</v>
      </c>
      <c r="AB6349">
        <v>492.73355607439294</v>
      </c>
      <c r="AC6349">
        <v>10.592439578377606</v>
      </c>
      <c r="AD6349">
        <v>27.784014923969814</v>
      </c>
      <c r="AE6349">
        <v>6456.5076708521547</v>
      </c>
    </row>
    <row r="6350" spans="1:31" x14ac:dyDescent="0.25">
      <c r="A6350">
        <v>2371738</v>
      </c>
      <c r="B6350">
        <v>1</v>
      </c>
      <c r="C6350" t="s">
        <v>80</v>
      </c>
      <c r="D6350" t="s">
        <v>83</v>
      </c>
      <c r="E6350" t="s">
        <v>148</v>
      </c>
      <c r="F6350" t="s">
        <v>18160</v>
      </c>
      <c r="G6350" t="s">
        <v>160</v>
      </c>
      <c r="H6350" t="s">
        <v>151</v>
      </c>
      <c r="I6350" t="s">
        <v>136</v>
      </c>
      <c r="J6350" t="s">
        <v>137</v>
      </c>
      <c r="K6350" t="s">
        <v>138</v>
      </c>
      <c r="L6350" t="s">
        <v>18161</v>
      </c>
      <c r="M6350" t="s">
        <v>18162</v>
      </c>
      <c r="N6350">
        <v>0.83305555499999995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1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0.14317457089710112</v>
      </c>
      <c r="AC6350">
        <v>0</v>
      </c>
      <c r="AD6350">
        <v>0</v>
      </c>
      <c r="AE6350">
        <v>0.14317457089710112</v>
      </c>
    </row>
    <row r="6351" spans="1:31" x14ac:dyDescent="0.25">
      <c r="A6351">
        <v>2372130</v>
      </c>
      <c r="B6351">
        <v>1</v>
      </c>
      <c r="C6351" t="s">
        <v>81</v>
      </c>
      <c r="D6351" t="s">
        <v>120</v>
      </c>
      <c r="E6351" t="s">
        <v>171</v>
      </c>
      <c r="F6351" t="s">
        <v>8465</v>
      </c>
      <c r="G6351" t="s">
        <v>168</v>
      </c>
      <c r="H6351" t="s">
        <v>135</v>
      </c>
      <c r="I6351" t="s">
        <v>136</v>
      </c>
      <c r="J6351" t="s">
        <v>137</v>
      </c>
      <c r="K6351" t="s">
        <v>138</v>
      </c>
      <c r="L6351" t="s">
        <v>18163</v>
      </c>
      <c r="M6351" t="s">
        <v>18164</v>
      </c>
      <c r="N6351">
        <v>2.0738888879999999</v>
      </c>
      <c r="O6351">
        <v>0</v>
      </c>
      <c r="P6351">
        <v>75</v>
      </c>
      <c r="Q6351">
        <v>41</v>
      </c>
      <c r="R6351">
        <v>2</v>
      </c>
      <c r="S6351">
        <v>14</v>
      </c>
      <c r="T6351">
        <v>3</v>
      </c>
      <c r="U6351">
        <v>0</v>
      </c>
      <c r="V6351">
        <v>0</v>
      </c>
      <c r="W6351">
        <v>0</v>
      </c>
      <c r="X6351">
        <v>62.236904592491257</v>
      </c>
      <c r="Y6351">
        <v>637.71028314381681</v>
      </c>
      <c r="Z6351">
        <v>9.5562446713031886</v>
      </c>
      <c r="AA6351">
        <v>107.54745191178404</v>
      </c>
      <c r="AB6351">
        <v>1.3954146408323893</v>
      </c>
      <c r="AC6351">
        <v>0</v>
      </c>
      <c r="AD6351">
        <v>0</v>
      </c>
      <c r="AE6351">
        <v>818.44629896022764</v>
      </c>
    </row>
    <row r="6352" spans="1:31" x14ac:dyDescent="0.25">
      <c r="A6352">
        <v>2371867</v>
      </c>
      <c r="B6352">
        <v>1</v>
      </c>
      <c r="C6352" t="s">
        <v>80</v>
      </c>
      <c r="D6352" t="s">
        <v>83</v>
      </c>
      <c r="E6352" t="s">
        <v>171</v>
      </c>
      <c r="F6352" t="s">
        <v>18165</v>
      </c>
      <c r="G6352" t="s">
        <v>244</v>
      </c>
      <c r="H6352" t="s">
        <v>135</v>
      </c>
      <c r="I6352" t="s">
        <v>136</v>
      </c>
      <c r="J6352" t="s">
        <v>137</v>
      </c>
      <c r="K6352" t="s">
        <v>245</v>
      </c>
      <c r="L6352" t="s">
        <v>18166</v>
      </c>
      <c r="M6352" t="s">
        <v>18167</v>
      </c>
      <c r="N6352">
        <v>3.059722222</v>
      </c>
      <c r="O6352">
        <v>0</v>
      </c>
      <c r="P6352">
        <v>537</v>
      </c>
      <c r="Q6352">
        <v>0</v>
      </c>
      <c r="R6352">
        <v>23</v>
      </c>
      <c r="S6352">
        <v>0</v>
      </c>
      <c r="T6352">
        <v>59</v>
      </c>
      <c r="U6352">
        <v>0</v>
      </c>
      <c r="V6352">
        <v>0</v>
      </c>
      <c r="W6352">
        <v>0</v>
      </c>
      <c r="X6352">
        <v>524.70445179626836</v>
      </c>
      <c r="Y6352">
        <v>0</v>
      </c>
      <c r="Z6352">
        <v>53.029334935200886</v>
      </c>
      <c r="AA6352">
        <v>0</v>
      </c>
      <c r="AB6352">
        <v>239.68889166069502</v>
      </c>
      <c r="AC6352">
        <v>0</v>
      </c>
      <c r="AD6352">
        <v>0</v>
      </c>
      <c r="AE6352">
        <v>817.42267839216424</v>
      </c>
    </row>
    <row r="6353" spans="1:31" x14ac:dyDescent="0.25">
      <c r="A6353">
        <v>2372245</v>
      </c>
      <c r="B6353">
        <v>1</v>
      </c>
      <c r="C6353" t="s">
        <v>81</v>
      </c>
      <c r="D6353" t="s">
        <v>115</v>
      </c>
      <c r="E6353" t="s">
        <v>132</v>
      </c>
      <c r="F6353" t="s">
        <v>2147</v>
      </c>
      <c r="G6353" t="s">
        <v>1579</v>
      </c>
      <c r="H6353" t="s">
        <v>135</v>
      </c>
      <c r="I6353" t="s">
        <v>136</v>
      </c>
      <c r="J6353" t="s">
        <v>137</v>
      </c>
      <c r="K6353" t="s">
        <v>138</v>
      </c>
      <c r="L6353" t="s">
        <v>18168</v>
      </c>
      <c r="M6353" t="s">
        <v>18169</v>
      </c>
      <c r="N6353">
        <v>6.8530555550000001</v>
      </c>
      <c r="O6353">
        <v>0</v>
      </c>
      <c r="P6353">
        <v>253</v>
      </c>
      <c r="Q6353">
        <v>0</v>
      </c>
      <c r="R6353">
        <v>0</v>
      </c>
      <c r="S6353">
        <v>0</v>
      </c>
      <c r="T6353">
        <v>20</v>
      </c>
      <c r="U6353">
        <v>0</v>
      </c>
      <c r="V6353">
        <v>0</v>
      </c>
      <c r="W6353">
        <v>0</v>
      </c>
      <c r="X6353">
        <v>165.13703293078871</v>
      </c>
      <c r="Y6353">
        <v>0</v>
      </c>
      <c r="Z6353">
        <v>0</v>
      </c>
      <c r="AA6353">
        <v>0</v>
      </c>
      <c r="AB6353">
        <v>4.6530413714632406</v>
      </c>
      <c r="AC6353">
        <v>0</v>
      </c>
      <c r="AD6353">
        <v>0</v>
      </c>
      <c r="AE6353">
        <v>169.79007430225195</v>
      </c>
    </row>
    <row r="6354" spans="1:31" x14ac:dyDescent="0.25">
      <c r="A6354">
        <v>2372222</v>
      </c>
      <c r="B6354">
        <v>1</v>
      </c>
      <c r="C6354" t="s">
        <v>81</v>
      </c>
      <c r="D6354" t="s">
        <v>127</v>
      </c>
      <c r="E6354" t="s">
        <v>320</v>
      </c>
      <c r="F6354" t="s">
        <v>18170</v>
      </c>
      <c r="G6354" t="s">
        <v>168</v>
      </c>
      <c r="H6354" t="s">
        <v>135</v>
      </c>
      <c r="I6354" t="s">
        <v>136</v>
      </c>
      <c r="J6354" t="s">
        <v>137</v>
      </c>
      <c r="K6354" t="s">
        <v>138</v>
      </c>
      <c r="L6354" t="s">
        <v>18171</v>
      </c>
      <c r="M6354" t="s">
        <v>18172</v>
      </c>
      <c r="N6354">
        <v>1.166666666</v>
      </c>
      <c r="O6354">
        <v>12</v>
      </c>
      <c r="P6354">
        <v>1722</v>
      </c>
      <c r="Q6354">
        <v>433</v>
      </c>
      <c r="R6354">
        <v>605</v>
      </c>
      <c r="S6354">
        <v>68</v>
      </c>
      <c r="T6354">
        <v>253</v>
      </c>
      <c r="U6354">
        <v>12</v>
      </c>
      <c r="V6354">
        <v>5</v>
      </c>
      <c r="W6354">
        <v>12.163970050569635</v>
      </c>
      <c r="X6354">
        <v>752.9464546093842</v>
      </c>
      <c r="Y6354">
        <v>1628.5843024287499</v>
      </c>
      <c r="Z6354">
        <v>1265.4316754829474</v>
      </c>
      <c r="AA6354">
        <v>856.96144283375452</v>
      </c>
      <c r="AB6354">
        <v>320.43298089150443</v>
      </c>
      <c r="AC6354">
        <v>2752.9223327071732</v>
      </c>
      <c r="AD6354">
        <v>202.18233070802549</v>
      </c>
      <c r="AE6354">
        <v>7791.6254897121089</v>
      </c>
    </row>
    <row r="6355" spans="1:31" x14ac:dyDescent="0.25">
      <c r="A6355">
        <v>2371890</v>
      </c>
      <c r="B6355">
        <v>1</v>
      </c>
      <c r="C6355" t="s">
        <v>80</v>
      </c>
      <c r="D6355" t="s">
        <v>91</v>
      </c>
      <c r="E6355" t="s">
        <v>166</v>
      </c>
      <c r="F6355" t="s">
        <v>571</v>
      </c>
      <c r="G6355" t="s">
        <v>168</v>
      </c>
      <c r="H6355" t="s">
        <v>135</v>
      </c>
      <c r="I6355" t="s">
        <v>136</v>
      </c>
      <c r="J6355" t="s">
        <v>137</v>
      </c>
      <c r="K6355" t="s">
        <v>138</v>
      </c>
      <c r="L6355" t="s">
        <v>18173</v>
      </c>
      <c r="M6355" t="s">
        <v>18174</v>
      </c>
      <c r="N6355">
        <v>0.18805555500000001</v>
      </c>
      <c r="O6355">
        <v>24</v>
      </c>
      <c r="P6355">
        <v>235</v>
      </c>
      <c r="Q6355">
        <v>41</v>
      </c>
      <c r="R6355">
        <v>66</v>
      </c>
      <c r="S6355">
        <v>30</v>
      </c>
      <c r="T6355">
        <v>212</v>
      </c>
      <c r="U6355">
        <v>1</v>
      </c>
      <c r="V6355">
        <v>0</v>
      </c>
      <c r="W6355">
        <v>6.2032432202505152</v>
      </c>
      <c r="X6355">
        <v>18.694514060782925</v>
      </c>
      <c r="Y6355">
        <v>12.428364731274357</v>
      </c>
      <c r="Z6355">
        <v>15.889214183780464</v>
      </c>
      <c r="AA6355">
        <v>45.011059596130046</v>
      </c>
      <c r="AB6355">
        <v>89.166772732851229</v>
      </c>
      <c r="AC6355">
        <v>0.20739865697916754</v>
      </c>
      <c r="AD6355">
        <v>0</v>
      </c>
      <c r="AE6355">
        <v>187.60056718204871</v>
      </c>
    </row>
    <row r="6356" spans="1:31" x14ac:dyDescent="0.25">
      <c r="A6356">
        <v>2372368</v>
      </c>
      <c r="B6356">
        <v>1</v>
      </c>
      <c r="C6356" t="s">
        <v>80</v>
      </c>
      <c r="D6356" t="s">
        <v>106</v>
      </c>
      <c r="E6356" t="s">
        <v>148</v>
      </c>
      <c r="F6356" t="s">
        <v>18175</v>
      </c>
      <c r="G6356" t="s">
        <v>160</v>
      </c>
      <c r="H6356" t="s">
        <v>151</v>
      </c>
      <c r="I6356" t="s">
        <v>136</v>
      </c>
      <c r="J6356" t="s">
        <v>137</v>
      </c>
      <c r="K6356" t="s">
        <v>138</v>
      </c>
      <c r="L6356" t="s">
        <v>18176</v>
      </c>
      <c r="M6356" t="s">
        <v>18177</v>
      </c>
      <c r="N6356">
        <v>3.6872222219999999</v>
      </c>
      <c r="O6356">
        <v>0</v>
      </c>
      <c r="P6356">
        <v>1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0.6846303195363389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0.6846303195363389</v>
      </c>
    </row>
    <row r="6357" spans="1:31" x14ac:dyDescent="0.25">
      <c r="A6357">
        <v>2372268</v>
      </c>
      <c r="B6357">
        <v>1</v>
      </c>
      <c r="C6357" t="s">
        <v>80</v>
      </c>
      <c r="D6357" t="s">
        <v>96</v>
      </c>
      <c r="E6357" t="s">
        <v>175</v>
      </c>
      <c r="F6357" t="s">
        <v>18178</v>
      </c>
      <c r="G6357" t="s">
        <v>177</v>
      </c>
      <c r="H6357" t="s">
        <v>151</v>
      </c>
      <c r="I6357" t="s">
        <v>136</v>
      </c>
      <c r="J6357" t="s">
        <v>137</v>
      </c>
      <c r="K6357" t="s">
        <v>138</v>
      </c>
      <c r="L6357" t="s">
        <v>18179</v>
      </c>
      <c r="M6357" t="s">
        <v>18180</v>
      </c>
      <c r="N6357">
        <v>0.54583333300000003</v>
      </c>
      <c r="O6357">
        <v>0</v>
      </c>
      <c r="P6357">
        <v>12</v>
      </c>
      <c r="Q6357">
        <v>0</v>
      </c>
      <c r="R6357">
        <v>0</v>
      </c>
      <c r="S6357">
        <v>0</v>
      </c>
      <c r="T6357">
        <v>2</v>
      </c>
      <c r="U6357">
        <v>0</v>
      </c>
      <c r="V6357">
        <v>0</v>
      </c>
      <c r="W6357">
        <v>0</v>
      </c>
      <c r="X6357">
        <v>2.103058289123604</v>
      </c>
      <c r="Y6357">
        <v>0</v>
      </c>
      <c r="Z6357">
        <v>0</v>
      </c>
      <c r="AA6357">
        <v>0</v>
      </c>
      <c r="AB6357">
        <v>1.106880306217854</v>
      </c>
      <c r="AC6357">
        <v>0</v>
      </c>
      <c r="AD6357">
        <v>0</v>
      </c>
      <c r="AE6357">
        <v>3.2099385953414581</v>
      </c>
    </row>
    <row r="6358" spans="1:31" x14ac:dyDescent="0.25">
      <c r="A6358">
        <v>2371727</v>
      </c>
      <c r="B6358">
        <v>1</v>
      </c>
      <c r="C6358" t="s">
        <v>80</v>
      </c>
      <c r="D6358" t="s">
        <v>85</v>
      </c>
      <c r="E6358" t="s">
        <v>148</v>
      </c>
      <c r="F6358" t="s">
        <v>18181</v>
      </c>
      <c r="G6358" t="s">
        <v>160</v>
      </c>
      <c r="H6358" t="s">
        <v>151</v>
      </c>
      <c r="I6358" t="s">
        <v>136</v>
      </c>
      <c r="J6358" t="s">
        <v>137</v>
      </c>
      <c r="K6358" t="s">
        <v>138</v>
      </c>
      <c r="L6358" t="s">
        <v>18182</v>
      </c>
      <c r="M6358" t="s">
        <v>18183</v>
      </c>
      <c r="N6358">
        <v>2.2794444440000001</v>
      </c>
      <c r="O6358">
        <v>0</v>
      </c>
      <c r="P6358">
        <v>0</v>
      </c>
      <c r="Q6358">
        <v>0</v>
      </c>
      <c r="R6358">
        <v>1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</row>
    <row r="6359" spans="1:31" x14ac:dyDescent="0.25">
      <c r="A6359">
        <v>2372159</v>
      </c>
      <c r="B6359">
        <v>1</v>
      </c>
      <c r="C6359" t="s">
        <v>80</v>
      </c>
      <c r="D6359" t="s">
        <v>96</v>
      </c>
      <c r="E6359" t="s">
        <v>148</v>
      </c>
      <c r="F6359" t="s">
        <v>18184</v>
      </c>
      <c r="G6359" t="s">
        <v>160</v>
      </c>
      <c r="H6359" t="s">
        <v>151</v>
      </c>
      <c r="I6359" t="s">
        <v>136</v>
      </c>
      <c r="J6359" t="s">
        <v>137</v>
      </c>
      <c r="K6359" t="s">
        <v>138</v>
      </c>
      <c r="L6359" t="s">
        <v>18185</v>
      </c>
      <c r="M6359" t="s">
        <v>18186</v>
      </c>
      <c r="N6359">
        <v>4.4869444439999997</v>
      </c>
      <c r="O6359">
        <v>0</v>
      </c>
      <c r="P6359">
        <v>2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1.5701078527559225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1.5701078527559225</v>
      </c>
    </row>
    <row r="6360" spans="1:31" x14ac:dyDescent="0.25">
      <c r="A6360">
        <v>2371767</v>
      </c>
      <c r="B6360">
        <v>1</v>
      </c>
      <c r="C6360" t="s">
        <v>80</v>
      </c>
      <c r="D6360" t="s">
        <v>89</v>
      </c>
      <c r="E6360" t="s">
        <v>225</v>
      </c>
      <c r="F6360" t="s">
        <v>18187</v>
      </c>
      <c r="G6360" t="s">
        <v>252</v>
      </c>
      <c r="H6360" t="s">
        <v>151</v>
      </c>
      <c r="I6360" t="s">
        <v>136</v>
      </c>
      <c r="J6360" t="s">
        <v>137</v>
      </c>
      <c r="K6360" t="s">
        <v>245</v>
      </c>
      <c r="L6360" t="s">
        <v>18188</v>
      </c>
      <c r="M6360" t="s">
        <v>18189</v>
      </c>
      <c r="N6360">
        <v>7.92</v>
      </c>
      <c r="O6360">
        <v>0</v>
      </c>
      <c r="P6360">
        <v>133</v>
      </c>
      <c r="Q6360">
        <v>0</v>
      </c>
      <c r="R6360">
        <v>0</v>
      </c>
      <c r="S6360">
        <v>0</v>
      </c>
      <c r="T6360">
        <v>4</v>
      </c>
      <c r="U6360">
        <v>0</v>
      </c>
      <c r="V6360">
        <v>0</v>
      </c>
      <c r="W6360">
        <v>0</v>
      </c>
      <c r="X6360">
        <v>354.66960401703432</v>
      </c>
      <c r="Y6360">
        <v>0</v>
      </c>
      <c r="Z6360">
        <v>0</v>
      </c>
      <c r="AA6360">
        <v>0</v>
      </c>
      <c r="AB6360">
        <v>119.39099952978984</v>
      </c>
      <c r="AC6360">
        <v>0</v>
      </c>
      <c r="AD6360">
        <v>0</v>
      </c>
      <c r="AE6360">
        <v>474.06060354682415</v>
      </c>
    </row>
    <row r="6361" spans="1:31" x14ac:dyDescent="0.25">
      <c r="A6361">
        <v>2371804</v>
      </c>
      <c r="B6361">
        <v>1</v>
      </c>
      <c r="C6361" t="s">
        <v>81</v>
      </c>
      <c r="D6361" t="s">
        <v>112</v>
      </c>
      <c r="E6361" t="s">
        <v>132</v>
      </c>
      <c r="F6361" t="s">
        <v>18190</v>
      </c>
      <c r="G6361" t="s">
        <v>134</v>
      </c>
      <c r="H6361" t="s">
        <v>135</v>
      </c>
      <c r="I6361" t="s">
        <v>136</v>
      </c>
      <c r="J6361" t="s">
        <v>137</v>
      </c>
      <c r="K6361" t="s">
        <v>138</v>
      </c>
      <c r="L6361" t="s">
        <v>18191</v>
      </c>
      <c r="M6361" t="s">
        <v>18192</v>
      </c>
      <c r="N6361">
        <v>0.80361111100000004</v>
      </c>
      <c r="O6361">
        <v>0</v>
      </c>
      <c r="P6361">
        <v>0</v>
      </c>
      <c r="Q6361">
        <v>1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2.3003808070107219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2.3003808070107219</v>
      </c>
    </row>
    <row r="6362" spans="1:31" x14ac:dyDescent="0.25">
      <c r="A6362">
        <v>2372059</v>
      </c>
      <c r="B6362">
        <v>1</v>
      </c>
      <c r="C6362" t="s">
        <v>81</v>
      </c>
      <c r="D6362" t="s">
        <v>122</v>
      </c>
      <c r="E6362" t="s">
        <v>166</v>
      </c>
      <c r="F6362" t="s">
        <v>17879</v>
      </c>
      <c r="G6362" t="s">
        <v>168</v>
      </c>
      <c r="H6362" t="s">
        <v>135</v>
      </c>
      <c r="I6362" t="s">
        <v>136</v>
      </c>
      <c r="J6362" t="s">
        <v>137</v>
      </c>
      <c r="K6362" t="s">
        <v>138</v>
      </c>
      <c r="L6362" t="s">
        <v>18193</v>
      </c>
      <c r="M6362" t="s">
        <v>18194</v>
      </c>
      <c r="N6362">
        <v>0.518055555</v>
      </c>
      <c r="O6362">
        <v>0</v>
      </c>
      <c r="P6362">
        <v>0</v>
      </c>
      <c r="Q6362">
        <v>11</v>
      </c>
      <c r="R6362">
        <v>0</v>
      </c>
      <c r="S6362">
        <v>4</v>
      </c>
      <c r="T6362">
        <v>0</v>
      </c>
      <c r="U6362">
        <v>1</v>
      </c>
      <c r="V6362">
        <v>0</v>
      </c>
      <c r="W6362">
        <v>0</v>
      </c>
      <c r="X6362">
        <v>0</v>
      </c>
      <c r="Y6362">
        <v>2.0601437321591125</v>
      </c>
      <c r="Z6362">
        <v>0</v>
      </c>
      <c r="AA6362">
        <v>39.627958717683136</v>
      </c>
      <c r="AB6362">
        <v>0</v>
      </c>
      <c r="AC6362">
        <v>80.468818731718969</v>
      </c>
      <c r="AD6362">
        <v>0</v>
      </c>
      <c r="AE6362">
        <v>122.15692118156122</v>
      </c>
    </row>
    <row r="6363" spans="1:31" x14ac:dyDescent="0.25">
      <c r="A6363">
        <v>2372351</v>
      </c>
      <c r="B6363">
        <v>1</v>
      </c>
      <c r="C6363" t="s">
        <v>80</v>
      </c>
      <c r="D6363" t="s">
        <v>103</v>
      </c>
      <c r="E6363" t="s">
        <v>154</v>
      </c>
      <c r="F6363" t="s">
        <v>18195</v>
      </c>
      <c r="G6363" t="s">
        <v>219</v>
      </c>
      <c r="H6363" t="s">
        <v>151</v>
      </c>
      <c r="I6363" t="s">
        <v>136</v>
      </c>
      <c r="J6363" t="s">
        <v>137</v>
      </c>
      <c r="K6363" t="s">
        <v>138</v>
      </c>
      <c r="L6363" t="s">
        <v>18196</v>
      </c>
      <c r="M6363" t="s">
        <v>18197</v>
      </c>
      <c r="N6363">
        <v>1.7411111109999999</v>
      </c>
      <c r="O6363">
        <v>0</v>
      </c>
      <c r="P6363">
        <v>0</v>
      </c>
      <c r="Q6363">
        <v>2</v>
      </c>
      <c r="R6363">
        <v>0</v>
      </c>
      <c r="S6363">
        <v>1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16.175946527398398</v>
      </c>
      <c r="Z6363">
        <v>0</v>
      </c>
      <c r="AA6363">
        <v>1.1560850833233542</v>
      </c>
      <c r="AB6363">
        <v>0</v>
      </c>
      <c r="AC6363">
        <v>0</v>
      </c>
      <c r="AD6363">
        <v>0</v>
      </c>
      <c r="AE6363">
        <v>17.332031610721753</v>
      </c>
    </row>
    <row r="6364" spans="1:31" x14ac:dyDescent="0.25">
      <c r="A6364">
        <v>2371784</v>
      </c>
      <c r="B6364">
        <v>1</v>
      </c>
      <c r="C6364" t="s">
        <v>80</v>
      </c>
      <c r="D6364" t="s">
        <v>83</v>
      </c>
      <c r="E6364" t="s">
        <v>175</v>
      </c>
      <c r="F6364" t="s">
        <v>18198</v>
      </c>
      <c r="G6364" t="s">
        <v>284</v>
      </c>
      <c r="H6364" t="s">
        <v>151</v>
      </c>
      <c r="I6364" t="s">
        <v>136</v>
      </c>
      <c r="J6364" t="s">
        <v>137</v>
      </c>
      <c r="K6364" t="s">
        <v>138</v>
      </c>
      <c r="L6364" t="s">
        <v>18199</v>
      </c>
      <c r="M6364" t="s">
        <v>18200</v>
      </c>
      <c r="N6364">
        <v>1.0566666659999999</v>
      </c>
      <c r="O6364">
        <v>0</v>
      </c>
      <c r="P6364">
        <v>106</v>
      </c>
      <c r="Q6364">
        <v>0</v>
      </c>
      <c r="R6364">
        <v>0</v>
      </c>
      <c r="S6364">
        <v>0</v>
      </c>
      <c r="T6364">
        <v>22</v>
      </c>
      <c r="U6364">
        <v>0</v>
      </c>
      <c r="V6364">
        <v>0</v>
      </c>
      <c r="W6364">
        <v>0</v>
      </c>
      <c r="X6364">
        <v>41.643797216874972</v>
      </c>
      <c r="Y6364">
        <v>0</v>
      </c>
      <c r="Z6364">
        <v>0</v>
      </c>
      <c r="AA6364">
        <v>0</v>
      </c>
      <c r="AB6364">
        <v>19.801461694074796</v>
      </c>
      <c r="AC6364">
        <v>0</v>
      </c>
      <c r="AD6364">
        <v>0</v>
      </c>
      <c r="AE6364">
        <v>61.445258910949768</v>
      </c>
    </row>
    <row r="6365" spans="1:31" x14ac:dyDescent="0.25">
      <c r="A6365">
        <v>2372331</v>
      </c>
      <c r="B6365">
        <v>1</v>
      </c>
      <c r="C6365" t="s">
        <v>80</v>
      </c>
      <c r="D6365" t="s">
        <v>85</v>
      </c>
      <c r="E6365" t="s">
        <v>175</v>
      </c>
      <c r="F6365" t="s">
        <v>18201</v>
      </c>
      <c r="G6365" t="s">
        <v>284</v>
      </c>
      <c r="H6365" t="s">
        <v>151</v>
      </c>
      <c r="I6365" t="s">
        <v>136</v>
      </c>
      <c r="J6365" t="s">
        <v>137</v>
      </c>
      <c r="K6365" t="s">
        <v>138</v>
      </c>
      <c r="L6365" t="s">
        <v>18202</v>
      </c>
      <c r="M6365" t="s">
        <v>18203</v>
      </c>
      <c r="N6365">
        <v>4.0541666660000004</v>
      </c>
      <c r="O6365">
        <v>0</v>
      </c>
      <c r="P6365">
        <v>68</v>
      </c>
      <c r="Q6365">
        <v>0</v>
      </c>
      <c r="R6365">
        <v>0</v>
      </c>
      <c r="S6365">
        <v>0</v>
      </c>
      <c r="T6365">
        <v>11</v>
      </c>
      <c r="U6365">
        <v>0</v>
      </c>
      <c r="V6365">
        <v>0</v>
      </c>
      <c r="W6365">
        <v>0</v>
      </c>
      <c r="X6365">
        <v>88.428530892909407</v>
      </c>
      <c r="Y6365">
        <v>0</v>
      </c>
      <c r="Z6365">
        <v>0</v>
      </c>
      <c r="AA6365">
        <v>0</v>
      </c>
      <c r="AB6365">
        <v>31.630430846596862</v>
      </c>
      <c r="AC6365">
        <v>0</v>
      </c>
      <c r="AD6365">
        <v>0</v>
      </c>
      <c r="AE6365">
        <v>120.05896173950627</v>
      </c>
    </row>
    <row r="6366" spans="1:31" x14ac:dyDescent="0.25">
      <c r="A6366">
        <v>2371976</v>
      </c>
      <c r="B6366">
        <v>1</v>
      </c>
      <c r="C6366" t="s">
        <v>80</v>
      </c>
      <c r="D6366" t="s">
        <v>87</v>
      </c>
      <c r="E6366" t="s">
        <v>320</v>
      </c>
      <c r="F6366" t="s">
        <v>18204</v>
      </c>
      <c r="G6366" t="s">
        <v>168</v>
      </c>
      <c r="H6366" t="s">
        <v>135</v>
      </c>
      <c r="I6366" t="s">
        <v>136</v>
      </c>
      <c r="J6366" t="s">
        <v>137</v>
      </c>
      <c r="K6366" t="s">
        <v>138</v>
      </c>
      <c r="L6366" t="s">
        <v>18205</v>
      </c>
      <c r="M6366" t="s">
        <v>18206</v>
      </c>
      <c r="N6366">
        <v>2.4357313880000002</v>
      </c>
      <c r="O6366">
        <v>0</v>
      </c>
      <c r="P6366">
        <v>2886</v>
      </c>
      <c r="Q6366">
        <v>0</v>
      </c>
      <c r="R6366">
        <v>10</v>
      </c>
      <c r="S6366">
        <v>0</v>
      </c>
      <c r="T6366">
        <v>112</v>
      </c>
      <c r="U6366">
        <v>0</v>
      </c>
      <c r="V6366">
        <v>0</v>
      </c>
      <c r="W6366">
        <v>0</v>
      </c>
      <c r="X6366">
        <v>2408.293722600919</v>
      </c>
      <c r="Y6366">
        <v>0</v>
      </c>
      <c r="Z6366">
        <v>13.015534243885584</v>
      </c>
      <c r="AA6366">
        <v>0</v>
      </c>
      <c r="AB6366">
        <v>502.69196881853179</v>
      </c>
      <c r="AC6366">
        <v>0</v>
      </c>
      <c r="AD6366">
        <v>0</v>
      </c>
      <c r="AE6366">
        <v>2924.0012256633363</v>
      </c>
    </row>
    <row r="6367" spans="1:31" x14ac:dyDescent="0.25">
      <c r="A6367">
        <v>2371853</v>
      </c>
      <c r="B6367">
        <v>1</v>
      </c>
      <c r="C6367" t="s">
        <v>81</v>
      </c>
      <c r="D6367" t="s">
        <v>112</v>
      </c>
      <c r="E6367" t="s">
        <v>225</v>
      </c>
      <c r="F6367" t="s">
        <v>18207</v>
      </c>
      <c r="G6367" t="s">
        <v>227</v>
      </c>
      <c r="H6367" t="s">
        <v>151</v>
      </c>
      <c r="I6367" t="s">
        <v>136</v>
      </c>
      <c r="J6367" t="s">
        <v>137</v>
      </c>
      <c r="K6367" t="s">
        <v>138</v>
      </c>
      <c r="L6367" t="s">
        <v>18208</v>
      </c>
      <c r="M6367" t="s">
        <v>18209</v>
      </c>
      <c r="N6367">
        <v>1.307222222</v>
      </c>
      <c r="O6367">
        <v>0</v>
      </c>
      <c r="P6367">
        <v>20</v>
      </c>
      <c r="Q6367">
        <v>0</v>
      </c>
      <c r="R6367">
        <v>12</v>
      </c>
      <c r="S6367">
        <v>0</v>
      </c>
      <c r="T6367">
        <v>1</v>
      </c>
      <c r="U6367">
        <v>0</v>
      </c>
      <c r="V6367">
        <v>0</v>
      </c>
      <c r="W6367">
        <v>0</v>
      </c>
      <c r="X6367">
        <v>4.7982191658615019</v>
      </c>
      <c r="Y6367">
        <v>0</v>
      </c>
      <c r="Z6367">
        <v>11.543051311694159</v>
      </c>
      <c r="AA6367">
        <v>0</v>
      </c>
      <c r="AB6367">
        <v>3.3761455047780276</v>
      </c>
      <c r="AC6367">
        <v>0</v>
      </c>
      <c r="AD6367">
        <v>0</v>
      </c>
      <c r="AE6367">
        <v>19.717415982333687</v>
      </c>
    </row>
    <row r="6368" spans="1:31" x14ac:dyDescent="0.25">
      <c r="A6368">
        <v>2372096</v>
      </c>
      <c r="B6368">
        <v>1</v>
      </c>
      <c r="C6368" t="s">
        <v>80</v>
      </c>
      <c r="D6368" t="s">
        <v>100</v>
      </c>
      <c r="E6368" t="s">
        <v>132</v>
      </c>
      <c r="F6368" t="s">
        <v>18210</v>
      </c>
      <c r="G6368" t="s">
        <v>134</v>
      </c>
      <c r="H6368" t="s">
        <v>135</v>
      </c>
      <c r="I6368" t="s">
        <v>136</v>
      </c>
      <c r="J6368" t="s">
        <v>137</v>
      </c>
      <c r="K6368" t="s">
        <v>138</v>
      </c>
      <c r="L6368" t="s">
        <v>18211</v>
      </c>
      <c r="M6368" t="s">
        <v>18212</v>
      </c>
      <c r="N6368">
        <v>2.6930555549999999</v>
      </c>
      <c r="O6368">
        <v>0</v>
      </c>
      <c r="P6368">
        <v>378</v>
      </c>
      <c r="Q6368">
        <v>0</v>
      </c>
      <c r="R6368">
        <v>0</v>
      </c>
      <c r="S6368">
        <v>0</v>
      </c>
      <c r="T6368">
        <v>91</v>
      </c>
      <c r="U6368">
        <v>0</v>
      </c>
      <c r="V6368">
        <v>0</v>
      </c>
      <c r="W6368">
        <v>0</v>
      </c>
      <c r="X6368">
        <v>372.85713610022231</v>
      </c>
      <c r="Y6368">
        <v>0</v>
      </c>
      <c r="Z6368">
        <v>0</v>
      </c>
      <c r="AA6368">
        <v>0</v>
      </c>
      <c r="AB6368">
        <v>350.23607562391811</v>
      </c>
      <c r="AC6368">
        <v>0</v>
      </c>
      <c r="AD6368">
        <v>0</v>
      </c>
      <c r="AE6368">
        <v>723.09321172414047</v>
      </c>
    </row>
    <row r="6369" spans="1:31" x14ac:dyDescent="0.25">
      <c r="A6369">
        <v>2371996</v>
      </c>
      <c r="B6369">
        <v>1</v>
      </c>
      <c r="C6369" t="s">
        <v>80</v>
      </c>
      <c r="D6369" t="s">
        <v>83</v>
      </c>
      <c r="E6369" t="s">
        <v>148</v>
      </c>
      <c r="F6369" t="s">
        <v>5985</v>
      </c>
      <c r="G6369" t="s">
        <v>150</v>
      </c>
      <c r="H6369" t="s">
        <v>151</v>
      </c>
      <c r="I6369" t="s">
        <v>136</v>
      </c>
      <c r="J6369" t="s">
        <v>137</v>
      </c>
      <c r="K6369" t="s">
        <v>138</v>
      </c>
      <c r="L6369" t="s">
        <v>18213</v>
      </c>
      <c r="M6369" t="s">
        <v>18214</v>
      </c>
      <c r="N6369">
        <v>1.5522222219999999</v>
      </c>
      <c r="O6369">
        <v>0</v>
      </c>
      <c r="P6369">
        <v>10</v>
      </c>
      <c r="Q6369">
        <v>0</v>
      </c>
      <c r="R6369">
        <v>0</v>
      </c>
      <c r="S6369">
        <v>0</v>
      </c>
      <c r="T6369">
        <v>4</v>
      </c>
      <c r="U6369">
        <v>0</v>
      </c>
      <c r="V6369">
        <v>0</v>
      </c>
      <c r="W6369">
        <v>0</v>
      </c>
      <c r="X6369">
        <v>3.6908587492971128</v>
      </c>
      <c r="Y6369">
        <v>0</v>
      </c>
      <c r="Z6369">
        <v>0</v>
      </c>
      <c r="AA6369">
        <v>0</v>
      </c>
      <c r="AB6369">
        <v>1.25294557879848</v>
      </c>
      <c r="AC6369">
        <v>0</v>
      </c>
      <c r="AD6369">
        <v>0</v>
      </c>
      <c r="AE6369">
        <v>4.9438043280955926</v>
      </c>
    </row>
    <row r="6370" spans="1:31" x14ac:dyDescent="0.25">
      <c r="A6370">
        <v>2372288</v>
      </c>
      <c r="B6370">
        <v>1</v>
      </c>
      <c r="C6370" t="s">
        <v>80</v>
      </c>
      <c r="D6370" t="s">
        <v>83</v>
      </c>
      <c r="E6370" t="s">
        <v>148</v>
      </c>
      <c r="F6370" t="s">
        <v>18215</v>
      </c>
      <c r="G6370" t="s">
        <v>160</v>
      </c>
      <c r="H6370" t="s">
        <v>151</v>
      </c>
      <c r="I6370" t="s">
        <v>136</v>
      </c>
      <c r="J6370" t="s">
        <v>137</v>
      </c>
      <c r="K6370" t="s">
        <v>138</v>
      </c>
      <c r="L6370" t="s">
        <v>18216</v>
      </c>
      <c r="M6370" t="s">
        <v>18217</v>
      </c>
      <c r="N6370">
        <v>1.1161111109999999</v>
      </c>
      <c r="O6370">
        <v>0</v>
      </c>
      <c r="P6370">
        <v>3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2.157946045878008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2.157946045878008</v>
      </c>
    </row>
    <row r="6371" spans="1:31" x14ac:dyDescent="0.25">
      <c r="A6371">
        <v>2371684</v>
      </c>
      <c r="B6371">
        <v>1</v>
      </c>
      <c r="C6371" t="s">
        <v>80</v>
      </c>
      <c r="D6371" t="s">
        <v>111</v>
      </c>
      <c r="E6371" t="s">
        <v>148</v>
      </c>
      <c r="F6371" t="s">
        <v>18218</v>
      </c>
      <c r="G6371" t="s">
        <v>150</v>
      </c>
      <c r="H6371" t="s">
        <v>151</v>
      </c>
      <c r="I6371" t="s">
        <v>136</v>
      </c>
      <c r="J6371" t="s">
        <v>137</v>
      </c>
      <c r="K6371" t="s">
        <v>138</v>
      </c>
      <c r="L6371" t="s">
        <v>18219</v>
      </c>
      <c r="M6371" t="s">
        <v>18220</v>
      </c>
      <c r="N6371">
        <v>1.1569444440000001</v>
      </c>
      <c r="O6371">
        <v>0</v>
      </c>
      <c r="P6371">
        <v>6</v>
      </c>
      <c r="Q6371">
        <v>0</v>
      </c>
      <c r="R6371">
        <v>0</v>
      </c>
      <c r="S6371">
        <v>0</v>
      </c>
      <c r="T6371">
        <v>1</v>
      </c>
      <c r="U6371">
        <v>0</v>
      </c>
      <c r="V6371">
        <v>0</v>
      </c>
      <c r="W6371">
        <v>0</v>
      </c>
      <c r="X6371">
        <v>0.73662068103681611</v>
      </c>
      <c r="Y6371">
        <v>0</v>
      </c>
      <c r="Z6371">
        <v>0</v>
      </c>
      <c r="AA6371">
        <v>0</v>
      </c>
      <c r="AB6371">
        <v>1.3711651571542501E-2</v>
      </c>
      <c r="AC6371">
        <v>0</v>
      </c>
      <c r="AD6371">
        <v>0</v>
      </c>
      <c r="AE6371">
        <v>0.75033233260835863</v>
      </c>
    </row>
    <row r="6372" spans="1:31" x14ac:dyDescent="0.25">
      <c r="A6372">
        <v>2372076</v>
      </c>
      <c r="B6372">
        <v>1</v>
      </c>
      <c r="C6372" t="s">
        <v>81</v>
      </c>
      <c r="D6372" t="s">
        <v>127</v>
      </c>
      <c r="E6372" t="s">
        <v>320</v>
      </c>
      <c r="F6372" t="s">
        <v>18170</v>
      </c>
      <c r="G6372" t="s">
        <v>168</v>
      </c>
      <c r="H6372" t="s">
        <v>135</v>
      </c>
      <c r="I6372" t="s">
        <v>136</v>
      </c>
      <c r="J6372" t="s">
        <v>137</v>
      </c>
      <c r="K6372" t="s">
        <v>138</v>
      </c>
      <c r="L6372" t="s">
        <v>18221</v>
      </c>
      <c r="M6372" t="s">
        <v>18222</v>
      </c>
      <c r="N6372">
        <v>0.68527777700000003</v>
      </c>
      <c r="O6372">
        <v>12</v>
      </c>
      <c r="P6372">
        <v>1722</v>
      </c>
      <c r="Q6372">
        <v>433</v>
      </c>
      <c r="R6372">
        <v>605</v>
      </c>
      <c r="S6372">
        <v>68</v>
      </c>
      <c r="T6372">
        <v>253</v>
      </c>
      <c r="U6372">
        <v>12</v>
      </c>
      <c r="V6372">
        <v>5</v>
      </c>
      <c r="W6372">
        <v>5.2441216220740801</v>
      </c>
      <c r="X6372">
        <v>447.59998026193318</v>
      </c>
      <c r="Y6372">
        <v>967.51686846288749</v>
      </c>
      <c r="Z6372">
        <v>730.83849112105077</v>
      </c>
      <c r="AA6372">
        <v>596.89272762740802</v>
      </c>
      <c r="AB6372">
        <v>226.4472849718077</v>
      </c>
      <c r="AC6372">
        <v>2152.8406698869235</v>
      </c>
      <c r="AD6372">
        <v>155.91339687890937</v>
      </c>
      <c r="AE6372">
        <v>5283.2935408329931</v>
      </c>
    </row>
    <row r="6373" spans="1:31" x14ac:dyDescent="0.25">
      <c r="A6373">
        <v>2371827</v>
      </c>
      <c r="B6373">
        <v>1</v>
      </c>
      <c r="C6373" t="s">
        <v>81</v>
      </c>
      <c r="D6373" t="s">
        <v>112</v>
      </c>
      <c r="E6373" t="s">
        <v>225</v>
      </c>
      <c r="F6373" t="s">
        <v>18223</v>
      </c>
      <c r="G6373" t="s">
        <v>219</v>
      </c>
      <c r="H6373" t="s">
        <v>151</v>
      </c>
      <c r="I6373" t="s">
        <v>136</v>
      </c>
      <c r="J6373" t="s">
        <v>137</v>
      </c>
      <c r="K6373" t="s">
        <v>138</v>
      </c>
      <c r="L6373" t="s">
        <v>18224</v>
      </c>
      <c r="M6373" t="s">
        <v>18225</v>
      </c>
      <c r="N6373">
        <v>2.3630555549999999</v>
      </c>
      <c r="O6373">
        <v>0</v>
      </c>
      <c r="P6373">
        <v>42</v>
      </c>
      <c r="Q6373">
        <v>0</v>
      </c>
      <c r="R6373">
        <v>0</v>
      </c>
      <c r="S6373">
        <v>0</v>
      </c>
      <c r="T6373">
        <v>1</v>
      </c>
      <c r="U6373">
        <v>0</v>
      </c>
      <c r="V6373">
        <v>0</v>
      </c>
      <c r="W6373">
        <v>0</v>
      </c>
      <c r="X6373">
        <v>28.951381091666466</v>
      </c>
      <c r="Y6373">
        <v>0</v>
      </c>
      <c r="Z6373">
        <v>0</v>
      </c>
      <c r="AA6373">
        <v>0</v>
      </c>
      <c r="AB6373">
        <v>0.13859896012470443</v>
      </c>
      <c r="AC6373">
        <v>0</v>
      </c>
      <c r="AD6373">
        <v>0</v>
      </c>
      <c r="AE6373">
        <v>29.089980051791169</v>
      </c>
    </row>
    <row r="6374" spans="1:31" x14ac:dyDescent="0.25">
      <c r="A6374">
        <v>2372225</v>
      </c>
      <c r="B6374">
        <v>1</v>
      </c>
      <c r="C6374" t="s">
        <v>80</v>
      </c>
      <c r="D6374" t="s">
        <v>88</v>
      </c>
      <c r="E6374" t="s">
        <v>225</v>
      </c>
      <c r="F6374" t="s">
        <v>18226</v>
      </c>
      <c r="G6374" t="s">
        <v>156</v>
      </c>
      <c r="H6374" t="s">
        <v>151</v>
      </c>
      <c r="I6374" t="s">
        <v>136</v>
      </c>
      <c r="J6374" t="s">
        <v>137</v>
      </c>
      <c r="K6374" t="s">
        <v>138</v>
      </c>
      <c r="L6374" t="s">
        <v>18227</v>
      </c>
      <c r="M6374" t="s">
        <v>18228</v>
      </c>
      <c r="N6374">
        <v>0.56416666599999998</v>
      </c>
      <c r="O6374">
        <v>0</v>
      </c>
      <c r="P6374">
        <v>15</v>
      </c>
      <c r="Q6374">
        <v>0</v>
      </c>
      <c r="R6374">
        <v>0</v>
      </c>
      <c r="S6374">
        <v>0</v>
      </c>
      <c r="T6374">
        <v>1</v>
      </c>
      <c r="U6374">
        <v>0</v>
      </c>
      <c r="V6374">
        <v>0</v>
      </c>
      <c r="W6374">
        <v>0</v>
      </c>
      <c r="X6374">
        <v>0.38346483285155891</v>
      </c>
      <c r="Y6374">
        <v>0</v>
      </c>
      <c r="Z6374">
        <v>0</v>
      </c>
      <c r="AA6374">
        <v>0</v>
      </c>
      <c r="AB6374">
        <v>7.9651833145967572</v>
      </c>
      <c r="AC6374">
        <v>0</v>
      </c>
      <c r="AD6374">
        <v>0</v>
      </c>
      <c r="AE6374">
        <v>8.3486481474483156</v>
      </c>
    </row>
    <row r="6375" spans="1:31" x14ac:dyDescent="0.25">
      <c r="A6375">
        <v>2372325</v>
      </c>
      <c r="B6375">
        <v>1</v>
      </c>
      <c r="C6375" t="s">
        <v>81</v>
      </c>
      <c r="D6375" t="s">
        <v>113</v>
      </c>
      <c r="E6375" t="s">
        <v>225</v>
      </c>
      <c r="F6375" t="s">
        <v>1846</v>
      </c>
      <c r="G6375" t="s">
        <v>219</v>
      </c>
      <c r="H6375" t="s">
        <v>151</v>
      </c>
      <c r="I6375" t="s">
        <v>136</v>
      </c>
      <c r="J6375" t="s">
        <v>137</v>
      </c>
      <c r="K6375" t="s">
        <v>138</v>
      </c>
      <c r="L6375" t="s">
        <v>18229</v>
      </c>
      <c r="M6375" t="s">
        <v>18230</v>
      </c>
      <c r="N6375">
        <v>1.24</v>
      </c>
      <c r="O6375">
        <v>0</v>
      </c>
      <c r="P6375">
        <v>12</v>
      </c>
      <c r="Q6375">
        <v>0</v>
      </c>
      <c r="R6375">
        <v>3</v>
      </c>
      <c r="S6375">
        <v>0</v>
      </c>
      <c r="T6375">
        <v>4</v>
      </c>
      <c r="U6375">
        <v>0</v>
      </c>
      <c r="V6375">
        <v>0</v>
      </c>
      <c r="W6375">
        <v>0</v>
      </c>
      <c r="X6375">
        <v>5.0418675447484391</v>
      </c>
      <c r="Y6375">
        <v>0</v>
      </c>
      <c r="Z6375">
        <v>1.1748586542164985</v>
      </c>
      <c r="AA6375">
        <v>0</v>
      </c>
      <c r="AB6375">
        <v>1.5596682405762667</v>
      </c>
      <c r="AC6375">
        <v>0</v>
      </c>
      <c r="AD6375">
        <v>0</v>
      </c>
      <c r="AE6375">
        <v>7.7763944395412041</v>
      </c>
    </row>
    <row r="6376" spans="1:31" x14ac:dyDescent="0.25">
      <c r="A6376">
        <v>2371933</v>
      </c>
      <c r="B6376">
        <v>1</v>
      </c>
      <c r="C6376" t="s">
        <v>80</v>
      </c>
      <c r="D6376" t="s">
        <v>93</v>
      </c>
      <c r="E6376" t="s">
        <v>225</v>
      </c>
      <c r="F6376" t="s">
        <v>18231</v>
      </c>
      <c r="G6376" t="s">
        <v>219</v>
      </c>
      <c r="H6376" t="s">
        <v>151</v>
      </c>
      <c r="I6376" t="s">
        <v>136</v>
      </c>
      <c r="J6376" t="s">
        <v>137</v>
      </c>
      <c r="K6376" t="s">
        <v>138</v>
      </c>
      <c r="L6376" t="s">
        <v>18232</v>
      </c>
      <c r="M6376" t="s">
        <v>18233</v>
      </c>
      <c r="N6376">
        <v>3.5347222220000001</v>
      </c>
      <c r="O6376">
        <v>0</v>
      </c>
      <c r="P6376">
        <v>1</v>
      </c>
      <c r="Q6376">
        <v>0</v>
      </c>
      <c r="R6376">
        <v>7</v>
      </c>
      <c r="S6376">
        <v>0</v>
      </c>
      <c r="T6376">
        <v>5</v>
      </c>
      <c r="U6376">
        <v>0</v>
      </c>
      <c r="V6376">
        <v>0</v>
      </c>
      <c r="W6376">
        <v>0</v>
      </c>
      <c r="X6376">
        <v>4.477117852980423</v>
      </c>
      <c r="Y6376">
        <v>0</v>
      </c>
      <c r="Z6376">
        <v>32.814094648843977</v>
      </c>
      <c r="AA6376">
        <v>0</v>
      </c>
      <c r="AB6376">
        <v>41.893850135008584</v>
      </c>
      <c r="AC6376">
        <v>0</v>
      </c>
      <c r="AD6376">
        <v>0</v>
      </c>
      <c r="AE6376">
        <v>79.185062636832981</v>
      </c>
    </row>
    <row r="6377" spans="1:31" x14ac:dyDescent="0.25">
      <c r="A6377">
        <v>2372033</v>
      </c>
      <c r="B6377">
        <v>1</v>
      </c>
      <c r="C6377" t="s">
        <v>81</v>
      </c>
      <c r="D6377" t="s">
        <v>116</v>
      </c>
      <c r="E6377" t="s">
        <v>166</v>
      </c>
      <c r="F6377" t="s">
        <v>18234</v>
      </c>
      <c r="G6377" t="s">
        <v>168</v>
      </c>
      <c r="H6377" t="s">
        <v>135</v>
      </c>
      <c r="I6377" t="s">
        <v>136</v>
      </c>
      <c r="J6377" t="s">
        <v>137</v>
      </c>
      <c r="K6377" t="s">
        <v>138</v>
      </c>
      <c r="L6377" t="s">
        <v>18235</v>
      </c>
      <c r="M6377" t="s">
        <v>18236</v>
      </c>
      <c r="N6377">
        <v>0.25916666599999999</v>
      </c>
      <c r="O6377">
        <v>8</v>
      </c>
      <c r="P6377">
        <v>4479</v>
      </c>
      <c r="Q6377">
        <v>549</v>
      </c>
      <c r="R6377">
        <v>468</v>
      </c>
      <c r="S6377">
        <v>56</v>
      </c>
      <c r="T6377">
        <v>498</v>
      </c>
      <c r="U6377">
        <v>6</v>
      </c>
      <c r="V6377">
        <v>0</v>
      </c>
      <c r="W6377">
        <v>0.45330983346656001</v>
      </c>
      <c r="X6377">
        <v>253.11086923777921</v>
      </c>
      <c r="Y6377">
        <v>915.83535311150331</v>
      </c>
      <c r="Z6377">
        <v>183.33194458850858</v>
      </c>
      <c r="AA6377">
        <v>93.148147345231834</v>
      </c>
      <c r="AB6377">
        <v>86.638825403953462</v>
      </c>
      <c r="AC6377">
        <v>183.96835061219193</v>
      </c>
      <c r="AD6377">
        <v>0</v>
      </c>
      <c r="AE6377">
        <v>1716.4868001326347</v>
      </c>
    </row>
    <row r="6378" spans="1:31" x14ac:dyDescent="0.25">
      <c r="A6378">
        <v>2372248</v>
      </c>
      <c r="B6378">
        <v>1</v>
      </c>
      <c r="C6378" t="s">
        <v>80</v>
      </c>
      <c r="D6378" t="s">
        <v>106</v>
      </c>
      <c r="E6378" t="s">
        <v>166</v>
      </c>
      <c r="F6378" t="s">
        <v>18237</v>
      </c>
      <c r="G6378" t="s">
        <v>489</v>
      </c>
      <c r="H6378" t="s">
        <v>135</v>
      </c>
      <c r="I6378" t="s">
        <v>136</v>
      </c>
      <c r="J6378" t="s">
        <v>137</v>
      </c>
      <c r="K6378" t="s">
        <v>138</v>
      </c>
      <c r="L6378" t="s">
        <v>18238</v>
      </c>
      <c r="M6378" t="s">
        <v>18239</v>
      </c>
      <c r="N6378">
        <v>1.113888888</v>
      </c>
      <c r="O6378">
        <v>0</v>
      </c>
      <c r="P6378">
        <v>4</v>
      </c>
      <c r="Q6378">
        <v>32</v>
      </c>
      <c r="R6378">
        <v>267</v>
      </c>
      <c r="S6378">
        <v>10</v>
      </c>
      <c r="T6378">
        <v>67</v>
      </c>
      <c r="U6378">
        <v>0</v>
      </c>
      <c r="V6378">
        <v>0</v>
      </c>
      <c r="W6378">
        <v>0</v>
      </c>
      <c r="X6378">
        <v>6.3265102360274934</v>
      </c>
      <c r="Y6378">
        <v>336.53740030612818</v>
      </c>
      <c r="Z6378">
        <v>1202.699351022366</v>
      </c>
      <c r="AA6378">
        <v>48.466439083333803</v>
      </c>
      <c r="AB6378">
        <v>342.65055924584823</v>
      </c>
      <c r="AC6378">
        <v>0</v>
      </c>
      <c r="AD6378">
        <v>0</v>
      </c>
      <c r="AE6378">
        <v>1936.6802598937038</v>
      </c>
    </row>
    <row r="6379" spans="1:31" x14ac:dyDescent="0.25">
      <c r="A6379">
        <v>2371747</v>
      </c>
      <c r="B6379">
        <v>1</v>
      </c>
      <c r="C6379" t="s">
        <v>81</v>
      </c>
      <c r="D6379" t="s">
        <v>118</v>
      </c>
      <c r="E6379" t="s">
        <v>132</v>
      </c>
      <c r="F6379" t="s">
        <v>18240</v>
      </c>
      <c r="G6379" t="s">
        <v>142</v>
      </c>
      <c r="H6379" t="s">
        <v>135</v>
      </c>
      <c r="I6379" t="s">
        <v>136</v>
      </c>
      <c r="J6379" t="s">
        <v>137</v>
      </c>
      <c r="K6379" t="s">
        <v>138</v>
      </c>
      <c r="L6379" t="s">
        <v>18241</v>
      </c>
      <c r="M6379" t="s">
        <v>18242</v>
      </c>
      <c r="N6379">
        <v>1.778333333</v>
      </c>
      <c r="O6379">
        <v>0</v>
      </c>
      <c r="P6379">
        <v>1</v>
      </c>
      <c r="Q6379">
        <v>0</v>
      </c>
      <c r="R6379">
        <v>4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4.3201127623544835</v>
      </c>
      <c r="Y6379">
        <v>0</v>
      </c>
      <c r="Z6379">
        <v>12.666890773846498</v>
      </c>
      <c r="AA6379">
        <v>0</v>
      </c>
      <c r="AB6379">
        <v>0</v>
      </c>
      <c r="AC6379">
        <v>0</v>
      </c>
      <c r="AD6379">
        <v>0</v>
      </c>
      <c r="AE6379">
        <v>16.98700353620098</v>
      </c>
    </row>
    <row r="6380" spans="1:31" x14ac:dyDescent="0.25">
      <c r="A6380">
        <v>2372265</v>
      </c>
      <c r="B6380">
        <v>1</v>
      </c>
      <c r="C6380" t="s">
        <v>80</v>
      </c>
      <c r="D6380" t="s">
        <v>98</v>
      </c>
      <c r="E6380" t="s">
        <v>225</v>
      </c>
      <c r="F6380" t="s">
        <v>11530</v>
      </c>
      <c r="G6380" t="s">
        <v>219</v>
      </c>
      <c r="H6380" t="s">
        <v>151</v>
      </c>
      <c r="I6380" t="s">
        <v>136</v>
      </c>
      <c r="J6380" t="s">
        <v>137</v>
      </c>
      <c r="K6380" t="s">
        <v>138</v>
      </c>
      <c r="L6380" t="s">
        <v>18243</v>
      </c>
      <c r="M6380" t="s">
        <v>18244</v>
      </c>
      <c r="N6380">
        <v>1.2666666660000001</v>
      </c>
      <c r="O6380">
        <v>0</v>
      </c>
      <c r="P6380">
        <v>7</v>
      </c>
      <c r="Q6380">
        <v>0</v>
      </c>
      <c r="R6380">
        <v>7</v>
      </c>
      <c r="S6380">
        <v>0</v>
      </c>
      <c r="T6380">
        <v>9</v>
      </c>
      <c r="U6380">
        <v>0</v>
      </c>
      <c r="V6380">
        <v>0</v>
      </c>
      <c r="W6380">
        <v>0</v>
      </c>
      <c r="X6380">
        <v>9.2151448671145904</v>
      </c>
      <c r="Y6380">
        <v>0</v>
      </c>
      <c r="Z6380">
        <v>27.119080411358198</v>
      </c>
      <c r="AA6380">
        <v>0</v>
      </c>
      <c r="AB6380">
        <v>50.026122426400875</v>
      </c>
      <c r="AC6380">
        <v>0</v>
      </c>
      <c r="AD6380">
        <v>0</v>
      </c>
      <c r="AE6380">
        <v>86.360347704873661</v>
      </c>
    </row>
    <row r="6381" spans="1:31" x14ac:dyDescent="0.25">
      <c r="A6381">
        <v>2371847</v>
      </c>
      <c r="B6381">
        <v>1</v>
      </c>
      <c r="C6381" t="s">
        <v>80</v>
      </c>
      <c r="D6381" t="s">
        <v>83</v>
      </c>
      <c r="E6381" t="s">
        <v>225</v>
      </c>
      <c r="F6381" t="s">
        <v>18245</v>
      </c>
      <c r="G6381" t="s">
        <v>252</v>
      </c>
      <c r="H6381" t="s">
        <v>151</v>
      </c>
      <c r="I6381" t="s">
        <v>136</v>
      </c>
      <c r="J6381" t="s">
        <v>137</v>
      </c>
      <c r="K6381" t="s">
        <v>245</v>
      </c>
      <c r="L6381" t="s">
        <v>18246</v>
      </c>
      <c r="M6381" t="s">
        <v>18247</v>
      </c>
      <c r="N6381">
        <v>1.5038888880000001</v>
      </c>
      <c r="O6381">
        <v>0</v>
      </c>
      <c r="P6381">
        <v>157</v>
      </c>
      <c r="Q6381">
        <v>0</v>
      </c>
      <c r="R6381">
        <v>0</v>
      </c>
      <c r="S6381">
        <v>0</v>
      </c>
      <c r="T6381">
        <v>16</v>
      </c>
      <c r="U6381">
        <v>0</v>
      </c>
      <c r="V6381">
        <v>0</v>
      </c>
      <c r="W6381">
        <v>0</v>
      </c>
      <c r="X6381">
        <v>104.62511453311032</v>
      </c>
      <c r="Y6381">
        <v>0</v>
      </c>
      <c r="Z6381">
        <v>0</v>
      </c>
      <c r="AA6381">
        <v>0</v>
      </c>
      <c r="AB6381">
        <v>28.948262846018277</v>
      </c>
      <c r="AC6381">
        <v>0</v>
      </c>
      <c r="AD6381">
        <v>0</v>
      </c>
      <c r="AE6381">
        <v>133.5733773791286</v>
      </c>
    </row>
    <row r="6382" spans="1:31" x14ac:dyDescent="0.25">
      <c r="A6382">
        <v>2371707</v>
      </c>
      <c r="B6382">
        <v>1</v>
      </c>
      <c r="C6382" t="s">
        <v>81</v>
      </c>
      <c r="D6382" t="s">
        <v>113</v>
      </c>
      <c r="E6382" t="s">
        <v>148</v>
      </c>
      <c r="F6382" t="s">
        <v>18248</v>
      </c>
      <c r="G6382" t="s">
        <v>150</v>
      </c>
      <c r="H6382" t="s">
        <v>151</v>
      </c>
      <c r="I6382" t="s">
        <v>136</v>
      </c>
      <c r="J6382" t="s">
        <v>137</v>
      </c>
      <c r="K6382" t="s">
        <v>138</v>
      </c>
      <c r="L6382" t="s">
        <v>18249</v>
      </c>
      <c r="M6382" t="s">
        <v>18250</v>
      </c>
      <c r="N6382">
        <v>0.63833333299999995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1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8.3053866427507506E-2</v>
      </c>
      <c r="AC6382">
        <v>0</v>
      </c>
      <c r="AD6382">
        <v>0</v>
      </c>
      <c r="AE6382">
        <v>8.3053866427507506E-2</v>
      </c>
    </row>
    <row r="6383" spans="1:31" x14ac:dyDescent="0.25">
      <c r="A6383">
        <v>2372348</v>
      </c>
      <c r="B6383">
        <v>1</v>
      </c>
      <c r="C6383" t="s">
        <v>81</v>
      </c>
      <c r="D6383" t="s">
        <v>122</v>
      </c>
      <c r="E6383" t="s">
        <v>132</v>
      </c>
      <c r="F6383" t="s">
        <v>18251</v>
      </c>
      <c r="G6383" t="s">
        <v>134</v>
      </c>
      <c r="H6383" t="s">
        <v>135</v>
      </c>
      <c r="I6383" t="s">
        <v>136</v>
      </c>
      <c r="J6383" t="s">
        <v>137</v>
      </c>
      <c r="K6383" t="s">
        <v>138</v>
      </c>
      <c r="L6383" t="s">
        <v>18252</v>
      </c>
      <c r="M6383" t="s">
        <v>18253</v>
      </c>
      <c r="N6383">
        <v>3.198611111</v>
      </c>
      <c r="O6383">
        <v>1</v>
      </c>
      <c r="P6383">
        <v>266</v>
      </c>
      <c r="Q6383">
        <v>3</v>
      </c>
      <c r="R6383">
        <v>0</v>
      </c>
      <c r="S6383">
        <v>1</v>
      </c>
      <c r="T6383">
        <v>9</v>
      </c>
      <c r="U6383">
        <v>1</v>
      </c>
      <c r="V6383">
        <v>0</v>
      </c>
      <c r="W6383">
        <v>0.49672690120044172</v>
      </c>
      <c r="X6383">
        <v>100.74263007107854</v>
      </c>
      <c r="Y6383">
        <v>39.318821558389836</v>
      </c>
      <c r="Z6383">
        <v>0</v>
      </c>
      <c r="AA6383">
        <v>23.589325722258572</v>
      </c>
      <c r="AB6383">
        <v>5.2427877717164524</v>
      </c>
      <c r="AC6383">
        <v>288.92058800925082</v>
      </c>
      <c r="AD6383">
        <v>0</v>
      </c>
      <c r="AE6383">
        <v>458.31088003389465</v>
      </c>
    </row>
    <row r="6384" spans="1:31" x14ac:dyDescent="0.25">
      <c r="A6384">
        <v>2372056</v>
      </c>
      <c r="B6384">
        <v>1</v>
      </c>
      <c r="C6384" t="s">
        <v>80</v>
      </c>
      <c r="D6384" t="s">
        <v>100</v>
      </c>
      <c r="E6384" t="s">
        <v>166</v>
      </c>
      <c r="F6384" t="s">
        <v>9792</v>
      </c>
      <c r="G6384" t="s">
        <v>1579</v>
      </c>
      <c r="H6384" t="s">
        <v>135</v>
      </c>
      <c r="I6384" t="s">
        <v>136</v>
      </c>
      <c r="J6384" t="s">
        <v>137</v>
      </c>
      <c r="K6384" t="s">
        <v>138</v>
      </c>
      <c r="L6384" t="s">
        <v>18254</v>
      </c>
      <c r="M6384" t="s">
        <v>18255</v>
      </c>
      <c r="N6384">
        <v>0.75527777699999998</v>
      </c>
      <c r="O6384">
        <v>0</v>
      </c>
      <c r="P6384">
        <v>767</v>
      </c>
      <c r="Q6384">
        <v>2</v>
      </c>
      <c r="R6384">
        <v>35</v>
      </c>
      <c r="S6384">
        <v>10</v>
      </c>
      <c r="T6384">
        <v>122</v>
      </c>
      <c r="U6384">
        <v>6</v>
      </c>
      <c r="V6384">
        <v>4</v>
      </c>
      <c r="W6384">
        <v>0</v>
      </c>
      <c r="X6384">
        <v>227.0469441447016</v>
      </c>
      <c r="Y6384">
        <v>2.3981701384679539</v>
      </c>
      <c r="Z6384">
        <v>34.311279253362649</v>
      </c>
      <c r="AA6384">
        <v>60.642370117245115</v>
      </c>
      <c r="AB6384">
        <v>193.21096221686966</v>
      </c>
      <c r="AC6384">
        <v>56.600870124306553</v>
      </c>
      <c r="AD6384">
        <v>158.20322527631197</v>
      </c>
      <c r="AE6384">
        <v>732.41382127126542</v>
      </c>
    </row>
    <row r="6385" spans="1:31" x14ac:dyDescent="0.25">
      <c r="A6385">
        <v>2371950</v>
      </c>
      <c r="B6385">
        <v>1</v>
      </c>
      <c r="C6385" t="s">
        <v>80</v>
      </c>
      <c r="D6385" t="s">
        <v>102</v>
      </c>
      <c r="E6385" t="s">
        <v>132</v>
      </c>
      <c r="F6385" t="s">
        <v>18256</v>
      </c>
      <c r="G6385" t="s">
        <v>244</v>
      </c>
      <c r="H6385" t="s">
        <v>135</v>
      </c>
      <c r="I6385" t="s">
        <v>136</v>
      </c>
      <c r="J6385" t="s">
        <v>137</v>
      </c>
      <c r="K6385" t="s">
        <v>245</v>
      </c>
      <c r="L6385" t="s">
        <v>18257</v>
      </c>
      <c r="M6385" t="s">
        <v>18258</v>
      </c>
      <c r="N6385">
        <v>0.36861111099999999</v>
      </c>
      <c r="O6385">
        <v>0</v>
      </c>
      <c r="P6385">
        <v>3</v>
      </c>
      <c r="Q6385">
        <v>0</v>
      </c>
      <c r="R6385">
        <v>1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0.2258706766746556</v>
      </c>
      <c r="Y6385">
        <v>0</v>
      </c>
      <c r="Z6385">
        <v>1.0468289621806668</v>
      </c>
      <c r="AA6385">
        <v>0</v>
      </c>
      <c r="AB6385">
        <v>0</v>
      </c>
      <c r="AC6385">
        <v>0</v>
      </c>
      <c r="AD6385">
        <v>0</v>
      </c>
      <c r="AE6385">
        <v>1.2726996388553224</v>
      </c>
    </row>
    <row r="6386" spans="1:31" x14ac:dyDescent="0.25">
      <c r="A6386">
        <v>2371973</v>
      </c>
      <c r="B6386">
        <v>1</v>
      </c>
      <c r="C6386" t="s">
        <v>80</v>
      </c>
      <c r="D6386" t="s">
        <v>100</v>
      </c>
      <c r="E6386" t="s">
        <v>320</v>
      </c>
      <c r="F6386" t="s">
        <v>6125</v>
      </c>
      <c r="G6386" t="s">
        <v>168</v>
      </c>
      <c r="H6386" t="s">
        <v>135</v>
      </c>
      <c r="I6386" t="s">
        <v>653</v>
      </c>
      <c r="J6386" t="s">
        <v>137</v>
      </c>
      <c r="K6386" t="s">
        <v>138</v>
      </c>
      <c r="L6386" t="s">
        <v>18259</v>
      </c>
      <c r="M6386" t="s">
        <v>18260</v>
      </c>
      <c r="N6386">
        <v>4.2500000000000003E-2</v>
      </c>
      <c r="O6386">
        <v>8</v>
      </c>
      <c r="P6386">
        <v>5898</v>
      </c>
      <c r="Q6386">
        <v>18</v>
      </c>
      <c r="R6386">
        <v>366</v>
      </c>
      <c r="S6386">
        <v>49</v>
      </c>
      <c r="T6386">
        <v>773</v>
      </c>
      <c r="U6386">
        <v>7</v>
      </c>
      <c r="V6386">
        <v>2</v>
      </c>
      <c r="W6386">
        <v>0.18465167587432502</v>
      </c>
      <c r="X6386">
        <v>116.06254128161291</v>
      </c>
      <c r="Y6386">
        <v>2.4643584623516332</v>
      </c>
      <c r="Z6386">
        <v>17.703530617058501</v>
      </c>
      <c r="AA6386">
        <v>16.037615900231959</v>
      </c>
      <c r="AB6386">
        <v>62.557501600700569</v>
      </c>
      <c r="AC6386">
        <v>22.835343102490526</v>
      </c>
      <c r="AD6386">
        <v>7.5043425118954801</v>
      </c>
      <c r="AE6386">
        <v>245.3498851522159</v>
      </c>
    </row>
    <row r="6387" spans="1:31" x14ac:dyDescent="0.25">
      <c r="A6387">
        <v>2371807</v>
      </c>
      <c r="B6387">
        <v>1</v>
      </c>
      <c r="C6387" t="s">
        <v>80</v>
      </c>
      <c r="D6387" t="s">
        <v>108</v>
      </c>
      <c r="E6387" t="s">
        <v>154</v>
      </c>
      <c r="F6387" t="s">
        <v>18261</v>
      </c>
      <c r="G6387" t="s">
        <v>244</v>
      </c>
      <c r="H6387" t="s">
        <v>151</v>
      </c>
      <c r="I6387" t="s">
        <v>136</v>
      </c>
      <c r="J6387" t="s">
        <v>137</v>
      </c>
      <c r="K6387" t="s">
        <v>245</v>
      </c>
      <c r="L6387" t="s">
        <v>18262</v>
      </c>
      <c r="M6387" t="s">
        <v>18263</v>
      </c>
      <c r="N6387">
        <v>1.6924999999999999</v>
      </c>
      <c r="O6387">
        <v>0</v>
      </c>
      <c r="P6387">
        <v>18</v>
      </c>
      <c r="Q6387">
        <v>0</v>
      </c>
      <c r="R6387">
        <v>3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5.5876238512952181</v>
      </c>
      <c r="Y6387">
        <v>0</v>
      </c>
      <c r="Z6387">
        <v>1.1662594492539802</v>
      </c>
      <c r="AA6387">
        <v>0</v>
      </c>
      <c r="AB6387">
        <v>0</v>
      </c>
      <c r="AC6387">
        <v>0</v>
      </c>
      <c r="AD6387">
        <v>0</v>
      </c>
      <c r="AE6387">
        <v>6.7538833005491981</v>
      </c>
    </row>
    <row r="6388" spans="1:31" x14ac:dyDescent="0.25">
      <c r="A6388">
        <v>2372185</v>
      </c>
      <c r="B6388">
        <v>1</v>
      </c>
      <c r="C6388" t="s">
        <v>81</v>
      </c>
      <c r="D6388" t="s">
        <v>118</v>
      </c>
      <c r="E6388" t="s">
        <v>132</v>
      </c>
      <c r="F6388" t="s">
        <v>8241</v>
      </c>
      <c r="G6388" t="s">
        <v>134</v>
      </c>
      <c r="H6388" t="s">
        <v>135</v>
      </c>
      <c r="I6388" t="s">
        <v>136</v>
      </c>
      <c r="J6388" t="s">
        <v>137</v>
      </c>
      <c r="K6388" t="s">
        <v>138</v>
      </c>
      <c r="L6388" t="s">
        <v>5933</v>
      </c>
      <c r="M6388" t="s">
        <v>18264</v>
      </c>
      <c r="N6388">
        <v>2.7577777769999998</v>
      </c>
      <c r="O6388">
        <v>0</v>
      </c>
      <c r="P6388">
        <v>4</v>
      </c>
      <c r="Q6388">
        <v>47</v>
      </c>
      <c r="R6388">
        <v>14</v>
      </c>
      <c r="S6388">
        <v>4</v>
      </c>
      <c r="T6388">
        <v>0</v>
      </c>
      <c r="U6388">
        <v>0</v>
      </c>
      <c r="V6388">
        <v>0</v>
      </c>
      <c r="W6388">
        <v>0</v>
      </c>
      <c r="X6388">
        <v>0.80115882000005245</v>
      </c>
      <c r="Y6388">
        <v>670.75470915214191</v>
      </c>
      <c r="Z6388">
        <v>250.76924185281783</v>
      </c>
      <c r="AA6388">
        <v>15.697329181891968</v>
      </c>
      <c r="AB6388">
        <v>0</v>
      </c>
      <c r="AC6388">
        <v>0</v>
      </c>
      <c r="AD6388">
        <v>0</v>
      </c>
      <c r="AE6388">
        <v>938.02243900685176</v>
      </c>
    </row>
    <row r="6389" spans="1:31" x14ac:dyDescent="0.25">
      <c r="A6389">
        <v>2372165</v>
      </c>
      <c r="B6389">
        <v>1</v>
      </c>
      <c r="C6389" t="s">
        <v>80</v>
      </c>
      <c r="D6389" t="s">
        <v>98</v>
      </c>
      <c r="E6389" t="s">
        <v>225</v>
      </c>
      <c r="F6389" t="s">
        <v>18265</v>
      </c>
      <c r="G6389" t="s">
        <v>227</v>
      </c>
      <c r="H6389" t="s">
        <v>151</v>
      </c>
      <c r="I6389" t="s">
        <v>136</v>
      </c>
      <c r="J6389" t="s">
        <v>137</v>
      </c>
      <c r="K6389" t="s">
        <v>138</v>
      </c>
      <c r="L6389" t="s">
        <v>18266</v>
      </c>
      <c r="M6389" t="s">
        <v>18267</v>
      </c>
      <c r="N6389">
        <v>0.91555555499999997</v>
      </c>
      <c r="O6389">
        <v>0</v>
      </c>
      <c r="P6389">
        <v>5</v>
      </c>
      <c r="Q6389">
        <v>0</v>
      </c>
      <c r="R6389">
        <v>7</v>
      </c>
      <c r="S6389">
        <v>0</v>
      </c>
      <c r="T6389">
        <v>4</v>
      </c>
      <c r="U6389">
        <v>0</v>
      </c>
      <c r="V6389">
        <v>0</v>
      </c>
      <c r="W6389">
        <v>0</v>
      </c>
      <c r="X6389">
        <v>1.009594023996969</v>
      </c>
      <c r="Y6389">
        <v>0</v>
      </c>
      <c r="Z6389">
        <v>12.532585694089144</v>
      </c>
      <c r="AA6389">
        <v>0</v>
      </c>
      <c r="AB6389">
        <v>6.0386841490857632</v>
      </c>
      <c r="AC6389">
        <v>0</v>
      </c>
      <c r="AD6389">
        <v>0</v>
      </c>
      <c r="AE6389">
        <v>19.580863867171878</v>
      </c>
    </row>
    <row r="6390" spans="1:31" x14ac:dyDescent="0.25">
      <c r="A6390">
        <v>2371993</v>
      </c>
      <c r="B6390">
        <v>1</v>
      </c>
      <c r="C6390" t="s">
        <v>81</v>
      </c>
      <c r="D6390" t="s">
        <v>113</v>
      </c>
      <c r="E6390" t="s">
        <v>132</v>
      </c>
      <c r="F6390" t="s">
        <v>18268</v>
      </c>
      <c r="G6390" t="s">
        <v>244</v>
      </c>
      <c r="H6390" t="s">
        <v>135</v>
      </c>
      <c r="I6390" t="s">
        <v>136</v>
      </c>
      <c r="J6390" t="s">
        <v>137</v>
      </c>
      <c r="K6390" t="s">
        <v>245</v>
      </c>
      <c r="L6390" t="s">
        <v>18269</v>
      </c>
      <c r="M6390" t="s">
        <v>18270</v>
      </c>
      <c r="N6390">
        <v>0.29777777700000002</v>
      </c>
      <c r="O6390">
        <v>0</v>
      </c>
      <c r="P6390">
        <v>0</v>
      </c>
      <c r="Q6390">
        <v>2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0.36453191561687392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0.36453191561687392</v>
      </c>
    </row>
    <row r="6391" spans="1:31" x14ac:dyDescent="0.25">
      <c r="A6391">
        <v>2372371</v>
      </c>
      <c r="B6391">
        <v>1</v>
      </c>
      <c r="C6391" t="s">
        <v>80</v>
      </c>
      <c r="D6391" t="s">
        <v>107</v>
      </c>
      <c r="E6391" t="s">
        <v>171</v>
      </c>
      <c r="F6391" t="s">
        <v>18271</v>
      </c>
      <c r="G6391" t="s">
        <v>168</v>
      </c>
      <c r="H6391" t="s">
        <v>135</v>
      </c>
      <c r="I6391" t="s">
        <v>136</v>
      </c>
      <c r="J6391" t="s">
        <v>137</v>
      </c>
      <c r="K6391" t="s">
        <v>138</v>
      </c>
      <c r="L6391" t="s">
        <v>18272</v>
      </c>
      <c r="M6391" t="s">
        <v>18273</v>
      </c>
      <c r="N6391">
        <v>1.0041666659999999</v>
      </c>
      <c r="O6391">
        <v>5</v>
      </c>
      <c r="P6391">
        <v>229</v>
      </c>
      <c r="Q6391">
        <v>20</v>
      </c>
      <c r="R6391">
        <v>20</v>
      </c>
      <c r="S6391">
        <v>8</v>
      </c>
      <c r="T6391">
        <v>18</v>
      </c>
      <c r="U6391">
        <v>1</v>
      </c>
      <c r="V6391">
        <v>0</v>
      </c>
      <c r="W6391">
        <v>8.6444699027789031</v>
      </c>
      <c r="X6391">
        <v>50.679245964057287</v>
      </c>
      <c r="Y6391">
        <v>22.870693042117662</v>
      </c>
      <c r="Z6391">
        <v>12.6432754341444</v>
      </c>
      <c r="AA6391">
        <v>27.432950175402777</v>
      </c>
      <c r="AB6391">
        <v>7.8208955561443441</v>
      </c>
      <c r="AC6391">
        <v>10.968211726811655</v>
      </c>
      <c r="AD6391">
        <v>0</v>
      </c>
      <c r="AE6391">
        <v>141.05974180145702</v>
      </c>
    </row>
    <row r="6392" spans="1:31" x14ac:dyDescent="0.25">
      <c r="A6392">
        <v>2372122</v>
      </c>
      <c r="B6392">
        <v>1</v>
      </c>
      <c r="C6392" t="s">
        <v>81</v>
      </c>
      <c r="D6392" t="s">
        <v>112</v>
      </c>
      <c r="E6392" t="s">
        <v>320</v>
      </c>
      <c r="F6392" t="s">
        <v>17741</v>
      </c>
      <c r="G6392" t="s">
        <v>168</v>
      </c>
      <c r="H6392" t="s">
        <v>135</v>
      </c>
      <c r="I6392" t="s">
        <v>653</v>
      </c>
      <c r="J6392" t="s">
        <v>137</v>
      </c>
      <c r="K6392" t="s">
        <v>138</v>
      </c>
      <c r="L6392" t="s">
        <v>18274</v>
      </c>
      <c r="M6392" t="s">
        <v>18275</v>
      </c>
      <c r="N6392">
        <v>4.7222222000000001E-2</v>
      </c>
      <c r="O6392">
        <v>3</v>
      </c>
      <c r="P6392">
        <v>19955</v>
      </c>
      <c r="Q6392">
        <v>49</v>
      </c>
      <c r="R6392">
        <v>970</v>
      </c>
      <c r="S6392">
        <v>104</v>
      </c>
      <c r="T6392">
        <v>2229</v>
      </c>
      <c r="U6392">
        <v>11</v>
      </c>
      <c r="V6392">
        <v>7</v>
      </c>
      <c r="W6392">
        <v>0.11255321795366389</v>
      </c>
      <c r="X6392">
        <v>222.90466578311347</v>
      </c>
      <c r="Y6392">
        <v>14.765870361791928</v>
      </c>
      <c r="Z6392">
        <v>55.457471701213152</v>
      </c>
      <c r="AA6392">
        <v>24.085835639607968</v>
      </c>
      <c r="AB6392">
        <v>81.294344150404299</v>
      </c>
      <c r="AC6392">
        <v>33.703603430216319</v>
      </c>
      <c r="AD6392">
        <v>26.263363856535221</v>
      </c>
      <c r="AE6392">
        <v>458.58770814083607</v>
      </c>
    </row>
    <row r="6393" spans="1:31" x14ac:dyDescent="0.25">
      <c r="A6393">
        <v>2371681</v>
      </c>
      <c r="B6393">
        <v>1</v>
      </c>
      <c r="C6393" t="s">
        <v>81</v>
      </c>
      <c r="D6393" t="s">
        <v>112</v>
      </c>
      <c r="E6393" t="s">
        <v>132</v>
      </c>
      <c r="F6393" t="s">
        <v>18276</v>
      </c>
      <c r="G6393" t="s">
        <v>168</v>
      </c>
      <c r="H6393" t="s">
        <v>135</v>
      </c>
      <c r="I6393" t="s">
        <v>136</v>
      </c>
      <c r="J6393" t="s">
        <v>137</v>
      </c>
      <c r="K6393" t="s">
        <v>138</v>
      </c>
      <c r="L6393" t="s">
        <v>18277</v>
      </c>
      <c r="M6393" t="s">
        <v>18278</v>
      </c>
      <c r="N6393">
        <v>0.56194444399999999</v>
      </c>
      <c r="O6393">
        <v>0</v>
      </c>
      <c r="P6393">
        <v>232</v>
      </c>
      <c r="Q6393">
        <v>0</v>
      </c>
      <c r="R6393">
        <v>98</v>
      </c>
      <c r="S6393">
        <v>1</v>
      </c>
      <c r="T6393">
        <v>22</v>
      </c>
      <c r="U6393">
        <v>0</v>
      </c>
      <c r="V6393">
        <v>0</v>
      </c>
      <c r="W6393">
        <v>0</v>
      </c>
      <c r="X6393">
        <v>34.035269445668646</v>
      </c>
      <c r="Y6393">
        <v>0</v>
      </c>
      <c r="Z6393">
        <v>28.919695916597352</v>
      </c>
      <c r="AA6393">
        <v>2.9489082177675558E-2</v>
      </c>
      <c r="AB6393">
        <v>7.9041071513004431</v>
      </c>
      <c r="AC6393">
        <v>0</v>
      </c>
      <c r="AD6393">
        <v>0</v>
      </c>
      <c r="AE6393">
        <v>70.888561595744108</v>
      </c>
    </row>
    <row r="6394" spans="1:31" x14ac:dyDescent="0.25">
      <c r="A6394">
        <v>2371787</v>
      </c>
      <c r="B6394">
        <v>1</v>
      </c>
      <c r="C6394" t="s">
        <v>80</v>
      </c>
      <c r="D6394" t="s">
        <v>106</v>
      </c>
      <c r="E6394" t="s">
        <v>132</v>
      </c>
      <c r="F6394" t="s">
        <v>18279</v>
      </c>
      <c r="G6394" t="s">
        <v>244</v>
      </c>
      <c r="H6394" t="s">
        <v>135</v>
      </c>
      <c r="I6394" t="s">
        <v>136</v>
      </c>
      <c r="J6394" t="s">
        <v>137</v>
      </c>
      <c r="K6394" t="s">
        <v>245</v>
      </c>
      <c r="L6394" t="s">
        <v>18280</v>
      </c>
      <c r="M6394" t="s">
        <v>18281</v>
      </c>
      <c r="N6394">
        <v>5.994444444</v>
      </c>
      <c r="O6394">
        <v>0</v>
      </c>
      <c r="P6394">
        <v>353</v>
      </c>
      <c r="Q6394">
        <v>0</v>
      </c>
      <c r="R6394">
        <v>1</v>
      </c>
      <c r="S6394">
        <v>0</v>
      </c>
      <c r="T6394">
        <v>122</v>
      </c>
      <c r="U6394">
        <v>0</v>
      </c>
      <c r="V6394">
        <v>0</v>
      </c>
      <c r="W6394">
        <v>0</v>
      </c>
      <c r="X6394">
        <v>484.63984592822811</v>
      </c>
      <c r="Y6394">
        <v>0</v>
      </c>
      <c r="Z6394">
        <v>0.67584799354545222</v>
      </c>
      <c r="AA6394">
        <v>0</v>
      </c>
      <c r="AB6394">
        <v>358.98521043168944</v>
      </c>
      <c r="AC6394">
        <v>0</v>
      </c>
      <c r="AD6394">
        <v>0</v>
      </c>
      <c r="AE6394">
        <v>844.30090435346301</v>
      </c>
    </row>
    <row r="6395" spans="1:31" x14ac:dyDescent="0.25">
      <c r="A6395">
        <v>2372079</v>
      </c>
      <c r="B6395">
        <v>1</v>
      </c>
      <c r="C6395" t="s">
        <v>81</v>
      </c>
      <c r="D6395" t="s">
        <v>127</v>
      </c>
      <c r="E6395" t="s">
        <v>132</v>
      </c>
      <c r="F6395" t="s">
        <v>9230</v>
      </c>
      <c r="G6395" t="s">
        <v>168</v>
      </c>
      <c r="H6395" t="s">
        <v>135</v>
      </c>
      <c r="I6395" t="s">
        <v>136</v>
      </c>
      <c r="J6395" t="s">
        <v>137</v>
      </c>
      <c r="K6395" t="s">
        <v>138</v>
      </c>
      <c r="L6395" t="s">
        <v>18282</v>
      </c>
      <c r="M6395" t="s">
        <v>18283</v>
      </c>
      <c r="N6395">
        <v>1.6025</v>
      </c>
      <c r="O6395">
        <v>1</v>
      </c>
      <c r="P6395">
        <v>449</v>
      </c>
      <c r="Q6395">
        <v>142</v>
      </c>
      <c r="R6395">
        <v>81</v>
      </c>
      <c r="S6395">
        <v>10</v>
      </c>
      <c r="T6395">
        <v>61</v>
      </c>
      <c r="U6395">
        <v>0</v>
      </c>
      <c r="V6395">
        <v>1</v>
      </c>
      <c r="W6395">
        <v>0.28835404779671331</v>
      </c>
      <c r="X6395">
        <v>257.41884399639622</v>
      </c>
      <c r="Y6395">
        <v>2506.6382814788808</v>
      </c>
      <c r="Z6395">
        <v>264.46713849793503</v>
      </c>
      <c r="AA6395">
        <v>157.95287601201392</v>
      </c>
      <c r="AB6395">
        <v>75.779802383944912</v>
      </c>
      <c r="AC6395">
        <v>0</v>
      </c>
      <c r="AD6395">
        <v>288.10692936306305</v>
      </c>
      <c r="AE6395">
        <v>3550.6522257800307</v>
      </c>
    </row>
    <row r="6396" spans="1:31" x14ac:dyDescent="0.25">
      <c r="A6396">
        <v>2372179</v>
      </c>
      <c r="B6396">
        <v>1</v>
      </c>
      <c r="C6396" t="s">
        <v>81</v>
      </c>
      <c r="D6396" t="s">
        <v>126</v>
      </c>
      <c r="E6396" t="s">
        <v>166</v>
      </c>
      <c r="F6396" t="s">
        <v>18284</v>
      </c>
      <c r="G6396" t="s">
        <v>1579</v>
      </c>
      <c r="H6396" t="s">
        <v>135</v>
      </c>
      <c r="I6396" t="s">
        <v>136</v>
      </c>
      <c r="J6396" t="s">
        <v>137</v>
      </c>
      <c r="K6396" t="s">
        <v>138</v>
      </c>
      <c r="L6396" t="s">
        <v>18285</v>
      </c>
      <c r="M6396" t="s">
        <v>18286</v>
      </c>
      <c r="N6396">
        <v>3.417777777</v>
      </c>
      <c r="O6396">
        <v>0</v>
      </c>
      <c r="P6396">
        <v>2600</v>
      </c>
      <c r="Q6396">
        <v>71</v>
      </c>
      <c r="R6396">
        <v>323</v>
      </c>
      <c r="S6396">
        <v>34</v>
      </c>
      <c r="T6396">
        <v>290</v>
      </c>
      <c r="U6396">
        <v>4</v>
      </c>
      <c r="V6396">
        <v>0</v>
      </c>
      <c r="W6396">
        <v>0</v>
      </c>
      <c r="X6396">
        <v>1418.3359525549947</v>
      </c>
      <c r="Y6396">
        <v>1645.7885055233437</v>
      </c>
      <c r="Z6396">
        <v>1068.9768382593918</v>
      </c>
      <c r="AA6396">
        <v>374.42566400833874</v>
      </c>
      <c r="AB6396">
        <v>685.01804119324879</v>
      </c>
      <c r="AC6396">
        <v>792.7825380986643</v>
      </c>
      <c r="AD6396">
        <v>0</v>
      </c>
      <c r="AE6396">
        <v>5985.3275396379822</v>
      </c>
    </row>
    <row r="6397" spans="1:31" x14ac:dyDescent="0.25">
      <c r="A6397">
        <v>2372128</v>
      </c>
      <c r="B6397">
        <v>1</v>
      </c>
      <c r="C6397" t="s">
        <v>80</v>
      </c>
      <c r="D6397" t="s">
        <v>100</v>
      </c>
      <c r="E6397" t="s">
        <v>132</v>
      </c>
      <c r="F6397" t="s">
        <v>18287</v>
      </c>
      <c r="G6397" t="s">
        <v>1077</v>
      </c>
      <c r="H6397" t="s">
        <v>135</v>
      </c>
      <c r="I6397" t="s">
        <v>136</v>
      </c>
      <c r="J6397" t="s">
        <v>137</v>
      </c>
      <c r="K6397" t="s">
        <v>138</v>
      </c>
      <c r="L6397" t="s">
        <v>18288</v>
      </c>
      <c r="M6397" t="s">
        <v>18289</v>
      </c>
      <c r="N6397">
        <v>3.179444444</v>
      </c>
      <c r="O6397">
        <v>0</v>
      </c>
      <c r="P6397">
        <v>2689</v>
      </c>
      <c r="Q6397">
        <v>0</v>
      </c>
      <c r="R6397">
        <v>10</v>
      </c>
      <c r="S6397">
        <v>0</v>
      </c>
      <c r="T6397">
        <v>109</v>
      </c>
      <c r="U6397">
        <v>0</v>
      </c>
      <c r="V6397">
        <v>0</v>
      </c>
      <c r="W6397">
        <v>0</v>
      </c>
      <c r="X6397">
        <v>2954.7049117724623</v>
      </c>
      <c r="Y6397">
        <v>0</v>
      </c>
      <c r="Z6397">
        <v>17.145510394974266</v>
      </c>
      <c r="AA6397">
        <v>0</v>
      </c>
      <c r="AB6397">
        <v>547.7056548482376</v>
      </c>
      <c r="AC6397">
        <v>0</v>
      </c>
      <c r="AD6397">
        <v>0</v>
      </c>
      <c r="AE6397">
        <v>3519.5560770156744</v>
      </c>
    </row>
    <row r="6398" spans="1:31" x14ac:dyDescent="0.25">
      <c r="A6398">
        <v>2372291</v>
      </c>
      <c r="B6398">
        <v>1</v>
      </c>
      <c r="C6398" t="s">
        <v>80</v>
      </c>
      <c r="D6398" t="s">
        <v>101</v>
      </c>
      <c r="E6398" t="s">
        <v>225</v>
      </c>
      <c r="F6398" t="s">
        <v>18290</v>
      </c>
      <c r="G6398" t="s">
        <v>156</v>
      </c>
      <c r="H6398" t="s">
        <v>151</v>
      </c>
      <c r="I6398" t="s">
        <v>136</v>
      </c>
      <c r="J6398" t="s">
        <v>137</v>
      </c>
      <c r="K6398" t="s">
        <v>138</v>
      </c>
      <c r="L6398" t="s">
        <v>18291</v>
      </c>
      <c r="M6398" t="s">
        <v>18292</v>
      </c>
      <c r="N6398">
        <v>0.79583333300000003</v>
      </c>
      <c r="O6398">
        <v>0</v>
      </c>
      <c r="P6398">
        <v>23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6.1450758251438966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6.1450758251438966</v>
      </c>
    </row>
    <row r="6399" spans="1:31" x14ac:dyDescent="0.25">
      <c r="A6399">
        <v>2371919</v>
      </c>
      <c r="B6399">
        <v>1</v>
      </c>
      <c r="C6399" t="s">
        <v>81</v>
      </c>
      <c r="D6399" t="s">
        <v>115</v>
      </c>
      <c r="E6399" t="s">
        <v>148</v>
      </c>
      <c r="F6399" t="s">
        <v>18293</v>
      </c>
      <c r="G6399" t="s">
        <v>160</v>
      </c>
      <c r="H6399" t="s">
        <v>151</v>
      </c>
      <c r="I6399" t="s">
        <v>136</v>
      </c>
      <c r="J6399" t="s">
        <v>137</v>
      </c>
      <c r="K6399" t="s">
        <v>138</v>
      </c>
      <c r="L6399" t="s">
        <v>18294</v>
      </c>
      <c r="M6399" t="s">
        <v>18295</v>
      </c>
      <c r="N6399">
        <v>0.83305555499999995</v>
      </c>
      <c r="O6399">
        <v>0</v>
      </c>
      <c r="P6399">
        <v>1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4.8003556928176115E-2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4.8003556928176115E-2</v>
      </c>
    </row>
    <row r="6400" spans="1:31" x14ac:dyDescent="0.25">
      <c r="A6400">
        <v>2371673</v>
      </c>
      <c r="B6400">
        <v>1</v>
      </c>
      <c r="C6400" t="s">
        <v>80</v>
      </c>
      <c r="D6400" t="s">
        <v>100</v>
      </c>
      <c r="E6400" t="s">
        <v>320</v>
      </c>
      <c r="F6400" t="s">
        <v>15840</v>
      </c>
      <c r="G6400" t="s">
        <v>168</v>
      </c>
      <c r="H6400" t="s">
        <v>135</v>
      </c>
      <c r="I6400" t="s">
        <v>136</v>
      </c>
      <c r="J6400" t="s">
        <v>137</v>
      </c>
      <c r="K6400" t="s">
        <v>138</v>
      </c>
      <c r="L6400" t="s">
        <v>18296</v>
      </c>
      <c r="M6400" t="s">
        <v>18297</v>
      </c>
      <c r="N6400">
        <v>0.17458694399999999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1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14.867174671351101</v>
      </c>
      <c r="AD6400">
        <v>0</v>
      </c>
      <c r="AE6400">
        <v>14.867174671351101</v>
      </c>
    </row>
    <row r="6401" spans="1:31" x14ac:dyDescent="0.25">
      <c r="A6401">
        <v>2371773</v>
      </c>
      <c r="B6401">
        <v>1</v>
      </c>
      <c r="C6401" t="s">
        <v>81</v>
      </c>
      <c r="D6401" t="s">
        <v>118</v>
      </c>
      <c r="E6401" t="s">
        <v>132</v>
      </c>
      <c r="F6401" t="s">
        <v>18298</v>
      </c>
      <c r="G6401" t="s">
        <v>244</v>
      </c>
      <c r="H6401" t="s">
        <v>135</v>
      </c>
      <c r="I6401" t="s">
        <v>136</v>
      </c>
      <c r="J6401" t="s">
        <v>137</v>
      </c>
      <c r="K6401" t="s">
        <v>245</v>
      </c>
      <c r="L6401" t="s">
        <v>18299</v>
      </c>
      <c r="M6401" t="s">
        <v>18300</v>
      </c>
      <c r="N6401">
        <v>0.64694444399999995</v>
      </c>
      <c r="O6401">
        <v>0</v>
      </c>
      <c r="P6401">
        <v>47</v>
      </c>
      <c r="Q6401">
        <v>0</v>
      </c>
      <c r="R6401">
        <v>3</v>
      </c>
      <c r="S6401">
        <v>0</v>
      </c>
      <c r="T6401">
        <v>1</v>
      </c>
      <c r="U6401">
        <v>0</v>
      </c>
      <c r="V6401">
        <v>0</v>
      </c>
      <c r="W6401">
        <v>0</v>
      </c>
      <c r="X6401">
        <v>3.6163655562765005</v>
      </c>
      <c r="Y6401">
        <v>0</v>
      </c>
      <c r="Z6401">
        <v>8.4250460229265869</v>
      </c>
      <c r="AA6401">
        <v>0</v>
      </c>
      <c r="AB6401">
        <v>3.1504753686655554E-3</v>
      </c>
      <c r="AC6401">
        <v>0</v>
      </c>
      <c r="AD6401">
        <v>0</v>
      </c>
      <c r="AE6401">
        <v>12.044562054571752</v>
      </c>
    </row>
    <row r="6402" spans="1:31" x14ac:dyDescent="0.25">
      <c r="A6402">
        <v>2371896</v>
      </c>
      <c r="B6402">
        <v>1</v>
      </c>
      <c r="C6402" t="s">
        <v>81</v>
      </c>
      <c r="D6402" t="s">
        <v>113</v>
      </c>
      <c r="E6402" t="s">
        <v>148</v>
      </c>
      <c r="F6402" t="s">
        <v>18301</v>
      </c>
      <c r="G6402" t="s">
        <v>240</v>
      </c>
      <c r="H6402" t="s">
        <v>151</v>
      </c>
      <c r="I6402" t="s">
        <v>136</v>
      </c>
      <c r="J6402" t="s">
        <v>137</v>
      </c>
      <c r="K6402" t="s">
        <v>138</v>
      </c>
      <c r="L6402" t="s">
        <v>18302</v>
      </c>
      <c r="M6402" t="s">
        <v>18303</v>
      </c>
      <c r="N6402">
        <v>1.041666666</v>
      </c>
      <c r="O6402">
        <v>0</v>
      </c>
      <c r="P6402">
        <v>3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1.2124610488622936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1.2124610488622936</v>
      </c>
    </row>
    <row r="6403" spans="1:31" x14ac:dyDescent="0.25">
      <c r="A6403">
        <v>2371813</v>
      </c>
      <c r="B6403">
        <v>1</v>
      </c>
      <c r="C6403" t="s">
        <v>80</v>
      </c>
      <c r="D6403" t="s">
        <v>94</v>
      </c>
      <c r="E6403" t="s">
        <v>166</v>
      </c>
      <c r="F6403" t="s">
        <v>4906</v>
      </c>
      <c r="G6403" t="s">
        <v>244</v>
      </c>
      <c r="H6403" t="s">
        <v>135</v>
      </c>
      <c r="I6403" t="s">
        <v>136</v>
      </c>
      <c r="J6403" t="s">
        <v>137</v>
      </c>
      <c r="K6403" t="s">
        <v>245</v>
      </c>
      <c r="L6403" t="s">
        <v>18304</v>
      </c>
      <c r="M6403" t="s">
        <v>18305</v>
      </c>
      <c r="N6403">
        <v>3.8316666659999998</v>
      </c>
      <c r="O6403">
        <v>0</v>
      </c>
      <c r="P6403">
        <v>135</v>
      </c>
      <c r="Q6403">
        <v>0</v>
      </c>
      <c r="R6403">
        <v>0</v>
      </c>
      <c r="S6403">
        <v>1</v>
      </c>
      <c r="T6403">
        <v>7</v>
      </c>
      <c r="U6403">
        <v>0</v>
      </c>
      <c r="V6403">
        <v>0</v>
      </c>
      <c r="W6403">
        <v>0</v>
      </c>
      <c r="X6403">
        <v>63.692851561432903</v>
      </c>
      <c r="Y6403">
        <v>0</v>
      </c>
      <c r="Z6403">
        <v>0</v>
      </c>
      <c r="AA6403">
        <v>9.192245482452277</v>
      </c>
      <c r="AB6403">
        <v>28.585526373187111</v>
      </c>
      <c r="AC6403">
        <v>0</v>
      </c>
      <c r="AD6403">
        <v>0</v>
      </c>
      <c r="AE6403">
        <v>101.47062341707229</v>
      </c>
    </row>
    <row r="6404" spans="1:31" x14ac:dyDescent="0.25">
      <c r="A6404">
        <v>2372297</v>
      </c>
      <c r="B6404">
        <v>1</v>
      </c>
      <c r="C6404" t="s">
        <v>80</v>
      </c>
      <c r="D6404" t="s">
        <v>102</v>
      </c>
      <c r="E6404" t="s">
        <v>154</v>
      </c>
      <c r="F6404" t="s">
        <v>18306</v>
      </c>
      <c r="G6404" t="s">
        <v>299</v>
      </c>
      <c r="H6404" t="s">
        <v>151</v>
      </c>
      <c r="I6404" t="s">
        <v>136</v>
      </c>
      <c r="J6404" t="s">
        <v>137</v>
      </c>
      <c r="K6404" t="s">
        <v>138</v>
      </c>
      <c r="L6404" t="s">
        <v>18307</v>
      </c>
      <c r="M6404" t="s">
        <v>18308</v>
      </c>
      <c r="N6404">
        <v>4.0052777769999999</v>
      </c>
      <c r="O6404">
        <v>0</v>
      </c>
      <c r="P6404">
        <v>0</v>
      </c>
      <c r="Q6404">
        <v>0</v>
      </c>
      <c r="R6404">
        <v>6</v>
      </c>
      <c r="S6404">
        <v>0</v>
      </c>
      <c r="T6404">
        <v>2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62.810585760591984</v>
      </c>
      <c r="AA6404">
        <v>0</v>
      </c>
      <c r="AB6404">
        <v>6.6390616766355421</v>
      </c>
      <c r="AC6404">
        <v>0</v>
      </c>
      <c r="AD6404">
        <v>0</v>
      </c>
      <c r="AE6404">
        <v>69.449647437227526</v>
      </c>
    </row>
    <row r="6405" spans="1:31" x14ac:dyDescent="0.25">
      <c r="A6405">
        <v>2372005</v>
      </c>
      <c r="B6405">
        <v>1</v>
      </c>
      <c r="C6405" t="s">
        <v>80</v>
      </c>
      <c r="D6405" t="s">
        <v>93</v>
      </c>
      <c r="E6405" t="s">
        <v>166</v>
      </c>
      <c r="F6405" t="s">
        <v>10431</v>
      </c>
      <c r="G6405" t="s">
        <v>244</v>
      </c>
      <c r="H6405" t="s">
        <v>135</v>
      </c>
      <c r="I6405" t="s">
        <v>136</v>
      </c>
      <c r="J6405" t="s">
        <v>137</v>
      </c>
      <c r="K6405" t="s">
        <v>245</v>
      </c>
      <c r="L6405" t="s">
        <v>18309</v>
      </c>
      <c r="M6405" t="s">
        <v>18310</v>
      </c>
      <c r="N6405">
        <v>3.0163888879999998</v>
      </c>
      <c r="O6405">
        <v>0</v>
      </c>
      <c r="P6405">
        <v>196</v>
      </c>
      <c r="Q6405">
        <v>2</v>
      </c>
      <c r="R6405">
        <v>47</v>
      </c>
      <c r="S6405">
        <v>4</v>
      </c>
      <c r="T6405">
        <v>42</v>
      </c>
      <c r="U6405">
        <v>0</v>
      </c>
      <c r="V6405">
        <v>0</v>
      </c>
      <c r="W6405">
        <v>0</v>
      </c>
      <c r="X6405">
        <v>107.36877453458183</v>
      </c>
      <c r="Y6405">
        <v>101.55793643586041</v>
      </c>
      <c r="Z6405">
        <v>192.38988962214373</v>
      </c>
      <c r="AA6405">
        <v>30.029415116238606</v>
      </c>
      <c r="AB6405">
        <v>120.17653641435501</v>
      </c>
      <c r="AC6405">
        <v>0</v>
      </c>
      <c r="AD6405">
        <v>0</v>
      </c>
      <c r="AE6405">
        <v>551.52255212317959</v>
      </c>
    </row>
    <row r="6406" spans="1:31" x14ac:dyDescent="0.25">
      <c r="A6406">
        <v>2372251</v>
      </c>
      <c r="B6406">
        <v>1</v>
      </c>
      <c r="C6406" t="s">
        <v>80</v>
      </c>
      <c r="D6406" t="s">
        <v>98</v>
      </c>
      <c r="E6406" t="s">
        <v>148</v>
      </c>
      <c r="F6406" t="s">
        <v>18311</v>
      </c>
      <c r="G6406" t="s">
        <v>156</v>
      </c>
      <c r="H6406" t="s">
        <v>151</v>
      </c>
      <c r="I6406" t="s">
        <v>136</v>
      </c>
      <c r="J6406" t="s">
        <v>137</v>
      </c>
      <c r="K6406" t="s">
        <v>138</v>
      </c>
      <c r="L6406" t="s">
        <v>18312</v>
      </c>
      <c r="M6406" t="s">
        <v>18313</v>
      </c>
      <c r="N6406">
        <v>0.93333333299999999</v>
      </c>
      <c r="O6406">
        <v>0</v>
      </c>
      <c r="P6406">
        <v>1</v>
      </c>
      <c r="Q6406">
        <v>0</v>
      </c>
      <c r="R6406">
        <v>0</v>
      </c>
      <c r="S6406">
        <v>0</v>
      </c>
      <c r="T6406">
        <v>2</v>
      </c>
      <c r="U6406">
        <v>0</v>
      </c>
      <c r="V6406">
        <v>0</v>
      </c>
      <c r="W6406">
        <v>0</v>
      </c>
      <c r="X6406">
        <v>0.15004446149452835</v>
      </c>
      <c r="Y6406">
        <v>0</v>
      </c>
      <c r="Z6406">
        <v>0</v>
      </c>
      <c r="AA6406">
        <v>0</v>
      </c>
      <c r="AB6406">
        <v>7.3679025063446133</v>
      </c>
      <c r="AC6406">
        <v>0</v>
      </c>
      <c r="AD6406">
        <v>0</v>
      </c>
      <c r="AE6406">
        <v>7.5179469678391415</v>
      </c>
    </row>
    <row r="6407" spans="1:31" x14ac:dyDescent="0.25">
      <c r="A6407">
        <v>2372211</v>
      </c>
      <c r="B6407">
        <v>1</v>
      </c>
      <c r="C6407" t="s">
        <v>81</v>
      </c>
      <c r="D6407" t="s">
        <v>128</v>
      </c>
      <c r="E6407" t="s">
        <v>166</v>
      </c>
      <c r="F6407" t="s">
        <v>11270</v>
      </c>
      <c r="G6407" t="s">
        <v>168</v>
      </c>
      <c r="H6407" t="s">
        <v>135</v>
      </c>
      <c r="I6407" t="s">
        <v>136</v>
      </c>
      <c r="J6407" t="s">
        <v>137</v>
      </c>
      <c r="K6407" t="s">
        <v>138</v>
      </c>
      <c r="L6407" t="s">
        <v>18314</v>
      </c>
      <c r="M6407" t="s">
        <v>18315</v>
      </c>
      <c r="N6407">
        <v>0.83027777700000005</v>
      </c>
      <c r="O6407">
        <v>20</v>
      </c>
      <c r="P6407">
        <v>106</v>
      </c>
      <c r="Q6407">
        <v>298</v>
      </c>
      <c r="R6407">
        <v>90</v>
      </c>
      <c r="S6407">
        <v>11</v>
      </c>
      <c r="T6407">
        <v>2</v>
      </c>
      <c r="U6407">
        <v>0</v>
      </c>
      <c r="V6407">
        <v>0</v>
      </c>
      <c r="W6407">
        <v>20.403119800431938</v>
      </c>
      <c r="X6407">
        <v>33.076892744365153</v>
      </c>
      <c r="Y6407">
        <v>495.34523226062316</v>
      </c>
      <c r="Z6407">
        <v>87.913557136106533</v>
      </c>
      <c r="AA6407">
        <v>15.196636115885985</v>
      </c>
      <c r="AB6407">
        <v>0.64502644751995841</v>
      </c>
      <c r="AC6407">
        <v>0</v>
      </c>
      <c r="AD6407">
        <v>0</v>
      </c>
      <c r="AE6407">
        <v>652.58046450493271</v>
      </c>
    </row>
    <row r="6408" spans="1:31" x14ac:dyDescent="0.25">
      <c r="A6408">
        <v>2372045</v>
      </c>
      <c r="B6408">
        <v>1</v>
      </c>
      <c r="C6408" t="s">
        <v>80</v>
      </c>
      <c r="D6408" t="s">
        <v>106</v>
      </c>
      <c r="E6408" t="s">
        <v>171</v>
      </c>
      <c r="F6408" t="s">
        <v>18316</v>
      </c>
      <c r="G6408" t="s">
        <v>168</v>
      </c>
      <c r="H6408" t="s">
        <v>135</v>
      </c>
      <c r="I6408" t="s">
        <v>136</v>
      </c>
      <c r="J6408" t="s">
        <v>137</v>
      </c>
      <c r="K6408" t="s">
        <v>138</v>
      </c>
      <c r="L6408" t="s">
        <v>18317</v>
      </c>
      <c r="M6408" t="s">
        <v>18318</v>
      </c>
      <c r="N6408">
        <v>1.736388888</v>
      </c>
      <c r="O6408">
        <v>0</v>
      </c>
      <c r="P6408">
        <v>471</v>
      </c>
      <c r="Q6408">
        <v>1</v>
      </c>
      <c r="R6408">
        <v>41</v>
      </c>
      <c r="S6408">
        <v>2</v>
      </c>
      <c r="T6408">
        <v>53</v>
      </c>
      <c r="U6408">
        <v>0</v>
      </c>
      <c r="V6408">
        <v>0</v>
      </c>
      <c r="W6408">
        <v>0</v>
      </c>
      <c r="X6408">
        <v>227.41074766994802</v>
      </c>
      <c r="Y6408">
        <v>5.2178656837737361</v>
      </c>
      <c r="Z6408">
        <v>156.88127015028903</v>
      </c>
      <c r="AA6408">
        <v>8.6594317886596937</v>
      </c>
      <c r="AB6408">
        <v>92.755893869070491</v>
      </c>
      <c r="AC6408">
        <v>0</v>
      </c>
      <c r="AD6408">
        <v>0</v>
      </c>
      <c r="AE6408">
        <v>490.9252091617409</v>
      </c>
    </row>
    <row r="6409" spans="1:31" x14ac:dyDescent="0.25">
      <c r="A6409">
        <v>2372188</v>
      </c>
      <c r="B6409">
        <v>1</v>
      </c>
      <c r="C6409" t="s">
        <v>80</v>
      </c>
      <c r="D6409" t="s">
        <v>87</v>
      </c>
      <c r="E6409" t="s">
        <v>320</v>
      </c>
      <c r="F6409" t="s">
        <v>18204</v>
      </c>
      <c r="G6409" t="s">
        <v>1116</v>
      </c>
      <c r="H6409" t="s">
        <v>135</v>
      </c>
      <c r="I6409" t="s">
        <v>136</v>
      </c>
      <c r="J6409" t="s">
        <v>137</v>
      </c>
      <c r="K6409" t="s">
        <v>138</v>
      </c>
      <c r="L6409" t="s">
        <v>18319</v>
      </c>
      <c r="M6409" t="s">
        <v>18320</v>
      </c>
      <c r="N6409">
        <v>2.2049702770000001</v>
      </c>
      <c r="O6409">
        <v>0</v>
      </c>
      <c r="P6409">
        <v>2690</v>
      </c>
      <c r="Q6409">
        <v>0</v>
      </c>
      <c r="R6409">
        <v>10</v>
      </c>
      <c r="S6409">
        <v>0</v>
      </c>
      <c r="T6409">
        <v>109</v>
      </c>
      <c r="U6409">
        <v>0</v>
      </c>
      <c r="V6409">
        <v>0</v>
      </c>
      <c r="W6409">
        <v>0</v>
      </c>
      <c r="X6409">
        <v>2050.03908393543</v>
      </c>
      <c r="Y6409">
        <v>0</v>
      </c>
      <c r="Z6409">
        <v>11.950626274470686</v>
      </c>
      <c r="AA6409">
        <v>0</v>
      </c>
      <c r="AB6409">
        <v>364.12564294244731</v>
      </c>
      <c r="AC6409">
        <v>0</v>
      </c>
      <c r="AD6409">
        <v>0</v>
      </c>
      <c r="AE6409">
        <v>2426.1153531523482</v>
      </c>
    </row>
    <row r="6410" spans="1:31" x14ac:dyDescent="0.25">
      <c r="A6410">
        <v>2372354</v>
      </c>
      <c r="B6410">
        <v>1</v>
      </c>
      <c r="C6410" t="s">
        <v>81</v>
      </c>
      <c r="D6410" t="s">
        <v>122</v>
      </c>
      <c r="E6410" t="s">
        <v>148</v>
      </c>
      <c r="F6410" t="s">
        <v>18321</v>
      </c>
      <c r="G6410" t="s">
        <v>240</v>
      </c>
      <c r="H6410" t="s">
        <v>151</v>
      </c>
      <c r="I6410" t="s">
        <v>136</v>
      </c>
      <c r="J6410" t="s">
        <v>137</v>
      </c>
      <c r="K6410" t="s">
        <v>138</v>
      </c>
      <c r="L6410" t="s">
        <v>18322</v>
      </c>
      <c r="M6410" t="s">
        <v>18323</v>
      </c>
      <c r="N6410">
        <v>1.143611111</v>
      </c>
      <c r="O6410">
        <v>0</v>
      </c>
      <c r="P6410">
        <v>3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0.35581098873799977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0.35581098873799977</v>
      </c>
    </row>
    <row r="6411" spans="1:31" x14ac:dyDescent="0.25">
      <c r="A6411">
        <v>2371876</v>
      </c>
      <c r="B6411">
        <v>1</v>
      </c>
      <c r="C6411" t="s">
        <v>80</v>
      </c>
      <c r="D6411" t="s">
        <v>96</v>
      </c>
      <c r="E6411" t="s">
        <v>225</v>
      </c>
      <c r="F6411" t="s">
        <v>18324</v>
      </c>
      <c r="G6411" t="s">
        <v>219</v>
      </c>
      <c r="H6411" t="s">
        <v>151</v>
      </c>
      <c r="I6411" t="s">
        <v>136</v>
      </c>
      <c r="J6411" t="s">
        <v>137</v>
      </c>
      <c r="K6411" t="s">
        <v>138</v>
      </c>
      <c r="L6411" t="s">
        <v>18325</v>
      </c>
      <c r="M6411" t="s">
        <v>18326</v>
      </c>
      <c r="N6411">
        <v>5.4497222220000001</v>
      </c>
      <c r="O6411">
        <v>0</v>
      </c>
      <c r="P6411">
        <v>111</v>
      </c>
      <c r="Q6411">
        <v>0</v>
      </c>
      <c r="R6411">
        <v>0</v>
      </c>
      <c r="S6411">
        <v>0</v>
      </c>
      <c r="T6411">
        <v>28</v>
      </c>
      <c r="U6411">
        <v>0</v>
      </c>
      <c r="V6411">
        <v>0</v>
      </c>
      <c r="W6411">
        <v>0</v>
      </c>
      <c r="X6411">
        <v>357.65366346866034</v>
      </c>
      <c r="Y6411">
        <v>0</v>
      </c>
      <c r="Z6411">
        <v>0</v>
      </c>
      <c r="AA6411">
        <v>0</v>
      </c>
      <c r="AB6411">
        <v>832.82210425847575</v>
      </c>
      <c r="AC6411">
        <v>0</v>
      </c>
      <c r="AD6411">
        <v>0</v>
      </c>
      <c r="AE6411">
        <v>1190.4757677271361</v>
      </c>
    </row>
    <row r="6412" spans="1:31" x14ac:dyDescent="0.25">
      <c r="A6412">
        <v>2372168</v>
      </c>
      <c r="B6412">
        <v>1</v>
      </c>
      <c r="C6412" t="s">
        <v>80</v>
      </c>
      <c r="D6412" t="s">
        <v>87</v>
      </c>
      <c r="E6412" t="s">
        <v>148</v>
      </c>
      <c r="F6412" t="s">
        <v>18327</v>
      </c>
      <c r="G6412" t="s">
        <v>160</v>
      </c>
      <c r="H6412" t="s">
        <v>151</v>
      </c>
      <c r="I6412" t="s">
        <v>136</v>
      </c>
      <c r="J6412" t="s">
        <v>137</v>
      </c>
      <c r="K6412" t="s">
        <v>138</v>
      </c>
      <c r="L6412" t="s">
        <v>18328</v>
      </c>
      <c r="M6412" t="s">
        <v>18329</v>
      </c>
      <c r="N6412">
        <v>2.4363888880000002</v>
      </c>
      <c r="O6412">
        <v>0</v>
      </c>
      <c r="P6412">
        <v>13</v>
      </c>
      <c r="Q6412">
        <v>0</v>
      </c>
      <c r="R6412">
        <v>0</v>
      </c>
      <c r="S6412">
        <v>0</v>
      </c>
      <c r="T6412">
        <v>7</v>
      </c>
      <c r="U6412">
        <v>0</v>
      </c>
      <c r="V6412">
        <v>0</v>
      </c>
      <c r="W6412">
        <v>0</v>
      </c>
      <c r="X6412">
        <v>16.088823402162166</v>
      </c>
      <c r="Y6412">
        <v>0</v>
      </c>
      <c r="Z6412">
        <v>0</v>
      </c>
      <c r="AA6412">
        <v>0</v>
      </c>
      <c r="AB6412">
        <v>14.721849492749014</v>
      </c>
      <c r="AC6412">
        <v>0</v>
      </c>
      <c r="AD6412">
        <v>0</v>
      </c>
      <c r="AE6412">
        <v>30.810672894911178</v>
      </c>
    </row>
    <row r="6413" spans="1:31" x14ac:dyDescent="0.25">
      <c r="A6413">
        <v>2376416</v>
      </c>
      <c r="B6413">
        <v>1</v>
      </c>
      <c r="C6413" t="s">
        <v>81</v>
      </c>
      <c r="D6413" t="s">
        <v>120</v>
      </c>
      <c r="E6413" t="s">
        <v>166</v>
      </c>
      <c r="F6413" t="s">
        <v>514</v>
      </c>
      <c r="G6413" t="s">
        <v>168</v>
      </c>
      <c r="H6413" t="s">
        <v>135</v>
      </c>
      <c r="I6413" t="s">
        <v>136</v>
      </c>
      <c r="J6413" t="s">
        <v>137</v>
      </c>
      <c r="K6413" t="s">
        <v>138</v>
      </c>
      <c r="L6413" t="s">
        <v>18330</v>
      </c>
      <c r="M6413" t="s">
        <v>17803</v>
      </c>
      <c r="N6413">
        <v>0.33333333300000001</v>
      </c>
      <c r="O6413">
        <v>10</v>
      </c>
      <c r="P6413">
        <v>1146</v>
      </c>
      <c r="Q6413">
        <v>433</v>
      </c>
      <c r="R6413">
        <v>140</v>
      </c>
      <c r="S6413">
        <v>41</v>
      </c>
      <c r="T6413">
        <v>140</v>
      </c>
      <c r="U6413">
        <v>4</v>
      </c>
      <c r="V6413">
        <v>2</v>
      </c>
      <c r="W6413">
        <v>2.4439854979746665</v>
      </c>
      <c r="X6413">
        <v>125.56299122203376</v>
      </c>
      <c r="Y6413">
        <v>1128.2621845760323</v>
      </c>
      <c r="Z6413">
        <v>256.37623126939167</v>
      </c>
      <c r="AA6413">
        <v>108.61831633986665</v>
      </c>
      <c r="AB6413">
        <v>55.043515773892977</v>
      </c>
      <c r="AC6413">
        <v>183.84936367825668</v>
      </c>
      <c r="AD6413">
        <v>120.7491093725</v>
      </c>
      <c r="AE6413">
        <v>1980.9056977299485</v>
      </c>
    </row>
    <row r="6414" spans="1:31" x14ac:dyDescent="0.25">
      <c r="A6414">
        <v>2372380</v>
      </c>
      <c r="B6414">
        <v>1</v>
      </c>
      <c r="C6414" t="s">
        <v>80</v>
      </c>
      <c r="D6414" t="s">
        <v>97</v>
      </c>
      <c r="E6414" t="s">
        <v>175</v>
      </c>
      <c r="F6414" t="s">
        <v>15857</v>
      </c>
      <c r="G6414" t="s">
        <v>284</v>
      </c>
      <c r="H6414" t="s">
        <v>151</v>
      </c>
      <c r="I6414" t="s">
        <v>136</v>
      </c>
      <c r="J6414" t="s">
        <v>137</v>
      </c>
      <c r="K6414" t="s">
        <v>138</v>
      </c>
      <c r="L6414" t="s">
        <v>18331</v>
      </c>
      <c r="M6414" t="s">
        <v>18332</v>
      </c>
      <c r="N6414">
        <v>2.335</v>
      </c>
      <c r="O6414">
        <v>0</v>
      </c>
      <c r="P6414">
        <v>2</v>
      </c>
      <c r="Q6414">
        <v>0</v>
      </c>
      <c r="R6414">
        <v>0</v>
      </c>
      <c r="S6414">
        <v>0</v>
      </c>
      <c r="T6414">
        <v>1</v>
      </c>
      <c r="U6414">
        <v>0</v>
      </c>
      <c r="V6414">
        <v>0</v>
      </c>
      <c r="W6414">
        <v>0</v>
      </c>
      <c r="X6414">
        <v>1.1852100617409445</v>
      </c>
      <c r="Y6414">
        <v>0</v>
      </c>
      <c r="Z6414">
        <v>0</v>
      </c>
      <c r="AA6414">
        <v>0</v>
      </c>
      <c r="AB6414">
        <v>2.701475203660916</v>
      </c>
      <c r="AC6414">
        <v>0</v>
      </c>
      <c r="AD6414">
        <v>0</v>
      </c>
      <c r="AE6414">
        <v>3.8866852654018604</v>
      </c>
    </row>
    <row r="6415" spans="1:31" x14ac:dyDescent="0.25">
      <c r="A6415">
        <v>2372131</v>
      </c>
      <c r="B6415">
        <v>1</v>
      </c>
      <c r="C6415" t="s">
        <v>80</v>
      </c>
      <c r="D6415" t="s">
        <v>83</v>
      </c>
      <c r="E6415" t="s">
        <v>175</v>
      </c>
      <c r="F6415" t="s">
        <v>18198</v>
      </c>
      <c r="G6415" t="s">
        <v>284</v>
      </c>
      <c r="H6415" t="s">
        <v>151</v>
      </c>
      <c r="I6415" t="s">
        <v>136</v>
      </c>
      <c r="J6415" t="s">
        <v>137</v>
      </c>
      <c r="K6415" t="s">
        <v>138</v>
      </c>
      <c r="L6415" t="s">
        <v>18333</v>
      </c>
      <c r="M6415" t="s">
        <v>18334</v>
      </c>
      <c r="N6415">
        <v>3.7566666660000001</v>
      </c>
      <c r="O6415">
        <v>0</v>
      </c>
      <c r="P6415">
        <v>106</v>
      </c>
      <c r="Q6415">
        <v>0</v>
      </c>
      <c r="R6415">
        <v>0</v>
      </c>
      <c r="S6415">
        <v>0</v>
      </c>
      <c r="T6415">
        <v>22</v>
      </c>
      <c r="U6415">
        <v>0</v>
      </c>
      <c r="V6415">
        <v>0</v>
      </c>
      <c r="W6415">
        <v>0</v>
      </c>
      <c r="X6415">
        <v>161.38718568839113</v>
      </c>
      <c r="Y6415">
        <v>0</v>
      </c>
      <c r="Z6415">
        <v>0</v>
      </c>
      <c r="AA6415">
        <v>0</v>
      </c>
      <c r="AB6415">
        <v>74.28251889126642</v>
      </c>
      <c r="AC6415">
        <v>0</v>
      </c>
      <c r="AD6415">
        <v>0</v>
      </c>
      <c r="AE6415">
        <v>235.66970457965755</v>
      </c>
    </row>
    <row r="6416" spans="1:31" x14ac:dyDescent="0.25">
      <c r="A6416">
        <v>2372231</v>
      </c>
      <c r="B6416">
        <v>1</v>
      </c>
      <c r="C6416" t="s">
        <v>80</v>
      </c>
      <c r="D6416" t="s">
        <v>89</v>
      </c>
      <c r="E6416" t="s">
        <v>225</v>
      </c>
      <c r="F6416" t="s">
        <v>18335</v>
      </c>
      <c r="G6416" t="s">
        <v>227</v>
      </c>
      <c r="H6416" t="s">
        <v>151</v>
      </c>
      <c r="I6416" t="s">
        <v>136</v>
      </c>
      <c r="J6416" t="s">
        <v>137</v>
      </c>
      <c r="K6416" t="s">
        <v>138</v>
      </c>
      <c r="L6416" t="s">
        <v>18336</v>
      </c>
      <c r="M6416" t="s">
        <v>18337</v>
      </c>
      <c r="N6416">
        <v>1.190833333</v>
      </c>
      <c r="O6416">
        <v>0</v>
      </c>
      <c r="P6416">
        <v>118</v>
      </c>
      <c r="Q6416">
        <v>0</v>
      </c>
      <c r="R6416">
        <v>1</v>
      </c>
      <c r="S6416">
        <v>0</v>
      </c>
      <c r="T6416">
        <v>3</v>
      </c>
      <c r="U6416">
        <v>0</v>
      </c>
      <c r="V6416">
        <v>0</v>
      </c>
      <c r="W6416">
        <v>0</v>
      </c>
      <c r="X6416">
        <v>57.792488241204374</v>
      </c>
      <c r="Y6416">
        <v>0</v>
      </c>
      <c r="Z6416">
        <v>2.0994353755971051</v>
      </c>
      <c r="AA6416">
        <v>0</v>
      </c>
      <c r="AB6416">
        <v>2.9419365796514954</v>
      </c>
      <c r="AC6416">
        <v>0</v>
      </c>
      <c r="AD6416">
        <v>0</v>
      </c>
      <c r="AE6416">
        <v>62.833860196452974</v>
      </c>
    </row>
    <row r="6417" spans="1:31" x14ac:dyDescent="0.25">
      <c r="A6417">
        <v>2371833</v>
      </c>
      <c r="B6417">
        <v>1</v>
      </c>
      <c r="C6417" t="s">
        <v>81</v>
      </c>
      <c r="D6417" t="s">
        <v>116</v>
      </c>
      <c r="E6417" t="s">
        <v>132</v>
      </c>
      <c r="F6417" t="s">
        <v>18338</v>
      </c>
      <c r="G6417" t="s">
        <v>168</v>
      </c>
      <c r="H6417" t="s">
        <v>135</v>
      </c>
      <c r="I6417" t="s">
        <v>136</v>
      </c>
      <c r="J6417" t="s">
        <v>137</v>
      </c>
      <c r="K6417" t="s">
        <v>138</v>
      </c>
      <c r="L6417" t="s">
        <v>18339</v>
      </c>
      <c r="M6417" t="s">
        <v>18340</v>
      </c>
      <c r="N6417">
        <v>0.126111111</v>
      </c>
      <c r="O6417">
        <v>0</v>
      </c>
      <c r="P6417">
        <v>1808</v>
      </c>
      <c r="Q6417">
        <v>0</v>
      </c>
      <c r="R6417">
        <v>0</v>
      </c>
      <c r="S6417">
        <v>0</v>
      </c>
      <c r="T6417">
        <v>69</v>
      </c>
      <c r="U6417">
        <v>0</v>
      </c>
      <c r="V6417">
        <v>0</v>
      </c>
      <c r="W6417">
        <v>0</v>
      </c>
      <c r="X6417">
        <v>45.193502453683124</v>
      </c>
      <c r="Y6417">
        <v>0</v>
      </c>
      <c r="Z6417">
        <v>0</v>
      </c>
      <c r="AA6417">
        <v>0</v>
      </c>
      <c r="AB6417">
        <v>9.7042030925938949</v>
      </c>
      <c r="AC6417">
        <v>0</v>
      </c>
      <c r="AD6417">
        <v>0</v>
      </c>
      <c r="AE6417">
        <v>54.897705546277017</v>
      </c>
    </row>
    <row r="6418" spans="1:31" x14ac:dyDescent="0.25">
      <c r="A6418">
        <v>2371982</v>
      </c>
      <c r="B6418">
        <v>1</v>
      </c>
      <c r="C6418" t="s">
        <v>80</v>
      </c>
      <c r="D6418" t="s">
        <v>100</v>
      </c>
      <c r="E6418" t="s">
        <v>320</v>
      </c>
      <c r="F6418" t="s">
        <v>7202</v>
      </c>
      <c r="G6418" t="s">
        <v>168</v>
      </c>
      <c r="H6418" t="s">
        <v>135</v>
      </c>
      <c r="I6418" t="s">
        <v>653</v>
      </c>
      <c r="J6418" t="s">
        <v>137</v>
      </c>
      <c r="K6418" t="s">
        <v>138</v>
      </c>
      <c r="L6418" t="s">
        <v>18341</v>
      </c>
      <c r="M6418" t="s">
        <v>18342</v>
      </c>
      <c r="N6418">
        <v>4.1666665999999998E-2</v>
      </c>
      <c r="O6418">
        <v>21</v>
      </c>
      <c r="P6418">
        <v>16066</v>
      </c>
      <c r="Q6418">
        <v>8</v>
      </c>
      <c r="R6418">
        <v>315</v>
      </c>
      <c r="S6418">
        <v>34</v>
      </c>
      <c r="T6418">
        <v>1316</v>
      </c>
      <c r="U6418">
        <v>4</v>
      </c>
      <c r="V6418">
        <v>1</v>
      </c>
      <c r="W6418">
        <v>20.246790065122497</v>
      </c>
      <c r="X6418">
        <v>239.62871961178024</v>
      </c>
      <c r="Y6418">
        <v>4.5689219004436676</v>
      </c>
      <c r="Z6418">
        <v>10.083744486534252</v>
      </c>
      <c r="AA6418">
        <v>146.10012069860832</v>
      </c>
      <c r="AB6418">
        <v>115.61758713611377</v>
      </c>
      <c r="AC6418">
        <v>18.523297078677</v>
      </c>
      <c r="AD6418">
        <v>0</v>
      </c>
      <c r="AE6418">
        <v>554.76918097727992</v>
      </c>
    </row>
    <row r="6419" spans="1:31" x14ac:dyDescent="0.25">
      <c r="A6419">
        <v>2371962</v>
      </c>
      <c r="B6419">
        <v>1</v>
      </c>
      <c r="C6419" t="s">
        <v>80</v>
      </c>
      <c r="D6419" t="s">
        <v>98</v>
      </c>
      <c r="E6419" t="s">
        <v>225</v>
      </c>
      <c r="F6419" t="s">
        <v>18343</v>
      </c>
      <c r="G6419" t="s">
        <v>219</v>
      </c>
      <c r="H6419" t="s">
        <v>151</v>
      </c>
      <c r="I6419" t="s">
        <v>136</v>
      </c>
      <c r="J6419" t="s">
        <v>137</v>
      </c>
      <c r="K6419" t="s">
        <v>138</v>
      </c>
      <c r="L6419" t="s">
        <v>17985</v>
      </c>
      <c r="M6419" t="s">
        <v>18344</v>
      </c>
      <c r="N6419">
        <v>0.67972222199999999</v>
      </c>
      <c r="O6419">
        <v>0</v>
      </c>
      <c r="P6419">
        <v>2</v>
      </c>
      <c r="Q6419">
        <v>0</v>
      </c>
      <c r="R6419">
        <v>2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0.23399127938796391</v>
      </c>
      <c r="Y6419">
        <v>0</v>
      </c>
      <c r="Z6419">
        <v>1.5214076550932303</v>
      </c>
      <c r="AA6419">
        <v>0</v>
      </c>
      <c r="AB6419">
        <v>0</v>
      </c>
      <c r="AC6419">
        <v>0</v>
      </c>
      <c r="AD6419">
        <v>0</v>
      </c>
      <c r="AE6419">
        <v>1.7553989344811942</v>
      </c>
    </row>
    <row r="6420" spans="1:31" x14ac:dyDescent="0.25">
      <c r="A6420">
        <v>2372317</v>
      </c>
      <c r="B6420">
        <v>1</v>
      </c>
      <c r="C6420" t="s">
        <v>80</v>
      </c>
      <c r="D6420" t="s">
        <v>101</v>
      </c>
      <c r="E6420" t="s">
        <v>225</v>
      </c>
      <c r="F6420" t="s">
        <v>18345</v>
      </c>
      <c r="G6420" t="s">
        <v>156</v>
      </c>
      <c r="H6420" t="s">
        <v>151</v>
      </c>
      <c r="I6420" t="s">
        <v>136</v>
      </c>
      <c r="J6420" t="s">
        <v>137</v>
      </c>
      <c r="K6420" t="s">
        <v>138</v>
      </c>
      <c r="L6420" t="s">
        <v>17901</v>
      </c>
      <c r="M6420" t="s">
        <v>18346</v>
      </c>
      <c r="N6420">
        <v>0.38</v>
      </c>
      <c r="O6420">
        <v>0</v>
      </c>
      <c r="P6420">
        <v>36</v>
      </c>
      <c r="Q6420">
        <v>0</v>
      </c>
      <c r="R6420">
        <v>0</v>
      </c>
      <c r="S6420">
        <v>0</v>
      </c>
      <c r="T6420">
        <v>1</v>
      </c>
      <c r="U6420">
        <v>0</v>
      </c>
      <c r="V6420">
        <v>0</v>
      </c>
      <c r="W6420">
        <v>0</v>
      </c>
      <c r="X6420">
        <v>5.0375864601931459</v>
      </c>
      <c r="Y6420">
        <v>0</v>
      </c>
      <c r="Z6420">
        <v>0</v>
      </c>
      <c r="AA6420">
        <v>0</v>
      </c>
      <c r="AB6420">
        <v>5.4199106903200008E-3</v>
      </c>
      <c r="AC6420">
        <v>0</v>
      </c>
      <c r="AD6420">
        <v>0</v>
      </c>
      <c r="AE6420">
        <v>5.0430063708834663</v>
      </c>
    </row>
    <row r="6421" spans="1:31" x14ac:dyDescent="0.25">
      <c r="A6421">
        <v>2371916</v>
      </c>
      <c r="B6421">
        <v>1</v>
      </c>
      <c r="C6421" t="s">
        <v>80</v>
      </c>
      <c r="D6421" t="s">
        <v>103</v>
      </c>
      <c r="E6421" t="s">
        <v>171</v>
      </c>
      <c r="F6421" t="s">
        <v>2607</v>
      </c>
      <c r="G6421" t="s">
        <v>168</v>
      </c>
      <c r="H6421" t="s">
        <v>135</v>
      </c>
      <c r="I6421" t="s">
        <v>136</v>
      </c>
      <c r="J6421" t="s">
        <v>137</v>
      </c>
      <c r="K6421" t="s">
        <v>138</v>
      </c>
      <c r="L6421" t="s">
        <v>18347</v>
      </c>
      <c r="M6421" t="s">
        <v>18348</v>
      </c>
      <c r="N6421">
        <v>0.74666666599999998</v>
      </c>
      <c r="O6421">
        <v>0</v>
      </c>
      <c r="P6421">
        <v>1132</v>
      </c>
      <c r="Q6421">
        <v>9</v>
      </c>
      <c r="R6421">
        <v>17</v>
      </c>
      <c r="S6421">
        <v>3</v>
      </c>
      <c r="T6421">
        <v>180</v>
      </c>
      <c r="U6421">
        <v>0</v>
      </c>
      <c r="V6421">
        <v>2</v>
      </c>
      <c r="W6421">
        <v>0</v>
      </c>
      <c r="X6421">
        <v>330.88419203182968</v>
      </c>
      <c r="Y6421">
        <v>269.96911725908024</v>
      </c>
      <c r="Z6421">
        <v>135.47747084279447</v>
      </c>
      <c r="AA6421">
        <v>19.981816145665917</v>
      </c>
      <c r="AB6421">
        <v>198.25545146741757</v>
      </c>
      <c r="AC6421">
        <v>0</v>
      </c>
      <c r="AD6421">
        <v>2.6785815360595198</v>
      </c>
      <c r="AE6421">
        <v>957.24662928284738</v>
      </c>
    </row>
    <row r="6422" spans="1:31" x14ac:dyDescent="0.25">
      <c r="A6422">
        <v>2372271</v>
      </c>
      <c r="B6422">
        <v>1</v>
      </c>
      <c r="C6422" t="s">
        <v>81</v>
      </c>
      <c r="D6422" t="s">
        <v>112</v>
      </c>
      <c r="E6422" t="s">
        <v>132</v>
      </c>
      <c r="F6422" t="s">
        <v>18349</v>
      </c>
      <c r="G6422" t="s">
        <v>168</v>
      </c>
      <c r="H6422" t="s">
        <v>135</v>
      </c>
      <c r="I6422" t="s">
        <v>136</v>
      </c>
      <c r="J6422" t="s">
        <v>137</v>
      </c>
      <c r="K6422" t="s">
        <v>138</v>
      </c>
      <c r="L6422" t="s">
        <v>18350</v>
      </c>
      <c r="M6422" t="s">
        <v>18351</v>
      </c>
      <c r="N6422">
        <v>4.4355555549999997</v>
      </c>
      <c r="O6422">
        <v>0</v>
      </c>
      <c r="P6422">
        <v>872</v>
      </c>
      <c r="Q6422">
        <v>113</v>
      </c>
      <c r="R6422">
        <v>66</v>
      </c>
      <c r="S6422">
        <v>20</v>
      </c>
      <c r="T6422">
        <v>111</v>
      </c>
      <c r="U6422">
        <v>7</v>
      </c>
      <c r="V6422">
        <v>1</v>
      </c>
      <c r="W6422">
        <v>0</v>
      </c>
      <c r="X6422">
        <v>983.04263015687741</v>
      </c>
      <c r="Y6422">
        <v>2394.4576464526544</v>
      </c>
      <c r="Z6422">
        <v>644.47737157285349</v>
      </c>
      <c r="AA6422">
        <v>337.37123075307363</v>
      </c>
      <c r="AB6422">
        <v>228.295630076398</v>
      </c>
      <c r="AC6422">
        <v>1858.017532132347</v>
      </c>
      <c r="AD6422">
        <v>416.37684559747669</v>
      </c>
      <c r="AE6422">
        <v>6862.0388867416805</v>
      </c>
    </row>
    <row r="6423" spans="1:31" x14ac:dyDescent="0.25">
      <c r="A6423">
        <v>2371793</v>
      </c>
      <c r="B6423">
        <v>1</v>
      </c>
      <c r="C6423" t="s">
        <v>80</v>
      </c>
      <c r="D6423" t="s">
        <v>88</v>
      </c>
      <c r="E6423" t="s">
        <v>132</v>
      </c>
      <c r="F6423" t="s">
        <v>18352</v>
      </c>
      <c r="G6423" t="s">
        <v>142</v>
      </c>
      <c r="H6423" t="s">
        <v>135</v>
      </c>
      <c r="I6423" t="s">
        <v>136</v>
      </c>
      <c r="J6423" t="s">
        <v>137</v>
      </c>
      <c r="K6423" t="s">
        <v>138</v>
      </c>
      <c r="L6423" t="s">
        <v>18353</v>
      </c>
      <c r="M6423" t="s">
        <v>18354</v>
      </c>
      <c r="N6423">
        <v>1.3108333329999999</v>
      </c>
      <c r="O6423">
        <v>2</v>
      </c>
      <c r="P6423">
        <v>0</v>
      </c>
      <c r="Q6423">
        <v>0</v>
      </c>
      <c r="R6423">
        <v>0</v>
      </c>
      <c r="S6423">
        <v>1</v>
      </c>
      <c r="T6423">
        <v>0</v>
      </c>
      <c r="U6423">
        <v>0</v>
      </c>
      <c r="V6423">
        <v>0</v>
      </c>
      <c r="W6423">
        <v>134.9055993249637</v>
      </c>
      <c r="X6423">
        <v>0</v>
      </c>
      <c r="Y6423">
        <v>0</v>
      </c>
      <c r="Z6423">
        <v>0</v>
      </c>
      <c r="AA6423">
        <v>3.0569891979900135</v>
      </c>
      <c r="AB6423">
        <v>0</v>
      </c>
      <c r="AC6423">
        <v>0</v>
      </c>
      <c r="AD6423">
        <v>0</v>
      </c>
      <c r="AE6423">
        <v>137.96258852295372</v>
      </c>
    </row>
    <row r="6424" spans="1:31" x14ac:dyDescent="0.25">
      <c r="A6424">
        <v>2371770</v>
      </c>
      <c r="B6424">
        <v>1</v>
      </c>
      <c r="C6424" t="s">
        <v>80</v>
      </c>
      <c r="D6424" t="s">
        <v>93</v>
      </c>
      <c r="E6424" t="s">
        <v>166</v>
      </c>
      <c r="F6424" t="s">
        <v>18355</v>
      </c>
      <c r="G6424" t="s">
        <v>244</v>
      </c>
      <c r="H6424" t="s">
        <v>135</v>
      </c>
      <c r="I6424" t="s">
        <v>136</v>
      </c>
      <c r="J6424" t="s">
        <v>137</v>
      </c>
      <c r="K6424" t="s">
        <v>245</v>
      </c>
      <c r="L6424" t="s">
        <v>18356</v>
      </c>
      <c r="M6424" t="s">
        <v>18357</v>
      </c>
      <c r="N6424">
        <v>7.7722222219999999</v>
      </c>
      <c r="O6424">
        <v>0</v>
      </c>
      <c r="P6424">
        <v>426</v>
      </c>
      <c r="Q6424">
        <v>43</v>
      </c>
      <c r="R6424">
        <v>25</v>
      </c>
      <c r="S6424">
        <v>10</v>
      </c>
      <c r="T6424">
        <v>74</v>
      </c>
      <c r="U6424">
        <v>0</v>
      </c>
      <c r="V6424">
        <v>0</v>
      </c>
      <c r="W6424">
        <v>0</v>
      </c>
      <c r="X6424">
        <v>910.69373384138964</v>
      </c>
      <c r="Y6424">
        <v>4157.1528461574107</v>
      </c>
      <c r="Z6424">
        <v>1109.2516851292328</v>
      </c>
      <c r="AA6424">
        <v>722.84623614928842</v>
      </c>
      <c r="AB6424">
        <v>1371.8865067309325</v>
      </c>
      <c r="AC6424">
        <v>0</v>
      </c>
      <c r="AD6424">
        <v>0</v>
      </c>
      <c r="AE6424">
        <v>8271.8310080082556</v>
      </c>
    </row>
    <row r="6425" spans="1:31" x14ac:dyDescent="0.25">
      <c r="A6425">
        <v>2371776</v>
      </c>
      <c r="B6425">
        <v>1</v>
      </c>
      <c r="C6425" t="s">
        <v>80</v>
      </c>
      <c r="D6425" t="s">
        <v>93</v>
      </c>
      <c r="E6425" t="s">
        <v>166</v>
      </c>
      <c r="F6425" t="s">
        <v>18358</v>
      </c>
      <c r="G6425" t="s">
        <v>244</v>
      </c>
      <c r="H6425" t="s">
        <v>135</v>
      </c>
      <c r="I6425" t="s">
        <v>136</v>
      </c>
      <c r="J6425" t="s">
        <v>137</v>
      </c>
      <c r="K6425" t="s">
        <v>245</v>
      </c>
      <c r="L6425" t="s">
        <v>18359</v>
      </c>
      <c r="M6425" t="s">
        <v>18360</v>
      </c>
      <c r="N6425">
        <v>9.4875000000000007</v>
      </c>
      <c r="O6425">
        <v>0</v>
      </c>
      <c r="P6425">
        <v>1645</v>
      </c>
      <c r="Q6425">
        <v>35</v>
      </c>
      <c r="R6425">
        <v>158</v>
      </c>
      <c r="S6425">
        <v>16</v>
      </c>
      <c r="T6425">
        <v>247</v>
      </c>
      <c r="U6425">
        <v>1</v>
      </c>
      <c r="V6425">
        <v>1</v>
      </c>
      <c r="W6425">
        <v>0</v>
      </c>
      <c r="X6425">
        <v>4695.1170106236341</v>
      </c>
      <c r="Y6425">
        <v>2210.4299872177189</v>
      </c>
      <c r="Z6425">
        <v>5074.8240973538441</v>
      </c>
      <c r="AA6425">
        <v>1198.6407314431115</v>
      </c>
      <c r="AB6425">
        <v>4336.68010209571</v>
      </c>
      <c r="AC6425">
        <v>3129.2324979283394</v>
      </c>
      <c r="AD6425">
        <v>264.93299135085499</v>
      </c>
      <c r="AE6425">
        <v>20909.857418013216</v>
      </c>
    </row>
    <row r="6426" spans="1:31" x14ac:dyDescent="0.25">
      <c r="A6426">
        <v>2371753</v>
      </c>
      <c r="B6426">
        <v>1</v>
      </c>
      <c r="C6426" t="s">
        <v>81</v>
      </c>
      <c r="D6426" t="s">
        <v>128</v>
      </c>
      <c r="E6426" t="s">
        <v>148</v>
      </c>
      <c r="F6426" t="s">
        <v>18361</v>
      </c>
      <c r="G6426" t="s">
        <v>240</v>
      </c>
      <c r="H6426" t="s">
        <v>151</v>
      </c>
      <c r="I6426" t="s">
        <v>136</v>
      </c>
      <c r="J6426" t="s">
        <v>137</v>
      </c>
      <c r="K6426" t="s">
        <v>138</v>
      </c>
      <c r="L6426" t="s">
        <v>18362</v>
      </c>
      <c r="M6426" t="s">
        <v>18363</v>
      </c>
      <c r="N6426">
        <v>1.737222222</v>
      </c>
      <c r="O6426">
        <v>0</v>
      </c>
      <c r="P6426">
        <v>9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4.4173089202407363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4.4173089202407363</v>
      </c>
    </row>
    <row r="6427" spans="1:31" x14ac:dyDescent="0.25">
      <c r="A6427">
        <v>2372002</v>
      </c>
      <c r="B6427">
        <v>1</v>
      </c>
      <c r="C6427" t="s">
        <v>80</v>
      </c>
      <c r="D6427" t="s">
        <v>106</v>
      </c>
      <c r="E6427" t="s">
        <v>225</v>
      </c>
      <c r="F6427" t="s">
        <v>18364</v>
      </c>
      <c r="G6427" t="s">
        <v>219</v>
      </c>
      <c r="H6427" t="s">
        <v>151</v>
      </c>
      <c r="I6427" t="s">
        <v>136</v>
      </c>
      <c r="J6427" t="s">
        <v>137</v>
      </c>
      <c r="K6427" t="s">
        <v>138</v>
      </c>
      <c r="L6427" t="s">
        <v>18365</v>
      </c>
      <c r="M6427" t="s">
        <v>18366</v>
      </c>
      <c r="N6427">
        <v>1.457222222</v>
      </c>
      <c r="O6427">
        <v>0</v>
      </c>
      <c r="P6427">
        <v>0</v>
      </c>
      <c r="Q6427">
        <v>0</v>
      </c>
      <c r="R6427">
        <v>1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5.9868899718078961</v>
      </c>
      <c r="AA6427">
        <v>0</v>
      </c>
      <c r="AB6427">
        <v>0</v>
      </c>
      <c r="AC6427">
        <v>0</v>
      </c>
      <c r="AD6427">
        <v>0</v>
      </c>
      <c r="AE6427">
        <v>5.9868899718078961</v>
      </c>
    </row>
    <row r="6428" spans="1:31" x14ac:dyDescent="0.25">
      <c r="A6428">
        <v>2372357</v>
      </c>
      <c r="B6428">
        <v>1</v>
      </c>
      <c r="C6428" t="s">
        <v>81</v>
      </c>
      <c r="D6428" t="s">
        <v>114</v>
      </c>
      <c r="E6428" t="s">
        <v>132</v>
      </c>
      <c r="F6428" t="s">
        <v>18367</v>
      </c>
      <c r="G6428" t="s">
        <v>816</v>
      </c>
      <c r="H6428" t="s">
        <v>135</v>
      </c>
      <c r="I6428" t="s">
        <v>136</v>
      </c>
      <c r="J6428" t="s">
        <v>137</v>
      </c>
      <c r="K6428" t="s">
        <v>138</v>
      </c>
      <c r="L6428" t="s">
        <v>18368</v>
      </c>
      <c r="M6428" t="s">
        <v>18369</v>
      </c>
      <c r="N6428">
        <v>1.2733333330000001</v>
      </c>
      <c r="O6428">
        <v>0</v>
      </c>
      <c r="P6428">
        <v>359</v>
      </c>
      <c r="Q6428">
        <v>0</v>
      </c>
      <c r="R6428">
        <v>0</v>
      </c>
      <c r="S6428">
        <v>0</v>
      </c>
      <c r="T6428">
        <v>26</v>
      </c>
      <c r="U6428">
        <v>0</v>
      </c>
      <c r="V6428">
        <v>1</v>
      </c>
      <c r="W6428">
        <v>0</v>
      </c>
      <c r="X6428">
        <v>63.586764473105909</v>
      </c>
      <c r="Y6428">
        <v>0</v>
      </c>
      <c r="Z6428">
        <v>0</v>
      </c>
      <c r="AA6428">
        <v>0</v>
      </c>
      <c r="AB6428">
        <v>13.179225168442262</v>
      </c>
      <c r="AC6428">
        <v>0</v>
      </c>
      <c r="AD6428">
        <v>0</v>
      </c>
      <c r="AE6428">
        <v>76.765989641548174</v>
      </c>
    </row>
    <row r="6429" spans="1:31" x14ac:dyDescent="0.25">
      <c r="A6429">
        <v>2372108</v>
      </c>
      <c r="B6429">
        <v>1</v>
      </c>
      <c r="C6429" t="s">
        <v>81</v>
      </c>
      <c r="D6429" t="s">
        <v>112</v>
      </c>
      <c r="E6429" t="s">
        <v>166</v>
      </c>
      <c r="F6429" t="s">
        <v>18370</v>
      </c>
      <c r="G6429" t="s">
        <v>168</v>
      </c>
      <c r="H6429" t="s">
        <v>135</v>
      </c>
      <c r="I6429" t="s">
        <v>136</v>
      </c>
      <c r="J6429" t="s">
        <v>137</v>
      </c>
      <c r="K6429" t="s">
        <v>138</v>
      </c>
      <c r="L6429" t="s">
        <v>18371</v>
      </c>
      <c r="M6429" t="s">
        <v>18372</v>
      </c>
      <c r="N6429">
        <v>0.69277777699999998</v>
      </c>
      <c r="O6429">
        <v>15</v>
      </c>
      <c r="P6429">
        <v>13813</v>
      </c>
      <c r="Q6429">
        <v>1097</v>
      </c>
      <c r="R6429">
        <v>2695</v>
      </c>
      <c r="S6429">
        <v>185</v>
      </c>
      <c r="T6429">
        <v>1758</v>
      </c>
      <c r="U6429">
        <v>26</v>
      </c>
      <c r="V6429">
        <v>13</v>
      </c>
      <c r="W6429">
        <v>8.7837848495003268</v>
      </c>
      <c r="X6429">
        <v>2223.5405091475673</v>
      </c>
      <c r="Y6429">
        <v>2462.6511489778131</v>
      </c>
      <c r="Z6429">
        <v>1738.8020313408756</v>
      </c>
      <c r="AA6429">
        <v>1556.1805223044933</v>
      </c>
      <c r="AB6429">
        <v>932.9436093601679</v>
      </c>
      <c r="AC6429">
        <v>1155.4105151792276</v>
      </c>
      <c r="AD6429">
        <v>671.42616495915865</v>
      </c>
      <c r="AE6429">
        <v>10749.738286118805</v>
      </c>
    </row>
    <row r="6430" spans="1:31" x14ac:dyDescent="0.25">
      <c r="A6430">
        <v>2371856</v>
      </c>
      <c r="B6430">
        <v>1</v>
      </c>
      <c r="C6430" t="s">
        <v>80</v>
      </c>
      <c r="D6430" t="s">
        <v>100</v>
      </c>
      <c r="E6430" t="s">
        <v>132</v>
      </c>
      <c r="F6430" t="s">
        <v>18373</v>
      </c>
      <c r="G6430" t="s">
        <v>244</v>
      </c>
      <c r="H6430" t="s">
        <v>135</v>
      </c>
      <c r="I6430" t="s">
        <v>136</v>
      </c>
      <c r="J6430" t="s">
        <v>137</v>
      </c>
      <c r="K6430" t="s">
        <v>245</v>
      </c>
      <c r="L6430" t="s">
        <v>18374</v>
      </c>
      <c r="M6430" t="s">
        <v>18375</v>
      </c>
      <c r="N6430">
        <v>2.2636111109999999</v>
      </c>
      <c r="O6430">
        <v>0</v>
      </c>
      <c r="P6430">
        <v>28</v>
      </c>
      <c r="Q6430">
        <v>0</v>
      </c>
      <c r="R6430">
        <v>45</v>
      </c>
      <c r="S6430">
        <v>0</v>
      </c>
      <c r="T6430">
        <v>8</v>
      </c>
      <c r="U6430">
        <v>0</v>
      </c>
      <c r="V6430">
        <v>1</v>
      </c>
      <c r="W6430">
        <v>0</v>
      </c>
      <c r="X6430">
        <v>34.469636693604059</v>
      </c>
      <c r="Y6430">
        <v>0</v>
      </c>
      <c r="Z6430">
        <v>187.58973344897424</v>
      </c>
      <c r="AA6430">
        <v>0</v>
      </c>
      <c r="AB6430">
        <v>47.804483477272363</v>
      </c>
      <c r="AC6430">
        <v>0</v>
      </c>
      <c r="AD6430">
        <v>5.0458327596021428</v>
      </c>
      <c r="AE6430">
        <v>274.90968637945281</v>
      </c>
    </row>
    <row r="6431" spans="1:31" x14ac:dyDescent="0.25">
      <c r="A6431">
        <v>2372065</v>
      </c>
      <c r="B6431">
        <v>1</v>
      </c>
      <c r="C6431" t="s">
        <v>81</v>
      </c>
      <c r="D6431" t="s">
        <v>119</v>
      </c>
      <c r="E6431" t="s">
        <v>166</v>
      </c>
      <c r="F6431" t="s">
        <v>8869</v>
      </c>
      <c r="G6431" t="s">
        <v>168</v>
      </c>
      <c r="H6431" t="s">
        <v>135</v>
      </c>
      <c r="I6431" t="s">
        <v>136</v>
      </c>
      <c r="J6431" t="s">
        <v>137</v>
      </c>
      <c r="K6431" t="s">
        <v>138</v>
      </c>
      <c r="L6431" t="s">
        <v>18376</v>
      </c>
      <c r="M6431" t="s">
        <v>18377</v>
      </c>
      <c r="N6431">
        <v>0.108611111</v>
      </c>
      <c r="O6431">
        <v>0</v>
      </c>
      <c r="P6431">
        <v>513</v>
      </c>
      <c r="Q6431">
        <v>55</v>
      </c>
      <c r="R6431">
        <v>121</v>
      </c>
      <c r="S6431">
        <v>5</v>
      </c>
      <c r="T6431">
        <v>23</v>
      </c>
      <c r="U6431">
        <v>2</v>
      </c>
      <c r="V6431">
        <v>0</v>
      </c>
      <c r="W6431">
        <v>0</v>
      </c>
      <c r="X6431">
        <v>12.493641714212071</v>
      </c>
      <c r="Y6431">
        <v>45.529794750649103</v>
      </c>
      <c r="Z6431">
        <v>94.933588041343526</v>
      </c>
      <c r="AA6431">
        <v>2.0392330813317954</v>
      </c>
      <c r="AB6431">
        <v>2.4456742963356302</v>
      </c>
      <c r="AC6431">
        <v>33.740813001718088</v>
      </c>
      <c r="AD6431">
        <v>0</v>
      </c>
      <c r="AE6431">
        <v>191.18274488559021</v>
      </c>
    </row>
    <row r="6432" spans="1:31" x14ac:dyDescent="0.25">
      <c r="A6432">
        <v>2371899</v>
      </c>
      <c r="B6432">
        <v>1</v>
      </c>
      <c r="C6432" t="s">
        <v>80</v>
      </c>
      <c r="D6432" t="s">
        <v>93</v>
      </c>
      <c r="E6432" t="s">
        <v>166</v>
      </c>
      <c r="F6432" t="s">
        <v>436</v>
      </c>
      <c r="G6432" t="s">
        <v>244</v>
      </c>
      <c r="H6432" t="s">
        <v>135</v>
      </c>
      <c r="I6432" t="s">
        <v>136</v>
      </c>
      <c r="J6432" t="s">
        <v>137</v>
      </c>
      <c r="K6432" t="s">
        <v>245</v>
      </c>
      <c r="L6432" t="s">
        <v>18378</v>
      </c>
      <c r="M6432" t="s">
        <v>18379</v>
      </c>
      <c r="N6432">
        <v>7.670555555</v>
      </c>
      <c r="O6432">
        <v>0</v>
      </c>
      <c r="P6432">
        <v>157</v>
      </c>
      <c r="Q6432">
        <v>6</v>
      </c>
      <c r="R6432">
        <v>77</v>
      </c>
      <c r="S6432">
        <v>7</v>
      </c>
      <c r="T6432">
        <v>37</v>
      </c>
      <c r="U6432">
        <v>0</v>
      </c>
      <c r="V6432">
        <v>0</v>
      </c>
      <c r="W6432">
        <v>0</v>
      </c>
      <c r="X6432">
        <v>338.42386690593895</v>
      </c>
      <c r="Y6432">
        <v>211.48063743650769</v>
      </c>
      <c r="Z6432">
        <v>2886.5062924945896</v>
      </c>
      <c r="AA6432">
        <v>973.59134500805771</v>
      </c>
      <c r="AB6432">
        <v>875.08851428231219</v>
      </c>
      <c r="AC6432">
        <v>0</v>
      </c>
      <c r="AD6432">
        <v>0</v>
      </c>
      <c r="AE6432">
        <v>5285.090656127406</v>
      </c>
    </row>
    <row r="6433" spans="1:31" x14ac:dyDescent="0.25">
      <c r="A6433">
        <v>2371922</v>
      </c>
      <c r="B6433">
        <v>1</v>
      </c>
      <c r="C6433" t="s">
        <v>80</v>
      </c>
      <c r="D6433" t="s">
        <v>94</v>
      </c>
      <c r="E6433" t="s">
        <v>148</v>
      </c>
      <c r="F6433" t="s">
        <v>18380</v>
      </c>
      <c r="G6433" t="s">
        <v>240</v>
      </c>
      <c r="H6433" t="s">
        <v>151</v>
      </c>
      <c r="I6433" t="s">
        <v>136</v>
      </c>
      <c r="J6433" t="s">
        <v>137</v>
      </c>
      <c r="K6433" t="s">
        <v>138</v>
      </c>
      <c r="L6433" t="s">
        <v>18381</v>
      </c>
      <c r="M6433" t="s">
        <v>18382</v>
      </c>
      <c r="N6433">
        <v>6.1922222219999998</v>
      </c>
      <c r="O6433">
        <v>0</v>
      </c>
      <c r="P6433">
        <v>0</v>
      </c>
      <c r="Q6433">
        <v>0</v>
      </c>
      <c r="R6433">
        <v>7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245.4590343059381</v>
      </c>
      <c r="AA6433">
        <v>0</v>
      </c>
      <c r="AB6433">
        <v>0</v>
      </c>
      <c r="AC6433">
        <v>0</v>
      </c>
      <c r="AD6433">
        <v>0</v>
      </c>
      <c r="AE6433">
        <v>245.4590343059381</v>
      </c>
    </row>
    <row r="6434" spans="1:31" x14ac:dyDescent="0.25">
      <c r="A6434">
        <v>2372191</v>
      </c>
      <c r="B6434">
        <v>1</v>
      </c>
      <c r="C6434" t="s">
        <v>80</v>
      </c>
      <c r="D6434" t="s">
        <v>97</v>
      </c>
      <c r="E6434" t="s">
        <v>132</v>
      </c>
      <c r="F6434" t="s">
        <v>8175</v>
      </c>
      <c r="G6434" t="s">
        <v>168</v>
      </c>
      <c r="H6434" t="s">
        <v>135</v>
      </c>
      <c r="I6434" t="s">
        <v>136</v>
      </c>
      <c r="J6434" t="s">
        <v>137</v>
      </c>
      <c r="K6434" t="s">
        <v>138</v>
      </c>
      <c r="L6434" t="s">
        <v>18383</v>
      </c>
      <c r="M6434" t="s">
        <v>18384</v>
      </c>
      <c r="N6434">
        <v>1.5225</v>
      </c>
      <c r="O6434">
        <v>22</v>
      </c>
      <c r="P6434">
        <v>244</v>
      </c>
      <c r="Q6434">
        <v>0</v>
      </c>
      <c r="R6434">
        <v>50</v>
      </c>
      <c r="S6434">
        <v>7</v>
      </c>
      <c r="T6434">
        <v>35</v>
      </c>
      <c r="U6434">
        <v>0</v>
      </c>
      <c r="V6434">
        <v>0</v>
      </c>
      <c r="W6434">
        <v>343.63436550258052</v>
      </c>
      <c r="X6434">
        <v>781.41009102302371</v>
      </c>
      <c r="Y6434">
        <v>0</v>
      </c>
      <c r="Z6434">
        <v>79.926656072180165</v>
      </c>
      <c r="AA6434">
        <v>178.0987344996158</v>
      </c>
      <c r="AB6434">
        <v>99.212053370847826</v>
      </c>
      <c r="AC6434">
        <v>0</v>
      </c>
      <c r="AD6434">
        <v>0</v>
      </c>
      <c r="AE6434">
        <v>1482.2819004682481</v>
      </c>
    </row>
    <row r="6435" spans="1:31" x14ac:dyDescent="0.25">
      <c r="A6435">
        <v>2356120</v>
      </c>
      <c r="B6435">
        <v>1</v>
      </c>
      <c r="C6435" t="s">
        <v>80</v>
      </c>
      <c r="D6435" t="s">
        <v>97</v>
      </c>
      <c r="E6435" t="s">
        <v>148</v>
      </c>
      <c r="F6435" t="s">
        <v>18385</v>
      </c>
      <c r="G6435" t="s">
        <v>160</v>
      </c>
      <c r="H6435" t="s">
        <v>151</v>
      </c>
      <c r="I6435" t="s">
        <v>136</v>
      </c>
      <c r="J6435" t="s">
        <v>137</v>
      </c>
      <c r="K6435" t="s">
        <v>138</v>
      </c>
      <c r="L6435" t="s">
        <v>18386</v>
      </c>
      <c r="M6435" t="s">
        <v>18387</v>
      </c>
      <c r="N6435">
        <v>1.3266666659999999</v>
      </c>
      <c r="O6435">
        <v>0</v>
      </c>
      <c r="P6435">
        <v>1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0.56724889327631001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0.56724889327631001</v>
      </c>
    </row>
    <row r="6436" spans="1:31" x14ac:dyDescent="0.25">
      <c r="A6436">
        <v>2356143</v>
      </c>
      <c r="B6436">
        <v>1</v>
      </c>
      <c r="C6436" t="s">
        <v>80</v>
      </c>
      <c r="D6436" t="s">
        <v>87</v>
      </c>
      <c r="E6436" t="s">
        <v>132</v>
      </c>
      <c r="F6436" t="s">
        <v>18388</v>
      </c>
      <c r="G6436" t="s">
        <v>252</v>
      </c>
      <c r="H6436" t="s">
        <v>135</v>
      </c>
      <c r="I6436" t="s">
        <v>136</v>
      </c>
      <c r="J6436" t="s">
        <v>137</v>
      </c>
      <c r="K6436" t="s">
        <v>245</v>
      </c>
      <c r="L6436" t="s">
        <v>18389</v>
      </c>
      <c r="M6436" t="s">
        <v>18390</v>
      </c>
      <c r="N6436">
        <v>4.5586111110000003</v>
      </c>
      <c r="O6436">
        <v>0</v>
      </c>
      <c r="P6436">
        <v>167</v>
      </c>
      <c r="Q6436">
        <v>0</v>
      </c>
      <c r="R6436">
        <v>0</v>
      </c>
      <c r="S6436">
        <v>0</v>
      </c>
      <c r="T6436">
        <v>12</v>
      </c>
      <c r="U6436">
        <v>0</v>
      </c>
      <c r="V6436">
        <v>0</v>
      </c>
      <c r="W6436">
        <v>0</v>
      </c>
      <c r="X6436">
        <v>224.4103356439976</v>
      </c>
      <c r="Y6436">
        <v>0</v>
      </c>
      <c r="Z6436">
        <v>0</v>
      </c>
      <c r="AA6436">
        <v>0</v>
      </c>
      <c r="AB6436">
        <v>231.23273130824515</v>
      </c>
      <c r="AC6436">
        <v>0</v>
      </c>
      <c r="AD6436">
        <v>0</v>
      </c>
      <c r="AE6436">
        <v>455.64306695224275</v>
      </c>
    </row>
    <row r="6437" spans="1:31" x14ac:dyDescent="0.25">
      <c r="A6437">
        <v>2356166</v>
      </c>
      <c r="B6437">
        <v>1</v>
      </c>
      <c r="C6437" t="s">
        <v>80</v>
      </c>
      <c r="D6437" t="s">
        <v>82</v>
      </c>
      <c r="E6437" t="s">
        <v>154</v>
      </c>
      <c r="F6437" t="s">
        <v>18391</v>
      </c>
      <c r="G6437" t="s">
        <v>252</v>
      </c>
      <c r="H6437" t="s">
        <v>151</v>
      </c>
      <c r="I6437" t="s">
        <v>136</v>
      </c>
      <c r="J6437" t="s">
        <v>137</v>
      </c>
      <c r="K6437" t="s">
        <v>245</v>
      </c>
      <c r="L6437" t="s">
        <v>18392</v>
      </c>
      <c r="M6437" t="s">
        <v>18393</v>
      </c>
      <c r="N6437">
        <v>7.4258333329999999</v>
      </c>
      <c r="O6437">
        <v>0</v>
      </c>
      <c r="P6437">
        <v>811</v>
      </c>
      <c r="Q6437">
        <v>0</v>
      </c>
      <c r="R6437">
        <v>0</v>
      </c>
      <c r="S6437">
        <v>0</v>
      </c>
      <c r="T6437">
        <v>25</v>
      </c>
      <c r="U6437">
        <v>0</v>
      </c>
      <c r="V6437">
        <v>0</v>
      </c>
      <c r="W6437">
        <v>0</v>
      </c>
      <c r="X6437">
        <v>1817.1070622200859</v>
      </c>
      <c r="Y6437">
        <v>0</v>
      </c>
      <c r="Z6437">
        <v>0</v>
      </c>
      <c r="AA6437">
        <v>0</v>
      </c>
      <c r="AB6437">
        <v>217.96297496529235</v>
      </c>
      <c r="AC6437">
        <v>0</v>
      </c>
      <c r="AD6437">
        <v>0</v>
      </c>
      <c r="AE6437">
        <v>2035.0700371853782</v>
      </c>
    </row>
    <row r="6438" spans="1:31" x14ac:dyDescent="0.25">
      <c r="A6438">
        <v>2356498</v>
      </c>
      <c r="B6438">
        <v>1</v>
      </c>
      <c r="C6438" t="s">
        <v>81</v>
      </c>
      <c r="D6438" t="s">
        <v>118</v>
      </c>
      <c r="E6438" t="s">
        <v>132</v>
      </c>
      <c r="F6438" t="s">
        <v>18394</v>
      </c>
      <c r="G6438" t="s">
        <v>142</v>
      </c>
      <c r="H6438" t="s">
        <v>135</v>
      </c>
      <c r="I6438" t="s">
        <v>136</v>
      </c>
      <c r="J6438" t="s">
        <v>137</v>
      </c>
      <c r="K6438" t="s">
        <v>138</v>
      </c>
      <c r="L6438" t="s">
        <v>18395</v>
      </c>
      <c r="M6438" t="s">
        <v>18396</v>
      </c>
      <c r="N6438">
        <v>6.4047222220000002</v>
      </c>
      <c r="O6438">
        <v>0</v>
      </c>
      <c r="P6438">
        <v>0</v>
      </c>
      <c r="Q6438">
        <v>9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122.72647903707697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122.72647903707697</v>
      </c>
    </row>
    <row r="6439" spans="1:31" x14ac:dyDescent="0.25">
      <c r="A6439">
        <v>2356644</v>
      </c>
      <c r="B6439">
        <v>1</v>
      </c>
      <c r="C6439" t="s">
        <v>80</v>
      </c>
      <c r="D6439" t="s">
        <v>85</v>
      </c>
      <c r="E6439" t="s">
        <v>132</v>
      </c>
      <c r="F6439" t="s">
        <v>18397</v>
      </c>
      <c r="G6439" t="s">
        <v>168</v>
      </c>
      <c r="H6439" t="s">
        <v>135</v>
      </c>
      <c r="I6439" t="s">
        <v>136</v>
      </c>
      <c r="J6439" t="s">
        <v>137</v>
      </c>
      <c r="K6439" t="s">
        <v>138</v>
      </c>
      <c r="L6439" t="s">
        <v>18398</v>
      </c>
      <c r="M6439" t="s">
        <v>18399</v>
      </c>
      <c r="N6439">
        <v>2.395277777</v>
      </c>
      <c r="O6439">
        <v>0</v>
      </c>
      <c r="P6439">
        <v>4618</v>
      </c>
      <c r="Q6439">
        <v>0</v>
      </c>
      <c r="R6439">
        <v>0</v>
      </c>
      <c r="S6439">
        <v>0</v>
      </c>
      <c r="T6439">
        <v>436</v>
      </c>
      <c r="U6439">
        <v>0</v>
      </c>
      <c r="V6439">
        <v>1</v>
      </c>
      <c r="W6439">
        <v>0</v>
      </c>
      <c r="X6439">
        <v>4608.5286037450142</v>
      </c>
      <c r="Y6439">
        <v>0</v>
      </c>
      <c r="Z6439">
        <v>0</v>
      </c>
      <c r="AA6439">
        <v>0</v>
      </c>
      <c r="AB6439">
        <v>974.04266900716868</v>
      </c>
      <c r="AC6439">
        <v>0</v>
      </c>
      <c r="AD6439">
        <v>8.8525401224373645</v>
      </c>
      <c r="AE6439">
        <v>5591.4238128746201</v>
      </c>
    </row>
    <row r="6440" spans="1:31" x14ac:dyDescent="0.25">
      <c r="A6440">
        <v>2356561</v>
      </c>
      <c r="B6440">
        <v>1</v>
      </c>
      <c r="C6440" t="s">
        <v>80</v>
      </c>
      <c r="D6440" t="s">
        <v>100</v>
      </c>
      <c r="E6440" t="s">
        <v>171</v>
      </c>
      <c r="F6440" t="s">
        <v>18400</v>
      </c>
      <c r="G6440" t="s">
        <v>168</v>
      </c>
      <c r="H6440" t="s">
        <v>135</v>
      </c>
      <c r="I6440" t="s">
        <v>136</v>
      </c>
      <c r="J6440" t="s">
        <v>137</v>
      </c>
      <c r="K6440" t="s">
        <v>138</v>
      </c>
      <c r="L6440" t="s">
        <v>18401</v>
      </c>
      <c r="M6440" t="s">
        <v>18402</v>
      </c>
      <c r="N6440">
        <v>2.5938888879999999</v>
      </c>
      <c r="O6440">
        <v>8</v>
      </c>
      <c r="P6440">
        <v>167</v>
      </c>
      <c r="Q6440">
        <v>11</v>
      </c>
      <c r="R6440">
        <v>91</v>
      </c>
      <c r="S6440">
        <v>32</v>
      </c>
      <c r="T6440">
        <v>74</v>
      </c>
      <c r="U6440">
        <v>3</v>
      </c>
      <c r="V6440">
        <v>1</v>
      </c>
      <c r="W6440">
        <v>19.796661615487334</v>
      </c>
      <c r="X6440">
        <v>189.79571148512002</v>
      </c>
      <c r="Y6440">
        <v>271.94143019526177</v>
      </c>
      <c r="Z6440">
        <v>710.82739405392749</v>
      </c>
      <c r="AA6440">
        <v>608.36798340258451</v>
      </c>
      <c r="AB6440">
        <v>182.30772463789876</v>
      </c>
      <c r="AC6440">
        <v>251.38907789399241</v>
      </c>
      <c r="AD6440">
        <v>12.089667396148933</v>
      </c>
      <c r="AE6440">
        <v>2246.515650680421</v>
      </c>
    </row>
    <row r="6441" spans="1:31" x14ac:dyDescent="0.25">
      <c r="A6441">
        <v>2356266</v>
      </c>
      <c r="B6441">
        <v>1</v>
      </c>
      <c r="C6441" t="s">
        <v>80</v>
      </c>
      <c r="D6441" t="s">
        <v>93</v>
      </c>
      <c r="E6441" t="s">
        <v>225</v>
      </c>
      <c r="F6441" t="s">
        <v>18231</v>
      </c>
      <c r="G6441" t="s">
        <v>219</v>
      </c>
      <c r="H6441" t="s">
        <v>151</v>
      </c>
      <c r="I6441" t="s">
        <v>136</v>
      </c>
      <c r="J6441" t="s">
        <v>137</v>
      </c>
      <c r="K6441" t="s">
        <v>138</v>
      </c>
      <c r="L6441" t="s">
        <v>18403</v>
      </c>
      <c r="M6441" t="s">
        <v>18404</v>
      </c>
      <c r="N6441">
        <v>1.155</v>
      </c>
      <c r="O6441">
        <v>0</v>
      </c>
      <c r="P6441">
        <v>1</v>
      </c>
      <c r="Q6441">
        <v>0</v>
      </c>
      <c r="R6441">
        <v>7</v>
      </c>
      <c r="S6441">
        <v>0</v>
      </c>
      <c r="T6441">
        <v>5</v>
      </c>
      <c r="U6441">
        <v>0</v>
      </c>
      <c r="V6441">
        <v>0</v>
      </c>
      <c r="W6441">
        <v>0</v>
      </c>
      <c r="X6441">
        <v>1.3810256174542668</v>
      </c>
      <c r="Y6441">
        <v>0</v>
      </c>
      <c r="Z6441">
        <v>10.850463788095919</v>
      </c>
      <c r="AA6441">
        <v>0</v>
      </c>
      <c r="AB6441">
        <v>12.944159160375747</v>
      </c>
      <c r="AC6441">
        <v>0</v>
      </c>
      <c r="AD6441">
        <v>0</v>
      </c>
      <c r="AE6441">
        <v>25.175648565925933</v>
      </c>
    </row>
    <row r="6442" spans="1:31" x14ac:dyDescent="0.25">
      <c r="A6442">
        <v>2356661</v>
      </c>
      <c r="B6442">
        <v>1</v>
      </c>
      <c r="C6442" t="s">
        <v>80</v>
      </c>
      <c r="D6442" t="s">
        <v>83</v>
      </c>
      <c r="E6442" t="s">
        <v>132</v>
      </c>
      <c r="F6442" t="s">
        <v>18405</v>
      </c>
      <c r="G6442" t="s">
        <v>168</v>
      </c>
      <c r="H6442" t="s">
        <v>135</v>
      </c>
      <c r="I6442" t="s">
        <v>136</v>
      </c>
      <c r="J6442" t="s">
        <v>137</v>
      </c>
      <c r="K6442" t="s">
        <v>138</v>
      </c>
      <c r="L6442" t="s">
        <v>18406</v>
      </c>
      <c r="M6442" t="s">
        <v>18407</v>
      </c>
      <c r="N6442">
        <v>1.279722222</v>
      </c>
      <c r="O6442">
        <v>0</v>
      </c>
      <c r="P6442">
        <v>3272</v>
      </c>
      <c r="Q6442">
        <v>0</v>
      </c>
      <c r="R6442">
        <v>0</v>
      </c>
      <c r="S6442">
        <v>0</v>
      </c>
      <c r="T6442">
        <v>246</v>
      </c>
      <c r="U6442">
        <v>0</v>
      </c>
      <c r="V6442">
        <v>0</v>
      </c>
      <c r="W6442">
        <v>0</v>
      </c>
      <c r="X6442">
        <v>1327.0435790277968</v>
      </c>
      <c r="Y6442">
        <v>0</v>
      </c>
      <c r="Z6442">
        <v>0</v>
      </c>
      <c r="AA6442">
        <v>0</v>
      </c>
      <c r="AB6442">
        <v>380.68293847000734</v>
      </c>
      <c r="AC6442">
        <v>0</v>
      </c>
      <c r="AD6442">
        <v>0</v>
      </c>
      <c r="AE6442">
        <v>1707.7265174978043</v>
      </c>
    </row>
    <row r="6443" spans="1:31" x14ac:dyDescent="0.25">
      <c r="A6443">
        <v>2356535</v>
      </c>
      <c r="B6443">
        <v>1</v>
      </c>
      <c r="C6443" t="s">
        <v>80</v>
      </c>
      <c r="D6443" t="s">
        <v>97</v>
      </c>
      <c r="E6443" t="s">
        <v>148</v>
      </c>
      <c r="F6443" t="s">
        <v>18408</v>
      </c>
      <c r="G6443" t="s">
        <v>240</v>
      </c>
      <c r="H6443" t="s">
        <v>151</v>
      </c>
      <c r="I6443" t="s">
        <v>136</v>
      </c>
      <c r="J6443" t="s">
        <v>137</v>
      </c>
      <c r="K6443" t="s">
        <v>138</v>
      </c>
      <c r="L6443" t="s">
        <v>18409</v>
      </c>
      <c r="M6443" t="s">
        <v>18410</v>
      </c>
      <c r="N6443">
        <v>1.484722222</v>
      </c>
      <c r="O6443">
        <v>0</v>
      </c>
      <c r="P6443">
        <v>1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0.70950350073702784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0.70950350073702784</v>
      </c>
    </row>
    <row r="6444" spans="1:31" x14ac:dyDescent="0.25">
      <c r="A6444">
        <v>2356604</v>
      </c>
      <c r="B6444">
        <v>1</v>
      </c>
      <c r="C6444" t="s">
        <v>81</v>
      </c>
      <c r="D6444" t="s">
        <v>122</v>
      </c>
      <c r="E6444" t="s">
        <v>166</v>
      </c>
      <c r="F6444" t="s">
        <v>4382</v>
      </c>
      <c r="G6444" t="s">
        <v>168</v>
      </c>
      <c r="H6444" t="s">
        <v>135</v>
      </c>
      <c r="I6444" t="s">
        <v>136</v>
      </c>
      <c r="J6444" t="s">
        <v>137</v>
      </c>
      <c r="K6444" t="s">
        <v>138</v>
      </c>
      <c r="L6444" t="s">
        <v>18411</v>
      </c>
      <c r="M6444" t="s">
        <v>18412</v>
      </c>
      <c r="N6444">
        <v>0.191111111</v>
      </c>
      <c r="O6444">
        <v>6</v>
      </c>
      <c r="P6444">
        <v>4009</v>
      </c>
      <c r="Q6444">
        <v>91</v>
      </c>
      <c r="R6444">
        <v>151</v>
      </c>
      <c r="S6444">
        <v>51</v>
      </c>
      <c r="T6444">
        <v>387</v>
      </c>
      <c r="U6444">
        <v>5</v>
      </c>
      <c r="V6444">
        <v>1</v>
      </c>
      <c r="W6444">
        <v>0.48764427570925001</v>
      </c>
      <c r="X6444">
        <v>146.51985132799837</v>
      </c>
      <c r="Y6444">
        <v>85.855995515425775</v>
      </c>
      <c r="Z6444">
        <v>41.441707045105915</v>
      </c>
      <c r="AA6444">
        <v>232.95541409360774</v>
      </c>
      <c r="AB6444">
        <v>46.627494730906562</v>
      </c>
      <c r="AC6444">
        <v>67.904495742828047</v>
      </c>
      <c r="AD6444">
        <v>15.532448693506502</v>
      </c>
      <c r="AE6444">
        <v>637.32505142508819</v>
      </c>
    </row>
    <row r="6445" spans="1:31" x14ac:dyDescent="0.25">
      <c r="A6445">
        <v>2356578</v>
      </c>
      <c r="B6445">
        <v>1</v>
      </c>
      <c r="C6445" t="s">
        <v>80</v>
      </c>
      <c r="D6445" t="s">
        <v>94</v>
      </c>
      <c r="E6445" t="s">
        <v>225</v>
      </c>
      <c r="F6445" t="s">
        <v>18413</v>
      </c>
      <c r="G6445" t="s">
        <v>219</v>
      </c>
      <c r="H6445" t="s">
        <v>151</v>
      </c>
      <c r="I6445" t="s">
        <v>136</v>
      </c>
      <c r="J6445" t="s">
        <v>137</v>
      </c>
      <c r="K6445" t="s">
        <v>138</v>
      </c>
      <c r="L6445" t="s">
        <v>18414</v>
      </c>
      <c r="M6445" t="s">
        <v>18415</v>
      </c>
      <c r="N6445">
        <v>1.0505555550000001</v>
      </c>
      <c r="O6445">
        <v>0</v>
      </c>
      <c r="P6445">
        <v>7</v>
      </c>
      <c r="Q6445">
        <v>0</v>
      </c>
      <c r="R6445">
        <v>15</v>
      </c>
      <c r="S6445">
        <v>0</v>
      </c>
      <c r="T6445">
        <v>3</v>
      </c>
      <c r="U6445">
        <v>0</v>
      </c>
      <c r="V6445">
        <v>0</v>
      </c>
      <c r="W6445">
        <v>0</v>
      </c>
      <c r="X6445">
        <v>2.5739016425861068</v>
      </c>
      <c r="Y6445">
        <v>0</v>
      </c>
      <c r="Z6445">
        <v>8.5736100055016013</v>
      </c>
      <c r="AA6445">
        <v>0</v>
      </c>
      <c r="AB6445">
        <v>6.5964611603830079</v>
      </c>
      <c r="AC6445">
        <v>0</v>
      </c>
      <c r="AD6445">
        <v>0</v>
      </c>
      <c r="AE6445">
        <v>17.743972808470716</v>
      </c>
    </row>
    <row r="6446" spans="1:31" x14ac:dyDescent="0.25">
      <c r="A6446">
        <v>2356541</v>
      </c>
      <c r="B6446">
        <v>1</v>
      </c>
      <c r="C6446" t="s">
        <v>81</v>
      </c>
      <c r="D6446" t="s">
        <v>120</v>
      </c>
      <c r="E6446" t="s">
        <v>148</v>
      </c>
      <c r="F6446" t="s">
        <v>18416</v>
      </c>
      <c r="G6446" t="s">
        <v>150</v>
      </c>
      <c r="H6446" t="s">
        <v>151</v>
      </c>
      <c r="I6446" t="s">
        <v>136</v>
      </c>
      <c r="J6446" t="s">
        <v>137</v>
      </c>
      <c r="K6446" t="s">
        <v>138</v>
      </c>
      <c r="L6446" t="s">
        <v>18417</v>
      </c>
      <c r="M6446" t="s">
        <v>18418</v>
      </c>
      <c r="N6446">
        <v>1.075555555</v>
      </c>
      <c r="O6446">
        <v>0</v>
      </c>
      <c r="P6446">
        <v>8</v>
      </c>
      <c r="Q6446">
        <v>0</v>
      </c>
      <c r="R6446">
        <v>0</v>
      </c>
      <c r="S6446">
        <v>0</v>
      </c>
      <c r="T6446">
        <v>1</v>
      </c>
      <c r="U6446">
        <v>0</v>
      </c>
      <c r="V6446">
        <v>0</v>
      </c>
      <c r="W6446">
        <v>0</v>
      </c>
      <c r="X6446">
        <v>2.7888785252738302</v>
      </c>
      <c r="Y6446">
        <v>0</v>
      </c>
      <c r="Z6446">
        <v>0</v>
      </c>
      <c r="AA6446">
        <v>0</v>
      </c>
      <c r="AB6446">
        <v>2.3113228702335551</v>
      </c>
      <c r="AC6446">
        <v>0</v>
      </c>
      <c r="AD6446">
        <v>0</v>
      </c>
      <c r="AE6446">
        <v>5.1002013955073853</v>
      </c>
    </row>
    <row r="6447" spans="1:31" x14ac:dyDescent="0.25">
      <c r="A6447">
        <v>2356186</v>
      </c>
      <c r="B6447">
        <v>1</v>
      </c>
      <c r="C6447" t="s">
        <v>80</v>
      </c>
      <c r="D6447" t="s">
        <v>96</v>
      </c>
      <c r="E6447" t="s">
        <v>148</v>
      </c>
      <c r="F6447" t="s">
        <v>18419</v>
      </c>
      <c r="G6447" t="s">
        <v>160</v>
      </c>
      <c r="H6447" t="s">
        <v>151</v>
      </c>
      <c r="I6447" t="s">
        <v>136</v>
      </c>
      <c r="J6447" t="s">
        <v>137</v>
      </c>
      <c r="K6447" t="s">
        <v>138</v>
      </c>
      <c r="L6447" t="s">
        <v>18420</v>
      </c>
      <c r="M6447" t="s">
        <v>18421</v>
      </c>
      <c r="N6447">
        <v>5.0872222220000003</v>
      </c>
      <c r="O6447">
        <v>0</v>
      </c>
      <c r="P6447">
        <v>1</v>
      </c>
      <c r="Q6447">
        <v>0</v>
      </c>
      <c r="R6447">
        <v>1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</row>
    <row r="6448" spans="1:31" x14ac:dyDescent="0.25">
      <c r="A6448">
        <v>2356100</v>
      </c>
      <c r="B6448">
        <v>1</v>
      </c>
      <c r="C6448" t="s">
        <v>81</v>
      </c>
      <c r="D6448" t="s">
        <v>125</v>
      </c>
      <c r="E6448" t="s">
        <v>171</v>
      </c>
      <c r="F6448" t="s">
        <v>11298</v>
      </c>
      <c r="G6448" t="s">
        <v>168</v>
      </c>
      <c r="H6448" t="s">
        <v>135</v>
      </c>
      <c r="I6448" t="s">
        <v>136</v>
      </c>
      <c r="J6448" t="s">
        <v>137</v>
      </c>
      <c r="K6448" t="s">
        <v>138</v>
      </c>
      <c r="L6448" t="s">
        <v>18422</v>
      </c>
      <c r="M6448" t="s">
        <v>18423</v>
      </c>
      <c r="N6448">
        <v>1.9794444440000001</v>
      </c>
      <c r="O6448">
        <v>0</v>
      </c>
      <c r="P6448">
        <v>418</v>
      </c>
      <c r="Q6448">
        <v>23</v>
      </c>
      <c r="R6448">
        <v>54</v>
      </c>
      <c r="S6448">
        <v>2</v>
      </c>
      <c r="T6448">
        <v>36</v>
      </c>
      <c r="U6448">
        <v>0</v>
      </c>
      <c r="V6448">
        <v>0</v>
      </c>
      <c r="W6448">
        <v>0</v>
      </c>
      <c r="X6448">
        <v>194.68218249438752</v>
      </c>
      <c r="Y6448">
        <v>571.20995284261357</v>
      </c>
      <c r="Z6448">
        <v>168.79339226283508</v>
      </c>
      <c r="AA6448">
        <v>9.3375052781579839</v>
      </c>
      <c r="AB6448">
        <v>44.043902772815876</v>
      </c>
      <c r="AC6448">
        <v>0</v>
      </c>
      <c r="AD6448">
        <v>0</v>
      </c>
      <c r="AE6448">
        <v>988.06693565081002</v>
      </c>
    </row>
    <row r="6449" spans="1:31" x14ac:dyDescent="0.25">
      <c r="A6449">
        <v>2356243</v>
      </c>
      <c r="B6449">
        <v>1</v>
      </c>
      <c r="C6449" t="s">
        <v>81</v>
      </c>
      <c r="D6449" t="s">
        <v>119</v>
      </c>
      <c r="E6449" t="s">
        <v>154</v>
      </c>
      <c r="F6449" t="s">
        <v>17347</v>
      </c>
      <c r="G6449" t="s">
        <v>744</v>
      </c>
      <c r="H6449" t="s">
        <v>151</v>
      </c>
      <c r="I6449" t="s">
        <v>136</v>
      </c>
      <c r="J6449" t="s">
        <v>137</v>
      </c>
      <c r="K6449" t="s">
        <v>138</v>
      </c>
      <c r="L6449" t="s">
        <v>198</v>
      </c>
      <c r="M6449" t="s">
        <v>18424</v>
      </c>
      <c r="N6449">
        <v>0.768055555</v>
      </c>
      <c r="O6449">
        <v>0</v>
      </c>
      <c r="P6449">
        <v>39</v>
      </c>
      <c r="Q6449">
        <v>0</v>
      </c>
      <c r="R6449">
        <v>9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5.4133127406950026</v>
      </c>
      <c r="Y6449">
        <v>0</v>
      </c>
      <c r="Z6449">
        <v>19.42502541033657</v>
      </c>
      <c r="AA6449">
        <v>0</v>
      </c>
      <c r="AB6449">
        <v>0</v>
      </c>
      <c r="AC6449">
        <v>0</v>
      </c>
      <c r="AD6449">
        <v>0</v>
      </c>
      <c r="AE6449">
        <v>24.838338151031571</v>
      </c>
    </row>
    <row r="6450" spans="1:31" x14ac:dyDescent="0.25">
      <c r="A6450">
        <v>2356215</v>
      </c>
      <c r="B6450">
        <v>1</v>
      </c>
      <c r="C6450" t="s">
        <v>80</v>
      </c>
      <c r="D6450" t="s">
        <v>98</v>
      </c>
      <c r="E6450" t="s">
        <v>132</v>
      </c>
      <c r="F6450" t="s">
        <v>18425</v>
      </c>
      <c r="G6450" t="s">
        <v>244</v>
      </c>
      <c r="H6450" t="s">
        <v>135</v>
      </c>
      <c r="I6450" t="s">
        <v>136</v>
      </c>
      <c r="J6450" t="s">
        <v>137</v>
      </c>
      <c r="K6450" t="s">
        <v>245</v>
      </c>
      <c r="L6450" t="s">
        <v>18426</v>
      </c>
      <c r="M6450" t="s">
        <v>18427</v>
      </c>
      <c r="N6450">
        <v>6.3174999999999999</v>
      </c>
      <c r="O6450">
        <v>0</v>
      </c>
      <c r="P6450">
        <v>129</v>
      </c>
      <c r="Q6450">
        <v>1</v>
      </c>
      <c r="R6450">
        <v>284</v>
      </c>
      <c r="S6450">
        <v>0</v>
      </c>
      <c r="T6450">
        <v>104</v>
      </c>
      <c r="U6450">
        <v>0</v>
      </c>
      <c r="V6450">
        <v>0</v>
      </c>
      <c r="W6450">
        <v>0</v>
      </c>
      <c r="X6450">
        <v>404.50248003184885</v>
      </c>
      <c r="Y6450">
        <v>18.416668259320236</v>
      </c>
      <c r="Z6450">
        <v>4221.2224165946573</v>
      </c>
      <c r="AA6450">
        <v>0</v>
      </c>
      <c r="AB6450">
        <v>2338.9546065137679</v>
      </c>
      <c r="AC6450">
        <v>0</v>
      </c>
      <c r="AD6450">
        <v>0</v>
      </c>
      <c r="AE6450">
        <v>6983.0961713995948</v>
      </c>
    </row>
    <row r="6451" spans="1:31" x14ac:dyDescent="0.25">
      <c r="A6451">
        <v>2356547</v>
      </c>
      <c r="B6451">
        <v>1</v>
      </c>
      <c r="C6451" t="s">
        <v>81</v>
      </c>
      <c r="D6451" t="s">
        <v>117</v>
      </c>
      <c r="E6451" t="s">
        <v>148</v>
      </c>
      <c r="F6451" t="s">
        <v>3665</v>
      </c>
      <c r="G6451" t="s">
        <v>150</v>
      </c>
      <c r="H6451" t="s">
        <v>151</v>
      </c>
      <c r="I6451" t="s">
        <v>136</v>
      </c>
      <c r="J6451" t="s">
        <v>137</v>
      </c>
      <c r="K6451" t="s">
        <v>138</v>
      </c>
      <c r="L6451" t="s">
        <v>18428</v>
      </c>
      <c r="M6451" t="s">
        <v>18429</v>
      </c>
      <c r="N6451">
        <v>0.49277777699999997</v>
      </c>
      <c r="O6451">
        <v>0</v>
      </c>
      <c r="P6451">
        <v>4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0.34217909611117503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0.34217909611117503</v>
      </c>
    </row>
    <row r="6452" spans="1:31" x14ac:dyDescent="0.25">
      <c r="A6452">
        <v>2356192</v>
      </c>
      <c r="B6452">
        <v>1</v>
      </c>
      <c r="C6452" t="s">
        <v>80</v>
      </c>
      <c r="D6452" t="s">
        <v>94</v>
      </c>
      <c r="E6452" t="s">
        <v>166</v>
      </c>
      <c r="F6452" t="s">
        <v>18430</v>
      </c>
      <c r="G6452" t="s">
        <v>244</v>
      </c>
      <c r="H6452" t="s">
        <v>135</v>
      </c>
      <c r="I6452" t="s">
        <v>136</v>
      </c>
      <c r="J6452" t="s">
        <v>137</v>
      </c>
      <c r="K6452" t="s">
        <v>245</v>
      </c>
      <c r="L6452" t="s">
        <v>18431</v>
      </c>
      <c r="M6452" t="s">
        <v>18432</v>
      </c>
      <c r="N6452">
        <v>5.9077777769999997</v>
      </c>
      <c r="O6452">
        <v>0</v>
      </c>
      <c r="P6452">
        <v>685</v>
      </c>
      <c r="Q6452">
        <v>35</v>
      </c>
      <c r="R6452">
        <v>81</v>
      </c>
      <c r="S6452">
        <v>16</v>
      </c>
      <c r="T6452">
        <v>88</v>
      </c>
      <c r="U6452">
        <v>3</v>
      </c>
      <c r="V6452">
        <v>0</v>
      </c>
      <c r="W6452">
        <v>0</v>
      </c>
      <c r="X6452">
        <v>1004.9614382992789</v>
      </c>
      <c r="Y6452">
        <v>1159.2399120553189</v>
      </c>
      <c r="Z6452">
        <v>1686.5438960949118</v>
      </c>
      <c r="AA6452">
        <v>1502.5712076730101</v>
      </c>
      <c r="AB6452">
        <v>694.02039853290466</v>
      </c>
      <c r="AC6452">
        <v>1224.2029769074888</v>
      </c>
      <c r="AD6452">
        <v>0</v>
      </c>
      <c r="AE6452">
        <v>7271.5398295629129</v>
      </c>
    </row>
    <row r="6453" spans="1:31" x14ac:dyDescent="0.25">
      <c r="A6453">
        <v>2356570</v>
      </c>
      <c r="B6453">
        <v>1</v>
      </c>
      <c r="C6453" t="s">
        <v>81</v>
      </c>
      <c r="D6453" t="s">
        <v>122</v>
      </c>
      <c r="E6453" t="s">
        <v>132</v>
      </c>
      <c r="F6453" t="s">
        <v>18433</v>
      </c>
      <c r="G6453" t="s">
        <v>168</v>
      </c>
      <c r="H6453" t="s">
        <v>135</v>
      </c>
      <c r="I6453" t="s">
        <v>136</v>
      </c>
      <c r="J6453" t="s">
        <v>137</v>
      </c>
      <c r="K6453" t="s">
        <v>138</v>
      </c>
      <c r="L6453" t="s">
        <v>18434</v>
      </c>
      <c r="M6453" t="s">
        <v>18435</v>
      </c>
      <c r="N6453">
        <v>0.33</v>
      </c>
      <c r="O6453">
        <v>0</v>
      </c>
      <c r="P6453">
        <v>464</v>
      </c>
      <c r="Q6453">
        <v>0</v>
      </c>
      <c r="R6453">
        <v>1</v>
      </c>
      <c r="S6453">
        <v>0</v>
      </c>
      <c r="T6453">
        <v>6</v>
      </c>
      <c r="U6453">
        <v>0</v>
      </c>
      <c r="V6453">
        <v>0</v>
      </c>
      <c r="W6453">
        <v>0</v>
      </c>
      <c r="X6453">
        <v>41.775389799708883</v>
      </c>
      <c r="Y6453">
        <v>0</v>
      </c>
      <c r="Z6453">
        <v>0.32840793257646</v>
      </c>
      <c r="AA6453">
        <v>0</v>
      </c>
      <c r="AB6453">
        <v>3.7634722569859802</v>
      </c>
      <c r="AC6453">
        <v>0</v>
      </c>
      <c r="AD6453">
        <v>0</v>
      </c>
      <c r="AE6453">
        <v>45.867269989271321</v>
      </c>
    </row>
    <row r="6454" spans="1:31" x14ac:dyDescent="0.25">
      <c r="A6454">
        <v>2356401</v>
      </c>
      <c r="B6454">
        <v>1</v>
      </c>
      <c r="C6454" t="s">
        <v>80</v>
      </c>
      <c r="D6454" t="s">
        <v>96</v>
      </c>
      <c r="E6454" t="s">
        <v>148</v>
      </c>
      <c r="F6454" t="s">
        <v>18436</v>
      </c>
      <c r="G6454" t="s">
        <v>160</v>
      </c>
      <c r="H6454" t="s">
        <v>151</v>
      </c>
      <c r="I6454" t="s">
        <v>136</v>
      </c>
      <c r="J6454" t="s">
        <v>137</v>
      </c>
      <c r="K6454" t="s">
        <v>138</v>
      </c>
      <c r="L6454" t="s">
        <v>18437</v>
      </c>
      <c r="M6454" t="s">
        <v>18438</v>
      </c>
      <c r="N6454">
        <v>3.1416666659999999</v>
      </c>
      <c r="O6454">
        <v>0</v>
      </c>
      <c r="P6454">
        <v>1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4.9230606921109343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4.9230606921109343</v>
      </c>
    </row>
    <row r="6455" spans="1:31" x14ac:dyDescent="0.25">
      <c r="A6455">
        <v>2356461</v>
      </c>
      <c r="B6455">
        <v>1</v>
      </c>
      <c r="C6455" t="s">
        <v>80</v>
      </c>
      <c r="D6455" t="s">
        <v>85</v>
      </c>
      <c r="E6455" t="s">
        <v>320</v>
      </c>
      <c r="F6455" t="s">
        <v>5040</v>
      </c>
      <c r="G6455" t="s">
        <v>328</v>
      </c>
      <c r="H6455" t="s">
        <v>135</v>
      </c>
      <c r="I6455" t="s">
        <v>136</v>
      </c>
      <c r="J6455" t="s">
        <v>137</v>
      </c>
      <c r="K6455" t="s">
        <v>138</v>
      </c>
      <c r="L6455" t="s">
        <v>18439</v>
      </c>
      <c r="M6455" t="s">
        <v>18440</v>
      </c>
      <c r="N6455">
        <v>0.5575</v>
      </c>
      <c r="O6455">
        <v>0</v>
      </c>
      <c r="P6455">
        <v>5008</v>
      </c>
      <c r="Q6455">
        <v>0</v>
      </c>
      <c r="R6455">
        <v>0</v>
      </c>
      <c r="S6455">
        <v>0</v>
      </c>
      <c r="T6455">
        <v>459</v>
      </c>
      <c r="U6455">
        <v>0</v>
      </c>
      <c r="V6455">
        <v>0</v>
      </c>
      <c r="W6455">
        <v>0</v>
      </c>
      <c r="X6455">
        <v>1258.1248186830276</v>
      </c>
      <c r="Y6455">
        <v>0</v>
      </c>
      <c r="Z6455">
        <v>0</v>
      </c>
      <c r="AA6455">
        <v>0</v>
      </c>
      <c r="AB6455">
        <v>492.2413024611692</v>
      </c>
      <c r="AC6455">
        <v>0</v>
      </c>
      <c r="AD6455">
        <v>0</v>
      </c>
      <c r="AE6455">
        <v>1750.3661211441968</v>
      </c>
    </row>
    <row r="6456" spans="1:31" x14ac:dyDescent="0.25">
      <c r="A6456">
        <v>2356564</v>
      </c>
      <c r="B6456">
        <v>1</v>
      </c>
      <c r="C6456" t="s">
        <v>80</v>
      </c>
      <c r="D6456" t="s">
        <v>94</v>
      </c>
      <c r="E6456" t="s">
        <v>225</v>
      </c>
      <c r="F6456" t="s">
        <v>18441</v>
      </c>
      <c r="G6456" t="s">
        <v>156</v>
      </c>
      <c r="H6456" t="s">
        <v>151</v>
      </c>
      <c r="I6456" t="s">
        <v>136</v>
      </c>
      <c r="J6456" t="s">
        <v>137</v>
      </c>
      <c r="K6456" t="s">
        <v>138</v>
      </c>
      <c r="L6456" t="s">
        <v>18442</v>
      </c>
      <c r="M6456" t="s">
        <v>18443</v>
      </c>
      <c r="N6456">
        <v>1.011111111</v>
      </c>
      <c r="O6456">
        <v>0</v>
      </c>
      <c r="P6456">
        <v>20</v>
      </c>
      <c r="Q6456">
        <v>0</v>
      </c>
      <c r="R6456">
        <v>0</v>
      </c>
      <c r="S6456">
        <v>0</v>
      </c>
      <c r="T6456">
        <v>7</v>
      </c>
      <c r="U6456">
        <v>0</v>
      </c>
      <c r="V6456">
        <v>0</v>
      </c>
      <c r="W6456">
        <v>0</v>
      </c>
      <c r="X6456">
        <v>5.5709194044498638</v>
      </c>
      <c r="Y6456">
        <v>0</v>
      </c>
      <c r="Z6456">
        <v>0</v>
      </c>
      <c r="AA6456">
        <v>0</v>
      </c>
      <c r="AB6456">
        <v>5.1480530626210932</v>
      </c>
      <c r="AC6456">
        <v>0</v>
      </c>
      <c r="AD6456">
        <v>0</v>
      </c>
      <c r="AE6456">
        <v>10.718972467070957</v>
      </c>
    </row>
    <row r="6457" spans="1:31" x14ac:dyDescent="0.25">
      <c r="A6457">
        <v>2356464</v>
      </c>
      <c r="B6457">
        <v>1</v>
      </c>
      <c r="C6457" t="s">
        <v>80</v>
      </c>
      <c r="D6457" t="s">
        <v>88</v>
      </c>
      <c r="E6457" t="s">
        <v>320</v>
      </c>
      <c r="F6457" t="s">
        <v>7234</v>
      </c>
      <c r="G6457" t="s">
        <v>168</v>
      </c>
      <c r="H6457" t="s">
        <v>135</v>
      </c>
      <c r="I6457" t="s">
        <v>136</v>
      </c>
      <c r="J6457" t="s">
        <v>137</v>
      </c>
      <c r="K6457" t="s">
        <v>138</v>
      </c>
      <c r="L6457" t="s">
        <v>18444</v>
      </c>
      <c r="M6457" t="s">
        <v>18445</v>
      </c>
      <c r="N6457">
        <v>1.503333333</v>
      </c>
      <c r="O6457">
        <v>0</v>
      </c>
      <c r="P6457">
        <v>4891</v>
      </c>
      <c r="Q6457">
        <v>0</v>
      </c>
      <c r="R6457">
        <v>1</v>
      </c>
      <c r="S6457">
        <v>1</v>
      </c>
      <c r="T6457">
        <v>329</v>
      </c>
      <c r="U6457">
        <v>0</v>
      </c>
      <c r="V6457">
        <v>0</v>
      </c>
      <c r="W6457">
        <v>0</v>
      </c>
      <c r="X6457">
        <v>3594.773491651486</v>
      </c>
      <c r="Y6457">
        <v>0</v>
      </c>
      <c r="Z6457">
        <v>2.0391483852970391</v>
      </c>
      <c r="AA6457">
        <v>21.557916293435341</v>
      </c>
      <c r="AB6457">
        <v>1085.8979559823431</v>
      </c>
      <c r="AC6457">
        <v>0</v>
      </c>
      <c r="AD6457">
        <v>0</v>
      </c>
      <c r="AE6457">
        <v>4704.2685123125611</v>
      </c>
    </row>
    <row r="6458" spans="1:31" x14ac:dyDescent="0.25">
      <c r="A6458">
        <v>2356630</v>
      </c>
      <c r="B6458">
        <v>1</v>
      </c>
      <c r="C6458" t="s">
        <v>81</v>
      </c>
      <c r="D6458" t="s">
        <v>127</v>
      </c>
      <c r="E6458" t="s">
        <v>225</v>
      </c>
      <c r="F6458" t="s">
        <v>18446</v>
      </c>
      <c r="G6458" t="s">
        <v>4184</v>
      </c>
      <c r="H6458" t="s">
        <v>151</v>
      </c>
      <c r="I6458" t="s">
        <v>136</v>
      </c>
      <c r="J6458" t="s">
        <v>137</v>
      </c>
      <c r="K6458" t="s">
        <v>138</v>
      </c>
      <c r="L6458" t="s">
        <v>18447</v>
      </c>
      <c r="M6458" t="s">
        <v>18448</v>
      </c>
      <c r="N6458">
        <v>3.343611111</v>
      </c>
      <c r="O6458">
        <v>0</v>
      </c>
      <c r="P6458">
        <v>10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7.1279291260195521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7.1279291260195521</v>
      </c>
    </row>
    <row r="6459" spans="1:31" x14ac:dyDescent="0.25">
      <c r="A6459">
        <v>2356132</v>
      </c>
      <c r="B6459">
        <v>1</v>
      </c>
      <c r="C6459" t="s">
        <v>80</v>
      </c>
      <c r="D6459" t="s">
        <v>104</v>
      </c>
      <c r="E6459" t="s">
        <v>148</v>
      </c>
      <c r="F6459" t="s">
        <v>18449</v>
      </c>
      <c r="G6459" t="s">
        <v>160</v>
      </c>
      <c r="H6459" t="s">
        <v>151</v>
      </c>
      <c r="I6459" t="s">
        <v>136</v>
      </c>
      <c r="J6459" t="s">
        <v>137</v>
      </c>
      <c r="K6459" t="s">
        <v>138</v>
      </c>
      <c r="L6459" t="s">
        <v>18450</v>
      </c>
      <c r="M6459" t="s">
        <v>18451</v>
      </c>
      <c r="N6459">
        <v>1.554444444</v>
      </c>
      <c r="O6459">
        <v>0</v>
      </c>
      <c r="P6459">
        <v>3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1.0057033432014542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1.0057033432014542</v>
      </c>
    </row>
    <row r="6460" spans="1:31" x14ac:dyDescent="0.25">
      <c r="A6460">
        <v>2356252</v>
      </c>
      <c r="B6460">
        <v>1</v>
      </c>
      <c r="C6460" t="s">
        <v>81</v>
      </c>
      <c r="D6460" t="s">
        <v>118</v>
      </c>
      <c r="E6460" t="s">
        <v>132</v>
      </c>
      <c r="F6460" t="s">
        <v>18452</v>
      </c>
      <c r="G6460" t="s">
        <v>134</v>
      </c>
      <c r="H6460" t="s">
        <v>135</v>
      </c>
      <c r="I6460" t="s">
        <v>136</v>
      </c>
      <c r="J6460" t="s">
        <v>137</v>
      </c>
      <c r="K6460" t="s">
        <v>138</v>
      </c>
      <c r="L6460" t="s">
        <v>18453</v>
      </c>
      <c r="M6460" t="s">
        <v>18454</v>
      </c>
      <c r="N6460">
        <v>2.5791666659999999</v>
      </c>
      <c r="O6460">
        <v>0</v>
      </c>
      <c r="P6460">
        <v>0</v>
      </c>
      <c r="Q6460">
        <v>1</v>
      </c>
      <c r="R6460">
        <v>3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98.684402728082077</v>
      </c>
      <c r="Z6460">
        <v>147.34731122828026</v>
      </c>
      <c r="AA6460">
        <v>0</v>
      </c>
      <c r="AB6460">
        <v>0</v>
      </c>
      <c r="AC6460">
        <v>0</v>
      </c>
      <c r="AD6460">
        <v>0</v>
      </c>
      <c r="AE6460">
        <v>246.03171395636235</v>
      </c>
    </row>
    <row r="6461" spans="1:31" x14ac:dyDescent="0.25">
      <c r="A6461">
        <v>2356109</v>
      </c>
      <c r="B6461">
        <v>1</v>
      </c>
      <c r="C6461" t="s">
        <v>81</v>
      </c>
      <c r="D6461" t="s">
        <v>128</v>
      </c>
      <c r="E6461" t="s">
        <v>166</v>
      </c>
      <c r="F6461" t="s">
        <v>2517</v>
      </c>
      <c r="G6461" t="s">
        <v>168</v>
      </c>
      <c r="H6461" t="s">
        <v>135</v>
      </c>
      <c r="I6461" t="s">
        <v>136</v>
      </c>
      <c r="J6461" t="s">
        <v>137</v>
      </c>
      <c r="K6461" t="s">
        <v>138</v>
      </c>
      <c r="L6461" t="s">
        <v>18455</v>
      </c>
      <c r="M6461" t="s">
        <v>18456</v>
      </c>
      <c r="N6461">
        <v>0.382222222</v>
      </c>
      <c r="O6461">
        <v>11</v>
      </c>
      <c r="P6461">
        <v>93</v>
      </c>
      <c r="Q6461">
        <v>35</v>
      </c>
      <c r="R6461">
        <v>15</v>
      </c>
      <c r="S6461">
        <v>4</v>
      </c>
      <c r="T6461">
        <v>9</v>
      </c>
      <c r="U6461">
        <v>0</v>
      </c>
      <c r="V6461">
        <v>0</v>
      </c>
      <c r="W6461">
        <v>1.3435873677575469</v>
      </c>
      <c r="X6461">
        <v>4.9143040430178058</v>
      </c>
      <c r="Y6461">
        <v>11.580241927730246</v>
      </c>
      <c r="Z6461">
        <v>5.4071276838286488</v>
      </c>
      <c r="AA6461">
        <v>1.8898039918675378</v>
      </c>
      <c r="AB6461">
        <v>0.97362239463560907</v>
      </c>
      <c r="AC6461">
        <v>0</v>
      </c>
      <c r="AD6461">
        <v>0</v>
      </c>
      <c r="AE6461">
        <v>26.108687408837394</v>
      </c>
    </row>
    <row r="6462" spans="1:31" x14ac:dyDescent="0.25">
      <c r="A6462">
        <v>2356650</v>
      </c>
      <c r="B6462">
        <v>1</v>
      </c>
      <c r="C6462" t="s">
        <v>81</v>
      </c>
      <c r="D6462" t="s">
        <v>128</v>
      </c>
      <c r="E6462" t="s">
        <v>148</v>
      </c>
      <c r="F6462" t="s">
        <v>18457</v>
      </c>
      <c r="G6462" t="s">
        <v>150</v>
      </c>
      <c r="H6462" t="s">
        <v>151</v>
      </c>
      <c r="I6462" t="s">
        <v>136</v>
      </c>
      <c r="J6462" t="s">
        <v>137</v>
      </c>
      <c r="K6462" t="s">
        <v>138</v>
      </c>
      <c r="L6462" t="s">
        <v>18458</v>
      </c>
      <c r="M6462" t="s">
        <v>18459</v>
      </c>
      <c r="N6462">
        <v>1.596944444</v>
      </c>
      <c r="O6462">
        <v>0</v>
      </c>
      <c r="P6462">
        <v>8</v>
      </c>
      <c r="Q6462">
        <v>0</v>
      </c>
      <c r="R6462">
        <v>0</v>
      </c>
      <c r="S6462">
        <v>0</v>
      </c>
      <c r="T6462">
        <v>1</v>
      </c>
      <c r="U6462">
        <v>0</v>
      </c>
      <c r="V6462">
        <v>0</v>
      </c>
      <c r="W6462">
        <v>0</v>
      </c>
      <c r="X6462">
        <v>3.6351322987442227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3.6351322987442227</v>
      </c>
    </row>
    <row r="6463" spans="1:31" x14ac:dyDescent="0.25">
      <c r="A6463">
        <v>2356338</v>
      </c>
      <c r="B6463">
        <v>1</v>
      </c>
      <c r="C6463" t="s">
        <v>80</v>
      </c>
      <c r="D6463" t="s">
        <v>82</v>
      </c>
      <c r="E6463" t="s">
        <v>148</v>
      </c>
      <c r="F6463" t="s">
        <v>18460</v>
      </c>
      <c r="G6463" t="s">
        <v>160</v>
      </c>
      <c r="H6463" t="s">
        <v>151</v>
      </c>
      <c r="I6463" t="s">
        <v>136</v>
      </c>
      <c r="J6463" t="s">
        <v>137</v>
      </c>
      <c r="K6463" t="s">
        <v>138</v>
      </c>
      <c r="L6463" t="s">
        <v>18461</v>
      </c>
      <c r="M6463" t="s">
        <v>18462</v>
      </c>
      <c r="N6463">
        <v>1.686388888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2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4.7772003282414524</v>
      </c>
      <c r="AC6463">
        <v>0</v>
      </c>
      <c r="AD6463">
        <v>0</v>
      </c>
      <c r="AE6463">
        <v>4.7772003282414524</v>
      </c>
    </row>
    <row r="6464" spans="1:31" x14ac:dyDescent="0.25">
      <c r="A6464">
        <v>2356089</v>
      </c>
      <c r="B6464">
        <v>1</v>
      </c>
      <c r="C6464" t="s">
        <v>80</v>
      </c>
      <c r="D6464" t="s">
        <v>92</v>
      </c>
      <c r="E6464" t="s">
        <v>148</v>
      </c>
      <c r="F6464" t="s">
        <v>18463</v>
      </c>
      <c r="G6464" t="s">
        <v>160</v>
      </c>
      <c r="H6464" t="s">
        <v>151</v>
      </c>
      <c r="I6464" t="s">
        <v>136</v>
      </c>
      <c r="J6464" t="s">
        <v>137</v>
      </c>
      <c r="K6464" t="s">
        <v>138</v>
      </c>
      <c r="L6464" t="s">
        <v>18464</v>
      </c>
      <c r="M6464" t="s">
        <v>18465</v>
      </c>
      <c r="N6464">
        <v>0.97499999999999998</v>
      </c>
      <c r="O6464">
        <v>0</v>
      </c>
      <c r="P6464">
        <v>1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1.2443824373583949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1.2443824373583949</v>
      </c>
    </row>
    <row r="6465" spans="1:31" x14ac:dyDescent="0.25">
      <c r="A6465">
        <v>2356152</v>
      </c>
      <c r="B6465">
        <v>1</v>
      </c>
      <c r="C6465" t="s">
        <v>81</v>
      </c>
      <c r="D6465" t="s">
        <v>117</v>
      </c>
      <c r="E6465" t="s">
        <v>166</v>
      </c>
      <c r="F6465" t="s">
        <v>18466</v>
      </c>
      <c r="G6465" t="s">
        <v>244</v>
      </c>
      <c r="H6465" t="s">
        <v>135</v>
      </c>
      <c r="I6465" t="s">
        <v>136</v>
      </c>
      <c r="J6465" t="s">
        <v>137</v>
      </c>
      <c r="K6465" t="s">
        <v>245</v>
      </c>
      <c r="L6465" t="s">
        <v>18467</v>
      </c>
      <c r="M6465" t="s">
        <v>18468</v>
      </c>
      <c r="N6465">
        <v>6.2855555550000002</v>
      </c>
      <c r="O6465">
        <v>0</v>
      </c>
      <c r="P6465">
        <v>4672</v>
      </c>
      <c r="Q6465">
        <v>0</v>
      </c>
      <c r="R6465">
        <v>2</v>
      </c>
      <c r="S6465">
        <v>1</v>
      </c>
      <c r="T6465">
        <v>1129</v>
      </c>
      <c r="U6465">
        <v>0</v>
      </c>
      <c r="V6465">
        <v>5</v>
      </c>
      <c r="W6465">
        <v>0</v>
      </c>
      <c r="X6465">
        <v>5864.6172095065849</v>
      </c>
      <c r="Y6465">
        <v>0</v>
      </c>
      <c r="Z6465">
        <v>37.139511732440724</v>
      </c>
      <c r="AA6465">
        <v>15.333709625996999</v>
      </c>
      <c r="AB6465">
        <v>5913.6254936906389</v>
      </c>
      <c r="AC6465">
        <v>0</v>
      </c>
      <c r="AD6465">
        <v>487.3676889897481</v>
      </c>
      <c r="AE6465">
        <v>12318.08361354541</v>
      </c>
    </row>
    <row r="6466" spans="1:31" x14ac:dyDescent="0.25">
      <c r="A6466">
        <v>2356544</v>
      </c>
      <c r="B6466">
        <v>1</v>
      </c>
      <c r="C6466" t="s">
        <v>80</v>
      </c>
      <c r="D6466" t="s">
        <v>101</v>
      </c>
      <c r="E6466" t="s">
        <v>132</v>
      </c>
      <c r="F6466" t="s">
        <v>4087</v>
      </c>
      <c r="G6466" t="s">
        <v>168</v>
      </c>
      <c r="H6466" t="s">
        <v>135</v>
      </c>
      <c r="I6466" t="s">
        <v>136</v>
      </c>
      <c r="J6466" t="s">
        <v>137</v>
      </c>
      <c r="K6466" t="s">
        <v>138</v>
      </c>
      <c r="L6466" t="s">
        <v>18469</v>
      </c>
      <c r="M6466" t="s">
        <v>18470</v>
      </c>
      <c r="N6466">
        <v>0.80138888799999997</v>
      </c>
      <c r="O6466">
        <v>0</v>
      </c>
      <c r="P6466">
        <v>991</v>
      </c>
      <c r="Q6466">
        <v>0</v>
      </c>
      <c r="R6466">
        <v>0</v>
      </c>
      <c r="S6466">
        <v>0</v>
      </c>
      <c r="T6466">
        <v>22</v>
      </c>
      <c r="U6466">
        <v>0</v>
      </c>
      <c r="V6466">
        <v>0</v>
      </c>
      <c r="W6466">
        <v>0</v>
      </c>
      <c r="X6466">
        <v>200.38368111077665</v>
      </c>
      <c r="Y6466">
        <v>0</v>
      </c>
      <c r="Z6466">
        <v>0</v>
      </c>
      <c r="AA6466">
        <v>0</v>
      </c>
      <c r="AB6466">
        <v>29.990941053824177</v>
      </c>
      <c r="AC6466">
        <v>0</v>
      </c>
      <c r="AD6466">
        <v>0</v>
      </c>
      <c r="AE6466">
        <v>230.37462216460082</v>
      </c>
    </row>
    <row r="6467" spans="1:31" x14ac:dyDescent="0.25">
      <c r="A6467">
        <v>2356438</v>
      </c>
      <c r="B6467">
        <v>1</v>
      </c>
      <c r="C6467" t="s">
        <v>81</v>
      </c>
      <c r="D6467" t="s">
        <v>124</v>
      </c>
      <c r="E6467" t="s">
        <v>132</v>
      </c>
      <c r="F6467" t="s">
        <v>18471</v>
      </c>
      <c r="G6467" t="s">
        <v>134</v>
      </c>
      <c r="H6467" t="s">
        <v>135</v>
      </c>
      <c r="I6467" t="s">
        <v>136</v>
      </c>
      <c r="J6467" t="s">
        <v>137</v>
      </c>
      <c r="K6467" t="s">
        <v>138</v>
      </c>
      <c r="L6467" t="s">
        <v>18472</v>
      </c>
      <c r="M6467" t="s">
        <v>18473</v>
      </c>
      <c r="N6467">
        <v>1.1225000000000001</v>
      </c>
      <c r="O6467">
        <v>0</v>
      </c>
      <c r="P6467">
        <v>83</v>
      </c>
      <c r="Q6467">
        <v>0</v>
      </c>
      <c r="R6467">
        <v>0</v>
      </c>
      <c r="S6467">
        <v>0</v>
      </c>
      <c r="T6467">
        <v>2</v>
      </c>
      <c r="U6467">
        <v>0</v>
      </c>
      <c r="V6467">
        <v>0</v>
      </c>
      <c r="W6467">
        <v>0</v>
      </c>
      <c r="X6467">
        <v>29.272232885146778</v>
      </c>
      <c r="Y6467">
        <v>0</v>
      </c>
      <c r="Z6467">
        <v>0</v>
      </c>
      <c r="AA6467">
        <v>0</v>
      </c>
      <c r="AB6467">
        <v>0.223010973941665</v>
      </c>
      <c r="AC6467">
        <v>0</v>
      </c>
      <c r="AD6467">
        <v>0</v>
      </c>
      <c r="AE6467">
        <v>29.495243859088443</v>
      </c>
    </row>
    <row r="6468" spans="1:31" x14ac:dyDescent="0.25">
      <c r="A6468">
        <v>2356444</v>
      </c>
      <c r="B6468">
        <v>1</v>
      </c>
      <c r="C6468" t="s">
        <v>80</v>
      </c>
      <c r="D6468" t="s">
        <v>85</v>
      </c>
      <c r="E6468" t="s">
        <v>320</v>
      </c>
      <c r="F6468" t="s">
        <v>18474</v>
      </c>
      <c r="G6468" t="s">
        <v>328</v>
      </c>
      <c r="H6468" t="s">
        <v>2280</v>
      </c>
      <c r="I6468" t="s">
        <v>136</v>
      </c>
      <c r="J6468" t="s">
        <v>137</v>
      </c>
      <c r="K6468" t="s">
        <v>138</v>
      </c>
      <c r="L6468" t="s">
        <v>18475</v>
      </c>
      <c r="M6468" t="s">
        <v>18476</v>
      </c>
      <c r="N6468">
        <v>5.9722221999999998E-2</v>
      </c>
      <c r="O6468">
        <v>0</v>
      </c>
      <c r="P6468">
        <v>11930</v>
      </c>
      <c r="Q6468">
        <v>0</v>
      </c>
      <c r="R6468">
        <v>0</v>
      </c>
      <c r="S6468">
        <v>1</v>
      </c>
      <c r="T6468">
        <v>727</v>
      </c>
      <c r="U6468">
        <v>0</v>
      </c>
      <c r="V6468">
        <v>0</v>
      </c>
      <c r="W6468">
        <v>0</v>
      </c>
      <c r="X6468">
        <v>327.37543749991801</v>
      </c>
      <c r="Y6468">
        <v>0</v>
      </c>
      <c r="Z6468">
        <v>0</v>
      </c>
      <c r="AA6468">
        <v>13.900380268460388</v>
      </c>
      <c r="AB6468">
        <v>75.267385335432536</v>
      </c>
      <c r="AC6468">
        <v>0</v>
      </c>
      <c r="AD6468">
        <v>0</v>
      </c>
      <c r="AE6468">
        <v>416.54320310381092</v>
      </c>
    </row>
    <row r="6469" spans="1:31" x14ac:dyDescent="0.25">
      <c r="A6469">
        <v>2356335</v>
      </c>
      <c r="B6469">
        <v>1</v>
      </c>
      <c r="C6469" t="s">
        <v>80</v>
      </c>
      <c r="D6469" t="s">
        <v>104</v>
      </c>
      <c r="E6469" t="s">
        <v>154</v>
      </c>
      <c r="F6469" t="s">
        <v>17131</v>
      </c>
      <c r="G6469" t="s">
        <v>156</v>
      </c>
      <c r="H6469" t="s">
        <v>151</v>
      </c>
      <c r="I6469" t="s">
        <v>136</v>
      </c>
      <c r="J6469" t="s">
        <v>137</v>
      </c>
      <c r="K6469" t="s">
        <v>138</v>
      </c>
      <c r="L6469" t="s">
        <v>18477</v>
      </c>
      <c r="M6469" t="s">
        <v>18478</v>
      </c>
      <c r="N6469">
        <v>0.98305555499999997</v>
      </c>
      <c r="O6469">
        <v>0</v>
      </c>
      <c r="P6469">
        <v>377</v>
      </c>
      <c r="Q6469">
        <v>0</v>
      </c>
      <c r="R6469">
        <v>1</v>
      </c>
      <c r="S6469">
        <v>0</v>
      </c>
      <c r="T6469">
        <v>65</v>
      </c>
      <c r="U6469">
        <v>0</v>
      </c>
      <c r="V6469">
        <v>0</v>
      </c>
      <c r="W6469">
        <v>0</v>
      </c>
      <c r="X6469">
        <v>114.83292097893312</v>
      </c>
      <c r="Y6469">
        <v>0</v>
      </c>
      <c r="Z6469">
        <v>9.1429263925177237E-2</v>
      </c>
      <c r="AA6469">
        <v>0</v>
      </c>
      <c r="AB6469">
        <v>95.072038294911223</v>
      </c>
      <c r="AC6469">
        <v>0</v>
      </c>
      <c r="AD6469">
        <v>0</v>
      </c>
      <c r="AE6469">
        <v>209.99638853776952</v>
      </c>
    </row>
    <row r="6470" spans="1:31" x14ac:dyDescent="0.25">
      <c r="A6470">
        <v>2356258</v>
      </c>
      <c r="B6470">
        <v>1</v>
      </c>
      <c r="C6470" t="s">
        <v>80</v>
      </c>
      <c r="D6470" t="s">
        <v>94</v>
      </c>
      <c r="E6470" t="s">
        <v>166</v>
      </c>
      <c r="F6470" t="s">
        <v>18479</v>
      </c>
      <c r="G6470" t="s">
        <v>244</v>
      </c>
      <c r="H6470" t="s">
        <v>135</v>
      </c>
      <c r="I6470" t="s">
        <v>136</v>
      </c>
      <c r="J6470" t="s">
        <v>137</v>
      </c>
      <c r="K6470" t="s">
        <v>245</v>
      </c>
      <c r="L6470" t="s">
        <v>18480</v>
      </c>
      <c r="M6470" t="s">
        <v>18481</v>
      </c>
      <c r="N6470">
        <v>4.9850000000000003</v>
      </c>
      <c r="O6470">
        <v>0</v>
      </c>
      <c r="P6470">
        <v>510</v>
      </c>
      <c r="Q6470">
        <v>4</v>
      </c>
      <c r="R6470">
        <v>46</v>
      </c>
      <c r="S6470">
        <v>3</v>
      </c>
      <c r="T6470">
        <v>47</v>
      </c>
      <c r="U6470">
        <v>2</v>
      </c>
      <c r="V6470">
        <v>0</v>
      </c>
      <c r="W6470">
        <v>0</v>
      </c>
      <c r="X6470">
        <v>460.40894329574849</v>
      </c>
      <c r="Y6470">
        <v>107.64594970554711</v>
      </c>
      <c r="Z6470">
        <v>527.30637319568939</v>
      </c>
      <c r="AA6470">
        <v>40.184902705246188</v>
      </c>
      <c r="AB6470">
        <v>230.73761361266253</v>
      </c>
      <c r="AC6470">
        <v>154.27577338940907</v>
      </c>
      <c r="AD6470">
        <v>0</v>
      </c>
      <c r="AE6470">
        <v>1520.5595559043029</v>
      </c>
    </row>
    <row r="6471" spans="1:31" x14ac:dyDescent="0.25">
      <c r="A6471">
        <v>2356504</v>
      </c>
      <c r="B6471">
        <v>1</v>
      </c>
      <c r="C6471" t="s">
        <v>80</v>
      </c>
      <c r="D6471" t="s">
        <v>93</v>
      </c>
      <c r="E6471" t="s">
        <v>148</v>
      </c>
      <c r="F6471" t="s">
        <v>18482</v>
      </c>
      <c r="G6471" t="s">
        <v>160</v>
      </c>
      <c r="H6471" t="s">
        <v>151</v>
      </c>
      <c r="I6471" t="s">
        <v>136</v>
      </c>
      <c r="J6471" t="s">
        <v>137</v>
      </c>
      <c r="K6471" t="s">
        <v>138</v>
      </c>
      <c r="L6471" t="s">
        <v>18483</v>
      </c>
      <c r="M6471" t="s">
        <v>18484</v>
      </c>
      <c r="N6471">
        <v>3.7194444440000001</v>
      </c>
      <c r="O6471">
        <v>0</v>
      </c>
      <c r="P6471">
        <v>0</v>
      </c>
      <c r="Q6471">
        <v>0</v>
      </c>
      <c r="R6471">
        <v>1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3.7022471497786311</v>
      </c>
      <c r="AA6471">
        <v>0</v>
      </c>
      <c r="AB6471">
        <v>0</v>
      </c>
      <c r="AC6471">
        <v>0</v>
      </c>
      <c r="AD6471">
        <v>0</v>
      </c>
      <c r="AE6471">
        <v>3.7022471497786311</v>
      </c>
    </row>
    <row r="6472" spans="1:31" x14ac:dyDescent="0.25">
      <c r="A6472">
        <v>2356527</v>
      </c>
      <c r="B6472">
        <v>1</v>
      </c>
      <c r="C6472" t="s">
        <v>80</v>
      </c>
      <c r="D6472" t="s">
        <v>105</v>
      </c>
      <c r="E6472" t="s">
        <v>148</v>
      </c>
      <c r="F6472" t="s">
        <v>18485</v>
      </c>
      <c r="G6472" t="s">
        <v>160</v>
      </c>
      <c r="H6472" t="s">
        <v>151</v>
      </c>
      <c r="I6472" t="s">
        <v>136</v>
      </c>
      <c r="J6472" t="s">
        <v>137</v>
      </c>
      <c r="K6472" t="s">
        <v>138</v>
      </c>
      <c r="L6472" t="s">
        <v>18486</v>
      </c>
      <c r="M6472" t="s">
        <v>18487</v>
      </c>
      <c r="N6472">
        <v>2.031666666</v>
      </c>
      <c r="O6472">
        <v>0</v>
      </c>
      <c r="P6472">
        <v>7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4.1528522827550152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4.1528522827550152</v>
      </c>
    </row>
    <row r="6473" spans="1:31" x14ac:dyDescent="0.25">
      <c r="A6473">
        <v>2356172</v>
      </c>
      <c r="B6473">
        <v>1</v>
      </c>
      <c r="C6473" t="s">
        <v>80</v>
      </c>
      <c r="D6473" t="s">
        <v>110</v>
      </c>
      <c r="E6473" t="s">
        <v>154</v>
      </c>
      <c r="F6473" t="s">
        <v>18488</v>
      </c>
      <c r="G6473" t="s">
        <v>252</v>
      </c>
      <c r="H6473" t="s">
        <v>151</v>
      </c>
      <c r="I6473" t="s">
        <v>136</v>
      </c>
      <c r="J6473" t="s">
        <v>137</v>
      </c>
      <c r="K6473" t="s">
        <v>245</v>
      </c>
      <c r="L6473" t="s">
        <v>18489</v>
      </c>
      <c r="M6473" t="s">
        <v>18490</v>
      </c>
      <c r="N6473">
        <v>4.1241666659999998</v>
      </c>
      <c r="O6473">
        <v>0</v>
      </c>
      <c r="P6473">
        <v>365</v>
      </c>
      <c r="Q6473">
        <v>0</v>
      </c>
      <c r="R6473">
        <v>0</v>
      </c>
      <c r="S6473">
        <v>0</v>
      </c>
      <c r="T6473">
        <v>234</v>
      </c>
      <c r="U6473">
        <v>0</v>
      </c>
      <c r="V6473">
        <v>0</v>
      </c>
      <c r="W6473">
        <v>0</v>
      </c>
      <c r="X6473">
        <v>696.66425332134384</v>
      </c>
      <c r="Y6473">
        <v>0</v>
      </c>
      <c r="Z6473">
        <v>0</v>
      </c>
      <c r="AA6473">
        <v>0</v>
      </c>
      <c r="AB6473">
        <v>1480.7080022932896</v>
      </c>
      <c r="AC6473">
        <v>0</v>
      </c>
      <c r="AD6473">
        <v>0</v>
      </c>
      <c r="AE6473">
        <v>2177.3722556146336</v>
      </c>
    </row>
    <row r="6474" spans="1:31" x14ac:dyDescent="0.25">
      <c r="A6474">
        <v>2356584</v>
      </c>
      <c r="B6474">
        <v>1</v>
      </c>
      <c r="C6474" t="s">
        <v>80</v>
      </c>
      <c r="D6474" t="s">
        <v>102</v>
      </c>
      <c r="E6474" t="s">
        <v>132</v>
      </c>
      <c r="F6474" t="s">
        <v>18491</v>
      </c>
      <c r="G6474" t="s">
        <v>142</v>
      </c>
      <c r="H6474" t="s">
        <v>135</v>
      </c>
      <c r="I6474" t="s">
        <v>136</v>
      </c>
      <c r="J6474" t="s">
        <v>137</v>
      </c>
      <c r="K6474" t="s">
        <v>138</v>
      </c>
      <c r="L6474" t="s">
        <v>18492</v>
      </c>
      <c r="M6474" t="s">
        <v>18493</v>
      </c>
      <c r="N6474">
        <v>1.4494444440000001</v>
      </c>
      <c r="O6474">
        <v>0</v>
      </c>
      <c r="P6474">
        <v>49</v>
      </c>
      <c r="Q6474">
        <v>0</v>
      </c>
      <c r="R6474">
        <v>0</v>
      </c>
      <c r="S6474">
        <v>0</v>
      </c>
      <c r="T6474">
        <v>2</v>
      </c>
      <c r="U6474">
        <v>0</v>
      </c>
      <c r="V6474">
        <v>0</v>
      </c>
      <c r="W6474">
        <v>0</v>
      </c>
      <c r="X6474">
        <v>12.418019543762481</v>
      </c>
      <c r="Y6474">
        <v>0</v>
      </c>
      <c r="Z6474">
        <v>0</v>
      </c>
      <c r="AA6474">
        <v>0</v>
      </c>
      <c r="AB6474">
        <v>5.4191446837355919</v>
      </c>
      <c r="AC6474">
        <v>0</v>
      </c>
      <c r="AD6474">
        <v>0</v>
      </c>
      <c r="AE6474">
        <v>17.837164227498072</v>
      </c>
    </row>
    <row r="6475" spans="1:31" x14ac:dyDescent="0.25">
      <c r="A6475">
        <v>2356129</v>
      </c>
      <c r="B6475">
        <v>1</v>
      </c>
      <c r="C6475" t="s">
        <v>80</v>
      </c>
      <c r="D6475" t="s">
        <v>85</v>
      </c>
      <c r="E6475" t="s">
        <v>175</v>
      </c>
      <c r="F6475" t="s">
        <v>18494</v>
      </c>
      <c r="G6475" t="s">
        <v>156</v>
      </c>
      <c r="H6475" t="s">
        <v>151</v>
      </c>
      <c r="I6475" t="s">
        <v>136</v>
      </c>
      <c r="J6475" t="s">
        <v>137</v>
      </c>
      <c r="K6475" t="s">
        <v>138</v>
      </c>
      <c r="L6475" t="s">
        <v>18495</v>
      </c>
      <c r="M6475" t="s">
        <v>18496</v>
      </c>
      <c r="N6475">
        <v>0.28666666600000001</v>
      </c>
      <c r="O6475">
        <v>0</v>
      </c>
      <c r="P6475">
        <v>5</v>
      </c>
      <c r="Q6475">
        <v>0</v>
      </c>
      <c r="R6475">
        <v>0</v>
      </c>
      <c r="S6475">
        <v>0</v>
      </c>
      <c r="T6475">
        <v>6</v>
      </c>
      <c r="U6475">
        <v>0</v>
      </c>
      <c r="V6475">
        <v>0</v>
      </c>
      <c r="W6475">
        <v>0</v>
      </c>
      <c r="X6475">
        <v>0.2180194245450667</v>
      </c>
      <c r="Y6475">
        <v>0</v>
      </c>
      <c r="Z6475">
        <v>0</v>
      </c>
      <c r="AA6475">
        <v>0</v>
      </c>
      <c r="AB6475">
        <v>0.30262365259925339</v>
      </c>
      <c r="AC6475">
        <v>0</v>
      </c>
      <c r="AD6475">
        <v>0</v>
      </c>
      <c r="AE6475">
        <v>0.52064307714432012</v>
      </c>
    </row>
    <row r="6476" spans="1:31" x14ac:dyDescent="0.25">
      <c r="A6476">
        <v>2356106</v>
      </c>
      <c r="B6476">
        <v>1</v>
      </c>
      <c r="C6476" t="s">
        <v>80</v>
      </c>
      <c r="D6476" t="s">
        <v>93</v>
      </c>
      <c r="E6476" t="s">
        <v>225</v>
      </c>
      <c r="F6476" t="s">
        <v>18497</v>
      </c>
      <c r="G6476" t="s">
        <v>219</v>
      </c>
      <c r="H6476" t="s">
        <v>151</v>
      </c>
      <c r="I6476" t="s">
        <v>136</v>
      </c>
      <c r="J6476" t="s">
        <v>137</v>
      </c>
      <c r="K6476" t="s">
        <v>138</v>
      </c>
      <c r="L6476" t="s">
        <v>18498</v>
      </c>
      <c r="M6476" t="s">
        <v>18499</v>
      </c>
      <c r="N6476">
        <v>1.041388888</v>
      </c>
      <c r="O6476">
        <v>0</v>
      </c>
      <c r="P6476">
        <v>1</v>
      </c>
      <c r="Q6476">
        <v>0</v>
      </c>
      <c r="R6476">
        <v>3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3.6088906591133341E-2</v>
      </c>
      <c r="Y6476">
        <v>0</v>
      </c>
      <c r="Z6476">
        <v>8.0140321913429773</v>
      </c>
      <c r="AA6476">
        <v>0</v>
      </c>
      <c r="AB6476">
        <v>0</v>
      </c>
      <c r="AC6476">
        <v>0</v>
      </c>
      <c r="AD6476">
        <v>0</v>
      </c>
      <c r="AE6476">
        <v>8.0501210979341113</v>
      </c>
    </row>
    <row r="6477" spans="1:31" x14ac:dyDescent="0.25">
      <c r="A6477">
        <v>2356647</v>
      </c>
      <c r="B6477">
        <v>1</v>
      </c>
      <c r="C6477" t="s">
        <v>80</v>
      </c>
      <c r="D6477" t="s">
        <v>105</v>
      </c>
      <c r="E6477" t="s">
        <v>148</v>
      </c>
      <c r="F6477" t="s">
        <v>18500</v>
      </c>
      <c r="G6477" t="s">
        <v>240</v>
      </c>
      <c r="H6477" t="s">
        <v>151</v>
      </c>
      <c r="I6477" t="s">
        <v>136</v>
      </c>
      <c r="J6477" t="s">
        <v>137</v>
      </c>
      <c r="K6477" t="s">
        <v>138</v>
      </c>
      <c r="L6477" t="s">
        <v>18501</v>
      </c>
      <c r="M6477" t="s">
        <v>18502</v>
      </c>
      <c r="N6477">
        <v>4.9552777770000001</v>
      </c>
      <c r="O6477">
        <v>0</v>
      </c>
      <c r="P6477">
        <v>3</v>
      </c>
      <c r="Q6477">
        <v>0</v>
      </c>
      <c r="R6477">
        <v>0</v>
      </c>
      <c r="S6477">
        <v>0</v>
      </c>
      <c r="T6477">
        <v>3</v>
      </c>
      <c r="U6477">
        <v>0</v>
      </c>
      <c r="V6477">
        <v>0</v>
      </c>
      <c r="W6477">
        <v>0</v>
      </c>
      <c r="X6477">
        <v>13.06801232211888</v>
      </c>
      <c r="Y6477">
        <v>0</v>
      </c>
      <c r="Z6477">
        <v>0</v>
      </c>
      <c r="AA6477">
        <v>0</v>
      </c>
      <c r="AB6477">
        <v>1.6977351989230636</v>
      </c>
      <c r="AC6477">
        <v>0</v>
      </c>
      <c r="AD6477">
        <v>0</v>
      </c>
      <c r="AE6477">
        <v>14.765747521041945</v>
      </c>
    </row>
    <row r="6478" spans="1:31" x14ac:dyDescent="0.25">
      <c r="A6478">
        <v>2356341</v>
      </c>
      <c r="B6478">
        <v>1</v>
      </c>
      <c r="C6478" t="s">
        <v>80</v>
      </c>
      <c r="D6478" t="s">
        <v>99</v>
      </c>
      <c r="E6478" t="s">
        <v>132</v>
      </c>
      <c r="F6478" t="s">
        <v>18503</v>
      </c>
      <c r="G6478" t="s">
        <v>328</v>
      </c>
      <c r="H6478" t="s">
        <v>135</v>
      </c>
      <c r="I6478" t="s">
        <v>136</v>
      </c>
      <c r="J6478" t="s">
        <v>137</v>
      </c>
      <c r="K6478" t="s">
        <v>245</v>
      </c>
      <c r="L6478" t="s">
        <v>18504</v>
      </c>
      <c r="M6478" t="s">
        <v>18505</v>
      </c>
      <c r="N6478">
        <v>0.34305555500000001</v>
      </c>
      <c r="O6478">
        <v>0</v>
      </c>
      <c r="P6478">
        <v>63</v>
      </c>
      <c r="Q6478">
        <v>0</v>
      </c>
      <c r="R6478">
        <v>1</v>
      </c>
      <c r="S6478">
        <v>0</v>
      </c>
      <c r="T6478">
        <v>6</v>
      </c>
      <c r="U6478">
        <v>0</v>
      </c>
      <c r="V6478">
        <v>1</v>
      </c>
      <c r="W6478">
        <v>0</v>
      </c>
      <c r="X6478">
        <v>4.9588947398410346</v>
      </c>
      <c r="Y6478">
        <v>0</v>
      </c>
      <c r="Z6478">
        <v>0.16147685333180559</v>
      </c>
      <c r="AA6478">
        <v>0</v>
      </c>
      <c r="AB6478">
        <v>1.2661235717227499</v>
      </c>
      <c r="AC6478">
        <v>0</v>
      </c>
      <c r="AD6478">
        <v>58.965650876177513</v>
      </c>
      <c r="AE6478">
        <v>65.352146041073098</v>
      </c>
    </row>
    <row r="6479" spans="1:31" x14ac:dyDescent="0.25">
      <c r="A6479">
        <v>2356590</v>
      </c>
      <c r="B6479">
        <v>1</v>
      </c>
      <c r="C6479" t="s">
        <v>80</v>
      </c>
      <c r="D6479" t="s">
        <v>103</v>
      </c>
      <c r="E6479" t="s">
        <v>148</v>
      </c>
      <c r="F6479" t="s">
        <v>18506</v>
      </c>
      <c r="G6479" t="s">
        <v>160</v>
      </c>
      <c r="H6479" t="s">
        <v>151</v>
      </c>
      <c r="I6479" t="s">
        <v>136</v>
      </c>
      <c r="J6479" t="s">
        <v>137</v>
      </c>
      <c r="K6479" t="s">
        <v>138</v>
      </c>
      <c r="L6479" t="s">
        <v>18507</v>
      </c>
      <c r="M6479" t="s">
        <v>18508</v>
      </c>
      <c r="N6479">
        <v>2.1811111109999999</v>
      </c>
      <c r="O6479">
        <v>0</v>
      </c>
      <c r="P6479">
        <v>3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2.70981283070636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2.70981283070636</v>
      </c>
    </row>
    <row r="6480" spans="1:31" x14ac:dyDescent="0.25">
      <c r="A6480">
        <v>2356441</v>
      </c>
      <c r="B6480">
        <v>1</v>
      </c>
      <c r="C6480" t="s">
        <v>80</v>
      </c>
      <c r="D6480" t="s">
        <v>104</v>
      </c>
      <c r="E6480" t="s">
        <v>171</v>
      </c>
      <c r="F6480" t="s">
        <v>212</v>
      </c>
      <c r="G6480" t="s">
        <v>168</v>
      </c>
      <c r="H6480" t="s">
        <v>135</v>
      </c>
      <c r="I6480" t="s">
        <v>136</v>
      </c>
      <c r="J6480" t="s">
        <v>137</v>
      </c>
      <c r="K6480" t="s">
        <v>138</v>
      </c>
      <c r="L6480" t="s">
        <v>18509</v>
      </c>
      <c r="M6480" t="s">
        <v>18510</v>
      </c>
      <c r="N6480">
        <v>0.58222222199999996</v>
      </c>
      <c r="O6480">
        <v>0</v>
      </c>
      <c r="P6480">
        <v>0</v>
      </c>
      <c r="Q6480">
        <v>0</v>
      </c>
      <c r="R6480">
        <v>0</v>
      </c>
      <c r="S6480">
        <v>1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1.7389996830651779</v>
      </c>
      <c r="AB6480">
        <v>0</v>
      </c>
      <c r="AC6480">
        <v>0</v>
      </c>
      <c r="AD6480">
        <v>0</v>
      </c>
      <c r="AE6480">
        <v>1.7389996830651779</v>
      </c>
    </row>
    <row r="6481" spans="1:31" x14ac:dyDescent="0.25">
      <c r="A6481">
        <v>2356307</v>
      </c>
      <c r="B6481">
        <v>1</v>
      </c>
      <c r="C6481" t="s">
        <v>80</v>
      </c>
      <c r="D6481" t="s">
        <v>106</v>
      </c>
      <c r="E6481" t="s">
        <v>148</v>
      </c>
      <c r="F6481" t="s">
        <v>18511</v>
      </c>
      <c r="G6481" t="s">
        <v>160</v>
      </c>
      <c r="H6481" t="s">
        <v>151</v>
      </c>
      <c r="I6481" t="s">
        <v>136</v>
      </c>
      <c r="J6481" t="s">
        <v>137</v>
      </c>
      <c r="K6481" t="s">
        <v>138</v>
      </c>
      <c r="L6481" t="s">
        <v>18512</v>
      </c>
      <c r="M6481" t="s">
        <v>18513</v>
      </c>
      <c r="N6481">
        <v>2.3847222220000002</v>
      </c>
      <c r="O6481">
        <v>0</v>
      </c>
      <c r="P6481">
        <v>1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</row>
    <row r="6482" spans="1:31" x14ac:dyDescent="0.25">
      <c r="A6482">
        <v>2356384</v>
      </c>
      <c r="B6482">
        <v>1</v>
      </c>
      <c r="C6482" t="s">
        <v>81</v>
      </c>
      <c r="D6482" t="s">
        <v>127</v>
      </c>
      <c r="E6482" t="s">
        <v>154</v>
      </c>
      <c r="F6482" t="s">
        <v>16051</v>
      </c>
      <c r="G6482" t="s">
        <v>299</v>
      </c>
      <c r="H6482" t="s">
        <v>151</v>
      </c>
      <c r="I6482" t="s">
        <v>136</v>
      </c>
      <c r="J6482" t="s">
        <v>137</v>
      </c>
      <c r="K6482" t="s">
        <v>138</v>
      </c>
      <c r="L6482" t="s">
        <v>18514</v>
      </c>
      <c r="M6482" t="s">
        <v>18515</v>
      </c>
      <c r="N6482">
        <v>1.1030555550000001</v>
      </c>
      <c r="O6482">
        <v>0</v>
      </c>
      <c r="P6482">
        <v>173</v>
      </c>
      <c r="Q6482">
        <v>0</v>
      </c>
      <c r="R6482">
        <v>25</v>
      </c>
      <c r="S6482">
        <v>0</v>
      </c>
      <c r="T6482">
        <v>17</v>
      </c>
      <c r="U6482">
        <v>0</v>
      </c>
      <c r="V6482">
        <v>0</v>
      </c>
      <c r="W6482">
        <v>0</v>
      </c>
      <c r="X6482">
        <v>75.972678522630787</v>
      </c>
      <c r="Y6482">
        <v>0</v>
      </c>
      <c r="Z6482">
        <v>33.855948180145354</v>
      </c>
      <c r="AA6482">
        <v>0</v>
      </c>
      <c r="AB6482">
        <v>3.7051260986338748</v>
      </c>
      <c r="AC6482">
        <v>0</v>
      </c>
      <c r="AD6482">
        <v>0</v>
      </c>
      <c r="AE6482">
        <v>113.53375280141002</v>
      </c>
    </row>
    <row r="6483" spans="1:31" x14ac:dyDescent="0.25">
      <c r="A6483">
        <v>2356284</v>
      </c>
      <c r="B6483">
        <v>1</v>
      </c>
      <c r="C6483" t="s">
        <v>81</v>
      </c>
      <c r="D6483" t="s">
        <v>128</v>
      </c>
      <c r="E6483" t="s">
        <v>148</v>
      </c>
      <c r="F6483" t="s">
        <v>18516</v>
      </c>
      <c r="G6483" t="s">
        <v>150</v>
      </c>
      <c r="H6483" t="s">
        <v>151</v>
      </c>
      <c r="I6483" t="s">
        <v>136</v>
      </c>
      <c r="J6483" t="s">
        <v>137</v>
      </c>
      <c r="K6483" t="s">
        <v>138</v>
      </c>
      <c r="L6483" t="s">
        <v>18517</v>
      </c>
      <c r="M6483" t="s">
        <v>18518</v>
      </c>
      <c r="N6483">
        <v>5.5077777770000003</v>
      </c>
      <c r="O6483">
        <v>0</v>
      </c>
      <c r="P6483">
        <v>15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23.90050499419872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23.90050499419872</v>
      </c>
    </row>
    <row r="6484" spans="1:31" x14ac:dyDescent="0.25">
      <c r="A6484">
        <v>2356430</v>
      </c>
      <c r="B6484">
        <v>1</v>
      </c>
      <c r="C6484" t="s">
        <v>81</v>
      </c>
      <c r="D6484" t="s">
        <v>112</v>
      </c>
      <c r="E6484" t="s">
        <v>148</v>
      </c>
      <c r="F6484" t="s">
        <v>18519</v>
      </c>
      <c r="G6484" t="s">
        <v>150</v>
      </c>
      <c r="H6484" t="s">
        <v>151</v>
      </c>
      <c r="I6484" t="s">
        <v>136</v>
      </c>
      <c r="J6484" t="s">
        <v>137</v>
      </c>
      <c r="K6484" t="s">
        <v>138</v>
      </c>
      <c r="L6484" t="s">
        <v>18520</v>
      </c>
      <c r="M6484" t="s">
        <v>18521</v>
      </c>
      <c r="N6484">
        <v>1.7966666659999999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1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1.8607159527052051</v>
      </c>
      <c r="AC6484">
        <v>0</v>
      </c>
      <c r="AD6484">
        <v>0</v>
      </c>
      <c r="AE6484">
        <v>1.8607159527052051</v>
      </c>
    </row>
    <row r="6485" spans="1:31" x14ac:dyDescent="0.25">
      <c r="A6485">
        <v>2356453</v>
      </c>
      <c r="B6485">
        <v>1</v>
      </c>
      <c r="C6485" t="s">
        <v>81</v>
      </c>
      <c r="D6485" t="s">
        <v>117</v>
      </c>
      <c r="E6485" t="s">
        <v>171</v>
      </c>
      <c r="F6485" t="s">
        <v>18522</v>
      </c>
      <c r="G6485" t="s">
        <v>244</v>
      </c>
      <c r="H6485" t="s">
        <v>135</v>
      </c>
      <c r="I6485" t="s">
        <v>136</v>
      </c>
      <c r="J6485" t="s">
        <v>137</v>
      </c>
      <c r="K6485" t="s">
        <v>245</v>
      </c>
      <c r="L6485" t="s">
        <v>18468</v>
      </c>
      <c r="M6485" t="s">
        <v>18523</v>
      </c>
      <c r="N6485">
        <v>3.0219444439999998</v>
      </c>
      <c r="O6485">
        <v>0</v>
      </c>
      <c r="P6485">
        <v>614</v>
      </c>
      <c r="Q6485">
        <v>0</v>
      </c>
      <c r="R6485">
        <v>0</v>
      </c>
      <c r="S6485">
        <v>0</v>
      </c>
      <c r="T6485">
        <v>754</v>
      </c>
      <c r="U6485">
        <v>0</v>
      </c>
      <c r="V6485">
        <v>3</v>
      </c>
      <c r="W6485">
        <v>0</v>
      </c>
      <c r="X6485">
        <v>366.99558784379911</v>
      </c>
      <c r="Y6485">
        <v>0</v>
      </c>
      <c r="Z6485">
        <v>0</v>
      </c>
      <c r="AA6485">
        <v>0</v>
      </c>
      <c r="AB6485">
        <v>1391.7795593082433</v>
      </c>
      <c r="AC6485">
        <v>0</v>
      </c>
      <c r="AD6485">
        <v>120.27709836219613</v>
      </c>
      <c r="AE6485">
        <v>1879.0522455142384</v>
      </c>
    </row>
    <row r="6486" spans="1:31" x14ac:dyDescent="0.25">
      <c r="A6486">
        <v>2356576</v>
      </c>
      <c r="B6486">
        <v>1</v>
      </c>
      <c r="C6486" t="s">
        <v>81</v>
      </c>
      <c r="D6486" t="s">
        <v>114</v>
      </c>
      <c r="E6486" t="s">
        <v>225</v>
      </c>
      <c r="F6486" t="s">
        <v>18524</v>
      </c>
      <c r="G6486" t="s">
        <v>219</v>
      </c>
      <c r="H6486" t="s">
        <v>151</v>
      </c>
      <c r="I6486" t="s">
        <v>136</v>
      </c>
      <c r="J6486" t="s">
        <v>137</v>
      </c>
      <c r="K6486" t="s">
        <v>138</v>
      </c>
      <c r="L6486" t="s">
        <v>18525</v>
      </c>
      <c r="M6486" t="s">
        <v>18526</v>
      </c>
      <c r="N6486">
        <v>2.176666666</v>
      </c>
      <c r="O6486">
        <v>0</v>
      </c>
      <c r="P6486">
        <v>0</v>
      </c>
      <c r="Q6486">
        <v>0</v>
      </c>
      <c r="R6486">
        <v>6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0.1935763525109622</v>
      </c>
      <c r="AA6486">
        <v>0</v>
      </c>
      <c r="AB6486">
        <v>0</v>
      </c>
      <c r="AC6486">
        <v>0</v>
      </c>
      <c r="AD6486">
        <v>0</v>
      </c>
      <c r="AE6486">
        <v>0.1935763525109622</v>
      </c>
    </row>
    <row r="6487" spans="1:31" x14ac:dyDescent="0.25">
      <c r="A6487">
        <v>2356115</v>
      </c>
      <c r="B6487">
        <v>1</v>
      </c>
      <c r="C6487" t="s">
        <v>80</v>
      </c>
      <c r="D6487" t="s">
        <v>88</v>
      </c>
      <c r="E6487" t="s">
        <v>320</v>
      </c>
      <c r="F6487" t="s">
        <v>1426</v>
      </c>
      <c r="G6487" t="s">
        <v>816</v>
      </c>
      <c r="H6487" t="s">
        <v>135</v>
      </c>
      <c r="I6487" t="s">
        <v>136</v>
      </c>
      <c r="J6487" t="s">
        <v>137</v>
      </c>
      <c r="K6487" t="s">
        <v>138</v>
      </c>
      <c r="L6487" t="s">
        <v>18527</v>
      </c>
      <c r="M6487" t="s">
        <v>18528</v>
      </c>
      <c r="N6487">
        <v>3.5977777770000001</v>
      </c>
      <c r="O6487">
        <v>0</v>
      </c>
      <c r="P6487">
        <v>0</v>
      </c>
      <c r="Q6487">
        <v>0</v>
      </c>
      <c r="R6487">
        <v>0</v>
      </c>
      <c r="S6487">
        <v>2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14.9464063693173</v>
      </c>
      <c r="AB6487">
        <v>0</v>
      </c>
      <c r="AC6487">
        <v>0</v>
      </c>
      <c r="AD6487">
        <v>0</v>
      </c>
      <c r="AE6487">
        <v>14.9464063693173</v>
      </c>
    </row>
    <row r="6488" spans="1:31" x14ac:dyDescent="0.25">
      <c r="A6488">
        <v>2356616</v>
      </c>
      <c r="B6488">
        <v>1</v>
      </c>
      <c r="C6488" t="s">
        <v>80</v>
      </c>
      <c r="D6488" t="s">
        <v>97</v>
      </c>
      <c r="E6488" t="s">
        <v>148</v>
      </c>
      <c r="F6488" t="s">
        <v>18529</v>
      </c>
      <c r="G6488" t="s">
        <v>160</v>
      </c>
      <c r="H6488" t="s">
        <v>151</v>
      </c>
      <c r="I6488" t="s">
        <v>136</v>
      </c>
      <c r="J6488" t="s">
        <v>137</v>
      </c>
      <c r="K6488" t="s">
        <v>138</v>
      </c>
      <c r="L6488" t="s">
        <v>18530</v>
      </c>
      <c r="M6488" t="s">
        <v>18531</v>
      </c>
      <c r="N6488">
        <v>2.741944444</v>
      </c>
      <c r="O6488">
        <v>0</v>
      </c>
      <c r="P6488">
        <v>1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1.4169619168664769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1.4169619168664769</v>
      </c>
    </row>
    <row r="6489" spans="1:31" x14ac:dyDescent="0.25">
      <c r="A6489">
        <v>2356536</v>
      </c>
      <c r="B6489">
        <v>1</v>
      </c>
      <c r="C6489" t="s">
        <v>80</v>
      </c>
      <c r="D6489" t="s">
        <v>88</v>
      </c>
      <c r="E6489" t="s">
        <v>132</v>
      </c>
      <c r="F6489" t="s">
        <v>18532</v>
      </c>
      <c r="G6489" t="s">
        <v>244</v>
      </c>
      <c r="H6489" t="s">
        <v>135</v>
      </c>
      <c r="I6489" t="s">
        <v>136</v>
      </c>
      <c r="J6489" t="s">
        <v>137</v>
      </c>
      <c r="K6489" t="s">
        <v>245</v>
      </c>
      <c r="L6489" t="s">
        <v>18533</v>
      </c>
      <c r="M6489" t="s">
        <v>18534</v>
      </c>
      <c r="N6489">
        <v>2.8</v>
      </c>
      <c r="O6489">
        <v>0</v>
      </c>
      <c r="P6489">
        <v>800</v>
      </c>
      <c r="Q6489">
        <v>0</v>
      </c>
      <c r="R6489">
        <v>0</v>
      </c>
      <c r="S6489">
        <v>0</v>
      </c>
      <c r="T6489">
        <v>85</v>
      </c>
      <c r="U6489">
        <v>0</v>
      </c>
      <c r="V6489">
        <v>0</v>
      </c>
      <c r="W6489">
        <v>0</v>
      </c>
      <c r="X6489">
        <v>977.20119754784093</v>
      </c>
      <c r="Y6489">
        <v>0</v>
      </c>
      <c r="Z6489">
        <v>0</v>
      </c>
      <c r="AA6489">
        <v>0</v>
      </c>
      <c r="AB6489">
        <v>254.04412417230088</v>
      </c>
      <c r="AC6489">
        <v>0</v>
      </c>
      <c r="AD6489">
        <v>0</v>
      </c>
      <c r="AE6489">
        <v>1231.2453217201419</v>
      </c>
    </row>
    <row r="6490" spans="1:31" x14ac:dyDescent="0.25">
      <c r="A6490">
        <v>2356556</v>
      </c>
      <c r="B6490">
        <v>1</v>
      </c>
      <c r="C6490" t="s">
        <v>80</v>
      </c>
      <c r="D6490" t="s">
        <v>104</v>
      </c>
      <c r="E6490" t="s">
        <v>148</v>
      </c>
      <c r="F6490" t="s">
        <v>18535</v>
      </c>
      <c r="G6490" t="s">
        <v>150</v>
      </c>
      <c r="H6490" t="s">
        <v>151</v>
      </c>
      <c r="I6490" t="s">
        <v>136</v>
      </c>
      <c r="J6490" t="s">
        <v>137</v>
      </c>
      <c r="K6490" t="s">
        <v>138</v>
      </c>
      <c r="L6490" t="s">
        <v>18536</v>
      </c>
      <c r="M6490" t="s">
        <v>18537</v>
      </c>
      <c r="N6490">
        <v>2.57</v>
      </c>
      <c r="O6490">
        <v>0</v>
      </c>
      <c r="P6490">
        <v>4</v>
      </c>
      <c r="Q6490">
        <v>0</v>
      </c>
      <c r="R6490">
        <v>0</v>
      </c>
      <c r="S6490">
        <v>0</v>
      </c>
      <c r="T6490">
        <v>1</v>
      </c>
      <c r="U6490">
        <v>0</v>
      </c>
      <c r="V6490">
        <v>0</v>
      </c>
      <c r="W6490">
        <v>0</v>
      </c>
      <c r="X6490">
        <v>3.0380141692414835</v>
      </c>
      <c r="Y6490">
        <v>0</v>
      </c>
      <c r="Z6490">
        <v>0</v>
      </c>
      <c r="AA6490">
        <v>0</v>
      </c>
      <c r="AB6490">
        <v>5.036812753824</v>
      </c>
      <c r="AC6490">
        <v>0</v>
      </c>
      <c r="AD6490">
        <v>0</v>
      </c>
      <c r="AE6490">
        <v>8.0748269230654834</v>
      </c>
    </row>
    <row r="6491" spans="1:31" x14ac:dyDescent="0.25">
      <c r="A6491">
        <v>2356158</v>
      </c>
      <c r="B6491">
        <v>1</v>
      </c>
      <c r="C6491" t="s">
        <v>81</v>
      </c>
      <c r="D6491" t="s">
        <v>122</v>
      </c>
      <c r="E6491" t="s">
        <v>171</v>
      </c>
      <c r="F6491" t="s">
        <v>18538</v>
      </c>
      <c r="G6491" t="s">
        <v>244</v>
      </c>
      <c r="H6491" t="s">
        <v>135</v>
      </c>
      <c r="I6491" t="s">
        <v>136</v>
      </c>
      <c r="J6491" t="s">
        <v>137</v>
      </c>
      <c r="K6491" t="s">
        <v>245</v>
      </c>
      <c r="L6491" t="s">
        <v>18539</v>
      </c>
      <c r="M6491" t="s">
        <v>18540</v>
      </c>
      <c r="N6491">
        <v>2.2144444440000002</v>
      </c>
      <c r="O6491">
        <v>0</v>
      </c>
      <c r="P6491">
        <v>117</v>
      </c>
      <c r="Q6491">
        <v>0</v>
      </c>
      <c r="R6491">
        <v>0</v>
      </c>
      <c r="S6491">
        <v>0</v>
      </c>
      <c r="T6491">
        <v>14</v>
      </c>
      <c r="U6491">
        <v>0</v>
      </c>
      <c r="V6491">
        <v>0</v>
      </c>
      <c r="W6491">
        <v>0</v>
      </c>
      <c r="X6491">
        <v>35.4642630764233</v>
      </c>
      <c r="Y6491">
        <v>0</v>
      </c>
      <c r="Z6491">
        <v>0</v>
      </c>
      <c r="AA6491">
        <v>0</v>
      </c>
      <c r="AB6491">
        <v>27.683653186369554</v>
      </c>
      <c r="AC6491">
        <v>0</v>
      </c>
      <c r="AD6491">
        <v>0</v>
      </c>
      <c r="AE6491">
        <v>63.147916262792855</v>
      </c>
    </row>
    <row r="6492" spans="1:31" x14ac:dyDescent="0.25">
      <c r="A6492">
        <v>2356636</v>
      </c>
      <c r="B6492">
        <v>1</v>
      </c>
      <c r="C6492" t="s">
        <v>80</v>
      </c>
      <c r="D6492" t="s">
        <v>85</v>
      </c>
      <c r="E6492" t="s">
        <v>132</v>
      </c>
      <c r="F6492" t="s">
        <v>18541</v>
      </c>
      <c r="G6492" t="s">
        <v>168</v>
      </c>
      <c r="H6492" t="s">
        <v>135</v>
      </c>
      <c r="I6492" t="s">
        <v>136</v>
      </c>
      <c r="J6492" t="s">
        <v>137</v>
      </c>
      <c r="K6492" t="s">
        <v>138</v>
      </c>
      <c r="L6492" t="s">
        <v>18542</v>
      </c>
      <c r="M6492" t="s">
        <v>18543</v>
      </c>
      <c r="N6492">
        <v>0.3775</v>
      </c>
      <c r="O6492">
        <v>0</v>
      </c>
      <c r="P6492">
        <v>4154</v>
      </c>
      <c r="Q6492">
        <v>0</v>
      </c>
      <c r="R6492">
        <v>0</v>
      </c>
      <c r="S6492">
        <v>0</v>
      </c>
      <c r="T6492">
        <v>384</v>
      </c>
      <c r="U6492">
        <v>0</v>
      </c>
      <c r="V6492">
        <v>1</v>
      </c>
      <c r="W6492">
        <v>0</v>
      </c>
      <c r="X6492">
        <v>684.51358929996218</v>
      </c>
      <c r="Y6492">
        <v>0</v>
      </c>
      <c r="Z6492">
        <v>0</v>
      </c>
      <c r="AA6492">
        <v>0</v>
      </c>
      <c r="AB6492">
        <v>159.24524206765628</v>
      </c>
      <c r="AC6492">
        <v>0</v>
      </c>
      <c r="AD6492">
        <v>1.4357717999148678</v>
      </c>
      <c r="AE6492">
        <v>845.19460316753327</v>
      </c>
    </row>
    <row r="6493" spans="1:31" x14ac:dyDescent="0.25">
      <c r="A6493">
        <v>2356493</v>
      </c>
      <c r="B6493">
        <v>1</v>
      </c>
      <c r="C6493" t="s">
        <v>80</v>
      </c>
      <c r="D6493" t="s">
        <v>101</v>
      </c>
      <c r="E6493" t="s">
        <v>132</v>
      </c>
      <c r="F6493" t="s">
        <v>18544</v>
      </c>
      <c r="G6493" t="s">
        <v>168</v>
      </c>
      <c r="H6493" t="s">
        <v>135</v>
      </c>
      <c r="I6493" t="s">
        <v>136</v>
      </c>
      <c r="J6493" t="s">
        <v>137</v>
      </c>
      <c r="K6493" t="s">
        <v>138</v>
      </c>
      <c r="L6493" t="s">
        <v>18545</v>
      </c>
      <c r="M6493" t="s">
        <v>18546</v>
      </c>
      <c r="N6493">
        <v>1.076944444</v>
      </c>
      <c r="O6493">
        <v>0</v>
      </c>
      <c r="P6493">
        <v>1974</v>
      </c>
      <c r="Q6493">
        <v>0</v>
      </c>
      <c r="R6493">
        <v>0</v>
      </c>
      <c r="S6493">
        <v>1</v>
      </c>
      <c r="T6493">
        <v>40</v>
      </c>
      <c r="U6493">
        <v>0</v>
      </c>
      <c r="V6493">
        <v>0</v>
      </c>
      <c r="W6493">
        <v>0</v>
      </c>
      <c r="X6493">
        <v>568.54504778300463</v>
      </c>
      <c r="Y6493">
        <v>0</v>
      </c>
      <c r="Z6493">
        <v>0</v>
      </c>
      <c r="AA6493">
        <v>10.889862388646458</v>
      </c>
      <c r="AB6493">
        <v>96.822291650173398</v>
      </c>
      <c r="AC6493">
        <v>0</v>
      </c>
      <c r="AD6493">
        <v>0</v>
      </c>
      <c r="AE6493">
        <v>676.25720182182442</v>
      </c>
    </row>
    <row r="6494" spans="1:31" x14ac:dyDescent="0.25">
      <c r="A6494">
        <v>2356095</v>
      </c>
      <c r="B6494">
        <v>1</v>
      </c>
      <c r="C6494" t="s">
        <v>80</v>
      </c>
      <c r="D6494" t="s">
        <v>85</v>
      </c>
      <c r="E6494" t="s">
        <v>175</v>
      </c>
      <c r="F6494" t="s">
        <v>4757</v>
      </c>
      <c r="G6494" t="s">
        <v>177</v>
      </c>
      <c r="H6494" t="s">
        <v>151</v>
      </c>
      <c r="I6494" t="s">
        <v>136</v>
      </c>
      <c r="J6494" t="s">
        <v>137</v>
      </c>
      <c r="K6494" t="s">
        <v>138</v>
      </c>
      <c r="L6494" t="s">
        <v>18547</v>
      </c>
      <c r="M6494" t="s">
        <v>18548</v>
      </c>
      <c r="N6494">
        <v>2.7008333329999998</v>
      </c>
      <c r="O6494">
        <v>0</v>
      </c>
      <c r="P6494">
        <v>56</v>
      </c>
      <c r="Q6494">
        <v>0</v>
      </c>
      <c r="R6494">
        <v>0</v>
      </c>
      <c r="S6494">
        <v>0</v>
      </c>
      <c r="T6494">
        <v>18</v>
      </c>
      <c r="U6494">
        <v>0</v>
      </c>
      <c r="V6494">
        <v>0</v>
      </c>
      <c r="W6494">
        <v>0</v>
      </c>
      <c r="X6494">
        <v>39.851156475173852</v>
      </c>
      <c r="Y6494">
        <v>0</v>
      </c>
      <c r="Z6494">
        <v>0</v>
      </c>
      <c r="AA6494">
        <v>0</v>
      </c>
      <c r="AB6494">
        <v>84.904304266516192</v>
      </c>
      <c r="AC6494">
        <v>0</v>
      </c>
      <c r="AD6494">
        <v>0</v>
      </c>
      <c r="AE6494">
        <v>124.75546074169004</v>
      </c>
    </row>
    <row r="6495" spans="1:31" x14ac:dyDescent="0.25">
      <c r="A6495">
        <v>2356619</v>
      </c>
      <c r="B6495">
        <v>1</v>
      </c>
      <c r="C6495" t="s">
        <v>80</v>
      </c>
      <c r="D6495" t="s">
        <v>106</v>
      </c>
      <c r="E6495" t="s">
        <v>225</v>
      </c>
      <c r="F6495" t="s">
        <v>18549</v>
      </c>
      <c r="G6495" t="s">
        <v>219</v>
      </c>
      <c r="H6495" t="s">
        <v>151</v>
      </c>
      <c r="I6495" t="s">
        <v>136</v>
      </c>
      <c r="J6495" t="s">
        <v>137</v>
      </c>
      <c r="K6495" t="s">
        <v>138</v>
      </c>
      <c r="L6495" t="s">
        <v>18550</v>
      </c>
      <c r="M6495" t="s">
        <v>18551</v>
      </c>
      <c r="N6495">
        <v>4.4558333330000002</v>
      </c>
      <c r="O6495">
        <v>0</v>
      </c>
      <c r="P6495">
        <v>0</v>
      </c>
      <c r="Q6495">
        <v>0</v>
      </c>
      <c r="R6495">
        <v>4</v>
      </c>
      <c r="S6495">
        <v>0</v>
      </c>
      <c r="T6495">
        <v>1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108.77032950055474</v>
      </c>
      <c r="AA6495">
        <v>0</v>
      </c>
      <c r="AB6495">
        <v>13.97362973008201</v>
      </c>
      <c r="AC6495">
        <v>0</v>
      </c>
      <c r="AD6495">
        <v>0</v>
      </c>
      <c r="AE6495">
        <v>122.74395923063675</v>
      </c>
    </row>
    <row r="6496" spans="1:31" x14ac:dyDescent="0.25">
      <c r="A6496">
        <v>2356473</v>
      </c>
      <c r="B6496">
        <v>1</v>
      </c>
      <c r="C6496" t="s">
        <v>81</v>
      </c>
      <c r="D6496" t="s">
        <v>118</v>
      </c>
      <c r="E6496" t="s">
        <v>132</v>
      </c>
      <c r="F6496" t="s">
        <v>18552</v>
      </c>
      <c r="G6496" t="s">
        <v>134</v>
      </c>
      <c r="H6496" t="s">
        <v>135</v>
      </c>
      <c r="I6496" t="s">
        <v>136</v>
      </c>
      <c r="J6496" t="s">
        <v>137</v>
      </c>
      <c r="K6496" t="s">
        <v>138</v>
      </c>
      <c r="L6496" t="s">
        <v>18553</v>
      </c>
      <c r="M6496" t="s">
        <v>18554</v>
      </c>
      <c r="N6496">
        <v>5.2658333329999998</v>
      </c>
      <c r="O6496">
        <v>0</v>
      </c>
      <c r="P6496">
        <v>0</v>
      </c>
      <c r="Q6496">
        <v>0</v>
      </c>
      <c r="R6496">
        <v>24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397.57031771508844</v>
      </c>
      <c r="AA6496">
        <v>0</v>
      </c>
      <c r="AB6496">
        <v>0</v>
      </c>
      <c r="AC6496">
        <v>0</v>
      </c>
      <c r="AD6496">
        <v>0</v>
      </c>
      <c r="AE6496">
        <v>397.57031771508844</v>
      </c>
    </row>
    <row r="6497" spans="1:31" x14ac:dyDescent="0.25">
      <c r="A6497">
        <v>2356450</v>
      </c>
      <c r="B6497">
        <v>1</v>
      </c>
      <c r="C6497" t="s">
        <v>80</v>
      </c>
      <c r="D6497" t="s">
        <v>93</v>
      </c>
      <c r="E6497" t="s">
        <v>225</v>
      </c>
      <c r="F6497" t="s">
        <v>7759</v>
      </c>
      <c r="G6497" t="s">
        <v>227</v>
      </c>
      <c r="H6497" t="s">
        <v>151</v>
      </c>
      <c r="I6497" t="s">
        <v>136</v>
      </c>
      <c r="J6497" t="s">
        <v>137</v>
      </c>
      <c r="K6497" t="s">
        <v>138</v>
      </c>
      <c r="L6497" t="s">
        <v>18555</v>
      </c>
      <c r="M6497" t="s">
        <v>18556</v>
      </c>
      <c r="N6497">
        <v>0.51861111100000001</v>
      </c>
      <c r="O6497">
        <v>0</v>
      </c>
      <c r="P6497">
        <v>4</v>
      </c>
      <c r="Q6497">
        <v>0</v>
      </c>
      <c r="R6497">
        <v>4</v>
      </c>
      <c r="S6497">
        <v>0</v>
      </c>
      <c r="T6497">
        <v>1</v>
      </c>
      <c r="U6497">
        <v>0</v>
      </c>
      <c r="V6497">
        <v>0</v>
      </c>
      <c r="W6497">
        <v>0</v>
      </c>
      <c r="X6497">
        <v>2.6896248923103081</v>
      </c>
      <c r="Y6497">
        <v>0</v>
      </c>
      <c r="Z6497">
        <v>5.1033353159513997</v>
      </c>
      <c r="AA6497">
        <v>0</v>
      </c>
      <c r="AB6497">
        <v>2.257371622243889E-3</v>
      </c>
      <c r="AC6497">
        <v>0</v>
      </c>
      <c r="AD6497">
        <v>0</v>
      </c>
      <c r="AE6497">
        <v>7.7952175798839516</v>
      </c>
    </row>
    <row r="6498" spans="1:31" x14ac:dyDescent="0.25">
      <c r="A6498">
        <v>2356573</v>
      </c>
      <c r="B6498">
        <v>1</v>
      </c>
      <c r="C6498" t="s">
        <v>80</v>
      </c>
      <c r="D6498" t="s">
        <v>88</v>
      </c>
      <c r="E6498" t="s">
        <v>132</v>
      </c>
      <c r="F6498" t="s">
        <v>18557</v>
      </c>
      <c r="G6498" t="s">
        <v>244</v>
      </c>
      <c r="H6498" t="s">
        <v>135</v>
      </c>
      <c r="I6498" t="s">
        <v>136</v>
      </c>
      <c r="J6498" t="s">
        <v>137</v>
      </c>
      <c r="K6498" t="s">
        <v>245</v>
      </c>
      <c r="L6498" t="s">
        <v>18558</v>
      </c>
      <c r="M6498" t="s">
        <v>18559</v>
      </c>
      <c r="N6498">
        <v>12.074999999999999</v>
      </c>
      <c r="O6498">
        <v>0</v>
      </c>
      <c r="P6498">
        <v>2989</v>
      </c>
      <c r="Q6498">
        <v>0</v>
      </c>
      <c r="R6498">
        <v>1</v>
      </c>
      <c r="S6498">
        <v>1</v>
      </c>
      <c r="T6498">
        <v>131</v>
      </c>
      <c r="U6498">
        <v>0</v>
      </c>
      <c r="V6498">
        <v>0</v>
      </c>
      <c r="W6498">
        <v>0</v>
      </c>
      <c r="X6498">
        <v>16591.247241534922</v>
      </c>
      <c r="Y6498">
        <v>0</v>
      </c>
      <c r="Z6498">
        <v>15.570600105946854</v>
      </c>
      <c r="AA6498">
        <v>143.5190334912092</v>
      </c>
      <c r="AB6498">
        <v>1574.1368157960437</v>
      </c>
      <c r="AC6498">
        <v>0</v>
      </c>
      <c r="AD6498">
        <v>0</v>
      </c>
      <c r="AE6498">
        <v>18324.47369092812</v>
      </c>
    </row>
    <row r="6499" spans="1:31" x14ac:dyDescent="0.25">
      <c r="A6499">
        <v>2356364</v>
      </c>
      <c r="B6499">
        <v>1</v>
      </c>
      <c r="C6499" t="s">
        <v>81</v>
      </c>
      <c r="D6499" t="s">
        <v>112</v>
      </c>
      <c r="E6499" t="s">
        <v>148</v>
      </c>
      <c r="F6499" t="s">
        <v>18560</v>
      </c>
      <c r="G6499" t="s">
        <v>160</v>
      </c>
      <c r="H6499" t="s">
        <v>151</v>
      </c>
      <c r="I6499" t="s">
        <v>136</v>
      </c>
      <c r="J6499" t="s">
        <v>137</v>
      </c>
      <c r="K6499" t="s">
        <v>138</v>
      </c>
      <c r="L6499" t="s">
        <v>18561</v>
      </c>
      <c r="M6499" t="s">
        <v>18562</v>
      </c>
      <c r="N6499">
        <v>4.7688888880000002</v>
      </c>
      <c r="O6499">
        <v>0</v>
      </c>
      <c r="P6499">
        <v>1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0.96010601871877077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0.96010601871877077</v>
      </c>
    </row>
    <row r="6500" spans="1:31" x14ac:dyDescent="0.25">
      <c r="A6500">
        <v>2356467</v>
      </c>
      <c r="B6500">
        <v>1</v>
      </c>
      <c r="C6500" t="s">
        <v>80</v>
      </c>
      <c r="D6500" t="s">
        <v>92</v>
      </c>
      <c r="E6500" t="s">
        <v>148</v>
      </c>
      <c r="F6500" t="s">
        <v>18563</v>
      </c>
      <c r="G6500" t="s">
        <v>240</v>
      </c>
      <c r="H6500" t="s">
        <v>151</v>
      </c>
      <c r="I6500" t="s">
        <v>136</v>
      </c>
      <c r="J6500" t="s">
        <v>137</v>
      </c>
      <c r="K6500" t="s">
        <v>138</v>
      </c>
      <c r="L6500" t="s">
        <v>18564</v>
      </c>
      <c r="M6500" t="s">
        <v>18565</v>
      </c>
      <c r="N6500">
        <v>3.614166666</v>
      </c>
      <c r="O6500">
        <v>0</v>
      </c>
      <c r="P6500">
        <v>1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0.79904184580527349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0.79904184580527349</v>
      </c>
    </row>
    <row r="6501" spans="1:31" x14ac:dyDescent="0.25">
      <c r="A6501">
        <v>2356118</v>
      </c>
      <c r="B6501">
        <v>1</v>
      </c>
      <c r="C6501" t="s">
        <v>81</v>
      </c>
      <c r="D6501" t="s">
        <v>128</v>
      </c>
      <c r="E6501" t="s">
        <v>166</v>
      </c>
      <c r="F6501" t="s">
        <v>18566</v>
      </c>
      <c r="G6501" t="s">
        <v>168</v>
      </c>
      <c r="H6501" t="s">
        <v>135</v>
      </c>
      <c r="I6501" t="s">
        <v>136</v>
      </c>
      <c r="J6501" t="s">
        <v>137</v>
      </c>
      <c r="K6501" t="s">
        <v>138</v>
      </c>
      <c r="L6501" t="s">
        <v>18567</v>
      </c>
      <c r="M6501" t="s">
        <v>18568</v>
      </c>
      <c r="N6501">
        <v>0.177777777</v>
      </c>
      <c r="O6501">
        <v>0</v>
      </c>
      <c r="P6501">
        <v>2443</v>
      </c>
      <c r="Q6501">
        <v>0</v>
      </c>
      <c r="R6501">
        <v>23</v>
      </c>
      <c r="S6501">
        <v>2</v>
      </c>
      <c r="T6501">
        <v>148</v>
      </c>
      <c r="U6501">
        <v>0</v>
      </c>
      <c r="V6501">
        <v>0</v>
      </c>
      <c r="W6501">
        <v>0</v>
      </c>
      <c r="X6501">
        <v>120.99514761212843</v>
      </c>
      <c r="Y6501">
        <v>0</v>
      </c>
      <c r="Z6501">
        <v>3.584690031408845</v>
      </c>
      <c r="AA6501">
        <v>5.6857187853116438</v>
      </c>
      <c r="AB6501">
        <v>36.193044008840928</v>
      </c>
      <c r="AC6501">
        <v>0</v>
      </c>
      <c r="AD6501">
        <v>0</v>
      </c>
      <c r="AE6501">
        <v>166.45860043768985</v>
      </c>
    </row>
    <row r="6502" spans="1:31" x14ac:dyDescent="0.25">
      <c r="A6502">
        <v>2356513</v>
      </c>
      <c r="B6502">
        <v>1</v>
      </c>
      <c r="C6502" t="s">
        <v>80</v>
      </c>
      <c r="D6502" t="s">
        <v>101</v>
      </c>
      <c r="E6502" t="s">
        <v>132</v>
      </c>
      <c r="F6502" t="s">
        <v>1364</v>
      </c>
      <c r="G6502" t="s">
        <v>816</v>
      </c>
      <c r="H6502" t="s">
        <v>135</v>
      </c>
      <c r="I6502" t="s">
        <v>136</v>
      </c>
      <c r="J6502" t="s">
        <v>137</v>
      </c>
      <c r="K6502" t="s">
        <v>138</v>
      </c>
      <c r="L6502" t="s">
        <v>18569</v>
      </c>
      <c r="M6502" t="s">
        <v>18570</v>
      </c>
      <c r="N6502">
        <v>2.8058333329999998</v>
      </c>
      <c r="O6502">
        <v>0</v>
      </c>
      <c r="P6502">
        <v>1069</v>
      </c>
      <c r="Q6502">
        <v>0</v>
      </c>
      <c r="R6502">
        <v>37</v>
      </c>
      <c r="S6502">
        <v>1</v>
      </c>
      <c r="T6502">
        <v>99</v>
      </c>
      <c r="U6502">
        <v>0</v>
      </c>
      <c r="V6502">
        <v>0</v>
      </c>
      <c r="W6502">
        <v>0</v>
      </c>
      <c r="X6502">
        <v>1101.4986109294478</v>
      </c>
      <c r="Y6502">
        <v>0</v>
      </c>
      <c r="Z6502">
        <v>72.229218614147541</v>
      </c>
      <c r="AA6502">
        <v>0</v>
      </c>
      <c r="AB6502">
        <v>442.53111673897638</v>
      </c>
      <c r="AC6502">
        <v>0</v>
      </c>
      <c r="AD6502">
        <v>0</v>
      </c>
      <c r="AE6502">
        <v>1616.2589462825717</v>
      </c>
    </row>
    <row r="6503" spans="1:31" x14ac:dyDescent="0.25">
      <c r="A6503">
        <v>2356321</v>
      </c>
      <c r="B6503">
        <v>1</v>
      </c>
      <c r="C6503" t="s">
        <v>80</v>
      </c>
      <c r="D6503" t="s">
        <v>90</v>
      </c>
      <c r="E6503" t="s">
        <v>225</v>
      </c>
      <c r="F6503" t="s">
        <v>2313</v>
      </c>
      <c r="G6503" t="s">
        <v>219</v>
      </c>
      <c r="H6503" t="s">
        <v>151</v>
      </c>
      <c r="I6503" t="s">
        <v>136</v>
      </c>
      <c r="J6503" t="s">
        <v>137</v>
      </c>
      <c r="K6503" t="s">
        <v>138</v>
      </c>
      <c r="L6503" t="s">
        <v>18571</v>
      </c>
      <c r="M6503" t="s">
        <v>18572</v>
      </c>
      <c r="N6503">
        <v>2.1352777770000002</v>
      </c>
      <c r="O6503">
        <v>0</v>
      </c>
      <c r="P6503">
        <v>119</v>
      </c>
      <c r="Q6503">
        <v>0</v>
      </c>
      <c r="R6503">
        <v>0</v>
      </c>
      <c r="S6503">
        <v>0</v>
      </c>
      <c r="T6503">
        <v>11</v>
      </c>
      <c r="U6503">
        <v>0</v>
      </c>
      <c r="V6503">
        <v>0</v>
      </c>
      <c r="W6503">
        <v>0</v>
      </c>
      <c r="X6503">
        <v>95.392115554963979</v>
      </c>
      <c r="Y6503">
        <v>0</v>
      </c>
      <c r="Z6503">
        <v>0</v>
      </c>
      <c r="AA6503">
        <v>0</v>
      </c>
      <c r="AB6503">
        <v>19.817627990119675</v>
      </c>
      <c r="AC6503">
        <v>0</v>
      </c>
      <c r="AD6503">
        <v>0</v>
      </c>
      <c r="AE6503">
        <v>115.20974354508365</v>
      </c>
    </row>
    <row r="6504" spans="1:31" x14ac:dyDescent="0.25">
      <c r="A6504">
        <v>2356510</v>
      </c>
      <c r="B6504">
        <v>1</v>
      </c>
      <c r="C6504" t="s">
        <v>80</v>
      </c>
      <c r="D6504" t="s">
        <v>100</v>
      </c>
      <c r="E6504" t="s">
        <v>166</v>
      </c>
      <c r="F6504" t="s">
        <v>7800</v>
      </c>
      <c r="G6504" t="s">
        <v>489</v>
      </c>
      <c r="H6504" t="s">
        <v>135</v>
      </c>
      <c r="I6504" t="s">
        <v>136</v>
      </c>
      <c r="J6504" t="s">
        <v>137</v>
      </c>
      <c r="K6504" t="s">
        <v>138</v>
      </c>
      <c r="L6504" t="s">
        <v>18573</v>
      </c>
      <c r="M6504" t="s">
        <v>18574</v>
      </c>
      <c r="N6504">
        <v>0.455555555</v>
      </c>
      <c r="O6504">
        <v>6</v>
      </c>
      <c r="P6504">
        <v>13</v>
      </c>
      <c r="Q6504">
        <v>58</v>
      </c>
      <c r="R6504">
        <v>35</v>
      </c>
      <c r="S6504">
        <v>9</v>
      </c>
      <c r="T6504">
        <v>12</v>
      </c>
      <c r="U6504">
        <v>0</v>
      </c>
      <c r="V6504">
        <v>0</v>
      </c>
      <c r="W6504">
        <v>3.1656223508418226</v>
      </c>
      <c r="X6504">
        <v>1.6763021602876</v>
      </c>
      <c r="Y6504">
        <v>68.352626860108685</v>
      </c>
      <c r="Z6504">
        <v>24.745930661912443</v>
      </c>
      <c r="AA6504">
        <v>14.425447847613199</v>
      </c>
      <c r="AB6504">
        <v>8.0946491760826671</v>
      </c>
      <c r="AC6504">
        <v>0</v>
      </c>
      <c r="AD6504">
        <v>0</v>
      </c>
      <c r="AE6504">
        <v>120.46057905684641</v>
      </c>
    </row>
    <row r="6505" spans="1:31" x14ac:dyDescent="0.25">
      <c r="A6505">
        <v>2356178</v>
      </c>
      <c r="B6505">
        <v>1</v>
      </c>
      <c r="C6505" t="s">
        <v>81</v>
      </c>
      <c r="D6505" t="s">
        <v>112</v>
      </c>
      <c r="E6505" t="s">
        <v>225</v>
      </c>
      <c r="F6505" t="s">
        <v>18575</v>
      </c>
      <c r="G6505" t="s">
        <v>744</v>
      </c>
      <c r="H6505" t="s">
        <v>151</v>
      </c>
      <c r="I6505" t="s">
        <v>136</v>
      </c>
      <c r="J6505" t="s">
        <v>137</v>
      </c>
      <c r="K6505" t="s">
        <v>138</v>
      </c>
      <c r="L6505" t="s">
        <v>18576</v>
      </c>
      <c r="M6505" t="s">
        <v>18577</v>
      </c>
      <c r="N6505">
        <v>1.4550000000000001</v>
      </c>
      <c r="O6505">
        <v>0</v>
      </c>
      <c r="P6505">
        <v>24</v>
      </c>
      <c r="Q6505">
        <v>0</v>
      </c>
      <c r="R6505">
        <v>0</v>
      </c>
      <c r="S6505">
        <v>0</v>
      </c>
      <c r="T6505">
        <v>2</v>
      </c>
      <c r="U6505">
        <v>0</v>
      </c>
      <c r="V6505">
        <v>0</v>
      </c>
      <c r="W6505">
        <v>0</v>
      </c>
      <c r="X6505">
        <v>5.9378173897008004</v>
      </c>
      <c r="Y6505">
        <v>0</v>
      </c>
      <c r="Z6505">
        <v>0</v>
      </c>
      <c r="AA6505">
        <v>0</v>
      </c>
      <c r="AB6505">
        <v>4.9562900211804015</v>
      </c>
      <c r="AC6505">
        <v>0</v>
      </c>
      <c r="AD6505">
        <v>0</v>
      </c>
      <c r="AE6505">
        <v>10.894107410881201</v>
      </c>
    </row>
    <row r="6506" spans="1:31" x14ac:dyDescent="0.25">
      <c r="A6506">
        <v>2356533</v>
      </c>
      <c r="B6506">
        <v>1</v>
      </c>
      <c r="C6506" t="s">
        <v>80</v>
      </c>
      <c r="D6506" t="s">
        <v>88</v>
      </c>
      <c r="E6506" t="s">
        <v>320</v>
      </c>
      <c r="F6506" t="s">
        <v>18578</v>
      </c>
      <c r="G6506" t="s">
        <v>168</v>
      </c>
      <c r="H6506" t="s">
        <v>135</v>
      </c>
      <c r="I6506" t="s">
        <v>136</v>
      </c>
      <c r="J6506" t="s">
        <v>137</v>
      </c>
      <c r="K6506" t="s">
        <v>138</v>
      </c>
      <c r="L6506" t="s">
        <v>18579</v>
      </c>
      <c r="M6506" t="s">
        <v>18580</v>
      </c>
      <c r="N6506">
        <v>0.79464805500000002</v>
      </c>
      <c r="O6506">
        <v>0</v>
      </c>
      <c r="P6506">
        <v>2028</v>
      </c>
      <c r="Q6506">
        <v>0</v>
      </c>
      <c r="R6506">
        <v>0</v>
      </c>
      <c r="S6506">
        <v>0</v>
      </c>
      <c r="T6506">
        <v>903</v>
      </c>
      <c r="U6506">
        <v>0</v>
      </c>
      <c r="V6506">
        <v>0</v>
      </c>
      <c r="W6506">
        <v>0</v>
      </c>
      <c r="X6506">
        <v>727.22581827297358</v>
      </c>
      <c r="Y6506">
        <v>0</v>
      </c>
      <c r="Z6506">
        <v>0</v>
      </c>
      <c r="AA6506">
        <v>0</v>
      </c>
      <c r="AB6506">
        <v>1910.9915897679605</v>
      </c>
      <c r="AC6506">
        <v>0</v>
      </c>
      <c r="AD6506">
        <v>0</v>
      </c>
      <c r="AE6506">
        <v>2638.2174080409341</v>
      </c>
    </row>
    <row r="6507" spans="1:31" x14ac:dyDescent="0.25">
      <c r="A6507">
        <v>2356304</v>
      </c>
      <c r="B6507">
        <v>1</v>
      </c>
      <c r="C6507" t="s">
        <v>80</v>
      </c>
      <c r="D6507" t="s">
        <v>85</v>
      </c>
      <c r="E6507" t="s">
        <v>320</v>
      </c>
      <c r="F6507" t="s">
        <v>18581</v>
      </c>
      <c r="G6507" t="s">
        <v>18582</v>
      </c>
      <c r="H6507" t="s">
        <v>135</v>
      </c>
      <c r="I6507" t="s">
        <v>136</v>
      </c>
      <c r="J6507" t="s">
        <v>137</v>
      </c>
      <c r="K6507" t="s">
        <v>138</v>
      </c>
      <c r="L6507" t="s">
        <v>18583</v>
      </c>
      <c r="M6507" t="s">
        <v>18584</v>
      </c>
      <c r="N6507">
        <v>0.63979055500000004</v>
      </c>
      <c r="O6507">
        <v>0</v>
      </c>
      <c r="P6507">
        <v>1764</v>
      </c>
      <c r="Q6507">
        <v>0</v>
      </c>
      <c r="R6507">
        <v>0</v>
      </c>
      <c r="S6507">
        <v>0</v>
      </c>
      <c r="T6507">
        <v>190</v>
      </c>
      <c r="U6507">
        <v>0</v>
      </c>
      <c r="V6507">
        <v>0</v>
      </c>
      <c r="W6507">
        <v>0</v>
      </c>
      <c r="X6507">
        <v>429.1023065871795</v>
      </c>
      <c r="Y6507">
        <v>0</v>
      </c>
      <c r="Z6507">
        <v>0</v>
      </c>
      <c r="AA6507">
        <v>0</v>
      </c>
      <c r="AB6507">
        <v>263.41573104308787</v>
      </c>
      <c r="AC6507">
        <v>0</v>
      </c>
      <c r="AD6507">
        <v>0</v>
      </c>
      <c r="AE6507">
        <v>692.51803763026737</v>
      </c>
    </row>
    <row r="6508" spans="1:31" x14ac:dyDescent="0.25">
      <c r="A6508">
        <v>2356141</v>
      </c>
      <c r="B6508">
        <v>1</v>
      </c>
      <c r="C6508" t="s">
        <v>81</v>
      </c>
      <c r="D6508" t="s">
        <v>127</v>
      </c>
      <c r="E6508" t="s">
        <v>171</v>
      </c>
      <c r="F6508" t="s">
        <v>12310</v>
      </c>
      <c r="G6508" t="s">
        <v>244</v>
      </c>
      <c r="H6508" t="s">
        <v>135</v>
      </c>
      <c r="I6508" t="s">
        <v>136</v>
      </c>
      <c r="J6508" t="s">
        <v>137</v>
      </c>
      <c r="K6508" t="s">
        <v>245</v>
      </c>
      <c r="L6508" t="s">
        <v>18585</v>
      </c>
      <c r="M6508" t="s">
        <v>18586</v>
      </c>
      <c r="N6508">
        <v>3.6202777770000001</v>
      </c>
      <c r="O6508">
        <v>0</v>
      </c>
      <c r="P6508">
        <v>127</v>
      </c>
      <c r="Q6508">
        <v>35</v>
      </c>
      <c r="R6508">
        <v>43</v>
      </c>
      <c r="S6508">
        <v>0</v>
      </c>
      <c r="T6508">
        <v>23</v>
      </c>
      <c r="U6508">
        <v>0</v>
      </c>
      <c r="V6508">
        <v>0</v>
      </c>
      <c r="W6508">
        <v>0</v>
      </c>
      <c r="X6508">
        <v>115.35650803166232</v>
      </c>
      <c r="Y6508">
        <v>372.90341540683107</v>
      </c>
      <c r="Z6508">
        <v>377.65654191589414</v>
      </c>
      <c r="AA6508">
        <v>0</v>
      </c>
      <c r="AB6508">
        <v>100.08707486247924</v>
      </c>
      <c r="AC6508">
        <v>0</v>
      </c>
      <c r="AD6508">
        <v>0</v>
      </c>
      <c r="AE6508">
        <v>966.00354021686678</v>
      </c>
    </row>
    <row r="6509" spans="1:31" x14ac:dyDescent="0.25">
      <c r="A6509">
        <v>2356639</v>
      </c>
      <c r="B6509">
        <v>1</v>
      </c>
      <c r="C6509" t="s">
        <v>81</v>
      </c>
      <c r="D6509" t="s">
        <v>118</v>
      </c>
      <c r="E6509" t="s">
        <v>154</v>
      </c>
      <c r="F6509" t="s">
        <v>18587</v>
      </c>
      <c r="G6509" t="s">
        <v>1041</v>
      </c>
      <c r="H6509" t="s">
        <v>151</v>
      </c>
      <c r="I6509" t="s">
        <v>136</v>
      </c>
      <c r="J6509" t="s">
        <v>137</v>
      </c>
      <c r="K6509" t="s">
        <v>138</v>
      </c>
      <c r="L6509" t="s">
        <v>18588</v>
      </c>
      <c r="M6509" t="s">
        <v>18589</v>
      </c>
      <c r="N6509">
        <v>1.1291666659999999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35</v>
      </c>
      <c r="U6509">
        <v>0</v>
      </c>
      <c r="V6509">
        <v>1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20.225657966393399</v>
      </c>
      <c r="AC6509">
        <v>0</v>
      </c>
      <c r="AD6509">
        <v>0.39890314540705252</v>
      </c>
      <c r="AE6509">
        <v>20.624561111800453</v>
      </c>
    </row>
    <row r="6510" spans="1:31" x14ac:dyDescent="0.25">
      <c r="A6510">
        <v>2356633</v>
      </c>
      <c r="B6510">
        <v>1</v>
      </c>
      <c r="C6510" t="s">
        <v>80</v>
      </c>
      <c r="D6510" t="s">
        <v>96</v>
      </c>
      <c r="E6510" t="s">
        <v>148</v>
      </c>
      <c r="F6510" t="s">
        <v>18590</v>
      </c>
      <c r="G6510" t="s">
        <v>160</v>
      </c>
      <c r="H6510" t="s">
        <v>151</v>
      </c>
      <c r="I6510" t="s">
        <v>136</v>
      </c>
      <c r="J6510" t="s">
        <v>137</v>
      </c>
      <c r="K6510" t="s">
        <v>138</v>
      </c>
      <c r="L6510" t="s">
        <v>18591</v>
      </c>
      <c r="M6510" t="s">
        <v>18592</v>
      </c>
      <c r="N6510">
        <v>4.636111111</v>
      </c>
      <c r="O6510">
        <v>0</v>
      </c>
      <c r="P6510">
        <v>1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1.5869527986096001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1.5869527986096001</v>
      </c>
    </row>
    <row r="6511" spans="1:31" x14ac:dyDescent="0.25">
      <c r="A6511">
        <v>2356098</v>
      </c>
      <c r="B6511">
        <v>1</v>
      </c>
      <c r="C6511" t="s">
        <v>80</v>
      </c>
      <c r="D6511" t="s">
        <v>106</v>
      </c>
      <c r="E6511" t="s">
        <v>154</v>
      </c>
      <c r="F6511" t="s">
        <v>18593</v>
      </c>
      <c r="G6511" t="s">
        <v>299</v>
      </c>
      <c r="H6511" t="s">
        <v>151</v>
      </c>
      <c r="I6511" t="s">
        <v>136</v>
      </c>
      <c r="J6511" t="s">
        <v>137</v>
      </c>
      <c r="K6511" t="s">
        <v>138</v>
      </c>
      <c r="L6511" t="s">
        <v>18594</v>
      </c>
      <c r="M6511" t="s">
        <v>18595</v>
      </c>
      <c r="N6511">
        <v>1.0466666659999999</v>
      </c>
      <c r="O6511">
        <v>0</v>
      </c>
      <c r="P6511">
        <v>0</v>
      </c>
      <c r="Q6511">
        <v>0</v>
      </c>
      <c r="R6511">
        <v>19</v>
      </c>
      <c r="S6511">
        <v>0</v>
      </c>
      <c r="T6511">
        <v>2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48.572038665023456</v>
      </c>
      <c r="AA6511">
        <v>0</v>
      </c>
      <c r="AB6511">
        <v>7.0819898811284139</v>
      </c>
      <c r="AC6511">
        <v>0</v>
      </c>
      <c r="AD6511">
        <v>0</v>
      </c>
      <c r="AE6511">
        <v>55.654028546151871</v>
      </c>
    </row>
    <row r="6512" spans="1:31" x14ac:dyDescent="0.25">
      <c r="A6512">
        <v>2356490</v>
      </c>
      <c r="B6512">
        <v>1</v>
      </c>
      <c r="C6512" t="s">
        <v>81</v>
      </c>
      <c r="D6512" t="s">
        <v>122</v>
      </c>
      <c r="E6512" t="s">
        <v>132</v>
      </c>
      <c r="F6512" t="s">
        <v>18596</v>
      </c>
      <c r="G6512" t="s">
        <v>134</v>
      </c>
      <c r="H6512" t="s">
        <v>135</v>
      </c>
      <c r="I6512" t="s">
        <v>136</v>
      </c>
      <c r="J6512" t="s">
        <v>137</v>
      </c>
      <c r="K6512" t="s">
        <v>138</v>
      </c>
      <c r="L6512" t="s">
        <v>18597</v>
      </c>
      <c r="M6512" t="s">
        <v>18598</v>
      </c>
      <c r="N6512">
        <v>0.48888888800000002</v>
      </c>
      <c r="O6512">
        <v>0</v>
      </c>
      <c r="P6512">
        <v>123</v>
      </c>
      <c r="Q6512">
        <v>0</v>
      </c>
      <c r="R6512">
        <v>0</v>
      </c>
      <c r="S6512">
        <v>6</v>
      </c>
      <c r="T6512">
        <v>13</v>
      </c>
      <c r="U6512">
        <v>5</v>
      </c>
      <c r="V6512">
        <v>0</v>
      </c>
      <c r="W6512">
        <v>0</v>
      </c>
      <c r="X6512">
        <v>14.680625026642002</v>
      </c>
      <c r="Y6512">
        <v>0</v>
      </c>
      <c r="Z6512">
        <v>0</v>
      </c>
      <c r="AA6512">
        <v>22.40778013237945</v>
      </c>
      <c r="AB6512">
        <v>13.210336345831713</v>
      </c>
      <c r="AC6512">
        <v>104.55056653193158</v>
      </c>
      <c r="AD6512">
        <v>0</v>
      </c>
      <c r="AE6512">
        <v>154.84930803678475</v>
      </c>
    </row>
    <row r="6513" spans="1:31" x14ac:dyDescent="0.25">
      <c r="A6513">
        <v>2356499</v>
      </c>
      <c r="B6513">
        <v>1</v>
      </c>
      <c r="C6513" t="s">
        <v>80</v>
      </c>
      <c r="D6513" t="s">
        <v>96</v>
      </c>
      <c r="E6513" t="s">
        <v>148</v>
      </c>
      <c r="F6513" t="s">
        <v>18599</v>
      </c>
      <c r="G6513" t="s">
        <v>156</v>
      </c>
      <c r="H6513" t="s">
        <v>151</v>
      </c>
      <c r="I6513" t="s">
        <v>136</v>
      </c>
      <c r="J6513" t="s">
        <v>137</v>
      </c>
      <c r="K6513" t="s">
        <v>138</v>
      </c>
      <c r="L6513" t="s">
        <v>18600</v>
      </c>
      <c r="M6513" t="s">
        <v>18601</v>
      </c>
      <c r="N6513">
        <v>2.8052777770000001</v>
      </c>
      <c r="O6513">
        <v>0</v>
      </c>
      <c r="P6513">
        <v>1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0.99176990212212224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0.99176990212212224</v>
      </c>
    </row>
    <row r="6514" spans="1:31" x14ac:dyDescent="0.25">
      <c r="A6514">
        <v>2356190</v>
      </c>
      <c r="B6514">
        <v>1</v>
      </c>
      <c r="C6514" t="s">
        <v>80</v>
      </c>
      <c r="D6514" t="s">
        <v>82</v>
      </c>
      <c r="E6514" t="s">
        <v>154</v>
      </c>
      <c r="F6514" t="s">
        <v>18602</v>
      </c>
      <c r="G6514" t="s">
        <v>292</v>
      </c>
      <c r="H6514" t="s">
        <v>151</v>
      </c>
      <c r="I6514" t="s">
        <v>136</v>
      </c>
      <c r="J6514" t="s">
        <v>3</v>
      </c>
      <c r="K6514" t="s">
        <v>138</v>
      </c>
      <c r="L6514" t="s">
        <v>18603</v>
      </c>
      <c r="M6514" t="s">
        <v>18604</v>
      </c>
      <c r="N6514">
        <v>3.9511111109999999</v>
      </c>
      <c r="O6514">
        <v>0</v>
      </c>
      <c r="P6514">
        <v>299</v>
      </c>
      <c r="Q6514">
        <v>0</v>
      </c>
      <c r="R6514">
        <v>0</v>
      </c>
      <c r="S6514">
        <v>0</v>
      </c>
      <c r="T6514">
        <v>21</v>
      </c>
      <c r="U6514">
        <v>0</v>
      </c>
      <c r="V6514">
        <v>0</v>
      </c>
      <c r="W6514">
        <v>0</v>
      </c>
      <c r="X6514">
        <v>130.96449326713014</v>
      </c>
      <c r="Y6514">
        <v>0</v>
      </c>
      <c r="Z6514">
        <v>0</v>
      </c>
      <c r="AA6514">
        <v>0</v>
      </c>
      <c r="AB6514">
        <v>103.4838928104645</v>
      </c>
      <c r="AC6514">
        <v>0</v>
      </c>
      <c r="AD6514">
        <v>0</v>
      </c>
      <c r="AE6514">
        <v>234.44838607759465</v>
      </c>
    </row>
    <row r="6515" spans="1:31" x14ac:dyDescent="0.25">
      <c r="A6515">
        <v>2356522</v>
      </c>
      <c r="B6515">
        <v>1</v>
      </c>
      <c r="C6515" t="s">
        <v>80</v>
      </c>
      <c r="D6515" t="s">
        <v>96</v>
      </c>
      <c r="E6515" t="s">
        <v>175</v>
      </c>
      <c r="F6515" t="s">
        <v>18605</v>
      </c>
      <c r="G6515" t="s">
        <v>219</v>
      </c>
      <c r="H6515" t="s">
        <v>151</v>
      </c>
      <c r="I6515" t="s">
        <v>136</v>
      </c>
      <c r="J6515" t="s">
        <v>137</v>
      </c>
      <c r="K6515" t="s">
        <v>138</v>
      </c>
      <c r="L6515" t="s">
        <v>18606</v>
      </c>
      <c r="M6515" t="s">
        <v>18607</v>
      </c>
      <c r="N6515">
        <v>0.96833333300000002</v>
      </c>
      <c r="O6515">
        <v>0</v>
      </c>
      <c r="P6515">
        <v>17</v>
      </c>
      <c r="Q6515">
        <v>0</v>
      </c>
      <c r="R6515">
        <v>0</v>
      </c>
      <c r="S6515">
        <v>0</v>
      </c>
      <c r="T6515">
        <v>15</v>
      </c>
      <c r="U6515">
        <v>0</v>
      </c>
      <c r="V6515">
        <v>0</v>
      </c>
      <c r="W6515">
        <v>0</v>
      </c>
      <c r="X6515">
        <v>20.554133991584663</v>
      </c>
      <c r="Y6515">
        <v>0</v>
      </c>
      <c r="Z6515">
        <v>0</v>
      </c>
      <c r="AA6515">
        <v>0</v>
      </c>
      <c r="AB6515">
        <v>176.40258779385897</v>
      </c>
      <c r="AC6515">
        <v>0</v>
      </c>
      <c r="AD6515">
        <v>0</v>
      </c>
      <c r="AE6515">
        <v>196.95672178544362</v>
      </c>
    </row>
    <row r="6516" spans="1:31" x14ac:dyDescent="0.25">
      <c r="A6516">
        <v>2356336</v>
      </c>
      <c r="B6516">
        <v>1</v>
      </c>
      <c r="C6516" t="s">
        <v>80</v>
      </c>
      <c r="D6516" t="s">
        <v>105</v>
      </c>
      <c r="E6516" t="s">
        <v>154</v>
      </c>
      <c r="F6516" t="s">
        <v>18608</v>
      </c>
      <c r="G6516" t="s">
        <v>252</v>
      </c>
      <c r="H6516" t="s">
        <v>151</v>
      </c>
      <c r="I6516" t="s">
        <v>136</v>
      </c>
      <c r="J6516" t="s">
        <v>137</v>
      </c>
      <c r="K6516" t="s">
        <v>245</v>
      </c>
      <c r="L6516" t="s">
        <v>18609</v>
      </c>
      <c r="M6516" t="s">
        <v>18610</v>
      </c>
      <c r="N6516">
        <v>0.61666666599999997</v>
      </c>
      <c r="O6516">
        <v>0</v>
      </c>
      <c r="P6516">
        <v>593</v>
      </c>
      <c r="Q6516">
        <v>0</v>
      </c>
      <c r="R6516">
        <v>0</v>
      </c>
      <c r="S6516">
        <v>0</v>
      </c>
      <c r="T6516">
        <v>15</v>
      </c>
      <c r="U6516">
        <v>0</v>
      </c>
      <c r="V6516">
        <v>1</v>
      </c>
      <c r="W6516">
        <v>0</v>
      </c>
      <c r="X6516">
        <v>120.46200612198001</v>
      </c>
      <c r="Y6516">
        <v>0</v>
      </c>
      <c r="Z6516">
        <v>0</v>
      </c>
      <c r="AA6516">
        <v>0</v>
      </c>
      <c r="AB6516">
        <v>14.512446878764051</v>
      </c>
      <c r="AC6516">
        <v>0</v>
      </c>
      <c r="AD6516">
        <v>2.9816458487430002</v>
      </c>
      <c r="AE6516">
        <v>137.95609884948706</v>
      </c>
    </row>
    <row r="6517" spans="1:31" x14ac:dyDescent="0.25">
      <c r="A6517">
        <v>2356645</v>
      </c>
      <c r="B6517">
        <v>1</v>
      </c>
      <c r="C6517" t="s">
        <v>81</v>
      </c>
      <c r="D6517" t="s">
        <v>116</v>
      </c>
      <c r="E6517" t="s">
        <v>132</v>
      </c>
      <c r="F6517" t="s">
        <v>18611</v>
      </c>
      <c r="G6517" t="s">
        <v>142</v>
      </c>
      <c r="H6517" t="s">
        <v>135</v>
      </c>
      <c r="I6517" t="s">
        <v>136</v>
      </c>
      <c r="J6517" t="s">
        <v>137</v>
      </c>
      <c r="K6517" t="s">
        <v>138</v>
      </c>
      <c r="L6517" t="s">
        <v>18612</v>
      </c>
      <c r="M6517" t="s">
        <v>18613</v>
      </c>
      <c r="N6517">
        <v>0.71499999999999997</v>
      </c>
      <c r="O6517">
        <v>0</v>
      </c>
      <c r="P6517">
        <v>389</v>
      </c>
      <c r="Q6517">
        <v>0</v>
      </c>
      <c r="R6517">
        <v>4</v>
      </c>
      <c r="S6517">
        <v>5</v>
      </c>
      <c r="T6517">
        <v>36</v>
      </c>
      <c r="U6517">
        <v>1</v>
      </c>
      <c r="V6517">
        <v>0</v>
      </c>
      <c r="W6517">
        <v>0</v>
      </c>
      <c r="X6517">
        <v>60.341193336422165</v>
      </c>
      <c r="Y6517">
        <v>0</v>
      </c>
      <c r="Z6517">
        <v>3.206670095007528</v>
      </c>
      <c r="AA6517">
        <v>12.860708363394936</v>
      </c>
      <c r="AB6517">
        <v>13.673163163390083</v>
      </c>
      <c r="AC6517">
        <v>13.565115231696904</v>
      </c>
      <c r="AD6517">
        <v>0</v>
      </c>
      <c r="AE6517">
        <v>103.64685018991162</v>
      </c>
    </row>
    <row r="6518" spans="1:31" x14ac:dyDescent="0.25">
      <c r="A6518">
        <v>2356622</v>
      </c>
      <c r="B6518">
        <v>1</v>
      </c>
      <c r="C6518" t="s">
        <v>81</v>
      </c>
      <c r="D6518" t="s">
        <v>118</v>
      </c>
      <c r="E6518" t="s">
        <v>148</v>
      </c>
      <c r="F6518" t="s">
        <v>18614</v>
      </c>
      <c r="G6518" t="s">
        <v>160</v>
      </c>
      <c r="H6518" t="s">
        <v>151</v>
      </c>
      <c r="I6518" t="s">
        <v>136</v>
      </c>
      <c r="J6518" t="s">
        <v>137</v>
      </c>
      <c r="K6518" t="s">
        <v>138</v>
      </c>
      <c r="L6518" t="s">
        <v>18615</v>
      </c>
      <c r="M6518" t="s">
        <v>18616</v>
      </c>
      <c r="N6518">
        <v>2.4538888879999998</v>
      </c>
      <c r="O6518">
        <v>0</v>
      </c>
      <c r="P6518">
        <v>1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0.95155801561108888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0.95155801561108888</v>
      </c>
    </row>
    <row r="6519" spans="1:31" x14ac:dyDescent="0.25">
      <c r="A6519">
        <v>2356353</v>
      </c>
      <c r="B6519">
        <v>1</v>
      </c>
      <c r="C6519" t="s">
        <v>80</v>
      </c>
      <c r="D6519" t="s">
        <v>100</v>
      </c>
      <c r="E6519" t="s">
        <v>148</v>
      </c>
      <c r="F6519" t="s">
        <v>18617</v>
      </c>
      <c r="G6519" t="s">
        <v>150</v>
      </c>
      <c r="H6519" t="s">
        <v>151</v>
      </c>
      <c r="I6519" t="s">
        <v>136</v>
      </c>
      <c r="J6519" t="s">
        <v>137</v>
      </c>
      <c r="K6519" t="s">
        <v>138</v>
      </c>
      <c r="L6519" t="s">
        <v>18618</v>
      </c>
      <c r="M6519" t="s">
        <v>18619</v>
      </c>
      <c r="N6519">
        <v>0.81888888800000004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1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2.1921172207233885</v>
      </c>
      <c r="AC6519">
        <v>0</v>
      </c>
      <c r="AD6519">
        <v>0</v>
      </c>
      <c r="AE6519">
        <v>2.1921172207233885</v>
      </c>
    </row>
    <row r="6520" spans="1:31" x14ac:dyDescent="0.25">
      <c r="A6520">
        <v>2356330</v>
      </c>
      <c r="B6520">
        <v>1</v>
      </c>
      <c r="C6520" t="s">
        <v>81</v>
      </c>
      <c r="D6520" t="s">
        <v>113</v>
      </c>
      <c r="E6520" t="s">
        <v>148</v>
      </c>
      <c r="F6520" t="s">
        <v>18620</v>
      </c>
      <c r="G6520" t="s">
        <v>160</v>
      </c>
      <c r="H6520" t="s">
        <v>151</v>
      </c>
      <c r="I6520" t="s">
        <v>136</v>
      </c>
      <c r="J6520" t="s">
        <v>137</v>
      </c>
      <c r="K6520" t="s">
        <v>138</v>
      </c>
      <c r="L6520" t="s">
        <v>18621</v>
      </c>
      <c r="M6520" t="s">
        <v>18622</v>
      </c>
      <c r="N6520">
        <v>1.6325000000000001</v>
      </c>
      <c r="O6520">
        <v>0</v>
      </c>
      <c r="P6520">
        <v>1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4.0277059492530007E-2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4.0277059492530007E-2</v>
      </c>
    </row>
    <row r="6521" spans="1:31" x14ac:dyDescent="0.25">
      <c r="A6521">
        <v>2356376</v>
      </c>
      <c r="B6521">
        <v>1</v>
      </c>
      <c r="C6521" t="s">
        <v>81</v>
      </c>
      <c r="D6521" t="s">
        <v>114</v>
      </c>
      <c r="E6521" t="s">
        <v>132</v>
      </c>
      <c r="F6521" t="s">
        <v>18623</v>
      </c>
      <c r="G6521" t="s">
        <v>134</v>
      </c>
      <c r="H6521" t="s">
        <v>135</v>
      </c>
      <c r="I6521" t="s">
        <v>136</v>
      </c>
      <c r="J6521" t="s">
        <v>137</v>
      </c>
      <c r="K6521" t="s">
        <v>138</v>
      </c>
      <c r="L6521" t="s">
        <v>18624</v>
      </c>
      <c r="M6521" t="s">
        <v>18625</v>
      </c>
      <c r="N6521">
        <v>4.2511111110000002</v>
      </c>
      <c r="O6521">
        <v>0</v>
      </c>
      <c r="P6521">
        <v>184</v>
      </c>
      <c r="Q6521">
        <v>7</v>
      </c>
      <c r="R6521">
        <v>4</v>
      </c>
      <c r="S6521">
        <v>2</v>
      </c>
      <c r="T6521">
        <v>9</v>
      </c>
      <c r="U6521">
        <v>1</v>
      </c>
      <c r="V6521">
        <v>0</v>
      </c>
      <c r="W6521">
        <v>0</v>
      </c>
      <c r="X6521">
        <v>118.91984201614311</v>
      </c>
      <c r="Y6521">
        <v>74.760145677584632</v>
      </c>
      <c r="Z6521">
        <v>26.298036754730017</v>
      </c>
      <c r="AA6521">
        <v>20.30032608012333</v>
      </c>
      <c r="AB6521">
        <v>17.468281646354704</v>
      </c>
      <c r="AC6521">
        <v>629.92841839221614</v>
      </c>
      <c r="AD6521">
        <v>0</v>
      </c>
      <c r="AE6521">
        <v>887.67505056715197</v>
      </c>
    </row>
    <row r="6522" spans="1:31" x14ac:dyDescent="0.25">
      <c r="A6522">
        <v>2356313</v>
      </c>
      <c r="B6522">
        <v>1</v>
      </c>
      <c r="C6522" t="s">
        <v>80</v>
      </c>
      <c r="D6522" t="s">
        <v>97</v>
      </c>
      <c r="E6522" t="s">
        <v>148</v>
      </c>
      <c r="F6522" t="s">
        <v>18626</v>
      </c>
      <c r="G6522" t="s">
        <v>240</v>
      </c>
      <c r="H6522" t="s">
        <v>151</v>
      </c>
      <c r="I6522" t="s">
        <v>136</v>
      </c>
      <c r="J6522" t="s">
        <v>137</v>
      </c>
      <c r="K6522" t="s">
        <v>138</v>
      </c>
      <c r="L6522" t="s">
        <v>18627</v>
      </c>
      <c r="M6522" t="s">
        <v>18628</v>
      </c>
      <c r="N6522">
        <v>1.971944444</v>
      </c>
      <c r="O6522">
        <v>0</v>
      </c>
      <c r="P6522">
        <v>8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7.7500384952855281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7.7500384952855281</v>
      </c>
    </row>
    <row r="6523" spans="1:31" x14ac:dyDescent="0.25">
      <c r="A6523">
        <v>2356121</v>
      </c>
      <c r="B6523">
        <v>1</v>
      </c>
      <c r="C6523" t="s">
        <v>80</v>
      </c>
      <c r="D6523" t="s">
        <v>90</v>
      </c>
      <c r="E6523" t="s">
        <v>148</v>
      </c>
      <c r="F6523" t="s">
        <v>18629</v>
      </c>
      <c r="G6523" t="s">
        <v>160</v>
      </c>
      <c r="H6523" t="s">
        <v>151</v>
      </c>
      <c r="I6523" t="s">
        <v>136</v>
      </c>
      <c r="J6523" t="s">
        <v>137</v>
      </c>
      <c r="K6523" t="s">
        <v>138</v>
      </c>
      <c r="L6523" t="s">
        <v>18630</v>
      </c>
      <c r="M6523" t="s">
        <v>18631</v>
      </c>
      <c r="N6523">
        <v>0.699722222</v>
      </c>
      <c r="O6523">
        <v>0</v>
      </c>
      <c r="P6523">
        <v>1</v>
      </c>
      <c r="Q6523">
        <v>0</v>
      </c>
      <c r="R6523">
        <v>0</v>
      </c>
      <c r="S6523">
        <v>0</v>
      </c>
      <c r="T6523">
        <v>1</v>
      </c>
      <c r="U6523">
        <v>0</v>
      </c>
      <c r="V6523">
        <v>0</v>
      </c>
      <c r="W6523">
        <v>0</v>
      </c>
      <c r="X6523">
        <v>0.28004715606352226</v>
      </c>
      <c r="Y6523">
        <v>0</v>
      </c>
      <c r="Z6523">
        <v>0</v>
      </c>
      <c r="AA6523">
        <v>0</v>
      </c>
      <c r="AB6523">
        <v>0.86430366713724005</v>
      </c>
      <c r="AC6523">
        <v>0</v>
      </c>
      <c r="AD6523">
        <v>0</v>
      </c>
      <c r="AE6523">
        <v>1.1443508232007624</v>
      </c>
    </row>
    <row r="6524" spans="1:31" x14ac:dyDescent="0.25">
      <c r="A6524">
        <v>2356273</v>
      </c>
      <c r="B6524">
        <v>1</v>
      </c>
      <c r="C6524" t="s">
        <v>80</v>
      </c>
      <c r="D6524" t="s">
        <v>108</v>
      </c>
      <c r="E6524" t="s">
        <v>154</v>
      </c>
      <c r="F6524" t="s">
        <v>17777</v>
      </c>
      <c r="G6524" t="s">
        <v>299</v>
      </c>
      <c r="H6524" t="s">
        <v>151</v>
      </c>
      <c r="I6524" t="s">
        <v>136</v>
      </c>
      <c r="J6524" t="s">
        <v>137</v>
      </c>
      <c r="K6524" t="s">
        <v>138</v>
      </c>
      <c r="L6524" t="s">
        <v>18632</v>
      </c>
      <c r="M6524" t="s">
        <v>18633</v>
      </c>
      <c r="N6524">
        <v>3.5413888880000002</v>
      </c>
      <c r="O6524">
        <v>0</v>
      </c>
      <c r="P6524">
        <v>36</v>
      </c>
      <c r="Q6524">
        <v>0</v>
      </c>
      <c r="R6524">
        <v>9</v>
      </c>
      <c r="S6524">
        <v>0</v>
      </c>
      <c r="T6524">
        <v>8</v>
      </c>
      <c r="U6524">
        <v>0</v>
      </c>
      <c r="V6524">
        <v>0</v>
      </c>
      <c r="W6524">
        <v>0</v>
      </c>
      <c r="X6524">
        <v>24.687430184095842</v>
      </c>
      <c r="Y6524">
        <v>0</v>
      </c>
      <c r="Z6524">
        <v>27.619063758484508</v>
      </c>
      <c r="AA6524">
        <v>0</v>
      </c>
      <c r="AB6524">
        <v>12.000894684403686</v>
      </c>
      <c r="AC6524">
        <v>0</v>
      </c>
      <c r="AD6524">
        <v>0</v>
      </c>
      <c r="AE6524">
        <v>64.307388626984036</v>
      </c>
    </row>
    <row r="6525" spans="1:31" x14ac:dyDescent="0.25">
      <c r="A6525">
        <v>2356436</v>
      </c>
      <c r="B6525">
        <v>1</v>
      </c>
      <c r="C6525" t="s">
        <v>80</v>
      </c>
      <c r="D6525" t="s">
        <v>95</v>
      </c>
      <c r="E6525" t="s">
        <v>225</v>
      </c>
      <c r="F6525" t="s">
        <v>18634</v>
      </c>
      <c r="G6525" t="s">
        <v>219</v>
      </c>
      <c r="H6525" t="s">
        <v>151</v>
      </c>
      <c r="I6525" t="s">
        <v>136</v>
      </c>
      <c r="J6525" t="s">
        <v>137</v>
      </c>
      <c r="K6525" t="s">
        <v>138</v>
      </c>
      <c r="L6525" t="s">
        <v>18635</v>
      </c>
      <c r="M6525" t="s">
        <v>18636</v>
      </c>
      <c r="N6525">
        <v>4.0833333329999997</v>
      </c>
      <c r="O6525">
        <v>0</v>
      </c>
      <c r="P6525">
        <v>19</v>
      </c>
      <c r="Q6525">
        <v>0</v>
      </c>
      <c r="R6525">
        <v>0</v>
      </c>
      <c r="S6525">
        <v>0</v>
      </c>
      <c r="T6525">
        <v>1</v>
      </c>
      <c r="U6525">
        <v>0</v>
      </c>
      <c r="V6525">
        <v>0</v>
      </c>
      <c r="W6525">
        <v>0</v>
      </c>
      <c r="X6525">
        <v>20.509518896197658</v>
      </c>
      <c r="Y6525">
        <v>0</v>
      </c>
      <c r="Z6525">
        <v>0</v>
      </c>
      <c r="AA6525">
        <v>0</v>
      </c>
      <c r="AB6525">
        <v>1.2475274352013668</v>
      </c>
      <c r="AC6525">
        <v>0</v>
      </c>
      <c r="AD6525">
        <v>0</v>
      </c>
      <c r="AE6525">
        <v>21.757046331399025</v>
      </c>
    </row>
    <row r="6526" spans="1:31" x14ac:dyDescent="0.25">
      <c r="A6526">
        <v>2356350</v>
      </c>
      <c r="B6526">
        <v>1</v>
      </c>
      <c r="C6526" t="s">
        <v>81</v>
      </c>
      <c r="D6526" t="s">
        <v>126</v>
      </c>
      <c r="E6526" t="s">
        <v>166</v>
      </c>
      <c r="F6526" t="s">
        <v>18637</v>
      </c>
      <c r="G6526" t="s">
        <v>244</v>
      </c>
      <c r="H6526" t="s">
        <v>135</v>
      </c>
      <c r="I6526" t="s">
        <v>136</v>
      </c>
      <c r="J6526" t="s">
        <v>137</v>
      </c>
      <c r="K6526" t="s">
        <v>245</v>
      </c>
      <c r="L6526" t="s">
        <v>18638</v>
      </c>
      <c r="M6526" t="s">
        <v>18639</v>
      </c>
      <c r="N6526">
        <v>4.3499999999999996</v>
      </c>
      <c r="O6526">
        <v>0</v>
      </c>
      <c r="P6526">
        <v>2666</v>
      </c>
      <c r="Q6526">
        <v>28</v>
      </c>
      <c r="R6526">
        <v>288</v>
      </c>
      <c r="S6526">
        <v>6</v>
      </c>
      <c r="T6526">
        <v>488</v>
      </c>
      <c r="U6526">
        <v>1</v>
      </c>
      <c r="V6526">
        <v>1</v>
      </c>
      <c r="W6526">
        <v>0</v>
      </c>
      <c r="X6526">
        <v>2164.7982494507769</v>
      </c>
      <c r="Y6526">
        <v>1229.587465749514</v>
      </c>
      <c r="Z6526">
        <v>1654.9334001669938</v>
      </c>
      <c r="AA6526">
        <v>77.608425097362129</v>
      </c>
      <c r="AB6526">
        <v>2822.3953239033076</v>
      </c>
      <c r="AC6526">
        <v>11.9855167701486</v>
      </c>
      <c r="AD6526">
        <v>66.158551455215999</v>
      </c>
      <c r="AE6526">
        <v>8027.4669325933191</v>
      </c>
    </row>
    <row r="6527" spans="1:31" x14ac:dyDescent="0.25">
      <c r="A6527">
        <v>2356101</v>
      </c>
      <c r="B6527">
        <v>1</v>
      </c>
      <c r="C6527" t="s">
        <v>80</v>
      </c>
      <c r="D6527" t="s">
        <v>108</v>
      </c>
      <c r="E6527" t="s">
        <v>171</v>
      </c>
      <c r="F6527" t="s">
        <v>17248</v>
      </c>
      <c r="G6527" t="s">
        <v>168</v>
      </c>
      <c r="H6527" t="s">
        <v>135</v>
      </c>
      <c r="I6527" t="s">
        <v>136</v>
      </c>
      <c r="J6527" t="s">
        <v>137</v>
      </c>
      <c r="K6527" t="s">
        <v>138</v>
      </c>
      <c r="L6527" t="s">
        <v>18640</v>
      </c>
      <c r="M6527" t="s">
        <v>18641</v>
      </c>
      <c r="N6527">
        <v>0.59055555500000001</v>
      </c>
      <c r="O6527">
        <v>0</v>
      </c>
      <c r="P6527">
        <v>684</v>
      </c>
      <c r="Q6527">
        <v>0</v>
      </c>
      <c r="R6527">
        <v>102</v>
      </c>
      <c r="S6527">
        <v>3</v>
      </c>
      <c r="T6527">
        <v>116</v>
      </c>
      <c r="U6527">
        <v>0</v>
      </c>
      <c r="V6527">
        <v>0</v>
      </c>
      <c r="W6527">
        <v>0</v>
      </c>
      <c r="X6527">
        <v>57.804226244115199</v>
      </c>
      <c r="Y6527">
        <v>0</v>
      </c>
      <c r="Z6527">
        <v>51.869256389987981</v>
      </c>
      <c r="AA6527">
        <v>1.9283626107385579</v>
      </c>
      <c r="AB6527">
        <v>29.147548224806645</v>
      </c>
      <c r="AC6527">
        <v>0</v>
      </c>
      <c r="AD6527">
        <v>0</v>
      </c>
      <c r="AE6527">
        <v>140.7493934696484</v>
      </c>
    </row>
    <row r="6528" spans="1:31" x14ac:dyDescent="0.25">
      <c r="A6528">
        <v>2356585</v>
      </c>
      <c r="B6528">
        <v>1</v>
      </c>
      <c r="C6528" t="s">
        <v>80</v>
      </c>
      <c r="D6528" t="s">
        <v>96</v>
      </c>
      <c r="E6528" t="s">
        <v>175</v>
      </c>
      <c r="F6528" t="s">
        <v>18642</v>
      </c>
      <c r="G6528" t="s">
        <v>177</v>
      </c>
      <c r="H6528" t="s">
        <v>151</v>
      </c>
      <c r="I6528" t="s">
        <v>136</v>
      </c>
      <c r="J6528" t="s">
        <v>137</v>
      </c>
      <c r="K6528" t="s">
        <v>138</v>
      </c>
      <c r="L6528" t="s">
        <v>18643</v>
      </c>
      <c r="M6528" t="s">
        <v>18644</v>
      </c>
      <c r="N6528">
        <v>3.2138888880000001</v>
      </c>
      <c r="O6528">
        <v>0</v>
      </c>
      <c r="P6528">
        <v>15</v>
      </c>
      <c r="Q6528">
        <v>0</v>
      </c>
      <c r="R6528">
        <v>0</v>
      </c>
      <c r="S6528">
        <v>0</v>
      </c>
      <c r="T6528">
        <v>1</v>
      </c>
      <c r="U6528">
        <v>0</v>
      </c>
      <c r="V6528">
        <v>0</v>
      </c>
      <c r="W6528">
        <v>0</v>
      </c>
      <c r="X6528">
        <v>17.058914239277389</v>
      </c>
      <c r="Y6528">
        <v>0</v>
      </c>
      <c r="Z6528">
        <v>0</v>
      </c>
      <c r="AA6528">
        <v>0</v>
      </c>
      <c r="AB6528">
        <v>0.96714039742168345</v>
      </c>
      <c r="AC6528">
        <v>0</v>
      </c>
      <c r="AD6528">
        <v>0</v>
      </c>
      <c r="AE6528">
        <v>18.026054636699072</v>
      </c>
    </row>
    <row r="6529" spans="1:31" x14ac:dyDescent="0.25">
      <c r="A6529">
        <v>2356642</v>
      </c>
      <c r="B6529">
        <v>1</v>
      </c>
      <c r="C6529" t="s">
        <v>80</v>
      </c>
      <c r="D6529" t="s">
        <v>83</v>
      </c>
      <c r="E6529" t="s">
        <v>132</v>
      </c>
      <c r="F6529" t="s">
        <v>18645</v>
      </c>
      <c r="G6529" t="s">
        <v>168</v>
      </c>
      <c r="H6529" t="s">
        <v>135</v>
      </c>
      <c r="I6529" t="s">
        <v>136</v>
      </c>
      <c r="J6529" t="s">
        <v>137</v>
      </c>
      <c r="K6529" t="s">
        <v>138</v>
      </c>
      <c r="L6529" t="s">
        <v>18646</v>
      </c>
      <c r="M6529" t="s">
        <v>18647</v>
      </c>
      <c r="N6529">
        <v>1.4569444439999999</v>
      </c>
      <c r="O6529">
        <v>0</v>
      </c>
      <c r="P6529">
        <v>9101</v>
      </c>
      <c r="Q6529">
        <v>0</v>
      </c>
      <c r="R6529">
        <v>0</v>
      </c>
      <c r="S6529">
        <v>1</v>
      </c>
      <c r="T6529">
        <v>779</v>
      </c>
      <c r="U6529">
        <v>0</v>
      </c>
      <c r="V6529">
        <v>1</v>
      </c>
      <c r="W6529">
        <v>0</v>
      </c>
      <c r="X6529">
        <v>4363.6205945183865</v>
      </c>
      <c r="Y6529">
        <v>0</v>
      </c>
      <c r="Z6529">
        <v>0</v>
      </c>
      <c r="AA6529">
        <v>2.3434468023097219</v>
      </c>
      <c r="AB6529">
        <v>1089.4412553864486</v>
      </c>
      <c r="AC6529">
        <v>0</v>
      </c>
      <c r="AD6529">
        <v>104.90701402740913</v>
      </c>
      <c r="AE6529">
        <v>5560.3123107345536</v>
      </c>
    </row>
    <row r="6530" spans="1:31" x14ac:dyDescent="0.25">
      <c r="A6530">
        <v>2356333</v>
      </c>
      <c r="B6530">
        <v>1</v>
      </c>
      <c r="C6530" t="s">
        <v>80</v>
      </c>
      <c r="D6530" t="s">
        <v>103</v>
      </c>
      <c r="E6530" t="s">
        <v>154</v>
      </c>
      <c r="F6530" t="s">
        <v>18648</v>
      </c>
      <c r="G6530" t="s">
        <v>299</v>
      </c>
      <c r="H6530" t="s">
        <v>151</v>
      </c>
      <c r="I6530" t="s">
        <v>136</v>
      </c>
      <c r="J6530" t="s">
        <v>137</v>
      </c>
      <c r="K6530" t="s">
        <v>138</v>
      </c>
      <c r="L6530" t="s">
        <v>18649</v>
      </c>
      <c r="M6530" t="s">
        <v>18650</v>
      </c>
      <c r="N6530">
        <v>1.8891666659999999</v>
      </c>
      <c r="O6530">
        <v>0</v>
      </c>
      <c r="P6530">
        <v>0</v>
      </c>
      <c r="Q6530">
        <v>0</v>
      </c>
      <c r="R6530">
        <v>1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5.3052327464181532</v>
      </c>
      <c r="AA6530">
        <v>0</v>
      </c>
      <c r="AB6530">
        <v>0</v>
      </c>
      <c r="AC6530">
        <v>0</v>
      </c>
      <c r="AD6530">
        <v>0</v>
      </c>
      <c r="AE6530">
        <v>5.3052327464181532</v>
      </c>
    </row>
    <row r="6531" spans="1:31" x14ac:dyDescent="0.25">
      <c r="A6531">
        <v>2356356</v>
      </c>
      <c r="B6531">
        <v>1</v>
      </c>
      <c r="C6531" t="s">
        <v>81</v>
      </c>
      <c r="D6531" t="s">
        <v>119</v>
      </c>
      <c r="E6531" t="s">
        <v>154</v>
      </c>
      <c r="F6531" t="s">
        <v>18651</v>
      </c>
      <c r="G6531" t="s">
        <v>299</v>
      </c>
      <c r="H6531" t="s">
        <v>151</v>
      </c>
      <c r="I6531" t="s">
        <v>136</v>
      </c>
      <c r="J6531" t="s">
        <v>137</v>
      </c>
      <c r="K6531" t="s">
        <v>138</v>
      </c>
      <c r="L6531" t="s">
        <v>18652</v>
      </c>
      <c r="M6531" t="s">
        <v>18653</v>
      </c>
      <c r="N6531">
        <v>0.82</v>
      </c>
      <c r="O6531">
        <v>0</v>
      </c>
      <c r="P6531">
        <v>100</v>
      </c>
      <c r="Q6531">
        <v>0</v>
      </c>
      <c r="R6531">
        <v>6</v>
      </c>
      <c r="S6531">
        <v>0</v>
      </c>
      <c r="T6531">
        <v>2</v>
      </c>
      <c r="U6531">
        <v>0</v>
      </c>
      <c r="V6531">
        <v>0</v>
      </c>
      <c r="W6531">
        <v>0</v>
      </c>
      <c r="X6531">
        <v>25.037702957439546</v>
      </c>
      <c r="Y6531">
        <v>0</v>
      </c>
      <c r="Z6531">
        <v>11.971827619014306</v>
      </c>
      <c r="AA6531">
        <v>0</v>
      </c>
      <c r="AB6531">
        <v>0.18502369002242222</v>
      </c>
      <c r="AC6531">
        <v>0</v>
      </c>
      <c r="AD6531">
        <v>0</v>
      </c>
      <c r="AE6531">
        <v>37.194554266476274</v>
      </c>
    </row>
    <row r="6532" spans="1:31" x14ac:dyDescent="0.25">
      <c r="A6532">
        <v>2356565</v>
      </c>
      <c r="B6532">
        <v>1</v>
      </c>
      <c r="C6532" t="s">
        <v>81</v>
      </c>
      <c r="D6532" t="s">
        <v>113</v>
      </c>
      <c r="E6532" t="s">
        <v>166</v>
      </c>
      <c r="F6532" t="s">
        <v>17390</v>
      </c>
      <c r="G6532" t="s">
        <v>168</v>
      </c>
      <c r="H6532" t="s">
        <v>135</v>
      </c>
      <c r="I6532" t="s">
        <v>136</v>
      </c>
      <c r="J6532" t="s">
        <v>137</v>
      </c>
      <c r="K6532" t="s">
        <v>138</v>
      </c>
      <c r="L6532" t="s">
        <v>18654</v>
      </c>
      <c r="M6532" t="s">
        <v>18655</v>
      </c>
      <c r="N6532">
        <v>1.8005555550000001</v>
      </c>
      <c r="O6532">
        <v>7</v>
      </c>
      <c r="P6532">
        <v>58</v>
      </c>
      <c r="Q6532">
        <v>33</v>
      </c>
      <c r="R6532">
        <v>373</v>
      </c>
      <c r="S6532">
        <v>5</v>
      </c>
      <c r="T6532">
        <v>16</v>
      </c>
      <c r="U6532">
        <v>0</v>
      </c>
      <c r="V6532">
        <v>0</v>
      </c>
      <c r="W6532">
        <v>21.578526156958912</v>
      </c>
      <c r="X6532">
        <v>29.350991907209512</v>
      </c>
      <c r="Y6532">
        <v>364.06790053276444</v>
      </c>
      <c r="Z6532">
        <v>1205.9510736728757</v>
      </c>
      <c r="AA6532">
        <v>11.332545767478663</v>
      </c>
      <c r="AB6532">
        <v>62.736042457187665</v>
      </c>
      <c r="AC6532">
        <v>0</v>
      </c>
      <c r="AD6532">
        <v>0</v>
      </c>
      <c r="AE6532">
        <v>1695.0170804944751</v>
      </c>
    </row>
    <row r="6533" spans="1:31" x14ac:dyDescent="0.25">
      <c r="A6533">
        <v>2356519</v>
      </c>
      <c r="B6533">
        <v>1</v>
      </c>
      <c r="C6533" t="s">
        <v>81</v>
      </c>
      <c r="D6533" t="s">
        <v>118</v>
      </c>
      <c r="E6533" t="s">
        <v>171</v>
      </c>
      <c r="F6533" t="s">
        <v>8539</v>
      </c>
      <c r="G6533" t="s">
        <v>142</v>
      </c>
      <c r="H6533" t="s">
        <v>135</v>
      </c>
      <c r="I6533" t="s">
        <v>136</v>
      </c>
      <c r="J6533" t="s">
        <v>137</v>
      </c>
      <c r="K6533" t="s">
        <v>138</v>
      </c>
      <c r="L6533" t="s">
        <v>18656</v>
      </c>
      <c r="M6533" t="s">
        <v>18657</v>
      </c>
      <c r="N6533">
        <v>2.3286111109999998</v>
      </c>
      <c r="O6533">
        <v>0</v>
      </c>
      <c r="P6533">
        <v>0</v>
      </c>
      <c r="Q6533">
        <v>2</v>
      </c>
      <c r="R6533">
        <v>59</v>
      </c>
      <c r="S6533">
        <v>1</v>
      </c>
      <c r="T6533">
        <v>4</v>
      </c>
      <c r="U6533">
        <v>0</v>
      </c>
      <c r="V6533">
        <v>0</v>
      </c>
      <c r="W6533">
        <v>0</v>
      </c>
      <c r="X6533">
        <v>0</v>
      </c>
      <c r="Y6533">
        <v>13.759764034027807</v>
      </c>
      <c r="Z6533">
        <v>690.85488133855347</v>
      </c>
      <c r="AA6533">
        <v>14.785852101385158</v>
      </c>
      <c r="AB6533">
        <v>27.168561289507586</v>
      </c>
      <c r="AC6533">
        <v>0</v>
      </c>
      <c r="AD6533">
        <v>0</v>
      </c>
      <c r="AE6533">
        <v>746.569058763474</v>
      </c>
    </row>
    <row r="6534" spans="1:31" x14ac:dyDescent="0.25">
      <c r="A6534">
        <v>2356124</v>
      </c>
      <c r="B6534">
        <v>1</v>
      </c>
      <c r="C6534" t="s">
        <v>81</v>
      </c>
      <c r="D6534" t="s">
        <v>118</v>
      </c>
      <c r="E6534" t="s">
        <v>132</v>
      </c>
      <c r="F6534" t="s">
        <v>1585</v>
      </c>
      <c r="G6534" t="s">
        <v>168</v>
      </c>
      <c r="H6534" t="s">
        <v>135</v>
      </c>
      <c r="I6534" t="s">
        <v>136</v>
      </c>
      <c r="J6534" t="s">
        <v>137</v>
      </c>
      <c r="K6534" t="s">
        <v>138</v>
      </c>
      <c r="L6534" t="s">
        <v>18658</v>
      </c>
      <c r="M6534" t="s">
        <v>18659</v>
      </c>
      <c r="N6534">
        <v>1.5083333329999999</v>
      </c>
      <c r="O6534">
        <v>1</v>
      </c>
      <c r="P6534">
        <v>25</v>
      </c>
      <c r="Q6534">
        <v>14</v>
      </c>
      <c r="R6534">
        <v>6</v>
      </c>
      <c r="S6534">
        <v>8</v>
      </c>
      <c r="T6534">
        <v>27</v>
      </c>
      <c r="U6534">
        <v>2</v>
      </c>
      <c r="V6534">
        <v>0</v>
      </c>
      <c r="W6534">
        <v>3.1782628784581206</v>
      </c>
      <c r="X6534">
        <v>10.75715460788704</v>
      </c>
      <c r="Y6534">
        <v>68.6784332371559</v>
      </c>
      <c r="Z6534">
        <v>36.900281125738246</v>
      </c>
      <c r="AA6534">
        <v>335.6625616224191</v>
      </c>
      <c r="AB6534">
        <v>31.222968763084257</v>
      </c>
      <c r="AC6534">
        <v>1290.8427107357218</v>
      </c>
      <c r="AD6534">
        <v>0</v>
      </c>
      <c r="AE6534">
        <v>1777.2423729704644</v>
      </c>
    </row>
    <row r="6535" spans="1:31" x14ac:dyDescent="0.25">
      <c r="A6535">
        <v>2356370</v>
      </c>
      <c r="B6535">
        <v>1</v>
      </c>
      <c r="C6535" t="s">
        <v>81</v>
      </c>
      <c r="D6535" t="s">
        <v>113</v>
      </c>
      <c r="E6535" t="s">
        <v>225</v>
      </c>
      <c r="F6535" t="s">
        <v>18660</v>
      </c>
      <c r="G6535" t="s">
        <v>219</v>
      </c>
      <c r="H6535" t="s">
        <v>151</v>
      </c>
      <c r="I6535" t="s">
        <v>136</v>
      </c>
      <c r="J6535" t="s">
        <v>137</v>
      </c>
      <c r="K6535" t="s">
        <v>138</v>
      </c>
      <c r="L6535" t="s">
        <v>18661</v>
      </c>
      <c r="M6535" t="s">
        <v>18662</v>
      </c>
      <c r="N6535">
        <v>1.6972222219999999</v>
      </c>
      <c r="O6535">
        <v>0</v>
      </c>
      <c r="P6535">
        <v>10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4.0963922397156605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4.0963922397156605</v>
      </c>
    </row>
    <row r="6536" spans="1:31" x14ac:dyDescent="0.25">
      <c r="A6536">
        <v>2356602</v>
      </c>
      <c r="B6536">
        <v>1</v>
      </c>
      <c r="C6536" t="s">
        <v>81</v>
      </c>
      <c r="D6536" t="s">
        <v>128</v>
      </c>
      <c r="E6536" t="s">
        <v>225</v>
      </c>
      <c r="F6536" t="s">
        <v>18663</v>
      </c>
      <c r="G6536" t="s">
        <v>181</v>
      </c>
      <c r="H6536" t="s">
        <v>151</v>
      </c>
      <c r="I6536" t="s">
        <v>136</v>
      </c>
      <c r="J6536" t="s">
        <v>137</v>
      </c>
      <c r="K6536" t="s">
        <v>138</v>
      </c>
      <c r="L6536" t="s">
        <v>18664</v>
      </c>
      <c r="M6536" t="s">
        <v>18665</v>
      </c>
      <c r="N6536">
        <v>3.4247222220000002</v>
      </c>
      <c r="O6536">
        <v>0</v>
      </c>
      <c r="P6536">
        <v>279</v>
      </c>
      <c r="Q6536">
        <v>0</v>
      </c>
      <c r="R6536">
        <v>0</v>
      </c>
      <c r="S6536">
        <v>0</v>
      </c>
      <c r="T6536">
        <v>18</v>
      </c>
      <c r="U6536">
        <v>0</v>
      </c>
      <c r="V6536">
        <v>0</v>
      </c>
      <c r="W6536">
        <v>0</v>
      </c>
      <c r="X6536">
        <v>248.71899807155367</v>
      </c>
      <c r="Y6536">
        <v>0</v>
      </c>
      <c r="Z6536">
        <v>0</v>
      </c>
      <c r="AA6536">
        <v>0</v>
      </c>
      <c r="AB6536">
        <v>38.512902559294837</v>
      </c>
      <c r="AC6536">
        <v>0</v>
      </c>
      <c r="AD6536">
        <v>0</v>
      </c>
      <c r="AE6536">
        <v>287.23190063084849</v>
      </c>
    </row>
    <row r="6537" spans="1:31" x14ac:dyDescent="0.25">
      <c r="A6537">
        <v>2356184</v>
      </c>
      <c r="B6537">
        <v>1</v>
      </c>
      <c r="C6537" t="s">
        <v>80</v>
      </c>
      <c r="D6537" t="s">
        <v>83</v>
      </c>
      <c r="E6537" t="s">
        <v>175</v>
      </c>
      <c r="F6537" t="s">
        <v>18666</v>
      </c>
      <c r="G6537" t="s">
        <v>219</v>
      </c>
      <c r="H6537" t="s">
        <v>151</v>
      </c>
      <c r="I6537" t="s">
        <v>136</v>
      </c>
      <c r="J6537" t="s">
        <v>137</v>
      </c>
      <c r="K6537" t="s">
        <v>138</v>
      </c>
      <c r="L6537" t="s">
        <v>18667</v>
      </c>
      <c r="M6537" t="s">
        <v>18668</v>
      </c>
      <c r="N6537">
        <v>4.318333333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17</v>
      </c>
      <c r="U6537">
        <v>0</v>
      </c>
      <c r="V6537">
        <v>5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116.10968035345793</v>
      </c>
      <c r="AC6537">
        <v>0</v>
      </c>
      <c r="AD6537">
        <v>130.62794496182747</v>
      </c>
      <c r="AE6537">
        <v>246.73762531528541</v>
      </c>
    </row>
    <row r="6538" spans="1:31" x14ac:dyDescent="0.25">
      <c r="A6538">
        <v>2356084</v>
      </c>
      <c r="B6538">
        <v>1</v>
      </c>
      <c r="C6538" t="s">
        <v>80</v>
      </c>
      <c r="D6538" t="s">
        <v>87</v>
      </c>
      <c r="E6538" t="s">
        <v>166</v>
      </c>
      <c r="F6538" t="s">
        <v>18669</v>
      </c>
      <c r="G6538" t="s">
        <v>168</v>
      </c>
      <c r="H6538" t="s">
        <v>135</v>
      </c>
      <c r="I6538" t="s">
        <v>136</v>
      </c>
      <c r="J6538" t="s">
        <v>137</v>
      </c>
      <c r="K6538" t="s">
        <v>138</v>
      </c>
      <c r="L6538" t="s">
        <v>18670</v>
      </c>
      <c r="M6538" t="s">
        <v>18671</v>
      </c>
      <c r="N6538">
        <v>0.12813333299999999</v>
      </c>
      <c r="O6538">
        <v>0</v>
      </c>
      <c r="P6538">
        <v>5433</v>
      </c>
      <c r="Q6538">
        <v>0</v>
      </c>
      <c r="R6538">
        <v>2</v>
      </c>
      <c r="S6538">
        <v>24</v>
      </c>
      <c r="T6538">
        <v>422</v>
      </c>
      <c r="U6538">
        <v>2</v>
      </c>
      <c r="V6538">
        <v>6</v>
      </c>
      <c r="W6538">
        <v>0</v>
      </c>
      <c r="X6538">
        <v>228.23081319389212</v>
      </c>
      <c r="Y6538">
        <v>0</v>
      </c>
      <c r="Z6538">
        <v>0.33550413486397496</v>
      </c>
      <c r="AA6538">
        <v>39.169515061935336</v>
      </c>
      <c r="AB6538">
        <v>119.74509837372881</v>
      </c>
      <c r="AC6538">
        <v>11.134437698115013</v>
      </c>
      <c r="AD6538">
        <v>15.062981607038752</v>
      </c>
      <c r="AE6538">
        <v>413.67835006957398</v>
      </c>
    </row>
    <row r="6539" spans="1:31" x14ac:dyDescent="0.25">
      <c r="A6539">
        <v>2356104</v>
      </c>
      <c r="B6539">
        <v>1</v>
      </c>
      <c r="C6539" t="s">
        <v>80</v>
      </c>
      <c r="D6539" t="s">
        <v>83</v>
      </c>
      <c r="E6539" t="s">
        <v>225</v>
      </c>
      <c r="F6539" t="s">
        <v>18672</v>
      </c>
      <c r="G6539" t="s">
        <v>227</v>
      </c>
      <c r="H6539" t="s">
        <v>151</v>
      </c>
      <c r="I6539" t="s">
        <v>136</v>
      </c>
      <c r="J6539" t="s">
        <v>137</v>
      </c>
      <c r="K6539" t="s">
        <v>138</v>
      </c>
      <c r="L6539" t="s">
        <v>18673</v>
      </c>
      <c r="M6539" t="s">
        <v>18674</v>
      </c>
      <c r="N6539">
        <v>3.2</v>
      </c>
      <c r="O6539">
        <v>0</v>
      </c>
      <c r="P6539">
        <v>71</v>
      </c>
      <c r="Q6539">
        <v>0</v>
      </c>
      <c r="R6539">
        <v>0</v>
      </c>
      <c r="S6539">
        <v>0</v>
      </c>
      <c r="T6539">
        <v>17</v>
      </c>
      <c r="U6539">
        <v>0</v>
      </c>
      <c r="V6539">
        <v>0</v>
      </c>
      <c r="W6539">
        <v>0</v>
      </c>
      <c r="X6539">
        <v>77.438343269594213</v>
      </c>
      <c r="Y6539">
        <v>0</v>
      </c>
      <c r="Z6539">
        <v>0</v>
      </c>
      <c r="AA6539">
        <v>0</v>
      </c>
      <c r="AB6539">
        <v>125.95463248344092</v>
      </c>
      <c r="AC6539">
        <v>0</v>
      </c>
      <c r="AD6539">
        <v>0</v>
      </c>
      <c r="AE6539">
        <v>203.39297575303513</v>
      </c>
    </row>
    <row r="6540" spans="1:31" x14ac:dyDescent="0.25">
      <c r="A6540">
        <v>2356433</v>
      </c>
      <c r="B6540">
        <v>1</v>
      </c>
      <c r="C6540" t="s">
        <v>80</v>
      </c>
      <c r="D6540" t="s">
        <v>95</v>
      </c>
      <c r="E6540" t="s">
        <v>225</v>
      </c>
      <c r="F6540" t="s">
        <v>15832</v>
      </c>
      <c r="G6540" t="s">
        <v>156</v>
      </c>
      <c r="H6540" t="s">
        <v>151</v>
      </c>
      <c r="I6540" t="s">
        <v>136</v>
      </c>
      <c r="J6540" t="s">
        <v>137</v>
      </c>
      <c r="K6540" t="s">
        <v>138</v>
      </c>
      <c r="L6540" t="s">
        <v>18675</v>
      </c>
      <c r="M6540" t="s">
        <v>18676</v>
      </c>
      <c r="N6540">
        <v>0.53749999999999998</v>
      </c>
      <c r="O6540">
        <v>0</v>
      </c>
      <c r="P6540">
        <v>190</v>
      </c>
      <c r="Q6540">
        <v>0</v>
      </c>
      <c r="R6540">
        <v>2</v>
      </c>
      <c r="S6540">
        <v>0</v>
      </c>
      <c r="T6540">
        <v>8</v>
      </c>
      <c r="U6540">
        <v>0</v>
      </c>
      <c r="V6540">
        <v>0</v>
      </c>
      <c r="W6540">
        <v>0</v>
      </c>
      <c r="X6540">
        <v>30.579932918330705</v>
      </c>
      <c r="Y6540">
        <v>0</v>
      </c>
      <c r="Z6540">
        <v>1.5906987111846915</v>
      </c>
      <c r="AA6540">
        <v>0</v>
      </c>
      <c r="AB6540">
        <v>3.7747041214486083</v>
      </c>
      <c r="AC6540">
        <v>0</v>
      </c>
      <c r="AD6540">
        <v>0</v>
      </c>
      <c r="AE6540">
        <v>35.945335750964006</v>
      </c>
    </row>
    <row r="6541" spans="1:31" x14ac:dyDescent="0.25">
      <c r="A6541">
        <v>2356396</v>
      </c>
      <c r="B6541">
        <v>1</v>
      </c>
      <c r="C6541" t="s">
        <v>80</v>
      </c>
      <c r="D6541" t="s">
        <v>93</v>
      </c>
      <c r="E6541" t="s">
        <v>225</v>
      </c>
      <c r="F6541" t="s">
        <v>18677</v>
      </c>
      <c r="G6541" t="s">
        <v>219</v>
      </c>
      <c r="H6541" t="s">
        <v>151</v>
      </c>
      <c r="I6541" t="s">
        <v>136</v>
      </c>
      <c r="J6541" t="s">
        <v>137</v>
      </c>
      <c r="K6541" t="s">
        <v>138</v>
      </c>
      <c r="L6541" t="s">
        <v>18678</v>
      </c>
      <c r="M6541" t="s">
        <v>18679</v>
      </c>
      <c r="N6541">
        <v>1.6375</v>
      </c>
      <c r="O6541">
        <v>0</v>
      </c>
      <c r="P6541">
        <v>3</v>
      </c>
      <c r="Q6541">
        <v>0</v>
      </c>
      <c r="R6541">
        <v>2</v>
      </c>
      <c r="S6541">
        <v>0</v>
      </c>
      <c r="T6541">
        <v>1</v>
      </c>
      <c r="U6541">
        <v>0</v>
      </c>
      <c r="V6541">
        <v>0</v>
      </c>
      <c r="W6541">
        <v>0</v>
      </c>
      <c r="X6541">
        <v>1.8317098689680344</v>
      </c>
      <c r="Y6541">
        <v>0</v>
      </c>
      <c r="Z6541">
        <v>5.3751499179145021</v>
      </c>
      <c r="AA6541">
        <v>0</v>
      </c>
      <c r="AB6541">
        <v>3.4623160143809608</v>
      </c>
      <c r="AC6541">
        <v>0</v>
      </c>
      <c r="AD6541">
        <v>0</v>
      </c>
      <c r="AE6541">
        <v>10.669175801263497</v>
      </c>
    </row>
    <row r="6542" spans="1:31" x14ac:dyDescent="0.25">
      <c r="A6542">
        <v>2356147</v>
      </c>
      <c r="B6542">
        <v>1</v>
      </c>
      <c r="C6542" t="s">
        <v>80</v>
      </c>
      <c r="D6542" t="s">
        <v>105</v>
      </c>
      <c r="E6542" t="s">
        <v>166</v>
      </c>
      <c r="F6542" t="s">
        <v>18680</v>
      </c>
      <c r="G6542" t="s">
        <v>244</v>
      </c>
      <c r="H6542" t="s">
        <v>135</v>
      </c>
      <c r="I6542" t="s">
        <v>136</v>
      </c>
      <c r="J6542" t="s">
        <v>137</v>
      </c>
      <c r="K6542" t="s">
        <v>245</v>
      </c>
      <c r="L6542" t="s">
        <v>18681</v>
      </c>
      <c r="M6542" t="s">
        <v>18682</v>
      </c>
      <c r="N6542">
        <v>6.9083333329999999</v>
      </c>
      <c r="O6542">
        <v>4</v>
      </c>
      <c r="P6542">
        <v>2545</v>
      </c>
      <c r="Q6542">
        <v>6</v>
      </c>
      <c r="R6542">
        <v>4</v>
      </c>
      <c r="S6542">
        <v>32</v>
      </c>
      <c r="T6542">
        <v>310</v>
      </c>
      <c r="U6542">
        <v>19</v>
      </c>
      <c r="V6542">
        <v>32</v>
      </c>
      <c r="W6542">
        <v>149.5160807031049</v>
      </c>
      <c r="X6542">
        <v>7391.0150989446747</v>
      </c>
      <c r="Y6542">
        <v>42.818590095392288</v>
      </c>
      <c r="Z6542">
        <v>90.04801890593798</v>
      </c>
      <c r="AA6542">
        <v>2249.8158879119487</v>
      </c>
      <c r="AB6542">
        <v>6912.9855672069853</v>
      </c>
      <c r="AC6542">
        <v>16986.228534312333</v>
      </c>
      <c r="AD6542">
        <v>13196.775967821799</v>
      </c>
      <c r="AE6542">
        <v>47019.203745902181</v>
      </c>
    </row>
    <row r="6543" spans="1:31" x14ac:dyDescent="0.25">
      <c r="A6543">
        <v>2356439</v>
      </c>
      <c r="B6543">
        <v>1</v>
      </c>
      <c r="C6543" t="s">
        <v>80</v>
      </c>
      <c r="D6543" t="s">
        <v>84</v>
      </c>
      <c r="E6543" t="s">
        <v>148</v>
      </c>
      <c r="F6543" t="s">
        <v>18683</v>
      </c>
      <c r="G6543" t="s">
        <v>160</v>
      </c>
      <c r="H6543" t="s">
        <v>151</v>
      </c>
      <c r="I6543" t="s">
        <v>136</v>
      </c>
      <c r="J6543" t="s">
        <v>137</v>
      </c>
      <c r="K6543" t="s">
        <v>138</v>
      </c>
      <c r="L6543" t="s">
        <v>18684</v>
      </c>
      <c r="M6543" t="s">
        <v>18685</v>
      </c>
      <c r="N6543">
        <v>3.9422222219999998</v>
      </c>
      <c r="O6543">
        <v>0</v>
      </c>
      <c r="P6543">
        <v>7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17.531246034935378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17.531246034935378</v>
      </c>
    </row>
    <row r="6544" spans="1:31" x14ac:dyDescent="0.25">
      <c r="A6544">
        <v>2356405</v>
      </c>
      <c r="B6544">
        <v>1</v>
      </c>
      <c r="C6544" t="s">
        <v>80</v>
      </c>
      <c r="D6544" t="s">
        <v>83</v>
      </c>
      <c r="E6544" t="s">
        <v>225</v>
      </c>
      <c r="F6544" t="s">
        <v>18686</v>
      </c>
      <c r="G6544" t="s">
        <v>227</v>
      </c>
      <c r="H6544" t="s">
        <v>151</v>
      </c>
      <c r="I6544" t="s">
        <v>136</v>
      </c>
      <c r="J6544" t="s">
        <v>137</v>
      </c>
      <c r="K6544" t="s">
        <v>138</v>
      </c>
      <c r="L6544" t="s">
        <v>18687</v>
      </c>
      <c r="M6544" t="s">
        <v>18688</v>
      </c>
      <c r="N6544">
        <v>3.6713888880000001</v>
      </c>
      <c r="O6544">
        <v>0</v>
      </c>
      <c r="P6544">
        <v>12</v>
      </c>
      <c r="Q6544">
        <v>0</v>
      </c>
      <c r="R6544">
        <v>0</v>
      </c>
      <c r="S6544">
        <v>0</v>
      </c>
      <c r="T6544">
        <v>78</v>
      </c>
      <c r="U6544">
        <v>0</v>
      </c>
      <c r="V6544">
        <v>4</v>
      </c>
      <c r="W6544">
        <v>0</v>
      </c>
      <c r="X6544">
        <v>15.311874952708919</v>
      </c>
      <c r="Y6544">
        <v>0</v>
      </c>
      <c r="Z6544">
        <v>0</v>
      </c>
      <c r="AA6544">
        <v>0</v>
      </c>
      <c r="AB6544">
        <v>545.22890963544353</v>
      </c>
      <c r="AC6544">
        <v>0</v>
      </c>
      <c r="AD6544">
        <v>713.02743135555636</v>
      </c>
      <c r="AE6544">
        <v>1273.5682159437088</v>
      </c>
    </row>
    <row r="6545" spans="1:31" x14ac:dyDescent="0.25">
      <c r="A6545">
        <v>2356359</v>
      </c>
      <c r="B6545">
        <v>1</v>
      </c>
      <c r="C6545" t="s">
        <v>80</v>
      </c>
      <c r="D6545" t="s">
        <v>82</v>
      </c>
      <c r="E6545" t="s">
        <v>148</v>
      </c>
      <c r="F6545" t="s">
        <v>18689</v>
      </c>
      <c r="G6545" t="s">
        <v>150</v>
      </c>
      <c r="H6545" t="s">
        <v>151</v>
      </c>
      <c r="I6545" t="s">
        <v>136</v>
      </c>
      <c r="J6545" t="s">
        <v>137</v>
      </c>
      <c r="K6545" t="s">
        <v>138</v>
      </c>
      <c r="L6545" t="s">
        <v>18690</v>
      </c>
      <c r="M6545" t="s">
        <v>18691</v>
      </c>
      <c r="N6545">
        <v>0.59722222199999997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1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</row>
    <row r="6546" spans="1:31" x14ac:dyDescent="0.25">
      <c r="A6546">
        <v>2356545</v>
      </c>
      <c r="B6546">
        <v>1</v>
      </c>
      <c r="C6546" t="s">
        <v>81</v>
      </c>
      <c r="D6546" t="s">
        <v>112</v>
      </c>
      <c r="E6546" t="s">
        <v>171</v>
      </c>
      <c r="F6546" t="s">
        <v>13203</v>
      </c>
      <c r="G6546" t="s">
        <v>168</v>
      </c>
      <c r="H6546" t="s">
        <v>135</v>
      </c>
      <c r="I6546" t="s">
        <v>136</v>
      </c>
      <c r="J6546" t="s">
        <v>137</v>
      </c>
      <c r="K6546" t="s">
        <v>138</v>
      </c>
      <c r="L6546" t="s">
        <v>18692</v>
      </c>
      <c r="M6546" t="s">
        <v>18693</v>
      </c>
      <c r="N6546">
        <v>0.95833333300000001</v>
      </c>
      <c r="O6546">
        <v>0</v>
      </c>
      <c r="P6546">
        <v>32</v>
      </c>
      <c r="Q6546">
        <v>196</v>
      </c>
      <c r="R6546">
        <v>7</v>
      </c>
      <c r="S6546">
        <v>11</v>
      </c>
      <c r="T6546">
        <v>3</v>
      </c>
      <c r="U6546">
        <v>1</v>
      </c>
      <c r="V6546">
        <v>0</v>
      </c>
      <c r="W6546">
        <v>0</v>
      </c>
      <c r="X6546">
        <v>4.7779946701263869</v>
      </c>
      <c r="Y6546">
        <v>436.19107490178766</v>
      </c>
      <c r="Z6546">
        <v>14.587690999028906</v>
      </c>
      <c r="AA6546">
        <v>49.013019888307234</v>
      </c>
      <c r="AB6546">
        <v>6.2066835744879993</v>
      </c>
      <c r="AC6546">
        <v>102.47252848814747</v>
      </c>
      <c r="AD6546">
        <v>0</v>
      </c>
      <c r="AE6546">
        <v>613.24899252188561</v>
      </c>
    </row>
    <row r="6547" spans="1:31" x14ac:dyDescent="0.25">
      <c r="A6547">
        <v>2356236</v>
      </c>
      <c r="B6547">
        <v>1</v>
      </c>
      <c r="C6547" t="s">
        <v>80</v>
      </c>
      <c r="D6547" t="s">
        <v>95</v>
      </c>
      <c r="E6547" t="s">
        <v>171</v>
      </c>
      <c r="F6547" t="s">
        <v>349</v>
      </c>
      <c r="G6547" t="s">
        <v>168</v>
      </c>
      <c r="H6547" t="s">
        <v>135</v>
      </c>
      <c r="I6547" t="s">
        <v>136</v>
      </c>
      <c r="J6547" t="s">
        <v>137</v>
      </c>
      <c r="K6547" t="s">
        <v>138</v>
      </c>
      <c r="L6547" t="s">
        <v>18694</v>
      </c>
      <c r="M6547" t="s">
        <v>18695</v>
      </c>
      <c r="N6547">
        <v>0.46361111100000002</v>
      </c>
      <c r="O6547">
        <v>0</v>
      </c>
      <c r="P6547">
        <v>0</v>
      </c>
      <c r="Q6547">
        <v>0</v>
      </c>
      <c r="R6547">
        <v>0</v>
      </c>
      <c r="S6547">
        <v>22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59.163313721887697</v>
      </c>
      <c r="AB6547">
        <v>0</v>
      </c>
      <c r="AC6547">
        <v>0</v>
      </c>
      <c r="AD6547">
        <v>0</v>
      </c>
      <c r="AE6547">
        <v>59.163313721887697</v>
      </c>
    </row>
    <row r="6548" spans="1:31" x14ac:dyDescent="0.25">
      <c r="A6548">
        <v>2356551</v>
      </c>
      <c r="B6548">
        <v>1</v>
      </c>
      <c r="C6548" t="s">
        <v>80</v>
      </c>
      <c r="D6548" t="s">
        <v>104</v>
      </c>
      <c r="E6548" t="s">
        <v>175</v>
      </c>
      <c r="F6548" t="s">
        <v>18696</v>
      </c>
      <c r="G6548" t="s">
        <v>227</v>
      </c>
      <c r="H6548" t="s">
        <v>151</v>
      </c>
      <c r="I6548" t="s">
        <v>136</v>
      </c>
      <c r="J6548" t="s">
        <v>137</v>
      </c>
      <c r="K6548" t="s">
        <v>138</v>
      </c>
      <c r="L6548" t="s">
        <v>18697</v>
      </c>
      <c r="M6548" t="s">
        <v>18698</v>
      </c>
      <c r="N6548">
        <v>1.081388888</v>
      </c>
      <c r="O6548">
        <v>0</v>
      </c>
      <c r="P6548">
        <v>110</v>
      </c>
      <c r="Q6548">
        <v>0</v>
      </c>
      <c r="R6548">
        <v>0</v>
      </c>
      <c r="S6548">
        <v>0</v>
      </c>
      <c r="T6548">
        <v>8</v>
      </c>
      <c r="U6548">
        <v>0</v>
      </c>
      <c r="V6548">
        <v>0</v>
      </c>
      <c r="W6548">
        <v>0</v>
      </c>
      <c r="X6548">
        <v>38.483230347488913</v>
      </c>
      <c r="Y6548">
        <v>0</v>
      </c>
      <c r="Z6548">
        <v>0</v>
      </c>
      <c r="AA6548">
        <v>0</v>
      </c>
      <c r="AB6548">
        <v>11.891904837498057</v>
      </c>
      <c r="AC6548">
        <v>0</v>
      </c>
      <c r="AD6548">
        <v>0</v>
      </c>
      <c r="AE6548">
        <v>50.375135184986974</v>
      </c>
    </row>
    <row r="6549" spans="1:31" x14ac:dyDescent="0.25">
      <c r="A6549">
        <v>2356319</v>
      </c>
      <c r="B6549">
        <v>1</v>
      </c>
      <c r="C6549" t="s">
        <v>80</v>
      </c>
      <c r="D6549" t="s">
        <v>100</v>
      </c>
      <c r="E6549" t="s">
        <v>154</v>
      </c>
      <c r="F6549" t="s">
        <v>18699</v>
      </c>
      <c r="G6549" t="s">
        <v>502</v>
      </c>
      <c r="H6549" t="s">
        <v>151</v>
      </c>
      <c r="I6549" t="s">
        <v>136</v>
      </c>
      <c r="J6549" t="s">
        <v>137</v>
      </c>
      <c r="K6549" t="s">
        <v>138</v>
      </c>
      <c r="L6549" t="s">
        <v>18700</v>
      </c>
      <c r="M6549" t="s">
        <v>18701</v>
      </c>
      <c r="N6549">
        <v>2.8033333329999999</v>
      </c>
      <c r="O6549">
        <v>0</v>
      </c>
      <c r="P6549">
        <v>25</v>
      </c>
      <c r="Q6549">
        <v>0</v>
      </c>
      <c r="R6549">
        <v>14</v>
      </c>
      <c r="S6549">
        <v>0</v>
      </c>
      <c r="T6549">
        <v>1</v>
      </c>
      <c r="U6549">
        <v>0</v>
      </c>
      <c r="V6549">
        <v>0</v>
      </c>
      <c r="W6549">
        <v>0</v>
      </c>
      <c r="X6549">
        <v>39.960851536266937</v>
      </c>
      <c r="Y6549">
        <v>0</v>
      </c>
      <c r="Z6549">
        <v>37.284785366930315</v>
      </c>
      <c r="AA6549">
        <v>0</v>
      </c>
      <c r="AB6549">
        <v>0</v>
      </c>
      <c r="AC6549">
        <v>0</v>
      </c>
      <c r="AD6549">
        <v>0</v>
      </c>
      <c r="AE6549">
        <v>77.245636903197251</v>
      </c>
    </row>
    <row r="6550" spans="1:31" x14ac:dyDescent="0.25">
      <c r="A6550">
        <v>2356299</v>
      </c>
      <c r="B6550">
        <v>1</v>
      </c>
      <c r="C6550" t="s">
        <v>80</v>
      </c>
      <c r="D6550" t="s">
        <v>93</v>
      </c>
      <c r="E6550" t="s">
        <v>148</v>
      </c>
      <c r="F6550" t="s">
        <v>18702</v>
      </c>
      <c r="G6550" t="s">
        <v>150</v>
      </c>
      <c r="H6550" t="s">
        <v>151</v>
      </c>
      <c r="I6550" t="s">
        <v>136</v>
      </c>
      <c r="J6550" t="s">
        <v>137</v>
      </c>
      <c r="K6550" t="s">
        <v>138</v>
      </c>
      <c r="L6550" t="s">
        <v>18703</v>
      </c>
      <c r="M6550" t="s">
        <v>18704</v>
      </c>
      <c r="N6550">
        <v>0.60055555500000002</v>
      </c>
      <c r="O6550">
        <v>0</v>
      </c>
      <c r="P6550">
        <v>3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0.674658172744525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0.674658172744525</v>
      </c>
    </row>
    <row r="6551" spans="1:31" x14ac:dyDescent="0.25">
      <c r="A6551">
        <v>2356628</v>
      </c>
      <c r="B6551">
        <v>1</v>
      </c>
      <c r="C6551" t="s">
        <v>80</v>
      </c>
      <c r="D6551" t="s">
        <v>104</v>
      </c>
      <c r="E6551" t="s">
        <v>148</v>
      </c>
      <c r="F6551" t="s">
        <v>18705</v>
      </c>
      <c r="G6551" t="s">
        <v>160</v>
      </c>
      <c r="H6551" t="s">
        <v>151</v>
      </c>
      <c r="I6551" t="s">
        <v>136</v>
      </c>
      <c r="J6551" t="s">
        <v>137</v>
      </c>
      <c r="K6551" t="s">
        <v>138</v>
      </c>
      <c r="L6551" t="s">
        <v>18706</v>
      </c>
      <c r="M6551" t="s">
        <v>18707</v>
      </c>
      <c r="N6551">
        <v>2.2574999999999998</v>
      </c>
      <c r="O6551">
        <v>0</v>
      </c>
      <c r="P6551">
        <v>1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0.24147006486477171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0.24147006486477171</v>
      </c>
    </row>
    <row r="6552" spans="1:31" x14ac:dyDescent="0.25">
      <c r="A6552">
        <v>2356130</v>
      </c>
      <c r="B6552">
        <v>1</v>
      </c>
      <c r="C6552" t="s">
        <v>80</v>
      </c>
      <c r="D6552" t="s">
        <v>82</v>
      </c>
      <c r="E6552" t="s">
        <v>175</v>
      </c>
      <c r="F6552" t="s">
        <v>18708</v>
      </c>
      <c r="G6552" t="s">
        <v>284</v>
      </c>
      <c r="H6552" t="s">
        <v>151</v>
      </c>
      <c r="I6552" t="s">
        <v>136</v>
      </c>
      <c r="J6552" t="s">
        <v>137</v>
      </c>
      <c r="K6552" t="s">
        <v>138</v>
      </c>
      <c r="L6552" t="s">
        <v>18709</v>
      </c>
      <c r="M6552" t="s">
        <v>18710</v>
      </c>
      <c r="N6552">
        <v>1.6811111110000001</v>
      </c>
      <c r="O6552">
        <v>0</v>
      </c>
      <c r="P6552">
        <v>20</v>
      </c>
      <c r="Q6552">
        <v>0</v>
      </c>
      <c r="R6552">
        <v>0</v>
      </c>
      <c r="S6552">
        <v>0</v>
      </c>
      <c r="T6552">
        <v>11</v>
      </c>
      <c r="U6552">
        <v>0</v>
      </c>
      <c r="V6552">
        <v>0</v>
      </c>
      <c r="W6552">
        <v>0</v>
      </c>
      <c r="X6552">
        <v>85.815810097413816</v>
      </c>
      <c r="Y6552">
        <v>0</v>
      </c>
      <c r="Z6552">
        <v>0</v>
      </c>
      <c r="AA6552">
        <v>0</v>
      </c>
      <c r="AB6552">
        <v>10.332447574122611</v>
      </c>
      <c r="AC6552">
        <v>0</v>
      </c>
      <c r="AD6552">
        <v>0</v>
      </c>
      <c r="AE6552">
        <v>96.148257671536427</v>
      </c>
    </row>
    <row r="6553" spans="1:31" x14ac:dyDescent="0.25">
      <c r="A6553">
        <v>2356256</v>
      </c>
      <c r="B6553">
        <v>1</v>
      </c>
      <c r="C6553" t="s">
        <v>80</v>
      </c>
      <c r="D6553" t="s">
        <v>96</v>
      </c>
      <c r="E6553" t="s">
        <v>148</v>
      </c>
      <c r="F6553" t="s">
        <v>18711</v>
      </c>
      <c r="G6553" t="s">
        <v>156</v>
      </c>
      <c r="H6553" t="s">
        <v>151</v>
      </c>
      <c r="I6553" t="s">
        <v>136</v>
      </c>
      <c r="J6553" t="s">
        <v>137</v>
      </c>
      <c r="K6553" t="s">
        <v>138</v>
      </c>
      <c r="L6553" t="s">
        <v>18712</v>
      </c>
      <c r="M6553" t="s">
        <v>18713</v>
      </c>
      <c r="N6553">
        <v>1.1983333329999999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1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0.59487512577774559</v>
      </c>
      <c r="AC6553">
        <v>0</v>
      </c>
      <c r="AD6553">
        <v>0</v>
      </c>
      <c r="AE6553">
        <v>0.59487512577774559</v>
      </c>
    </row>
    <row r="6554" spans="1:31" x14ac:dyDescent="0.25">
      <c r="A6554">
        <v>2356093</v>
      </c>
      <c r="B6554">
        <v>1</v>
      </c>
      <c r="C6554" t="s">
        <v>80</v>
      </c>
      <c r="D6554" t="s">
        <v>87</v>
      </c>
      <c r="E6554" t="s">
        <v>132</v>
      </c>
      <c r="F6554" t="s">
        <v>18714</v>
      </c>
      <c r="G6554" t="s">
        <v>168</v>
      </c>
      <c r="H6554" t="s">
        <v>135</v>
      </c>
      <c r="I6554" t="s">
        <v>136</v>
      </c>
      <c r="J6554" t="s">
        <v>137</v>
      </c>
      <c r="K6554" t="s">
        <v>138</v>
      </c>
      <c r="L6554" t="s">
        <v>18715</v>
      </c>
      <c r="M6554" t="s">
        <v>18716</v>
      </c>
      <c r="N6554">
        <v>0.28888888800000001</v>
      </c>
      <c r="O6554">
        <v>0</v>
      </c>
      <c r="P6554">
        <v>1490</v>
      </c>
      <c r="Q6554">
        <v>0</v>
      </c>
      <c r="R6554">
        <v>2</v>
      </c>
      <c r="S6554">
        <v>8</v>
      </c>
      <c r="T6554">
        <v>64</v>
      </c>
      <c r="U6554">
        <v>0</v>
      </c>
      <c r="V6554">
        <v>0</v>
      </c>
      <c r="W6554">
        <v>0</v>
      </c>
      <c r="X6554">
        <v>121.65054645311101</v>
      </c>
      <c r="Y6554">
        <v>0</v>
      </c>
      <c r="Z6554">
        <v>0.73438768833155543</v>
      </c>
      <c r="AA6554">
        <v>11.247310604790865</v>
      </c>
      <c r="AB6554">
        <v>12.338145270915534</v>
      </c>
      <c r="AC6554">
        <v>0</v>
      </c>
      <c r="AD6554">
        <v>0</v>
      </c>
      <c r="AE6554">
        <v>145.97039001714896</v>
      </c>
    </row>
    <row r="6555" spans="1:31" x14ac:dyDescent="0.25">
      <c r="A6555">
        <v>2356342</v>
      </c>
      <c r="B6555">
        <v>1</v>
      </c>
      <c r="C6555" t="s">
        <v>81</v>
      </c>
      <c r="D6555" t="s">
        <v>127</v>
      </c>
      <c r="E6555" t="s">
        <v>148</v>
      </c>
      <c r="F6555" t="s">
        <v>18717</v>
      </c>
      <c r="G6555" t="s">
        <v>181</v>
      </c>
      <c r="H6555" t="s">
        <v>151</v>
      </c>
      <c r="I6555" t="s">
        <v>136</v>
      </c>
      <c r="J6555" t="s">
        <v>3</v>
      </c>
      <c r="K6555" t="s">
        <v>138</v>
      </c>
      <c r="L6555" t="s">
        <v>18718</v>
      </c>
      <c r="M6555" t="s">
        <v>18719</v>
      </c>
      <c r="N6555">
        <v>2.4366666659999998</v>
      </c>
      <c r="O6555">
        <v>0</v>
      </c>
      <c r="P6555">
        <v>5</v>
      </c>
      <c r="Q6555">
        <v>0</v>
      </c>
      <c r="R6555">
        <v>0</v>
      </c>
      <c r="S6555">
        <v>0</v>
      </c>
      <c r="T6555">
        <v>1</v>
      </c>
      <c r="U6555">
        <v>0</v>
      </c>
      <c r="V6555">
        <v>0</v>
      </c>
      <c r="W6555">
        <v>0</v>
      </c>
      <c r="X6555">
        <v>2.1385535995387204</v>
      </c>
      <c r="Y6555">
        <v>0</v>
      </c>
      <c r="Z6555">
        <v>0</v>
      </c>
      <c r="AA6555">
        <v>0</v>
      </c>
      <c r="AB6555">
        <v>10.081980889240949</v>
      </c>
      <c r="AC6555">
        <v>0</v>
      </c>
      <c r="AD6555">
        <v>0</v>
      </c>
      <c r="AE6555">
        <v>12.22053448877967</v>
      </c>
    </row>
    <row r="6556" spans="1:31" x14ac:dyDescent="0.25">
      <c r="A6556">
        <v>2356239</v>
      </c>
      <c r="B6556">
        <v>1</v>
      </c>
      <c r="C6556" t="s">
        <v>80</v>
      </c>
      <c r="D6556" t="s">
        <v>83</v>
      </c>
      <c r="E6556" t="s">
        <v>132</v>
      </c>
      <c r="F6556" t="s">
        <v>4536</v>
      </c>
      <c r="G6556" t="s">
        <v>168</v>
      </c>
      <c r="H6556" t="s">
        <v>135</v>
      </c>
      <c r="I6556" t="s">
        <v>136</v>
      </c>
      <c r="J6556" t="s">
        <v>137</v>
      </c>
      <c r="K6556" t="s">
        <v>138</v>
      </c>
      <c r="L6556" t="s">
        <v>18720</v>
      </c>
      <c r="M6556" t="s">
        <v>18721</v>
      </c>
      <c r="N6556">
        <v>1.186111111</v>
      </c>
      <c r="O6556">
        <v>0</v>
      </c>
      <c r="P6556">
        <v>164</v>
      </c>
      <c r="Q6556">
        <v>0</v>
      </c>
      <c r="R6556">
        <v>0</v>
      </c>
      <c r="S6556">
        <v>4</v>
      </c>
      <c r="T6556">
        <v>51</v>
      </c>
      <c r="U6556">
        <v>1</v>
      </c>
      <c r="V6556">
        <v>1</v>
      </c>
      <c r="W6556">
        <v>0</v>
      </c>
      <c r="X6556">
        <v>83.801080431924319</v>
      </c>
      <c r="Y6556">
        <v>0</v>
      </c>
      <c r="Z6556">
        <v>0</v>
      </c>
      <c r="AA6556">
        <v>11.205608970768333</v>
      </c>
      <c r="AB6556">
        <v>60.108960005662887</v>
      </c>
      <c r="AC6556">
        <v>186.41142211210575</v>
      </c>
      <c r="AD6556">
        <v>52.033383768351996</v>
      </c>
      <c r="AE6556">
        <v>393.56045528881327</v>
      </c>
    </row>
    <row r="6557" spans="1:31" x14ac:dyDescent="0.25">
      <c r="A6557">
        <v>2356571</v>
      </c>
      <c r="B6557">
        <v>1</v>
      </c>
      <c r="C6557" t="s">
        <v>80</v>
      </c>
      <c r="D6557" t="s">
        <v>96</v>
      </c>
      <c r="E6557" t="s">
        <v>175</v>
      </c>
      <c r="F6557" t="s">
        <v>9589</v>
      </c>
      <c r="G6557" t="s">
        <v>1306</v>
      </c>
      <c r="H6557" t="s">
        <v>151</v>
      </c>
      <c r="I6557" t="s">
        <v>136</v>
      </c>
      <c r="J6557" t="s">
        <v>137</v>
      </c>
      <c r="K6557" t="s">
        <v>138</v>
      </c>
      <c r="L6557" t="s">
        <v>18722</v>
      </c>
      <c r="M6557" t="s">
        <v>18723</v>
      </c>
      <c r="N6557">
        <v>4.4863888879999996</v>
      </c>
      <c r="O6557">
        <v>0</v>
      </c>
      <c r="P6557">
        <v>13</v>
      </c>
      <c r="Q6557">
        <v>0</v>
      </c>
      <c r="R6557">
        <v>0</v>
      </c>
      <c r="S6557">
        <v>0</v>
      </c>
      <c r="T6557">
        <v>1</v>
      </c>
      <c r="U6557">
        <v>0</v>
      </c>
      <c r="V6557">
        <v>0</v>
      </c>
      <c r="W6557">
        <v>0</v>
      </c>
      <c r="X6557">
        <v>14.189157546653675</v>
      </c>
      <c r="Y6557">
        <v>0</v>
      </c>
      <c r="Z6557">
        <v>0</v>
      </c>
      <c r="AA6557">
        <v>0</v>
      </c>
      <c r="AB6557">
        <v>12.935467079410556</v>
      </c>
      <c r="AC6557">
        <v>0</v>
      </c>
      <c r="AD6557">
        <v>0</v>
      </c>
      <c r="AE6557">
        <v>27.124624626064232</v>
      </c>
    </row>
    <row r="6558" spans="1:31" x14ac:dyDescent="0.25">
      <c r="A6558">
        <v>2356362</v>
      </c>
      <c r="B6558">
        <v>1</v>
      </c>
      <c r="C6558" t="s">
        <v>80</v>
      </c>
      <c r="D6558" t="s">
        <v>94</v>
      </c>
      <c r="E6558" t="s">
        <v>166</v>
      </c>
      <c r="F6558" t="s">
        <v>18724</v>
      </c>
      <c r="G6558" t="s">
        <v>168</v>
      </c>
      <c r="H6558" t="s">
        <v>135</v>
      </c>
      <c r="I6558" t="s">
        <v>136</v>
      </c>
      <c r="J6558" t="s">
        <v>137</v>
      </c>
      <c r="K6558" t="s">
        <v>138</v>
      </c>
      <c r="L6558" t="s">
        <v>18725</v>
      </c>
      <c r="M6558" t="s">
        <v>18726</v>
      </c>
      <c r="N6558">
        <v>1.483055555</v>
      </c>
      <c r="O6558">
        <v>0</v>
      </c>
      <c r="P6558">
        <v>0</v>
      </c>
      <c r="Q6558">
        <v>8</v>
      </c>
      <c r="R6558">
        <v>34</v>
      </c>
      <c r="S6558">
        <v>0</v>
      </c>
      <c r="T6558">
        <v>1</v>
      </c>
      <c r="U6558">
        <v>1</v>
      </c>
      <c r="V6558">
        <v>0</v>
      </c>
      <c r="W6558">
        <v>0</v>
      </c>
      <c r="X6558">
        <v>0</v>
      </c>
      <c r="Y6558">
        <v>175.61774436014088</v>
      </c>
      <c r="Z6558">
        <v>173.06767273711932</v>
      </c>
      <c r="AA6558">
        <v>0</v>
      </c>
      <c r="AB6558">
        <v>20.393901769384634</v>
      </c>
      <c r="AC6558">
        <v>305.8039006983438</v>
      </c>
      <c r="AD6558">
        <v>0</v>
      </c>
      <c r="AE6558">
        <v>674.88321956498862</v>
      </c>
    </row>
    <row r="6559" spans="1:31" x14ac:dyDescent="0.25">
      <c r="A6559">
        <v>2356508</v>
      </c>
      <c r="B6559">
        <v>1</v>
      </c>
      <c r="C6559" t="s">
        <v>80</v>
      </c>
      <c r="D6559" t="s">
        <v>107</v>
      </c>
      <c r="E6559" t="s">
        <v>148</v>
      </c>
      <c r="F6559" t="s">
        <v>18727</v>
      </c>
      <c r="G6559" t="s">
        <v>240</v>
      </c>
      <c r="H6559" t="s">
        <v>151</v>
      </c>
      <c r="I6559" t="s">
        <v>136</v>
      </c>
      <c r="J6559" t="s">
        <v>137</v>
      </c>
      <c r="K6559" t="s">
        <v>138</v>
      </c>
      <c r="L6559" t="s">
        <v>18728</v>
      </c>
      <c r="M6559" t="s">
        <v>18729</v>
      </c>
      <c r="N6559">
        <v>1.578333333</v>
      </c>
      <c r="O6559">
        <v>0</v>
      </c>
      <c r="P6559">
        <v>1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0.56053680683513896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0.56053680683513896</v>
      </c>
    </row>
    <row r="6560" spans="1:31" x14ac:dyDescent="0.25">
      <c r="A6560">
        <v>2356176</v>
      </c>
      <c r="B6560">
        <v>1</v>
      </c>
      <c r="C6560" t="s">
        <v>80</v>
      </c>
      <c r="D6560" t="s">
        <v>88</v>
      </c>
      <c r="E6560" t="s">
        <v>132</v>
      </c>
      <c r="F6560" t="s">
        <v>18730</v>
      </c>
      <c r="G6560" t="s">
        <v>244</v>
      </c>
      <c r="H6560" t="s">
        <v>135</v>
      </c>
      <c r="I6560" t="s">
        <v>136</v>
      </c>
      <c r="J6560" t="s">
        <v>137</v>
      </c>
      <c r="K6560" t="s">
        <v>245</v>
      </c>
      <c r="L6560" t="s">
        <v>275</v>
      </c>
      <c r="M6560" t="s">
        <v>18731</v>
      </c>
      <c r="N6560">
        <v>4.6944444440000002</v>
      </c>
      <c r="O6560">
        <v>0</v>
      </c>
      <c r="P6560">
        <v>1557</v>
      </c>
      <c r="Q6560">
        <v>0</v>
      </c>
      <c r="R6560">
        <v>0</v>
      </c>
      <c r="S6560">
        <v>0</v>
      </c>
      <c r="T6560">
        <v>813</v>
      </c>
      <c r="U6560">
        <v>0</v>
      </c>
      <c r="V6560">
        <v>0</v>
      </c>
      <c r="W6560">
        <v>0</v>
      </c>
      <c r="X6560">
        <v>2926.4513333414002</v>
      </c>
      <c r="Y6560">
        <v>0</v>
      </c>
      <c r="Z6560">
        <v>0</v>
      </c>
      <c r="AA6560">
        <v>0</v>
      </c>
      <c r="AB6560">
        <v>10997.306366523218</v>
      </c>
      <c r="AC6560">
        <v>0</v>
      </c>
      <c r="AD6560">
        <v>0</v>
      </c>
      <c r="AE6560">
        <v>13923.757699864618</v>
      </c>
    </row>
    <row r="6561" spans="1:31" x14ac:dyDescent="0.25">
      <c r="A6561">
        <v>2356276</v>
      </c>
      <c r="B6561">
        <v>1</v>
      </c>
      <c r="C6561" t="s">
        <v>80</v>
      </c>
      <c r="D6561" t="s">
        <v>89</v>
      </c>
      <c r="E6561" t="s">
        <v>132</v>
      </c>
      <c r="F6561" t="s">
        <v>18732</v>
      </c>
      <c r="G6561" t="s">
        <v>244</v>
      </c>
      <c r="H6561" t="s">
        <v>135</v>
      </c>
      <c r="I6561" t="s">
        <v>136</v>
      </c>
      <c r="J6561" t="s">
        <v>137</v>
      </c>
      <c r="K6561" t="s">
        <v>245</v>
      </c>
      <c r="L6561" t="s">
        <v>18733</v>
      </c>
      <c r="M6561" t="s">
        <v>18734</v>
      </c>
      <c r="N6561">
        <v>6.2166666660000001</v>
      </c>
      <c r="O6561">
        <v>4</v>
      </c>
      <c r="P6561">
        <v>934</v>
      </c>
      <c r="Q6561">
        <v>2</v>
      </c>
      <c r="R6561">
        <v>22</v>
      </c>
      <c r="S6561">
        <v>11</v>
      </c>
      <c r="T6561">
        <v>98</v>
      </c>
      <c r="U6561">
        <v>5</v>
      </c>
      <c r="V6561">
        <v>0</v>
      </c>
      <c r="W6561">
        <v>755.03737171901184</v>
      </c>
      <c r="X6561">
        <v>3309.8492942903608</v>
      </c>
      <c r="Y6561">
        <v>90.905098785578787</v>
      </c>
      <c r="Z6561">
        <v>165.45492797895753</v>
      </c>
      <c r="AA6561">
        <v>1940.0644505172027</v>
      </c>
      <c r="AB6561">
        <v>1767.2913422604113</v>
      </c>
      <c r="AC6561">
        <v>2056.1357969819096</v>
      </c>
      <c r="AD6561">
        <v>0</v>
      </c>
      <c r="AE6561">
        <v>10084.738282533433</v>
      </c>
    </row>
    <row r="6562" spans="1:31" x14ac:dyDescent="0.25">
      <c r="A6562">
        <v>2356608</v>
      </c>
      <c r="B6562">
        <v>1</v>
      </c>
      <c r="C6562" t="s">
        <v>80</v>
      </c>
      <c r="D6562" t="s">
        <v>96</v>
      </c>
      <c r="E6562" t="s">
        <v>148</v>
      </c>
      <c r="F6562" t="s">
        <v>17221</v>
      </c>
      <c r="G6562" t="s">
        <v>240</v>
      </c>
      <c r="H6562" t="s">
        <v>151</v>
      </c>
      <c r="I6562" t="s">
        <v>136</v>
      </c>
      <c r="J6562" t="s">
        <v>137</v>
      </c>
      <c r="K6562" t="s">
        <v>138</v>
      </c>
      <c r="L6562" t="s">
        <v>18735</v>
      </c>
      <c r="M6562" t="s">
        <v>18736</v>
      </c>
      <c r="N6562">
        <v>4.7497222219999999</v>
      </c>
      <c r="O6562">
        <v>0</v>
      </c>
      <c r="P6562">
        <v>1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6.7528232541937996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6.7528232541937996</v>
      </c>
    </row>
    <row r="6563" spans="1:31" x14ac:dyDescent="0.25">
      <c r="A6563">
        <v>2356651</v>
      </c>
      <c r="B6563">
        <v>1</v>
      </c>
      <c r="C6563" t="s">
        <v>80</v>
      </c>
      <c r="D6563" t="s">
        <v>95</v>
      </c>
      <c r="E6563" t="s">
        <v>320</v>
      </c>
      <c r="F6563" t="s">
        <v>18737</v>
      </c>
      <c r="G6563" t="s">
        <v>142</v>
      </c>
      <c r="H6563" t="s">
        <v>135</v>
      </c>
      <c r="I6563" t="s">
        <v>136</v>
      </c>
      <c r="J6563" t="s">
        <v>137</v>
      </c>
      <c r="K6563" t="s">
        <v>138</v>
      </c>
      <c r="L6563" t="s">
        <v>18738</v>
      </c>
      <c r="M6563" t="s">
        <v>18739</v>
      </c>
      <c r="N6563">
        <v>0.84972222200000003</v>
      </c>
      <c r="O6563">
        <v>0</v>
      </c>
      <c r="P6563">
        <v>143</v>
      </c>
      <c r="Q6563">
        <v>0</v>
      </c>
      <c r="R6563">
        <v>1</v>
      </c>
      <c r="S6563">
        <v>27</v>
      </c>
      <c r="T6563">
        <v>9</v>
      </c>
      <c r="U6563">
        <v>5</v>
      </c>
      <c r="V6563">
        <v>0</v>
      </c>
      <c r="W6563">
        <v>0</v>
      </c>
      <c r="X6563">
        <v>31.549708812152129</v>
      </c>
      <c r="Y6563">
        <v>0</v>
      </c>
      <c r="Z6563">
        <v>0</v>
      </c>
      <c r="AA6563">
        <v>616.04149587445193</v>
      </c>
      <c r="AB6563">
        <v>3.1156853123614159</v>
      </c>
      <c r="AC6563">
        <v>280.33135931268771</v>
      </c>
      <c r="AD6563">
        <v>0</v>
      </c>
      <c r="AE6563">
        <v>931.0382493116532</v>
      </c>
    </row>
    <row r="6564" spans="1:31" x14ac:dyDescent="0.25">
      <c r="A6564">
        <v>2356110</v>
      </c>
      <c r="B6564">
        <v>1</v>
      </c>
      <c r="C6564" t="s">
        <v>80</v>
      </c>
      <c r="D6564" t="s">
        <v>83</v>
      </c>
      <c r="E6564" t="s">
        <v>225</v>
      </c>
      <c r="F6564" t="s">
        <v>7712</v>
      </c>
      <c r="G6564" t="s">
        <v>292</v>
      </c>
      <c r="H6564" t="s">
        <v>151</v>
      </c>
      <c r="I6564" t="s">
        <v>136</v>
      </c>
      <c r="J6564" t="s">
        <v>3</v>
      </c>
      <c r="K6564" t="s">
        <v>138</v>
      </c>
      <c r="L6564" t="s">
        <v>18740</v>
      </c>
      <c r="M6564" t="s">
        <v>18741</v>
      </c>
      <c r="N6564">
        <v>4.9619444440000002</v>
      </c>
      <c r="O6564">
        <v>0</v>
      </c>
      <c r="P6564">
        <v>200</v>
      </c>
      <c r="Q6564">
        <v>0</v>
      </c>
      <c r="R6564">
        <v>0</v>
      </c>
      <c r="S6564">
        <v>0</v>
      </c>
      <c r="T6564">
        <v>21</v>
      </c>
      <c r="U6564">
        <v>0</v>
      </c>
      <c r="V6564">
        <v>0</v>
      </c>
      <c r="W6564">
        <v>0</v>
      </c>
      <c r="X6564">
        <v>395.49891465837567</v>
      </c>
      <c r="Y6564">
        <v>0</v>
      </c>
      <c r="Z6564">
        <v>0</v>
      </c>
      <c r="AA6564">
        <v>0</v>
      </c>
      <c r="AB6564">
        <v>82.904776191092509</v>
      </c>
      <c r="AC6564">
        <v>0</v>
      </c>
      <c r="AD6564">
        <v>0</v>
      </c>
      <c r="AE6564">
        <v>478.40369084946815</v>
      </c>
    </row>
    <row r="6565" spans="1:31" x14ac:dyDescent="0.25">
      <c r="A6565">
        <v>2356133</v>
      </c>
      <c r="B6565">
        <v>1</v>
      </c>
      <c r="C6565" t="s">
        <v>81</v>
      </c>
      <c r="D6565" t="s">
        <v>112</v>
      </c>
      <c r="E6565" t="s">
        <v>148</v>
      </c>
      <c r="F6565" t="s">
        <v>18742</v>
      </c>
      <c r="G6565" t="s">
        <v>150</v>
      </c>
      <c r="H6565" t="s">
        <v>151</v>
      </c>
      <c r="I6565" t="s">
        <v>136</v>
      </c>
      <c r="J6565" t="s">
        <v>137</v>
      </c>
      <c r="K6565" t="s">
        <v>138</v>
      </c>
      <c r="L6565" t="s">
        <v>18743</v>
      </c>
      <c r="M6565" t="s">
        <v>18744</v>
      </c>
      <c r="N6565">
        <v>3.384166666</v>
      </c>
      <c r="O6565">
        <v>0</v>
      </c>
      <c r="P6565">
        <v>0</v>
      </c>
      <c r="Q6565">
        <v>0</v>
      </c>
      <c r="R6565">
        <v>5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129.54176488694978</v>
      </c>
      <c r="AA6565">
        <v>0</v>
      </c>
      <c r="AB6565">
        <v>0</v>
      </c>
      <c r="AC6565">
        <v>0</v>
      </c>
      <c r="AD6565">
        <v>0</v>
      </c>
      <c r="AE6565">
        <v>129.54176488694978</v>
      </c>
    </row>
    <row r="6566" spans="1:31" x14ac:dyDescent="0.25">
      <c r="A6566">
        <v>2356482</v>
      </c>
      <c r="B6566">
        <v>1</v>
      </c>
      <c r="C6566" t="s">
        <v>80</v>
      </c>
      <c r="D6566" t="s">
        <v>88</v>
      </c>
      <c r="E6566" t="s">
        <v>148</v>
      </c>
      <c r="F6566" t="s">
        <v>18745</v>
      </c>
      <c r="G6566" t="s">
        <v>150</v>
      </c>
      <c r="H6566" t="s">
        <v>151</v>
      </c>
      <c r="I6566" t="s">
        <v>136</v>
      </c>
      <c r="J6566" t="s">
        <v>137</v>
      </c>
      <c r="K6566" t="s">
        <v>138</v>
      </c>
      <c r="L6566" t="s">
        <v>18746</v>
      </c>
      <c r="M6566" t="s">
        <v>18747</v>
      </c>
      <c r="N6566">
        <v>1.365</v>
      </c>
      <c r="O6566">
        <v>0</v>
      </c>
      <c r="P6566">
        <v>1</v>
      </c>
      <c r="Q6566">
        <v>0</v>
      </c>
      <c r="R6566">
        <v>0</v>
      </c>
      <c r="S6566">
        <v>0</v>
      </c>
      <c r="T6566">
        <v>3</v>
      </c>
      <c r="U6566">
        <v>0</v>
      </c>
      <c r="V6566">
        <v>0</v>
      </c>
      <c r="W6566">
        <v>0</v>
      </c>
      <c r="X6566">
        <v>0.58643401561465003</v>
      </c>
      <c r="Y6566">
        <v>0</v>
      </c>
      <c r="Z6566">
        <v>0</v>
      </c>
      <c r="AA6566">
        <v>0</v>
      </c>
      <c r="AB6566">
        <v>20.567571289860634</v>
      </c>
      <c r="AC6566">
        <v>0</v>
      </c>
      <c r="AD6566">
        <v>0</v>
      </c>
      <c r="AE6566">
        <v>21.154005305475284</v>
      </c>
    </row>
    <row r="6567" spans="1:31" x14ac:dyDescent="0.25">
      <c r="A6567">
        <v>2356339</v>
      </c>
      <c r="B6567">
        <v>1</v>
      </c>
      <c r="C6567" t="s">
        <v>80</v>
      </c>
      <c r="D6567" t="s">
        <v>102</v>
      </c>
      <c r="E6567" t="s">
        <v>148</v>
      </c>
      <c r="F6567" t="s">
        <v>18748</v>
      </c>
      <c r="G6567" t="s">
        <v>150</v>
      </c>
      <c r="H6567" t="s">
        <v>151</v>
      </c>
      <c r="I6567" t="s">
        <v>136</v>
      </c>
      <c r="J6567" t="s">
        <v>137</v>
      </c>
      <c r="K6567" t="s">
        <v>138</v>
      </c>
      <c r="L6567" t="s">
        <v>18749</v>
      </c>
      <c r="M6567" t="s">
        <v>18515</v>
      </c>
      <c r="N6567">
        <v>2.329722222</v>
      </c>
      <c r="O6567">
        <v>0</v>
      </c>
      <c r="P6567">
        <v>1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0.61505603311601587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0.61505603311601587</v>
      </c>
    </row>
    <row r="6568" spans="1:31" x14ac:dyDescent="0.25">
      <c r="A6568">
        <v>2356531</v>
      </c>
      <c r="B6568">
        <v>1</v>
      </c>
      <c r="C6568" t="s">
        <v>81</v>
      </c>
      <c r="D6568" t="s">
        <v>125</v>
      </c>
      <c r="E6568" t="s">
        <v>171</v>
      </c>
      <c r="F6568" t="s">
        <v>11298</v>
      </c>
      <c r="G6568" t="s">
        <v>168</v>
      </c>
      <c r="H6568" t="s">
        <v>135</v>
      </c>
      <c r="I6568" t="s">
        <v>136</v>
      </c>
      <c r="J6568" t="s">
        <v>137</v>
      </c>
      <c r="K6568" t="s">
        <v>138</v>
      </c>
      <c r="L6568" t="s">
        <v>18750</v>
      </c>
      <c r="M6568" t="s">
        <v>18751</v>
      </c>
      <c r="N6568">
        <v>1.041666666</v>
      </c>
      <c r="O6568">
        <v>0</v>
      </c>
      <c r="P6568">
        <v>418</v>
      </c>
      <c r="Q6568">
        <v>23</v>
      </c>
      <c r="R6568">
        <v>54</v>
      </c>
      <c r="S6568">
        <v>2</v>
      </c>
      <c r="T6568">
        <v>36</v>
      </c>
      <c r="U6568">
        <v>0</v>
      </c>
      <c r="V6568">
        <v>0</v>
      </c>
      <c r="W6568">
        <v>0</v>
      </c>
      <c r="X6568">
        <v>138.12827816653339</v>
      </c>
      <c r="Y6568">
        <v>357.04763454060515</v>
      </c>
      <c r="Z6568">
        <v>98.786013443932291</v>
      </c>
      <c r="AA6568">
        <v>6.7066373739216418</v>
      </c>
      <c r="AB6568">
        <v>35.820811587523316</v>
      </c>
      <c r="AC6568">
        <v>0</v>
      </c>
      <c r="AD6568">
        <v>0</v>
      </c>
      <c r="AE6568">
        <v>636.48937511251586</v>
      </c>
    </row>
    <row r="6569" spans="1:31" x14ac:dyDescent="0.25">
      <c r="A6569">
        <v>2356445</v>
      </c>
      <c r="B6569">
        <v>1</v>
      </c>
      <c r="C6569" t="s">
        <v>80</v>
      </c>
      <c r="D6569" t="s">
        <v>85</v>
      </c>
      <c r="E6569" t="s">
        <v>320</v>
      </c>
      <c r="F6569" t="s">
        <v>18752</v>
      </c>
      <c r="G6569" t="s">
        <v>328</v>
      </c>
      <c r="H6569" t="s">
        <v>2280</v>
      </c>
      <c r="I6569" t="s">
        <v>136</v>
      </c>
      <c r="J6569" t="s">
        <v>137</v>
      </c>
      <c r="K6569" t="s">
        <v>138</v>
      </c>
      <c r="L6569" t="s">
        <v>18753</v>
      </c>
      <c r="M6569" t="s">
        <v>18754</v>
      </c>
      <c r="N6569">
        <v>0.39020833300000002</v>
      </c>
      <c r="O6569">
        <v>0</v>
      </c>
      <c r="P6569">
        <v>11236</v>
      </c>
      <c r="Q6569">
        <v>0</v>
      </c>
      <c r="R6569">
        <v>0</v>
      </c>
      <c r="S6569">
        <v>5</v>
      </c>
      <c r="T6569">
        <v>1269</v>
      </c>
      <c r="U6569">
        <v>0</v>
      </c>
      <c r="V6569">
        <v>0</v>
      </c>
      <c r="W6569">
        <v>0</v>
      </c>
      <c r="X6569">
        <v>1951.3483327802687</v>
      </c>
      <c r="Y6569">
        <v>0</v>
      </c>
      <c r="Z6569">
        <v>0</v>
      </c>
      <c r="AA6569">
        <v>134.66477733139916</v>
      </c>
      <c r="AB6569">
        <v>1079.7842411209106</v>
      </c>
      <c r="AC6569">
        <v>0</v>
      </c>
      <c r="AD6569">
        <v>0</v>
      </c>
      <c r="AE6569">
        <v>3165.7973512325789</v>
      </c>
    </row>
    <row r="6570" spans="1:31" x14ac:dyDescent="0.25">
      <c r="A6570">
        <v>2356783</v>
      </c>
      <c r="B6570">
        <v>1</v>
      </c>
      <c r="C6570" t="s">
        <v>80</v>
      </c>
      <c r="D6570" t="s">
        <v>93</v>
      </c>
      <c r="E6570" t="s">
        <v>154</v>
      </c>
      <c r="F6570" t="s">
        <v>18755</v>
      </c>
      <c r="G6570" t="s">
        <v>299</v>
      </c>
      <c r="H6570" t="s">
        <v>151</v>
      </c>
      <c r="I6570" t="s">
        <v>136</v>
      </c>
      <c r="J6570" t="s">
        <v>137</v>
      </c>
      <c r="K6570" t="s">
        <v>138</v>
      </c>
      <c r="L6570" t="s">
        <v>18756</v>
      </c>
      <c r="M6570" t="s">
        <v>18757</v>
      </c>
      <c r="N6570">
        <v>6.642222222</v>
      </c>
      <c r="O6570">
        <v>0</v>
      </c>
      <c r="P6570">
        <v>1</v>
      </c>
      <c r="Q6570">
        <v>0</v>
      </c>
      <c r="R6570">
        <v>13</v>
      </c>
      <c r="S6570">
        <v>0</v>
      </c>
      <c r="T6570">
        <v>4</v>
      </c>
      <c r="U6570">
        <v>0</v>
      </c>
      <c r="V6570">
        <v>0</v>
      </c>
      <c r="W6570">
        <v>0</v>
      </c>
      <c r="X6570">
        <v>1.0702503279199502</v>
      </c>
      <c r="Y6570">
        <v>0</v>
      </c>
      <c r="Z6570">
        <v>302.50118721215159</v>
      </c>
      <c r="AA6570">
        <v>0</v>
      </c>
      <c r="AB6570">
        <v>84.130936676439731</v>
      </c>
      <c r="AC6570">
        <v>0</v>
      </c>
      <c r="AD6570">
        <v>0</v>
      </c>
      <c r="AE6570">
        <v>387.70237421651126</v>
      </c>
    </row>
    <row r="6571" spans="1:31" x14ac:dyDescent="0.25">
      <c r="A6571">
        <v>2357115</v>
      </c>
      <c r="B6571">
        <v>1</v>
      </c>
      <c r="C6571" t="s">
        <v>80</v>
      </c>
      <c r="D6571" t="s">
        <v>90</v>
      </c>
      <c r="E6571" t="s">
        <v>148</v>
      </c>
      <c r="F6571" t="s">
        <v>18758</v>
      </c>
      <c r="G6571" t="s">
        <v>160</v>
      </c>
      <c r="H6571" t="s">
        <v>151</v>
      </c>
      <c r="I6571" t="s">
        <v>136</v>
      </c>
      <c r="J6571" t="s">
        <v>137</v>
      </c>
      <c r="K6571" t="s">
        <v>138</v>
      </c>
      <c r="L6571" t="s">
        <v>18759</v>
      </c>
      <c r="M6571" t="s">
        <v>18760</v>
      </c>
      <c r="N6571">
        <v>2.412222222</v>
      </c>
      <c r="O6571">
        <v>0</v>
      </c>
      <c r="P6571">
        <v>3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2.3822610995271529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2.3822610995271529</v>
      </c>
    </row>
    <row r="6572" spans="1:31" x14ac:dyDescent="0.25">
      <c r="A6572">
        <v>2357138</v>
      </c>
      <c r="B6572">
        <v>1</v>
      </c>
      <c r="C6572" t="s">
        <v>80</v>
      </c>
      <c r="D6572" t="s">
        <v>98</v>
      </c>
      <c r="E6572" t="s">
        <v>166</v>
      </c>
      <c r="F6572" t="s">
        <v>3990</v>
      </c>
      <c r="G6572" t="s">
        <v>168</v>
      </c>
      <c r="H6572" t="s">
        <v>135</v>
      </c>
      <c r="I6572" t="s">
        <v>136</v>
      </c>
      <c r="J6572" t="s">
        <v>137</v>
      </c>
      <c r="K6572" t="s">
        <v>138</v>
      </c>
      <c r="L6572" t="s">
        <v>18761</v>
      </c>
      <c r="M6572" t="s">
        <v>18762</v>
      </c>
      <c r="N6572">
        <v>0.245</v>
      </c>
      <c r="O6572">
        <v>0</v>
      </c>
      <c r="P6572">
        <v>0</v>
      </c>
      <c r="Q6572">
        <v>10</v>
      </c>
      <c r="R6572">
        <v>96</v>
      </c>
      <c r="S6572">
        <v>4</v>
      </c>
      <c r="T6572">
        <v>25</v>
      </c>
      <c r="U6572">
        <v>1</v>
      </c>
      <c r="V6572">
        <v>0</v>
      </c>
      <c r="W6572">
        <v>0</v>
      </c>
      <c r="X6572">
        <v>0</v>
      </c>
      <c r="Y6572">
        <v>34.821383221193059</v>
      </c>
      <c r="Z6572">
        <v>125.05345199511488</v>
      </c>
      <c r="AA6572">
        <v>1.3830756293374415</v>
      </c>
      <c r="AB6572">
        <v>14.503994805435154</v>
      </c>
      <c r="AC6572">
        <v>12.872369225368237</v>
      </c>
      <c r="AD6572">
        <v>0</v>
      </c>
      <c r="AE6572">
        <v>188.63427487644876</v>
      </c>
    </row>
    <row r="6573" spans="1:31" x14ac:dyDescent="0.25">
      <c r="A6573">
        <v>2356806</v>
      </c>
      <c r="B6573">
        <v>1</v>
      </c>
      <c r="C6573" t="s">
        <v>80</v>
      </c>
      <c r="D6573" t="s">
        <v>108</v>
      </c>
      <c r="E6573" t="s">
        <v>171</v>
      </c>
      <c r="F6573" t="s">
        <v>12739</v>
      </c>
      <c r="G6573" t="s">
        <v>244</v>
      </c>
      <c r="H6573" t="s">
        <v>135</v>
      </c>
      <c r="I6573" t="s">
        <v>136</v>
      </c>
      <c r="J6573" t="s">
        <v>137</v>
      </c>
      <c r="K6573" t="s">
        <v>245</v>
      </c>
      <c r="L6573" t="s">
        <v>18763</v>
      </c>
      <c r="M6573" t="s">
        <v>18764</v>
      </c>
      <c r="N6573">
        <v>9.5588888880000003</v>
      </c>
      <c r="O6573">
        <v>0</v>
      </c>
      <c r="P6573">
        <v>467</v>
      </c>
      <c r="Q6573">
        <v>0</v>
      </c>
      <c r="R6573">
        <v>54</v>
      </c>
      <c r="S6573">
        <v>1</v>
      </c>
      <c r="T6573">
        <v>59</v>
      </c>
      <c r="U6573">
        <v>0</v>
      </c>
      <c r="V6573">
        <v>0</v>
      </c>
      <c r="W6573">
        <v>0</v>
      </c>
      <c r="X6573">
        <v>847.40743535210675</v>
      </c>
      <c r="Y6573">
        <v>0</v>
      </c>
      <c r="Z6573">
        <v>356.44343905631479</v>
      </c>
      <c r="AA6573">
        <v>21.798772357464085</v>
      </c>
      <c r="AB6573">
        <v>359.87302671414278</v>
      </c>
      <c r="AC6573">
        <v>0</v>
      </c>
      <c r="AD6573">
        <v>0</v>
      </c>
      <c r="AE6573">
        <v>1585.5226734800283</v>
      </c>
    </row>
    <row r="6574" spans="1:31" x14ac:dyDescent="0.25">
      <c r="A6574">
        <v>2357161</v>
      </c>
      <c r="B6574">
        <v>1</v>
      </c>
      <c r="C6574" t="s">
        <v>81</v>
      </c>
      <c r="D6574" t="s">
        <v>128</v>
      </c>
      <c r="E6574" t="s">
        <v>132</v>
      </c>
      <c r="F6574" t="s">
        <v>18765</v>
      </c>
      <c r="G6574" t="s">
        <v>134</v>
      </c>
      <c r="H6574" t="s">
        <v>135</v>
      </c>
      <c r="I6574" t="s">
        <v>136</v>
      </c>
      <c r="J6574" t="s">
        <v>137</v>
      </c>
      <c r="K6574" t="s">
        <v>138</v>
      </c>
      <c r="L6574" t="s">
        <v>18766</v>
      </c>
      <c r="M6574" t="s">
        <v>18767</v>
      </c>
      <c r="N6574">
        <v>1.0141666659999999</v>
      </c>
      <c r="O6574">
        <v>0</v>
      </c>
      <c r="P6574">
        <v>4</v>
      </c>
      <c r="Q6574">
        <v>0</v>
      </c>
      <c r="R6574">
        <v>8</v>
      </c>
      <c r="S6574">
        <v>0</v>
      </c>
      <c r="T6574">
        <v>3</v>
      </c>
      <c r="U6574">
        <v>0</v>
      </c>
      <c r="V6574">
        <v>0</v>
      </c>
      <c r="W6574">
        <v>0</v>
      </c>
      <c r="X6574">
        <v>1.4763853623999152</v>
      </c>
      <c r="Y6574">
        <v>0</v>
      </c>
      <c r="Z6574">
        <v>17.378756997988749</v>
      </c>
      <c r="AA6574">
        <v>0</v>
      </c>
      <c r="AB6574">
        <v>9.7342173463119011</v>
      </c>
      <c r="AC6574">
        <v>0</v>
      </c>
      <c r="AD6574">
        <v>0</v>
      </c>
      <c r="AE6574">
        <v>28.589359706700566</v>
      </c>
    </row>
    <row r="6575" spans="1:31" x14ac:dyDescent="0.25">
      <c r="A6575">
        <v>2356829</v>
      </c>
      <c r="B6575">
        <v>1</v>
      </c>
      <c r="C6575" t="s">
        <v>80</v>
      </c>
      <c r="D6575" t="s">
        <v>82</v>
      </c>
      <c r="E6575" t="s">
        <v>154</v>
      </c>
      <c r="F6575" t="s">
        <v>18768</v>
      </c>
      <c r="G6575" t="s">
        <v>244</v>
      </c>
      <c r="H6575" t="s">
        <v>151</v>
      </c>
      <c r="I6575" t="s">
        <v>136</v>
      </c>
      <c r="J6575" t="s">
        <v>137</v>
      </c>
      <c r="K6575" t="s">
        <v>245</v>
      </c>
      <c r="L6575" t="s">
        <v>18769</v>
      </c>
      <c r="M6575" t="s">
        <v>18770</v>
      </c>
      <c r="N6575">
        <v>1.0363888880000001</v>
      </c>
      <c r="O6575">
        <v>0</v>
      </c>
      <c r="P6575">
        <v>193</v>
      </c>
      <c r="Q6575">
        <v>0</v>
      </c>
      <c r="R6575">
        <v>0</v>
      </c>
      <c r="S6575">
        <v>0</v>
      </c>
      <c r="T6575">
        <v>80</v>
      </c>
      <c r="U6575">
        <v>0</v>
      </c>
      <c r="V6575">
        <v>0</v>
      </c>
      <c r="W6575">
        <v>0</v>
      </c>
      <c r="X6575">
        <v>73.696922712134196</v>
      </c>
      <c r="Y6575">
        <v>0</v>
      </c>
      <c r="Z6575">
        <v>0</v>
      </c>
      <c r="AA6575">
        <v>0</v>
      </c>
      <c r="AB6575">
        <v>208.67298892719487</v>
      </c>
      <c r="AC6575">
        <v>0</v>
      </c>
      <c r="AD6575">
        <v>0</v>
      </c>
      <c r="AE6575">
        <v>282.36991163932908</v>
      </c>
    </row>
    <row r="6576" spans="1:31" x14ac:dyDescent="0.25">
      <c r="A6576">
        <v>2356766</v>
      </c>
      <c r="B6576">
        <v>1</v>
      </c>
      <c r="C6576" t="s">
        <v>80</v>
      </c>
      <c r="D6576" t="s">
        <v>110</v>
      </c>
      <c r="E6576" t="s">
        <v>225</v>
      </c>
      <c r="F6576" t="s">
        <v>18771</v>
      </c>
      <c r="G6576" t="s">
        <v>244</v>
      </c>
      <c r="H6576" t="s">
        <v>151</v>
      </c>
      <c r="I6576" t="s">
        <v>136</v>
      </c>
      <c r="J6576" t="s">
        <v>137</v>
      </c>
      <c r="K6576" t="s">
        <v>245</v>
      </c>
      <c r="L6576" t="s">
        <v>18772</v>
      </c>
      <c r="M6576" t="s">
        <v>18773</v>
      </c>
      <c r="N6576">
        <v>0.74111111100000004</v>
      </c>
      <c r="O6576">
        <v>0</v>
      </c>
      <c r="P6576">
        <v>281</v>
      </c>
      <c r="Q6576">
        <v>0</v>
      </c>
      <c r="R6576">
        <v>0</v>
      </c>
      <c r="S6576">
        <v>0</v>
      </c>
      <c r="T6576">
        <v>6</v>
      </c>
      <c r="U6576">
        <v>0</v>
      </c>
      <c r="V6576">
        <v>0</v>
      </c>
      <c r="W6576">
        <v>0</v>
      </c>
      <c r="X6576">
        <v>70.194870857236708</v>
      </c>
      <c r="Y6576">
        <v>0</v>
      </c>
      <c r="Z6576">
        <v>0</v>
      </c>
      <c r="AA6576">
        <v>0</v>
      </c>
      <c r="AB6576">
        <v>6.9201334883025902</v>
      </c>
      <c r="AC6576">
        <v>0</v>
      </c>
      <c r="AD6576">
        <v>0</v>
      </c>
      <c r="AE6576">
        <v>77.115004345539305</v>
      </c>
    </row>
    <row r="6577" spans="1:31" x14ac:dyDescent="0.25">
      <c r="A6577">
        <v>2357098</v>
      </c>
      <c r="B6577">
        <v>1</v>
      </c>
      <c r="C6577" t="s">
        <v>80</v>
      </c>
      <c r="D6577" t="s">
        <v>92</v>
      </c>
      <c r="E6577" t="s">
        <v>148</v>
      </c>
      <c r="F6577" t="s">
        <v>18774</v>
      </c>
      <c r="G6577" t="s">
        <v>150</v>
      </c>
      <c r="H6577" t="s">
        <v>151</v>
      </c>
      <c r="I6577" t="s">
        <v>136</v>
      </c>
      <c r="J6577" t="s">
        <v>137</v>
      </c>
      <c r="K6577" t="s">
        <v>138</v>
      </c>
      <c r="L6577" t="s">
        <v>18775</v>
      </c>
      <c r="M6577" t="s">
        <v>18776</v>
      </c>
      <c r="N6577">
        <v>0.66194444399999997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6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4.5421980965302495</v>
      </c>
      <c r="AC6577">
        <v>0</v>
      </c>
      <c r="AD6577">
        <v>0</v>
      </c>
      <c r="AE6577">
        <v>4.5421980965302495</v>
      </c>
    </row>
    <row r="6578" spans="1:31" x14ac:dyDescent="0.25">
      <c r="A6578">
        <v>2356660</v>
      </c>
      <c r="B6578">
        <v>1</v>
      </c>
      <c r="C6578" t="s">
        <v>81</v>
      </c>
      <c r="D6578" t="s">
        <v>123</v>
      </c>
      <c r="E6578" t="s">
        <v>132</v>
      </c>
      <c r="F6578" t="s">
        <v>18777</v>
      </c>
      <c r="G6578" t="s">
        <v>643</v>
      </c>
      <c r="H6578" t="s">
        <v>135</v>
      </c>
      <c r="I6578" t="s">
        <v>136</v>
      </c>
      <c r="J6578" t="s">
        <v>137</v>
      </c>
      <c r="K6578" t="s">
        <v>138</v>
      </c>
      <c r="L6578" t="s">
        <v>18778</v>
      </c>
      <c r="M6578" t="s">
        <v>18779</v>
      </c>
      <c r="N6578">
        <v>0.85138888800000001</v>
      </c>
      <c r="O6578">
        <v>0</v>
      </c>
      <c r="P6578">
        <v>620</v>
      </c>
      <c r="Q6578">
        <v>0</v>
      </c>
      <c r="R6578">
        <v>0</v>
      </c>
      <c r="S6578">
        <v>0</v>
      </c>
      <c r="T6578">
        <v>140</v>
      </c>
      <c r="U6578">
        <v>0</v>
      </c>
      <c r="V6578">
        <v>0</v>
      </c>
      <c r="W6578">
        <v>0</v>
      </c>
      <c r="X6578">
        <v>132.31153541216605</v>
      </c>
      <c r="Y6578">
        <v>0</v>
      </c>
      <c r="Z6578">
        <v>0</v>
      </c>
      <c r="AA6578">
        <v>0</v>
      </c>
      <c r="AB6578">
        <v>57.450117898381755</v>
      </c>
      <c r="AC6578">
        <v>0</v>
      </c>
      <c r="AD6578">
        <v>0</v>
      </c>
      <c r="AE6578">
        <v>189.76165331054781</v>
      </c>
    </row>
    <row r="6579" spans="1:31" x14ac:dyDescent="0.25">
      <c r="A6579">
        <v>2357052</v>
      </c>
      <c r="B6579">
        <v>1</v>
      </c>
      <c r="C6579" t="s">
        <v>80</v>
      </c>
      <c r="D6579" t="s">
        <v>83</v>
      </c>
      <c r="E6579" t="s">
        <v>148</v>
      </c>
      <c r="F6579" t="s">
        <v>18780</v>
      </c>
      <c r="G6579" t="s">
        <v>160</v>
      </c>
      <c r="H6579" t="s">
        <v>151</v>
      </c>
      <c r="I6579" t="s">
        <v>136</v>
      </c>
      <c r="J6579" t="s">
        <v>137</v>
      </c>
      <c r="K6579" t="s">
        <v>138</v>
      </c>
      <c r="L6579" t="s">
        <v>18781</v>
      </c>
      <c r="M6579" t="s">
        <v>18782</v>
      </c>
      <c r="N6579">
        <v>2.8824999999999998</v>
      </c>
      <c r="O6579">
        <v>0</v>
      </c>
      <c r="P6579">
        <v>2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1.6484781818919005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1.6484781818919005</v>
      </c>
    </row>
    <row r="6580" spans="1:31" x14ac:dyDescent="0.25">
      <c r="A6580">
        <v>2356912</v>
      </c>
      <c r="B6580">
        <v>1</v>
      </c>
      <c r="C6580" t="s">
        <v>80</v>
      </c>
      <c r="D6580" t="s">
        <v>97</v>
      </c>
      <c r="E6580" t="s">
        <v>166</v>
      </c>
      <c r="F6580" t="s">
        <v>18783</v>
      </c>
      <c r="G6580" t="s">
        <v>244</v>
      </c>
      <c r="H6580" t="s">
        <v>135</v>
      </c>
      <c r="I6580" t="s">
        <v>136</v>
      </c>
      <c r="J6580" t="s">
        <v>137</v>
      </c>
      <c r="K6580" t="s">
        <v>245</v>
      </c>
      <c r="L6580" t="s">
        <v>18784</v>
      </c>
      <c r="M6580" t="s">
        <v>18785</v>
      </c>
      <c r="N6580">
        <v>1.226388888</v>
      </c>
      <c r="O6580">
        <v>15</v>
      </c>
      <c r="P6580">
        <v>9667</v>
      </c>
      <c r="Q6580">
        <v>2</v>
      </c>
      <c r="R6580">
        <v>389</v>
      </c>
      <c r="S6580">
        <v>17</v>
      </c>
      <c r="T6580">
        <v>1038</v>
      </c>
      <c r="U6580">
        <v>0</v>
      </c>
      <c r="V6580">
        <v>3</v>
      </c>
      <c r="W6580">
        <v>225.57169851445047</v>
      </c>
      <c r="X6580">
        <v>5446.2039095436066</v>
      </c>
      <c r="Y6580">
        <v>3.8805843854597777</v>
      </c>
      <c r="Z6580">
        <v>304.63290914839541</v>
      </c>
      <c r="AA6580">
        <v>564.46933647867661</v>
      </c>
      <c r="AB6580">
        <v>2784.1765495161026</v>
      </c>
      <c r="AC6580">
        <v>0</v>
      </c>
      <c r="AD6580">
        <v>413.36416661196603</v>
      </c>
      <c r="AE6580">
        <v>9742.2991541986576</v>
      </c>
    </row>
    <row r="6581" spans="1:31" x14ac:dyDescent="0.25">
      <c r="A6581">
        <v>2356906</v>
      </c>
      <c r="B6581">
        <v>1</v>
      </c>
      <c r="C6581" t="s">
        <v>80</v>
      </c>
      <c r="D6581" t="s">
        <v>99</v>
      </c>
      <c r="E6581" t="s">
        <v>148</v>
      </c>
      <c r="F6581" t="s">
        <v>18786</v>
      </c>
      <c r="G6581" t="s">
        <v>160</v>
      </c>
      <c r="H6581" t="s">
        <v>151</v>
      </c>
      <c r="I6581" t="s">
        <v>136</v>
      </c>
      <c r="J6581" t="s">
        <v>137</v>
      </c>
      <c r="K6581" t="s">
        <v>138</v>
      </c>
      <c r="L6581" t="s">
        <v>18787</v>
      </c>
      <c r="M6581" t="s">
        <v>18788</v>
      </c>
      <c r="N6581">
        <v>2.602222222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2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13.547799669563776</v>
      </c>
      <c r="AC6581">
        <v>0</v>
      </c>
      <c r="AD6581">
        <v>0</v>
      </c>
      <c r="AE6581">
        <v>13.547799669563776</v>
      </c>
    </row>
    <row r="6582" spans="1:31" x14ac:dyDescent="0.25">
      <c r="A6582">
        <v>2356677</v>
      </c>
      <c r="B6582">
        <v>1</v>
      </c>
      <c r="C6582" t="s">
        <v>81</v>
      </c>
      <c r="D6582" t="s">
        <v>116</v>
      </c>
      <c r="E6582" t="s">
        <v>166</v>
      </c>
      <c r="F6582" t="s">
        <v>1326</v>
      </c>
      <c r="G6582" t="s">
        <v>168</v>
      </c>
      <c r="H6582" t="s">
        <v>135</v>
      </c>
      <c r="I6582" t="s">
        <v>136</v>
      </c>
      <c r="J6582" t="s">
        <v>137</v>
      </c>
      <c r="K6582" t="s">
        <v>138</v>
      </c>
      <c r="L6582" t="s">
        <v>18789</v>
      </c>
      <c r="M6582" t="s">
        <v>18790</v>
      </c>
      <c r="N6582">
        <v>0.104166666</v>
      </c>
      <c r="O6582">
        <v>9</v>
      </c>
      <c r="P6582">
        <v>2974</v>
      </c>
      <c r="Q6582">
        <v>247</v>
      </c>
      <c r="R6582">
        <v>237</v>
      </c>
      <c r="S6582">
        <v>12</v>
      </c>
      <c r="T6582">
        <v>416</v>
      </c>
      <c r="U6582">
        <v>2</v>
      </c>
      <c r="V6582">
        <v>0</v>
      </c>
      <c r="W6582">
        <v>0.50326735884937501</v>
      </c>
      <c r="X6582">
        <v>50.124713260950635</v>
      </c>
      <c r="Y6582">
        <v>79.197840066776237</v>
      </c>
      <c r="Z6582">
        <v>29.302927644610413</v>
      </c>
      <c r="AA6582">
        <v>8.3188904449213545</v>
      </c>
      <c r="AB6582">
        <v>11.85750442911832</v>
      </c>
      <c r="AC6582">
        <v>15.83592858155</v>
      </c>
      <c r="AD6582">
        <v>0</v>
      </c>
      <c r="AE6582">
        <v>195.14107178677634</v>
      </c>
    </row>
    <row r="6583" spans="1:31" x14ac:dyDescent="0.25">
      <c r="A6583">
        <v>2356869</v>
      </c>
      <c r="B6583">
        <v>1</v>
      </c>
      <c r="C6583" t="s">
        <v>81</v>
      </c>
      <c r="D6583" t="s">
        <v>112</v>
      </c>
      <c r="E6583" t="s">
        <v>148</v>
      </c>
      <c r="F6583" t="s">
        <v>18791</v>
      </c>
      <c r="G6583" t="s">
        <v>160</v>
      </c>
      <c r="H6583" t="s">
        <v>151</v>
      </c>
      <c r="I6583" t="s">
        <v>136</v>
      </c>
      <c r="J6583" t="s">
        <v>137</v>
      </c>
      <c r="K6583" t="s">
        <v>138</v>
      </c>
      <c r="L6583" t="s">
        <v>18792</v>
      </c>
      <c r="M6583" t="s">
        <v>18793</v>
      </c>
      <c r="N6583">
        <v>1.7808333329999999</v>
      </c>
      <c r="O6583">
        <v>0</v>
      </c>
      <c r="P6583">
        <v>1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</row>
    <row r="6584" spans="1:31" x14ac:dyDescent="0.25">
      <c r="A6584">
        <v>2356683</v>
      </c>
      <c r="B6584">
        <v>1</v>
      </c>
      <c r="C6584" t="s">
        <v>80</v>
      </c>
      <c r="D6584" t="s">
        <v>101</v>
      </c>
      <c r="E6584" t="s">
        <v>171</v>
      </c>
      <c r="F6584" t="s">
        <v>945</v>
      </c>
      <c r="G6584" t="s">
        <v>168</v>
      </c>
      <c r="H6584" t="s">
        <v>135</v>
      </c>
      <c r="I6584" t="s">
        <v>136</v>
      </c>
      <c r="J6584" t="s">
        <v>137</v>
      </c>
      <c r="K6584" t="s">
        <v>138</v>
      </c>
      <c r="L6584" t="s">
        <v>18794</v>
      </c>
      <c r="M6584" t="s">
        <v>18795</v>
      </c>
      <c r="N6584">
        <v>0.61583333299999998</v>
      </c>
      <c r="O6584">
        <v>6</v>
      </c>
      <c r="P6584">
        <v>2440</v>
      </c>
      <c r="Q6584">
        <v>2</v>
      </c>
      <c r="R6584">
        <v>75</v>
      </c>
      <c r="S6584">
        <v>22</v>
      </c>
      <c r="T6584">
        <v>253</v>
      </c>
      <c r="U6584">
        <v>1</v>
      </c>
      <c r="V6584">
        <v>1</v>
      </c>
      <c r="W6584">
        <v>1.892403183397805</v>
      </c>
      <c r="X6584">
        <v>402.80725953097664</v>
      </c>
      <c r="Y6584">
        <v>2.9844788829675828</v>
      </c>
      <c r="Z6584">
        <v>27.293696618526848</v>
      </c>
      <c r="AA6584">
        <v>40.134741268311622</v>
      </c>
      <c r="AB6584">
        <v>182.9795989195388</v>
      </c>
      <c r="AC6584">
        <v>21.512689312701045</v>
      </c>
      <c r="AD6584">
        <v>0.25398030785036335</v>
      </c>
      <c r="AE6584">
        <v>679.85884802427074</v>
      </c>
    </row>
    <row r="6585" spans="1:31" x14ac:dyDescent="0.25">
      <c r="A6585">
        <v>2356932</v>
      </c>
      <c r="B6585">
        <v>1</v>
      </c>
      <c r="C6585" t="s">
        <v>80</v>
      </c>
      <c r="D6585" t="s">
        <v>85</v>
      </c>
      <c r="E6585" t="s">
        <v>132</v>
      </c>
      <c r="F6585" t="s">
        <v>18796</v>
      </c>
      <c r="G6585" t="s">
        <v>2141</v>
      </c>
      <c r="H6585" t="s">
        <v>135</v>
      </c>
      <c r="I6585" t="s">
        <v>136</v>
      </c>
      <c r="J6585" t="s">
        <v>137</v>
      </c>
      <c r="K6585" t="s">
        <v>138</v>
      </c>
      <c r="L6585" t="s">
        <v>18797</v>
      </c>
      <c r="M6585" t="s">
        <v>18798</v>
      </c>
      <c r="N6585">
        <v>0.118888888</v>
      </c>
      <c r="O6585">
        <v>0</v>
      </c>
      <c r="P6585">
        <v>736</v>
      </c>
      <c r="Q6585">
        <v>0</v>
      </c>
      <c r="R6585">
        <v>0</v>
      </c>
      <c r="S6585">
        <v>0</v>
      </c>
      <c r="T6585">
        <v>54</v>
      </c>
      <c r="U6585">
        <v>0</v>
      </c>
      <c r="V6585">
        <v>0</v>
      </c>
      <c r="W6585">
        <v>0</v>
      </c>
      <c r="X6585">
        <v>34.860500779285921</v>
      </c>
      <c r="Y6585">
        <v>0</v>
      </c>
      <c r="Z6585">
        <v>0</v>
      </c>
      <c r="AA6585">
        <v>0</v>
      </c>
      <c r="AB6585">
        <v>11.542901980978126</v>
      </c>
      <c r="AC6585">
        <v>0</v>
      </c>
      <c r="AD6585">
        <v>0</v>
      </c>
      <c r="AE6585">
        <v>46.403402760264044</v>
      </c>
    </row>
    <row r="6586" spans="1:31" x14ac:dyDescent="0.25">
      <c r="A6586">
        <v>2357075</v>
      </c>
      <c r="B6586">
        <v>1</v>
      </c>
      <c r="C6586" t="s">
        <v>80</v>
      </c>
      <c r="D6586" t="s">
        <v>100</v>
      </c>
      <c r="E6586" t="s">
        <v>132</v>
      </c>
      <c r="F6586" t="s">
        <v>18799</v>
      </c>
      <c r="G6586" t="s">
        <v>142</v>
      </c>
      <c r="H6586" t="s">
        <v>135</v>
      </c>
      <c r="I6586" t="s">
        <v>136</v>
      </c>
      <c r="J6586" t="s">
        <v>137</v>
      </c>
      <c r="K6586" t="s">
        <v>138</v>
      </c>
      <c r="L6586" t="s">
        <v>18800</v>
      </c>
      <c r="M6586" t="s">
        <v>18801</v>
      </c>
      <c r="N6586">
        <v>1.182222222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1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8.288210711482396</v>
      </c>
      <c r="AD6586">
        <v>0</v>
      </c>
      <c r="AE6586">
        <v>8.288210711482396</v>
      </c>
    </row>
    <row r="6587" spans="1:31" x14ac:dyDescent="0.25">
      <c r="A6587">
        <v>2356740</v>
      </c>
      <c r="B6587">
        <v>1</v>
      </c>
      <c r="C6587" t="s">
        <v>80</v>
      </c>
      <c r="D6587" t="s">
        <v>85</v>
      </c>
      <c r="E6587" t="s">
        <v>225</v>
      </c>
      <c r="F6587" t="s">
        <v>18802</v>
      </c>
      <c r="G6587" t="s">
        <v>252</v>
      </c>
      <c r="H6587" t="s">
        <v>151</v>
      </c>
      <c r="I6587" t="s">
        <v>136</v>
      </c>
      <c r="J6587" t="s">
        <v>137</v>
      </c>
      <c r="K6587" t="s">
        <v>245</v>
      </c>
      <c r="L6587" t="s">
        <v>18803</v>
      </c>
      <c r="M6587" t="s">
        <v>18804</v>
      </c>
      <c r="N6587">
        <v>8.2466666659999994</v>
      </c>
      <c r="O6587">
        <v>0</v>
      </c>
      <c r="P6587">
        <v>127</v>
      </c>
      <c r="Q6587">
        <v>0</v>
      </c>
      <c r="R6587">
        <v>0</v>
      </c>
      <c r="S6587">
        <v>0</v>
      </c>
      <c r="T6587">
        <v>8</v>
      </c>
      <c r="U6587">
        <v>0</v>
      </c>
      <c r="V6587">
        <v>0</v>
      </c>
      <c r="W6587">
        <v>0</v>
      </c>
      <c r="X6587">
        <v>389.78251593700168</v>
      </c>
      <c r="Y6587">
        <v>0</v>
      </c>
      <c r="Z6587">
        <v>0</v>
      </c>
      <c r="AA6587">
        <v>0</v>
      </c>
      <c r="AB6587">
        <v>35.181059596824959</v>
      </c>
      <c r="AC6587">
        <v>0</v>
      </c>
      <c r="AD6587">
        <v>0</v>
      </c>
      <c r="AE6587">
        <v>424.96357553382666</v>
      </c>
    </row>
    <row r="6588" spans="1:31" x14ac:dyDescent="0.25">
      <c r="A6588">
        <v>2357032</v>
      </c>
      <c r="B6588">
        <v>1</v>
      </c>
      <c r="C6588" t="s">
        <v>80</v>
      </c>
      <c r="D6588" t="s">
        <v>82</v>
      </c>
      <c r="E6588" t="s">
        <v>175</v>
      </c>
      <c r="F6588" t="s">
        <v>18805</v>
      </c>
      <c r="G6588" t="s">
        <v>219</v>
      </c>
      <c r="H6588" t="s">
        <v>151</v>
      </c>
      <c r="I6588" t="s">
        <v>136</v>
      </c>
      <c r="J6588" t="s">
        <v>137</v>
      </c>
      <c r="K6588" t="s">
        <v>138</v>
      </c>
      <c r="L6588" t="s">
        <v>18806</v>
      </c>
      <c r="M6588" t="s">
        <v>18807</v>
      </c>
      <c r="N6588">
        <v>0.66277777699999996</v>
      </c>
      <c r="O6588">
        <v>0</v>
      </c>
      <c r="P6588">
        <v>76</v>
      </c>
      <c r="Q6588">
        <v>0</v>
      </c>
      <c r="R6588">
        <v>0</v>
      </c>
      <c r="S6588">
        <v>0</v>
      </c>
      <c r="T6588">
        <v>17</v>
      </c>
      <c r="U6588">
        <v>0</v>
      </c>
      <c r="V6588">
        <v>0</v>
      </c>
      <c r="W6588">
        <v>0</v>
      </c>
      <c r="X6588">
        <v>24.382331560797816</v>
      </c>
      <c r="Y6588">
        <v>0</v>
      </c>
      <c r="Z6588">
        <v>0</v>
      </c>
      <c r="AA6588">
        <v>0</v>
      </c>
      <c r="AB6588">
        <v>20.767565770507165</v>
      </c>
      <c r="AC6588">
        <v>0</v>
      </c>
      <c r="AD6588">
        <v>0</v>
      </c>
      <c r="AE6588">
        <v>45.149897331304985</v>
      </c>
    </row>
    <row r="6589" spans="1:31" x14ac:dyDescent="0.25">
      <c r="A6589">
        <v>2357095</v>
      </c>
      <c r="B6589">
        <v>1</v>
      </c>
      <c r="C6589" t="s">
        <v>80</v>
      </c>
      <c r="D6589" t="s">
        <v>103</v>
      </c>
      <c r="E6589" t="s">
        <v>225</v>
      </c>
      <c r="F6589" t="s">
        <v>18808</v>
      </c>
      <c r="G6589" t="s">
        <v>219</v>
      </c>
      <c r="H6589" t="s">
        <v>151</v>
      </c>
      <c r="I6589" t="s">
        <v>136</v>
      </c>
      <c r="J6589" t="s">
        <v>137</v>
      </c>
      <c r="K6589" t="s">
        <v>138</v>
      </c>
      <c r="L6589" t="s">
        <v>18809</v>
      </c>
      <c r="M6589" t="s">
        <v>18810</v>
      </c>
      <c r="N6589">
        <v>0.53888888800000001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40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15.911839489720785</v>
      </c>
      <c r="AC6589">
        <v>0</v>
      </c>
      <c r="AD6589">
        <v>0</v>
      </c>
      <c r="AE6589">
        <v>15.911839489720785</v>
      </c>
    </row>
    <row r="6590" spans="1:31" x14ac:dyDescent="0.25">
      <c r="A6590">
        <v>2356972</v>
      </c>
      <c r="B6590">
        <v>1</v>
      </c>
      <c r="C6590" t="s">
        <v>80</v>
      </c>
      <c r="D6590" t="s">
        <v>105</v>
      </c>
      <c r="E6590" t="s">
        <v>148</v>
      </c>
      <c r="F6590" t="s">
        <v>17435</v>
      </c>
      <c r="G6590" t="s">
        <v>160</v>
      </c>
      <c r="H6590" t="s">
        <v>151</v>
      </c>
      <c r="I6590" t="s">
        <v>136</v>
      </c>
      <c r="J6590" t="s">
        <v>137</v>
      </c>
      <c r="K6590" t="s">
        <v>138</v>
      </c>
      <c r="L6590" t="s">
        <v>18811</v>
      </c>
      <c r="M6590" t="s">
        <v>18812</v>
      </c>
      <c r="N6590">
        <v>2.8852777770000002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1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8.4191590457820556E-2</v>
      </c>
      <c r="AC6590">
        <v>0</v>
      </c>
      <c r="AD6590">
        <v>0</v>
      </c>
      <c r="AE6590">
        <v>8.4191590457820556E-2</v>
      </c>
    </row>
    <row r="6591" spans="1:31" x14ac:dyDescent="0.25">
      <c r="A6591">
        <v>2357158</v>
      </c>
      <c r="B6591">
        <v>1</v>
      </c>
      <c r="C6591" t="s">
        <v>80</v>
      </c>
      <c r="D6591" t="s">
        <v>100</v>
      </c>
      <c r="E6591" t="s">
        <v>154</v>
      </c>
      <c r="F6591" t="s">
        <v>2392</v>
      </c>
      <c r="G6591" t="s">
        <v>299</v>
      </c>
      <c r="H6591" t="s">
        <v>151</v>
      </c>
      <c r="I6591" t="s">
        <v>136</v>
      </c>
      <c r="J6591" t="s">
        <v>137</v>
      </c>
      <c r="K6591" t="s">
        <v>138</v>
      </c>
      <c r="L6591" t="s">
        <v>18813</v>
      </c>
      <c r="M6591" t="s">
        <v>18814</v>
      </c>
      <c r="N6591">
        <v>0.51611111099999996</v>
      </c>
      <c r="O6591">
        <v>0</v>
      </c>
      <c r="P6591">
        <v>38</v>
      </c>
      <c r="Q6591">
        <v>0</v>
      </c>
      <c r="R6591">
        <v>7</v>
      </c>
      <c r="S6591">
        <v>0</v>
      </c>
      <c r="T6591">
        <v>1</v>
      </c>
      <c r="U6591">
        <v>0</v>
      </c>
      <c r="V6591">
        <v>0</v>
      </c>
      <c r="W6591">
        <v>0</v>
      </c>
      <c r="X6591">
        <v>16.574460450398139</v>
      </c>
      <c r="Y6591">
        <v>0</v>
      </c>
      <c r="Z6591">
        <v>4.1305167439613664</v>
      </c>
      <c r="AA6591">
        <v>0</v>
      </c>
      <c r="AB6591">
        <v>0.16337138403538612</v>
      </c>
      <c r="AC6591">
        <v>0</v>
      </c>
      <c r="AD6591">
        <v>0</v>
      </c>
      <c r="AE6591">
        <v>20.86834857839489</v>
      </c>
    </row>
    <row r="6592" spans="1:31" x14ac:dyDescent="0.25">
      <c r="A6592">
        <v>2356803</v>
      </c>
      <c r="B6592">
        <v>1</v>
      </c>
      <c r="C6592" t="s">
        <v>80</v>
      </c>
      <c r="D6592" t="s">
        <v>93</v>
      </c>
      <c r="E6592" t="s">
        <v>154</v>
      </c>
      <c r="F6592" t="s">
        <v>3122</v>
      </c>
      <c r="G6592" t="s">
        <v>299</v>
      </c>
      <c r="H6592" t="s">
        <v>151</v>
      </c>
      <c r="I6592" t="s">
        <v>136</v>
      </c>
      <c r="J6592" t="s">
        <v>137</v>
      </c>
      <c r="K6592" t="s">
        <v>138</v>
      </c>
      <c r="L6592" t="s">
        <v>18815</v>
      </c>
      <c r="M6592" t="s">
        <v>18816</v>
      </c>
      <c r="N6592">
        <v>1.603611111</v>
      </c>
      <c r="O6592">
        <v>0</v>
      </c>
      <c r="P6592">
        <v>2</v>
      </c>
      <c r="Q6592">
        <v>0</v>
      </c>
      <c r="R6592">
        <v>17</v>
      </c>
      <c r="S6592">
        <v>0</v>
      </c>
      <c r="T6592">
        <v>4</v>
      </c>
      <c r="U6592">
        <v>0</v>
      </c>
      <c r="V6592">
        <v>0</v>
      </c>
      <c r="W6592">
        <v>0</v>
      </c>
      <c r="X6592">
        <v>1.7845023871966252</v>
      </c>
      <c r="Y6592">
        <v>0</v>
      </c>
      <c r="Z6592">
        <v>175.97017228780652</v>
      </c>
      <c r="AA6592">
        <v>0</v>
      </c>
      <c r="AB6592">
        <v>46.084161403960167</v>
      </c>
      <c r="AC6592">
        <v>0</v>
      </c>
      <c r="AD6592">
        <v>0</v>
      </c>
      <c r="AE6592">
        <v>223.83883607896331</v>
      </c>
    </row>
    <row r="6593" spans="1:31" x14ac:dyDescent="0.25">
      <c r="A6593">
        <v>2356763</v>
      </c>
      <c r="B6593">
        <v>1</v>
      </c>
      <c r="C6593" t="s">
        <v>80</v>
      </c>
      <c r="D6593" t="s">
        <v>100</v>
      </c>
      <c r="E6593" t="s">
        <v>148</v>
      </c>
      <c r="F6593" t="s">
        <v>18817</v>
      </c>
      <c r="G6593" t="s">
        <v>156</v>
      </c>
      <c r="H6593" t="s">
        <v>151</v>
      </c>
      <c r="I6593" t="s">
        <v>136</v>
      </c>
      <c r="J6593" t="s">
        <v>137</v>
      </c>
      <c r="K6593" t="s">
        <v>138</v>
      </c>
      <c r="L6593" t="s">
        <v>18818</v>
      </c>
      <c r="M6593" t="s">
        <v>18819</v>
      </c>
      <c r="N6593">
        <v>2.9569444439999999</v>
      </c>
      <c r="O6593">
        <v>0</v>
      </c>
      <c r="P6593">
        <v>1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0.2484119968843681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0.2484119968843681</v>
      </c>
    </row>
    <row r="6594" spans="1:31" x14ac:dyDescent="0.25">
      <c r="A6594">
        <v>2357058</v>
      </c>
      <c r="B6594">
        <v>1</v>
      </c>
      <c r="C6594" t="s">
        <v>80</v>
      </c>
      <c r="D6594" t="s">
        <v>97</v>
      </c>
      <c r="E6594" t="s">
        <v>148</v>
      </c>
      <c r="F6594" t="s">
        <v>18820</v>
      </c>
      <c r="G6594" t="s">
        <v>181</v>
      </c>
      <c r="H6594" t="s">
        <v>151</v>
      </c>
      <c r="I6594" t="s">
        <v>136</v>
      </c>
      <c r="J6594" t="s">
        <v>137</v>
      </c>
      <c r="K6594" t="s">
        <v>138</v>
      </c>
      <c r="L6594" t="s">
        <v>18821</v>
      </c>
      <c r="M6594" t="s">
        <v>18822</v>
      </c>
      <c r="N6594">
        <v>1.116666666</v>
      </c>
      <c r="O6594">
        <v>0</v>
      </c>
      <c r="P6594">
        <v>0</v>
      </c>
      <c r="Q6594">
        <v>0</v>
      </c>
      <c r="R6594">
        <v>1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0.6752405898143401</v>
      </c>
      <c r="AA6594">
        <v>0</v>
      </c>
      <c r="AB6594">
        <v>0</v>
      </c>
      <c r="AC6594">
        <v>0</v>
      </c>
      <c r="AD6594">
        <v>0</v>
      </c>
      <c r="AE6594">
        <v>0.6752405898143401</v>
      </c>
    </row>
    <row r="6595" spans="1:31" x14ac:dyDescent="0.25">
      <c r="A6595">
        <v>2356809</v>
      </c>
      <c r="B6595">
        <v>1</v>
      </c>
      <c r="C6595" t="s">
        <v>80</v>
      </c>
      <c r="D6595" t="s">
        <v>108</v>
      </c>
      <c r="E6595" t="s">
        <v>148</v>
      </c>
      <c r="F6595" t="s">
        <v>18823</v>
      </c>
      <c r="G6595" t="s">
        <v>160</v>
      </c>
      <c r="H6595" t="s">
        <v>151</v>
      </c>
      <c r="I6595" t="s">
        <v>136</v>
      </c>
      <c r="J6595" t="s">
        <v>137</v>
      </c>
      <c r="K6595" t="s">
        <v>138</v>
      </c>
      <c r="L6595" t="s">
        <v>18824</v>
      </c>
      <c r="M6595" t="s">
        <v>18825</v>
      </c>
      <c r="N6595">
        <v>1.065555555</v>
      </c>
      <c r="O6595">
        <v>0</v>
      </c>
      <c r="P6595">
        <v>1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0.16709520676260056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0.16709520676260056</v>
      </c>
    </row>
    <row r="6596" spans="1:31" x14ac:dyDescent="0.25">
      <c r="A6596">
        <v>2356663</v>
      </c>
      <c r="B6596">
        <v>1</v>
      </c>
      <c r="C6596" t="s">
        <v>80</v>
      </c>
      <c r="D6596" t="s">
        <v>84</v>
      </c>
      <c r="E6596" t="s">
        <v>148</v>
      </c>
      <c r="F6596" t="s">
        <v>18826</v>
      </c>
      <c r="G6596" t="s">
        <v>150</v>
      </c>
      <c r="H6596" t="s">
        <v>151</v>
      </c>
      <c r="I6596" t="s">
        <v>136</v>
      </c>
      <c r="J6596" t="s">
        <v>137</v>
      </c>
      <c r="K6596" t="s">
        <v>138</v>
      </c>
      <c r="L6596" t="s">
        <v>18827</v>
      </c>
      <c r="M6596" t="s">
        <v>18828</v>
      </c>
      <c r="N6596">
        <v>0.51722222200000001</v>
      </c>
      <c r="O6596">
        <v>0</v>
      </c>
      <c r="P6596">
        <v>1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0.14265544005996447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0.14265544005996447</v>
      </c>
    </row>
    <row r="6597" spans="1:31" x14ac:dyDescent="0.25">
      <c r="A6597">
        <v>2356892</v>
      </c>
      <c r="B6597">
        <v>1</v>
      </c>
      <c r="C6597" t="s">
        <v>80</v>
      </c>
      <c r="D6597" t="s">
        <v>83</v>
      </c>
      <c r="E6597" t="s">
        <v>175</v>
      </c>
      <c r="F6597" t="s">
        <v>15881</v>
      </c>
      <c r="G6597" t="s">
        <v>219</v>
      </c>
      <c r="H6597" t="s">
        <v>151</v>
      </c>
      <c r="I6597" t="s">
        <v>136</v>
      </c>
      <c r="J6597" t="s">
        <v>137</v>
      </c>
      <c r="K6597" t="s">
        <v>138</v>
      </c>
      <c r="L6597" t="s">
        <v>18829</v>
      </c>
      <c r="M6597" t="s">
        <v>18830</v>
      </c>
      <c r="N6597">
        <v>2.3238888879999999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22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52.371779041268276</v>
      </c>
      <c r="AC6597">
        <v>0</v>
      </c>
      <c r="AD6597">
        <v>0</v>
      </c>
      <c r="AE6597">
        <v>52.371779041268276</v>
      </c>
    </row>
    <row r="6598" spans="1:31" x14ac:dyDescent="0.25">
      <c r="A6598">
        <v>2357221</v>
      </c>
      <c r="B6598">
        <v>1</v>
      </c>
      <c r="C6598" t="s">
        <v>80</v>
      </c>
      <c r="D6598" t="s">
        <v>93</v>
      </c>
      <c r="E6598" t="s">
        <v>148</v>
      </c>
      <c r="F6598" t="s">
        <v>18831</v>
      </c>
      <c r="G6598" t="s">
        <v>150</v>
      </c>
      <c r="H6598" t="s">
        <v>151</v>
      </c>
      <c r="I6598" t="s">
        <v>136</v>
      </c>
      <c r="J6598" t="s">
        <v>137</v>
      </c>
      <c r="K6598" t="s">
        <v>138</v>
      </c>
      <c r="L6598" t="s">
        <v>18832</v>
      </c>
      <c r="M6598" t="s">
        <v>18833</v>
      </c>
      <c r="N6598">
        <v>2.9172222219999999</v>
      </c>
      <c r="O6598">
        <v>0</v>
      </c>
      <c r="P6598">
        <v>1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1.0430522083290528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1.0430522083290528</v>
      </c>
    </row>
    <row r="6599" spans="1:31" x14ac:dyDescent="0.25">
      <c r="A6599">
        <v>2356680</v>
      </c>
      <c r="B6599">
        <v>1</v>
      </c>
      <c r="C6599" t="s">
        <v>80</v>
      </c>
      <c r="D6599" t="s">
        <v>90</v>
      </c>
      <c r="E6599" t="s">
        <v>320</v>
      </c>
      <c r="F6599" t="s">
        <v>18834</v>
      </c>
      <c r="G6599" t="s">
        <v>328</v>
      </c>
      <c r="H6599" t="s">
        <v>135</v>
      </c>
      <c r="I6599" t="s">
        <v>136</v>
      </c>
      <c r="J6599" t="s">
        <v>137</v>
      </c>
      <c r="K6599" t="s">
        <v>245</v>
      </c>
      <c r="L6599" t="s">
        <v>18835</v>
      </c>
      <c r="M6599" t="s">
        <v>18836</v>
      </c>
      <c r="N6599">
        <v>0.48</v>
      </c>
      <c r="O6599">
        <v>0</v>
      </c>
      <c r="P6599">
        <v>369</v>
      </c>
      <c r="Q6599">
        <v>0</v>
      </c>
      <c r="R6599">
        <v>0</v>
      </c>
      <c r="S6599">
        <v>0</v>
      </c>
      <c r="T6599">
        <v>638</v>
      </c>
      <c r="U6599">
        <v>0</v>
      </c>
      <c r="V6599">
        <v>6</v>
      </c>
      <c r="W6599">
        <v>0</v>
      </c>
      <c r="X6599">
        <v>40.002997405135638</v>
      </c>
      <c r="Y6599">
        <v>0</v>
      </c>
      <c r="Z6599">
        <v>0</v>
      </c>
      <c r="AA6599">
        <v>0</v>
      </c>
      <c r="AB6599">
        <v>264.81621096184313</v>
      </c>
      <c r="AC6599">
        <v>0</v>
      </c>
      <c r="AD6599">
        <v>83.215257004682485</v>
      </c>
      <c r="AE6599">
        <v>388.03446537166127</v>
      </c>
    </row>
    <row r="6600" spans="1:31" x14ac:dyDescent="0.25">
      <c r="A6600">
        <v>2356823</v>
      </c>
      <c r="B6600">
        <v>1</v>
      </c>
      <c r="C6600" t="s">
        <v>80</v>
      </c>
      <c r="D6600" t="s">
        <v>99</v>
      </c>
      <c r="E6600" t="s">
        <v>148</v>
      </c>
      <c r="F6600" t="s">
        <v>18786</v>
      </c>
      <c r="G6600" t="s">
        <v>160</v>
      </c>
      <c r="H6600" t="s">
        <v>151</v>
      </c>
      <c r="I6600" t="s">
        <v>136</v>
      </c>
      <c r="J6600" t="s">
        <v>137</v>
      </c>
      <c r="K6600" t="s">
        <v>138</v>
      </c>
      <c r="L6600" t="s">
        <v>18837</v>
      </c>
      <c r="M6600" t="s">
        <v>18838</v>
      </c>
      <c r="N6600">
        <v>1.2083333329999999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2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6.0166494066075007</v>
      </c>
      <c r="AC6600">
        <v>0</v>
      </c>
      <c r="AD6600">
        <v>0</v>
      </c>
      <c r="AE6600">
        <v>6.0166494066075007</v>
      </c>
    </row>
    <row r="6601" spans="1:31" x14ac:dyDescent="0.25">
      <c r="A6601">
        <v>2357121</v>
      </c>
      <c r="B6601">
        <v>1</v>
      </c>
      <c r="C6601" t="s">
        <v>80</v>
      </c>
      <c r="D6601" t="s">
        <v>108</v>
      </c>
      <c r="E6601" t="s">
        <v>132</v>
      </c>
      <c r="F6601" t="s">
        <v>18839</v>
      </c>
      <c r="G6601" t="s">
        <v>134</v>
      </c>
      <c r="H6601" t="s">
        <v>135</v>
      </c>
      <c r="I6601" t="s">
        <v>136</v>
      </c>
      <c r="J6601" t="s">
        <v>137</v>
      </c>
      <c r="K6601" t="s">
        <v>138</v>
      </c>
      <c r="L6601" t="s">
        <v>18840</v>
      </c>
      <c r="M6601" t="s">
        <v>18841</v>
      </c>
      <c r="N6601">
        <v>0.79722222200000004</v>
      </c>
      <c r="O6601">
        <v>0</v>
      </c>
      <c r="P6601">
        <v>92</v>
      </c>
      <c r="Q6601">
        <v>0</v>
      </c>
      <c r="R6601">
        <v>6</v>
      </c>
      <c r="S6601">
        <v>0</v>
      </c>
      <c r="T6601">
        <v>11</v>
      </c>
      <c r="U6601">
        <v>0</v>
      </c>
      <c r="V6601">
        <v>0</v>
      </c>
      <c r="W6601">
        <v>0</v>
      </c>
      <c r="X6601">
        <v>24.325995583717404</v>
      </c>
      <c r="Y6601">
        <v>0</v>
      </c>
      <c r="Z6601">
        <v>13.1775687450981</v>
      </c>
      <c r="AA6601">
        <v>0</v>
      </c>
      <c r="AB6601">
        <v>9.4891486752122685</v>
      </c>
      <c r="AC6601">
        <v>0</v>
      </c>
      <c r="AD6601">
        <v>0</v>
      </c>
      <c r="AE6601">
        <v>46.99271300402777</v>
      </c>
    </row>
    <row r="6602" spans="1:31" x14ac:dyDescent="0.25">
      <c r="A6602">
        <v>2357135</v>
      </c>
      <c r="B6602">
        <v>1</v>
      </c>
      <c r="C6602" t="s">
        <v>81</v>
      </c>
      <c r="D6602" t="s">
        <v>112</v>
      </c>
      <c r="E6602" t="s">
        <v>148</v>
      </c>
      <c r="F6602" t="s">
        <v>18842</v>
      </c>
      <c r="G6602" t="s">
        <v>160</v>
      </c>
      <c r="H6602" t="s">
        <v>151</v>
      </c>
      <c r="I6602" t="s">
        <v>136</v>
      </c>
      <c r="J6602" t="s">
        <v>137</v>
      </c>
      <c r="K6602" t="s">
        <v>138</v>
      </c>
      <c r="L6602" t="s">
        <v>18843</v>
      </c>
      <c r="M6602" t="s">
        <v>18844</v>
      </c>
      <c r="N6602">
        <v>1.2108333330000001</v>
      </c>
      <c r="O6602">
        <v>0</v>
      </c>
      <c r="P6602">
        <v>1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</row>
    <row r="6603" spans="1:31" x14ac:dyDescent="0.25">
      <c r="A6603">
        <v>2357178</v>
      </c>
      <c r="B6603">
        <v>1</v>
      </c>
      <c r="C6603" t="s">
        <v>80</v>
      </c>
      <c r="D6603" t="s">
        <v>105</v>
      </c>
      <c r="E6603" t="s">
        <v>225</v>
      </c>
      <c r="F6603" t="s">
        <v>7969</v>
      </c>
      <c r="G6603" t="s">
        <v>219</v>
      </c>
      <c r="H6603" t="s">
        <v>151</v>
      </c>
      <c r="I6603" t="s">
        <v>136</v>
      </c>
      <c r="J6603" t="s">
        <v>137</v>
      </c>
      <c r="K6603" t="s">
        <v>138</v>
      </c>
      <c r="L6603" t="s">
        <v>18845</v>
      </c>
      <c r="M6603" t="s">
        <v>18846</v>
      </c>
      <c r="N6603">
        <v>1.1758333329999999</v>
      </c>
      <c r="O6603">
        <v>0</v>
      </c>
      <c r="P6603">
        <v>0</v>
      </c>
      <c r="Q6603">
        <v>0</v>
      </c>
      <c r="R6603">
        <v>15</v>
      </c>
      <c r="S6603">
        <v>0</v>
      </c>
      <c r="T6603">
        <v>1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31.755274414411019</v>
      </c>
      <c r="AA6603">
        <v>0</v>
      </c>
      <c r="AB6603">
        <v>0.33278305432529998</v>
      </c>
      <c r="AC6603">
        <v>0</v>
      </c>
      <c r="AD6603">
        <v>0</v>
      </c>
      <c r="AE6603">
        <v>32.088057468736316</v>
      </c>
    </row>
    <row r="6604" spans="1:31" x14ac:dyDescent="0.25">
      <c r="A6604">
        <v>2357035</v>
      </c>
      <c r="B6604">
        <v>1</v>
      </c>
      <c r="C6604" t="s">
        <v>80</v>
      </c>
      <c r="D6604" t="s">
        <v>107</v>
      </c>
      <c r="E6604" t="s">
        <v>132</v>
      </c>
      <c r="F6604" t="s">
        <v>18847</v>
      </c>
      <c r="G6604" t="s">
        <v>244</v>
      </c>
      <c r="H6604" t="s">
        <v>135</v>
      </c>
      <c r="I6604" t="s">
        <v>136</v>
      </c>
      <c r="J6604" t="s">
        <v>137</v>
      </c>
      <c r="K6604" t="s">
        <v>245</v>
      </c>
      <c r="L6604" t="s">
        <v>18848</v>
      </c>
      <c r="M6604" t="s">
        <v>18849</v>
      </c>
      <c r="N6604">
        <v>0.49527777699999997</v>
      </c>
      <c r="O6604">
        <v>0</v>
      </c>
      <c r="P6604">
        <v>32</v>
      </c>
      <c r="Q6604">
        <v>0</v>
      </c>
      <c r="R6604">
        <v>0</v>
      </c>
      <c r="S6604">
        <v>0</v>
      </c>
      <c r="T6604">
        <v>2</v>
      </c>
      <c r="U6604">
        <v>0</v>
      </c>
      <c r="V6604">
        <v>0</v>
      </c>
      <c r="W6604">
        <v>0</v>
      </c>
      <c r="X6604">
        <v>3.8559594362505001</v>
      </c>
      <c r="Y6604">
        <v>0</v>
      </c>
      <c r="Z6604">
        <v>0</v>
      </c>
      <c r="AA6604">
        <v>0</v>
      </c>
      <c r="AB6604">
        <v>1.4155187066728401</v>
      </c>
      <c r="AC6604">
        <v>0</v>
      </c>
      <c r="AD6604">
        <v>0</v>
      </c>
      <c r="AE6604">
        <v>5.2714781429233399</v>
      </c>
    </row>
    <row r="6605" spans="1:31" x14ac:dyDescent="0.25">
      <c r="A6605">
        <v>2357021</v>
      </c>
      <c r="B6605">
        <v>1</v>
      </c>
      <c r="C6605" t="s">
        <v>81</v>
      </c>
      <c r="D6605" t="s">
        <v>117</v>
      </c>
      <c r="E6605" t="s">
        <v>154</v>
      </c>
      <c r="F6605" t="s">
        <v>18850</v>
      </c>
      <c r="G6605" t="s">
        <v>156</v>
      </c>
      <c r="H6605" t="s">
        <v>151</v>
      </c>
      <c r="I6605" t="s">
        <v>136</v>
      </c>
      <c r="J6605" t="s">
        <v>137</v>
      </c>
      <c r="K6605" t="s">
        <v>138</v>
      </c>
      <c r="L6605" t="s">
        <v>18851</v>
      </c>
      <c r="M6605" t="s">
        <v>18852</v>
      </c>
      <c r="N6605">
        <v>0.51749999999999996</v>
      </c>
      <c r="O6605">
        <v>0</v>
      </c>
      <c r="P6605">
        <v>11</v>
      </c>
      <c r="Q6605">
        <v>0</v>
      </c>
      <c r="R6605">
        <v>3</v>
      </c>
      <c r="S6605">
        <v>0</v>
      </c>
      <c r="T6605">
        <v>1</v>
      </c>
      <c r="U6605">
        <v>0</v>
      </c>
      <c r="V6605">
        <v>0</v>
      </c>
      <c r="W6605">
        <v>0</v>
      </c>
      <c r="X6605">
        <v>1.2371877335416499</v>
      </c>
      <c r="Y6605">
        <v>0</v>
      </c>
      <c r="Z6605">
        <v>1.5448181341486498</v>
      </c>
      <c r="AA6605">
        <v>0</v>
      </c>
      <c r="AB6605">
        <v>0</v>
      </c>
      <c r="AC6605">
        <v>0</v>
      </c>
      <c r="AD6605">
        <v>0</v>
      </c>
      <c r="AE6605">
        <v>2.7820058676902999</v>
      </c>
    </row>
    <row r="6606" spans="1:31" x14ac:dyDescent="0.25">
      <c r="A6606">
        <v>2356689</v>
      </c>
      <c r="B6606">
        <v>1</v>
      </c>
      <c r="C6606" t="s">
        <v>80</v>
      </c>
      <c r="D6606" t="s">
        <v>97</v>
      </c>
      <c r="E6606" t="s">
        <v>166</v>
      </c>
      <c r="F6606" t="s">
        <v>18853</v>
      </c>
      <c r="G6606" t="s">
        <v>328</v>
      </c>
      <c r="H6606" t="s">
        <v>135</v>
      </c>
      <c r="I6606" t="s">
        <v>136</v>
      </c>
      <c r="J6606" t="s">
        <v>137</v>
      </c>
      <c r="K6606" t="s">
        <v>138</v>
      </c>
      <c r="L6606" t="s">
        <v>18854</v>
      </c>
      <c r="M6606" t="s">
        <v>18855</v>
      </c>
      <c r="N6606">
        <v>0.45250000000000001</v>
      </c>
      <c r="O6606">
        <v>0</v>
      </c>
      <c r="P6606">
        <v>598</v>
      </c>
      <c r="Q6606">
        <v>0</v>
      </c>
      <c r="R6606">
        <v>1</v>
      </c>
      <c r="S6606">
        <v>3</v>
      </c>
      <c r="T6606">
        <v>365</v>
      </c>
      <c r="U6606">
        <v>0</v>
      </c>
      <c r="V6606">
        <v>0</v>
      </c>
      <c r="W6606">
        <v>0</v>
      </c>
      <c r="X6606">
        <v>84.064532007059384</v>
      </c>
      <c r="Y6606">
        <v>0</v>
      </c>
      <c r="Z6606">
        <v>0.32912810926563751</v>
      </c>
      <c r="AA6606">
        <v>64.383013837384823</v>
      </c>
      <c r="AB6606">
        <v>107.72274950856334</v>
      </c>
      <c r="AC6606">
        <v>0</v>
      </c>
      <c r="AD6606">
        <v>0</v>
      </c>
      <c r="AE6606">
        <v>256.49942346227317</v>
      </c>
    </row>
    <row r="6607" spans="1:31" x14ac:dyDescent="0.25">
      <c r="A6607">
        <v>2356666</v>
      </c>
      <c r="B6607">
        <v>1</v>
      </c>
      <c r="C6607" t="s">
        <v>80</v>
      </c>
      <c r="D6607" t="s">
        <v>88</v>
      </c>
      <c r="E6607" t="s">
        <v>132</v>
      </c>
      <c r="F6607" t="s">
        <v>17297</v>
      </c>
      <c r="G6607" t="s">
        <v>643</v>
      </c>
      <c r="H6607" t="s">
        <v>135</v>
      </c>
      <c r="I6607" t="s">
        <v>136</v>
      </c>
      <c r="J6607" t="s">
        <v>137</v>
      </c>
      <c r="K6607" t="s">
        <v>138</v>
      </c>
      <c r="L6607" t="s">
        <v>18856</v>
      </c>
      <c r="M6607" t="s">
        <v>18857</v>
      </c>
      <c r="N6607">
        <v>5.6305555549999999</v>
      </c>
      <c r="O6607">
        <v>0</v>
      </c>
      <c r="P6607">
        <v>84</v>
      </c>
      <c r="Q6607">
        <v>0</v>
      </c>
      <c r="R6607">
        <v>0</v>
      </c>
      <c r="S6607">
        <v>0</v>
      </c>
      <c r="T6607">
        <v>168</v>
      </c>
      <c r="U6607">
        <v>0</v>
      </c>
      <c r="V6607">
        <v>0</v>
      </c>
      <c r="W6607">
        <v>0</v>
      </c>
      <c r="X6607">
        <v>155.44722618180268</v>
      </c>
      <c r="Y6607">
        <v>0</v>
      </c>
      <c r="Z6607">
        <v>0</v>
      </c>
      <c r="AA6607">
        <v>0</v>
      </c>
      <c r="AB6607">
        <v>2931.251384751889</v>
      </c>
      <c r="AC6607">
        <v>0</v>
      </c>
      <c r="AD6607">
        <v>0</v>
      </c>
      <c r="AE6607">
        <v>3086.6986109336917</v>
      </c>
    </row>
    <row r="6608" spans="1:31" x14ac:dyDescent="0.25">
      <c r="A6608">
        <v>2357067</v>
      </c>
      <c r="B6608">
        <v>1</v>
      </c>
      <c r="C6608" t="s">
        <v>80</v>
      </c>
      <c r="D6608" t="s">
        <v>100</v>
      </c>
      <c r="E6608" t="s">
        <v>148</v>
      </c>
      <c r="F6608" t="s">
        <v>18858</v>
      </c>
      <c r="G6608" t="s">
        <v>181</v>
      </c>
      <c r="H6608" t="s">
        <v>151</v>
      </c>
      <c r="I6608" t="s">
        <v>136</v>
      </c>
      <c r="J6608" t="s">
        <v>137</v>
      </c>
      <c r="K6608" t="s">
        <v>138</v>
      </c>
      <c r="L6608" t="s">
        <v>18859</v>
      </c>
      <c r="M6608" t="s">
        <v>18860</v>
      </c>
      <c r="N6608">
        <v>3.6749999999999998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1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0.63124687094143339</v>
      </c>
      <c r="AC6608">
        <v>0</v>
      </c>
      <c r="AD6608">
        <v>0</v>
      </c>
      <c r="AE6608">
        <v>0.63124687094143339</v>
      </c>
    </row>
    <row r="6609" spans="1:31" x14ac:dyDescent="0.25">
      <c r="A6609">
        <v>2356921</v>
      </c>
      <c r="B6609">
        <v>1</v>
      </c>
      <c r="C6609" t="s">
        <v>80</v>
      </c>
      <c r="D6609" t="s">
        <v>90</v>
      </c>
      <c r="E6609" t="s">
        <v>148</v>
      </c>
      <c r="F6609" t="s">
        <v>18861</v>
      </c>
      <c r="G6609" t="s">
        <v>160</v>
      </c>
      <c r="H6609" t="s">
        <v>151</v>
      </c>
      <c r="I6609" t="s">
        <v>136</v>
      </c>
      <c r="J6609" t="s">
        <v>137</v>
      </c>
      <c r="K6609" t="s">
        <v>138</v>
      </c>
      <c r="L6609" t="s">
        <v>18862</v>
      </c>
      <c r="M6609" t="s">
        <v>18863</v>
      </c>
      <c r="N6609">
        <v>1.0647222220000001</v>
      </c>
      <c r="O6609">
        <v>0</v>
      </c>
      <c r="P6609">
        <v>1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0.77010279461154729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0.77010279461154729</v>
      </c>
    </row>
    <row r="6610" spans="1:31" x14ac:dyDescent="0.25">
      <c r="A6610">
        <v>2357107</v>
      </c>
      <c r="B6610">
        <v>1</v>
      </c>
      <c r="C6610" t="s">
        <v>80</v>
      </c>
      <c r="D6610" t="s">
        <v>97</v>
      </c>
      <c r="E6610" t="s">
        <v>132</v>
      </c>
      <c r="F6610" t="s">
        <v>18864</v>
      </c>
      <c r="G6610" t="s">
        <v>489</v>
      </c>
      <c r="H6610" t="s">
        <v>135</v>
      </c>
      <c r="I6610" t="s">
        <v>136</v>
      </c>
      <c r="J6610" t="s">
        <v>137</v>
      </c>
      <c r="K6610" t="s">
        <v>138</v>
      </c>
      <c r="L6610" t="s">
        <v>18865</v>
      </c>
      <c r="M6610" t="s">
        <v>18866</v>
      </c>
      <c r="N6610">
        <v>0.60722222199999998</v>
      </c>
      <c r="O6610">
        <v>0</v>
      </c>
      <c r="P6610">
        <v>394</v>
      </c>
      <c r="Q6610">
        <v>0</v>
      </c>
      <c r="R6610">
        <v>2</v>
      </c>
      <c r="S6610">
        <v>1</v>
      </c>
      <c r="T6610">
        <v>54</v>
      </c>
      <c r="U6610">
        <v>0</v>
      </c>
      <c r="V6610">
        <v>0</v>
      </c>
      <c r="W6610">
        <v>0</v>
      </c>
      <c r="X6610">
        <v>100.16979500468071</v>
      </c>
      <c r="Y6610">
        <v>0</v>
      </c>
      <c r="Z6610">
        <v>3.2077848957199999E-2</v>
      </c>
      <c r="AA6610">
        <v>1.1863822647177498</v>
      </c>
      <c r="AB6610">
        <v>29.51135831901933</v>
      </c>
      <c r="AC6610">
        <v>0</v>
      </c>
      <c r="AD6610">
        <v>0</v>
      </c>
      <c r="AE6610">
        <v>130.899613437375</v>
      </c>
    </row>
    <row r="6611" spans="1:31" x14ac:dyDescent="0.25">
      <c r="A6611">
        <v>2356812</v>
      </c>
      <c r="B6611">
        <v>1</v>
      </c>
      <c r="C6611" t="s">
        <v>80</v>
      </c>
      <c r="D6611" t="s">
        <v>106</v>
      </c>
      <c r="E6611" t="s">
        <v>132</v>
      </c>
      <c r="F6611" t="s">
        <v>18867</v>
      </c>
      <c r="G6611" t="s">
        <v>134</v>
      </c>
      <c r="H6611" t="s">
        <v>135</v>
      </c>
      <c r="I6611" t="s">
        <v>136</v>
      </c>
      <c r="J6611" t="s">
        <v>137</v>
      </c>
      <c r="K6611" t="s">
        <v>138</v>
      </c>
      <c r="L6611" t="s">
        <v>18868</v>
      </c>
      <c r="M6611" t="s">
        <v>18869</v>
      </c>
      <c r="N6611">
        <v>1.162222222</v>
      </c>
      <c r="O6611">
        <v>0</v>
      </c>
      <c r="P6611">
        <v>0</v>
      </c>
      <c r="Q6611">
        <v>0</v>
      </c>
      <c r="R6611">
        <v>9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61.587257056658103</v>
      </c>
      <c r="AA6611">
        <v>0</v>
      </c>
      <c r="AB6611">
        <v>0</v>
      </c>
      <c r="AC6611">
        <v>0</v>
      </c>
      <c r="AD6611">
        <v>0</v>
      </c>
      <c r="AE6611">
        <v>61.587257056658103</v>
      </c>
    </row>
    <row r="6612" spans="1:31" x14ac:dyDescent="0.25">
      <c r="A6612">
        <v>2356712</v>
      </c>
      <c r="B6612">
        <v>1</v>
      </c>
      <c r="C6612" t="s">
        <v>81</v>
      </c>
      <c r="D6612" t="s">
        <v>123</v>
      </c>
      <c r="E6612" t="s">
        <v>171</v>
      </c>
      <c r="F6612" t="s">
        <v>12610</v>
      </c>
      <c r="G6612" t="s">
        <v>168</v>
      </c>
      <c r="H6612" t="s">
        <v>135</v>
      </c>
      <c r="I6612" t="s">
        <v>136</v>
      </c>
      <c r="J6612" t="s">
        <v>137</v>
      </c>
      <c r="K6612" t="s">
        <v>138</v>
      </c>
      <c r="L6612" t="s">
        <v>18870</v>
      </c>
      <c r="M6612" t="s">
        <v>18871</v>
      </c>
      <c r="N6612">
        <v>0.83611111100000002</v>
      </c>
      <c r="O6612">
        <v>0</v>
      </c>
      <c r="P6612">
        <v>1</v>
      </c>
      <c r="Q6612">
        <v>1</v>
      </c>
      <c r="R6612">
        <v>38</v>
      </c>
      <c r="S6612">
        <v>0</v>
      </c>
      <c r="T6612">
        <v>6</v>
      </c>
      <c r="U6612">
        <v>0</v>
      </c>
      <c r="V6612">
        <v>0</v>
      </c>
      <c r="W6612">
        <v>0</v>
      </c>
      <c r="X6612">
        <v>0.18809563898776999</v>
      </c>
      <c r="Y6612">
        <v>2.2560687337618335</v>
      </c>
      <c r="Z6612">
        <v>69.136825073921074</v>
      </c>
      <c r="AA6612">
        <v>0</v>
      </c>
      <c r="AB6612">
        <v>9.1534271831783425</v>
      </c>
      <c r="AC6612">
        <v>0</v>
      </c>
      <c r="AD6612">
        <v>0</v>
      </c>
      <c r="AE6612">
        <v>80.734416629849008</v>
      </c>
    </row>
    <row r="6613" spans="1:31" x14ac:dyDescent="0.25">
      <c r="A6613">
        <v>2356958</v>
      </c>
      <c r="B6613">
        <v>1</v>
      </c>
      <c r="C6613" t="s">
        <v>80</v>
      </c>
      <c r="D6613" t="s">
        <v>100</v>
      </c>
      <c r="E6613" t="s">
        <v>148</v>
      </c>
      <c r="F6613" t="s">
        <v>18872</v>
      </c>
      <c r="G6613" t="s">
        <v>160</v>
      </c>
      <c r="H6613" t="s">
        <v>151</v>
      </c>
      <c r="I6613" t="s">
        <v>136</v>
      </c>
      <c r="J6613" t="s">
        <v>137</v>
      </c>
      <c r="K6613" t="s">
        <v>138</v>
      </c>
      <c r="L6613" t="s">
        <v>18873</v>
      </c>
      <c r="M6613" t="s">
        <v>18874</v>
      </c>
      <c r="N6613">
        <v>2.1077777769999999</v>
      </c>
      <c r="O6613">
        <v>0</v>
      </c>
      <c r="P6613">
        <v>11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8.2355639987515517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8.2355639987515517</v>
      </c>
    </row>
    <row r="6614" spans="1:31" x14ac:dyDescent="0.25">
      <c r="A6614">
        <v>2356795</v>
      </c>
      <c r="B6614">
        <v>1</v>
      </c>
      <c r="C6614" t="s">
        <v>81</v>
      </c>
      <c r="D6614" t="s">
        <v>122</v>
      </c>
      <c r="E6614" t="s">
        <v>320</v>
      </c>
      <c r="F6614" t="s">
        <v>18875</v>
      </c>
      <c r="G6614" t="s">
        <v>168</v>
      </c>
      <c r="H6614" t="s">
        <v>135</v>
      </c>
      <c r="I6614" t="s">
        <v>136</v>
      </c>
      <c r="J6614" t="s">
        <v>137</v>
      </c>
      <c r="K6614" t="s">
        <v>138</v>
      </c>
      <c r="L6614" t="s">
        <v>18876</v>
      </c>
      <c r="M6614" t="s">
        <v>18877</v>
      </c>
      <c r="N6614">
        <v>0.13638888800000001</v>
      </c>
      <c r="O6614">
        <v>6</v>
      </c>
      <c r="P6614">
        <v>4012</v>
      </c>
      <c r="Q6614">
        <v>91</v>
      </c>
      <c r="R6614">
        <v>152</v>
      </c>
      <c r="S6614">
        <v>52</v>
      </c>
      <c r="T6614">
        <v>387</v>
      </c>
      <c r="U6614">
        <v>5</v>
      </c>
      <c r="V6614">
        <v>1</v>
      </c>
      <c r="W6614">
        <v>0.25753643086393757</v>
      </c>
      <c r="X6614">
        <v>89.521923592263988</v>
      </c>
      <c r="Y6614">
        <v>59.679950096168078</v>
      </c>
      <c r="Z6614">
        <v>28.354277606402594</v>
      </c>
      <c r="AA6614">
        <v>192.41148866256549</v>
      </c>
      <c r="AB6614">
        <v>40.732036775297402</v>
      </c>
      <c r="AC6614">
        <v>78.039975646725878</v>
      </c>
      <c r="AD6614">
        <v>24.097477556351382</v>
      </c>
      <c r="AE6614">
        <v>513.09466636663876</v>
      </c>
    </row>
    <row r="6615" spans="1:31" x14ac:dyDescent="0.25">
      <c r="A6615">
        <v>2356732</v>
      </c>
      <c r="B6615">
        <v>1</v>
      </c>
      <c r="C6615" t="s">
        <v>81</v>
      </c>
      <c r="D6615" t="s">
        <v>120</v>
      </c>
      <c r="E6615" t="s">
        <v>225</v>
      </c>
      <c r="F6615" t="s">
        <v>18878</v>
      </c>
      <c r="G6615" t="s">
        <v>219</v>
      </c>
      <c r="H6615" t="s">
        <v>151</v>
      </c>
      <c r="I6615" t="s">
        <v>136</v>
      </c>
      <c r="J6615" t="s">
        <v>137</v>
      </c>
      <c r="K6615" t="s">
        <v>138</v>
      </c>
      <c r="L6615" t="s">
        <v>18879</v>
      </c>
      <c r="M6615" t="s">
        <v>18880</v>
      </c>
      <c r="N6615">
        <v>1.436666666</v>
      </c>
      <c r="O6615">
        <v>0</v>
      </c>
      <c r="P6615">
        <v>51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15.221427919185398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15.221427919185398</v>
      </c>
    </row>
    <row r="6616" spans="1:31" x14ac:dyDescent="0.25">
      <c r="A6616">
        <v>2357124</v>
      </c>
      <c r="B6616">
        <v>1</v>
      </c>
      <c r="C6616" t="s">
        <v>81</v>
      </c>
      <c r="D6616" t="s">
        <v>118</v>
      </c>
      <c r="E6616" t="s">
        <v>154</v>
      </c>
      <c r="F6616" t="s">
        <v>18881</v>
      </c>
      <c r="G6616" t="s">
        <v>156</v>
      </c>
      <c r="H6616" t="s">
        <v>151</v>
      </c>
      <c r="I6616" t="s">
        <v>136</v>
      </c>
      <c r="J6616" t="s">
        <v>137</v>
      </c>
      <c r="K6616" t="s">
        <v>138</v>
      </c>
      <c r="L6616" t="s">
        <v>18882</v>
      </c>
      <c r="M6616" t="s">
        <v>18883</v>
      </c>
      <c r="N6616">
        <v>0.57750000000000001</v>
      </c>
      <c r="O6616">
        <v>0</v>
      </c>
      <c r="P6616">
        <v>118</v>
      </c>
      <c r="Q6616">
        <v>0</v>
      </c>
      <c r="R6616">
        <v>2</v>
      </c>
      <c r="S6616">
        <v>0</v>
      </c>
      <c r="T6616">
        <v>8</v>
      </c>
      <c r="U6616">
        <v>0</v>
      </c>
      <c r="V6616">
        <v>0</v>
      </c>
      <c r="W6616">
        <v>0</v>
      </c>
      <c r="X6616">
        <v>19.15889095119902</v>
      </c>
      <c r="Y6616">
        <v>0</v>
      </c>
      <c r="Z6616">
        <v>22.531457396321528</v>
      </c>
      <c r="AA6616">
        <v>0</v>
      </c>
      <c r="AB6616">
        <v>2.1107303899281598</v>
      </c>
      <c r="AC6616">
        <v>0</v>
      </c>
      <c r="AD6616">
        <v>0</v>
      </c>
      <c r="AE6616">
        <v>43.801078737448705</v>
      </c>
    </row>
    <row r="6617" spans="1:31" x14ac:dyDescent="0.25">
      <c r="A6617">
        <v>2357164</v>
      </c>
      <c r="B6617">
        <v>1</v>
      </c>
      <c r="C6617" t="s">
        <v>81</v>
      </c>
      <c r="D6617" t="s">
        <v>113</v>
      </c>
      <c r="E6617" t="s">
        <v>225</v>
      </c>
      <c r="F6617" t="s">
        <v>18884</v>
      </c>
      <c r="G6617" t="s">
        <v>219</v>
      </c>
      <c r="H6617" t="s">
        <v>151</v>
      </c>
      <c r="I6617" t="s">
        <v>136</v>
      </c>
      <c r="J6617" t="s">
        <v>137</v>
      </c>
      <c r="K6617" t="s">
        <v>138</v>
      </c>
      <c r="L6617" t="s">
        <v>18885</v>
      </c>
      <c r="M6617" t="s">
        <v>18886</v>
      </c>
      <c r="N6617">
        <v>1.7411111109999999</v>
      </c>
      <c r="O6617">
        <v>0</v>
      </c>
      <c r="P6617">
        <v>14</v>
      </c>
      <c r="Q6617">
        <v>0</v>
      </c>
      <c r="R6617">
        <v>4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3.7188778142540557</v>
      </c>
      <c r="Y6617">
        <v>0</v>
      </c>
      <c r="Z6617">
        <v>5.5461474372947688</v>
      </c>
      <c r="AA6617">
        <v>0</v>
      </c>
      <c r="AB6617">
        <v>0</v>
      </c>
      <c r="AC6617">
        <v>0</v>
      </c>
      <c r="AD6617">
        <v>0</v>
      </c>
      <c r="AE6617">
        <v>9.2650252515488241</v>
      </c>
    </row>
    <row r="6618" spans="1:31" x14ac:dyDescent="0.25">
      <c r="A6618">
        <v>2356878</v>
      </c>
      <c r="B6618">
        <v>1</v>
      </c>
      <c r="C6618" t="s">
        <v>80</v>
      </c>
      <c r="D6618" t="s">
        <v>85</v>
      </c>
      <c r="E6618" t="s">
        <v>225</v>
      </c>
      <c r="F6618" t="s">
        <v>18887</v>
      </c>
      <c r="G6618" t="s">
        <v>244</v>
      </c>
      <c r="H6618" t="s">
        <v>151</v>
      </c>
      <c r="I6618" t="s">
        <v>136</v>
      </c>
      <c r="J6618" t="s">
        <v>137</v>
      </c>
      <c r="K6618" t="s">
        <v>245</v>
      </c>
      <c r="L6618" t="s">
        <v>18888</v>
      </c>
      <c r="M6618" t="s">
        <v>18889</v>
      </c>
      <c r="N6618">
        <v>0.42333333299999998</v>
      </c>
      <c r="O6618">
        <v>0</v>
      </c>
      <c r="P6618">
        <v>89</v>
      </c>
      <c r="Q6618">
        <v>0</v>
      </c>
      <c r="R6618">
        <v>0</v>
      </c>
      <c r="S6618">
        <v>0</v>
      </c>
      <c r="T6618">
        <v>5</v>
      </c>
      <c r="U6618">
        <v>0</v>
      </c>
      <c r="V6618">
        <v>0</v>
      </c>
      <c r="W6618">
        <v>0</v>
      </c>
      <c r="X6618">
        <v>18.561026562085225</v>
      </c>
      <c r="Y6618">
        <v>0</v>
      </c>
      <c r="Z6618">
        <v>0</v>
      </c>
      <c r="AA6618">
        <v>0</v>
      </c>
      <c r="AB6618">
        <v>1.2437602490901469</v>
      </c>
      <c r="AC6618">
        <v>0</v>
      </c>
      <c r="AD6618">
        <v>0</v>
      </c>
      <c r="AE6618">
        <v>19.804786811175372</v>
      </c>
    </row>
    <row r="6619" spans="1:31" x14ac:dyDescent="0.25">
      <c r="A6619">
        <v>2356815</v>
      </c>
      <c r="B6619">
        <v>1</v>
      </c>
      <c r="C6619" t="s">
        <v>80</v>
      </c>
      <c r="D6619" t="s">
        <v>92</v>
      </c>
      <c r="E6619" t="s">
        <v>154</v>
      </c>
      <c r="F6619" t="s">
        <v>18890</v>
      </c>
      <c r="G6619" t="s">
        <v>2040</v>
      </c>
      <c r="H6619" t="s">
        <v>151</v>
      </c>
      <c r="I6619" t="s">
        <v>136</v>
      </c>
      <c r="J6619" t="s">
        <v>137</v>
      </c>
      <c r="K6619" t="s">
        <v>138</v>
      </c>
      <c r="L6619" t="s">
        <v>18891</v>
      </c>
      <c r="M6619" t="s">
        <v>18892</v>
      </c>
      <c r="N6619">
        <v>0.197222222</v>
      </c>
      <c r="O6619">
        <v>0</v>
      </c>
      <c r="P6619">
        <v>360</v>
      </c>
      <c r="Q6619">
        <v>0</v>
      </c>
      <c r="R6619">
        <v>0</v>
      </c>
      <c r="S6619">
        <v>0</v>
      </c>
      <c r="T6619">
        <v>61</v>
      </c>
      <c r="U6619">
        <v>0</v>
      </c>
      <c r="V6619">
        <v>0</v>
      </c>
      <c r="W6619">
        <v>0</v>
      </c>
      <c r="X6619">
        <v>24.656773917410916</v>
      </c>
      <c r="Y6619">
        <v>0</v>
      </c>
      <c r="Z6619">
        <v>0</v>
      </c>
      <c r="AA6619">
        <v>0</v>
      </c>
      <c r="AB6619">
        <v>38.48255681948681</v>
      </c>
      <c r="AC6619">
        <v>0</v>
      </c>
      <c r="AD6619">
        <v>0</v>
      </c>
      <c r="AE6619">
        <v>63.139330736897726</v>
      </c>
    </row>
    <row r="6620" spans="1:31" x14ac:dyDescent="0.25">
      <c r="A6620">
        <v>2357064</v>
      </c>
      <c r="B6620">
        <v>1</v>
      </c>
      <c r="C6620" t="s">
        <v>80</v>
      </c>
      <c r="D6620" t="s">
        <v>89</v>
      </c>
      <c r="E6620" t="s">
        <v>175</v>
      </c>
      <c r="F6620" t="s">
        <v>18893</v>
      </c>
      <c r="G6620" t="s">
        <v>219</v>
      </c>
      <c r="H6620" t="s">
        <v>151</v>
      </c>
      <c r="I6620" t="s">
        <v>136</v>
      </c>
      <c r="J6620" t="s">
        <v>137</v>
      </c>
      <c r="K6620" t="s">
        <v>138</v>
      </c>
      <c r="L6620" t="s">
        <v>18894</v>
      </c>
      <c r="M6620" t="s">
        <v>18895</v>
      </c>
      <c r="N6620">
        <v>0.87527777699999998</v>
      </c>
      <c r="O6620">
        <v>0</v>
      </c>
      <c r="P6620">
        <v>219</v>
      </c>
      <c r="Q6620">
        <v>0</v>
      </c>
      <c r="R6620">
        <v>0</v>
      </c>
      <c r="S6620">
        <v>0</v>
      </c>
      <c r="T6620">
        <v>17</v>
      </c>
      <c r="U6620">
        <v>0</v>
      </c>
      <c r="V6620">
        <v>0</v>
      </c>
      <c r="W6620">
        <v>0</v>
      </c>
      <c r="X6620">
        <v>70.557241410341504</v>
      </c>
      <c r="Y6620">
        <v>0</v>
      </c>
      <c r="Z6620">
        <v>0</v>
      </c>
      <c r="AA6620">
        <v>0</v>
      </c>
      <c r="AB6620">
        <v>22.720223267081181</v>
      </c>
      <c r="AC6620">
        <v>0</v>
      </c>
      <c r="AD6620">
        <v>0</v>
      </c>
      <c r="AE6620">
        <v>93.277464677422685</v>
      </c>
    </row>
    <row r="6621" spans="1:31" x14ac:dyDescent="0.25">
      <c r="A6621">
        <v>2357001</v>
      </c>
      <c r="B6621">
        <v>1</v>
      </c>
      <c r="C6621" t="s">
        <v>80</v>
      </c>
      <c r="D6621" t="s">
        <v>83</v>
      </c>
      <c r="E6621" t="s">
        <v>175</v>
      </c>
      <c r="F6621" t="s">
        <v>18666</v>
      </c>
      <c r="G6621" t="s">
        <v>177</v>
      </c>
      <c r="H6621" t="s">
        <v>151</v>
      </c>
      <c r="I6621" t="s">
        <v>136</v>
      </c>
      <c r="J6621" t="s">
        <v>137</v>
      </c>
      <c r="K6621" t="s">
        <v>138</v>
      </c>
      <c r="L6621" t="s">
        <v>18896</v>
      </c>
      <c r="M6621" t="s">
        <v>18897</v>
      </c>
      <c r="N6621">
        <v>3.9877777769999998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17</v>
      </c>
      <c r="U6621">
        <v>0</v>
      </c>
      <c r="V6621">
        <v>5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104.52534897380839</v>
      </c>
      <c r="AC6621">
        <v>0</v>
      </c>
      <c r="AD6621">
        <v>110.91313212415231</v>
      </c>
      <c r="AE6621">
        <v>215.4384810979607</v>
      </c>
    </row>
    <row r="6622" spans="1:31" x14ac:dyDescent="0.25">
      <c r="A6622">
        <v>2356669</v>
      </c>
      <c r="B6622">
        <v>1</v>
      </c>
      <c r="C6622" t="s">
        <v>80</v>
      </c>
      <c r="D6622" t="s">
        <v>96</v>
      </c>
      <c r="E6622" t="s">
        <v>175</v>
      </c>
      <c r="F6622" t="s">
        <v>18898</v>
      </c>
      <c r="G6622" t="s">
        <v>219</v>
      </c>
      <c r="H6622" t="s">
        <v>151</v>
      </c>
      <c r="I6622" t="s">
        <v>136</v>
      </c>
      <c r="J6622" t="s">
        <v>137</v>
      </c>
      <c r="K6622" t="s">
        <v>138</v>
      </c>
      <c r="L6622" t="s">
        <v>18899</v>
      </c>
      <c r="M6622" t="s">
        <v>18900</v>
      </c>
      <c r="N6622">
        <v>1.258611111</v>
      </c>
      <c r="O6622">
        <v>0</v>
      </c>
      <c r="P6622">
        <v>4</v>
      </c>
      <c r="Q6622">
        <v>0</v>
      </c>
      <c r="R6622">
        <v>0</v>
      </c>
      <c r="S6622">
        <v>0</v>
      </c>
      <c r="T6622">
        <v>3</v>
      </c>
      <c r="U6622">
        <v>0</v>
      </c>
      <c r="V6622">
        <v>0</v>
      </c>
      <c r="W6622">
        <v>0</v>
      </c>
      <c r="X6622">
        <v>1.7503408095889335</v>
      </c>
      <c r="Y6622">
        <v>0</v>
      </c>
      <c r="Z6622">
        <v>0</v>
      </c>
      <c r="AA6622">
        <v>0</v>
      </c>
      <c r="AB6622">
        <v>13.701862141097626</v>
      </c>
      <c r="AC6622">
        <v>0</v>
      </c>
      <c r="AD6622">
        <v>0</v>
      </c>
      <c r="AE6622">
        <v>15.45220295068656</v>
      </c>
    </row>
    <row r="6623" spans="1:31" x14ac:dyDescent="0.25">
      <c r="A6623">
        <v>2357104</v>
      </c>
      <c r="B6623">
        <v>1</v>
      </c>
      <c r="C6623" t="s">
        <v>81</v>
      </c>
      <c r="D6623" t="s">
        <v>120</v>
      </c>
      <c r="E6623" t="s">
        <v>154</v>
      </c>
      <c r="F6623" t="s">
        <v>18901</v>
      </c>
      <c r="G6623" t="s">
        <v>299</v>
      </c>
      <c r="H6623" t="s">
        <v>151</v>
      </c>
      <c r="I6623" t="s">
        <v>136</v>
      </c>
      <c r="J6623" t="s">
        <v>137</v>
      </c>
      <c r="K6623" t="s">
        <v>138</v>
      </c>
      <c r="L6623" t="s">
        <v>18902</v>
      </c>
      <c r="M6623" t="s">
        <v>18903</v>
      </c>
      <c r="N6623">
        <v>1.622222222</v>
      </c>
      <c r="O6623">
        <v>0</v>
      </c>
      <c r="P6623">
        <v>0</v>
      </c>
      <c r="Q6623">
        <v>0</v>
      </c>
      <c r="R6623">
        <v>6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92.094838390718778</v>
      </c>
      <c r="AA6623">
        <v>0</v>
      </c>
      <c r="AB6623">
        <v>0</v>
      </c>
      <c r="AC6623">
        <v>0</v>
      </c>
      <c r="AD6623">
        <v>0</v>
      </c>
      <c r="AE6623">
        <v>92.094838390718778</v>
      </c>
    </row>
    <row r="6624" spans="1:31" x14ac:dyDescent="0.25">
      <c r="A6624">
        <v>2357127</v>
      </c>
      <c r="B6624">
        <v>1</v>
      </c>
      <c r="C6624" t="s">
        <v>80</v>
      </c>
      <c r="D6624" t="s">
        <v>82</v>
      </c>
      <c r="E6624" t="s">
        <v>148</v>
      </c>
      <c r="F6624" t="s">
        <v>18904</v>
      </c>
      <c r="G6624" t="s">
        <v>160</v>
      </c>
      <c r="H6624" t="s">
        <v>151</v>
      </c>
      <c r="I6624" t="s">
        <v>136</v>
      </c>
      <c r="J6624" t="s">
        <v>137</v>
      </c>
      <c r="K6624" t="s">
        <v>138</v>
      </c>
      <c r="L6624" t="s">
        <v>18905</v>
      </c>
      <c r="M6624" t="s">
        <v>18906</v>
      </c>
      <c r="N6624">
        <v>2.4355555550000001</v>
      </c>
      <c r="O6624">
        <v>0</v>
      </c>
      <c r="P6624">
        <v>2</v>
      </c>
      <c r="Q6624">
        <v>0</v>
      </c>
      <c r="R6624">
        <v>0</v>
      </c>
      <c r="S6624">
        <v>0</v>
      </c>
      <c r="T6624">
        <v>2</v>
      </c>
      <c r="U6624">
        <v>0</v>
      </c>
      <c r="V6624">
        <v>0</v>
      </c>
      <c r="W6624">
        <v>0</v>
      </c>
      <c r="X6624">
        <v>1.4658947011183128</v>
      </c>
      <c r="Y6624">
        <v>0</v>
      </c>
      <c r="Z6624">
        <v>0</v>
      </c>
      <c r="AA6624">
        <v>0</v>
      </c>
      <c r="AB6624">
        <v>2.63751007880896</v>
      </c>
      <c r="AC6624">
        <v>0</v>
      </c>
      <c r="AD6624">
        <v>0</v>
      </c>
      <c r="AE6624">
        <v>4.1034047799272724</v>
      </c>
    </row>
    <row r="6625" spans="1:31" x14ac:dyDescent="0.25">
      <c r="A6625">
        <v>2356941</v>
      </c>
      <c r="B6625">
        <v>1</v>
      </c>
      <c r="C6625" t="s">
        <v>80</v>
      </c>
      <c r="D6625" t="s">
        <v>104</v>
      </c>
      <c r="E6625" t="s">
        <v>148</v>
      </c>
      <c r="F6625" t="s">
        <v>18907</v>
      </c>
      <c r="G6625" t="s">
        <v>160</v>
      </c>
      <c r="H6625" t="s">
        <v>151</v>
      </c>
      <c r="I6625" t="s">
        <v>136</v>
      </c>
      <c r="J6625" t="s">
        <v>137</v>
      </c>
      <c r="K6625" t="s">
        <v>138</v>
      </c>
      <c r="L6625" t="s">
        <v>18908</v>
      </c>
      <c r="M6625" t="s">
        <v>18909</v>
      </c>
      <c r="N6625">
        <v>1.8252777769999999</v>
      </c>
      <c r="O6625">
        <v>0</v>
      </c>
      <c r="P6625">
        <v>1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0.50754999563304171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0.50754999563304171</v>
      </c>
    </row>
    <row r="6626" spans="1:31" x14ac:dyDescent="0.25">
      <c r="A6626">
        <v>2356749</v>
      </c>
      <c r="B6626">
        <v>1</v>
      </c>
      <c r="C6626" t="s">
        <v>80</v>
      </c>
      <c r="D6626" t="s">
        <v>82</v>
      </c>
      <c r="E6626" t="s">
        <v>225</v>
      </c>
      <c r="F6626" t="s">
        <v>18910</v>
      </c>
      <c r="G6626" t="s">
        <v>252</v>
      </c>
      <c r="H6626" t="s">
        <v>151</v>
      </c>
      <c r="I6626" t="s">
        <v>136</v>
      </c>
      <c r="J6626" t="s">
        <v>137</v>
      </c>
      <c r="K6626" t="s">
        <v>245</v>
      </c>
      <c r="L6626" t="s">
        <v>18911</v>
      </c>
      <c r="M6626" t="s">
        <v>18912</v>
      </c>
      <c r="N6626">
        <v>10.252222222</v>
      </c>
      <c r="O6626">
        <v>0</v>
      </c>
      <c r="P6626">
        <v>201</v>
      </c>
      <c r="Q6626">
        <v>0</v>
      </c>
      <c r="R6626">
        <v>0</v>
      </c>
      <c r="S6626">
        <v>0</v>
      </c>
      <c r="T6626">
        <v>23</v>
      </c>
      <c r="U6626">
        <v>0</v>
      </c>
      <c r="V6626">
        <v>0</v>
      </c>
      <c r="W6626">
        <v>0</v>
      </c>
      <c r="X6626">
        <v>538.36096230659643</v>
      </c>
      <c r="Y6626">
        <v>0</v>
      </c>
      <c r="Z6626">
        <v>0</v>
      </c>
      <c r="AA6626">
        <v>0</v>
      </c>
      <c r="AB6626">
        <v>259.76970745390207</v>
      </c>
      <c r="AC6626">
        <v>0</v>
      </c>
      <c r="AD6626">
        <v>0</v>
      </c>
      <c r="AE6626">
        <v>798.13066976049845</v>
      </c>
    </row>
    <row r="6627" spans="1:31" x14ac:dyDescent="0.25">
      <c r="A6627">
        <v>2356792</v>
      </c>
      <c r="B6627">
        <v>1</v>
      </c>
      <c r="C6627" t="s">
        <v>80</v>
      </c>
      <c r="D6627" t="s">
        <v>94</v>
      </c>
      <c r="E6627" t="s">
        <v>154</v>
      </c>
      <c r="F6627" t="s">
        <v>18913</v>
      </c>
      <c r="G6627" t="s">
        <v>219</v>
      </c>
      <c r="H6627" t="s">
        <v>151</v>
      </c>
      <c r="I6627" t="s">
        <v>136</v>
      </c>
      <c r="J6627" t="s">
        <v>137</v>
      </c>
      <c r="K6627" t="s">
        <v>138</v>
      </c>
      <c r="L6627" t="s">
        <v>18914</v>
      </c>
      <c r="M6627" t="s">
        <v>18915</v>
      </c>
      <c r="N6627">
        <v>2.9602777769999999</v>
      </c>
      <c r="O6627">
        <v>0</v>
      </c>
      <c r="P6627">
        <v>0</v>
      </c>
      <c r="Q6627">
        <v>0</v>
      </c>
      <c r="R6627">
        <v>5</v>
      </c>
      <c r="S6627">
        <v>0</v>
      </c>
      <c r="T6627">
        <v>1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47.561063956344114</v>
      </c>
      <c r="AA6627">
        <v>0</v>
      </c>
      <c r="AB6627">
        <v>9.9471093841046923</v>
      </c>
      <c r="AC6627">
        <v>0</v>
      </c>
      <c r="AD6627">
        <v>0</v>
      </c>
      <c r="AE6627">
        <v>57.508173340448806</v>
      </c>
    </row>
    <row r="6628" spans="1:31" x14ac:dyDescent="0.25">
      <c r="A6628">
        <v>2356692</v>
      </c>
      <c r="B6628">
        <v>1</v>
      </c>
      <c r="C6628" t="s">
        <v>80</v>
      </c>
      <c r="D6628" t="s">
        <v>90</v>
      </c>
      <c r="E6628" t="s">
        <v>320</v>
      </c>
      <c r="F6628" t="s">
        <v>18916</v>
      </c>
      <c r="G6628" t="s">
        <v>328</v>
      </c>
      <c r="H6628" t="s">
        <v>2280</v>
      </c>
      <c r="I6628" t="s">
        <v>136</v>
      </c>
      <c r="J6628" t="s">
        <v>137</v>
      </c>
      <c r="K6628" t="s">
        <v>245</v>
      </c>
      <c r="L6628" t="s">
        <v>18917</v>
      </c>
      <c r="M6628" t="s">
        <v>18918</v>
      </c>
      <c r="N6628">
        <v>0.88111111099999995</v>
      </c>
      <c r="O6628">
        <v>0</v>
      </c>
      <c r="P6628">
        <v>26762</v>
      </c>
      <c r="Q6628">
        <v>0</v>
      </c>
      <c r="R6628">
        <v>0</v>
      </c>
      <c r="S6628">
        <v>7</v>
      </c>
      <c r="T6628">
        <v>4316</v>
      </c>
      <c r="U6628">
        <v>0</v>
      </c>
      <c r="V6628">
        <v>14</v>
      </c>
      <c r="W6628">
        <v>0</v>
      </c>
      <c r="X6628">
        <v>6301.8424955096561</v>
      </c>
      <c r="Y6628">
        <v>0</v>
      </c>
      <c r="Z6628">
        <v>0</v>
      </c>
      <c r="AA6628">
        <v>1330.801722645095</v>
      </c>
      <c r="AB6628">
        <v>3631.0535639151053</v>
      </c>
      <c r="AC6628">
        <v>0</v>
      </c>
      <c r="AD6628">
        <v>458.76478934142068</v>
      </c>
      <c r="AE6628">
        <v>11722.462571411277</v>
      </c>
    </row>
    <row r="6629" spans="1:31" x14ac:dyDescent="0.25">
      <c r="A6629">
        <v>2356686</v>
      </c>
      <c r="B6629">
        <v>1</v>
      </c>
      <c r="C6629" t="s">
        <v>80</v>
      </c>
      <c r="D6629" t="s">
        <v>88</v>
      </c>
      <c r="E6629" t="s">
        <v>132</v>
      </c>
      <c r="F6629" t="s">
        <v>18730</v>
      </c>
      <c r="G6629" t="s">
        <v>2141</v>
      </c>
      <c r="H6629" t="s">
        <v>135</v>
      </c>
      <c r="I6629" t="s">
        <v>136</v>
      </c>
      <c r="J6629" t="s">
        <v>137</v>
      </c>
      <c r="K6629" t="s">
        <v>138</v>
      </c>
      <c r="L6629" t="s">
        <v>18919</v>
      </c>
      <c r="M6629" t="s">
        <v>18920</v>
      </c>
      <c r="N6629">
        <v>0.97250000000000003</v>
      </c>
      <c r="O6629">
        <v>0</v>
      </c>
      <c r="P6629">
        <v>1378</v>
      </c>
      <c r="Q6629">
        <v>0</v>
      </c>
      <c r="R6629">
        <v>0</v>
      </c>
      <c r="S6629">
        <v>0</v>
      </c>
      <c r="T6629">
        <v>719</v>
      </c>
      <c r="U6629">
        <v>0</v>
      </c>
      <c r="V6629">
        <v>0</v>
      </c>
      <c r="W6629">
        <v>0</v>
      </c>
      <c r="X6629">
        <v>434.004111928106</v>
      </c>
      <c r="Y6629">
        <v>0</v>
      </c>
      <c r="Z6629">
        <v>0</v>
      </c>
      <c r="AA6629">
        <v>0</v>
      </c>
      <c r="AB6629">
        <v>1308.7572276449616</v>
      </c>
      <c r="AC6629">
        <v>0</v>
      </c>
      <c r="AD6629">
        <v>0</v>
      </c>
      <c r="AE6629">
        <v>1742.7613395730677</v>
      </c>
    </row>
    <row r="6630" spans="1:31" x14ac:dyDescent="0.25">
      <c r="A6630">
        <v>2356935</v>
      </c>
      <c r="B6630">
        <v>1</v>
      </c>
      <c r="C6630" t="s">
        <v>80</v>
      </c>
      <c r="D6630" t="s">
        <v>107</v>
      </c>
      <c r="E6630" t="s">
        <v>132</v>
      </c>
      <c r="F6630" t="s">
        <v>18921</v>
      </c>
      <c r="G6630" t="s">
        <v>244</v>
      </c>
      <c r="H6630" t="s">
        <v>135</v>
      </c>
      <c r="I6630" t="s">
        <v>136</v>
      </c>
      <c r="J6630" t="s">
        <v>137</v>
      </c>
      <c r="K6630" t="s">
        <v>245</v>
      </c>
      <c r="L6630" t="s">
        <v>18922</v>
      </c>
      <c r="M6630" t="s">
        <v>18923</v>
      </c>
      <c r="N6630">
        <v>0.72722222199999997</v>
      </c>
      <c r="O6630">
        <v>0</v>
      </c>
      <c r="P6630">
        <v>125</v>
      </c>
      <c r="Q6630">
        <v>0</v>
      </c>
      <c r="R6630">
        <v>0</v>
      </c>
      <c r="S6630">
        <v>0</v>
      </c>
      <c r="T6630">
        <v>3</v>
      </c>
      <c r="U6630">
        <v>0</v>
      </c>
      <c r="V6630">
        <v>0</v>
      </c>
      <c r="W6630">
        <v>0</v>
      </c>
      <c r="X6630">
        <v>33.843111110428076</v>
      </c>
      <c r="Y6630">
        <v>0</v>
      </c>
      <c r="Z6630">
        <v>0</v>
      </c>
      <c r="AA6630">
        <v>0</v>
      </c>
      <c r="AB6630">
        <v>7.4975502584773803</v>
      </c>
      <c r="AC6630">
        <v>0</v>
      </c>
      <c r="AD6630">
        <v>0</v>
      </c>
      <c r="AE6630">
        <v>41.340661368905458</v>
      </c>
    </row>
    <row r="6631" spans="1:31" x14ac:dyDescent="0.25">
      <c r="A6631">
        <v>2357084</v>
      </c>
      <c r="B6631">
        <v>1</v>
      </c>
      <c r="C6631" t="s">
        <v>81</v>
      </c>
      <c r="D6631" t="s">
        <v>115</v>
      </c>
      <c r="E6631" t="s">
        <v>225</v>
      </c>
      <c r="F6631" t="s">
        <v>18924</v>
      </c>
      <c r="G6631" t="s">
        <v>156</v>
      </c>
      <c r="H6631" t="s">
        <v>151</v>
      </c>
      <c r="I6631" t="s">
        <v>136</v>
      </c>
      <c r="J6631" t="s">
        <v>137</v>
      </c>
      <c r="K6631" t="s">
        <v>138</v>
      </c>
      <c r="L6631" t="s">
        <v>18925</v>
      </c>
      <c r="M6631" t="s">
        <v>18926</v>
      </c>
      <c r="N6631">
        <v>0.39</v>
      </c>
      <c r="O6631">
        <v>0</v>
      </c>
      <c r="P6631">
        <v>127</v>
      </c>
      <c r="Q6631">
        <v>0</v>
      </c>
      <c r="R6631">
        <v>0</v>
      </c>
      <c r="S6631">
        <v>0</v>
      </c>
      <c r="T6631">
        <v>13</v>
      </c>
      <c r="U6631">
        <v>0</v>
      </c>
      <c r="V6631">
        <v>0</v>
      </c>
      <c r="W6631">
        <v>0</v>
      </c>
      <c r="X6631">
        <v>6.7773921180579899</v>
      </c>
      <c r="Y6631">
        <v>0</v>
      </c>
      <c r="Z6631">
        <v>0</v>
      </c>
      <c r="AA6631">
        <v>0</v>
      </c>
      <c r="AB6631">
        <v>2.0549094270034201</v>
      </c>
      <c r="AC6631">
        <v>0</v>
      </c>
      <c r="AD6631">
        <v>0</v>
      </c>
      <c r="AE6631">
        <v>8.8323015450614104</v>
      </c>
    </row>
    <row r="6632" spans="1:31" x14ac:dyDescent="0.25">
      <c r="A6632">
        <v>2356835</v>
      </c>
      <c r="B6632">
        <v>1</v>
      </c>
      <c r="C6632" t="s">
        <v>80</v>
      </c>
      <c r="D6632" t="s">
        <v>85</v>
      </c>
      <c r="E6632" t="s">
        <v>225</v>
      </c>
      <c r="F6632" t="s">
        <v>18927</v>
      </c>
      <c r="G6632" t="s">
        <v>244</v>
      </c>
      <c r="H6632" t="s">
        <v>151</v>
      </c>
      <c r="I6632" t="s">
        <v>136</v>
      </c>
      <c r="J6632" t="s">
        <v>137</v>
      </c>
      <c r="K6632" t="s">
        <v>245</v>
      </c>
      <c r="L6632" t="s">
        <v>18928</v>
      </c>
      <c r="M6632" t="s">
        <v>18929</v>
      </c>
      <c r="N6632">
        <v>0.51166666599999999</v>
      </c>
      <c r="O6632">
        <v>0</v>
      </c>
      <c r="P6632">
        <v>105</v>
      </c>
      <c r="Q6632">
        <v>0</v>
      </c>
      <c r="R6632">
        <v>0</v>
      </c>
      <c r="S6632">
        <v>0</v>
      </c>
      <c r="T6632">
        <v>14</v>
      </c>
      <c r="U6632">
        <v>0</v>
      </c>
      <c r="V6632">
        <v>0</v>
      </c>
      <c r="W6632">
        <v>0</v>
      </c>
      <c r="X6632">
        <v>23.355907274994319</v>
      </c>
      <c r="Y6632">
        <v>0</v>
      </c>
      <c r="Z6632">
        <v>0</v>
      </c>
      <c r="AA6632">
        <v>0</v>
      </c>
      <c r="AB6632">
        <v>12.595625804572148</v>
      </c>
      <c r="AC6632">
        <v>0</v>
      </c>
      <c r="AD6632">
        <v>0</v>
      </c>
      <c r="AE6632">
        <v>35.951533079566467</v>
      </c>
    </row>
    <row r="6633" spans="1:31" x14ac:dyDescent="0.25">
      <c r="A6633">
        <v>2357113</v>
      </c>
      <c r="B6633">
        <v>1</v>
      </c>
      <c r="C6633" t="s">
        <v>80</v>
      </c>
      <c r="D6633" t="s">
        <v>91</v>
      </c>
      <c r="E6633" t="s">
        <v>148</v>
      </c>
      <c r="F6633" t="s">
        <v>18930</v>
      </c>
      <c r="G6633" t="s">
        <v>160</v>
      </c>
      <c r="H6633" t="s">
        <v>151</v>
      </c>
      <c r="I6633" t="s">
        <v>136</v>
      </c>
      <c r="J6633" t="s">
        <v>137</v>
      </c>
      <c r="K6633" t="s">
        <v>138</v>
      </c>
      <c r="L6633" t="s">
        <v>18931</v>
      </c>
      <c r="M6633" t="s">
        <v>18932</v>
      </c>
      <c r="N6633">
        <v>1.31</v>
      </c>
      <c r="O6633">
        <v>0</v>
      </c>
      <c r="P6633">
        <v>2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0.84487040816242176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0.84487040816242176</v>
      </c>
    </row>
    <row r="6634" spans="1:31" x14ac:dyDescent="0.25">
      <c r="A6634">
        <v>2357090</v>
      </c>
      <c r="B6634">
        <v>1</v>
      </c>
      <c r="C6634" t="s">
        <v>80</v>
      </c>
      <c r="D6634" t="s">
        <v>92</v>
      </c>
      <c r="E6634" t="s">
        <v>148</v>
      </c>
      <c r="F6634" t="s">
        <v>18933</v>
      </c>
      <c r="G6634" t="s">
        <v>160</v>
      </c>
      <c r="H6634" t="s">
        <v>151</v>
      </c>
      <c r="I6634" t="s">
        <v>136</v>
      </c>
      <c r="J6634" t="s">
        <v>137</v>
      </c>
      <c r="K6634" t="s">
        <v>138</v>
      </c>
      <c r="L6634" t="s">
        <v>18934</v>
      </c>
      <c r="M6634" t="s">
        <v>18935</v>
      </c>
      <c r="N6634">
        <v>1.507222222</v>
      </c>
      <c r="O6634">
        <v>0</v>
      </c>
      <c r="P6634">
        <v>1</v>
      </c>
      <c r="Q6634">
        <v>0</v>
      </c>
      <c r="R6634">
        <v>0</v>
      </c>
      <c r="S6634">
        <v>0</v>
      </c>
      <c r="T6634">
        <v>1</v>
      </c>
      <c r="U6634">
        <v>0</v>
      </c>
      <c r="V6634">
        <v>0</v>
      </c>
      <c r="W6634">
        <v>0</v>
      </c>
      <c r="X6634">
        <v>0.14812375109716336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0.14812375109716336</v>
      </c>
    </row>
    <row r="6635" spans="1:31" x14ac:dyDescent="0.25">
      <c r="A6635">
        <v>2357213</v>
      </c>
      <c r="B6635">
        <v>1</v>
      </c>
      <c r="C6635" t="s">
        <v>81</v>
      </c>
      <c r="D6635" t="s">
        <v>118</v>
      </c>
      <c r="E6635" t="s">
        <v>154</v>
      </c>
      <c r="F6635" t="s">
        <v>3422</v>
      </c>
      <c r="G6635" t="s">
        <v>299</v>
      </c>
      <c r="H6635" t="s">
        <v>151</v>
      </c>
      <c r="I6635" t="s">
        <v>136</v>
      </c>
      <c r="J6635" t="s">
        <v>137</v>
      </c>
      <c r="K6635" t="s">
        <v>138</v>
      </c>
      <c r="L6635" t="s">
        <v>18936</v>
      </c>
      <c r="M6635" t="s">
        <v>18937</v>
      </c>
      <c r="N6635">
        <v>0.62194444400000004</v>
      </c>
      <c r="O6635">
        <v>0</v>
      </c>
      <c r="P6635">
        <v>0</v>
      </c>
      <c r="Q6635">
        <v>0</v>
      </c>
      <c r="R6635">
        <v>6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30.769572378980712</v>
      </c>
      <c r="AA6635">
        <v>0</v>
      </c>
      <c r="AB6635">
        <v>0</v>
      </c>
      <c r="AC6635">
        <v>0</v>
      </c>
      <c r="AD6635">
        <v>0</v>
      </c>
      <c r="AE6635">
        <v>30.769572378980712</v>
      </c>
    </row>
    <row r="6636" spans="1:31" x14ac:dyDescent="0.25">
      <c r="A6636">
        <v>2356804</v>
      </c>
      <c r="B6636">
        <v>1</v>
      </c>
      <c r="C6636" t="s">
        <v>80</v>
      </c>
      <c r="D6636" t="s">
        <v>90</v>
      </c>
      <c r="E6636" t="s">
        <v>225</v>
      </c>
      <c r="F6636" t="s">
        <v>18938</v>
      </c>
      <c r="G6636" t="s">
        <v>252</v>
      </c>
      <c r="H6636" t="s">
        <v>151</v>
      </c>
      <c r="I6636" t="s">
        <v>136</v>
      </c>
      <c r="J6636" t="s">
        <v>137</v>
      </c>
      <c r="K6636" t="s">
        <v>245</v>
      </c>
      <c r="L6636" t="s">
        <v>18939</v>
      </c>
      <c r="M6636" t="s">
        <v>18940</v>
      </c>
      <c r="N6636">
        <v>8.3633333329999999</v>
      </c>
      <c r="O6636">
        <v>0</v>
      </c>
      <c r="P6636">
        <v>15</v>
      </c>
      <c r="Q6636">
        <v>0</v>
      </c>
      <c r="R6636">
        <v>0</v>
      </c>
      <c r="S6636">
        <v>0</v>
      </c>
      <c r="T6636">
        <v>1</v>
      </c>
      <c r="U6636">
        <v>0</v>
      </c>
      <c r="V6636">
        <v>0</v>
      </c>
      <c r="W6636">
        <v>0</v>
      </c>
      <c r="X6636">
        <v>43.533694787945436</v>
      </c>
      <c r="Y6636">
        <v>0</v>
      </c>
      <c r="Z6636">
        <v>0</v>
      </c>
      <c r="AA6636">
        <v>0</v>
      </c>
      <c r="AB6636">
        <v>13.480134504338242</v>
      </c>
      <c r="AC6636">
        <v>0</v>
      </c>
      <c r="AD6636">
        <v>0</v>
      </c>
      <c r="AE6636">
        <v>57.013829292283674</v>
      </c>
    </row>
    <row r="6637" spans="1:31" x14ac:dyDescent="0.25">
      <c r="A6637">
        <v>2356718</v>
      </c>
      <c r="B6637">
        <v>1</v>
      </c>
      <c r="C6637" t="s">
        <v>80</v>
      </c>
      <c r="D6637" t="s">
        <v>103</v>
      </c>
      <c r="E6637" t="s">
        <v>320</v>
      </c>
      <c r="F6637" t="s">
        <v>18941</v>
      </c>
      <c r="G6637" t="s">
        <v>134</v>
      </c>
      <c r="H6637" t="s">
        <v>135</v>
      </c>
      <c r="I6637" t="s">
        <v>136</v>
      </c>
      <c r="J6637" t="s">
        <v>137</v>
      </c>
      <c r="K6637" t="s">
        <v>138</v>
      </c>
      <c r="L6637" t="s">
        <v>18942</v>
      </c>
      <c r="M6637" t="s">
        <v>18943</v>
      </c>
      <c r="N6637">
        <v>1.1025</v>
      </c>
      <c r="O6637">
        <v>2</v>
      </c>
      <c r="P6637">
        <v>0</v>
      </c>
      <c r="Q6637">
        <v>22</v>
      </c>
      <c r="R6637">
        <v>0</v>
      </c>
      <c r="S6637">
        <v>8</v>
      </c>
      <c r="T6637">
        <v>0</v>
      </c>
      <c r="U6637">
        <v>0</v>
      </c>
      <c r="V6637">
        <v>0</v>
      </c>
      <c r="W6637">
        <v>9.1231434481714828</v>
      </c>
      <c r="X6637">
        <v>0</v>
      </c>
      <c r="Y6637">
        <v>148.72031138872524</v>
      </c>
      <c r="Z6637">
        <v>0</v>
      </c>
      <c r="AA6637">
        <v>10.81376213777491</v>
      </c>
      <c r="AB6637">
        <v>0</v>
      </c>
      <c r="AC6637">
        <v>0</v>
      </c>
      <c r="AD6637">
        <v>0</v>
      </c>
      <c r="AE6637">
        <v>168.65721697467163</v>
      </c>
    </row>
    <row r="6638" spans="1:31" x14ac:dyDescent="0.25">
      <c r="A6638">
        <v>2356758</v>
      </c>
      <c r="B6638">
        <v>1</v>
      </c>
      <c r="C6638" t="s">
        <v>80</v>
      </c>
      <c r="D6638" t="s">
        <v>95</v>
      </c>
      <c r="E6638" t="s">
        <v>320</v>
      </c>
      <c r="F6638" t="s">
        <v>343</v>
      </c>
      <c r="G6638" t="s">
        <v>244</v>
      </c>
      <c r="H6638" t="s">
        <v>135</v>
      </c>
      <c r="I6638" t="s">
        <v>136</v>
      </c>
      <c r="J6638" t="s">
        <v>137</v>
      </c>
      <c r="K6638" t="s">
        <v>245</v>
      </c>
      <c r="L6638" t="s">
        <v>18944</v>
      </c>
      <c r="M6638" t="s">
        <v>18945</v>
      </c>
      <c r="N6638">
        <v>5.6305555549999999</v>
      </c>
      <c r="O6638">
        <v>8</v>
      </c>
      <c r="P6638">
        <v>2488</v>
      </c>
      <c r="Q6638">
        <v>0</v>
      </c>
      <c r="R6638">
        <v>53</v>
      </c>
      <c r="S6638">
        <v>15</v>
      </c>
      <c r="T6638">
        <v>205</v>
      </c>
      <c r="U6638">
        <v>2</v>
      </c>
      <c r="V6638">
        <v>0</v>
      </c>
      <c r="W6638">
        <v>17.801835607775569</v>
      </c>
      <c r="X6638">
        <v>4181.6057533688072</v>
      </c>
      <c r="Y6638">
        <v>0</v>
      </c>
      <c r="Z6638">
        <v>229.72666118667303</v>
      </c>
      <c r="AA6638">
        <v>222.77131182328839</v>
      </c>
      <c r="AB6638">
        <v>2097.4409709645811</v>
      </c>
      <c r="AC6638">
        <v>1191.2958447641072</v>
      </c>
      <c r="AD6638">
        <v>0</v>
      </c>
      <c r="AE6638">
        <v>7940.6423777152322</v>
      </c>
    </row>
    <row r="6639" spans="1:31" x14ac:dyDescent="0.25">
      <c r="A6639">
        <v>2356844</v>
      </c>
      <c r="B6639">
        <v>1</v>
      </c>
      <c r="C6639" t="s">
        <v>81</v>
      </c>
      <c r="D6639" t="s">
        <v>127</v>
      </c>
      <c r="E6639" t="s">
        <v>175</v>
      </c>
      <c r="F6639" t="s">
        <v>18946</v>
      </c>
      <c r="G6639" t="s">
        <v>3821</v>
      </c>
      <c r="H6639" t="s">
        <v>151</v>
      </c>
      <c r="I6639" t="s">
        <v>136</v>
      </c>
      <c r="J6639" t="s">
        <v>137</v>
      </c>
      <c r="K6639" t="s">
        <v>138</v>
      </c>
      <c r="L6639" t="s">
        <v>18947</v>
      </c>
      <c r="M6639" t="s">
        <v>18948</v>
      </c>
      <c r="N6639">
        <v>2.3452777770000002</v>
      </c>
      <c r="O6639">
        <v>0</v>
      </c>
      <c r="P6639">
        <v>78</v>
      </c>
      <c r="Q6639">
        <v>0</v>
      </c>
      <c r="R6639">
        <v>0</v>
      </c>
      <c r="S6639">
        <v>0</v>
      </c>
      <c r="T6639">
        <v>7</v>
      </c>
      <c r="U6639">
        <v>0</v>
      </c>
      <c r="V6639">
        <v>0</v>
      </c>
      <c r="W6639">
        <v>0</v>
      </c>
      <c r="X6639">
        <v>47.287770415666934</v>
      </c>
      <c r="Y6639">
        <v>0</v>
      </c>
      <c r="Z6639">
        <v>0</v>
      </c>
      <c r="AA6639">
        <v>0</v>
      </c>
      <c r="AB6639">
        <v>14.026946328225225</v>
      </c>
      <c r="AC6639">
        <v>0</v>
      </c>
      <c r="AD6639">
        <v>0</v>
      </c>
      <c r="AE6639">
        <v>61.314716743892163</v>
      </c>
    </row>
    <row r="6640" spans="1:31" x14ac:dyDescent="0.25">
      <c r="A6640">
        <v>2357010</v>
      </c>
      <c r="B6640">
        <v>1</v>
      </c>
      <c r="C6640" t="s">
        <v>81</v>
      </c>
      <c r="D6640" t="s">
        <v>112</v>
      </c>
      <c r="E6640" t="s">
        <v>225</v>
      </c>
      <c r="F6640" t="s">
        <v>18949</v>
      </c>
      <c r="G6640" t="s">
        <v>3821</v>
      </c>
      <c r="H6640" t="s">
        <v>151</v>
      </c>
      <c r="I6640" t="s">
        <v>136</v>
      </c>
      <c r="J6640" t="s">
        <v>137</v>
      </c>
      <c r="K6640" t="s">
        <v>138</v>
      </c>
      <c r="L6640" t="s">
        <v>18950</v>
      </c>
      <c r="M6640" t="s">
        <v>18951</v>
      </c>
      <c r="N6640">
        <v>2.2044444439999999</v>
      </c>
      <c r="O6640">
        <v>0</v>
      </c>
      <c r="P6640">
        <v>1</v>
      </c>
      <c r="Q6640">
        <v>0</v>
      </c>
      <c r="R6640">
        <v>2</v>
      </c>
      <c r="S6640">
        <v>0</v>
      </c>
      <c r="T6640">
        <v>1</v>
      </c>
      <c r="U6640">
        <v>0</v>
      </c>
      <c r="V6640">
        <v>0</v>
      </c>
      <c r="W6640">
        <v>0</v>
      </c>
      <c r="X6640">
        <v>0.33378566886934669</v>
      </c>
      <c r="Y6640">
        <v>0</v>
      </c>
      <c r="Z6640">
        <v>5.3767960019373602</v>
      </c>
      <c r="AA6640">
        <v>0</v>
      </c>
      <c r="AB6640">
        <v>1.0096901629070223</v>
      </c>
      <c r="AC6640">
        <v>0</v>
      </c>
      <c r="AD6640">
        <v>0</v>
      </c>
      <c r="AE6640">
        <v>6.7202718337137286</v>
      </c>
    </row>
    <row r="6641" spans="1:31" x14ac:dyDescent="0.25">
      <c r="A6641">
        <v>2356987</v>
      </c>
      <c r="B6641">
        <v>1</v>
      </c>
      <c r="C6641" t="s">
        <v>80</v>
      </c>
      <c r="D6641" t="s">
        <v>94</v>
      </c>
      <c r="E6641" t="s">
        <v>175</v>
      </c>
      <c r="F6641" t="s">
        <v>18952</v>
      </c>
      <c r="G6641" t="s">
        <v>284</v>
      </c>
      <c r="H6641" t="s">
        <v>151</v>
      </c>
      <c r="I6641" t="s">
        <v>136</v>
      </c>
      <c r="J6641" t="s">
        <v>137</v>
      </c>
      <c r="K6641" t="s">
        <v>138</v>
      </c>
      <c r="L6641" t="s">
        <v>18953</v>
      </c>
      <c r="M6641" t="s">
        <v>18954</v>
      </c>
      <c r="N6641">
        <v>2.477777777</v>
      </c>
      <c r="O6641">
        <v>0</v>
      </c>
      <c r="P6641">
        <v>49</v>
      </c>
      <c r="Q6641">
        <v>0</v>
      </c>
      <c r="R6641">
        <v>0</v>
      </c>
      <c r="S6641">
        <v>0</v>
      </c>
      <c r="T6641">
        <v>10</v>
      </c>
      <c r="U6641">
        <v>0</v>
      </c>
      <c r="V6641">
        <v>0</v>
      </c>
      <c r="W6641">
        <v>0</v>
      </c>
      <c r="X6641">
        <v>34.355909334402767</v>
      </c>
      <c r="Y6641">
        <v>0</v>
      </c>
      <c r="Z6641">
        <v>0</v>
      </c>
      <c r="AA6641">
        <v>0</v>
      </c>
      <c r="AB6641">
        <v>38.898792147398218</v>
      </c>
      <c r="AC6641">
        <v>0</v>
      </c>
      <c r="AD6641">
        <v>0</v>
      </c>
      <c r="AE6641">
        <v>73.254701481800993</v>
      </c>
    </row>
    <row r="6642" spans="1:31" x14ac:dyDescent="0.25">
      <c r="A6642">
        <v>2356818</v>
      </c>
      <c r="B6642">
        <v>1</v>
      </c>
      <c r="C6642" t="s">
        <v>80</v>
      </c>
      <c r="D6642" t="s">
        <v>110</v>
      </c>
      <c r="E6642" t="s">
        <v>225</v>
      </c>
      <c r="F6642" t="s">
        <v>7997</v>
      </c>
      <c r="G6642" t="s">
        <v>252</v>
      </c>
      <c r="H6642" t="s">
        <v>151</v>
      </c>
      <c r="I6642" t="s">
        <v>136</v>
      </c>
      <c r="J6642" t="s">
        <v>137</v>
      </c>
      <c r="K6642" t="s">
        <v>245</v>
      </c>
      <c r="L6642" t="s">
        <v>18955</v>
      </c>
      <c r="M6642" t="s">
        <v>18956</v>
      </c>
      <c r="N6642">
        <v>6.5758333330000003</v>
      </c>
      <c r="O6642">
        <v>0</v>
      </c>
      <c r="P6642">
        <v>203</v>
      </c>
      <c r="Q6642">
        <v>0</v>
      </c>
      <c r="R6642">
        <v>0</v>
      </c>
      <c r="S6642">
        <v>0</v>
      </c>
      <c r="T6642">
        <v>9</v>
      </c>
      <c r="U6642">
        <v>0</v>
      </c>
      <c r="V6642">
        <v>0</v>
      </c>
      <c r="W6642">
        <v>0</v>
      </c>
      <c r="X6642">
        <v>558.74426566911575</v>
      </c>
      <c r="Y6642">
        <v>0</v>
      </c>
      <c r="Z6642">
        <v>0</v>
      </c>
      <c r="AA6642">
        <v>0</v>
      </c>
      <c r="AB6642">
        <v>46.133428345398471</v>
      </c>
      <c r="AC6642">
        <v>0</v>
      </c>
      <c r="AD6642">
        <v>0</v>
      </c>
      <c r="AE6642">
        <v>604.87769401451419</v>
      </c>
    </row>
    <row r="6643" spans="1:31" x14ac:dyDescent="0.25">
      <c r="A6643">
        <v>2357173</v>
      </c>
      <c r="B6643">
        <v>1</v>
      </c>
      <c r="C6643" t="s">
        <v>81</v>
      </c>
      <c r="D6643" t="s">
        <v>128</v>
      </c>
      <c r="E6643" t="s">
        <v>132</v>
      </c>
      <c r="F6643" t="s">
        <v>367</v>
      </c>
      <c r="G6643" t="s">
        <v>168</v>
      </c>
      <c r="H6643" t="s">
        <v>135</v>
      </c>
      <c r="I6643" t="s">
        <v>136</v>
      </c>
      <c r="J6643" t="s">
        <v>137</v>
      </c>
      <c r="K6643" t="s">
        <v>138</v>
      </c>
      <c r="L6643" t="s">
        <v>18957</v>
      </c>
      <c r="M6643" t="s">
        <v>18958</v>
      </c>
      <c r="N6643">
        <v>0.44388888799999998</v>
      </c>
      <c r="O6643">
        <v>0</v>
      </c>
      <c r="P6643">
        <v>15</v>
      </c>
      <c r="Q6643">
        <v>0</v>
      </c>
      <c r="R6643">
        <v>20</v>
      </c>
      <c r="S6643">
        <v>8</v>
      </c>
      <c r="T6643">
        <v>6</v>
      </c>
      <c r="U6643">
        <v>4</v>
      </c>
      <c r="V6643">
        <v>0</v>
      </c>
      <c r="W6643">
        <v>0</v>
      </c>
      <c r="X6643">
        <v>2.2728460727330533</v>
      </c>
      <c r="Y6643">
        <v>0</v>
      </c>
      <c r="Z6643">
        <v>10.961784340064581</v>
      </c>
      <c r="AA6643">
        <v>108.12317713385603</v>
      </c>
      <c r="AB6643">
        <v>6.2307277898938409</v>
      </c>
      <c r="AC6643">
        <v>406.59593814647735</v>
      </c>
      <c r="AD6643">
        <v>0</v>
      </c>
      <c r="AE6643">
        <v>534.18447348302482</v>
      </c>
    </row>
    <row r="6644" spans="1:31" x14ac:dyDescent="0.25">
      <c r="A6644">
        <v>2356675</v>
      </c>
      <c r="B6644">
        <v>1</v>
      </c>
      <c r="C6644" t="s">
        <v>81</v>
      </c>
      <c r="D6644" t="s">
        <v>128</v>
      </c>
      <c r="E6644" t="s">
        <v>166</v>
      </c>
      <c r="F6644" t="s">
        <v>18959</v>
      </c>
      <c r="G6644" t="s">
        <v>168</v>
      </c>
      <c r="H6644" t="s">
        <v>135</v>
      </c>
      <c r="I6644" t="s">
        <v>136</v>
      </c>
      <c r="J6644" t="s">
        <v>137</v>
      </c>
      <c r="K6644" t="s">
        <v>138</v>
      </c>
      <c r="L6644" t="s">
        <v>18960</v>
      </c>
      <c r="M6644" t="s">
        <v>18961</v>
      </c>
      <c r="N6644">
        <v>0.446111111</v>
      </c>
      <c r="O6644">
        <v>0</v>
      </c>
      <c r="P6644">
        <v>0</v>
      </c>
      <c r="Q6644">
        <v>6</v>
      </c>
      <c r="R6644">
        <v>0</v>
      </c>
      <c r="S6644">
        <v>1</v>
      </c>
      <c r="T6644">
        <v>1</v>
      </c>
      <c r="U6644">
        <v>0</v>
      </c>
      <c r="V6644">
        <v>0</v>
      </c>
      <c r="W6644">
        <v>0</v>
      </c>
      <c r="X6644">
        <v>0</v>
      </c>
      <c r="Y6644">
        <v>35.96598077639382</v>
      </c>
      <c r="Z6644">
        <v>0</v>
      </c>
      <c r="AA6644">
        <v>2.2075782875668195</v>
      </c>
      <c r="AB6644">
        <v>0.48422483203365335</v>
      </c>
      <c r="AC6644">
        <v>0</v>
      </c>
      <c r="AD6644">
        <v>0</v>
      </c>
      <c r="AE6644">
        <v>38.657783895994292</v>
      </c>
    </row>
    <row r="6645" spans="1:31" x14ac:dyDescent="0.25">
      <c r="A6645">
        <v>2356944</v>
      </c>
      <c r="B6645">
        <v>1</v>
      </c>
      <c r="C6645" t="s">
        <v>80</v>
      </c>
      <c r="D6645" t="s">
        <v>88</v>
      </c>
      <c r="E6645" t="s">
        <v>175</v>
      </c>
      <c r="F6645" t="s">
        <v>18962</v>
      </c>
      <c r="G6645" t="s">
        <v>156</v>
      </c>
      <c r="H6645" t="s">
        <v>151</v>
      </c>
      <c r="I6645" t="s">
        <v>136</v>
      </c>
      <c r="J6645" t="s">
        <v>137</v>
      </c>
      <c r="K6645" t="s">
        <v>138</v>
      </c>
      <c r="L6645" t="s">
        <v>18963</v>
      </c>
      <c r="M6645" t="s">
        <v>18964</v>
      </c>
      <c r="N6645">
        <v>0.221111111</v>
      </c>
      <c r="O6645">
        <v>0</v>
      </c>
      <c r="P6645">
        <v>61</v>
      </c>
      <c r="Q6645">
        <v>0</v>
      </c>
      <c r="R6645">
        <v>0</v>
      </c>
      <c r="S6645">
        <v>0</v>
      </c>
      <c r="T6645">
        <v>4</v>
      </c>
      <c r="U6645">
        <v>0</v>
      </c>
      <c r="V6645">
        <v>0</v>
      </c>
      <c r="W6645">
        <v>0</v>
      </c>
      <c r="X6645">
        <v>6.9765825075383132</v>
      </c>
      <c r="Y6645">
        <v>0</v>
      </c>
      <c r="Z6645">
        <v>0</v>
      </c>
      <c r="AA6645">
        <v>0</v>
      </c>
      <c r="AB6645">
        <v>3.0981258987439046</v>
      </c>
      <c r="AC6645">
        <v>0</v>
      </c>
      <c r="AD6645">
        <v>0</v>
      </c>
      <c r="AE6645">
        <v>10.074708406282218</v>
      </c>
    </row>
    <row r="6646" spans="1:31" x14ac:dyDescent="0.25">
      <c r="A6646">
        <v>2356695</v>
      </c>
      <c r="B6646">
        <v>1</v>
      </c>
      <c r="C6646" t="s">
        <v>80</v>
      </c>
      <c r="D6646" t="s">
        <v>85</v>
      </c>
      <c r="E6646" t="s">
        <v>148</v>
      </c>
      <c r="F6646" t="s">
        <v>18965</v>
      </c>
      <c r="G6646" t="s">
        <v>150</v>
      </c>
      <c r="H6646" t="s">
        <v>151</v>
      </c>
      <c r="I6646" t="s">
        <v>136</v>
      </c>
      <c r="J6646" t="s">
        <v>137</v>
      </c>
      <c r="K6646" t="s">
        <v>138</v>
      </c>
      <c r="L6646" t="s">
        <v>18966</v>
      </c>
      <c r="M6646" t="s">
        <v>18967</v>
      </c>
      <c r="N6646">
        <v>1.930555555</v>
      </c>
      <c r="O6646">
        <v>0</v>
      </c>
      <c r="P6646">
        <v>13</v>
      </c>
      <c r="Q6646">
        <v>0</v>
      </c>
      <c r="R6646">
        <v>0</v>
      </c>
      <c r="S6646">
        <v>0</v>
      </c>
      <c r="T6646">
        <v>1</v>
      </c>
      <c r="U6646">
        <v>0</v>
      </c>
      <c r="V6646">
        <v>0</v>
      </c>
      <c r="W6646">
        <v>0</v>
      </c>
      <c r="X6646">
        <v>9.0180808170321747</v>
      </c>
      <c r="Y6646">
        <v>0</v>
      </c>
      <c r="Z6646">
        <v>0</v>
      </c>
      <c r="AA6646">
        <v>0</v>
      </c>
      <c r="AB6646">
        <v>8.6842560818065004E-2</v>
      </c>
      <c r="AC6646">
        <v>0</v>
      </c>
      <c r="AD6646">
        <v>0</v>
      </c>
      <c r="AE6646">
        <v>9.1049233778502394</v>
      </c>
    </row>
    <row r="6647" spans="1:31" x14ac:dyDescent="0.25">
      <c r="A6647">
        <v>2357073</v>
      </c>
      <c r="B6647">
        <v>1</v>
      </c>
      <c r="C6647" t="s">
        <v>81</v>
      </c>
      <c r="D6647" t="s">
        <v>114</v>
      </c>
      <c r="E6647" t="s">
        <v>225</v>
      </c>
      <c r="F6647" t="s">
        <v>18968</v>
      </c>
      <c r="G6647" t="s">
        <v>219</v>
      </c>
      <c r="H6647" t="s">
        <v>151</v>
      </c>
      <c r="I6647" t="s">
        <v>136</v>
      </c>
      <c r="J6647" t="s">
        <v>137</v>
      </c>
      <c r="K6647" t="s">
        <v>138</v>
      </c>
      <c r="L6647" t="s">
        <v>18969</v>
      </c>
      <c r="M6647" t="s">
        <v>18970</v>
      </c>
      <c r="N6647">
        <v>1.2041666660000001</v>
      </c>
      <c r="O6647">
        <v>0</v>
      </c>
      <c r="P6647">
        <v>30</v>
      </c>
      <c r="Q6647">
        <v>0</v>
      </c>
      <c r="R6647">
        <v>0</v>
      </c>
      <c r="S6647">
        <v>0</v>
      </c>
      <c r="T6647">
        <v>1</v>
      </c>
      <c r="U6647">
        <v>0</v>
      </c>
      <c r="V6647">
        <v>0</v>
      </c>
      <c r="W6647">
        <v>0</v>
      </c>
      <c r="X6647">
        <v>2.8056226608355468</v>
      </c>
      <c r="Y6647">
        <v>0</v>
      </c>
      <c r="Z6647">
        <v>0</v>
      </c>
      <c r="AA6647">
        <v>0</v>
      </c>
      <c r="AB6647">
        <v>0.76955467666675492</v>
      </c>
      <c r="AC6647">
        <v>0</v>
      </c>
      <c r="AD6647">
        <v>0</v>
      </c>
      <c r="AE6647">
        <v>3.5751773375023017</v>
      </c>
    </row>
    <row r="6648" spans="1:31" x14ac:dyDescent="0.25">
      <c r="A6648">
        <v>2357136</v>
      </c>
      <c r="B6648">
        <v>1</v>
      </c>
      <c r="C6648" t="s">
        <v>81</v>
      </c>
      <c r="D6648" t="s">
        <v>125</v>
      </c>
      <c r="E6648" t="s">
        <v>154</v>
      </c>
      <c r="F6648" t="s">
        <v>18971</v>
      </c>
      <c r="G6648" t="s">
        <v>219</v>
      </c>
      <c r="H6648" t="s">
        <v>151</v>
      </c>
      <c r="I6648" t="s">
        <v>136</v>
      </c>
      <c r="J6648" t="s">
        <v>137</v>
      </c>
      <c r="K6648" t="s">
        <v>138</v>
      </c>
      <c r="L6648" t="s">
        <v>18972</v>
      </c>
      <c r="M6648" t="s">
        <v>18973</v>
      </c>
      <c r="N6648">
        <v>3.2922222219999999</v>
      </c>
      <c r="O6648">
        <v>0</v>
      </c>
      <c r="P6648">
        <v>0</v>
      </c>
      <c r="Q6648">
        <v>0</v>
      </c>
      <c r="R6648">
        <v>9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41.565558713435152</v>
      </c>
      <c r="AA6648">
        <v>0</v>
      </c>
      <c r="AB6648">
        <v>0</v>
      </c>
      <c r="AC6648">
        <v>0</v>
      </c>
      <c r="AD6648">
        <v>0</v>
      </c>
      <c r="AE6648">
        <v>41.565558713435152</v>
      </c>
    </row>
    <row r="6649" spans="1:31" x14ac:dyDescent="0.25">
      <c r="A6649">
        <v>2356738</v>
      </c>
      <c r="B6649">
        <v>1</v>
      </c>
      <c r="C6649" t="s">
        <v>80</v>
      </c>
      <c r="D6649" t="s">
        <v>85</v>
      </c>
      <c r="E6649" t="s">
        <v>225</v>
      </c>
      <c r="F6649" t="s">
        <v>18974</v>
      </c>
      <c r="G6649" t="s">
        <v>252</v>
      </c>
      <c r="H6649" t="s">
        <v>151</v>
      </c>
      <c r="I6649" t="s">
        <v>136</v>
      </c>
      <c r="J6649" t="s">
        <v>137</v>
      </c>
      <c r="K6649" t="s">
        <v>245</v>
      </c>
      <c r="L6649" t="s">
        <v>18975</v>
      </c>
      <c r="M6649" t="s">
        <v>18976</v>
      </c>
      <c r="N6649">
        <v>8.2763888879999996</v>
      </c>
      <c r="O6649">
        <v>0</v>
      </c>
      <c r="P6649">
        <v>103</v>
      </c>
      <c r="Q6649">
        <v>0</v>
      </c>
      <c r="R6649">
        <v>0</v>
      </c>
      <c r="S6649">
        <v>0</v>
      </c>
      <c r="T6649">
        <v>10</v>
      </c>
      <c r="U6649">
        <v>0</v>
      </c>
      <c r="V6649">
        <v>0</v>
      </c>
      <c r="W6649">
        <v>0</v>
      </c>
      <c r="X6649">
        <v>369.55311762998048</v>
      </c>
      <c r="Y6649">
        <v>0</v>
      </c>
      <c r="Z6649">
        <v>0</v>
      </c>
      <c r="AA6649">
        <v>0</v>
      </c>
      <c r="AB6649">
        <v>145.82151297707804</v>
      </c>
      <c r="AC6649">
        <v>0</v>
      </c>
      <c r="AD6649">
        <v>0</v>
      </c>
      <c r="AE6649">
        <v>515.37463060705852</v>
      </c>
    </row>
    <row r="6650" spans="1:31" x14ac:dyDescent="0.25">
      <c r="A6650">
        <v>2357179</v>
      </c>
      <c r="B6650">
        <v>1</v>
      </c>
      <c r="C6650" t="s">
        <v>80</v>
      </c>
      <c r="D6650" t="s">
        <v>94</v>
      </c>
      <c r="E6650" t="s">
        <v>225</v>
      </c>
      <c r="F6650" t="s">
        <v>18977</v>
      </c>
      <c r="G6650" t="s">
        <v>156</v>
      </c>
      <c r="H6650" t="s">
        <v>151</v>
      </c>
      <c r="I6650" t="s">
        <v>136</v>
      </c>
      <c r="J6650" t="s">
        <v>137</v>
      </c>
      <c r="K6650" t="s">
        <v>138</v>
      </c>
      <c r="L6650" t="s">
        <v>18978</v>
      </c>
      <c r="M6650" t="s">
        <v>18979</v>
      </c>
      <c r="N6650">
        <v>1.7738888880000001</v>
      </c>
      <c r="O6650">
        <v>0</v>
      </c>
      <c r="P6650">
        <v>91</v>
      </c>
      <c r="Q6650">
        <v>0</v>
      </c>
      <c r="R6650">
        <v>0</v>
      </c>
      <c r="S6650">
        <v>0</v>
      </c>
      <c r="T6650">
        <v>25</v>
      </c>
      <c r="U6650">
        <v>0</v>
      </c>
      <c r="V6650">
        <v>0</v>
      </c>
      <c r="W6650">
        <v>0</v>
      </c>
      <c r="X6650">
        <v>39.298886395163585</v>
      </c>
      <c r="Y6650">
        <v>0</v>
      </c>
      <c r="Z6650">
        <v>0</v>
      </c>
      <c r="AA6650">
        <v>0</v>
      </c>
      <c r="AB6650">
        <v>16.290143333535301</v>
      </c>
      <c r="AC6650">
        <v>0</v>
      </c>
      <c r="AD6650">
        <v>0</v>
      </c>
      <c r="AE6650">
        <v>55.58902972869889</v>
      </c>
    </row>
    <row r="6651" spans="1:31" x14ac:dyDescent="0.25">
      <c r="A6651">
        <v>2357116</v>
      </c>
      <c r="B6651">
        <v>1</v>
      </c>
      <c r="C6651" t="s">
        <v>81</v>
      </c>
      <c r="D6651" t="s">
        <v>128</v>
      </c>
      <c r="E6651" t="s">
        <v>166</v>
      </c>
      <c r="F6651" t="s">
        <v>7744</v>
      </c>
      <c r="G6651" t="s">
        <v>168</v>
      </c>
      <c r="H6651" t="s">
        <v>135</v>
      </c>
      <c r="I6651" t="s">
        <v>136</v>
      </c>
      <c r="J6651" t="s">
        <v>137</v>
      </c>
      <c r="K6651" t="s">
        <v>138</v>
      </c>
      <c r="L6651" t="s">
        <v>18980</v>
      </c>
      <c r="M6651" t="s">
        <v>18981</v>
      </c>
      <c r="N6651">
        <v>2.0747222220000001</v>
      </c>
      <c r="O6651">
        <v>0</v>
      </c>
      <c r="P6651">
        <v>8</v>
      </c>
      <c r="Q6651">
        <v>0</v>
      </c>
      <c r="R6651">
        <v>0</v>
      </c>
      <c r="S6651">
        <v>0</v>
      </c>
      <c r="T6651">
        <v>0</v>
      </c>
      <c r="U6651">
        <v>1</v>
      </c>
      <c r="V6651">
        <v>0</v>
      </c>
      <c r="W6651">
        <v>0</v>
      </c>
      <c r="X6651">
        <v>4.8881704750441619</v>
      </c>
      <c r="Y6651">
        <v>0</v>
      </c>
      <c r="Z6651">
        <v>0</v>
      </c>
      <c r="AA6651">
        <v>0</v>
      </c>
      <c r="AB6651">
        <v>0</v>
      </c>
      <c r="AC6651">
        <v>52.739144283045732</v>
      </c>
      <c r="AD6651">
        <v>0</v>
      </c>
      <c r="AE6651">
        <v>57.627314758089895</v>
      </c>
    </row>
    <row r="6652" spans="1:31" x14ac:dyDescent="0.25">
      <c r="A6652">
        <v>2356924</v>
      </c>
      <c r="B6652">
        <v>1</v>
      </c>
      <c r="C6652" t="s">
        <v>80</v>
      </c>
      <c r="D6652" t="s">
        <v>96</v>
      </c>
      <c r="E6652" t="s">
        <v>148</v>
      </c>
      <c r="F6652" t="s">
        <v>18982</v>
      </c>
      <c r="G6652" t="s">
        <v>160</v>
      </c>
      <c r="H6652" t="s">
        <v>151</v>
      </c>
      <c r="I6652" t="s">
        <v>136</v>
      </c>
      <c r="J6652" t="s">
        <v>137</v>
      </c>
      <c r="K6652" t="s">
        <v>138</v>
      </c>
      <c r="L6652" t="s">
        <v>18983</v>
      </c>
      <c r="M6652" t="s">
        <v>18984</v>
      </c>
      <c r="N6652">
        <v>2.6713888880000001</v>
      </c>
      <c r="O6652">
        <v>0</v>
      </c>
      <c r="P6652">
        <v>1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1.219322621694531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1.219322621694531</v>
      </c>
    </row>
    <row r="6653" spans="1:31" x14ac:dyDescent="0.25">
      <c r="A6653">
        <v>2357093</v>
      </c>
      <c r="B6653">
        <v>1</v>
      </c>
      <c r="C6653" t="s">
        <v>81</v>
      </c>
      <c r="D6653" t="s">
        <v>124</v>
      </c>
      <c r="E6653" t="s">
        <v>225</v>
      </c>
      <c r="F6653" t="s">
        <v>18985</v>
      </c>
      <c r="G6653" t="s">
        <v>219</v>
      </c>
      <c r="H6653" t="s">
        <v>151</v>
      </c>
      <c r="I6653" t="s">
        <v>136</v>
      </c>
      <c r="J6653" t="s">
        <v>137</v>
      </c>
      <c r="K6653" t="s">
        <v>138</v>
      </c>
      <c r="L6653" t="s">
        <v>18986</v>
      </c>
      <c r="M6653" t="s">
        <v>18987</v>
      </c>
      <c r="N6653">
        <v>1.937777777</v>
      </c>
      <c r="O6653">
        <v>0</v>
      </c>
      <c r="P6653">
        <v>63</v>
      </c>
      <c r="Q6653">
        <v>0</v>
      </c>
      <c r="R6653">
        <v>1</v>
      </c>
      <c r="S6653">
        <v>0</v>
      </c>
      <c r="T6653">
        <v>6</v>
      </c>
      <c r="U6653">
        <v>0</v>
      </c>
      <c r="V6653">
        <v>0</v>
      </c>
      <c r="W6653">
        <v>0</v>
      </c>
      <c r="X6653">
        <v>32.605751788979752</v>
      </c>
      <c r="Y6653">
        <v>0</v>
      </c>
      <c r="Z6653">
        <v>0.83630938360311324</v>
      </c>
      <c r="AA6653">
        <v>0</v>
      </c>
      <c r="AB6653">
        <v>16.36531722310426</v>
      </c>
      <c r="AC6653">
        <v>0</v>
      </c>
      <c r="AD6653">
        <v>0</v>
      </c>
      <c r="AE6653">
        <v>49.807378395687124</v>
      </c>
    </row>
    <row r="6654" spans="1:31" x14ac:dyDescent="0.25">
      <c r="A6654">
        <v>2356970</v>
      </c>
      <c r="B6654">
        <v>1</v>
      </c>
      <c r="C6654" t="s">
        <v>80</v>
      </c>
      <c r="D6654" t="s">
        <v>84</v>
      </c>
      <c r="E6654" t="s">
        <v>148</v>
      </c>
      <c r="F6654" t="s">
        <v>18988</v>
      </c>
      <c r="G6654" t="s">
        <v>150</v>
      </c>
      <c r="H6654" t="s">
        <v>151</v>
      </c>
      <c r="I6654" t="s">
        <v>136</v>
      </c>
      <c r="J6654" t="s">
        <v>137</v>
      </c>
      <c r="K6654" t="s">
        <v>138</v>
      </c>
      <c r="L6654" t="s">
        <v>18989</v>
      </c>
      <c r="M6654" t="s">
        <v>18990</v>
      </c>
      <c r="N6654">
        <v>2.1344444440000001</v>
      </c>
      <c r="O6654">
        <v>0</v>
      </c>
      <c r="P6654">
        <v>1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1.2104128917462291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1.2104128917462291</v>
      </c>
    </row>
    <row r="6655" spans="1:31" x14ac:dyDescent="0.25">
      <c r="A6655">
        <v>2356801</v>
      </c>
      <c r="B6655">
        <v>1</v>
      </c>
      <c r="C6655" t="s">
        <v>80</v>
      </c>
      <c r="D6655" t="s">
        <v>83</v>
      </c>
      <c r="E6655" t="s">
        <v>148</v>
      </c>
      <c r="F6655" t="s">
        <v>18991</v>
      </c>
      <c r="G6655" t="s">
        <v>181</v>
      </c>
      <c r="H6655" t="s">
        <v>151</v>
      </c>
      <c r="I6655" t="s">
        <v>136</v>
      </c>
      <c r="J6655" t="s">
        <v>3</v>
      </c>
      <c r="K6655" t="s">
        <v>138</v>
      </c>
      <c r="L6655" t="s">
        <v>18992</v>
      </c>
      <c r="M6655" t="s">
        <v>18993</v>
      </c>
      <c r="N6655">
        <v>2.0802777770000001</v>
      </c>
      <c r="O6655">
        <v>0</v>
      </c>
      <c r="P6655">
        <v>8</v>
      </c>
      <c r="Q6655">
        <v>0</v>
      </c>
      <c r="R6655">
        <v>0</v>
      </c>
      <c r="S6655">
        <v>0</v>
      </c>
      <c r="T6655">
        <v>1</v>
      </c>
      <c r="U6655">
        <v>0</v>
      </c>
      <c r="V6655">
        <v>0</v>
      </c>
      <c r="W6655">
        <v>0</v>
      </c>
      <c r="X6655">
        <v>3.764177456084921</v>
      </c>
      <c r="Y6655">
        <v>0</v>
      </c>
      <c r="Z6655">
        <v>0</v>
      </c>
      <c r="AA6655">
        <v>0</v>
      </c>
      <c r="AB6655">
        <v>0.60584316658795001</v>
      </c>
      <c r="AC6655">
        <v>0</v>
      </c>
      <c r="AD6655">
        <v>0</v>
      </c>
      <c r="AE6655">
        <v>4.3700206226728708</v>
      </c>
    </row>
    <row r="6656" spans="1:31" x14ac:dyDescent="0.25">
      <c r="A6656">
        <v>2357053</v>
      </c>
      <c r="B6656">
        <v>1</v>
      </c>
      <c r="C6656" t="s">
        <v>81</v>
      </c>
      <c r="D6656" t="s">
        <v>112</v>
      </c>
      <c r="E6656" t="s">
        <v>148</v>
      </c>
      <c r="F6656" t="s">
        <v>18994</v>
      </c>
      <c r="G6656" t="s">
        <v>1167</v>
      </c>
      <c r="H6656" t="s">
        <v>151</v>
      </c>
      <c r="I6656" t="s">
        <v>136</v>
      </c>
      <c r="J6656" t="s">
        <v>137</v>
      </c>
      <c r="K6656" t="s">
        <v>138</v>
      </c>
      <c r="L6656" t="s">
        <v>18995</v>
      </c>
      <c r="M6656" t="s">
        <v>18996</v>
      </c>
      <c r="N6656">
        <v>1.105555555</v>
      </c>
      <c r="O6656">
        <v>0</v>
      </c>
      <c r="P6656">
        <v>11</v>
      </c>
      <c r="Q6656">
        <v>0</v>
      </c>
      <c r="R6656">
        <v>0</v>
      </c>
      <c r="S6656">
        <v>0</v>
      </c>
      <c r="T6656">
        <v>1</v>
      </c>
      <c r="U6656">
        <v>0</v>
      </c>
      <c r="V6656">
        <v>0</v>
      </c>
      <c r="W6656">
        <v>0</v>
      </c>
      <c r="X6656">
        <v>3.1684762843008003</v>
      </c>
      <c r="Y6656">
        <v>0</v>
      </c>
      <c r="Z6656">
        <v>0</v>
      </c>
      <c r="AA6656">
        <v>0</v>
      </c>
      <c r="AB6656">
        <v>0.67245993344732224</v>
      </c>
      <c r="AC6656">
        <v>0</v>
      </c>
      <c r="AD6656">
        <v>0</v>
      </c>
      <c r="AE6656">
        <v>3.8409362177481228</v>
      </c>
    </row>
    <row r="6657" spans="1:31" x14ac:dyDescent="0.25">
      <c r="A6657">
        <v>2357156</v>
      </c>
      <c r="B6657">
        <v>1</v>
      </c>
      <c r="C6657" t="s">
        <v>80</v>
      </c>
      <c r="D6657" t="s">
        <v>99</v>
      </c>
      <c r="E6657" t="s">
        <v>166</v>
      </c>
      <c r="F6657" t="s">
        <v>9866</v>
      </c>
      <c r="G6657" t="s">
        <v>142</v>
      </c>
      <c r="H6657" t="s">
        <v>135</v>
      </c>
      <c r="I6657" t="s">
        <v>136</v>
      </c>
      <c r="J6657" t="s">
        <v>137</v>
      </c>
      <c r="K6657" t="s">
        <v>138</v>
      </c>
      <c r="L6657" t="s">
        <v>18997</v>
      </c>
      <c r="M6657" t="s">
        <v>18998</v>
      </c>
      <c r="N6657">
        <v>1.716388888</v>
      </c>
      <c r="O6657">
        <v>9</v>
      </c>
      <c r="P6657">
        <v>4476</v>
      </c>
      <c r="Q6657">
        <v>1</v>
      </c>
      <c r="R6657">
        <v>91</v>
      </c>
      <c r="S6657">
        <v>15</v>
      </c>
      <c r="T6657">
        <v>503</v>
      </c>
      <c r="U6657">
        <v>0</v>
      </c>
      <c r="V6657">
        <v>6</v>
      </c>
      <c r="W6657">
        <v>319.23073837799944</v>
      </c>
      <c r="X6657">
        <v>2366.6255080410492</v>
      </c>
      <c r="Y6657">
        <v>0.42144571738727499</v>
      </c>
      <c r="Z6657">
        <v>67.182547338171673</v>
      </c>
      <c r="AA6657">
        <v>374.23669164808865</v>
      </c>
      <c r="AB6657">
        <v>913.44411099843842</v>
      </c>
      <c r="AC6657">
        <v>0</v>
      </c>
      <c r="AD6657">
        <v>269.8595849547537</v>
      </c>
      <c r="AE6657">
        <v>4311.0006270758886</v>
      </c>
    </row>
    <row r="6658" spans="1:31" x14ac:dyDescent="0.25">
      <c r="A6658">
        <v>2356907</v>
      </c>
      <c r="B6658">
        <v>1</v>
      </c>
      <c r="C6658" t="s">
        <v>80</v>
      </c>
      <c r="D6658" t="s">
        <v>84</v>
      </c>
      <c r="E6658" t="s">
        <v>148</v>
      </c>
      <c r="F6658" t="s">
        <v>18999</v>
      </c>
      <c r="G6658" t="s">
        <v>181</v>
      </c>
      <c r="H6658" t="s">
        <v>151</v>
      </c>
      <c r="I6658" t="s">
        <v>136</v>
      </c>
      <c r="J6658" t="s">
        <v>3</v>
      </c>
      <c r="K6658" t="s">
        <v>138</v>
      </c>
      <c r="L6658" t="s">
        <v>19000</v>
      </c>
      <c r="M6658" t="s">
        <v>19001</v>
      </c>
      <c r="N6658">
        <v>8.0041666659999997</v>
      </c>
      <c r="O6658">
        <v>0</v>
      </c>
      <c r="P6658">
        <v>3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9.7855304597902109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9.7855304597902109</v>
      </c>
    </row>
    <row r="6659" spans="1:31" x14ac:dyDescent="0.25">
      <c r="A6659">
        <v>2356761</v>
      </c>
      <c r="B6659">
        <v>1</v>
      </c>
      <c r="C6659" t="s">
        <v>81</v>
      </c>
      <c r="D6659" t="s">
        <v>120</v>
      </c>
      <c r="E6659" t="s">
        <v>166</v>
      </c>
      <c r="F6659" t="s">
        <v>251</v>
      </c>
      <c r="G6659" t="s">
        <v>252</v>
      </c>
      <c r="H6659" t="s">
        <v>135</v>
      </c>
      <c r="I6659" t="s">
        <v>136</v>
      </c>
      <c r="J6659" t="s">
        <v>137</v>
      </c>
      <c r="K6659" t="s">
        <v>245</v>
      </c>
      <c r="L6659" t="s">
        <v>19002</v>
      </c>
      <c r="M6659" t="s">
        <v>19003</v>
      </c>
      <c r="N6659">
        <v>2.9363888880000002</v>
      </c>
      <c r="O6659">
        <v>0</v>
      </c>
      <c r="P6659">
        <v>1296</v>
      </c>
      <c r="Q6659">
        <v>47</v>
      </c>
      <c r="R6659">
        <v>48</v>
      </c>
      <c r="S6659">
        <v>7</v>
      </c>
      <c r="T6659">
        <v>172</v>
      </c>
      <c r="U6659">
        <v>0</v>
      </c>
      <c r="V6659">
        <v>1</v>
      </c>
      <c r="W6659">
        <v>0</v>
      </c>
      <c r="X6659">
        <v>874.46506386422266</v>
      </c>
      <c r="Y6659">
        <v>435.91271159984223</v>
      </c>
      <c r="Z6659">
        <v>251.91307648270944</v>
      </c>
      <c r="AA6659">
        <v>69.672402413088207</v>
      </c>
      <c r="AB6659">
        <v>326.85863341609047</v>
      </c>
      <c r="AC6659">
        <v>0</v>
      </c>
      <c r="AD6659">
        <v>7.1374599757799998E-3</v>
      </c>
      <c r="AE6659">
        <v>1958.8290252359286</v>
      </c>
    </row>
    <row r="6660" spans="1:31" x14ac:dyDescent="0.25">
      <c r="A6660">
        <v>2357176</v>
      </c>
      <c r="B6660">
        <v>1</v>
      </c>
      <c r="C6660" t="s">
        <v>80</v>
      </c>
      <c r="D6660" t="s">
        <v>98</v>
      </c>
      <c r="E6660" t="s">
        <v>148</v>
      </c>
      <c r="F6660" t="s">
        <v>19004</v>
      </c>
      <c r="G6660" t="s">
        <v>160</v>
      </c>
      <c r="H6660" t="s">
        <v>151</v>
      </c>
      <c r="I6660" t="s">
        <v>136</v>
      </c>
      <c r="J6660" t="s">
        <v>137</v>
      </c>
      <c r="K6660" t="s">
        <v>138</v>
      </c>
      <c r="L6660" t="s">
        <v>19005</v>
      </c>
      <c r="M6660" t="s">
        <v>19006</v>
      </c>
      <c r="N6660">
        <v>2.0872222219999998</v>
      </c>
      <c r="O6660">
        <v>0</v>
      </c>
      <c r="P6660">
        <v>1</v>
      </c>
      <c r="Q6660">
        <v>0</v>
      </c>
      <c r="R6660">
        <v>0</v>
      </c>
      <c r="S6660">
        <v>0</v>
      </c>
      <c r="T6660">
        <v>1</v>
      </c>
      <c r="U6660">
        <v>0</v>
      </c>
      <c r="V6660">
        <v>0</v>
      </c>
      <c r="W6660">
        <v>0</v>
      </c>
      <c r="X6660">
        <v>4.1838738558982449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4.1838738558982449</v>
      </c>
    </row>
    <row r="6661" spans="1:31" x14ac:dyDescent="0.25">
      <c r="A6661">
        <v>2356678</v>
      </c>
      <c r="B6661">
        <v>1</v>
      </c>
      <c r="C6661" t="s">
        <v>80</v>
      </c>
      <c r="D6661" t="s">
        <v>101</v>
      </c>
      <c r="E6661" t="s">
        <v>166</v>
      </c>
      <c r="F6661" t="s">
        <v>3694</v>
      </c>
      <c r="G6661" t="s">
        <v>168</v>
      </c>
      <c r="H6661" t="s">
        <v>135</v>
      </c>
      <c r="I6661" t="s">
        <v>136</v>
      </c>
      <c r="J6661" t="s">
        <v>137</v>
      </c>
      <c r="K6661" t="s">
        <v>138</v>
      </c>
      <c r="L6661" t="s">
        <v>19007</v>
      </c>
      <c r="M6661" t="s">
        <v>19008</v>
      </c>
      <c r="N6661">
        <v>0.73777777700000002</v>
      </c>
      <c r="O6661">
        <v>4</v>
      </c>
      <c r="P6661">
        <v>0</v>
      </c>
      <c r="Q6661">
        <v>2</v>
      </c>
      <c r="R6661">
        <v>0</v>
      </c>
      <c r="S6661">
        <v>15</v>
      </c>
      <c r="T6661">
        <v>0</v>
      </c>
      <c r="U6661">
        <v>0</v>
      </c>
      <c r="V6661">
        <v>0</v>
      </c>
      <c r="W6661">
        <v>7.2464197484210224</v>
      </c>
      <c r="X6661">
        <v>0</v>
      </c>
      <c r="Y6661">
        <v>10.039444877203142</v>
      </c>
      <c r="Z6661">
        <v>0</v>
      </c>
      <c r="AA6661">
        <v>221.30172281041777</v>
      </c>
      <c r="AB6661">
        <v>0</v>
      </c>
      <c r="AC6661">
        <v>0</v>
      </c>
      <c r="AD6661">
        <v>0</v>
      </c>
      <c r="AE6661">
        <v>238.58758743604193</v>
      </c>
    </row>
    <row r="6662" spans="1:31" x14ac:dyDescent="0.25">
      <c r="A6662">
        <v>2356964</v>
      </c>
      <c r="B6662">
        <v>1</v>
      </c>
      <c r="C6662" t="s">
        <v>80</v>
      </c>
      <c r="D6662" t="s">
        <v>92</v>
      </c>
      <c r="E6662" t="s">
        <v>225</v>
      </c>
      <c r="F6662" t="s">
        <v>12545</v>
      </c>
      <c r="G6662" t="s">
        <v>156</v>
      </c>
      <c r="H6662" t="s">
        <v>151</v>
      </c>
      <c r="I6662" t="s">
        <v>136</v>
      </c>
      <c r="J6662" t="s">
        <v>137</v>
      </c>
      <c r="K6662" t="s">
        <v>138</v>
      </c>
      <c r="L6662" t="s">
        <v>19009</v>
      </c>
      <c r="M6662" t="s">
        <v>19010</v>
      </c>
      <c r="N6662">
        <v>1.4597222219999999</v>
      </c>
      <c r="O6662">
        <v>0</v>
      </c>
      <c r="P6662">
        <v>6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2.6689392154751719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2.6689392154751719</v>
      </c>
    </row>
    <row r="6663" spans="1:31" x14ac:dyDescent="0.25">
      <c r="A6663">
        <v>2356721</v>
      </c>
      <c r="B6663">
        <v>1</v>
      </c>
      <c r="C6663" t="s">
        <v>81</v>
      </c>
      <c r="D6663" t="s">
        <v>127</v>
      </c>
      <c r="E6663" t="s">
        <v>148</v>
      </c>
      <c r="F6663" t="s">
        <v>19011</v>
      </c>
      <c r="G6663" t="s">
        <v>150</v>
      </c>
      <c r="H6663" t="s">
        <v>151</v>
      </c>
      <c r="I6663" t="s">
        <v>136</v>
      </c>
      <c r="J6663" t="s">
        <v>137</v>
      </c>
      <c r="K6663" t="s">
        <v>138</v>
      </c>
      <c r="L6663" t="s">
        <v>19012</v>
      </c>
      <c r="M6663" t="s">
        <v>19013</v>
      </c>
      <c r="N6663">
        <v>1.1230555550000001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1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7.7364900756365937</v>
      </c>
      <c r="AC6663">
        <v>0</v>
      </c>
      <c r="AD6663">
        <v>0</v>
      </c>
      <c r="AE6663">
        <v>7.7364900756365937</v>
      </c>
    </row>
    <row r="6664" spans="1:31" x14ac:dyDescent="0.25">
      <c r="A6664">
        <v>2357219</v>
      </c>
      <c r="B6664">
        <v>1</v>
      </c>
      <c r="C6664" t="s">
        <v>80</v>
      </c>
      <c r="D6664" t="s">
        <v>105</v>
      </c>
      <c r="E6664" t="s">
        <v>175</v>
      </c>
      <c r="F6664" t="s">
        <v>19014</v>
      </c>
      <c r="G6664" t="s">
        <v>219</v>
      </c>
      <c r="H6664" t="s">
        <v>151</v>
      </c>
      <c r="I6664" t="s">
        <v>136</v>
      </c>
      <c r="J6664" t="s">
        <v>137</v>
      </c>
      <c r="K6664" t="s">
        <v>138</v>
      </c>
      <c r="L6664" t="s">
        <v>19015</v>
      </c>
      <c r="M6664" t="s">
        <v>19016</v>
      </c>
      <c r="N6664">
        <v>0.818333333</v>
      </c>
      <c r="O6664">
        <v>0</v>
      </c>
      <c r="P6664">
        <v>35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8.1942901180121304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8.1942901180121304</v>
      </c>
    </row>
    <row r="6665" spans="1:31" x14ac:dyDescent="0.25">
      <c r="A6665">
        <v>2356798</v>
      </c>
      <c r="B6665">
        <v>1</v>
      </c>
      <c r="C6665" t="s">
        <v>80</v>
      </c>
      <c r="D6665" t="s">
        <v>105</v>
      </c>
      <c r="E6665" t="s">
        <v>154</v>
      </c>
      <c r="F6665" t="s">
        <v>19017</v>
      </c>
      <c r="G6665" t="s">
        <v>252</v>
      </c>
      <c r="H6665" t="s">
        <v>151</v>
      </c>
      <c r="I6665" t="s">
        <v>136</v>
      </c>
      <c r="J6665" t="s">
        <v>137</v>
      </c>
      <c r="K6665" t="s">
        <v>245</v>
      </c>
      <c r="L6665" t="s">
        <v>19018</v>
      </c>
      <c r="M6665" t="s">
        <v>19019</v>
      </c>
      <c r="N6665">
        <v>0.377222222</v>
      </c>
      <c r="O6665">
        <v>0</v>
      </c>
      <c r="P6665">
        <v>580</v>
      </c>
      <c r="Q6665">
        <v>0</v>
      </c>
      <c r="R6665">
        <v>0</v>
      </c>
      <c r="S6665">
        <v>0</v>
      </c>
      <c r="T6665">
        <v>64</v>
      </c>
      <c r="U6665">
        <v>0</v>
      </c>
      <c r="V6665">
        <v>0</v>
      </c>
      <c r="W6665">
        <v>0</v>
      </c>
      <c r="X6665">
        <v>73.713568026453174</v>
      </c>
      <c r="Y6665">
        <v>0</v>
      </c>
      <c r="Z6665">
        <v>0</v>
      </c>
      <c r="AA6665">
        <v>0</v>
      </c>
      <c r="AB6665">
        <v>61.358171584270735</v>
      </c>
      <c r="AC6665">
        <v>0</v>
      </c>
      <c r="AD6665">
        <v>0</v>
      </c>
      <c r="AE6665">
        <v>135.07173961072391</v>
      </c>
    </row>
    <row r="6666" spans="1:31" x14ac:dyDescent="0.25">
      <c r="A6666">
        <v>2356778</v>
      </c>
      <c r="B6666">
        <v>1</v>
      </c>
      <c r="C6666" t="s">
        <v>80</v>
      </c>
      <c r="D6666" t="s">
        <v>105</v>
      </c>
      <c r="E6666" t="s">
        <v>132</v>
      </c>
      <c r="F6666" t="s">
        <v>19020</v>
      </c>
      <c r="G6666" t="s">
        <v>134</v>
      </c>
      <c r="H6666" t="s">
        <v>135</v>
      </c>
      <c r="I6666" t="s">
        <v>136</v>
      </c>
      <c r="J6666" t="s">
        <v>137</v>
      </c>
      <c r="K6666" t="s">
        <v>138</v>
      </c>
      <c r="L6666" t="s">
        <v>19021</v>
      </c>
      <c r="M6666" t="s">
        <v>19022</v>
      </c>
      <c r="N6666">
        <v>1.76</v>
      </c>
      <c r="O6666">
        <v>0</v>
      </c>
      <c r="P6666">
        <v>1</v>
      </c>
      <c r="Q6666">
        <v>0</v>
      </c>
      <c r="R6666">
        <v>1</v>
      </c>
      <c r="S6666">
        <v>3</v>
      </c>
      <c r="T6666">
        <v>0</v>
      </c>
      <c r="U6666">
        <v>1</v>
      </c>
      <c r="V6666">
        <v>0</v>
      </c>
      <c r="W6666">
        <v>0</v>
      </c>
      <c r="X6666">
        <v>0.50730890034789544</v>
      </c>
      <c r="Y6666">
        <v>0</v>
      </c>
      <c r="Z6666">
        <v>0.75609754003290108</v>
      </c>
      <c r="AA6666">
        <v>55.298731854657007</v>
      </c>
      <c r="AB6666">
        <v>0</v>
      </c>
      <c r="AC6666">
        <v>487.95116878952206</v>
      </c>
      <c r="AD6666">
        <v>0</v>
      </c>
      <c r="AE6666">
        <v>544.51330708455987</v>
      </c>
    </row>
    <row r="6667" spans="1:31" x14ac:dyDescent="0.25">
      <c r="A6667">
        <v>2356990</v>
      </c>
      <c r="B6667">
        <v>1</v>
      </c>
      <c r="C6667" t="s">
        <v>80</v>
      </c>
      <c r="D6667" t="s">
        <v>93</v>
      </c>
      <c r="E6667" t="s">
        <v>148</v>
      </c>
      <c r="F6667" t="s">
        <v>19023</v>
      </c>
      <c r="G6667" t="s">
        <v>240</v>
      </c>
      <c r="H6667" t="s">
        <v>151</v>
      </c>
      <c r="I6667" t="s">
        <v>136</v>
      </c>
      <c r="J6667" t="s">
        <v>137</v>
      </c>
      <c r="K6667" t="s">
        <v>138</v>
      </c>
      <c r="L6667" t="s">
        <v>19024</v>
      </c>
      <c r="M6667" t="s">
        <v>19025</v>
      </c>
      <c r="N6667">
        <v>2.8008333329999999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2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1.063669729635933</v>
      </c>
      <c r="AC6667">
        <v>0</v>
      </c>
      <c r="AD6667">
        <v>0</v>
      </c>
      <c r="AE6667">
        <v>1.063669729635933</v>
      </c>
    </row>
    <row r="6668" spans="1:31" x14ac:dyDescent="0.25">
      <c r="A6668">
        <v>2356735</v>
      </c>
      <c r="B6668">
        <v>1</v>
      </c>
      <c r="C6668" t="s">
        <v>81</v>
      </c>
      <c r="D6668" t="s">
        <v>114</v>
      </c>
      <c r="E6668" t="s">
        <v>320</v>
      </c>
      <c r="F6668" t="s">
        <v>19026</v>
      </c>
      <c r="G6668" t="s">
        <v>244</v>
      </c>
      <c r="H6668" t="s">
        <v>135</v>
      </c>
      <c r="I6668" t="s">
        <v>136</v>
      </c>
      <c r="J6668" t="s">
        <v>137</v>
      </c>
      <c r="K6668" t="s">
        <v>245</v>
      </c>
      <c r="L6668" t="s">
        <v>19027</v>
      </c>
      <c r="M6668" t="s">
        <v>19028</v>
      </c>
      <c r="N6668">
        <v>3.48</v>
      </c>
      <c r="O6668">
        <v>0</v>
      </c>
      <c r="P6668">
        <v>8740</v>
      </c>
      <c r="Q6668">
        <v>0</v>
      </c>
      <c r="R6668">
        <v>101</v>
      </c>
      <c r="S6668">
        <v>9</v>
      </c>
      <c r="T6668">
        <v>1700</v>
      </c>
      <c r="U6668">
        <v>0</v>
      </c>
      <c r="V6668">
        <v>24</v>
      </c>
      <c r="W6668">
        <v>0</v>
      </c>
      <c r="X6668">
        <v>4819.0954350708926</v>
      </c>
      <c r="Y6668">
        <v>0</v>
      </c>
      <c r="Z6668">
        <v>149.73849212759762</v>
      </c>
      <c r="AA6668">
        <v>1146.985159162678</v>
      </c>
      <c r="AB6668">
        <v>5204.5853327160867</v>
      </c>
      <c r="AC6668">
        <v>0</v>
      </c>
      <c r="AD6668">
        <v>5190.8661585121217</v>
      </c>
      <c r="AE6668">
        <v>16511.270577589377</v>
      </c>
    </row>
    <row r="6669" spans="1:31" x14ac:dyDescent="0.25">
      <c r="A6669">
        <v>2357119</v>
      </c>
      <c r="B6669">
        <v>1</v>
      </c>
      <c r="C6669" t="s">
        <v>81</v>
      </c>
      <c r="D6669" t="s">
        <v>112</v>
      </c>
      <c r="E6669" t="s">
        <v>166</v>
      </c>
      <c r="F6669" t="s">
        <v>19029</v>
      </c>
      <c r="G6669" t="s">
        <v>168</v>
      </c>
      <c r="H6669" t="s">
        <v>135</v>
      </c>
      <c r="I6669" t="s">
        <v>136</v>
      </c>
      <c r="J6669" t="s">
        <v>137</v>
      </c>
      <c r="K6669" t="s">
        <v>138</v>
      </c>
      <c r="L6669" t="s">
        <v>19030</v>
      </c>
      <c r="M6669" t="s">
        <v>19031</v>
      </c>
      <c r="N6669">
        <v>1.240555555</v>
      </c>
      <c r="O6669">
        <v>0</v>
      </c>
      <c r="P6669">
        <v>348</v>
      </c>
      <c r="Q6669">
        <v>0</v>
      </c>
      <c r="R6669">
        <v>17</v>
      </c>
      <c r="S6669">
        <v>1</v>
      </c>
      <c r="T6669">
        <v>43</v>
      </c>
      <c r="U6669">
        <v>0</v>
      </c>
      <c r="V6669">
        <v>0</v>
      </c>
      <c r="W6669">
        <v>0</v>
      </c>
      <c r="X6669">
        <v>142.35646681418754</v>
      </c>
      <c r="Y6669">
        <v>0</v>
      </c>
      <c r="Z6669">
        <v>169.88207924561908</v>
      </c>
      <c r="AA6669">
        <v>2.9498747292293457</v>
      </c>
      <c r="AB6669">
        <v>23.783653107556653</v>
      </c>
      <c r="AC6669">
        <v>0</v>
      </c>
      <c r="AD6669">
        <v>0</v>
      </c>
      <c r="AE6669">
        <v>338.97207389659258</v>
      </c>
    </row>
    <row r="6670" spans="1:31" x14ac:dyDescent="0.25">
      <c r="A6670">
        <v>2356996</v>
      </c>
      <c r="B6670">
        <v>1</v>
      </c>
      <c r="C6670" t="s">
        <v>80</v>
      </c>
      <c r="D6670" t="s">
        <v>82</v>
      </c>
      <c r="E6670" t="s">
        <v>154</v>
      </c>
      <c r="F6670" t="s">
        <v>19032</v>
      </c>
      <c r="G6670" t="s">
        <v>244</v>
      </c>
      <c r="H6670" t="s">
        <v>151</v>
      </c>
      <c r="I6670" t="s">
        <v>136</v>
      </c>
      <c r="J6670" t="s">
        <v>137</v>
      </c>
      <c r="K6670" t="s">
        <v>245</v>
      </c>
      <c r="L6670" t="s">
        <v>19033</v>
      </c>
      <c r="M6670" t="s">
        <v>19034</v>
      </c>
      <c r="N6670">
        <v>1.2805555550000001</v>
      </c>
      <c r="O6670">
        <v>0</v>
      </c>
      <c r="P6670">
        <v>161</v>
      </c>
      <c r="Q6670">
        <v>0</v>
      </c>
      <c r="R6670">
        <v>0</v>
      </c>
      <c r="S6670">
        <v>0</v>
      </c>
      <c r="T6670">
        <v>104</v>
      </c>
      <c r="U6670">
        <v>0</v>
      </c>
      <c r="V6670">
        <v>0</v>
      </c>
      <c r="W6670">
        <v>0</v>
      </c>
      <c r="X6670">
        <v>92.391508410986219</v>
      </c>
      <c r="Y6670">
        <v>0</v>
      </c>
      <c r="Z6670">
        <v>0</v>
      </c>
      <c r="AA6670">
        <v>0</v>
      </c>
      <c r="AB6670">
        <v>177.86350918194086</v>
      </c>
      <c r="AC6670">
        <v>0</v>
      </c>
      <c r="AD6670">
        <v>0</v>
      </c>
      <c r="AE6670">
        <v>270.25501759292706</v>
      </c>
    </row>
    <row r="6671" spans="1:31" x14ac:dyDescent="0.25">
      <c r="A6671">
        <v>2357165</v>
      </c>
      <c r="B6671">
        <v>1</v>
      </c>
      <c r="C6671" t="s">
        <v>80</v>
      </c>
      <c r="D6671" t="s">
        <v>97</v>
      </c>
      <c r="E6671" t="s">
        <v>148</v>
      </c>
      <c r="F6671" t="s">
        <v>19035</v>
      </c>
      <c r="G6671" t="s">
        <v>240</v>
      </c>
      <c r="H6671" t="s">
        <v>151</v>
      </c>
      <c r="I6671" t="s">
        <v>136</v>
      </c>
      <c r="J6671" t="s">
        <v>137</v>
      </c>
      <c r="K6671" t="s">
        <v>138</v>
      </c>
      <c r="L6671" t="s">
        <v>19036</v>
      </c>
      <c r="M6671" t="s">
        <v>19037</v>
      </c>
      <c r="N6671">
        <v>1.3033333330000001</v>
      </c>
      <c r="O6671">
        <v>0</v>
      </c>
      <c r="P6671">
        <v>1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1.6234217176008361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1.6234217176008361</v>
      </c>
    </row>
    <row r="6672" spans="1:31" x14ac:dyDescent="0.25">
      <c r="A6672">
        <v>2356764</v>
      </c>
      <c r="B6672">
        <v>1</v>
      </c>
      <c r="C6672" t="s">
        <v>80</v>
      </c>
      <c r="D6672" t="s">
        <v>98</v>
      </c>
      <c r="E6672" t="s">
        <v>171</v>
      </c>
      <c r="F6672" t="s">
        <v>19038</v>
      </c>
      <c r="G6672" t="s">
        <v>244</v>
      </c>
      <c r="H6672" t="s">
        <v>135</v>
      </c>
      <c r="I6672" t="s">
        <v>136</v>
      </c>
      <c r="J6672" t="s">
        <v>137</v>
      </c>
      <c r="K6672" t="s">
        <v>245</v>
      </c>
      <c r="L6672" t="s">
        <v>19039</v>
      </c>
      <c r="M6672" t="s">
        <v>19040</v>
      </c>
      <c r="N6672">
        <v>7.4758333329999997</v>
      </c>
      <c r="O6672">
        <v>0</v>
      </c>
      <c r="P6672">
        <v>79</v>
      </c>
      <c r="Q6672">
        <v>0</v>
      </c>
      <c r="R6672">
        <v>24</v>
      </c>
      <c r="S6672">
        <v>0</v>
      </c>
      <c r="T6672">
        <v>16</v>
      </c>
      <c r="U6672">
        <v>0</v>
      </c>
      <c r="V6672">
        <v>0</v>
      </c>
      <c r="W6672">
        <v>0</v>
      </c>
      <c r="X6672">
        <v>256.89610021435902</v>
      </c>
      <c r="Y6672">
        <v>0</v>
      </c>
      <c r="Z6672">
        <v>157.61563993094228</v>
      </c>
      <c r="AA6672">
        <v>0</v>
      </c>
      <c r="AB6672">
        <v>144.13039985040257</v>
      </c>
      <c r="AC6672">
        <v>0</v>
      </c>
      <c r="AD6672">
        <v>0</v>
      </c>
      <c r="AE6672">
        <v>558.64213999570393</v>
      </c>
    </row>
    <row r="6673" spans="1:31" x14ac:dyDescent="0.25">
      <c r="A6673">
        <v>2357059</v>
      </c>
      <c r="B6673">
        <v>1</v>
      </c>
      <c r="C6673" t="s">
        <v>80</v>
      </c>
      <c r="D6673" t="s">
        <v>99</v>
      </c>
      <c r="E6673" t="s">
        <v>148</v>
      </c>
      <c r="F6673" t="s">
        <v>19041</v>
      </c>
      <c r="G6673" t="s">
        <v>160</v>
      </c>
      <c r="H6673" t="s">
        <v>151</v>
      </c>
      <c r="I6673" t="s">
        <v>136</v>
      </c>
      <c r="J6673" t="s">
        <v>137</v>
      </c>
      <c r="K6673" t="s">
        <v>138</v>
      </c>
      <c r="L6673" t="s">
        <v>19042</v>
      </c>
      <c r="M6673" t="s">
        <v>19043</v>
      </c>
      <c r="N6673">
        <v>3.8788888880000001</v>
      </c>
      <c r="O6673">
        <v>0</v>
      </c>
      <c r="P6673">
        <v>1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0.36941987329881332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0.36941987329881332</v>
      </c>
    </row>
    <row r="6674" spans="1:31" x14ac:dyDescent="0.25">
      <c r="A6674">
        <v>2356664</v>
      </c>
      <c r="B6674">
        <v>1</v>
      </c>
      <c r="C6674" t="s">
        <v>80</v>
      </c>
      <c r="D6674" t="s">
        <v>85</v>
      </c>
      <c r="E6674" t="s">
        <v>132</v>
      </c>
      <c r="F6674" t="s">
        <v>18541</v>
      </c>
      <c r="G6674" t="s">
        <v>185</v>
      </c>
      <c r="H6674" t="s">
        <v>135</v>
      </c>
      <c r="I6674" t="s">
        <v>136</v>
      </c>
      <c r="J6674" t="s">
        <v>137</v>
      </c>
      <c r="K6674" t="s">
        <v>138</v>
      </c>
      <c r="L6674" t="s">
        <v>19044</v>
      </c>
      <c r="M6674" t="s">
        <v>19045</v>
      </c>
      <c r="N6674">
        <v>1.122222222</v>
      </c>
      <c r="O6674">
        <v>0</v>
      </c>
      <c r="P6674">
        <v>4055</v>
      </c>
      <c r="Q6674">
        <v>0</v>
      </c>
      <c r="R6674">
        <v>0</v>
      </c>
      <c r="S6674">
        <v>0</v>
      </c>
      <c r="T6674">
        <v>379</v>
      </c>
      <c r="U6674">
        <v>0</v>
      </c>
      <c r="V6674">
        <v>1</v>
      </c>
      <c r="W6674">
        <v>0</v>
      </c>
      <c r="X6674">
        <v>1701.6068065918239</v>
      </c>
      <c r="Y6674">
        <v>0</v>
      </c>
      <c r="Z6674">
        <v>0</v>
      </c>
      <c r="AA6674">
        <v>0</v>
      </c>
      <c r="AB6674">
        <v>379.77341471381476</v>
      </c>
      <c r="AC6674">
        <v>0</v>
      </c>
      <c r="AD6674">
        <v>3.9648608260779108</v>
      </c>
      <c r="AE6674">
        <v>2085.3450821317165</v>
      </c>
    </row>
    <row r="6675" spans="1:31" x14ac:dyDescent="0.25">
      <c r="A6675">
        <v>2357056</v>
      </c>
      <c r="B6675">
        <v>1</v>
      </c>
      <c r="C6675" t="s">
        <v>80</v>
      </c>
      <c r="D6675" t="s">
        <v>104</v>
      </c>
      <c r="E6675" t="s">
        <v>148</v>
      </c>
      <c r="F6675" t="s">
        <v>19046</v>
      </c>
      <c r="G6675" t="s">
        <v>156</v>
      </c>
      <c r="H6675" t="s">
        <v>151</v>
      </c>
      <c r="I6675" t="s">
        <v>136</v>
      </c>
      <c r="J6675" t="s">
        <v>137</v>
      </c>
      <c r="K6675" t="s">
        <v>138</v>
      </c>
      <c r="L6675" t="s">
        <v>19047</v>
      </c>
      <c r="M6675" t="s">
        <v>19048</v>
      </c>
      <c r="N6675">
        <v>2.4566666659999998</v>
      </c>
      <c r="O6675">
        <v>0</v>
      </c>
      <c r="P6675">
        <v>0</v>
      </c>
      <c r="Q6675">
        <v>0</v>
      </c>
      <c r="R6675">
        <v>7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15.597737878904162</v>
      </c>
      <c r="AA6675">
        <v>0</v>
      </c>
      <c r="AB6675">
        <v>0</v>
      </c>
      <c r="AC6675">
        <v>0</v>
      </c>
      <c r="AD6675">
        <v>0</v>
      </c>
      <c r="AE6675">
        <v>15.597737878904162</v>
      </c>
    </row>
    <row r="6676" spans="1:31" x14ac:dyDescent="0.25">
      <c r="A6676">
        <v>2356810</v>
      </c>
      <c r="B6676">
        <v>1</v>
      </c>
      <c r="C6676" t="s">
        <v>80</v>
      </c>
      <c r="D6676" t="s">
        <v>84</v>
      </c>
      <c r="E6676" t="s">
        <v>225</v>
      </c>
      <c r="F6676" t="s">
        <v>19049</v>
      </c>
      <c r="G6676" t="s">
        <v>227</v>
      </c>
      <c r="H6676" t="s">
        <v>151</v>
      </c>
      <c r="I6676" t="s">
        <v>136</v>
      </c>
      <c r="J6676" t="s">
        <v>137</v>
      </c>
      <c r="K6676" t="s">
        <v>138</v>
      </c>
      <c r="L6676" t="s">
        <v>19050</v>
      </c>
      <c r="M6676" t="s">
        <v>19051</v>
      </c>
      <c r="N6676">
        <v>2.2455555550000001</v>
      </c>
      <c r="O6676">
        <v>0</v>
      </c>
      <c r="P6676">
        <v>83</v>
      </c>
      <c r="Q6676">
        <v>0</v>
      </c>
      <c r="R6676">
        <v>0</v>
      </c>
      <c r="S6676">
        <v>0</v>
      </c>
      <c r="T6676">
        <v>4</v>
      </c>
      <c r="U6676">
        <v>0</v>
      </c>
      <c r="V6676">
        <v>0</v>
      </c>
      <c r="W6676">
        <v>0</v>
      </c>
      <c r="X6676">
        <v>53.000187063119505</v>
      </c>
      <c r="Y6676">
        <v>0</v>
      </c>
      <c r="Z6676">
        <v>0</v>
      </c>
      <c r="AA6676">
        <v>0</v>
      </c>
      <c r="AB6676">
        <v>2.7240512060803801</v>
      </c>
      <c r="AC6676">
        <v>0</v>
      </c>
      <c r="AD6676">
        <v>0</v>
      </c>
      <c r="AE6676">
        <v>55.724238269199887</v>
      </c>
    </row>
    <row r="6677" spans="1:31" x14ac:dyDescent="0.25">
      <c r="A6677">
        <v>2356701</v>
      </c>
      <c r="B6677">
        <v>1</v>
      </c>
      <c r="C6677" t="s">
        <v>80</v>
      </c>
      <c r="D6677" t="s">
        <v>91</v>
      </c>
      <c r="E6677" t="s">
        <v>132</v>
      </c>
      <c r="F6677" t="s">
        <v>19052</v>
      </c>
      <c r="G6677" t="s">
        <v>134</v>
      </c>
      <c r="H6677" t="s">
        <v>135</v>
      </c>
      <c r="I6677" t="s">
        <v>136</v>
      </c>
      <c r="J6677" t="s">
        <v>137</v>
      </c>
      <c r="K6677" t="s">
        <v>138</v>
      </c>
      <c r="L6677" t="s">
        <v>19053</v>
      </c>
      <c r="M6677" t="s">
        <v>19054</v>
      </c>
      <c r="N6677">
        <v>2.0155555550000002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2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4.3681442474806937</v>
      </c>
      <c r="AC6677">
        <v>0</v>
      </c>
      <c r="AD6677">
        <v>0</v>
      </c>
      <c r="AE6677">
        <v>4.3681442474806937</v>
      </c>
    </row>
    <row r="6678" spans="1:31" x14ac:dyDescent="0.25">
      <c r="A6678">
        <v>2356893</v>
      </c>
      <c r="B6678">
        <v>1</v>
      </c>
      <c r="C6678" t="s">
        <v>80</v>
      </c>
      <c r="D6678" t="s">
        <v>84</v>
      </c>
      <c r="E6678" t="s">
        <v>148</v>
      </c>
      <c r="F6678" t="s">
        <v>19055</v>
      </c>
      <c r="G6678" t="s">
        <v>240</v>
      </c>
      <c r="H6678" t="s">
        <v>151</v>
      </c>
      <c r="I6678" t="s">
        <v>136</v>
      </c>
      <c r="J6678" t="s">
        <v>137</v>
      </c>
      <c r="K6678" t="s">
        <v>138</v>
      </c>
      <c r="L6678" t="s">
        <v>19056</v>
      </c>
      <c r="M6678" t="s">
        <v>19057</v>
      </c>
      <c r="N6678">
        <v>4.2074999999999996</v>
      </c>
      <c r="O6678">
        <v>0</v>
      </c>
      <c r="P6678">
        <v>10</v>
      </c>
      <c r="Q6678">
        <v>0</v>
      </c>
      <c r="R6678">
        <v>0</v>
      </c>
      <c r="S6678">
        <v>0</v>
      </c>
      <c r="T6678">
        <v>2</v>
      </c>
      <c r="U6678">
        <v>0</v>
      </c>
      <c r="V6678">
        <v>0</v>
      </c>
      <c r="W6678">
        <v>0</v>
      </c>
      <c r="X6678">
        <v>12.562061826649481</v>
      </c>
      <c r="Y6678">
        <v>0</v>
      </c>
      <c r="Z6678">
        <v>0</v>
      </c>
      <c r="AA6678">
        <v>0</v>
      </c>
      <c r="AB6678">
        <v>27.075401103070263</v>
      </c>
      <c r="AC6678">
        <v>0</v>
      </c>
      <c r="AD6678">
        <v>0</v>
      </c>
      <c r="AE6678">
        <v>39.637462929719746</v>
      </c>
    </row>
    <row r="6679" spans="1:31" x14ac:dyDescent="0.25">
      <c r="A6679">
        <v>2357122</v>
      </c>
      <c r="B6679">
        <v>1</v>
      </c>
      <c r="C6679" t="s">
        <v>80</v>
      </c>
      <c r="D6679" t="s">
        <v>93</v>
      </c>
      <c r="E6679" t="s">
        <v>148</v>
      </c>
      <c r="F6679" t="s">
        <v>19058</v>
      </c>
      <c r="G6679" t="s">
        <v>160</v>
      </c>
      <c r="H6679" t="s">
        <v>151</v>
      </c>
      <c r="I6679" t="s">
        <v>136</v>
      </c>
      <c r="J6679" t="s">
        <v>137</v>
      </c>
      <c r="K6679" t="s">
        <v>138</v>
      </c>
      <c r="L6679" t="s">
        <v>19059</v>
      </c>
      <c r="M6679" t="s">
        <v>19060</v>
      </c>
      <c r="N6679">
        <v>1.9750000000000001</v>
      </c>
      <c r="O6679">
        <v>0</v>
      </c>
      <c r="P6679">
        <v>1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0.20712312271326666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0.20712312271326666</v>
      </c>
    </row>
    <row r="6680" spans="1:31" x14ac:dyDescent="0.25">
      <c r="A6680">
        <v>2356744</v>
      </c>
      <c r="B6680">
        <v>1</v>
      </c>
      <c r="C6680" t="s">
        <v>80</v>
      </c>
      <c r="D6680" t="s">
        <v>105</v>
      </c>
      <c r="E6680" t="s">
        <v>166</v>
      </c>
      <c r="F6680" t="s">
        <v>19061</v>
      </c>
      <c r="G6680" t="s">
        <v>244</v>
      </c>
      <c r="H6680" t="s">
        <v>135</v>
      </c>
      <c r="I6680" t="s">
        <v>136</v>
      </c>
      <c r="J6680" t="s">
        <v>137</v>
      </c>
      <c r="K6680" t="s">
        <v>245</v>
      </c>
      <c r="L6680" t="s">
        <v>19062</v>
      </c>
      <c r="M6680" t="s">
        <v>19063</v>
      </c>
      <c r="N6680">
        <v>6.3197222220000002</v>
      </c>
      <c r="O6680">
        <v>0</v>
      </c>
      <c r="P6680">
        <v>446</v>
      </c>
      <c r="Q6680">
        <v>0</v>
      </c>
      <c r="R6680">
        <v>29</v>
      </c>
      <c r="S6680">
        <v>10</v>
      </c>
      <c r="T6680">
        <v>65</v>
      </c>
      <c r="U6680">
        <v>7</v>
      </c>
      <c r="V6680">
        <v>0</v>
      </c>
      <c r="W6680">
        <v>0</v>
      </c>
      <c r="X6680">
        <v>1233.0285185467637</v>
      </c>
      <c r="Y6680">
        <v>0</v>
      </c>
      <c r="Z6680">
        <v>200.34915639550329</v>
      </c>
      <c r="AA6680">
        <v>953.9108943240924</v>
      </c>
      <c r="AB6680">
        <v>665.9254430271684</v>
      </c>
      <c r="AC6680">
        <v>2965.2277823497093</v>
      </c>
      <c r="AD6680">
        <v>0</v>
      </c>
      <c r="AE6680">
        <v>6018.4417946432368</v>
      </c>
    </row>
    <row r="6681" spans="1:31" x14ac:dyDescent="0.25">
      <c r="A6681">
        <v>2356681</v>
      </c>
      <c r="B6681">
        <v>1</v>
      </c>
      <c r="C6681" t="s">
        <v>81</v>
      </c>
      <c r="D6681" t="s">
        <v>117</v>
      </c>
      <c r="E6681" t="s">
        <v>166</v>
      </c>
      <c r="F6681" t="s">
        <v>19064</v>
      </c>
      <c r="G6681" t="s">
        <v>168</v>
      </c>
      <c r="H6681" t="s">
        <v>135</v>
      </c>
      <c r="I6681" t="s">
        <v>136</v>
      </c>
      <c r="J6681" t="s">
        <v>137</v>
      </c>
      <c r="K6681" t="s">
        <v>138</v>
      </c>
      <c r="L6681" t="s">
        <v>19065</v>
      </c>
      <c r="M6681" t="s">
        <v>19066</v>
      </c>
      <c r="N6681">
        <v>0.14111111100000001</v>
      </c>
      <c r="O6681">
        <v>1</v>
      </c>
      <c r="P6681">
        <v>2403</v>
      </c>
      <c r="Q6681">
        <v>38</v>
      </c>
      <c r="R6681">
        <v>83</v>
      </c>
      <c r="S6681">
        <v>19</v>
      </c>
      <c r="T6681">
        <v>231</v>
      </c>
      <c r="U6681">
        <v>8</v>
      </c>
      <c r="V6681">
        <v>1</v>
      </c>
      <c r="W6681">
        <v>3.0448997193211109E-2</v>
      </c>
      <c r="X6681">
        <v>40.484809290867936</v>
      </c>
      <c r="Y6681">
        <v>39.076944800471203</v>
      </c>
      <c r="Z6681">
        <v>8.9638630232651089</v>
      </c>
      <c r="AA6681">
        <v>7.4261381366386505</v>
      </c>
      <c r="AB6681">
        <v>10.737331164812685</v>
      </c>
      <c r="AC6681">
        <v>59.021062925967016</v>
      </c>
      <c r="AD6681">
        <v>0.20276262124559999</v>
      </c>
      <c r="AE6681">
        <v>165.9433609604614</v>
      </c>
    </row>
    <row r="6682" spans="1:31" x14ac:dyDescent="0.25">
      <c r="A6682">
        <v>2356687</v>
      </c>
      <c r="B6682">
        <v>1</v>
      </c>
      <c r="C6682" t="s">
        <v>80</v>
      </c>
      <c r="D6682" t="s">
        <v>101</v>
      </c>
      <c r="E6682" t="s">
        <v>166</v>
      </c>
      <c r="F6682" t="s">
        <v>3896</v>
      </c>
      <c r="G6682" t="s">
        <v>1116</v>
      </c>
      <c r="H6682" t="s">
        <v>135</v>
      </c>
      <c r="I6682" t="s">
        <v>136</v>
      </c>
      <c r="J6682" t="s">
        <v>137</v>
      </c>
      <c r="K6682" t="s">
        <v>138</v>
      </c>
      <c r="L6682" t="s">
        <v>19067</v>
      </c>
      <c r="M6682" t="s">
        <v>19068</v>
      </c>
      <c r="N6682">
        <v>3.9302777770000001</v>
      </c>
      <c r="O6682">
        <v>0</v>
      </c>
      <c r="P6682">
        <v>262</v>
      </c>
      <c r="Q6682">
        <v>0</v>
      </c>
      <c r="R6682">
        <v>0</v>
      </c>
      <c r="S6682">
        <v>2</v>
      </c>
      <c r="T6682">
        <v>104</v>
      </c>
      <c r="U6682">
        <v>0</v>
      </c>
      <c r="V6682">
        <v>0</v>
      </c>
      <c r="W6682">
        <v>0</v>
      </c>
      <c r="X6682">
        <v>236.14632647725733</v>
      </c>
      <c r="Y6682">
        <v>0</v>
      </c>
      <c r="Z6682">
        <v>0</v>
      </c>
      <c r="AA6682">
        <v>34.441013008074201</v>
      </c>
      <c r="AB6682">
        <v>238.28364346038524</v>
      </c>
      <c r="AC6682">
        <v>0</v>
      </c>
      <c r="AD6682">
        <v>0</v>
      </c>
      <c r="AE6682">
        <v>508.87098294571678</v>
      </c>
    </row>
    <row r="6683" spans="1:31" x14ac:dyDescent="0.25">
      <c r="A6683">
        <v>2356784</v>
      </c>
      <c r="B6683">
        <v>1</v>
      </c>
      <c r="C6683" t="s">
        <v>80</v>
      </c>
      <c r="D6683" t="s">
        <v>98</v>
      </c>
      <c r="E6683" t="s">
        <v>225</v>
      </c>
      <c r="F6683" t="s">
        <v>19069</v>
      </c>
      <c r="G6683" t="s">
        <v>219</v>
      </c>
      <c r="H6683" t="s">
        <v>151</v>
      </c>
      <c r="I6683" t="s">
        <v>136</v>
      </c>
      <c r="J6683" t="s">
        <v>137</v>
      </c>
      <c r="K6683" t="s">
        <v>138</v>
      </c>
      <c r="L6683" t="s">
        <v>19070</v>
      </c>
      <c r="M6683" t="s">
        <v>19071</v>
      </c>
      <c r="N6683">
        <v>1.34</v>
      </c>
      <c r="O6683">
        <v>0</v>
      </c>
      <c r="P6683">
        <v>8</v>
      </c>
      <c r="Q6683">
        <v>0</v>
      </c>
      <c r="R6683">
        <v>8</v>
      </c>
      <c r="S6683">
        <v>0</v>
      </c>
      <c r="T6683">
        <v>6</v>
      </c>
      <c r="U6683">
        <v>0</v>
      </c>
      <c r="V6683">
        <v>0</v>
      </c>
      <c r="W6683">
        <v>0</v>
      </c>
      <c r="X6683">
        <v>2.9368838385784071</v>
      </c>
      <c r="Y6683">
        <v>0</v>
      </c>
      <c r="Z6683">
        <v>20.633166090966398</v>
      </c>
      <c r="AA6683">
        <v>0</v>
      </c>
      <c r="AB6683">
        <v>5.2510133015660916</v>
      </c>
      <c r="AC6683">
        <v>0</v>
      </c>
      <c r="AD6683">
        <v>0</v>
      </c>
      <c r="AE6683">
        <v>28.821063231110898</v>
      </c>
    </row>
    <row r="6684" spans="1:31" x14ac:dyDescent="0.25">
      <c r="A6684">
        <v>2357139</v>
      </c>
      <c r="B6684">
        <v>1</v>
      </c>
      <c r="C6684" t="s">
        <v>80</v>
      </c>
      <c r="D6684" t="s">
        <v>108</v>
      </c>
      <c r="E6684" t="s">
        <v>225</v>
      </c>
      <c r="F6684" t="s">
        <v>19072</v>
      </c>
      <c r="G6684" t="s">
        <v>219</v>
      </c>
      <c r="H6684" t="s">
        <v>151</v>
      </c>
      <c r="I6684" t="s">
        <v>136</v>
      </c>
      <c r="J6684" t="s">
        <v>137</v>
      </c>
      <c r="K6684" t="s">
        <v>138</v>
      </c>
      <c r="L6684" t="s">
        <v>19073</v>
      </c>
      <c r="M6684" t="s">
        <v>19074</v>
      </c>
      <c r="N6684">
        <v>0.90416666599999995</v>
      </c>
      <c r="O6684">
        <v>0</v>
      </c>
      <c r="P6684">
        <v>16</v>
      </c>
      <c r="Q6684">
        <v>0</v>
      </c>
      <c r="R6684">
        <v>4</v>
      </c>
      <c r="S6684">
        <v>0</v>
      </c>
      <c r="T6684">
        <v>7</v>
      </c>
      <c r="U6684">
        <v>0</v>
      </c>
      <c r="V6684">
        <v>0</v>
      </c>
      <c r="W6684">
        <v>0</v>
      </c>
      <c r="X6684">
        <v>2.8144043520340127</v>
      </c>
      <c r="Y6684">
        <v>0</v>
      </c>
      <c r="Z6684">
        <v>0.14724541002220001</v>
      </c>
      <c r="AA6684">
        <v>0</v>
      </c>
      <c r="AB6684">
        <v>0.46915898694571667</v>
      </c>
      <c r="AC6684">
        <v>0</v>
      </c>
      <c r="AD6684">
        <v>0</v>
      </c>
      <c r="AE6684">
        <v>3.4308087490019297</v>
      </c>
    </row>
    <row r="6685" spans="1:31" x14ac:dyDescent="0.25">
      <c r="A6685">
        <v>2356807</v>
      </c>
      <c r="B6685">
        <v>1</v>
      </c>
      <c r="C6685" t="s">
        <v>80</v>
      </c>
      <c r="D6685" t="s">
        <v>104</v>
      </c>
      <c r="E6685" t="s">
        <v>171</v>
      </c>
      <c r="F6685" t="s">
        <v>5388</v>
      </c>
      <c r="G6685" t="s">
        <v>252</v>
      </c>
      <c r="H6685" t="s">
        <v>135</v>
      </c>
      <c r="I6685" t="s">
        <v>136</v>
      </c>
      <c r="J6685" t="s">
        <v>137</v>
      </c>
      <c r="K6685" t="s">
        <v>245</v>
      </c>
      <c r="L6685" t="s">
        <v>19075</v>
      </c>
      <c r="M6685" t="s">
        <v>19076</v>
      </c>
      <c r="N6685">
        <v>5.0066666660000001</v>
      </c>
      <c r="O6685">
        <v>4</v>
      </c>
      <c r="P6685">
        <v>25</v>
      </c>
      <c r="Q6685">
        <v>25</v>
      </c>
      <c r="R6685">
        <v>41</v>
      </c>
      <c r="S6685">
        <v>10</v>
      </c>
      <c r="T6685">
        <v>23</v>
      </c>
      <c r="U6685">
        <v>0</v>
      </c>
      <c r="V6685">
        <v>0</v>
      </c>
      <c r="W6685">
        <v>11.642418000998923</v>
      </c>
      <c r="X6685">
        <v>39.478207869670818</v>
      </c>
      <c r="Y6685">
        <v>243.00591474860764</v>
      </c>
      <c r="Z6685">
        <v>368.15559459080851</v>
      </c>
      <c r="AA6685">
        <v>69.550865018584233</v>
      </c>
      <c r="AB6685">
        <v>80.282840143061549</v>
      </c>
      <c r="AC6685">
        <v>0</v>
      </c>
      <c r="AD6685">
        <v>0</v>
      </c>
      <c r="AE6685">
        <v>812.11584037173168</v>
      </c>
    </row>
    <row r="6686" spans="1:31" x14ac:dyDescent="0.25">
      <c r="A6686">
        <v>2357162</v>
      </c>
      <c r="B6686">
        <v>1</v>
      </c>
      <c r="C6686" t="s">
        <v>81</v>
      </c>
      <c r="D6686" t="s">
        <v>118</v>
      </c>
      <c r="E6686" t="s">
        <v>225</v>
      </c>
      <c r="F6686" t="s">
        <v>8135</v>
      </c>
      <c r="G6686" t="s">
        <v>219</v>
      </c>
      <c r="H6686" t="s">
        <v>151</v>
      </c>
      <c r="I6686" t="s">
        <v>136</v>
      </c>
      <c r="J6686" t="s">
        <v>137</v>
      </c>
      <c r="K6686" t="s">
        <v>138</v>
      </c>
      <c r="L6686" t="s">
        <v>19077</v>
      </c>
      <c r="M6686" t="s">
        <v>19078</v>
      </c>
      <c r="N6686">
        <v>0.70722222199999996</v>
      </c>
      <c r="O6686">
        <v>0</v>
      </c>
      <c r="P6686">
        <v>45</v>
      </c>
      <c r="Q6686">
        <v>0</v>
      </c>
      <c r="R6686">
        <v>12</v>
      </c>
      <c r="S6686">
        <v>0</v>
      </c>
      <c r="T6686">
        <v>1</v>
      </c>
      <c r="U6686">
        <v>0</v>
      </c>
      <c r="V6686">
        <v>0</v>
      </c>
      <c r="W6686">
        <v>0</v>
      </c>
      <c r="X6686">
        <v>8.2027484553991599</v>
      </c>
      <c r="Y6686">
        <v>0</v>
      </c>
      <c r="Z6686">
        <v>17.141271804949984</v>
      </c>
      <c r="AA6686">
        <v>0</v>
      </c>
      <c r="AB6686">
        <v>0.36489429606725504</v>
      </c>
      <c r="AC6686">
        <v>0</v>
      </c>
      <c r="AD6686">
        <v>0</v>
      </c>
      <c r="AE6686">
        <v>25.708914556416399</v>
      </c>
    </row>
    <row r="6687" spans="1:31" x14ac:dyDescent="0.25">
      <c r="A6687">
        <v>2356853</v>
      </c>
      <c r="B6687">
        <v>1</v>
      </c>
      <c r="C6687" t="s">
        <v>80</v>
      </c>
      <c r="D6687" t="s">
        <v>84</v>
      </c>
      <c r="E6687" t="s">
        <v>148</v>
      </c>
      <c r="F6687" t="s">
        <v>19079</v>
      </c>
      <c r="G6687" t="s">
        <v>240</v>
      </c>
      <c r="H6687" t="s">
        <v>151</v>
      </c>
      <c r="I6687" t="s">
        <v>136</v>
      </c>
      <c r="J6687" t="s">
        <v>137</v>
      </c>
      <c r="K6687" t="s">
        <v>138</v>
      </c>
      <c r="L6687" t="s">
        <v>19080</v>
      </c>
      <c r="M6687" t="s">
        <v>19081</v>
      </c>
      <c r="N6687">
        <v>6.4769444439999999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1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0.37955066951782945</v>
      </c>
      <c r="AC6687">
        <v>0</v>
      </c>
      <c r="AD6687">
        <v>0</v>
      </c>
      <c r="AE6687">
        <v>0.37955066951782945</v>
      </c>
    </row>
    <row r="6688" spans="1:31" x14ac:dyDescent="0.25">
      <c r="A6688">
        <v>2357145</v>
      </c>
      <c r="B6688">
        <v>1</v>
      </c>
      <c r="C6688" t="s">
        <v>81</v>
      </c>
      <c r="D6688" t="s">
        <v>116</v>
      </c>
      <c r="E6688" t="s">
        <v>225</v>
      </c>
      <c r="F6688" t="s">
        <v>3820</v>
      </c>
      <c r="G6688" t="s">
        <v>3821</v>
      </c>
      <c r="H6688" t="s">
        <v>151</v>
      </c>
      <c r="I6688" t="s">
        <v>136</v>
      </c>
      <c r="J6688" t="s">
        <v>137</v>
      </c>
      <c r="K6688" t="s">
        <v>138</v>
      </c>
      <c r="L6688" t="s">
        <v>19082</v>
      </c>
      <c r="M6688" t="s">
        <v>19083</v>
      </c>
      <c r="N6688">
        <v>0.86138888800000002</v>
      </c>
      <c r="O6688">
        <v>0</v>
      </c>
      <c r="P6688">
        <v>4</v>
      </c>
      <c r="Q6688">
        <v>0</v>
      </c>
      <c r="R6688">
        <v>6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1.8197850041244297</v>
      </c>
      <c r="Y6688">
        <v>0</v>
      </c>
      <c r="Z6688">
        <v>9.7053717387725396</v>
      </c>
      <c r="AA6688">
        <v>0</v>
      </c>
      <c r="AB6688">
        <v>0</v>
      </c>
      <c r="AC6688">
        <v>0</v>
      </c>
      <c r="AD6688">
        <v>0</v>
      </c>
      <c r="AE6688">
        <v>11.52515674289697</v>
      </c>
    </row>
    <row r="6689" spans="1:31" x14ac:dyDescent="0.25">
      <c r="A6689">
        <v>2356767</v>
      </c>
      <c r="B6689">
        <v>1</v>
      </c>
      <c r="C6689" t="s">
        <v>80</v>
      </c>
      <c r="D6689" t="s">
        <v>107</v>
      </c>
      <c r="E6689" t="s">
        <v>132</v>
      </c>
      <c r="F6689" t="s">
        <v>19084</v>
      </c>
      <c r="G6689" t="s">
        <v>244</v>
      </c>
      <c r="H6689" t="s">
        <v>135</v>
      </c>
      <c r="I6689" t="s">
        <v>136</v>
      </c>
      <c r="J6689" t="s">
        <v>137</v>
      </c>
      <c r="K6689" t="s">
        <v>245</v>
      </c>
      <c r="L6689" t="s">
        <v>19085</v>
      </c>
      <c r="M6689" t="s">
        <v>19086</v>
      </c>
      <c r="N6689">
        <v>1.744722222</v>
      </c>
      <c r="O6689">
        <v>0</v>
      </c>
      <c r="P6689">
        <v>84</v>
      </c>
      <c r="Q6689">
        <v>0</v>
      </c>
      <c r="R6689">
        <v>1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39.393681238830375</v>
      </c>
      <c r="Y6689">
        <v>0</v>
      </c>
      <c r="Z6689">
        <v>1.1189789639974201</v>
      </c>
      <c r="AA6689">
        <v>0</v>
      </c>
      <c r="AB6689">
        <v>0</v>
      </c>
      <c r="AC6689">
        <v>0</v>
      </c>
      <c r="AD6689">
        <v>0</v>
      </c>
      <c r="AE6689">
        <v>40.512660202827796</v>
      </c>
    </row>
    <row r="6690" spans="1:31" x14ac:dyDescent="0.25">
      <c r="A6690">
        <v>2356913</v>
      </c>
      <c r="B6690">
        <v>1</v>
      </c>
      <c r="C6690" t="s">
        <v>80</v>
      </c>
      <c r="D6690" t="s">
        <v>93</v>
      </c>
      <c r="E6690" t="s">
        <v>154</v>
      </c>
      <c r="F6690" t="s">
        <v>19087</v>
      </c>
      <c r="G6690" t="s">
        <v>299</v>
      </c>
      <c r="H6690" t="s">
        <v>151</v>
      </c>
      <c r="I6690" t="s">
        <v>136</v>
      </c>
      <c r="J6690" t="s">
        <v>137</v>
      </c>
      <c r="K6690" t="s">
        <v>138</v>
      </c>
      <c r="L6690" t="s">
        <v>19088</v>
      </c>
      <c r="M6690" t="s">
        <v>19089</v>
      </c>
      <c r="N6690">
        <v>13.428333332999999</v>
      </c>
      <c r="O6690">
        <v>0</v>
      </c>
      <c r="P6690">
        <v>0</v>
      </c>
      <c r="Q6690">
        <v>0</v>
      </c>
      <c r="R6690">
        <v>1</v>
      </c>
      <c r="S6690">
        <v>0</v>
      </c>
      <c r="T6690">
        <v>3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244.72640939616997</v>
      </c>
      <c r="AC6690">
        <v>0</v>
      </c>
      <c r="AD6690">
        <v>0</v>
      </c>
      <c r="AE6690">
        <v>244.72640939616997</v>
      </c>
    </row>
    <row r="6691" spans="1:31" x14ac:dyDescent="0.25">
      <c r="A6691">
        <v>2356747</v>
      </c>
      <c r="B6691">
        <v>1</v>
      </c>
      <c r="C6691" t="s">
        <v>80</v>
      </c>
      <c r="D6691" t="s">
        <v>94</v>
      </c>
      <c r="E6691" t="s">
        <v>132</v>
      </c>
      <c r="F6691" t="s">
        <v>19090</v>
      </c>
      <c r="G6691" t="s">
        <v>328</v>
      </c>
      <c r="H6691" t="s">
        <v>135</v>
      </c>
      <c r="I6691" t="s">
        <v>136</v>
      </c>
      <c r="J6691" t="s">
        <v>137</v>
      </c>
      <c r="K6691" t="s">
        <v>245</v>
      </c>
      <c r="L6691" t="s">
        <v>19091</v>
      </c>
      <c r="M6691" t="s">
        <v>19092</v>
      </c>
      <c r="N6691">
        <v>0.18222222199999999</v>
      </c>
      <c r="O6691">
        <v>0</v>
      </c>
      <c r="P6691">
        <v>250</v>
      </c>
      <c r="Q6691">
        <v>0</v>
      </c>
      <c r="R6691">
        <v>3</v>
      </c>
      <c r="S6691">
        <v>0</v>
      </c>
      <c r="T6691">
        <v>15</v>
      </c>
      <c r="U6691">
        <v>0</v>
      </c>
      <c r="V6691">
        <v>0</v>
      </c>
      <c r="W6691">
        <v>0</v>
      </c>
      <c r="X6691">
        <v>11.421268240065316</v>
      </c>
      <c r="Y6691">
        <v>0</v>
      </c>
      <c r="Z6691">
        <v>0.1610461761468889</v>
      </c>
      <c r="AA6691">
        <v>0</v>
      </c>
      <c r="AB6691">
        <v>2.1007361619076002</v>
      </c>
      <c r="AC6691">
        <v>0</v>
      </c>
      <c r="AD6691">
        <v>0</v>
      </c>
      <c r="AE6691">
        <v>13.683050578119806</v>
      </c>
    </row>
    <row r="6692" spans="1:31" x14ac:dyDescent="0.25">
      <c r="A6692">
        <v>2356790</v>
      </c>
      <c r="B6692">
        <v>1</v>
      </c>
      <c r="C6692" t="s">
        <v>80</v>
      </c>
      <c r="D6692" t="s">
        <v>83</v>
      </c>
      <c r="E6692" t="s">
        <v>225</v>
      </c>
      <c r="F6692" t="s">
        <v>19093</v>
      </c>
      <c r="G6692" t="s">
        <v>156</v>
      </c>
      <c r="H6692" t="s">
        <v>151</v>
      </c>
      <c r="I6692" t="s">
        <v>136</v>
      </c>
      <c r="J6692" t="s">
        <v>137</v>
      </c>
      <c r="K6692" t="s">
        <v>138</v>
      </c>
      <c r="L6692" t="s">
        <v>19094</v>
      </c>
      <c r="M6692" t="s">
        <v>19095</v>
      </c>
      <c r="N6692">
        <v>0.84055555500000001</v>
      </c>
      <c r="O6692">
        <v>0</v>
      </c>
      <c r="P6692">
        <v>147</v>
      </c>
      <c r="Q6692">
        <v>0</v>
      </c>
      <c r="R6692">
        <v>0</v>
      </c>
      <c r="S6692">
        <v>0</v>
      </c>
      <c r="T6692">
        <v>8</v>
      </c>
      <c r="U6692">
        <v>0</v>
      </c>
      <c r="V6692">
        <v>0</v>
      </c>
      <c r="W6692">
        <v>0</v>
      </c>
      <c r="X6692">
        <v>35.149343837975529</v>
      </c>
      <c r="Y6692">
        <v>0</v>
      </c>
      <c r="Z6692">
        <v>0</v>
      </c>
      <c r="AA6692">
        <v>0</v>
      </c>
      <c r="AB6692">
        <v>2.4592591800126375</v>
      </c>
      <c r="AC6692">
        <v>0</v>
      </c>
      <c r="AD6692">
        <v>0</v>
      </c>
      <c r="AE6692">
        <v>37.608603017988166</v>
      </c>
    </row>
    <row r="6693" spans="1:31" x14ac:dyDescent="0.25">
      <c r="A6693">
        <v>2356684</v>
      </c>
      <c r="B6693">
        <v>1</v>
      </c>
      <c r="C6693" t="s">
        <v>80</v>
      </c>
      <c r="D6693" t="s">
        <v>103</v>
      </c>
      <c r="E6693" t="s">
        <v>171</v>
      </c>
      <c r="F6693" t="s">
        <v>2110</v>
      </c>
      <c r="G6693" t="s">
        <v>168</v>
      </c>
      <c r="H6693" t="s">
        <v>135</v>
      </c>
      <c r="I6693" t="s">
        <v>136</v>
      </c>
      <c r="J6693" t="s">
        <v>137</v>
      </c>
      <c r="K6693" t="s">
        <v>138</v>
      </c>
      <c r="L6693" t="s">
        <v>19096</v>
      </c>
      <c r="M6693" t="s">
        <v>19097</v>
      </c>
      <c r="N6693">
        <v>0.68388888800000003</v>
      </c>
      <c r="O6693">
        <v>0</v>
      </c>
      <c r="P6693">
        <v>292</v>
      </c>
      <c r="Q6693">
        <v>38</v>
      </c>
      <c r="R6693">
        <v>5</v>
      </c>
      <c r="S6693">
        <v>7</v>
      </c>
      <c r="T6693">
        <v>18</v>
      </c>
      <c r="U6693">
        <v>0</v>
      </c>
      <c r="V6693">
        <v>0</v>
      </c>
      <c r="W6693">
        <v>0</v>
      </c>
      <c r="X6693">
        <v>45.06450628994682</v>
      </c>
      <c r="Y6693">
        <v>373.8611459581191</v>
      </c>
      <c r="Z6693">
        <v>4.7759439918389983</v>
      </c>
      <c r="AA6693">
        <v>22.863890163676622</v>
      </c>
      <c r="AB6693">
        <v>15.417106857579141</v>
      </c>
      <c r="AC6693">
        <v>0</v>
      </c>
      <c r="AD6693">
        <v>0</v>
      </c>
      <c r="AE6693">
        <v>461.98259326116067</v>
      </c>
    </row>
    <row r="6694" spans="1:31" x14ac:dyDescent="0.25">
      <c r="A6694">
        <v>2356827</v>
      </c>
      <c r="B6694">
        <v>1</v>
      </c>
      <c r="C6694" t="s">
        <v>80</v>
      </c>
      <c r="D6694" t="s">
        <v>92</v>
      </c>
      <c r="E6694" t="s">
        <v>148</v>
      </c>
      <c r="F6694" t="s">
        <v>19098</v>
      </c>
      <c r="G6694" t="s">
        <v>160</v>
      </c>
      <c r="H6694" t="s">
        <v>151</v>
      </c>
      <c r="I6694" t="s">
        <v>136</v>
      </c>
      <c r="J6694" t="s">
        <v>137</v>
      </c>
      <c r="K6694" t="s">
        <v>138</v>
      </c>
      <c r="L6694" t="s">
        <v>19099</v>
      </c>
      <c r="M6694" t="s">
        <v>19100</v>
      </c>
      <c r="N6694">
        <v>1.750277777</v>
      </c>
      <c r="O6694">
        <v>0</v>
      </c>
      <c r="P6694">
        <v>1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0.69591486762415333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0.69591486762415333</v>
      </c>
    </row>
    <row r="6695" spans="1:31" x14ac:dyDescent="0.25">
      <c r="A6695">
        <v>2356933</v>
      </c>
      <c r="B6695">
        <v>1</v>
      </c>
      <c r="C6695" t="s">
        <v>80</v>
      </c>
      <c r="D6695" t="s">
        <v>83</v>
      </c>
      <c r="E6695" t="s">
        <v>225</v>
      </c>
      <c r="F6695" t="s">
        <v>19101</v>
      </c>
      <c r="G6695" t="s">
        <v>3821</v>
      </c>
      <c r="H6695" t="s">
        <v>151</v>
      </c>
      <c r="I6695" t="s">
        <v>136</v>
      </c>
      <c r="J6695" t="s">
        <v>137</v>
      </c>
      <c r="K6695" t="s">
        <v>138</v>
      </c>
      <c r="L6695" t="s">
        <v>19102</v>
      </c>
      <c r="M6695" t="s">
        <v>19103</v>
      </c>
      <c r="N6695">
        <v>2.0724999999999998</v>
      </c>
      <c r="O6695">
        <v>0</v>
      </c>
      <c r="P6695">
        <v>204</v>
      </c>
      <c r="Q6695">
        <v>0</v>
      </c>
      <c r="R6695">
        <v>0</v>
      </c>
      <c r="S6695">
        <v>0</v>
      </c>
      <c r="T6695">
        <v>1</v>
      </c>
      <c r="U6695">
        <v>0</v>
      </c>
      <c r="V6695">
        <v>0</v>
      </c>
      <c r="W6695">
        <v>0</v>
      </c>
      <c r="X6695">
        <v>151.21935356308285</v>
      </c>
      <c r="Y6695">
        <v>0</v>
      </c>
      <c r="Z6695">
        <v>0</v>
      </c>
      <c r="AA6695">
        <v>0</v>
      </c>
      <c r="AB6695">
        <v>0.11346476788122861</v>
      </c>
      <c r="AC6695">
        <v>0</v>
      </c>
      <c r="AD6695">
        <v>0</v>
      </c>
      <c r="AE6695">
        <v>151.33281833096407</v>
      </c>
    </row>
    <row r="6696" spans="1:31" x14ac:dyDescent="0.25">
      <c r="A6696">
        <v>2357211</v>
      </c>
      <c r="B6696">
        <v>1</v>
      </c>
      <c r="C6696" t="s">
        <v>81</v>
      </c>
      <c r="D6696" t="s">
        <v>112</v>
      </c>
      <c r="E6696" t="s">
        <v>132</v>
      </c>
      <c r="F6696" t="s">
        <v>19104</v>
      </c>
      <c r="G6696" t="s">
        <v>2879</v>
      </c>
      <c r="H6696" t="s">
        <v>135</v>
      </c>
      <c r="I6696" t="s">
        <v>136</v>
      </c>
      <c r="J6696" t="s">
        <v>137</v>
      </c>
      <c r="K6696" t="s">
        <v>138</v>
      </c>
      <c r="L6696" t="s">
        <v>19105</v>
      </c>
      <c r="M6696" t="s">
        <v>19106</v>
      </c>
      <c r="N6696">
        <v>0.29944444399999998</v>
      </c>
      <c r="O6696">
        <v>0</v>
      </c>
      <c r="P6696">
        <v>17</v>
      </c>
      <c r="Q6696">
        <v>0</v>
      </c>
      <c r="R6696">
        <v>45</v>
      </c>
      <c r="S6696">
        <v>0</v>
      </c>
      <c r="T6696">
        <v>1</v>
      </c>
      <c r="U6696">
        <v>0</v>
      </c>
      <c r="V6696">
        <v>0</v>
      </c>
      <c r="W6696">
        <v>0</v>
      </c>
      <c r="X6696">
        <v>2.285203605131592</v>
      </c>
      <c r="Y6696">
        <v>0</v>
      </c>
      <c r="Z6696">
        <v>14.601254880296377</v>
      </c>
      <c r="AA6696">
        <v>0</v>
      </c>
      <c r="AB6696">
        <v>0.43189809572486104</v>
      </c>
      <c r="AC6696">
        <v>0</v>
      </c>
      <c r="AD6696">
        <v>0</v>
      </c>
      <c r="AE6696">
        <v>17.31835658115283</v>
      </c>
    </row>
    <row r="6697" spans="1:31" x14ac:dyDescent="0.25">
      <c r="A6697">
        <v>2356879</v>
      </c>
      <c r="B6697">
        <v>1</v>
      </c>
      <c r="C6697" t="s">
        <v>80</v>
      </c>
      <c r="D6697" t="s">
        <v>93</v>
      </c>
      <c r="E6697" t="s">
        <v>148</v>
      </c>
      <c r="F6697" t="s">
        <v>19107</v>
      </c>
      <c r="G6697" t="s">
        <v>156</v>
      </c>
      <c r="H6697" t="s">
        <v>151</v>
      </c>
      <c r="I6697" t="s">
        <v>136</v>
      </c>
      <c r="J6697" t="s">
        <v>137</v>
      </c>
      <c r="K6697" t="s">
        <v>138</v>
      </c>
      <c r="L6697" t="s">
        <v>19108</v>
      </c>
      <c r="M6697" t="s">
        <v>19109</v>
      </c>
      <c r="N6697">
        <v>7.6749999999999998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1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0.55995940592783333</v>
      </c>
      <c r="AC6697">
        <v>0</v>
      </c>
      <c r="AD6697">
        <v>0</v>
      </c>
      <c r="AE6697">
        <v>0.55995940592783333</v>
      </c>
    </row>
    <row r="6698" spans="1:31" x14ac:dyDescent="0.25">
      <c r="A6698">
        <v>2356902</v>
      </c>
      <c r="B6698">
        <v>1</v>
      </c>
      <c r="C6698" t="s">
        <v>80</v>
      </c>
      <c r="D6698" t="s">
        <v>90</v>
      </c>
      <c r="E6698" t="s">
        <v>148</v>
      </c>
      <c r="F6698" t="s">
        <v>19110</v>
      </c>
      <c r="G6698" t="s">
        <v>150</v>
      </c>
      <c r="H6698" t="s">
        <v>151</v>
      </c>
      <c r="I6698" t="s">
        <v>136</v>
      </c>
      <c r="J6698" t="s">
        <v>137</v>
      </c>
      <c r="K6698" t="s">
        <v>138</v>
      </c>
      <c r="L6698" t="s">
        <v>19111</v>
      </c>
      <c r="M6698" t="s">
        <v>19112</v>
      </c>
      <c r="N6698">
        <v>1.108333333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1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19.153528673526328</v>
      </c>
      <c r="AC6698">
        <v>0</v>
      </c>
      <c r="AD6698">
        <v>0</v>
      </c>
      <c r="AE6698">
        <v>19.153528673526328</v>
      </c>
    </row>
    <row r="6699" spans="1:31" x14ac:dyDescent="0.25">
      <c r="A6699">
        <v>2357048</v>
      </c>
      <c r="B6699">
        <v>1</v>
      </c>
      <c r="C6699" t="s">
        <v>81</v>
      </c>
      <c r="D6699" t="s">
        <v>119</v>
      </c>
      <c r="E6699" t="s">
        <v>166</v>
      </c>
      <c r="F6699" t="s">
        <v>2019</v>
      </c>
      <c r="G6699" t="s">
        <v>168</v>
      </c>
      <c r="H6699" t="s">
        <v>135</v>
      </c>
      <c r="I6699" t="s">
        <v>653</v>
      </c>
      <c r="J6699" t="s">
        <v>137</v>
      </c>
      <c r="K6699" t="s">
        <v>138</v>
      </c>
      <c r="L6699" t="s">
        <v>19113</v>
      </c>
      <c r="M6699" t="s">
        <v>19114</v>
      </c>
      <c r="N6699">
        <v>3.3333333E-2</v>
      </c>
      <c r="O6699">
        <v>0</v>
      </c>
      <c r="P6699">
        <v>1007</v>
      </c>
      <c r="Q6699">
        <v>18</v>
      </c>
      <c r="R6699">
        <v>241</v>
      </c>
      <c r="S6699">
        <v>3</v>
      </c>
      <c r="T6699">
        <v>64</v>
      </c>
      <c r="U6699">
        <v>0</v>
      </c>
      <c r="V6699">
        <v>0</v>
      </c>
      <c r="W6699">
        <v>0</v>
      </c>
      <c r="X6699">
        <v>9.1912673797157449</v>
      </c>
      <c r="Y6699">
        <v>4.1675766417108004</v>
      </c>
      <c r="Z6699">
        <v>29.750251786013166</v>
      </c>
      <c r="AA6699">
        <v>0.23822290772499999</v>
      </c>
      <c r="AB6699">
        <v>1.6695311996515669</v>
      </c>
      <c r="AC6699">
        <v>0</v>
      </c>
      <c r="AD6699">
        <v>0</v>
      </c>
      <c r="AE6699">
        <v>45.016849914816284</v>
      </c>
    </row>
    <row r="6700" spans="1:31" x14ac:dyDescent="0.25">
      <c r="A6700">
        <v>2357148</v>
      </c>
      <c r="B6700">
        <v>1</v>
      </c>
      <c r="C6700" t="s">
        <v>81</v>
      </c>
      <c r="D6700" t="s">
        <v>113</v>
      </c>
      <c r="E6700" t="s">
        <v>148</v>
      </c>
      <c r="F6700" t="s">
        <v>19115</v>
      </c>
      <c r="G6700" t="s">
        <v>181</v>
      </c>
      <c r="H6700" t="s">
        <v>151</v>
      </c>
      <c r="I6700" t="s">
        <v>136</v>
      </c>
      <c r="J6700" t="s">
        <v>3</v>
      </c>
      <c r="K6700" t="s">
        <v>138</v>
      </c>
      <c r="L6700" t="s">
        <v>19116</v>
      </c>
      <c r="M6700" t="s">
        <v>19117</v>
      </c>
      <c r="N6700">
        <v>1.253333333</v>
      </c>
      <c r="O6700">
        <v>0</v>
      </c>
      <c r="P6700">
        <v>3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0.81150686422712004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0.81150686422712004</v>
      </c>
    </row>
    <row r="6701" spans="1:31" x14ac:dyDescent="0.25">
      <c r="A6701">
        <v>2356710</v>
      </c>
      <c r="B6701">
        <v>1</v>
      </c>
      <c r="C6701" t="s">
        <v>80</v>
      </c>
      <c r="D6701" t="s">
        <v>92</v>
      </c>
      <c r="E6701" t="s">
        <v>166</v>
      </c>
      <c r="F6701" t="s">
        <v>8782</v>
      </c>
      <c r="G6701" t="s">
        <v>168</v>
      </c>
      <c r="H6701" t="s">
        <v>135</v>
      </c>
      <c r="I6701" t="s">
        <v>136</v>
      </c>
      <c r="J6701" t="s">
        <v>137</v>
      </c>
      <c r="K6701" t="s">
        <v>138</v>
      </c>
      <c r="L6701" t="s">
        <v>19118</v>
      </c>
      <c r="M6701" t="s">
        <v>19119</v>
      </c>
      <c r="N6701">
        <v>0.32638888799999999</v>
      </c>
      <c r="O6701">
        <v>0</v>
      </c>
      <c r="P6701">
        <v>39</v>
      </c>
      <c r="Q6701">
        <v>0</v>
      </c>
      <c r="R6701">
        <v>1</v>
      </c>
      <c r="S6701">
        <v>0</v>
      </c>
      <c r="T6701">
        <v>21</v>
      </c>
      <c r="U6701">
        <v>0</v>
      </c>
      <c r="V6701">
        <v>0</v>
      </c>
      <c r="W6701">
        <v>0</v>
      </c>
      <c r="X6701">
        <v>15.917856900631584</v>
      </c>
      <c r="Y6701">
        <v>0</v>
      </c>
      <c r="Z6701">
        <v>0.85782276450243056</v>
      </c>
      <c r="AA6701">
        <v>0</v>
      </c>
      <c r="AB6701">
        <v>10.822655569626471</v>
      </c>
      <c r="AC6701">
        <v>0</v>
      </c>
      <c r="AD6701">
        <v>0</v>
      </c>
      <c r="AE6701">
        <v>27.598335234760484</v>
      </c>
    </row>
    <row r="6702" spans="1:31" x14ac:dyDescent="0.25">
      <c r="A6702">
        <v>2356793</v>
      </c>
      <c r="B6702">
        <v>1</v>
      </c>
      <c r="C6702" t="s">
        <v>80</v>
      </c>
      <c r="D6702" t="s">
        <v>94</v>
      </c>
      <c r="E6702" t="s">
        <v>132</v>
      </c>
      <c r="F6702" t="s">
        <v>19120</v>
      </c>
      <c r="G6702" t="s">
        <v>244</v>
      </c>
      <c r="H6702" t="s">
        <v>135</v>
      </c>
      <c r="I6702" t="s">
        <v>136</v>
      </c>
      <c r="J6702" t="s">
        <v>137</v>
      </c>
      <c r="K6702" t="s">
        <v>245</v>
      </c>
      <c r="L6702" t="s">
        <v>19121</v>
      </c>
      <c r="M6702" t="s">
        <v>19122</v>
      </c>
      <c r="N6702">
        <v>5.6677777770000004</v>
      </c>
      <c r="O6702">
        <v>0</v>
      </c>
      <c r="P6702">
        <v>75</v>
      </c>
      <c r="Q6702">
        <v>0</v>
      </c>
      <c r="R6702">
        <v>0</v>
      </c>
      <c r="S6702">
        <v>3</v>
      </c>
      <c r="T6702">
        <v>15</v>
      </c>
      <c r="U6702">
        <v>0</v>
      </c>
      <c r="V6702">
        <v>0</v>
      </c>
      <c r="W6702">
        <v>0</v>
      </c>
      <c r="X6702">
        <v>69.336594621377984</v>
      </c>
      <c r="Y6702">
        <v>0</v>
      </c>
      <c r="Z6702">
        <v>0</v>
      </c>
      <c r="AA6702">
        <v>34.61649840306162</v>
      </c>
      <c r="AB6702">
        <v>41.512488909391507</v>
      </c>
      <c r="AC6702">
        <v>0</v>
      </c>
      <c r="AD6702">
        <v>0</v>
      </c>
      <c r="AE6702">
        <v>145.46558193383112</v>
      </c>
    </row>
    <row r="6703" spans="1:31" x14ac:dyDescent="0.25">
      <c r="A6703">
        <v>2356799</v>
      </c>
      <c r="B6703">
        <v>1</v>
      </c>
      <c r="C6703" t="s">
        <v>80</v>
      </c>
      <c r="D6703" t="s">
        <v>104</v>
      </c>
      <c r="E6703" t="s">
        <v>148</v>
      </c>
      <c r="F6703" t="s">
        <v>18907</v>
      </c>
      <c r="G6703" t="s">
        <v>156</v>
      </c>
      <c r="H6703" t="s">
        <v>151</v>
      </c>
      <c r="I6703" t="s">
        <v>136</v>
      </c>
      <c r="J6703" t="s">
        <v>137</v>
      </c>
      <c r="K6703" t="s">
        <v>138</v>
      </c>
      <c r="L6703" t="s">
        <v>19123</v>
      </c>
      <c r="M6703" t="s">
        <v>19124</v>
      </c>
      <c r="N6703">
        <v>1.3761111109999999</v>
      </c>
      <c r="O6703">
        <v>0</v>
      </c>
      <c r="P6703">
        <v>1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0.35647625971562502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0.35647625971562502</v>
      </c>
    </row>
    <row r="6704" spans="1:31" x14ac:dyDescent="0.25">
      <c r="A6704">
        <v>2356965</v>
      </c>
      <c r="B6704">
        <v>1</v>
      </c>
      <c r="C6704" t="s">
        <v>80</v>
      </c>
      <c r="D6704" t="s">
        <v>90</v>
      </c>
      <c r="E6704" t="s">
        <v>148</v>
      </c>
      <c r="F6704" t="s">
        <v>19125</v>
      </c>
      <c r="G6704" t="s">
        <v>160</v>
      </c>
      <c r="H6704" t="s">
        <v>151</v>
      </c>
      <c r="I6704" t="s">
        <v>136</v>
      </c>
      <c r="J6704" t="s">
        <v>137</v>
      </c>
      <c r="K6704" t="s">
        <v>138</v>
      </c>
      <c r="L6704" t="s">
        <v>19126</v>
      </c>
      <c r="M6704" t="s">
        <v>19127</v>
      </c>
      <c r="N6704">
        <v>4.165</v>
      </c>
      <c r="O6704">
        <v>0</v>
      </c>
      <c r="P6704">
        <v>4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4.4469067068033699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4.4469067068033699</v>
      </c>
    </row>
    <row r="6705" spans="1:31" x14ac:dyDescent="0.25">
      <c r="A6705">
        <v>2356942</v>
      </c>
      <c r="B6705">
        <v>1</v>
      </c>
      <c r="C6705" t="s">
        <v>80</v>
      </c>
      <c r="D6705" t="s">
        <v>97</v>
      </c>
      <c r="E6705" t="s">
        <v>166</v>
      </c>
      <c r="F6705" t="s">
        <v>19128</v>
      </c>
      <c r="G6705" t="s">
        <v>244</v>
      </c>
      <c r="H6705" t="s">
        <v>135</v>
      </c>
      <c r="I6705" t="s">
        <v>136</v>
      </c>
      <c r="J6705" t="s">
        <v>137</v>
      </c>
      <c r="K6705" t="s">
        <v>245</v>
      </c>
      <c r="L6705" t="s">
        <v>19129</v>
      </c>
      <c r="M6705" t="s">
        <v>19130</v>
      </c>
      <c r="N6705">
        <v>0.80722222200000004</v>
      </c>
      <c r="O6705">
        <v>2</v>
      </c>
      <c r="P6705">
        <v>4558</v>
      </c>
      <c r="Q6705">
        <v>0</v>
      </c>
      <c r="R6705">
        <v>57</v>
      </c>
      <c r="S6705">
        <v>5</v>
      </c>
      <c r="T6705">
        <v>507</v>
      </c>
      <c r="U6705">
        <v>0</v>
      </c>
      <c r="V6705">
        <v>0</v>
      </c>
      <c r="W6705">
        <v>34.112956705452511</v>
      </c>
      <c r="X6705">
        <v>1450.824909111147</v>
      </c>
      <c r="Y6705">
        <v>0</v>
      </c>
      <c r="Z6705">
        <v>22.002307645414799</v>
      </c>
      <c r="AA6705">
        <v>146.26396875773676</v>
      </c>
      <c r="AB6705">
        <v>781.59552157530231</v>
      </c>
      <c r="AC6705">
        <v>0</v>
      </c>
      <c r="AD6705">
        <v>0</v>
      </c>
      <c r="AE6705">
        <v>2434.7996637950532</v>
      </c>
    </row>
    <row r="6706" spans="1:31" x14ac:dyDescent="0.25">
      <c r="A6706">
        <v>2356750</v>
      </c>
      <c r="B6706">
        <v>1</v>
      </c>
      <c r="C6706" t="s">
        <v>80</v>
      </c>
      <c r="D6706" t="s">
        <v>106</v>
      </c>
      <c r="E6706" t="s">
        <v>166</v>
      </c>
      <c r="F6706" t="s">
        <v>19131</v>
      </c>
      <c r="G6706" t="s">
        <v>244</v>
      </c>
      <c r="H6706" t="s">
        <v>135</v>
      </c>
      <c r="I6706" t="s">
        <v>136</v>
      </c>
      <c r="J6706" t="s">
        <v>137</v>
      </c>
      <c r="K6706" t="s">
        <v>245</v>
      </c>
      <c r="L6706" t="s">
        <v>19132</v>
      </c>
      <c r="M6706" t="s">
        <v>19133</v>
      </c>
      <c r="N6706">
        <v>5.8313888880000002</v>
      </c>
      <c r="O6706">
        <v>0</v>
      </c>
      <c r="P6706">
        <v>4161</v>
      </c>
      <c r="Q6706">
        <v>0</v>
      </c>
      <c r="R6706">
        <v>13</v>
      </c>
      <c r="S6706">
        <v>2</v>
      </c>
      <c r="T6706">
        <v>298</v>
      </c>
      <c r="U6706">
        <v>1</v>
      </c>
      <c r="V6706">
        <v>2</v>
      </c>
      <c r="W6706">
        <v>0</v>
      </c>
      <c r="X6706">
        <v>8066.2437685579989</v>
      </c>
      <c r="Y6706">
        <v>0</v>
      </c>
      <c r="Z6706">
        <v>272.21738469843871</v>
      </c>
      <c r="AA6706">
        <v>8111.0389755984179</v>
      </c>
      <c r="AB6706">
        <v>3662.4382365729739</v>
      </c>
      <c r="AC6706">
        <v>199.16817324627772</v>
      </c>
      <c r="AD6706">
        <v>201.47262998227234</v>
      </c>
      <c r="AE6706">
        <v>20512.579168656379</v>
      </c>
    </row>
    <row r="6707" spans="1:31" x14ac:dyDescent="0.25">
      <c r="A6707">
        <v>2356673</v>
      </c>
      <c r="B6707">
        <v>1</v>
      </c>
      <c r="C6707" t="s">
        <v>80</v>
      </c>
      <c r="D6707" t="s">
        <v>96</v>
      </c>
      <c r="E6707" t="s">
        <v>148</v>
      </c>
      <c r="F6707" t="s">
        <v>19134</v>
      </c>
      <c r="G6707" t="s">
        <v>160</v>
      </c>
      <c r="H6707" t="s">
        <v>151</v>
      </c>
      <c r="I6707" t="s">
        <v>136</v>
      </c>
      <c r="J6707" t="s">
        <v>137</v>
      </c>
      <c r="K6707" t="s">
        <v>138</v>
      </c>
      <c r="L6707" t="s">
        <v>19135</v>
      </c>
      <c r="M6707" t="s">
        <v>19136</v>
      </c>
      <c r="N6707">
        <v>2.6949999999999998</v>
      </c>
      <c r="O6707">
        <v>0</v>
      </c>
      <c r="P6707">
        <v>1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0.68388471165377174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0.68388471165377174</v>
      </c>
    </row>
    <row r="6708" spans="1:31" x14ac:dyDescent="0.25">
      <c r="A6708">
        <v>2356979</v>
      </c>
      <c r="B6708">
        <v>1</v>
      </c>
      <c r="C6708" t="s">
        <v>80</v>
      </c>
      <c r="D6708" t="s">
        <v>107</v>
      </c>
      <c r="E6708" t="s">
        <v>132</v>
      </c>
      <c r="F6708" t="s">
        <v>19137</v>
      </c>
      <c r="G6708" t="s">
        <v>244</v>
      </c>
      <c r="H6708" t="s">
        <v>135</v>
      </c>
      <c r="I6708" t="s">
        <v>136</v>
      </c>
      <c r="J6708" t="s">
        <v>137</v>
      </c>
      <c r="K6708" t="s">
        <v>245</v>
      </c>
      <c r="L6708" t="s">
        <v>19138</v>
      </c>
      <c r="M6708" t="s">
        <v>19139</v>
      </c>
      <c r="N6708">
        <v>0.54944444400000003</v>
      </c>
      <c r="O6708">
        <v>1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16.26804925496128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16.26804925496128</v>
      </c>
    </row>
    <row r="6709" spans="1:31" x14ac:dyDescent="0.25">
      <c r="A6709">
        <v>2357028</v>
      </c>
      <c r="B6709">
        <v>1</v>
      </c>
      <c r="C6709" t="s">
        <v>80</v>
      </c>
      <c r="D6709" t="s">
        <v>97</v>
      </c>
      <c r="E6709" t="s">
        <v>175</v>
      </c>
      <c r="F6709" t="s">
        <v>19140</v>
      </c>
      <c r="G6709" t="s">
        <v>284</v>
      </c>
      <c r="H6709" t="s">
        <v>151</v>
      </c>
      <c r="I6709" t="s">
        <v>136</v>
      </c>
      <c r="J6709" t="s">
        <v>137</v>
      </c>
      <c r="K6709" t="s">
        <v>138</v>
      </c>
      <c r="L6709" t="s">
        <v>19141</v>
      </c>
      <c r="M6709" t="s">
        <v>19142</v>
      </c>
      <c r="N6709">
        <v>1.305555555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9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40.187928636482894</v>
      </c>
      <c r="AC6709">
        <v>0</v>
      </c>
      <c r="AD6709">
        <v>0</v>
      </c>
      <c r="AE6709">
        <v>40.187928636482894</v>
      </c>
    </row>
    <row r="6710" spans="1:31" x14ac:dyDescent="0.25">
      <c r="A6710">
        <v>2357171</v>
      </c>
      <c r="B6710">
        <v>1</v>
      </c>
      <c r="C6710" t="s">
        <v>80</v>
      </c>
      <c r="D6710" t="s">
        <v>93</v>
      </c>
      <c r="E6710" t="s">
        <v>148</v>
      </c>
      <c r="F6710" t="s">
        <v>19143</v>
      </c>
      <c r="G6710" t="s">
        <v>160</v>
      </c>
      <c r="H6710" t="s">
        <v>151</v>
      </c>
      <c r="I6710" t="s">
        <v>136</v>
      </c>
      <c r="J6710" t="s">
        <v>137</v>
      </c>
      <c r="K6710" t="s">
        <v>138</v>
      </c>
      <c r="L6710" t="s">
        <v>19144</v>
      </c>
      <c r="M6710" t="s">
        <v>19145</v>
      </c>
      <c r="N6710">
        <v>1.1497222220000001</v>
      </c>
      <c r="O6710">
        <v>0</v>
      </c>
      <c r="P6710">
        <v>1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1.8151205174991629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1.8151205174991629</v>
      </c>
    </row>
    <row r="6711" spans="1:31" x14ac:dyDescent="0.25">
      <c r="A6711">
        <v>2356730</v>
      </c>
      <c r="B6711">
        <v>1</v>
      </c>
      <c r="C6711" t="s">
        <v>81</v>
      </c>
      <c r="D6711" t="s">
        <v>117</v>
      </c>
      <c r="E6711" t="s">
        <v>166</v>
      </c>
      <c r="F6711" t="s">
        <v>4975</v>
      </c>
      <c r="G6711" t="s">
        <v>168</v>
      </c>
      <c r="H6711" t="s">
        <v>135</v>
      </c>
      <c r="I6711" t="s">
        <v>136</v>
      </c>
      <c r="J6711" t="s">
        <v>137</v>
      </c>
      <c r="K6711" t="s">
        <v>138</v>
      </c>
      <c r="L6711" t="s">
        <v>19146</v>
      </c>
      <c r="M6711" t="s">
        <v>19147</v>
      </c>
      <c r="N6711">
        <v>0.31777777699999998</v>
      </c>
      <c r="O6711">
        <v>2</v>
      </c>
      <c r="P6711">
        <v>540</v>
      </c>
      <c r="Q6711">
        <v>12</v>
      </c>
      <c r="R6711">
        <v>41</v>
      </c>
      <c r="S6711">
        <v>13</v>
      </c>
      <c r="T6711">
        <v>23</v>
      </c>
      <c r="U6711">
        <v>1</v>
      </c>
      <c r="V6711">
        <v>0</v>
      </c>
      <c r="W6711">
        <v>0.50963731827246006</v>
      </c>
      <c r="X6711">
        <v>24.199505881974034</v>
      </c>
      <c r="Y6711">
        <v>3.8565721663236765</v>
      </c>
      <c r="Z6711">
        <v>10.582294807025775</v>
      </c>
      <c r="AA6711">
        <v>7.9678020384425192</v>
      </c>
      <c r="AB6711">
        <v>5.7013454219812161</v>
      </c>
      <c r="AC6711">
        <v>45.45612804208443</v>
      </c>
      <c r="AD6711">
        <v>0</v>
      </c>
      <c r="AE6711">
        <v>98.273285676104109</v>
      </c>
    </row>
    <row r="6712" spans="1:31" x14ac:dyDescent="0.25">
      <c r="A6712">
        <v>2356693</v>
      </c>
      <c r="B6712">
        <v>1</v>
      </c>
      <c r="C6712" t="s">
        <v>80</v>
      </c>
      <c r="D6712" t="s">
        <v>93</v>
      </c>
      <c r="E6712" t="s">
        <v>154</v>
      </c>
      <c r="F6712" t="s">
        <v>19148</v>
      </c>
      <c r="G6712" t="s">
        <v>299</v>
      </c>
      <c r="H6712" t="s">
        <v>151</v>
      </c>
      <c r="I6712" t="s">
        <v>136</v>
      </c>
      <c r="J6712" t="s">
        <v>137</v>
      </c>
      <c r="K6712" t="s">
        <v>138</v>
      </c>
      <c r="L6712" t="s">
        <v>19149</v>
      </c>
      <c r="M6712" t="s">
        <v>19150</v>
      </c>
      <c r="N6712">
        <v>0.70166666600000005</v>
      </c>
      <c r="O6712">
        <v>0</v>
      </c>
      <c r="P6712">
        <v>2</v>
      </c>
      <c r="Q6712">
        <v>0</v>
      </c>
      <c r="R6712">
        <v>1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1.0147612813161149</v>
      </c>
      <c r="Y6712">
        <v>0</v>
      </c>
      <c r="Z6712">
        <v>11.934003701106173</v>
      </c>
      <c r="AA6712">
        <v>0</v>
      </c>
      <c r="AB6712">
        <v>0</v>
      </c>
      <c r="AC6712">
        <v>0</v>
      </c>
      <c r="AD6712">
        <v>0</v>
      </c>
      <c r="AE6712">
        <v>12.948764982422288</v>
      </c>
    </row>
    <row r="6713" spans="1:31" x14ac:dyDescent="0.25">
      <c r="A6713">
        <v>2356836</v>
      </c>
      <c r="B6713">
        <v>1</v>
      </c>
      <c r="C6713" t="s">
        <v>81</v>
      </c>
      <c r="D6713" t="s">
        <v>128</v>
      </c>
      <c r="E6713" t="s">
        <v>148</v>
      </c>
      <c r="F6713" t="s">
        <v>19151</v>
      </c>
      <c r="G6713" t="s">
        <v>160</v>
      </c>
      <c r="H6713" t="s">
        <v>151</v>
      </c>
      <c r="I6713" t="s">
        <v>136</v>
      </c>
      <c r="J6713" t="s">
        <v>137</v>
      </c>
      <c r="K6713" t="s">
        <v>138</v>
      </c>
      <c r="L6713" t="s">
        <v>19152</v>
      </c>
      <c r="M6713" t="s">
        <v>19153</v>
      </c>
      <c r="N6713">
        <v>2.0897222219999998</v>
      </c>
      <c r="O6713">
        <v>0</v>
      </c>
      <c r="P6713">
        <v>0</v>
      </c>
      <c r="Q6713">
        <v>0</v>
      </c>
      <c r="R6713">
        <v>5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7.0507632966088902</v>
      </c>
      <c r="AA6713">
        <v>0</v>
      </c>
      <c r="AB6713">
        <v>0</v>
      </c>
      <c r="AC6713">
        <v>0</v>
      </c>
      <c r="AD6713">
        <v>0</v>
      </c>
      <c r="AE6713">
        <v>7.0507632966088902</v>
      </c>
    </row>
    <row r="6714" spans="1:31" x14ac:dyDescent="0.25">
      <c r="A6714">
        <v>2356713</v>
      </c>
      <c r="B6714">
        <v>1</v>
      </c>
      <c r="C6714" t="s">
        <v>80</v>
      </c>
      <c r="D6714" t="s">
        <v>96</v>
      </c>
      <c r="E6714" t="s">
        <v>166</v>
      </c>
      <c r="F6714" t="s">
        <v>19154</v>
      </c>
      <c r="G6714" t="s">
        <v>168</v>
      </c>
      <c r="H6714" t="s">
        <v>135</v>
      </c>
      <c r="I6714" t="s">
        <v>136</v>
      </c>
      <c r="J6714" t="s">
        <v>137</v>
      </c>
      <c r="K6714" t="s">
        <v>138</v>
      </c>
      <c r="L6714" t="s">
        <v>19155</v>
      </c>
      <c r="M6714" t="s">
        <v>19156</v>
      </c>
      <c r="N6714">
        <v>8.4444443999999994E-2</v>
      </c>
      <c r="O6714">
        <v>3</v>
      </c>
      <c r="P6714">
        <v>6071</v>
      </c>
      <c r="Q6714">
        <v>5</v>
      </c>
      <c r="R6714">
        <v>17</v>
      </c>
      <c r="S6714">
        <v>13</v>
      </c>
      <c r="T6714">
        <v>550</v>
      </c>
      <c r="U6714">
        <v>1</v>
      </c>
      <c r="V6714">
        <v>0</v>
      </c>
      <c r="W6714">
        <v>6.4053765507506135</v>
      </c>
      <c r="X6714">
        <v>226.96959087234137</v>
      </c>
      <c r="Y6714">
        <v>0.51985207532383992</v>
      </c>
      <c r="Z6714">
        <v>0.86375854967745347</v>
      </c>
      <c r="AA6714">
        <v>30.131610062818307</v>
      </c>
      <c r="AB6714">
        <v>82.105431722940978</v>
      </c>
      <c r="AC6714">
        <v>1.1864901665207113</v>
      </c>
      <c r="AD6714">
        <v>0</v>
      </c>
      <c r="AE6714">
        <v>348.18211000037326</v>
      </c>
    </row>
    <row r="6715" spans="1:31" x14ac:dyDescent="0.25">
      <c r="A6715">
        <v>2356690</v>
      </c>
      <c r="B6715">
        <v>1</v>
      </c>
      <c r="C6715" t="s">
        <v>80</v>
      </c>
      <c r="D6715" t="s">
        <v>106</v>
      </c>
      <c r="E6715" t="s">
        <v>166</v>
      </c>
      <c r="F6715" t="s">
        <v>19157</v>
      </c>
      <c r="G6715" t="s">
        <v>168</v>
      </c>
      <c r="H6715" t="s">
        <v>135</v>
      </c>
      <c r="I6715" t="s">
        <v>136</v>
      </c>
      <c r="J6715" t="s">
        <v>137</v>
      </c>
      <c r="K6715" t="s">
        <v>138</v>
      </c>
      <c r="L6715" t="s">
        <v>19158</v>
      </c>
      <c r="M6715" t="s">
        <v>19159</v>
      </c>
      <c r="N6715">
        <v>0.51972222199999996</v>
      </c>
      <c r="O6715">
        <v>0</v>
      </c>
      <c r="P6715">
        <v>2065</v>
      </c>
      <c r="Q6715">
        <v>0</v>
      </c>
      <c r="R6715">
        <v>36</v>
      </c>
      <c r="S6715">
        <v>1</v>
      </c>
      <c r="T6715">
        <v>121</v>
      </c>
      <c r="U6715">
        <v>0</v>
      </c>
      <c r="V6715">
        <v>0</v>
      </c>
      <c r="W6715">
        <v>0</v>
      </c>
      <c r="X6715">
        <v>286.16255890242127</v>
      </c>
      <c r="Y6715">
        <v>0</v>
      </c>
      <c r="Z6715">
        <v>50.065940694679306</v>
      </c>
      <c r="AA6715">
        <v>2.1619305036212002</v>
      </c>
      <c r="AB6715">
        <v>83.472527706224085</v>
      </c>
      <c r="AC6715">
        <v>0</v>
      </c>
      <c r="AD6715">
        <v>0</v>
      </c>
      <c r="AE6715">
        <v>421.86295780694581</v>
      </c>
    </row>
    <row r="6716" spans="1:31" x14ac:dyDescent="0.25">
      <c r="A6716">
        <v>2356667</v>
      </c>
      <c r="B6716">
        <v>1</v>
      </c>
      <c r="C6716" t="s">
        <v>81</v>
      </c>
      <c r="D6716" t="s">
        <v>119</v>
      </c>
      <c r="E6716" t="s">
        <v>132</v>
      </c>
      <c r="F6716" t="s">
        <v>2857</v>
      </c>
      <c r="G6716" t="s">
        <v>168</v>
      </c>
      <c r="H6716" t="s">
        <v>135</v>
      </c>
      <c r="I6716" t="s">
        <v>136</v>
      </c>
      <c r="J6716" t="s">
        <v>137</v>
      </c>
      <c r="K6716" t="s">
        <v>138</v>
      </c>
      <c r="L6716" t="s">
        <v>19160</v>
      </c>
      <c r="M6716" t="s">
        <v>19161</v>
      </c>
      <c r="N6716">
        <v>0.97611111100000003</v>
      </c>
      <c r="O6716">
        <v>0</v>
      </c>
      <c r="P6716">
        <v>358</v>
      </c>
      <c r="Q6716">
        <v>34</v>
      </c>
      <c r="R6716">
        <v>129</v>
      </c>
      <c r="S6716">
        <v>3</v>
      </c>
      <c r="T6716">
        <v>23</v>
      </c>
      <c r="U6716">
        <v>0</v>
      </c>
      <c r="V6716">
        <v>0</v>
      </c>
      <c r="W6716">
        <v>0</v>
      </c>
      <c r="X6716">
        <v>60.397255117480924</v>
      </c>
      <c r="Y6716">
        <v>200.47234592185833</v>
      </c>
      <c r="Z6716">
        <v>428.65629048183598</v>
      </c>
      <c r="AA6716">
        <v>3.8558051152090416</v>
      </c>
      <c r="AB6716">
        <v>17.73524410858704</v>
      </c>
      <c r="AC6716">
        <v>0</v>
      </c>
      <c r="AD6716">
        <v>0</v>
      </c>
      <c r="AE6716">
        <v>711.11694074497132</v>
      </c>
    </row>
    <row r="6717" spans="1:31" x14ac:dyDescent="0.25">
      <c r="A6717">
        <v>2356899</v>
      </c>
      <c r="B6717">
        <v>1</v>
      </c>
      <c r="C6717" t="s">
        <v>80</v>
      </c>
      <c r="D6717" t="s">
        <v>92</v>
      </c>
      <c r="E6717" t="s">
        <v>225</v>
      </c>
      <c r="F6717" t="s">
        <v>19162</v>
      </c>
      <c r="G6717" t="s">
        <v>177</v>
      </c>
      <c r="H6717" t="s">
        <v>151</v>
      </c>
      <c r="I6717" t="s">
        <v>136</v>
      </c>
      <c r="J6717" t="s">
        <v>137</v>
      </c>
      <c r="K6717" t="s">
        <v>138</v>
      </c>
      <c r="L6717" t="s">
        <v>19163</v>
      </c>
      <c r="M6717" t="s">
        <v>19164</v>
      </c>
      <c r="N6717">
        <v>0.54416666599999997</v>
      </c>
      <c r="O6717">
        <v>0</v>
      </c>
      <c r="P6717">
        <v>25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4.3293432608003108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4.3293432608003108</v>
      </c>
    </row>
    <row r="6718" spans="1:31" x14ac:dyDescent="0.25">
      <c r="A6718">
        <v>2356922</v>
      </c>
      <c r="B6718">
        <v>1</v>
      </c>
      <c r="C6718" t="s">
        <v>81</v>
      </c>
      <c r="D6718" t="s">
        <v>112</v>
      </c>
      <c r="E6718" t="s">
        <v>166</v>
      </c>
      <c r="F6718" t="s">
        <v>19165</v>
      </c>
      <c r="G6718" t="s">
        <v>168</v>
      </c>
      <c r="H6718" t="s">
        <v>135</v>
      </c>
      <c r="I6718" t="s">
        <v>136</v>
      </c>
      <c r="J6718" t="s">
        <v>137</v>
      </c>
      <c r="K6718" t="s">
        <v>138</v>
      </c>
      <c r="L6718" t="s">
        <v>19166</v>
      </c>
      <c r="M6718" t="s">
        <v>19167</v>
      </c>
      <c r="N6718">
        <v>0.66916666599999997</v>
      </c>
      <c r="O6718">
        <v>0</v>
      </c>
      <c r="P6718">
        <v>438</v>
      </c>
      <c r="Q6718">
        <v>0</v>
      </c>
      <c r="R6718">
        <v>58</v>
      </c>
      <c r="S6718">
        <v>6</v>
      </c>
      <c r="T6718">
        <v>66</v>
      </c>
      <c r="U6718">
        <v>3</v>
      </c>
      <c r="V6718">
        <v>0</v>
      </c>
      <c r="W6718">
        <v>0</v>
      </c>
      <c r="X6718">
        <v>70.489035543314202</v>
      </c>
      <c r="Y6718">
        <v>0</v>
      </c>
      <c r="Z6718">
        <v>72.887190356864949</v>
      </c>
      <c r="AA6718">
        <v>88.361013218629978</v>
      </c>
      <c r="AB6718">
        <v>47.51312202509726</v>
      </c>
      <c r="AC6718">
        <v>57.679622245064351</v>
      </c>
      <c r="AD6718">
        <v>0</v>
      </c>
      <c r="AE6718">
        <v>336.92998338897075</v>
      </c>
    </row>
    <row r="6719" spans="1:31" x14ac:dyDescent="0.25">
      <c r="A6719">
        <v>2357068</v>
      </c>
      <c r="B6719">
        <v>1</v>
      </c>
      <c r="C6719" t="s">
        <v>80</v>
      </c>
      <c r="D6719" t="s">
        <v>96</v>
      </c>
      <c r="E6719" t="s">
        <v>148</v>
      </c>
      <c r="F6719" t="s">
        <v>19168</v>
      </c>
      <c r="G6719" t="s">
        <v>156</v>
      </c>
      <c r="H6719" t="s">
        <v>151</v>
      </c>
      <c r="I6719" t="s">
        <v>136</v>
      </c>
      <c r="J6719" t="s">
        <v>137</v>
      </c>
      <c r="K6719" t="s">
        <v>138</v>
      </c>
      <c r="L6719" t="s">
        <v>19169</v>
      </c>
      <c r="M6719" t="s">
        <v>19170</v>
      </c>
      <c r="N6719">
        <v>1.7705555550000001</v>
      </c>
      <c r="O6719">
        <v>0</v>
      </c>
      <c r="P6719">
        <v>2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0.8661251052247112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0.8661251052247112</v>
      </c>
    </row>
    <row r="6720" spans="1:31" x14ac:dyDescent="0.25">
      <c r="A6720">
        <v>2356813</v>
      </c>
      <c r="B6720">
        <v>1</v>
      </c>
      <c r="C6720" t="s">
        <v>80</v>
      </c>
      <c r="D6720" t="s">
        <v>104</v>
      </c>
      <c r="E6720" t="s">
        <v>225</v>
      </c>
      <c r="F6720" t="s">
        <v>19171</v>
      </c>
      <c r="G6720" t="s">
        <v>3821</v>
      </c>
      <c r="H6720" t="s">
        <v>151</v>
      </c>
      <c r="I6720" t="s">
        <v>136</v>
      </c>
      <c r="J6720" t="s">
        <v>137</v>
      </c>
      <c r="K6720" t="s">
        <v>138</v>
      </c>
      <c r="L6720" t="s">
        <v>19172</v>
      </c>
      <c r="M6720" t="s">
        <v>19173</v>
      </c>
      <c r="N6720">
        <v>1.727222222</v>
      </c>
      <c r="O6720">
        <v>0</v>
      </c>
      <c r="P6720">
        <v>108</v>
      </c>
      <c r="Q6720">
        <v>0</v>
      </c>
      <c r="R6720">
        <v>0</v>
      </c>
      <c r="S6720">
        <v>0</v>
      </c>
      <c r="T6720">
        <v>19</v>
      </c>
      <c r="U6720">
        <v>0</v>
      </c>
      <c r="V6720">
        <v>0</v>
      </c>
      <c r="W6720">
        <v>0</v>
      </c>
      <c r="X6720">
        <v>40.263284690258509</v>
      </c>
      <c r="Y6720">
        <v>0</v>
      </c>
      <c r="Z6720">
        <v>0</v>
      </c>
      <c r="AA6720">
        <v>0</v>
      </c>
      <c r="AB6720">
        <v>8.0248298593615655</v>
      </c>
      <c r="AC6720">
        <v>0</v>
      </c>
      <c r="AD6720">
        <v>0</v>
      </c>
      <c r="AE6720">
        <v>48.288114549620076</v>
      </c>
    </row>
    <row r="6721" spans="1:31" x14ac:dyDescent="0.25">
      <c r="A6721">
        <v>2356753</v>
      </c>
      <c r="B6721">
        <v>1</v>
      </c>
      <c r="C6721" t="s">
        <v>80</v>
      </c>
      <c r="D6721" t="s">
        <v>93</v>
      </c>
      <c r="E6721" t="s">
        <v>166</v>
      </c>
      <c r="F6721" t="s">
        <v>19174</v>
      </c>
      <c r="G6721" t="s">
        <v>244</v>
      </c>
      <c r="H6721" t="s">
        <v>135</v>
      </c>
      <c r="I6721" t="s">
        <v>136</v>
      </c>
      <c r="J6721" t="s">
        <v>137</v>
      </c>
      <c r="K6721" t="s">
        <v>245</v>
      </c>
      <c r="L6721" t="s">
        <v>19175</v>
      </c>
      <c r="M6721" t="s">
        <v>19176</v>
      </c>
      <c r="N6721">
        <v>2.2686111109999998</v>
      </c>
      <c r="O6721">
        <v>0</v>
      </c>
      <c r="P6721">
        <v>0</v>
      </c>
      <c r="Q6721">
        <v>10</v>
      </c>
      <c r="R6721">
        <v>0</v>
      </c>
      <c r="S6721">
        <v>2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219.10173090412215</v>
      </c>
      <c r="Z6721">
        <v>0</v>
      </c>
      <c r="AA6721">
        <v>227.7904588594468</v>
      </c>
      <c r="AB6721">
        <v>0</v>
      </c>
      <c r="AC6721">
        <v>0</v>
      </c>
      <c r="AD6721">
        <v>0</v>
      </c>
      <c r="AE6721">
        <v>446.89218976356892</v>
      </c>
    </row>
    <row r="6722" spans="1:31" x14ac:dyDescent="0.25">
      <c r="A6722">
        <v>2357062</v>
      </c>
      <c r="B6722">
        <v>1</v>
      </c>
      <c r="C6722" t="s">
        <v>80</v>
      </c>
      <c r="D6722" t="s">
        <v>110</v>
      </c>
      <c r="E6722" t="s">
        <v>148</v>
      </c>
      <c r="F6722" t="s">
        <v>19177</v>
      </c>
      <c r="G6722" t="s">
        <v>160</v>
      </c>
      <c r="H6722" t="s">
        <v>151</v>
      </c>
      <c r="I6722" t="s">
        <v>136</v>
      </c>
      <c r="J6722" t="s">
        <v>137</v>
      </c>
      <c r="K6722" t="s">
        <v>138</v>
      </c>
      <c r="L6722" t="s">
        <v>19178</v>
      </c>
      <c r="M6722" t="s">
        <v>19179</v>
      </c>
      <c r="N6722">
        <v>1.6702777769999999</v>
      </c>
      <c r="O6722">
        <v>0</v>
      </c>
      <c r="P6722">
        <v>4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3.0754894083229796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3.0754894083229796</v>
      </c>
    </row>
    <row r="6723" spans="1:31" x14ac:dyDescent="0.25">
      <c r="A6723">
        <v>2356959</v>
      </c>
      <c r="B6723">
        <v>1</v>
      </c>
      <c r="C6723" t="s">
        <v>81</v>
      </c>
      <c r="D6723" t="s">
        <v>114</v>
      </c>
      <c r="E6723" t="s">
        <v>320</v>
      </c>
      <c r="F6723" t="s">
        <v>19026</v>
      </c>
      <c r="G6723" t="s">
        <v>244</v>
      </c>
      <c r="H6723" t="s">
        <v>135</v>
      </c>
      <c r="I6723" t="s">
        <v>136</v>
      </c>
      <c r="J6723" t="s">
        <v>137</v>
      </c>
      <c r="K6723" t="s">
        <v>245</v>
      </c>
      <c r="L6723" t="s">
        <v>19180</v>
      </c>
      <c r="M6723" t="s">
        <v>19181</v>
      </c>
      <c r="N6723">
        <v>3.395</v>
      </c>
      <c r="O6723">
        <v>0</v>
      </c>
      <c r="P6723">
        <v>8740</v>
      </c>
      <c r="Q6723">
        <v>0</v>
      </c>
      <c r="R6723">
        <v>101</v>
      </c>
      <c r="S6723">
        <v>9</v>
      </c>
      <c r="T6723">
        <v>1700</v>
      </c>
      <c r="U6723">
        <v>0</v>
      </c>
      <c r="V6723">
        <v>24</v>
      </c>
      <c r="W6723">
        <v>0</v>
      </c>
      <c r="X6723">
        <v>5060.0678881248687</v>
      </c>
      <c r="Y6723">
        <v>0</v>
      </c>
      <c r="Z6723">
        <v>146.48013157482353</v>
      </c>
      <c r="AA6723">
        <v>1186.5598931848197</v>
      </c>
      <c r="AB6723">
        <v>5478.8499481621238</v>
      </c>
      <c r="AC6723">
        <v>0</v>
      </c>
      <c r="AD6723">
        <v>5058.699404632026</v>
      </c>
      <c r="AE6723">
        <v>16930.657265678663</v>
      </c>
    </row>
    <row r="6724" spans="1:31" x14ac:dyDescent="0.25">
      <c r="A6724">
        <v>2356796</v>
      </c>
      <c r="B6724">
        <v>1</v>
      </c>
      <c r="C6724" t="s">
        <v>80</v>
      </c>
      <c r="D6724" t="s">
        <v>92</v>
      </c>
      <c r="E6724" t="s">
        <v>148</v>
      </c>
      <c r="F6724" t="s">
        <v>19182</v>
      </c>
      <c r="G6724" t="s">
        <v>160</v>
      </c>
      <c r="H6724" t="s">
        <v>151</v>
      </c>
      <c r="I6724" t="s">
        <v>136</v>
      </c>
      <c r="J6724" t="s">
        <v>137</v>
      </c>
      <c r="K6724" t="s">
        <v>138</v>
      </c>
      <c r="L6724" t="s">
        <v>19183</v>
      </c>
      <c r="M6724" t="s">
        <v>19184</v>
      </c>
      <c r="N6724">
        <v>2.2922222219999999</v>
      </c>
      <c r="O6724">
        <v>0</v>
      </c>
      <c r="P6724">
        <v>5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2.8978971158575657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2.8978971158575657</v>
      </c>
    </row>
    <row r="6725" spans="1:31" x14ac:dyDescent="0.25">
      <c r="A6725">
        <v>2356939</v>
      </c>
      <c r="B6725">
        <v>1</v>
      </c>
      <c r="C6725" t="s">
        <v>80</v>
      </c>
      <c r="D6725" t="s">
        <v>86</v>
      </c>
      <c r="E6725" t="s">
        <v>148</v>
      </c>
      <c r="F6725" t="s">
        <v>19185</v>
      </c>
      <c r="G6725" t="s">
        <v>150</v>
      </c>
      <c r="H6725" t="s">
        <v>151</v>
      </c>
      <c r="I6725" t="s">
        <v>136</v>
      </c>
      <c r="J6725" t="s">
        <v>137</v>
      </c>
      <c r="K6725" t="s">
        <v>138</v>
      </c>
      <c r="L6725" t="s">
        <v>19186</v>
      </c>
      <c r="M6725" t="s">
        <v>19187</v>
      </c>
      <c r="N6725">
        <v>1.260277777</v>
      </c>
      <c r="O6725">
        <v>0</v>
      </c>
      <c r="P6725">
        <v>1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0.20071653922554167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0.20071653922554167</v>
      </c>
    </row>
    <row r="6726" spans="1:31" x14ac:dyDescent="0.25">
      <c r="A6726">
        <v>2356776</v>
      </c>
      <c r="B6726">
        <v>1</v>
      </c>
      <c r="C6726" t="s">
        <v>80</v>
      </c>
      <c r="D6726" t="s">
        <v>90</v>
      </c>
      <c r="E6726" t="s">
        <v>225</v>
      </c>
      <c r="F6726" t="s">
        <v>19188</v>
      </c>
      <c r="G6726" t="s">
        <v>252</v>
      </c>
      <c r="H6726" t="s">
        <v>151</v>
      </c>
      <c r="I6726" t="s">
        <v>136</v>
      </c>
      <c r="J6726" t="s">
        <v>137</v>
      </c>
      <c r="K6726" t="s">
        <v>245</v>
      </c>
      <c r="L6726" t="s">
        <v>19189</v>
      </c>
      <c r="M6726" t="s">
        <v>19190</v>
      </c>
      <c r="N6726">
        <v>9.0922222220000002</v>
      </c>
      <c r="O6726">
        <v>0</v>
      </c>
      <c r="P6726">
        <v>260</v>
      </c>
      <c r="Q6726">
        <v>0</v>
      </c>
      <c r="R6726">
        <v>0</v>
      </c>
      <c r="S6726">
        <v>0</v>
      </c>
      <c r="T6726">
        <v>19</v>
      </c>
      <c r="U6726">
        <v>0</v>
      </c>
      <c r="V6726">
        <v>0</v>
      </c>
      <c r="W6726">
        <v>0</v>
      </c>
      <c r="X6726">
        <v>847.82570888352541</v>
      </c>
      <c r="Y6726">
        <v>0</v>
      </c>
      <c r="Z6726">
        <v>0</v>
      </c>
      <c r="AA6726">
        <v>0</v>
      </c>
      <c r="AB6726">
        <v>186.20448085240324</v>
      </c>
      <c r="AC6726">
        <v>0</v>
      </c>
      <c r="AD6726">
        <v>0</v>
      </c>
      <c r="AE6726">
        <v>1034.0301897359286</v>
      </c>
    </row>
    <row r="6727" spans="1:31" x14ac:dyDescent="0.25">
      <c r="A6727">
        <v>2357088</v>
      </c>
      <c r="B6727">
        <v>1</v>
      </c>
      <c r="C6727" t="s">
        <v>80</v>
      </c>
      <c r="D6727" t="s">
        <v>103</v>
      </c>
      <c r="E6727" t="s">
        <v>166</v>
      </c>
      <c r="F6727" t="s">
        <v>19191</v>
      </c>
      <c r="G6727" t="s">
        <v>168</v>
      </c>
      <c r="H6727" t="s">
        <v>135</v>
      </c>
      <c r="I6727" t="s">
        <v>136</v>
      </c>
      <c r="J6727" t="s">
        <v>137</v>
      </c>
      <c r="K6727" t="s">
        <v>138</v>
      </c>
      <c r="L6727" t="s">
        <v>19192</v>
      </c>
      <c r="M6727" t="s">
        <v>19193</v>
      </c>
      <c r="N6727">
        <v>0.61361111099999999</v>
      </c>
      <c r="O6727">
        <v>1</v>
      </c>
      <c r="P6727">
        <v>101</v>
      </c>
      <c r="Q6727">
        <v>22</v>
      </c>
      <c r="R6727">
        <v>13</v>
      </c>
      <c r="S6727">
        <v>8</v>
      </c>
      <c r="T6727">
        <v>15</v>
      </c>
      <c r="U6727">
        <v>0</v>
      </c>
      <c r="V6727">
        <v>0</v>
      </c>
      <c r="W6727">
        <v>0.12202750565426251</v>
      </c>
      <c r="X6727">
        <v>25.903892497011995</v>
      </c>
      <c r="Y6727">
        <v>160.97176648868714</v>
      </c>
      <c r="Z6727">
        <v>60.491871747135569</v>
      </c>
      <c r="AA6727">
        <v>51.241621189232042</v>
      </c>
      <c r="AB6727">
        <v>30.733049340666469</v>
      </c>
      <c r="AC6727">
        <v>0</v>
      </c>
      <c r="AD6727">
        <v>0</v>
      </c>
      <c r="AE6727">
        <v>329.4642287683875</v>
      </c>
    </row>
    <row r="6728" spans="1:31" x14ac:dyDescent="0.25">
      <c r="A6728">
        <v>2357125</v>
      </c>
      <c r="B6728">
        <v>1</v>
      </c>
      <c r="C6728" t="s">
        <v>81</v>
      </c>
      <c r="D6728" t="s">
        <v>123</v>
      </c>
      <c r="E6728" t="s">
        <v>132</v>
      </c>
      <c r="F6728" t="s">
        <v>14635</v>
      </c>
      <c r="G6728" t="s">
        <v>142</v>
      </c>
      <c r="H6728" t="s">
        <v>135</v>
      </c>
      <c r="I6728" t="s">
        <v>136</v>
      </c>
      <c r="J6728" t="s">
        <v>137</v>
      </c>
      <c r="K6728" t="s">
        <v>138</v>
      </c>
      <c r="L6728" t="s">
        <v>19194</v>
      </c>
      <c r="M6728" t="s">
        <v>19195</v>
      </c>
      <c r="N6728">
        <v>2.0755555550000002</v>
      </c>
      <c r="O6728">
        <v>0</v>
      </c>
      <c r="P6728">
        <v>0</v>
      </c>
      <c r="Q6728">
        <v>0</v>
      </c>
      <c r="R6728">
        <v>15</v>
      </c>
      <c r="S6728">
        <v>0</v>
      </c>
      <c r="T6728">
        <v>1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106.40010652385156</v>
      </c>
      <c r="AA6728">
        <v>0</v>
      </c>
      <c r="AB6728">
        <v>2.373728390504529</v>
      </c>
      <c r="AC6728">
        <v>0</v>
      </c>
      <c r="AD6728">
        <v>0</v>
      </c>
      <c r="AE6728">
        <v>108.77383491435609</v>
      </c>
    </row>
    <row r="6729" spans="1:31" x14ac:dyDescent="0.25">
      <c r="A6729">
        <v>2356882</v>
      </c>
      <c r="B6729">
        <v>1</v>
      </c>
      <c r="C6729" t="s">
        <v>80</v>
      </c>
      <c r="D6729" t="s">
        <v>93</v>
      </c>
      <c r="E6729" t="s">
        <v>225</v>
      </c>
      <c r="F6729" t="s">
        <v>19196</v>
      </c>
      <c r="G6729" t="s">
        <v>901</v>
      </c>
      <c r="H6729" t="s">
        <v>151</v>
      </c>
      <c r="I6729" t="s">
        <v>136</v>
      </c>
      <c r="J6729" t="s">
        <v>137</v>
      </c>
      <c r="K6729" t="s">
        <v>138</v>
      </c>
      <c r="L6729" t="s">
        <v>19197</v>
      </c>
      <c r="M6729" t="s">
        <v>19198</v>
      </c>
      <c r="N6729">
        <v>1.543055555</v>
      </c>
      <c r="O6729">
        <v>0</v>
      </c>
      <c r="P6729">
        <v>13</v>
      </c>
      <c r="Q6729">
        <v>0</v>
      </c>
      <c r="R6729">
        <v>4</v>
      </c>
      <c r="S6729">
        <v>0</v>
      </c>
      <c r="T6729">
        <v>8</v>
      </c>
      <c r="U6729">
        <v>0</v>
      </c>
      <c r="V6729">
        <v>0</v>
      </c>
      <c r="W6729">
        <v>0</v>
      </c>
      <c r="X6729">
        <v>8.3842236906295682</v>
      </c>
      <c r="Y6729">
        <v>0</v>
      </c>
      <c r="Z6729">
        <v>10.119938525144665</v>
      </c>
      <c r="AA6729">
        <v>0</v>
      </c>
      <c r="AB6729">
        <v>14.566408298100844</v>
      </c>
      <c r="AC6729">
        <v>0</v>
      </c>
      <c r="AD6729">
        <v>0</v>
      </c>
      <c r="AE6729">
        <v>33.070570513875076</v>
      </c>
    </row>
    <row r="6730" spans="1:31" x14ac:dyDescent="0.25">
      <c r="A6730">
        <v>2356733</v>
      </c>
      <c r="B6730">
        <v>1</v>
      </c>
      <c r="C6730" t="s">
        <v>81</v>
      </c>
      <c r="D6730" t="s">
        <v>120</v>
      </c>
      <c r="E6730" t="s">
        <v>132</v>
      </c>
      <c r="F6730" t="s">
        <v>19199</v>
      </c>
      <c r="G6730" t="s">
        <v>244</v>
      </c>
      <c r="H6730" t="s">
        <v>135</v>
      </c>
      <c r="I6730" t="s">
        <v>136</v>
      </c>
      <c r="J6730" t="s">
        <v>137</v>
      </c>
      <c r="K6730" t="s">
        <v>245</v>
      </c>
      <c r="L6730" t="s">
        <v>19200</v>
      </c>
      <c r="M6730" t="s">
        <v>19201</v>
      </c>
      <c r="N6730">
        <v>1.395</v>
      </c>
      <c r="O6730">
        <v>0</v>
      </c>
      <c r="P6730">
        <v>0</v>
      </c>
      <c r="Q6730">
        <v>25</v>
      </c>
      <c r="R6730">
        <v>10</v>
      </c>
      <c r="S6730">
        <v>9</v>
      </c>
      <c r="T6730">
        <v>0</v>
      </c>
      <c r="U6730">
        <v>3</v>
      </c>
      <c r="V6730">
        <v>0</v>
      </c>
      <c r="W6730">
        <v>0</v>
      </c>
      <c r="X6730">
        <v>0</v>
      </c>
      <c r="Y6730">
        <v>151.99143976368964</v>
      </c>
      <c r="Z6730">
        <v>35.469126047613372</v>
      </c>
      <c r="AA6730">
        <v>47.842218142444274</v>
      </c>
      <c r="AB6730">
        <v>0</v>
      </c>
      <c r="AC6730">
        <v>402.93068549220646</v>
      </c>
      <c r="AD6730">
        <v>0</v>
      </c>
      <c r="AE6730">
        <v>638.23346944595369</v>
      </c>
    </row>
    <row r="6731" spans="1:31" x14ac:dyDescent="0.25">
      <c r="A6731">
        <v>2356925</v>
      </c>
      <c r="B6731">
        <v>1</v>
      </c>
      <c r="C6731" t="s">
        <v>80</v>
      </c>
      <c r="D6731" t="s">
        <v>93</v>
      </c>
      <c r="E6731" t="s">
        <v>166</v>
      </c>
      <c r="F6731" t="s">
        <v>19202</v>
      </c>
      <c r="G6731" t="s">
        <v>168</v>
      </c>
      <c r="H6731" t="s">
        <v>135</v>
      </c>
      <c r="I6731" t="s">
        <v>136</v>
      </c>
      <c r="J6731" t="s">
        <v>137</v>
      </c>
      <c r="K6731" t="s">
        <v>138</v>
      </c>
      <c r="L6731" t="s">
        <v>19203</v>
      </c>
      <c r="M6731" t="s">
        <v>19204</v>
      </c>
      <c r="N6731">
        <v>0.54638888799999996</v>
      </c>
      <c r="O6731">
        <v>0</v>
      </c>
      <c r="P6731">
        <v>383</v>
      </c>
      <c r="Q6731">
        <v>0</v>
      </c>
      <c r="R6731">
        <v>50</v>
      </c>
      <c r="S6731">
        <v>0</v>
      </c>
      <c r="T6731">
        <v>74</v>
      </c>
      <c r="U6731">
        <v>1</v>
      </c>
      <c r="V6731">
        <v>0</v>
      </c>
      <c r="W6731">
        <v>0</v>
      </c>
      <c r="X6731">
        <v>80.567200391219785</v>
      </c>
      <c r="Y6731">
        <v>0</v>
      </c>
      <c r="Z6731">
        <v>164.12200703541458</v>
      </c>
      <c r="AA6731">
        <v>0</v>
      </c>
      <c r="AB6731">
        <v>76.153391651724093</v>
      </c>
      <c r="AC6731">
        <v>74.825715117289334</v>
      </c>
      <c r="AD6731">
        <v>0</v>
      </c>
      <c r="AE6731">
        <v>395.66831419564784</v>
      </c>
    </row>
    <row r="6732" spans="1:31" x14ac:dyDescent="0.25">
      <c r="A6732">
        <v>2356948</v>
      </c>
      <c r="B6732">
        <v>1</v>
      </c>
      <c r="C6732" t="s">
        <v>80</v>
      </c>
      <c r="D6732" t="s">
        <v>109</v>
      </c>
      <c r="E6732" t="s">
        <v>225</v>
      </c>
      <c r="F6732" t="s">
        <v>19205</v>
      </c>
      <c r="G6732" t="s">
        <v>219</v>
      </c>
      <c r="H6732" t="s">
        <v>151</v>
      </c>
      <c r="I6732" t="s">
        <v>136</v>
      </c>
      <c r="J6732" t="s">
        <v>137</v>
      </c>
      <c r="K6732" t="s">
        <v>138</v>
      </c>
      <c r="L6732" t="s">
        <v>19206</v>
      </c>
      <c r="M6732" t="s">
        <v>19207</v>
      </c>
      <c r="N6732">
        <v>1.46</v>
      </c>
      <c r="O6732">
        <v>0</v>
      </c>
      <c r="P6732">
        <v>0</v>
      </c>
      <c r="Q6732">
        <v>0</v>
      </c>
      <c r="R6732">
        <v>6</v>
      </c>
      <c r="S6732">
        <v>0</v>
      </c>
      <c r="T6732">
        <v>2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32.794482969380439</v>
      </c>
      <c r="AA6732">
        <v>0</v>
      </c>
      <c r="AB6732">
        <v>3.2421349582805101</v>
      </c>
      <c r="AC6732">
        <v>0</v>
      </c>
      <c r="AD6732">
        <v>0</v>
      </c>
      <c r="AE6732">
        <v>36.036617927660949</v>
      </c>
    </row>
    <row r="6733" spans="1:31" x14ac:dyDescent="0.25">
      <c r="A6733">
        <v>2357094</v>
      </c>
      <c r="B6733">
        <v>1</v>
      </c>
      <c r="C6733" t="s">
        <v>80</v>
      </c>
      <c r="D6733" t="s">
        <v>84</v>
      </c>
      <c r="E6733" t="s">
        <v>148</v>
      </c>
      <c r="F6733" t="s">
        <v>19208</v>
      </c>
      <c r="G6733" t="s">
        <v>150</v>
      </c>
      <c r="H6733" t="s">
        <v>151</v>
      </c>
      <c r="I6733" t="s">
        <v>136</v>
      </c>
      <c r="J6733" t="s">
        <v>137</v>
      </c>
      <c r="K6733" t="s">
        <v>138</v>
      </c>
      <c r="L6733" t="s">
        <v>19209</v>
      </c>
      <c r="M6733" t="s">
        <v>19210</v>
      </c>
      <c r="N6733">
        <v>0.91361111100000003</v>
      </c>
      <c r="O6733">
        <v>0</v>
      </c>
      <c r="P6733">
        <v>1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0.67122005048023581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0.67122005048023581</v>
      </c>
    </row>
    <row r="6734" spans="1:31" x14ac:dyDescent="0.25">
      <c r="A6734">
        <v>2356802</v>
      </c>
      <c r="B6734">
        <v>1</v>
      </c>
      <c r="C6734" t="s">
        <v>80</v>
      </c>
      <c r="D6734" t="s">
        <v>99</v>
      </c>
      <c r="E6734" t="s">
        <v>148</v>
      </c>
      <c r="F6734" t="s">
        <v>19211</v>
      </c>
      <c r="G6734" t="s">
        <v>181</v>
      </c>
      <c r="H6734" t="s">
        <v>151</v>
      </c>
      <c r="I6734" t="s">
        <v>136</v>
      </c>
      <c r="J6734" t="s">
        <v>137</v>
      </c>
      <c r="K6734" t="s">
        <v>138</v>
      </c>
      <c r="L6734" t="s">
        <v>19212</v>
      </c>
      <c r="M6734" t="s">
        <v>19213</v>
      </c>
      <c r="N6734">
        <v>2.7197222220000001</v>
      </c>
      <c r="O6734">
        <v>0</v>
      </c>
      <c r="P6734">
        <v>1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0.78326665834226261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0.78326665834226261</v>
      </c>
    </row>
    <row r="6735" spans="1:31" x14ac:dyDescent="0.25">
      <c r="A6735">
        <v>2357157</v>
      </c>
      <c r="B6735">
        <v>1</v>
      </c>
      <c r="C6735" t="s">
        <v>80</v>
      </c>
      <c r="D6735" t="s">
        <v>92</v>
      </c>
      <c r="E6735" t="s">
        <v>225</v>
      </c>
      <c r="F6735" t="s">
        <v>19214</v>
      </c>
      <c r="G6735" t="s">
        <v>219</v>
      </c>
      <c r="H6735" t="s">
        <v>151</v>
      </c>
      <c r="I6735" t="s">
        <v>136</v>
      </c>
      <c r="J6735" t="s">
        <v>137</v>
      </c>
      <c r="K6735" t="s">
        <v>138</v>
      </c>
      <c r="L6735" t="s">
        <v>19215</v>
      </c>
      <c r="M6735" t="s">
        <v>19216</v>
      </c>
      <c r="N6735">
        <v>2.102777777</v>
      </c>
      <c r="O6735">
        <v>0</v>
      </c>
      <c r="P6735">
        <v>72</v>
      </c>
      <c r="Q6735">
        <v>0</v>
      </c>
      <c r="R6735">
        <v>0</v>
      </c>
      <c r="S6735">
        <v>0</v>
      </c>
      <c r="T6735">
        <v>5</v>
      </c>
      <c r="U6735">
        <v>0</v>
      </c>
      <c r="V6735">
        <v>0</v>
      </c>
      <c r="W6735">
        <v>0</v>
      </c>
      <c r="X6735">
        <v>55.009201114576285</v>
      </c>
      <c r="Y6735">
        <v>0</v>
      </c>
      <c r="Z6735">
        <v>0</v>
      </c>
      <c r="AA6735">
        <v>0</v>
      </c>
      <c r="AB6735">
        <v>10.626875784605891</v>
      </c>
      <c r="AC6735">
        <v>0</v>
      </c>
      <c r="AD6735">
        <v>0</v>
      </c>
      <c r="AE6735">
        <v>65.636076899182171</v>
      </c>
    </row>
    <row r="6736" spans="1:31" x14ac:dyDescent="0.25">
      <c r="A6736">
        <v>2357054</v>
      </c>
      <c r="B6736">
        <v>1</v>
      </c>
      <c r="C6736" t="s">
        <v>80</v>
      </c>
      <c r="D6736" t="s">
        <v>105</v>
      </c>
      <c r="E6736" t="s">
        <v>148</v>
      </c>
      <c r="F6736" t="s">
        <v>19217</v>
      </c>
      <c r="G6736" t="s">
        <v>150</v>
      </c>
      <c r="H6736" t="s">
        <v>151</v>
      </c>
      <c r="I6736" t="s">
        <v>136</v>
      </c>
      <c r="J6736" t="s">
        <v>137</v>
      </c>
      <c r="K6736" t="s">
        <v>138</v>
      </c>
      <c r="L6736" t="s">
        <v>19218</v>
      </c>
      <c r="M6736" t="s">
        <v>19219</v>
      </c>
      <c r="N6736">
        <v>1.1469444440000001</v>
      </c>
      <c r="O6736">
        <v>0</v>
      </c>
      <c r="P6736">
        <v>1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0.3532918487433867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0.3532918487433867</v>
      </c>
    </row>
    <row r="6737" spans="1:31" x14ac:dyDescent="0.25">
      <c r="A6737">
        <v>2356716</v>
      </c>
      <c r="B6737">
        <v>1</v>
      </c>
      <c r="C6737" t="s">
        <v>81</v>
      </c>
      <c r="D6737" t="s">
        <v>121</v>
      </c>
      <c r="E6737" t="s">
        <v>166</v>
      </c>
      <c r="F6737" t="s">
        <v>8669</v>
      </c>
      <c r="G6737" t="s">
        <v>168</v>
      </c>
      <c r="H6737" t="s">
        <v>135</v>
      </c>
      <c r="I6737" t="s">
        <v>653</v>
      </c>
      <c r="J6737" t="s">
        <v>137</v>
      </c>
      <c r="K6737" t="s">
        <v>138</v>
      </c>
      <c r="L6737" t="s">
        <v>19220</v>
      </c>
      <c r="M6737" t="s">
        <v>19221</v>
      </c>
      <c r="N6737">
        <v>2.4722221999999999E-2</v>
      </c>
      <c r="O6737">
        <v>0</v>
      </c>
      <c r="P6737">
        <v>1281</v>
      </c>
      <c r="Q6737">
        <v>4</v>
      </c>
      <c r="R6737">
        <v>116</v>
      </c>
      <c r="S6737">
        <v>14</v>
      </c>
      <c r="T6737">
        <v>92</v>
      </c>
      <c r="U6737">
        <v>1</v>
      </c>
      <c r="V6737">
        <v>0</v>
      </c>
      <c r="W6737">
        <v>0</v>
      </c>
      <c r="X6737">
        <v>3.8599958171894251</v>
      </c>
      <c r="Y6737">
        <v>0.76650298180599996</v>
      </c>
      <c r="Z6737">
        <v>2.4705152847362233</v>
      </c>
      <c r="AA6737">
        <v>1.4424439267446871</v>
      </c>
      <c r="AB6737">
        <v>1.2444503168160561</v>
      </c>
      <c r="AC6737">
        <v>3.2336098362684669</v>
      </c>
      <c r="AD6737">
        <v>0</v>
      </c>
      <c r="AE6737">
        <v>13.01751816356086</v>
      </c>
    </row>
    <row r="6738" spans="1:31" x14ac:dyDescent="0.25">
      <c r="A6738">
        <v>2356762</v>
      </c>
      <c r="B6738">
        <v>1</v>
      </c>
      <c r="C6738" t="s">
        <v>81</v>
      </c>
      <c r="D6738" t="s">
        <v>112</v>
      </c>
      <c r="E6738" t="s">
        <v>225</v>
      </c>
      <c r="F6738" t="s">
        <v>19222</v>
      </c>
      <c r="G6738" t="s">
        <v>464</v>
      </c>
      <c r="H6738" t="s">
        <v>151</v>
      </c>
      <c r="I6738" t="s">
        <v>136</v>
      </c>
      <c r="J6738" t="s">
        <v>137</v>
      </c>
      <c r="K6738" t="s">
        <v>138</v>
      </c>
      <c r="L6738" t="s">
        <v>19223</v>
      </c>
      <c r="M6738" t="s">
        <v>19224</v>
      </c>
      <c r="N6738">
        <v>3.4980555550000001</v>
      </c>
      <c r="O6738">
        <v>0</v>
      </c>
      <c r="P6738">
        <v>18</v>
      </c>
      <c r="Q6738">
        <v>0</v>
      </c>
      <c r="R6738">
        <v>1</v>
      </c>
      <c r="S6738">
        <v>0</v>
      </c>
      <c r="T6738">
        <v>1</v>
      </c>
      <c r="U6738">
        <v>0</v>
      </c>
      <c r="V6738">
        <v>0</v>
      </c>
      <c r="W6738">
        <v>0</v>
      </c>
      <c r="X6738">
        <v>17.684584487317117</v>
      </c>
      <c r="Y6738">
        <v>0</v>
      </c>
      <c r="Z6738">
        <v>1.7551895420060235</v>
      </c>
      <c r="AA6738">
        <v>0</v>
      </c>
      <c r="AB6738">
        <v>38.301002712085641</v>
      </c>
      <c r="AC6738">
        <v>0</v>
      </c>
      <c r="AD6738">
        <v>0</v>
      </c>
      <c r="AE6738">
        <v>57.74077674140878</v>
      </c>
    </row>
    <row r="6739" spans="1:31" x14ac:dyDescent="0.25">
      <c r="A6739">
        <v>2357008</v>
      </c>
      <c r="B6739">
        <v>1</v>
      </c>
      <c r="C6739" t="s">
        <v>81</v>
      </c>
      <c r="D6739" t="s">
        <v>115</v>
      </c>
      <c r="E6739" t="s">
        <v>148</v>
      </c>
      <c r="F6739" t="s">
        <v>19225</v>
      </c>
      <c r="G6739" t="s">
        <v>160</v>
      </c>
      <c r="H6739" t="s">
        <v>151</v>
      </c>
      <c r="I6739" t="s">
        <v>136</v>
      </c>
      <c r="J6739" t="s">
        <v>137</v>
      </c>
      <c r="K6739" t="s">
        <v>138</v>
      </c>
      <c r="L6739" t="s">
        <v>19226</v>
      </c>
      <c r="M6739" t="s">
        <v>19227</v>
      </c>
      <c r="N6739">
        <v>2.0277777769999998</v>
      </c>
      <c r="O6739">
        <v>0</v>
      </c>
      <c r="P6739">
        <v>1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0.40524911666426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0.40524911666426</v>
      </c>
    </row>
    <row r="6740" spans="1:31" x14ac:dyDescent="0.25">
      <c r="A6740">
        <v>2356679</v>
      </c>
      <c r="B6740">
        <v>1</v>
      </c>
      <c r="C6740" t="s">
        <v>80</v>
      </c>
      <c r="D6740" t="s">
        <v>97</v>
      </c>
      <c r="E6740" t="s">
        <v>132</v>
      </c>
      <c r="F6740" t="s">
        <v>2267</v>
      </c>
      <c r="G6740" t="s">
        <v>134</v>
      </c>
      <c r="H6740" t="s">
        <v>135</v>
      </c>
      <c r="I6740" t="s">
        <v>136</v>
      </c>
      <c r="J6740" t="s">
        <v>137</v>
      </c>
      <c r="K6740" t="s">
        <v>138</v>
      </c>
      <c r="L6740" t="s">
        <v>19228</v>
      </c>
      <c r="M6740" t="s">
        <v>19229</v>
      </c>
      <c r="N6740">
        <v>1.5663888880000001</v>
      </c>
      <c r="O6740">
        <v>2</v>
      </c>
      <c r="P6740">
        <v>181</v>
      </c>
      <c r="Q6740">
        <v>2</v>
      </c>
      <c r="R6740">
        <v>118</v>
      </c>
      <c r="S6740">
        <v>1</v>
      </c>
      <c r="T6740">
        <v>35</v>
      </c>
      <c r="U6740">
        <v>0</v>
      </c>
      <c r="V6740">
        <v>0</v>
      </c>
      <c r="W6740">
        <v>3.1849372663100963</v>
      </c>
      <c r="X6740">
        <v>117.79368348131545</v>
      </c>
      <c r="Y6740">
        <v>4.0473703591604666</v>
      </c>
      <c r="Z6740">
        <v>109.00412691533511</v>
      </c>
      <c r="AA6740">
        <v>2.1587687195271528</v>
      </c>
      <c r="AB6740">
        <v>59.081386235300627</v>
      </c>
      <c r="AC6740">
        <v>0</v>
      </c>
      <c r="AD6740">
        <v>0</v>
      </c>
      <c r="AE6740">
        <v>295.27027297694895</v>
      </c>
    </row>
    <row r="6741" spans="1:31" x14ac:dyDescent="0.25">
      <c r="A6741">
        <v>2356885</v>
      </c>
      <c r="B6741">
        <v>1</v>
      </c>
      <c r="C6741" t="s">
        <v>80</v>
      </c>
      <c r="D6741" t="s">
        <v>93</v>
      </c>
      <c r="E6741" t="s">
        <v>148</v>
      </c>
      <c r="F6741" t="s">
        <v>19230</v>
      </c>
      <c r="G6741" t="s">
        <v>160</v>
      </c>
      <c r="H6741" t="s">
        <v>151</v>
      </c>
      <c r="I6741" t="s">
        <v>136</v>
      </c>
      <c r="J6741" t="s">
        <v>137</v>
      </c>
      <c r="K6741" t="s">
        <v>138</v>
      </c>
      <c r="L6741" t="s">
        <v>19231</v>
      </c>
      <c r="M6741" t="s">
        <v>19232</v>
      </c>
      <c r="N6741">
        <v>6.2872222219999996</v>
      </c>
      <c r="O6741">
        <v>0</v>
      </c>
      <c r="P6741">
        <v>1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1.8634567637890749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1.8634567637890749</v>
      </c>
    </row>
    <row r="6742" spans="1:31" x14ac:dyDescent="0.25">
      <c r="A6742">
        <v>2356742</v>
      </c>
      <c r="B6742">
        <v>1</v>
      </c>
      <c r="C6742" t="s">
        <v>80</v>
      </c>
      <c r="D6742" t="s">
        <v>85</v>
      </c>
      <c r="E6742" t="s">
        <v>225</v>
      </c>
      <c r="F6742" t="s">
        <v>19233</v>
      </c>
      <c r="G6742" t="s">
        <v>252</v>
      </c>
      <c r="H6742" t="s">
        <v>151</v>
      </c>
      <c r="I6742" t="s">
        <v>136</v>
      </c>
      <c r="J6742" t="s">
        <v>137</v>
      </c>
      <c r="K6742" t="s">
        <v>245</v>
      </c>
      <c r="L6742" t="s">
        <v>19234</v>
      </c>
      <c r="M6742" t="s">
        <v>19235</v>
      </c>
      <c r="N6742">
        <v>8.0113888880000008</v>
      </c>
      <c r="O6742">
        <v>0</v>
      </c>
      <c r="P6742">
        <v>113</v>
      </c>
      <c r="Q6742">
        <v>0</v>
      </c>
      <c r="R6742">
        <v>0</v>
      </c>
      <c r="S6742">
        <v>0</v>
      </c>
      <c r="T6742">
        <v>7</v>
      </c>
      <c r="U6742">
        <v>0</v>
      </c>
      <c r="V6742">
        <v>0</v>
      </c>
      <c r="W6742">
        <v>0</v>
      </c>
      <c r="X6742">
        <v>334.8810518068139</v>
      </c>
      <c r="Y6742">
        <v>0</v>
      </c>
      <c r="Z6742">
        <v>0</v>
      </c>
      <c r="AA6742">
        <v>0</v>
      </c>
      <c r="AB6742">
        <v>80.977236526408817</v>
      </c>
      <c r="AC6742">
        <v>0</v>
      </c>
      <c r="AD6742">
        <v>0</v>
      </c>
      <c r="AE6742">
        <v>415.85828833322273</v>
      </c>
    </row>
    <row r="6743" spans="1:31" x14ac:dyDescent="0.25">
      <c r="A6743">
        <v>2357077</v>
      </c>
      <c r="B6743">
        <v>1</v>
      </c>
      <c r="C6743" t="s">
        <v>81</v>
      </c>
      <c r="D6743" t="s">
        <v>123</v>
      </c>
      <c r="E6743" t="s">
        <v>225</v>
      </c>
      <c r="F6743" t="s">
        <v>19236</v>
      </c>
      <c r="G6743" t="s">
        <v>156</v>
      </c>
      <c r="H6743" t="s">
        <v>151</v>
      </c>
      <c r="I6743" t="s">
        <v>136</v>
      </c>
      <c r="J6743" t="s">
        <v>137</v>
      </c>
      <c r="K6743" t="s">
        <v>138</v>
      </c>
      <c r="L6743" t="s">
        <v>19237</v>
      </c>
      <c r="M6743" t="s">
        <v>19238</v>
      </c>
      <c r="N6743">
        <v>0.27583333300000001</v>
      </c>
      <c r="O6743">
        <v>0</v>
      </c>
      <c r="P6743">
        <v>29</v>
      </c>
      <c r="Q6743">
        <v>0</v>
      </c>
      <c r="R6743">
        <v>6</v>
      </c>
      <c r="S6743">
        <v>0</v>
      </c>
      <c r="T6743">
        <v>4</v>
      </c>
      <c r="U6743">
        <v>0</v>
      </c>
      <c r="V6743">
        <v>0</v>
      </c>
      <c r="W6743">
        <v>0</v>
      </c>
      <c r="X6743">
        <v>2.0504444369668899</v>
      </c>
      <c r="Y6743">
        <v>0</v>
      </c>
      <c r="Z6743">
        <v>24.768631651578662</v>
      </c>
      <c r="AA6743">
        <v>0</v>
      </c>
      <c r="AB6743">
        <v>5.4500231249843587</v>
      </c>
      <c r="AC6743">
        <v>0</v>
      </c>
      <c r="AD6743">
        <v>0</v>
      </c>
      <c r="AE6743">
        <v>32.269099213529913</v>
      </c>
    </row>
    <row r="6744" spans="1:31" x14ac:dyDescent="0.25">
      <c r="A6744">
        <v>2356928</v>
      </c>
      <c r="B6744">
        <v>1</v>
      </c>
      <c r="C6744" t="s">
        <v>80</v>
      </c>
      <c r="D6744" t="s">
        <v>83</v>
      </c>
      <c r="E6744" t="s">
        <v>148</v>
      </c>
      <c r="F6744" t="s">
        <v>19239</v>
      </c>
      <c r="G6744" t="s">
        <v>156</v>
      </c>
      <c r="H6744" t="s">
        <v>151</v>
      </c>
      <c r="I6744" t="s">
        <v>136</v>
      </c>
      <c r="J6744" t="s">
        <v>137</v>
      </c>
      <c r="K6744" t="s">
        <v>138</v>
      </c>
      <c r="L6744" t="s">
        <v>19240</v>
      </c>
      <c r="M6744" t="s">
        <v>19241</v>
      </c>
      <c r="N6744">
        <v>2.3530555550000001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1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45.323546984822627</v>
      </c>
      <c r="AC6744">
        <v>0</v>
      </c>
      <c r="AD6744">
        <v>0</v>
      </c>
      <c r="AE6744">
        <v>45.323546984822627</v>
      </c>
    </row>
    <row r="6745" spans="1:31" x14ac:dyDescent="0.25">
      <c r="A6745">
        <v>2357137</v>
      </c>
      <c r="B6745">
        <v>1</v>
      </c>
      <c r="C6745" t="s">
        <v>81</v>
      </c>
      <c r="D6745" t="s">
        <v>114</v>
      </c>
      <c r="E6745" t="s">
        <v>225</v>
      </c>
      <c r="F6745" t="s">
        <v>19242</v>
      </c>
      <c r="G6745" t="s">
        <v>219</v>
      </c>
      <c r="H6745" t="s">
        <v>151</v>
      </c>
      <c r="I6745" t="s">
        <v>136</v>
      </c>
      <c r="J6745" t="s">
        <v>137</v>
      </c>
      <c r="K6745" t="s">
        <v>138</v>
      </c>
      <c r="L6745" t="s">
        <v>19243</v>
      </c>
      <c r="M6745" t="s">
        <v>19244</v>
      </c>
      <c r="N6745">
        <v>2.2355555549999999</v>
      </c>
      <c r="O6745">
        <v>0</v>
      </c>
      <c r="P6745">
        <v>7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1.8713179651067553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1.8713179651067553</v>
      </c>
    </row>
    <row r="6746" spans="1:31" x14ac:dyDescent="0.25">
      <c r="A6746">
        <v>2357114</v>
      </c>
      <c r="B6746">
        <v>1</v>
      </c>
      <c r="C6746" t="s">
        <v>81</v>
      </c>
      <c r="D6746" t="s">
        <v>115</v>
      </c>
      <c r="E6746" t="s">
        <v>148</v>
      </c>
      <c r="F6746" t="s">
        <v>19245</v>
      </c>
      <c r="G6746" t="s">
        <v>240</v>
      </c>
      <c r="H6746" t="s">
        <v>151</v>
      </c>
      <c r="I6746" t="s">
        <v>136</v>
      </c>
      <c r="J6746" t="s">
        <v>137</v>
      </c>
      <c r="K6746" t="s">
        <v>138</v>
      </c>
      <c r="L6746" t="s">
        <v>19246</v>
      </c>
      <c r="M6746" t="s">
        <v>19247</v>
      </c>
      <c r="N6746">
        <v>2.8627777769999998</v>
      </c>
      <c r="O6746">
        <v>0</v>
      </c>
      <c r="P6746">
        <v>9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5.3157139872018178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5.3157139872018178</v>
      </c>
    </row>
    <row r="6747" spans="1:31" x14ac:dyDescent="0.25">
      <c r="A6747">
        <v>2357091</v>
      </c>
      <c r="B6747">
        <v>1</v>
      </c>
      <c r="C6747" t="s">
        <v>81</v>
      </c>
      <c r="D6747" t="s">
        <v>127</v>
      </c>
      <c r="E6747" t="s">
        <v>132</v>
      </c>
      <c r="F6747" t="s">
        <v>19248</v>
      </c>
      <c r="G6747" t="s">
        <v>134</v>
      </c>
      <c r="H6747" t="s">
        <v>135</v>
      </c>
      <c r="I6747" t="s">
        <v>136</v>
      </c>
      <c r="J6747" t="s">
        <v>137</v>
      </c>
      <c r="K6747" t="s">
        <v>138</v>
      </c>
      <c r="L6747" t="s">
        <v>19249</v>
      </c>
      <c r="M6747" t="s">
        <v>19250</v>
      </c>
      <c r="N6747">
        <v>1.674722222</v>
      </c>
      <c r="O6747">
        <v>0</v>
      </c>
      <c r="P6747">
        <v>2</v>
      </c>
      <c r="Q6747">
        <v>0</v>
      </c>
      <c r="R6747">
        <v>10</v>
      </c>
      <c r="S6747">
        <v>1</v>
      </c>
      <c r="T6747">
        <v>2</v>
      </c>
      <c r="U6747">
        <v>0</v>
      </c>
      <c r="V6747">
        <v>0</v>
      </c>
      <c r="W6747">
        <v>0</v>
      </c>
      <c r="X6747">
        <v>0.46739188293052969</v>
      </c>
      <c r="Y6747">
        <v>0</v>
      </c>
      <c r="Z6747">
        <v>33.26222344759146</v>
      </c>
      <c r="AA6747">
        <v>102.82346861263747</v>
      </c>
      <c r="AB6747">
        <v>2.6072783951530223</v>
      </c>
      <c r="AC6747">
        <v>0</v>
      </c>
      <c r="AD6747">
        <v>0</v>
      </c>
      <c r="AE6747">
        <v>139.1603623383125</v>
      </c>
    </row>
    <row r="6748" spans="1:31" x14ac:dyDescent="0.25">
      <c r="A6748">
        <v>2356719</v>
      </c>
      <c r="B6748">
        <v>1</v>
      </c>
      <c r="C6748" t="s">
        <v>81</v>
      </c>
      <c r="D6748" t="s">
        <v>114</v>
      </c>
      <c r="E6748" t="s">
        <v>132</v>
      </c>
      <c r="F6748" t="s">
        <v>19251</v>
      </c>
      <c r="G6748" t="s">
        <v>134</v>
      </c>
      <c r="H6748" t="s">
        <v>135</v>
      </c>
      <c r="I6748" t="s">
        <v>136</v>
      </c>
      <c r="J6748" t="s">
        <v>137</v>
      </c>
      <c r="K6748" t="s">
        <v>138</v>
      </c>
      <c r="L6748" t="s">
        <v>19252</v>
      </c>
      <c r="M6748" t="s">
        <v>19253</v>
      </c>
      <c r="N6748">
        <v>1.9775</v>
      </c>
      <c r="O6748">
        <v>0</v>
      </c>
      <c r="P6748">
        <v>9</v>
      </c>
      <c r="Q6748">
        <v>1</v>
      </c>
      <c r="R6748">
        <v>0</v>
      </c>
      <c r="S6748">
        <v>2</v>
      </c>
      <c r="T6748">
        <v>1</v>
      </c>
      <c r="U6748">
        <v>0</v>
      </c>
      <c r="V6748">
        <v>0</v>
      </c>
      <c r="W6748">
        <v>0</v>
      </c>
      <c r="X6748">
        <v>3.3337209948153479</v>
      </c>
      <c r="Y6748">
        <v>28.051628545962735</v>
      </c>
      <c r="Z6748">
        <v>0</v>
      </c>
      <c r="AA6748">
        <v>34.856607497769076</v>
      </c>
      <c r="AB6748">
        <v>4.4271117157640552</v>
      </c>
      <c r="AC6748">
        <v>0</v>
      </c>
      <c r="AD6748">
        <v>0</v>
      </c>
      <c r="AE6748">
        <v>70.669068754311212</v>
      </c>
    </row>
    <row r="6749" spans="1:31" x14ac:dyDescent="0.25">
      <c r="A6749">
        <v>2357051</v>
      </c>
      <c r="B6749">
        <v>1</v>
      </c>
      <c r="C6749" t="s">
        <v>81</v>
      </c>
      <c r="D6749" t="s">
        <v>123</v>
      </c>
      <c r="E6749" t="s">
        <v>148</v>
      </c>
      <c r="F6749" t="s">
        <v>19254</v>
      </c>
      <c r="G6749" t="s">
        <v>160</v>
      </c>
      <c r="H6749" t="s">
        <v>151</v>
      </c>
      <c r="I6749" t="s">
        <v>136</v>
      </c>
      <c r="J6749" t="s">
        <v>137</v>
      </c>
      <c r="K6749" t="s">
        <v>138</v>
      </c>
      <c r="L6749" t="s">
        <v>19255</v>
      </c>
      <c r="M6749" t="s">
        <v>19256</v>
      </c>
      <c r="N6749">
        <v>0.98777777700000002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1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0.42266890282261332</v>
      </c>
      <c r="AC6749">
        <v>0</v>
      </c>
      <c r="AD6749">
        <v>0</v>
      </c>
      <c r="AE6749">
        <v>0.42266890282261332</v>
      </c>
    </row>
    <row r="6750" spans="1:31" x14ac:dyDescent="0.25">
      <c r="A6750">
        <v>2356659</v>
      </c>
      <c r="B6750">
        <v>1</v>
      </c>
      <c r="C6750" t="s">
        <v>80</v>
      </c>
      <c r="D6750" t="s">
        <v>99</v>
      </c>
      <c r="E6750" t="s">
        <v>166</v>
      </c>
      <c r="F6750" t="s">
        <v>19257</v>
      </c>
      <c r="G6750" t="s">
        <v>328</v>
      </c>
      <c r="H6750" t="s">
        <v>135</v>
      </c>
      <c r="I6750" t="s">
        <v>136</v>
      </c>
      <c r="J6750" t="s">
        <v>137</v>
      </c>
      <c r="K6750" t="s">
        <v>245</v>
      </c>
      <c r="L6750" t="s">
        <v>19258</v>
      </c>
      <c r="M6750" t="s">
        <v>19259</v>
      </c>
      <c r="N6750">
        <v>0.16666666599999999</v>
      </c>
      <c r="O6750">
        <v>3</v>
      </c>
      <c r="P6750">
        <v>1763</v>
      </c>
      <c r="Q6750">
        <v>1</v>
      </c>
      <c r="R6750">
        <v>31</v>
      </c>
      <c r="S6750">
        <v>7</v>
      </c>
      <c r="T6750">
        <v>161</v>
      </c>
      <c r="U6750">
        <v>0</v>
      </c>
      <c r="V6750">
        <v>3</v>
      </c>
      <c r="W6750">
        <v>2.1038252509560005</v>
      </c>
      <c r="X6750">
        <v>66.236722809672457</v>
      </c>
      <c r="Y6750">
        <v>3.6950230519999995E-2</v>
      </c>
      <c r="Z6750">
        <v>2.7965413077558336</v>
      </c>
      <c r="AA6750">
        <v>2.4640368166241666</v>
      </c>
      <c r="AB6750">
        <v>16.956372036916331</v>
      </c>
      <c r="AC6750">
        <v>0</v>
      </c>
      <c r="AD6750">
        <v>22.674478345400001</v>
      </c>
      <c r="AE6750">
        <v>113.26892679784481</v>
      </c>
    </row>
    <row r="6751" spans="1:31" x14ac:dyDescent="0.25">
      <c r="A6751">
        <v>2357014</v>
      </c>
      <c r="B6751">
        <v>1</v>
      </c>
      <c r="C6751" t="s">
        <v>80</v>
      </c>
      <c r="D6751" t="s">
        <v>92</v>
      </c>
      <c r="E6751" t="s">
        <v>148</v>
      </c>
      <c r="F6751" t="s">
        <v>19260</v>
      </c>
      <c r="G6751" t="s">
        <v>240</v>
      </c>
      <c r="H6751" t="s">
        <v>151</v>
      </c>
      <c r="I6751" t="s">
        <v>136</v>
      </c>
      <c r="J6751" t="s">
        <v>137</v>
      </c>
      <c r="K6751" t="s">
        <v>138</v>
      </c>
      <c r="L6751" t="s">
        <v>19261</v>
      </c>
      <c r="M6751" t="s">
        <v>19262</v>
      </c>
      <c r="N6751">
        <v>4.4741666660000003</v>
      </c>
      <c r="O6751">
        <v>0</v>
      </c>
      <c r="P6751">
        <v>1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1.0590221825010817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1.0590221825010817</v>
      </c>
    </row>
    <row r="6752" spans="1:31" x14ac:dyDescent="0.25">
      <c r="A6752">
        <v>2356765</v>
      </c>
      <c r="B6752">
        <v>1</v>
      </c>
      <c r="C6752" t="s">
        <v>80</v>
      </c>
      <c r="D6752" t="s">
        <v>84</v>
      </c>
      <c r="E6752" t="s">
        <v>132</v>
      </c>
      <c r="F6752" t="s">
        <v>19263</v>
      </c>
      <c r="G6752" t="s">
        <v>244</v>
      </c>
      <c r="H6752" t="s">
        <v>135</v>
      </c>
      <c r="I6752" t="s">
        <v>136</v>
      </c>
      <c r="J6752" t="s">
        <v>137</v>
      </c>
      <c r="K6752" t="s">
        <v>245</v>
      </c>
      <c r="L6752" t="s">
        <v>19264</v>
      </c>
      <c r="M6752" t="s">
        <v>19265</v>
      </c>
      <c r="N6752">
        <v>0.88611111099999995</v>
      </c>
      <c r="O6752">
        <v>0</v>
      </c>
      <c r="P6752">
        <v>254</v>
      </c>
      <c r="Q6752">
        <v>0</v>
      </c>
      <c r="R6752">
        <v>0</v>
      </c>
      <c r="S6752">
        <v>0</v>
      </c>
      <c r="T6752">
        <v>27</v>
      </c>
      <c r="U6752">
        <v>0</v>
      </c>
      <c r="V6752">
        <v>0</v>
      </c>
      <c r="W6752">
        <v>0</v>
      </c>
      <c r="X6752">
        <v>68.488554930837239</v>
      </c>
      <c r="Y6752">
        <v>0</v>
      </c>
      <c r="Z6752">
        <v>0</v>
      </c>
      <c r="AA6752">
        <v>0</v>
      </c>
      <c r="AB6752">
        <v>24.69282336624125</v>
      </c>
      <c r="AC6752">
        <v>0</v>
      </c>
      <c r="AD6752">
        <v>0</v>
      </c>
      <c r="AE6752">
        <v>93.181378297078481</v>
      </c>
    </row>
    <row r="6753" spans="1:31" x14ac:dyDescent="0.25">
      <c r="A6753">
        <v>2357097</v>
      </c>
      <c r="B6753">
        <v>1</v>
      </c>
      <c r="C6753" t="s">
        <v>80</v>
      </c>
      <c r="D6753" t="s">
        <v>88</v>
      </c>
      <c r="E6753" t="s">
        <v>148</v>
      </c>
      <c r="F6753" t="s">
        <v>19266</v>
      </c>
      <c r="G6753" t="s">
        <v>160</v>
      </c>
      <c r="H6753" t="s">
        <v>151</v>
      </c>
      <c r="I6753" t="s">
        <v>136</v>
      </c>
      <c r="J6753" t="s">
        <v>137</v>
      </c>
      <c r="K6753" t="s">
        <v>138</v>
      </c>
      <c r="L6753" t="s">
        <v>19267</v>
      </c>
      <c r="M6753" t="s">
        <v>19268</v>
      </c>
      <c r="N6753">
        <v>1.5155555549999999</v>
      </c>
      <c r="O6753">
        <v>0</v>
      </c>
      <c r="P6753">
        <v>1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1.579774165475317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1.579774165475317</v>
      </c>
    </row>
    <row r="6754" spans="1:31" x14ac:dyDescent="0.25">
      <c r="A6754">
        <v>2356805</v>
      </c>
      <c r="B6754">
        <v>1</v>
      </c>
      <c r="C6754" t="s">
        <v>80</v>
      </c>
      <c r="D6754" t="s">
        <v>95</v>
      </c>
      <c r="E6754" t="s">
        <v>225</v>
      </c>
      <c r="F6754" t="s">
        <v>19269</v>
      </c>
      <c r="G6754" t="s">
        <v>156</v>
      </c>
      <c r="H6754" t="s">
        <v>151</v>
      </c>
      <c r="I6754" t="s">
        <v>136</v>
      </c>
      <c r="J6754" t="s">
        <v>137</v>
      </c>
      <c r="K6754" t="s">
        <v>138</v>
      </c>
      <c r="L6754" t="s">
        <v>19270</v>
      </c>
      <c r="M6754" t="s">
        <v>19271</v>
      </c>
      <c r="N6754">
        <v>1.3438888879999999</v>
      </c>
      <c r="O6754">
        <v>0</v>
      </c>
      <c r="P6754">
        <v>29</v>
      </c>
      <c r="Q6754">
        <v>0</v>
      </c>
      <c r="R6754">
        <v>3</v>
      </c>
      <c r="S6754">
        <v>0</v>
      </c>
      <c r="T6754">
        <v>1</v>
      </c>
      <c r="U6754">
        <v>0</v>
      </c>
      <c r="V6754">
        <v>0</v>
      </c>
      <c r="W6754">
        <v>0</v>
      </c>
      <c r="X6754">
        <v>14.60861244835275</v>
      </c>
      <c r="Y6754">
        <v>0</v>
      </c>
      <c r="Z6754">
        <v>2.4288998339892918</v>
      </c>
      <c r="AA6754">
        <v>0</v>
      </c>
      <c r="AB6754">
        <v>0.27270273249564414</v>
      </c>
      <c r="AC6754">
        <v>0</v>
      </c>
      <c r="AD6754">
        <v>0</v>
      </c>
      <c r="AE6754">
        <v>17.310215014837688</v>
      </c>
    </row>
    <row r="6755" spans="1:31" x14ac:dyDescent="0.25">
      <c r="A6755">
        <v>2356911</v>
      </c>
      <c r="B6755">
        <v>1</v>
      </c>
      <c r="C6755" t="s">
        <v>80</v>
      </c>
      <c r="D6755" t="s">
        <v>85</v>
      </c>
      <c r="E6755" t="s">
        <v>225</v>
      </c>
      <c r="F6755" t="s">
        <v>19272</v>
      </c>
      <c r="G6755" t="s">
        <v>244</v>
      </c>
      <c r="H6755" t="s">
        <v>151</v>
      </c>
      <c r="I6755" t="s">
        <v>136</v>
      </c>
      <c r="J6755" t="s">
        <v>137</v>
      </c>
      <c r="K6755" t="s">
        <v>245</v>
      </c>
      <c r="L6755" t="s">
        <v>19273</v>
      </c>
      <c r="M6755" t="s">
        <v>19274</v>
      </c>
      <c r="N6755">
        <v>1.450555555</v>
      </c>
      <c r="O6755">
        <v>0</v>
      </c>
      <c r="P6755">
        <v>40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22.301760588336734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22.301760588336734</v>
      </c>
    </row>
    <row r="6756" spans="1:31" x14ac:dyDescent="0.25">
      <c r="A6756">
        <v>2356759</v>
      </c>
      <c r="B6756">
        <v>1</v>
      </c>
      <c r="C6756" t="s">
        <v>81</v>
      </c>
      <c r="D6756" t="s">
        <v>118</v>
      </c>
      <c r="E6756" t="s">
        <v>225</v>
      </c>
      <c r="F6756" t="s">
        <v>19275</v>
      </c>
      <c r="G6756" t="s">
        <v>181</v>
      </c>
      <c r="H6756" t="s">
        <v>151</v>
      </c>
      <c r="I6756" t="s">
        <v>136</v>
      </c>
      <c r="J6756" t="s">
        <v>3</v>
      </c>
      <c r="K6756" t="s">
        <v>138</v>
      </c>
      <c r="L6756" t="s">
        <v>19276</v>
      </c>
      <c r="M6756" t="s">
        <v>19277</v>
      </c>
      <c r="N6756">
        <v>2.8180555549999999</v>
      </c>
      <c r="O6756">
        <v>0</v>
      </c>
      <c r="P6756">
        <v>125</v>
      </c>
      <c r="Q6756">
        <v>0</v>
      </c>
      <c r="R6756">
        <v>0</v>
      </c>
      <c r="S6756">
        <v>0</v>
      </c>
      <c r="T6756">
        <v>3</v>
      </c>
      <c r="U6756">
        <v>0</v>
      </c>
      <c r="V6756">
        <v>0</v>
      </c>
      <c r="W6756">
        <v>0</v>
      </c>
      <c r="X6756">
        <v>93.301314022104023</v>
      </c>
      <c r="Y6756">
        <v>0</v>
      </c>
      <c r="Z6756">
        <v>0</v>
      </c>
      <c r="AA6756">
        <v>0</v>
      </c>
      <c r="AB6756">
        <v>8.0199048586966288</v>
      </c>
      <c r="AC6756">
        <v>0</v>
      </c>
      <c r="AD6756">
        <v>0</v>
      </c>
      <c r="AE6756">
        <v>101.32121888080066</v>
      </c>
    </row>
    <row r="6757" spans="1:31" x14ac:dyDescent="0.25">
      <c r="A6757">
        <v>2356845</v>
      </c>
      <c r="B6757">
        <v>1</v>
      </c>
      <c r="C6757" t="s">
        <v>80</v>
      </c>
      <c r="D6757" t="s">
        <v>107</v>
      </c>
      <c r="E6757" t="s">
        <v>132</v>
      </c>
      <c r="F6757" t="s">
        <v>19278</v>
      </c>
      <c r="G6757" t="s">
        <v>244</v>
      </c>
      <c r="H6757" t="s">
        <v>135</v>
      </c>
      <c r="I6757" t="s">
        <v>136</v>
      </c>
      <c r="J6757" t="s">
        <v>137</v>
      </c>
      <c r="K6757" t="s">
        <v>245</v>
      </c>
      <c r="L6757" t="s">
        <v>19279</v>
      </c>
      <c r="M6757" t="s">
        <v>19280</v>
      </c>
      <c r="N6757">
        <v>0.86916666600000003</v>
      </c>
      <c r="O6757">
        <v>0</v>
      </c>
      <c r="P6757">
        <v>126</v>
      </c>
      <c r="Q6757">
        <v>0</v>
      </c>
      <c r="R6757">
        <v>0</v>
      </c>
      <c r="S6757">
        <v>0</v>
      </c>
      <c r="T6757">
        <v>4</v>
      </c>
      <c r="U6757">
        <v>0</v>
      </c>
      <c r="V6757">
        <v>0</v>
      </c>
      <c r="W6757">
        <v>0</v>
      </c>
      <c r="X6757">
        <v>56.696909580453607</v>
      </c>
      <c r="Y6757">
        <v>0</v>
      </c>
      <c r="Z6757">
        <v>0</v>
      </c>
      <c r="AA6757">
        <v>0</v>
      </c>
      <c r="AB6757">
        <v>13.876754847470355</v>
      </c>
      <c r="AC6757">
        <v>0</v>
      </c>
      <c r="AD6757">
        <v>0</v>
      </c>
      <c r="AE6757">
        <v>70.573664427923958</v>
      </c>
    </row>
    <row r="6758" spans="1:31" x14ac:dyDescent="0.25">
      <c r="A6758">
        <v>2356825</v>
      </c>
      <c r="B6758">
        <v>1</v>
      </c>
      <c r="C6758" t="s">
        <v>80</v>
      </c>
      <c r="D6758" t="s">
        <v>99</v>
      </c>
      <c r="E6758" t="s">
        <v>148</v>
      </c>
      <c r="F6758" t="s">
        <v>19281</v>
      </c>
      <c r="G6758" t="s">
        <v>160</v>
      </c>
      <c r="H6758" t="s">
        <v>151</v>
      </c>
      <c r="I6758" t="s">
        <v>136</v>
      </c>
      <c r="J6758" t="s">
        <v>137</v>
      </c>
      <c r="K6758" t="s">
        <v>138</v>
      </c>
      <c r="L6758" t="s">
        <v>19282</v>
      </c>
      <c r="M6758" t="s">
        <v>19283</v>
      </c>
      <c r="N6758">
        <v>4.3402777769999998</v>
      </c>
      <c r="O6758">
        <v>0</v>
      </c>
      <c r="P6758">
        <v>2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1.6259009300840694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1.6259009300840694</v>
      </c>
    </row>
    <row r="6759" spans="1:31" x14ac:dyDescent="0.25">
      <c r="A6759">
        <v>2357140</v>
      </c>
      <c r="B6759">
        <v>1</v>
      </c>
      <c r="C6759" t="s">
        <v>81</v>
      </c>
      <c r="D6759" t="s">
        <v>127</v>
      </c>
      <c r="E6759" t="s">
        <v>148</v>
      </c>
      <c r="F6759" t="s">
        <v>19284</v>
      </c>
      <c r="G6759" t="s">
        <v>160</v>
      </c>
      <c r="H6759" t="s">
        <v>151</v>
      </c>
      <c r="I6759" t="s">
        <v>136</v>
      </c>
      <c r="J6759" t="s">
        <v>137</v>
      </c>
      <c r="K6759" t="s">
        <v>138</v>
      </c>
      <c r="L6759" t="s">
        <v>19285</v>
      </c>
      <c r="M6759" t="s">
        <v>19286</v>
      </c>
      <c r="N6759">
        <v>2.690833333</v>
      </c>
      <c r="O6759">
        <v>0</v>
      </c>
      <c r="P6759">
        <v>1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0.36829945582010004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0.36829945582010004</v>
      </c>
    </row>
    <row r="6760" spans="1:31" x14ac:dyDescent="0.25">
      <c r="A6760">
        <v>2357000</v>
      </c>
      <c r="B6760">
        <v>1</v>
      </c>
      <c r="C6760" t="s">
        <v>80</v>
      </c>
      <c r="D6760" t="s">
        <v>90</v>
      </c>
      <c r="E6760" t="s">
        <v>148</v>
      </c>
      <c r="F6760" t="s">
        <v>19287</v>
      </c>
      <c r="G6760" t="s">
        <v>1167</v>
      </c>
      <c r="H6760" t="s">
        <v>151</v>
      </c>
      <c r="I6760" t="s">
        <v>136</v>
      </c>
      <c r="J6760" t="s">
        <v>137</v>
      </c>
      <c r="K6760" t="s">
        <v>138</v>
      </c>
      <c r="L6760" t="s">
        <v>19288</v>
      </c>
      <c r="M6760" t="s">
        <v>19289</v>
      </c>
      <c r="N6760">
        <v>1.9550000000000001</v>
      </c>
      <c r="O6760">
        <v>0</v>
      </c>
      <c r="P6760">
        <v>13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6.7879526428597501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6.7879526428597501</v>
      </c>
    </row>
    <row r="6761" spans="1:31" x14ac:dyDescent="0.25">
      <c r="A6761">
        <v>2356668</v>
      </c>
      <c r="B6761">
        <v>1</v>
      </c>
      <c r="C6761" t="s">
        <v>80</v>
      </c>
      <c r="D6761" t="s">
        <v>85</v>
      </c>
      <c r="E6761" t="s">
        <v>320</v>
      </c>
      <c r="F6761" t="s">
        <v>18752</v>
      </c>
      <c r="G6761" t="s">
        <v>328</v>
      </c>
      <c r="H6761" t="s">
        <v>2280</v>
      </c>
      <c r="I6761" t="s">
        <v>136</v>
      </c>
      <c r="J6761" t="s">
        <v>137</v>
      </c>
      <c r="K6761" t="s">
        <v>138</v>
      </c>
      <c r="L6761" t="s">
        <v>19290</v>
      </c>
      <c r="M6761" t="s">
        <v>19291</v>
      </c>
      <c r="N6761">
        <v>0.251111111</v>
      </c>
      <c r="O6761">
        <v>0</v>
      </c>
      <c r="P6761">
        <v>13545</v>
      </c>
      <c r="Q6761">
        <v>0</v>
      </c>
      <c r="R6761">
        <v>0</v>
      </c>
      <c r="S6761">
        <v>7</v>
      </c>
      <c r="T6761">
        <v>1640</v>
      </c>
      <c r="U6761">
        <v>0</v>
      </c>
      <c r="V6761">
        <v>0</v>
      </c>
      <c r="W6761">
        <v>0</v>
      </c>
      <c r="X6761">
        <v>1138.5473995009486</v>
      </c>
      <c r="Y6761">
        <v>0</v>
      </c>
      <c r="Z6761">
        <v>0</v>
      </c>
      <c r="AA6761">
        <v>71.182605558503823</v>
      </c>
      <c r="AB6761">
        <v>362.89230217729045</v>
      </c>
      <c r="AC6761">
        <v>0</v>
      </c>
      <c r="AD6761">
        <v>0</v>
      </c>
      <c r="AE6761">
        <v>1572.6223072367429</v>
      </c>
    </row>
    <row r="6762" spans="1:31" x14ac:dyDescent="0.25">
      <c r="A6762">
        <v>2357017</v>
      </c>
      <c r="B6762">
        <v>1</v>
      </c>
      <c r="C6762" t="s">
        <v>81</v>
      </c>
      <c r="D6762" t="s">
        <v>128</v>
      </c>
      <c r="E6762" t="s">
        <v>132</v>
      </c>
      <c r="F6762" t="s">
        <v>5635</v>
      </c>
      <c r="G6762" t="s">
        <v>168</v>
      </c>
      <c r="H6762" t="s">
        <v>135</v>
      </c>
      <c r="I6762" t="s">
        <v>136</v>
      </c>
      <c r="J6762" t="s">
        <v>137</v>
      </c>
      <c r="K6762" t="s">
        <v>138</v>
      </c>
      <c r="L6762" t="s">
        <v>19292</v>
      </c>
      <c r="M6762" t="s">
        <v>19293</v>
      </c>
      <c r="N6762">
        <v>1.7355555549999999</v>
      </c>
      <c r="O6762">
        <v>0</v>
      </c>
      <c r="P6762">
        <v>111</v>
      </c>
      <c r="Q6762">
        <v>0</v>
      </c>
      <c r="R6762">
        <v>22</v>
      </c>
      <c r="S6762">
        <v>0</v>
      </c>
      <c r="T6762">
        <v>15</v>
      </c>
      <c r="U6762">
        <v>0</v>
      </c>
      <c r="V6762">
        <v>0</v>
      </c>
      <c r="W6762">
        <v>0</v>
      </c>
      <c r="X6762">
        <v>53.485259392474404</v>
      </c>
      <c r="Y6762">
        <v>0</v>
      </c>
      <c r="Z6762">
        <v>62.382548073166831</v>
      </c>
      <c r="AA6762">
        <v>0</v>
      </c>
      <c r="AB6762">
        <v>38.968094156666993</v>
      </c>
      <c r="AC6762">
        <v>0</v>
      </c>
      <c r="AD6762">
        <v>0</v>
      </c>
      <c r="AE6762">
        <v>154.83590162230823</v>
      </c>
    </row>
    <row r="6763" spans="1:31" x14ac:dyDescent="0.25">
      <c r="A6763">
        <v>2357063</v>
      </c>
      <c r="B6763">
        <v>1</v>
      </c>
      <c r="C6763" t="s">
        <v>80</v>
      </c>
      <c r="D6763" t="s">
        <v>100</v>
      </c>
      <c r="E6763" t="s">
        <v>225</v>
      </c>
      <c r="F6763" t="s">
        <v>19294</v>
      </c>
      <c r="G6763" t="s">
        <v>227</v>
      </c>
      <c r="H6763" t="s">
        <v>151</v>
      </c>
      <c r="I6763" t="s">
        <v>136</v>
      </c>
      <c r="J6763" t="s">
        <v>137</v>
      </c>
      <c r="K6763" t="s">
        <v>138</v>
      </c>
      <c r="L6763" t="s">
        <v>19295</v>
      </c>
      <c r="M6763" t="s">
        <v>19296</v>
      </c>
      <c r="N6763">
        <v>1.6272222220000001</v>
      </c>
      <c r="O6763">
        <v>0</v>
      </c>
      <c r="P6763">
        <v>30</v>
      </c>
      <c r="Q6763">
        <v>0</v>
      </c>
      <c r="R6763">
        <v>0</v>
      </c>
      <c r="S6763">
        <v>0</v>
      </c>
      <c r="T6763">
        <v>9</v>
      </c>
      <c r="U6763">
        <v>0</v>
      </c>
      <c r="V6763">
        <v>0</v>
      </c>
      <c r="W6763">
        <v>0</v>
      </c>
      <c r="X6763">
        <v>16.947540020919178</v>
      </c>
      <c r="Y6763">
        <v>0</v>
      </c>
      <c r="Z6763">
        <v>0</v>
      </c>
      <c r="AA6763">
        <v>0</v>
      </c>
      <c r="AB6763">
        <v>27.748661241531998</v>
      </c>
      <c r="AC6763">
        <v>0</v>
      </c>
      <c r="AD6763">
        <v>0</v>
      </c>
      <c r="AE6763">
        <v>44.696201262451176</v>
      </c>
    </row>
    <row r="6764" spans="1:31" x14ac:dyDescent="0.25">
      <c r="A6764">
        <v>2357146</v>
      </c>
      <c r="B6764">
        <v>1</v>
      </c>
      <c r="C6764" t="s">
        <v>81</v>
      </c>
      <c r="D6764" t="s">
        <v>113</v>
      </c>
      <c r="E6764" t="s">
        <v>154</v>
      </c>
      <c r="F6764" t="s">
        <v>19297</v>
      </c>
      <c r="G6764" t="s">
        <v>299</v>
      </c>
      <c r="H6764" t="s">
        <v>151</v>
      </c>
      <c r="I6764" t="s">
        <v>136</v>
      </c>
      <c r="J6764" t="s">
        <v>137</v>
      </c>
      <c r="K6764" t="s">
        <v>138</v>
      </c>
      <c r="L6764" t="s">
        <v>19298</v>
      </c>
      <c r="M6764" t="s">
        <v>19299</v>
      </c>
      <c r="N6764">
        <v>0.63111111099999995</v>
      </c>
      <c r="O6764">
        <v>0</v>
      </c>
      <c r="P6764">
        <v>87</v>
      </c>
      <c r="Q6764">
        <v>0</v>
      </c>
      <c r="R6764">
        <v>5</v>
      </c>
      <c r="S6764">
        <v>0</v>
      </c>
      <c r="T6764">
        <v>6</v>
      </c>
      <c r="U6764">
        <v>0</v>
      </c>
      <c r="V6764">
        <v>0</v>
      </c>
      <c r="W6764">
        <v>0</v>
      </c>
      <c r="X6764">
        <v>11.94385265765135</v>
      </c>
      <c r="Y6764">
        <v>0</v>
      </c>
      <c r="Z6764">
        <v>13.397664506482773</v>
      </c>
      <c r="AA6764">
        <v>0</v>
      </c>
      <c r="AB6764">
        <v>3.221651986053617</v>
      </c>
      <c r="AC6764">
        <v>0</v>
      </c>
      <c r="AD6764">
        <v>0</v>
      </c>
      <c r="AE6764">
        <v>28.56316915018774</v>
      </c>
    </row>
    <row r="6765" spans="1:31" x14ac:dyDescent="0.25">
      <c r="A6765">
        <v>2356768</v>
      </c>
      <c r="B6765">
        <v>1</v>
      </c>
      <c r="C6765" t="s">
        <v>81</v>
      </c>
      <c r="D6765" t="s">
        <v>127</v>
      </c>
      <c r="E6765" t="s">
        <v>132</v>
      </c>
      <c r="F6765" t="s">
        <v>19300</v>
      </c>
      <c r="G6765" t="s">
        <v>244</v>
      </c>
      <c r="H6765" t="s">
        <v>135</v>
      </c>
      <c r="I6765" t="s">
        <v>136</v>
      </c>
      <c r="J6765" t="s">
        <v>137</v>
      </c>
      <c r="K6765" t="s">
        <v>245</v>
      </c>
      <c r="L6765" t="s">
        <v>19301</v>
      </c>
      <c r="M6765" t="s">
        <v>19302</v>
      </c>
      <c r="N6765">
        <v>6.4136111109999998</v>
      </c>
      <c r="O6765">
        <v>0</v>
      </c>
      <c r="P6765">
        <v>4952</v>
      </c>
      <c r="Q6765">
        <v>0</v>
      </c>
      <c r="R6765">
        <v>14</v>
      </c>
      <c r="S6765">
        <v>0</v>
      </c>
      <c r="T6765">
        <v>281</v>
      </c>
      <c r="U6765">
        <v>0</v>
      </c>
      <c r="V6765">
        <v>0</v>
      </c>
      <c r="W6765">
        <v>0</v>
      </c>
      <c r="X6765">
        <v>9930.3582253077002</v>
      </c>
      <c r="Y6765">
        <v>0</v>
      </c>
      <c r="Z6765">
        <v>76.299556926191229</v>
      </c>
      <c r="AA6765">
        <v>0</v>
      </c>
      <c r="AB6765">
        <v>1940.209967029303</v>
      </c>
      <c r="AC6765">
        <v>0</v>
      </c>
      <c r="AD6765">
        <v>0</v>
      </c>
      <c r="AE6765">
        <v>11946.867749263194</v>
      </c>
    </row>
    <row r="6766" spans="1:31" x14ac:dyDescent="0.25">
      <c r="A6766">
        <v>2357100</v>
      </c>
      <c r="B6766">
        <v>1</v>
      </c>
      <c r="C6766" t="s">
        <v>80</v>
      </c>
      <c r="D6766" t="s">
        <v>94</v>
      </c>
      <c r="E6766" t="s">
        <v>166</v>
      </c>
      <c r="F6766" t="s">
        <v>13300</v>
      </c>
      <c r="G6766" t="s">
        <v>168</v>
      </c>
      <c r="H6766" t="s">
        <v>135</v>
      </c>
      <c r="I6766" t="s">
        <v>136</v>
      </c>
      <c r="J6766" t="s">
        <v>137</v>
      </c>
      <c r="K6766" t="s">
        <v>138</v>
      </c>
      <c r="L6766" t="s">
        <v>19303</v>
      </c>
      <c r="M6766" t="s">
        <v>19304</v>
      </c>
      <c r="N6766">
        <v>1.205833333</v>
      </c>
      <c r="O6766">
        <v>1</v>
      </c>
      <c r="P6766">
        <v>243</v>
      </c>
      <c r="Q6766">
        <v>14</v>
      </c>
      <c r="R6766">
        <v>43</v>
      </c>
      <c r="S6766">
        <v>13</v>
      </c>
      <c r="T6766">
        <v>88</v>
      </c>
      <c r="U6766">
        <v>8</v>
      </c>
      <c r="V6766">
        <v>0</v>
      </c>
      <c r="W6766">
        <v>1.9331640792146527</v>
      </c>
      <c r="X6766">
        <v>48.598255370141601</v>
      </c>
      <c r="Y6766">
        <v>44.346194733418308</v>
      </c>
      <c r="Z6766">
        <v>131.322692865682</v>
      </c>
      <c r="AA6766">
        <v>61.705052894355823</v>
      </c>
      <c r="AB6766">
        <v>53.224178642093918</v>
      </c>
      <c r="AC6766">
        <v>458.60914856112078</v>
      </c>
      <c r="AD6766">
        <v>0</v>
      </c>
      <c r="AE6766">
        <v>799.73868714602713</v>
      </c>
    </row>
    <row r="6767" spans="1:31" x14ac:dyDescent="0.25">
      <c r="A6767">
        <v>2356960</v>
      </c>
      <c r="B6767">
        <v>1</v>
      </c>
      <c r="C6767" t="s">
        <v>81</v>
      </c>
      <c r="D6767" t="s">
        <v>122</v>
      </c>
      <c r="E6767" t="s">
        <v>148</v>
      </c>
      <c r="F6767" t="s">
        <v>19305</v>
      </c>
      <c r="G6767" t="s">
        <v>160</v>
      </c>
      <c r="H6767" t="s">
        <v>151</v>
      </c>
      <c r="I6767" t="s">
        <v>136</v>
      </c>
      <c r="J6767" t="s">
        <v>137</v>
      </c>
      <c r="K6767" t="s">
        <v>138</v>
      </c>
      <c r="L6767" t="s">
        <v>19306</v>
      </c>
      <c r="M6767" t="s">
        <v>19307</v>
      </c>
      <c r="N6767">
        <v>6.1741666659999996</v>
      </c>
      <c r="O6767">
        <v>0</v>
      </c>
      <c r="P6767">
        <v>1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1.3720578780424135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1.3720578780424135</v>
      </c>
    </row>
    <row r="6768" spans="1:31" x14ac:dyDescent="0.25">
      <c r="A6768">
        <v>2356954</v>
      </c>
      <c r="B6768">
        <v>1</v>
      </c>
      <c r="C6768" t="s">
        <v>80</v>
      </c>
      <c r="D6768" t="s">
        <v>105</v>
      </c>
      <c r="E6768" t="s">
        <v>154</v>
      </c>
      <c r="F6768" t="s">
        <v>19308</v>
      </c>
      <c r="G6768" t="s">
        <v>252</v>
      </c>
      <c r="H6768" t="s">
        <v>151</v>
      </c>
      <c r="I6768" t="s">
        <v>136</v>
      </c>
      <c r="J6768" t="s">
        <v>137</v>
      </c>
      <c r="K6768" t="s">
        <v>245</v>
      </c>
      <c r="L6768" t="s">
        <v>19309</v>
      </c>
      <c r="M6768" t="s">
        <v>19310</v>
      </c>
      <c r="N6768">
        <v>0.56277777699999998</v>
      </c>
      <c r="O6768">
        <v>0</v>
      </c>
      <c r="P6768">
        <v>490</v>
      </c>
      <c r="Q6768">
        <v>0</v>
      </c>
      <c r="R6768">
        <v>0</v>
      </c>
      <c r="S6768">
        <v>0</v>
      </c>
      <c r="T6768">
        <v>9</v>
      </c>
      <c r="U6768">
        <v>0</v>
      </c>
      <c r="V6768">
        <v>0</v>
      </c>
      <c r="W6768">
        <v>0</v>
      </c>
      <c r="X6768">
        <v>93.998382964661062</v>
      </c>
      <c r="Y6768">
        <v>0</v>
      </c>
      <c r="Z6768">
        <v>0</v>
      </c>
      <c r="AA6768">
        <v>0</v>
      </c>
      <c r="AB6768">
        <v>9.8096018740080719</v>
      </c>
      <c r="AC6768">
        <v>0</v>
      </c>
      <c r="AD6768">
        <v>0</v>
      </c>
      <c r="AE6768">
        <v>103.80798483866913</v>
      </c>
    </row>
    <row r="6769" spans="1:31" x14ac:dyDescent="0.25">
      <c r="A6769">
        <v>2356662</v>
      </c>
      <c r="B6769">
        <v>1</v>
      </c>
      <c r="C6769" t="s">
        <v>81</v>
      </c>
      <c r="D6769" t="s">
        <v>118</v>
      </c>
      <c r="E6769" t="s">
        <v>132</v>
      </c>
      <c r="F6769" t="s">
        <v>19311</v>
      </c>
      <c r="G6769" t="s">
        <v>134</v>
      </c>
      <c r="H6769" t="s">
        <v>135</v>
      </c>
      <c r="I6769" t="s">
        <v>136</v>
      </c>
      <c r="J6769" t="s">
        <v>137</v>
      </c>
      <c r="K6769" t="s">
        <v>138</v>
      </c>
      <c r="L6769" t="s">
        <v>19312</v>
      </c>
      <c r="M6769" t="s">
        <v>19313</v>
      </c>
      <c r="N6769">
        <v>1.805555555</v>
      </c>
      <c r="O6769">
        <v>0</v>
      </c>
      <c r="P6769">
        <v>248</v>
      </c>
      <c r="Q6769">
        <v>0</v>
      </c>
      <c r="R6769">
        <v>1</v>
      </c>
      <c r="S6769">
        <v>0</v>
      </c>
      <c r="T6769">
        <v>15</v>
      </c>
      <c r="U6769">
        <v>0</v>
      </c>
      <c r="V6769">
        <v>0</v>
      </c>
      <c r="W6769">
        <v>0</v>
      </c>
      <c r="X6769">
        <v>101.11969663695294</v>
      </c>
      <c r="Y6769">
        <v>0</v>
      </c>
      <c r="Z6769">
        <v>4.6240213236531602</v>
      </c>
      <c r="AA6769">
        <v>0</v>
      </c>
      <c r="AB6769">
        <v>8.5489469219072447</v>
      </c>
      <c r="AC6769">
        <v>0</v>
      </c>
      <c r="AD6769">
        <v>0</v>
      </c>
      <c r="AE6769">
        <v>114.29266488251334</v>
      </c>
    </row>
    <row r="6770" spans="1:31" x14ac:dyDescent="0.25">
      <c r="A6770">
        <v>2357203</v>
      </c>
      <c r="B6770">
        <v>1</v>
      </c>
      <c r="C6770" t="s">
        <v>80</v>
      </c>
      <c r="D6770" t="s">
        <v>101</v>
      </c>
      <c r="E6770" t="s">
        <v>132</v>
      </c>
      <c r="F6770" t="s">
        <v>19314</v>
      </c>
      <c r="G6770" t="s">
        <v>134</v>
      </c>
      <c r="H6770" t="s">
        <v>135</v>
      </c>
      <c r="I6770" t="s">
        <v>136</v>
      </c>
      <c r="J6770" t="s">
        <v>137</v>
      </c>
      <c r="K6770" t="s">
        <v>138</v>
      </c>
      <c r="L6770" t="s">
        <v>19315</v>
      </c>
      <c r="M6770" t="s">
        <v>19316</v>
      </c>
      <c r="N6770">
        <v>4.0466666660000001</v>
      </c>
      <c r="O6770">
        <v>0</v>
      </c>
      <c r="P6770">
        <v>0</v>
      </c>
      <c r="Q6770">
        <v>0</v>
      </c>
      <c r="R6770">
        <v>0</v>
      </c>
      <c r="S6770">
        <v>1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44.44810810622603</v>
      </c>
      <c r="AB6770">
        <v>0</v>
      </c>
      <c r="AC6770">
        <v>0</v>
      </c>
      <c r="AD6770">
        <v>0</v>
      </c>
      <c r="AE6770">
        <v>44.44810810622603</v>
      </c>
    </row>
    <row r="6771" spans="1:31" x14ac:dyDescent="0.25">
      <c r="A6771">
        <v>2356891</v>
      </c>
      <c r="B6771">
        <v>1</v>
      </c>
      <c r="C6771" t="s">
        <v>80</v>
      </c>
      <c r="D6771" t="s">
        <v>86</v>
      </c>
      <c r="E6771" t="s">
        <v>148</v>
      </c>
      <c r="F6771" t="s">
        <v>19317</v>
      </c>
      <c r="G6771" t="s">
        <v>181</v>
      </c>
      <c r="H6771" t="s">
        <v>151</v>
      </c>
      <c r="I6771" t="s">
        <v>136</v>
      </c>
      <c r="J6771" t="s">
        <v>3</v>
      </c>
      <c r="K6771" t="s">
        <v>138</v>
      </c>
      <c r="L6771" t="s">
        <v>19318</v>
      </c>
      <c r="M6771" t="s">
        <v>19319</v>
      </c>
      <c r="N6771">
        <v>2.091111111</v>
      </c>
      <c r="O6771">
        <v>0</v>
      </c>
      <c r="P6771">
        <v>1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1.5947455163249169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1.5947455163249169</v>
      </c>
    </row>
    <row r="6772" spans="1:31" x14ac:dyDescent="0.25">
      <c r="A6772">
        <v>2357057</v>
      </c>
      <c r="B6772">
        <v>1</v>
      </c>
      <c r="C6772" t="s">
        <v>80</v>
      </c>
      <c r="D6772" t="s">
        <v>102</v>
      </c>
      <c r="E6772" t="s">
        <v>148</v>
      </c>
      <c r="F6772" t="s">
        <v>19320</v>
      </c>
      <c r="G6772" t="s">
        <v>150</v>
      </c>
      <c r="H6772" t="s">
        <v>151</v>
      </c>
      <c r="I6772" t="s">
        <v>136</v>
      </c>
      <c r="J6772" t="s">
        <v>137</v>
      </c>
      <c r="K6772" t="s">
        <v>138</v>
      </c>
      <c r="L6772" t="s">
        <v>19321</v>
      </c>
      <c r="M6772" t="s">
        <v>19322</v>
      </c>
      <c r="N6772">
        <v>2.0419444439999999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5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6.0292195055828852</v>
      </c>
      <c r="AC6772">
        <v>0</v>
      </c>
      <c r="AD6772">
        <v>0</v>
      </c>
      <c r="AE6772">
        <v>6.0292195055828852</v>
      </c>
    </row>
    <row r="6773" spans="1:31" x14ac:dyDescent="0.25">
      <c r="A6773">
        <v>2356771</v>
      </c>
      <c r="B6773">
        <v>1</v>
      </c>
      <c r="C6773" t="s">
        <v>80</v>
      </c>
      <c r="D6773" t="s">
        <v>102</v>
      </c>
      <c r="E6773" t="s">
        <v>166</v>
      </c>
      <c r="F6773" t="s">
        <v>11836</v>
      </c>
      <c r="G6773" t="s">
        <v>244</v>
      </c>
      <c r="H6773" t="s">
        <v>135</v>
      </c>
      <c r="I6773" t="s">
        <v>136</v>
      </c>
      <c r="J6773" t="s">
        <v>137</v>
      </c>
      <c r="K6773" t="s">
        <v>245</v>
      </c>
      <c r="L6773" t="s">
        <v>19323</v>
      </c>
      <c r="M6773" t="s">
        <v>19324</v>
      </c>
      <c r="N6773">
        <v>7.4919444439999996</v>
      </c>
      <c r="O6773">
        <v>0</v>
      </c>
      <c r="P6773">
        <v>1063</v>
      </c>
      <c r="Q6773">
        <v>5</v>
      </c>
      <c r="R6773">
        <v>204</v>
      </c>
      <c r="S6773">
        <v>5</v>
      </c>
      <c r="T6773">
        <v>151</v>
      </c>
      <c r="U6773">
        <v>0</v>
      </c>
      <c r="V6773">
        <v>0</v>
      </c>
      <c r="W6773">
        <v>0</v>
      </c>
      <c r="X6773">
        <v>1769.6536104702816</v>
      </c>
      <c r="Y6773">
        <v>162.52807255745441</v>
      </c>
      <c r="Z6773">
        <v>2822.6496821147753</v>
      </c>
      <c r="AA6773">
        <v>147.9781040593499</v>
      </c>
      <c r="AB6773">
        <v>1992.9324638380028</v>
      </c>
      <c r="AC6773">
        <v>0</v>
      </c>
      <c r="AD6773">
        <v>0</v>
      </c>
      <c r="AE6773">
        <v>6895.7419330398643</v>
      </c>
    </row>
    <row r="6774" spans="1:31" x14ac:dyDescent="0.25">
      <c r="A6774">
        <v>2356748</v>
      </c>
      <c r="B6774">
        <v>1</v>
      </c>
      <c r="C6774" t="s">
        <v>80</v>
      </c>
      <c r="D6774" t="s">
        <v>98</v>
      </c>
      <c r="E6774" t="s">
        <v>132</v>
      </c>
      <c r="F6774" t="s">
        <v>19325</v>
      </c>
      <c r="G6774" t="s">
        <v>244</v>
      </c>
      <c r="H6774" t="s">
        <v>135</v>
      </c>
      <c r="I6774" t="s">
        <v>136</v>
      </c>
      <c r="J6774" t="s">
        <v>137</v>
      </c>
      <c r="K6774" t="s">
        <v>245</v>
      </c>
      <c r="L6774" t="s">
        <v>19326</v>
      </c>
      <c r="M6774" t="s">
        <v>19327</v>
      </c>
      <c r="N6774">
        <v>7.3913888879999998</v>
      </c>
      <c r="O6774">
        <v>0</v>
      </c>
      <c r="P6774">
        <v>41</v>
      </c>
      <c r="Q6774">
        <v>0</v>
      </c>
      <c r="R6774">
        <v>5</v>
      </c>
      <c r="S6774">
        <v>0</v>
      </c>
      <c r="T6774">
        <v>5</v>
      </c>
      <c r="U6774">
        <v>0</v>
      </c>
      <c r="V6774">
        <v>0</v>
      </c>
      <c r="W6774">
        <v>0</v>
      </c>
      <c r="X6774">
        <v>43.976276616749296</v>
      </c>
      <c r="Y6774">
        <v>0</v>
      </c>
      <c r="Z6774">
        <v>170.55061576409352</v>
      </c>
      <c r="AA6774">
        <v>0</v>
      </c>
      <c r="AB6774">
        <v>21.015561515538597</v>
      </c>
      <c r="AC6774">
        <v>0</v>
      </c>
      <c r="AD6774">
        <v>0</v>
      </c>
      <c r="AE6774">
        <v>235.5424538963814</v>
      </c>
    </row>
    <row r="6775" spans="1:31" x14ac:dyDescent="0.25">
      <c r="A6775">
        <v>2356871</v>
      </c>
      <c r="B6775">
        <v>1</v>
      </c>
      <c r="C6775" t="s">
        <v>80</v>
      </c>
      <c r="D6775" t="s">
        <v>93</v>
      </c>
      <c r="E6775" t="s">
        <v>166</v>
      </c>
      <c r="F6775" t="s">
        <v>19328</v>
      </c>
      <c r="G6775" t="s">
        <v>134</v>
      </c>
      <c r="H6775" t="s">
        <v>135</v>
      </c>
      <c r="I6775" t="s">
        <v>136</v>
      </c>
      <c r="J6775" t="s">
        <v>137</v>
      </c>
      <c r="K6775" t="s">
        <v>138</v>
      </c>
      <c r="L6775" t="s">
        <v>19329</v>
      </c>
      <c r="M6775" t="s">
        <v>19330</v>
      </c>
      <c r="N6775">
        <v>1.728888888</v>
      </c>
      <c r="O6775">
        <v>0</v>
      </c>
      <c r="P6775">
        <v>0</v>
      </c>
      <c r="Q6775">
        <v>0</v>
      </c>
      <c r="R6775">
        <v>1</v>
      </c>
      <c r="S6775">
        <v>0</v>
      </c>
      <c r="T6775">
        <v>3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34.788571398500224</v>
      </c>
      <c r="AC6775">
        <v>0</v>
      </c>
      <c r="AD6775">
        <v>0</v>
      </c>
      <c r="AE6775">
        <v>34.788571398500224</v>
      </c>
    </row>
    <row r="6776" spans="1:31" x14ac:dyDescent="0.25">
      <c r="A6776">
        <v>2357083</v>
      </c>
      <c r="B6776">
        <v>1</v>
      </c>
      <c r="C6776" t="s">
        <v>80</v>
      </c>
      <c r="D6776" t="s">
        <v>93</v>
      </c>
      <c r="E6776" t="s">
        <v>148</v>
      </c>
      <c r="F6776" t="s">
        <v>19331</v>
      </c>
      <c r="G6776" t="s">
        <v>150</v>
      </c>
      <c r="H6776" t="s">
        <v>151</v>
      </c>
      <c r="I6776" t="s">
        <v>136</v>
      </c>
      <c r="J6776" t="s">
        <v>137</v>
      </c>
      <c r="K6776" t="s">
        <v>138</v>
      </c>
      <c r="L6776" t="s">
        <v>19332</v>
      </c>
      <c r="M6776" t="s">
        <v>19333</v>
      </c>
      <c r="N6776">
        <v>2.5347222220000001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2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2.9122549006474999E-2</v>
      </c>
      <c r="AC6776">
        <v>0</v>
      </c>
      <c r="AD6776">
        <v>0</v>
      </c>
      <c r="AE6776">
        <v>2.9122549006474999E-2</v>
      </c>
    </row>
    <row r="6777" spans="1:31" x14ac:dyDescent="0.25">
      <c r="A6777">
        <v>2356685</v>
      </c>
      <c r="B6777">
        <v>1</v>
      </c>
      <c r="C6777" t="s">
        <v>81</v>
      </c>
      <c r="D6777" t="s">
        <v>117</v>
      </c>
      <c r="E6777" t="s">
        <v>166</v>
      </c>
      <c r="F6777" t="s">
        <v>692</v>
      </c>
      <c r="G6777" t="s">
        <v>168</v>
      </c>
      <c r="H6777" t="s">
        <v>135</v>
      </c>
      <c r="I6777" t="s">
        <v>136</v>
      </c>
      <c r="J6777" t="s">
        <v>137</v>
      </c>
      <c r="K6777" t="s">
        <v>138</v>
      </c>
      <c r="L6777" t="s">
        <v>19096</v>
      </c>
      <c r="M6777" t="s">
        <v>19334</v>
      </c>
      <c r="N6777">
        <v>0.21249999999999999</v>
      </c>
      <c r="O6777">
        <v>1</v>
      </c>
      <c r="P6777">
        <v>2403</v>
      </c>
      <c r="Q6777">
        <v>38</v>
      </c>
      <c r="R6777">
        <v>83</v>
      </c>
      <c r="S6777">
        <v>18</v>
      </c>
      <c r="T6777">
        <v>231</v>
      </c>
      <c r="U6777">
        <v>8</v>
      </c>
      <c r="V6777">
        <v>1</v>
      </c>
      <c r="W6777">
        <v>4.738100875825E-2</v>
      </c>
      <c r="X6777">
        <v>62.990363475467362</v>
      </c>
      <c r="Y6777">
        <v>62.952955549259606</v>
      </c>
      <c r="Z6777">
        <v>14.258908802096817</v>
      </c>
      <c r="AA6777">
        <v>12.272950837917374</v>
      </c>
      <c r="AB6777">
        <v>18.671478718471125</v>
      </c>
      <c r="AC6777">
        <v>96.684544981300633</v>
      </c>
      <c r="AD6777">
        <v>0.38380154232779995</v>
      </c>
      <c r="AE6777">
        <v>268.26238491559889</v>
      </c>
    </row>
    <row r="6778" spans="1:31" x14ac:dyDescent="0.25">
      <c r="A6778">
        <v>2356934</v>
      </c>
      <c r="B6778">
        <v>1</v>
      </c>
      <c r="C6778" t="s">
        <v>80</v>
      </c>
      <c r="D6778" t="s">
        <v>82</v>
      </c>
      <c r="E6778" t="s">
        <v>148</v>
      </c>
      <c r="F6778" t="s">
        <v>19335</v>
      </c>
      <c r="G6778" t="s">
        <v>150</v>
      </c>
      <c r="H6778" t="s">
        <v>151</v>
      </c>
      <c r="I6778" t="s">
        <v>136</v>
      </c>
      <c r="J6778" t="s">
        <v>137</v>
      </c>
      <c r="K6778" t="s">
        <v>138</v>
      </c>
      <c r="L6778" t="s">
        <v>19336</v>
      </c>
      <c r="M6778" t="s">
        <v>19337</v>
      </c>
      <c r="N6778">
        <v>1.916111111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1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23.422168590865887</v>
      </c>
      <c r="AC6778">
        <v>0</v>
      </c>
      <c r="AD6778">
        <v>0</v>
      </c>
      <c r="AE6778">
        <v>23.422168590865887</v>
      </c>
    </row>
    <row r="6779" spans="1:31" x14ac:dyDescent="0.25">
      <c r="A6779">
        <v>2356834</v>
      </c>
      <c r="B6779">
        <v>1</v>
      </c>
      <c r="C6779" t="s">
        <v>81</v>
      </c>
      <c r="D6779" t="s">
        <v>119</v>
      </c>
      <c r="E6779" t="s">
        <v>225</v>
      </c>
      <c r="F6779" t="s">
        <v>19338</v>
      </c>
      <c r="G6779" t="s">
        <v>8267</v>
      </c>
      <c r="H6779" t="s">
        <v>151</v>
      </c>
      <c r="I6779" t="s">
        <v>136</v>
      </c>
      <c r="J6779" t="s">
        <v>137</v>
      </c>
      <c r="K6779" t="s">
        <v>138</v>
      </c>
      <c r="L6779" t="s">
        <v>19339</v>
      </c>
      <c r="M6779" t="s">
        <v>19340</v>
      </c>
      <c r="N6779">
        <v>1.3075000000000001</v>
      </c>
      <c r="O6779">
        <v>0</v>
      </c>
      <c r="P6779">
        <v>20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24.995934127365111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24.995934127365111</v>
      </c>
    </row>
    <row r="6780" spans="1:31" x14ac:dyDescent="0.25">
      <c r="A6780">
        <v>2356665</v>
      </c>
      <c r="B6780">
        <v>1</v>
      </c>
      <c r="C6780" t="s">
        <v>81</v>
      </c>
      <c r="D6780" t="s">
        <v>114</v>
      </c>
      <c r="E6780" t="s">
        <v>171</v>
      </c>
      <c r="F6780" t="s">
        <v>19341</v>
      </c>
      <c r="G6780" t="s">
        <v>168</v>
      </c>
      <c r="H6780" t="s">
        <v>135</v>
      </c>
      <c r="I6780" t="s">
        <v>136</v>
      </c>
      <c r="J6780" t="s">
        <v>137</v>
      </c>
      <c r="K6780" t="s">
        <v>138</v>
      </c>
      <c r="L6780" t="s">
        <v>19342</v>
      </c>
      <c r="M6780" t="s">
        <v>19343</v>
      </c>
      <c r="N6780">
        <v>1.040277777</v>
      </c>
      <c r="O6780">
        <v>0</v>
      </c>
      <c r="P6780">
        <v>537</v>
      </c>
      <c r="Q6780">
        <v>2</v>
      </c>
      <c r="R6780">
        <v>1</v>
      </c>
      <c r="S6780">
        <v>6</v>
      </c>
      <c r="T6780">
        <v>39</v>
      </c>
      <c r="U6780">
        <v>0</v>
      </c>
      <c r="V6780">
        <v>0</v>
      </c>
      <c r="W6780">
        <v>0</v>
      </c>
      <c r="X6780">
        <v>61.832978246908894</v>
      </c>
      <c r="Y6780">
        <v>2.4084564213138182</v>
      </c>
      <c r="Z6780">
        <v>0.47410647314962506</v>
      </c>
      <c r="AA6780">
        <v>15.06830469371765</v>
      </c>
      <c r="AB6780">
        <v>9.0578932978736599</v>
      </c>
      <c r="AC6780">
        <v>0</v>
      </c>
      <c r="AD6780">
        <v>0</v>
      </c>
      <c r="AE6780">
        <v>88.841739132963639</v>
      </c>
    </row>
    <row r="6781" spans="1:31" x14ac:dyDescent="0.25">
      <c r="A6781">
        <v>2357020</v>
      </c>
      <c r="B6781">
        <v>1</v>
      </c>
      <c r="C6781" t="s">
        <v>80</v>
      </c>
      <c r="D6781" t="s">
        <v>97</v>
      </c>
      <c r="E6781" t="s">
        <v>225</v>
      </c>
      <c r="F6781" t="s">
        <v>19344</v>
      </c>
      <c r="G6781" t="s">
        <v>464</v>
      </c>
      <c r="H6781" t="s">
        <v>151</v>
      </c>
      <c r="I6781" t="s">
        <v>136</v>
      </c>
      <c r="J6781" t="s">
        <v>137</v>
      </c>
      <c r="K6781" t="s">
        <v>138</v>
      </c>
      <c r="L6781" t="s">
        <v>19345</v>
      </c>
      <c r="M6781" t="s">
        <v>19346</v>
      </c>
      <c r="N6781">
        <v>3.6349999999999998</v>
      </c>
      <c r="O6781">
        <v>0</v>
      </c>
      <c r="P6781">
        <v>40</v>
      </c>
      <c r="Q6781">
        <v>0</v>
      </c>
      <c r="R6781">
        <v>0</v>
      </c>
      <c r="S6781">
        <v>0</v>
      </c>
      <c r="T6781">
        <v>9</v>
      </c>
      <c r="U6781">
        <v>0</v>
      </c>
      <c r="V6781">
        <v>0</v>
      </c>
      <c r="W6781">
        <v>0</v>
      </c>
      <c r="X6781">
        <v>63.980050271016651</v>
      </c>
      <c r="Y6781">
        <v>0</v>
      </c>
      <c r="Z6781">
        <v>0</v>
      </c>
      <c r="AA6781">
        <v>0</v>
      </c>
      <c r="AB6781">
        <v>22.859715003045086</v>
      </c>
      <c r="AC6781">
        <v>0</v>
      </c>
      <c r="AD6781">
        <v>0</v>
      </c>
      <c r="AE6781">
        <v>86.839765274061733</v>
      </c>
    </row>
    <row r="6782" spans="1:31" x14ac:dyDescent="0.25">
      <c r="A6782">
        <v>2357166</v>
      </c>
      <c r="B6782">
        <v>1</v>
      </c>
      <c r="C6782" t="s">
        <v>81</v>
      </c>
      <c r="D6782" t="s">
        <v>119</v>
      </c>
      <c r="E6782" t="s">
        <v>154</v>
      </c>
      <c r="F6782" t="s">
        <v>19347</v>
      </c>
      <c r="G6782" t="s">
        <v>299</v>
      </c>
      <c r="H6782" t="s">
        <v>151</v>
      </c>
      <c r="I6782" t="s">
        <v>136</v>
      </c>
      <c r="J6782" t="s">
        <v>137</v>
      </c>
      <c r="K6782" t="s">
        <v>138</v>
      </c>
      <c r="L6782" t="s">
        <v>19348</v>
      </c>
      <c r="M6782" t="s">
        <v>19349</v>
      </c>
      <c r="N6782">
        <v>0.59166666599999995</v>
      </c>
      <c r="O6782">
        <v>0</v>
      </c>
      <c r="P6782">
        <v>22</v>
      </c>
      <c r="Q6782">
        <v>0</v>
      </c>
      <c r="R6782">
        <v>8</v>
      </c>
      <c r="S6782">
        <v>0</v>
      </c>
      <c r="T6782">
        <v>1</v>
      </c>
      <c r="U6782">
        <v>0</v>
      </c>
      <c r="V6782">
        <v>0</v>
      </c>
      <c r="W6782">
        <v>0</v>
      </c>
      <c r="X6782">
        <v>3.3073126974745759</v>
      </c>
      <c r="Y6782">
        <v>0</v>
      </c>
      <c r="Z6782">
        <v>20.421905887629286</v>
      </c>
      <c r="AA6782">
        <v>0</v>
      </c>
      <c r="AB6782">
        <v>0</v>
      </c>
      <c r="AC6782">
        <v>0</v>
      </c>
      <c r="AD6782">
        <v>0</v>
      </c>
      <c r="AE6782">
        <v>23.729218585103862</v>
      </c>
    </row>
    <row r="6783" spans="1:31" x14ac:dyDescent="0.25">
      <c r="A6783">
        <v>2356851</v>
      </c>
      <c r="B6783">
        <v>1</v>
      </c>
      <c r="C6783" t="s">
        <v>81</v>
      </c>
      <c r="D6783" t="s">
        <v>117</v>
      </c>
      <c r="E6783" t="s">
        <v>166</v>
      </c>
      <c r="F6783" t="s">
        <v>19350</v>
      </c>
      <c r="G6783" t="s">
        <v>168</v>
      </c>
      <c r="H6783" t="s">
        <v>135</v>
      </c>
      <c r="I6783" t="s">
        <v>136</v>
      </c>
      <c r="J6783" t="s">
        <v>137</v>
      </c>
      <c r="K6783" t="s">
        <v>138</v>
      </c>
      <c r="L6783" t="s">
        <v>19351</v>
      </c>
      <c r="M6783" t="s">
        <v>19352</v>
      </c>
      <c r="N6783">
        <v>7.3611111000000007E-2</v>
      </c>
      <c r="O6783">
        <v>7</v>
      </c>
      <c r="P6783">
        <v>12946</v>
      </c>
      <c r="Q6783">
        <v>136</v>
      </c>
      <c r="R6783">
        <v>416</v>
      </c>
      <c r="S6783">
        <v>40</v>
      </c>
      <c r="T6783">
        <v>2189</v>
      </c>
      <c r="U6783">
        <v>10</v>
      </c>
      <c r="V6783">
        <v>25</v>
      </c>
      <c r="W6783">
        <v>0.32627769110784727</v>
      </c>
      <c r="X6783">
        <v>185.03196419977698</v>
      </c>
      <c r="Y6783">
        <v>77.076105826602159</v>
      </c>
      <c r="Z6783">
        <v>73.089595659924413</v>
      </c>
      <c r="AA6783">
        <v>28.136355421959255</v>
      </c>
      <c r="AB6783">
        <v>152.2849574156329</v>
      </c>
      <c r="AC6783">
        <v>79.605395759397453</v>
      </c>
      <c r="AD6783">
        <v>45.683199980879266</v>
      </c>
      <c r="AE6783">
        <v>641.23385195528022</v>
      </c>
    </row>
    <row r="6784" spans="1:31" x14ac:dyDescent="0.25">
      <c r="A6784">
        <v>2356811</v>
      </c>
      <c r="B6784">
        <v>1</v>
      </c>
      <c r="C6784" t="s">
        <v>81</v>
      </c>
      <c r="D6784" t="s">
        <v>122</v>
      </c>
      <c r="E6784" t="s">
        <v>132</v>
      </c>
      <c r="F6784" t="s">
        <v>19353</v>
      </c>
      <c r="G6784" t="s">
        <v>134</v>
      </c>
      <c r="H6784" t="s">
        <v>135</v>
      </c>
      <c r="I6784" t="s">
        <v>136</v>
      </c>
      <c r="J6784" t="s">
        <v>137</v>
      </c>
      <c r="K6784" t="s">
        <v>138</v>
      </c>
      <c r="L6784" t="s">
        <v>19354</v>
      </c>
      <c r="M6784" t="s">
        <v>19355</v>
      </c>
      <c r="N6784">
        <v>1.964722222</v>
      </c>
      <c r="O6784">
        <v>0</v>
      </c>
      <c r="P6784">
        <v>26</v>
      </c>
      <c r="Q6784">
        <v>0</v>
      </c>
      <c r="R6784">
        <v>0</v>
      </c>
      <c r="S6784">
        <v>0</v>
      </c>
      <c r="T6784">
        <v>4</v>
      </c>
      <c r="U6784">
        <v>0</v>
      </c>
      <c r="V6784">
        <v>0</v>
      </c>
      <c r="W6784">
        <v>0</v>
      </c>
      <c r="X6784">
        <v>10.529956915210823</v>
      </c>
      <c r="Y6784">
        <v>0</v>
      </c>
      <c r="Z6784">
        <v>0</v>
      </c>
      <c r="AA6784">
        <v>0</v>
      </c>
      <c r="AB6784">
        <v>5.5674439006352543</v>
      </c>
      <c r="AC6784">
        <v>0</v>
      </c>
      <c r="AD6784">
        <v>0</v>
      </c>
      <c r="AE6784">
        <v>16.097400815846079</v>
      </c>
    </row>
    <row r="6785" spans="1:31" x14ac:dyDescent="0.25">
      <c r="A6785">
        <v>2356725</v>
      </c>
      <c r="B6785">
        <v>1</v>
      </c>
      <c r="C6785" t="s">
        <v>80</v>
      </c>
      <c r="D6785" t="s">
        <v>101</v>
      </c>
      <c r="E6785" t="s">
        <v>166</v>
      </c>
      <c r="F6785" t="s">
        <v>3694</v>
      </c>
      <c r="G6785" t="s">
        <v>168</v>
      </c>
      <c r="H6785" t="s">
        <v>135</v>
      </c>
      <c r="I6785" t="s">
        <v>136</v>
      </c>
      <c r="J6785" t="s">
        <v>137</v>
      </c>
      <c r="K6785" t="s">
        <v>138</v>
      </c>
      <c r="L6785" t="s">
        <v>19356</v>
      </c>
      <c r="M6785" t="s">
        <v>19357</v>
      </c>
      <c r="N6785">
        <v>2.4202777769999999</v>
      </c>
      <c r="O6785">
        <v>4</v>
      </c>
      <c r="P6785">
        <v>0</v>
      </c>
      <c r="Q6785">
        <v>2</v>
      </c>
      <c r="R6785">
        <v>0</v>
      </c>
      <c r="S6785">
        <v>15</v>
      </c>
      <c r="T6785">
        <v>0</v>
      </c>
      <c r="U6785">
        <v>0</v>
      </c>
      <c r="V6785">
        <v>0</v>
      </c>
      <c r="W6785">
        <v>32.876008445670784</v>
      </c>
      <c r="X6785">
        <v>0</v>
      </c>
      <c r="Y6785">
        <v>40.43306656751566</v>
      </c>
      <c r="Z6785">
        <v>0</v>
      </c>
      <c r="AA6785">
        <v>1230.21086531387</v>
      </c>
      <c r="AB6785">
        <v>0</v>
      </c>
      <c r="AC6785">
        <v>0</v>
      </c>
      <c r="AD6785">
        <v>0</v>
      </c>
      <c r="AE6785">
        <v>1303.5199403270565</v>
      </c>
    </row>
    <row r="6786" spans="1:31" x14ac:dyDescent="0.25">
      <c r="A6786">
        <v>2356751</v>
      </c>
      <c r="B6786">
        <v>1</v>
      </c>
      <c r="C6786" t="s">
        <v>80</v>
      </c>
      <c r="D6786" t="s">
        <v>82</v>
      </c>
      <c r="E6786" t="s">
        <v>225</v>
      </c>
      <c r="F6786" t="s">
        <v>19358</v>
      </c>
      <c r="G6786" t="s">
        <v>252</v>
      </c>
      <c r="H6786" t="s">
        <v>151</v>
      </c>
      <c r="I6786" t="s">
        <v>136</v>
      </c>
      <c r="J6786" t="s">
        <v>137</v>
      </c>
      <c r="K6786" t="s">
        <v>245</v>
      </c>
      <c r="L6786" t="s">
        <v>19359</v>
      </c>
      <c r="M6786" t="s">
        <v>19360</v>
      </c>
      <c r="N6786">
        <v>10.215277777000001</v>
      </c>
      <c r="O6786">
        <v>0</v>
      </c>
      <c r="P6786">
        <v>202</v>
      </c>
      <c r="Q6786">
        <v>0</v>
      </c>
      <c r="R6786">
        <v>0</v>
      </c>
      <c r="S6786">
        <v>0</v>
      </c>
      <c r="T6786">
        <v>6</v>
      </c>
      <c r="U6786">
        <v>0</v>
      </c>
      <c r="V6786">
        <v>0</v>
      </c>
      <c r="W6786">
        <v>0</v>
      </c>
      <c r="X6786">
        <v>605.70127547426375</v>
      </c>
      <c r="Y6786">
        <v>0</v>
      </c>
      <c r="Z6786">
        <v>0</v>
      </c>
      <c r="AA6786">
        <v>0</v>
      </c>
      <c r="AB6786">
        <v>67.555129225317359</v>
      </c>
      <c r="AC6786">
        <v>0</v>
      </c>
      <c r="AD6786">
        <v>0</v>
      </c>
      <c r="AE6786">
        <v>673.25640469958114</v>
      </c>
    </row>
    <row r="6787" spans="1:31" x14ac:dyDescent="0.25">
      <c r="A6787">
        <v>2356794</v>
      </c>
      <c r="B6787">
        <v>1</v>
      </c>
      <c r="C6787" t="s">
        <v>80</v>
      </c>
      <c r="D6787" t="s">
        <v>107</v>
      </c>
      <c r="E6787" t="s">
        <v>132</v>
      </c>
      <c r="F6787" t="s">
        <v>19361</v>
      </c>
      <c r="G6787" t="s">
        <v>244</v>
      </c>
      <c r="H6787" t="s">
        <v>135</v>
      </c>
      <c r="I6787" t="s">
        <v>136</v>
      </c>
      <c r="J6787" t="s">
        <v>137</v>
      </c>
      <c r="K6787" t="s">
        <v>245</v>
      </c>
      <c r="L6787" t="s">
        <v>19362</v>
      </c>
      <c r="M6787" t="s">
        <v>19363</v>
      </c>
      <c r="N6787">
        <v>0.80027777700000002</v>
      </c>
      <c r="O6787">
        <v>0</v>
      </c>
      <c r="P6787">
        <v>109</v>
      </c>
      <c r="Q6787">
        <v>0</v>
      </c>
      <c r="R6787">
        <v>0</v>
      </c>
      <c r="S6787">
        <v>0</v>
      </c>
      <c r="T6787">
        <v>1</v>
      </c>
      <c r="U6787">
        <v>0</v>
      </c>
      <c r="V6787">
        <v>0</v>
      </c>
      <c r="W6787">
        <v>0</v>
      </c>
      <c r="X6787">
        <v>30.824896901187135</v>
      </c>
      <c r="Y6787">
        <v>0</v>
      </c>
      <c r="Z6787">
        <v>0</v>
      </c>
      <c r="AA6787">
        <v>0</v>
      </c>
      <c r="AB6787">
        <v>2.7506503106179756</v>
      </c>
      <c r="AC6787">
        <v>0</v>
      </c>
      <c r="AD6787">
        <v>0</v>
      </c>
      <c r="AE6787">
        <v>33.575547211805109</v>
      </c>
    </row>
    <row r="6788" spans="1:31" x14ac:dyDescent="0.25">
      <c r="A6788">
        <v>2356917</v>
      </c>
      <c r="B6788">
        <v>1</v>
      </c>
      <c r="C6788" t="s">
        <v>80</v>
      </c>
      <c r="D6788" t="s">
        <v>100</v>
      </c>
      <c r="E6788" t="s">
        <v>148</v>
      </c>
      <c r="F6788" t="s">
        <v>19364</v>
      </c>
      <c r="G6788" t="s">
        <v>150</v>
      </c>
      <c r="H6788" t="s">
        <v>151</v>
      </c>
      <c r="I6788" t="s">
        <v>136</v>
      </c>
      <c r="J6788" t="s">
        <v>137</v>
      </c>
      <c r="K6788" t="s">
        <v>138</v>
      </c>
      <c r="L6788" t="s">
        <v>19365</v>
      </c>
      <c r="M6788" t="s">
        <v>19366</v>
      </c>
      <c r="N6788">
        <v>3.6952777769999998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1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9.4046518986801519</v>
      </c>
      <c r="AC6788">
        <v>0</v>
      </c>
      <c r="AD6788">
        <v>0</v>
      </c>
      <c r="AE6788">
        <v>9.4046518986801519</v>
      </c>
    </row>
    <row r="6789" spans="1:31" x14ac:dyDescent="0.25">
      <c r="A6789">
        <v>2356731</v>
      </c>
      <c r="B6789">
        <v>1</v>
      </c>
      <c r="C6789" t="s">
        <v>80</v>
      </c>
      <c r="D6789" t="s">
        <v>100</v>
      </c>
      <c r="E6789" t="s">
        <v>175</v>
      </c>
      <c r="F6789" t="s">
        <v>19367</v>
      </c>
      <c r="G6789" t="s">
        <v>284</v>
      </c>
      <c r="H6789" t="s">
        <v>151</v>
      </c>
      <c r="I6789" t="s">
        <v>136</v>
      </c>
      <c r="J6789" t="s">
        <v>137</v>
      </c>
      <c r="K6789" t="s">
        <v>138</v>
      </c>
      <c r="L6789" t="s">
        <v>19368</v>
      </c>
      <c r="M6789" t="s">
        <v>19369</v>
      </c>
      <c r="N6789">
        <v>2.9016666660000001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7</v>
      </c>
      <c r="U6789">
        <v>0</v>
      </c>
      <c r="V6789">
        <v>3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39.820517741593129</v>
      </c>
      <c r="AC6789">
        <v>0</v>
      </c>
      <c r="AD6789">
        <v>313.96154435968589</v>
      </c>
      <c r="AE6789">
        <v>353.782062101279</v>
      </c>
    </row>
    <row r="6790" spans="1:31" x14ac:dyDescent="0.25">
      <c r="A6790">
        <v>2356788</v>
      </c>
      <c r="B6790">
        <v>1</v>
      </c>
      <c r="C6790" t="s">
        <v>80</v>
      </c>
      <c r="D6790" t="s">
        <v>97</v>
      </c>
      <c r="E6790" t="s">
        <v>132</v>
      </c>
      <c r="F6790" t="s">
        <v>19370</v>
      </c>
      <c r="G6790" t="s">
        <v>244</v>
      </c>
      <c r="H6790" t="s">
        <v>135</v>
      </c>
      <c r="I6790" t="s">
        <v>136</v>
      </c>
      <c r="J6790" t="s">
        <v>137</v>
      </c>
      <c r="K6790" t="s">
        <v>245</v>
      </c>
      <c r="L6790" t="s">
        <v>19371</v>
      </c>
      <c r="M6790" t="s">
        <v>19372</v>
      </c>
      <c r="N6790">
        <v>4.5011111110000002</v>
      </c>
      <c r="O6790">
        <v>2</v>
      </c>
      <c r="P6790">
        <v>513</v>
      </c>
      <c r="Q6790">
        <v>0</v>
      </c>
      <c r="R6790">
        <v>39</v>
      </c>
      <c r="S6790">
        <v>0</v>
      </c>
      <c r="T6790">
        <v>66</v>
      </c>
      <c r="U6790">
        <v>0</v>
      </c>
      <c r="V6790">
        <v>0</v>
      </c>
      <c r="W6790">
        <v>186.1816683937501</v>
      </c>
      <c r="X6790">
        <v>1177.5058174450126</v>
      </c>
      <c r="Y6790">
        <v>0</v>
      </c>
      <c r="Z6790">
        <v>97.082528837257911</v>
      </c>
      <c r="AA6790">
        <v>0</v>
      </c>
      <c r="AB6790">
        <v>503.61286376755345</v>
      </c>
      <c r="AC6790">
        <v>0</v>
      </c>
      <c r="AD6790">
        <v>0</v>
      </c>
      <c r="AE6790">
        <v>1964.3828784435741</v>
      </c>
    </row>
    <row r="6791" spans="1:31" x14ac:dyDescent="0.25">
      <c r="A6791">
        <v>2357080</v>
      </c>
      <c r="B6791">
        <v>1</v>
      </c>
      <c r="C6791" t="s">
        <v>80</v>
      </c>
      <c r="D6791" t="s">
        <v>104</v>
      </c>
      <c r="E6791" t="s">
        <v>148</v>
      </c>
      <c r="F6791" t="s">
        <v>19373</v>
      </c>
      <c r="G6791" t="s">
        <v>160</v>
      </c>
      <c r="H6791" t="s">
        <v>151</v>
      </c>
      <c r="I6791" t="s">
        <v>136</v>
      </c>
      <c r="J6791" t="s">
        <v>137</v>
      </c>
      <c r="K6791" t="s">
        <v>138</v>
      </c>
      <c r="L6791" t="s">
        <v>19374</v>
      </c>
      <c r="M6791" t="s">
        <v>19375</v>
      </c>
      <c r="N6791">
        <v>1.873888888</v>
      </c>
      <c r="O6791">
        <v>0</v>
      </c>
      <c r="P6791">
        <v>1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1.2451234414862582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1.2451234414862582</v>
      </c>
    </row>
    <row r="6792" spans="1:31" x14ac:dyDescent="0.25">
      <c r="A6792">
        <v>2356714</v>
      </c>
      <c r="B6792">
        <v>1</v>
      </c>
      <c r="C6792" t="s">
        <v>81</v>
      </c>
      <c r="D6792" t="s">
        <v>121</v>
      </c>
      <c r="E6792" t="s">
        <v>166</v>
      </c>
      <c r="F6792" t="s">
        <v>15717</v>
      </c>
      <c r="G6792" t="s">
        <v>168</v>
      </c>
      <c r="H6792" t="s">
        <v>135</v>
      </c>
      <c r="I6792" t="s">
        <v>653</v>
      </c>
      <c r="J6792" t="s">
        <v>137</v>
      </c>
      <c r="K6792" t="s">
        <v>138</v>
      </c>
      <c r="L6792" t="s">
        <v>19376</v>
      </c>
      <c r="M6792" t="s">
        <v>19377</v>
      </c>
      <c r="N6792">
        <v>3.4722221999999997E-2</v>
      </c>
      <c r="O6792">
        <v>0</v>
      </c>
      <c r="P6792">
        <v>1503</v>
      </c>
      <c r="Q6792">
        <v>3</v>
      </c>
      <c r="R6792">
        <v>61</v>
      </c>
      <c r="S6792">
        <v>18</v>
      </c>
      <c r="T6792">
        <v>77</v>
      </c>
      <c r="U6792">
        <v>0</v>
      </c>
      <c r="V6792">
        <v>0</v>
      </c>
      <c r="W6792">
        <v>0</v>
      </c>
      <c r="X6792">
        <v>6.9058245156364277</v>
      </c>
      <c r="Y6792">
        <v>0.20641065128750002</v>
      </c>
      <c r="Z6792">
        <v>2.5499945276026743</v>
      </c>
      <c r="AA6792">
        <v>2.9195310835560768</v>
      </c>
      <c r="AB6792">
        <v>1.2176214564037848</v>
      </c>
      <c r="AC6792">
        <v>0</v>
      </c>
      <c r="AD6792">
        <v>0</v>
      </c>
      <c r="AE6792">
        <v>13.799382234486464</v>
      </c>
    </row>
    <row r="6793" spans="1:31" x14ac:dyDescent="0.25">
      <c r="A6793">
        <v>2357046</v>
      </c>
      <c r="B6793">
        <v>1</v>
      </c>
      <c r="C6793" t="s">
        <v>80</v>
      </c>
      <c r="D6793" t="s">
        <v>98</v>
      </c>
      <c r="E6793" t="s">
        <v>171</v>
      </c>
      <c r="F6793" t="s">
        <v>19378</v>
      </c>
      <c r="G6793" t="s">
        <v>328</v>
      </c>
      <c r="H6793" t="s">
        <v>135</v>
      </c>
      <c r="I6793" t="s">
        <v>136</v>
      </c>
      <c r="J6793" t="s">
        <v>137</v>
      </c>
      <c r="K6793" t="s">
        <v>138</v>
      </c>
      <c r="L6793" t="s">
        <v>19379</v>
      </c>
      <c r="M6793" t="s">
        <v>19380</v>
      </c>
      <c r="N6793">
        <v>1.035833333</v>
      </c>
      <c r="O6793">
        <v>0</v>
      </c>
      <c r="P6793">
        <v>102</v>
      </c>
      <c r="Q6793">
        <v>0</v>
      </c>
      <c r="R6793">
        <v>39</v>
      </c>
      <c r="S6793">
        <v>4</v>
      </c>
      <c r="T6793">
        <v>28</v>
      </c>
      <c r="U6793">
        <v>1</v>
      </c>
      <c r="V6793">
        <v>0</v>
      </c>
      <c r="W6793">
        <v>0</v>
      </c>
      <c r="X6793">
        <v>43.064689321978491</v>
      </c>
      <c r="Y6793">
        <v>0</v>
      </c>
      <c r="Z6793">
        <v>119.77051666894903</v>
      </c>
      <c r="AA6793">
        <v>45.976564365294792</v>
      </c>
      <c r="AB6793">
        <v>67.462613461116163</v>
      </c>
      <c r="AC6793">
        <v>0</v>
      </c>
      <c r="AD6793">
        <v>0</v>
      </c>
      <c r="AE6793">
        <v>276.2743838173385</v>
      </c>
    </row>
    <row r="6794" spans="1:31" x14ac:dyDescent="0.25">
      <c r="A6794">
        <v>2356691</v>
      </c>
      <c r="B6794">
        <v>1</v>
      </c>
      <c r="C6794" t="s">
        <v>81</v>
      </c>
      <c r="D6794" t="s">
        <v>113</v>
      </c>
      <c r="E6794" t="s">
        <v>154</v>
      </c>
      <c r="F6794" t="s">
        <v>19381</v>
      </c>
      <c r="G6794" t="s">
        <v>299</v>
      </c>
      <c r="H6794" t="s">
        <v>151</v>
      </c>
      <c r="I6794" t="s">
        <v>136</v>
      </c>
      <c r="J6794" t="s">
        <v>137</v>
      </c>
      <c r="K6794" t="s">
        <v>138</v>
      </c>
      <c r="L6794" t="s">
        <v>19382</v>
      </c>
      <c r="M6794" t="s">
        <v>19383</v>
      </c>
      <c r="N6794">
        <v>2.44</v>
      </c>
      <c r="O6794">
        <v>0</v>
      </c>
      <c r="P6794">
        <v>23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8.6976473474984797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8.6976473474984797</v>
      </c>
    </row>
    <row r="6795" spans="1:31" x14ac:dyDescent="0.25">
      <c r="A6795">
        <v>2357215</v>
      </c>
      <c r="B6795">
        <v>1</v>
      </c>
      <c r="C6795" t="s">
        <v>80</v>
      </c>
      <c r="D6795" t="s">
        <v>96</v>
      </c>
      <c r="E6795" t="s">
        <v>148</v>
      </c>
      <c r="F6795" t="s">
        <v>19384</v>
      </c>
      <c r="G6795" t="s">
        <v>160</v>
      </c>
      <c r="H6795" t="s">
        <v>151</v>
      </c>
      <c r="I6795" t="s">
        <v>136</v>
      </c>
      <c r="J6795" t="s">
        <v>137</v>
      </c>
      <c r="K6795" t="s">
        <v>138</v>
      </c>
      <c r="L6795" t="s">
        <v>19385</v>
      </c>
      <c r="M6795" t="s">
        <v>19386</v>
      </c>
      <c r="N6795">
        <v>0.92888888800000002</v>
      </c>
      <c r="O6795">
        <v>0</v>
      </c>
      <c r="P6795">
        <v>1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</row>
    <row r="6796" spans="1:31" x14ac:dyDescent="0.25">
      <c r="A6796">
        <v>2356860</v>
      </c>
      <c r="B6796">
        <v>1</v>
      </c>
      <c r="C6796" t="s">
        <v>80</v>
      </c>
      <c r="D6796" t="s">
        <v>103</v>
      </c>
      <c r="E6796" t="s">
        <v>148</v>
      </c>
      <c r="F6796" t="s">
        <v>19387</v>
      </c>
      <c r="G6796" t="s">
        <v>156</v>
      </c>
      <c r="H6796" t="s">
        <v>151</v>
      </c>
      <c r="I6796" t="s">
        <v>136</v>
      </c>
      <c r="J6796" t="s">
        <v>137</v>
      </c>
      <c r="K6796" t="s">
        <v>138</v>
      </c>
      <c r="L6796" t="s">
        <v>19388</v>
      </c>
      <c r="M6796" t="s">
        <v>19389</v>
      </c>
      <c r="N6796">
        <v>2.0022222219999999</v>
      </c>
      <c r="O6796">
        <v>0</v>
      </c>
      <c r="P6796">
        <v>0</v>
      </c>
      <c r="Q6796">
        <v>0</v>
      </c>
      <c r="R6796">
        <v>1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1.56072959079975</v>
      </c>
      <c r="AA6796">
        <v>0</v>
      </c>
      <c r="AB6796">
        <v>0</v>
      </c>
      <c r="AC6796">
        <v>0</v>
      </c>
      <c r="AD6796">
        <v>0</v>
      </c>
      <c r="AE6796">
        <v>1.56072959079975</v>
      </c>
    </row>
    <row r="6797" spans="1:31" x14ac:dyDescent="0.25">
      <c r="A6797">
        <v>2356820</v>
      </c>
      <c r="B6797">
        <v>1</v>
      </c>
      <c r="C6797" t="s">
        <v>80</v>
      </c>
      <c r="D6797" t="s">
        <v>85</v>
      </c>
      <c r="E6797" t="s">
        <v>225</v>
      </c>
      <c r="F6797" t="s">
        <v>19390</v>
      </c>
      <c r="G6797" t="s">
        <v>244</v>
      </c>
      <c r="H6797" t="s">
        <v>151</v>
      </c>
      <c r="I6797" t="s">
        <v>136</v>
      </c>
      <c r="J6797" t="s">
        <v>137</v>
      </c>
      <c r="K6797" t="s">
        <v>245</v>
      </c>
      <c r="L6797" t="s">
        <v>19027</v>
      </c>
      <c r="M6797" t="s">
        <v>19391</v>
      </c>
      <c r="N6797">
        <v>1.6119444439999999</v>
      </c>
      <c r="O6797">
        <v>0</v>
      </c>
      <c r="P6797">
        <v>324</v>
      </c>
      <c r="Q6797">
        <v>0</v>
      </c>
      <c r="R6797">
        <v>0</v>
      </c>
      <c r="S6797">
        <v>0</v>
      </c>
      <c r="T6797">
        <v>37</v>
      </c>
      <c r="U6797">
        <v>0</v>
      </c>
      <c r="V6797">
        <v>0</v>
      </c>
      <c r="W6797">
        <v>0</v>
      </c>
      <c r="X6797">
        <v>183.41461990134903</v>
      </c>
      <c r="Y6797">
        <v>0</v>
      </c>
      <c r="Z6797">
        <v>0</v>
      </c>
      <c r="AA6797">
        <v>0</v>
      </c>
      <c r="AB6797">
        <v>43.986383565929884</v>
      </c>
      <c r="AC6797">
        <v>0</v>
      </c>
      <c r="AD6797">
        <v>0</v>
      </c>
      <c r="AE6797">
        <v>227.40100346727891</v>
      </c>
    </row>
    <row r="6798" spans="1:31" x14ac:dyDescent="0.25">
      <c r="A6798">
        <v>2357175</v>
      </c>
      <c r="B6798">
        <v>1</v>
      </c>
      <c r="C6798" t="s">
        <v>81</v>
      </c>
      <c r="D6798" t="s">
        <v>117</v>
      </c>
      <c r="E6798" t="s">
        <v>148</v>
      </c>
      <c r="F6798" t="s">
        <v>19392</v>
      </c>
      <c r="G6798" t="s">
        <v>150</v>
      </c>
      <c r="H6798" t="s">
        <v>151</v>
      </c>
      <c r="I6798" t="s">
        <v>136</v>
      </c>
      <c r="J6798" t="s">
        <v>137</v>
      </c>
      <c r="K6798" t="s">
        <v>138</v>
      </c>
      <c r="L6798" t="s">
        <v>19393</v>
      </c>
      <c r="M6798" t="s">
        <v>19394</v>
      </c>
      <c r="N6798">
        <v>2.7177777769999998</v>
      </c>
      <c r="O6798">
        <v>0</v>
      </c>
      <c r="P6798">
        <v>3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1.7349504387306935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1.7349504387306935</v>
      </c>
    </row>
    <row r="6799" spans="1:31" x14ac:dyDescent="0.25">
      <c r="A6799">
        <v>2356963</v>
      </c>
      <c r="B6799">
        <v>1</v>
      </c>
      <c r="C6799" t="s">
        <v>80</v>
      </c>
      <c r="D6799" t="s">
        <v>92</v>
      </c>
      <c r="E6799" t="s">
        <v>148</v>
      </c>
      <c r="F6799" t="s">
        <v>19395</v>
      </c>
      <c r="G6799" t="s">
        <v>240</v>
      </c>
      <c r="H6799" t="s">
        <v>151</v>
      </c>
      <c r="I6799" t="s">
        <v>136</v>
      </c>
      <c r="J6799" t="s">
        <v>137</v>
      </c>
      <c r="K6799" t="s">
        <v>138</v>
      </c>
      <c r="L6799" t="s">
        <v>19396</v>
      </c>
      <c r="M6799" t="s">
        <v>19397</v>
      </c>
      <c r="N6799">
        <v>3.1919444440000002</v>
      </c>
      <c r="O6799">
        <v>0</v>
      </c>
      <c r="P6799">
        <v>1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1.5389373890347924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1.5389373890347924</v>
      </c>
    </row>
    <row r="6800" spans="1:31" x14ac:dyDescent="0.25">
      <c r="A6800">
        <v>2356797</v>
      </c>
      <c r="B6800">
        <v>1</v>
      </c>
      <c r="C6800" t="s">
        <v>81</v>
      </c>
      <c r="D6800" t="s">
        <v>121</v>
      </c>
      <c r="E6800" t="s">
        <v>132</v>
      </c>
      <c r="F6800" t="s">
        <v>19398</v>
      </c>
      <c r="G6800" t="s">
        <v>168</v>
      </c>
      <c r="H6800" t="s">
        <v>135</v>
      </c>
      <c r="I6800" t="s">
        <v>136</v>
      </c>
      <c r="J6800" t="s">
        <v>137</v>
      </c>
      <c r="K6800" t="s">
        <v>138</v>
      </c>
      <c r="L6800" t="s">
        <v>19399</v>
      </c>
      <c r="M6800" t="s">
        <v>19400</v>
      </c>
      <c r="N6800">
        <v>0.48583333299999998</v>
      </c>
      <c r="O6800">
        <v>0</v>
      </c>
      <c r="P6800">
        <v>656</v>
      </c>
      <c r="Q6800">
        <v>0</v>
      </c>
      <c r="R6800">
        <v>125</v>
      </c>
      <c r="S6800">
        <v>0</v>
      </c>
      <c r="T6800">
        <v>229</v>
      </c>
      <c r="U6800">
        <v>1</v>
      </c>
      <c r="V6800">
        <v>1</v>
      </c>
      <c r="W6800">
        <v>0</v>
      </c>
      <c r="X6800">
        <v>56.145729578130108</v>
      </c>
      <c r="Y6800">
        <v>0</v>
      </c>
      <c r="Z6800">
        <v>35.941597859785439</v>
      </c>
      <c r="AA6800">
        <v>0</v>
      </c>
      <c r="AB6800">
        <v>89.825113923975124</v>
      </c>
      <c r="AC6800">
        <v>73.718136060722827</v>
      </c>
      <c r="AD6800">
        <v>85.828517433696462</v>
      </c>
      <c r="AE6800">
        <v>341.45909485630995</v>
      </c>
    </row>
    <row r="6801" spans="1:31" x14ac:dyDescent="0.25">
      <c r="A6801">
        <v>2356920</v>
      </c>
      <c r="B6801">
        <v>1</v>
      </c>
      <c r="C6801" t="s">
        <v>81</v>
      </c>
      <c r="D6801" t="s">
        <v>112</v>
      </c>
      <c r="E6801" t="s">
        <v>166</v>
      </c>
      <c r="F6801" t="s">
        <v>916</v>
      </c>
      <c r="G6801" t="s">
        <v>168</v>
      </c>
      <c r="H6801" t="s">
        <v>135</v>
      </c>
      <c r="I6801" t="s">
        <v>136</v>
      </c>
      <c r="J6801" t="s">
        <v>137</v>
      </c>
      <c r="K6801" t="s">
        <v>138</v>
      </c>
      <c r="L6801" t="s">
        <v>19401</v>
      </c>
      <c r="M6801" t="s">
        <v>19402</v>
      </c>
      <c r="N6801">
        <v>0.56361111100000005</v>
      </c>
      <c r="O6801">
        <v>0</v>
      </c>
      <c r="P6801">
        <v>745</v>
      </c>
      <c r="Q6801">
        <v>17</v>
      </c>
      <c r="R6801">
        <v>104</v>
      </c>
      <c r="S6801">
        <v>29</v>
      </c>
      <c r="T6801">
        <v>301</v>
      </c>
      <c r="U6801">
        <v>5</v>
      </c>
      <c r="V6801">
        <v>0</v>
      </c>
      <c r="W6801">
        <v>0</v>
      </c>
      <c r="X6801">
        <v>102.94359913136179</v>
      </c>
      <c r="Y6801">
        <v>35.739031917991873</v>
      </c>
      <c r="Z6801">
        <v>96.998795036558391</v>
      </c>
      <c r="AA6801">
        <v>310.72355058893271</v>
      </c>
      <c r="AB6801">
        <v>199.09705979409648</v>
      </c>
      <c r="AC6801">
        <v>512.82902758926537</v>
      </c>
      <c r="AD6801">
        <v>0</v>
      </c>
      <c r="AE6801">
        <v>1258.3310640582067</v>
      </c>
    </row>
    <row r="6802" spans="1:31" x14ac:dyDescent="0.25">
      <c r="A6802">
        <v>2357169</v>
      </c>
      <c r="B6802">
        <v>1</v>
      </c>
      <c r="C6802" t="s">
        <v>80</v>
      </c>
      <c r="D6802" t="s">
        <v>85</v>
      </c>
      <c r="E6802" t="s">
        <v>175</v>
      </c>
      <c r="F6802" t="s">
        <v>19403</v>
      </c>
      <c r="G6802" t="s">
        <v>219</v>
      </c>
      <c r="H6802" t="s">
        <v>151</v>
      </c>
      <c r="I6802" t="s">
        <v>136</v>
      </c>
      <c r="J6802" t="s">
        <v>137</v>
      </c>
      <c r="K6802" t="s">
        <v>138</v>
      </c>
      <c r="L6802" t="s">
        <v>19404</v>
      </c>
      <c r="M6802" t="s">
        <v>19405</v>
      </c>
      <c r="N6802">
        <v>1.1063888879999999</v>
      </c>
      <c r="O6802">
        <v>0</v>
      </c>
      <c r="P6802">
        <v>49</v>
      </c>
      <c r="Q6802">
        <v>0</v>
      </c>
      <c r="R6802">
        <v>0</v>
      </c>
      <c r="S6802">
        <v>0</v>
      </c>
      <c r="T6802">
        <v>8</v>
      </c>
      <c r="U6802">
        <v>0</v>
      </c>
      <c r="V6802">
        <v>0</v>
      </c>
      <c r="W6802">
        <v>0</v>
      </c>
      <c r="X6802">
        <v>24.046063408213186</v>
      </c>
      <c r="Y6802">
        <v>0</v>
      </c>
      <c r="Z6802">
        <v>0</v>
      </c>
      <c r="AA6802">
        <v>0</v>
      </c>
      <c r="AB6802">
        <v>11.52801434397275</v>
      </c>
      <c r="AC6802">
        <v>0</v>
      </c>
      <c r="AD6802">
        <v>0</v>
      </c>
      <c r="AE6802">
        <v>35.574077752185936</v>
      </c>
    </row>
    <row r="6803" spans="1:31" x14ac:dyDescent="0.25">
      <c r="A6803">
        <v>2357026</v>
      </c>
      <c r="B6803">
        <v>1</v>
      </c>
      <c r="C6803" t="s">
        <v>81</v>
      </c>
      <c r="D6803" t="s">
        <v>113</v>
      </c>
      <c r="E6803" t="s">
        <v>148</v>
      </c>
      <c r="F6803" t="s">
        <v>19406</v>
      </c>
      <c r="G6803" t="s">
        <v>160</v>
      </c>
      <c r="H6803" t="s">
        <v>151</v>
      </c>
      <c r="I6803" t="s">
        <v>136</v>
      </c>
      <c r="J6803" t="s">
        <v>137</v>
      </c>
      <c r="K6803" t="s">
        <v>138</v>
      </c>
      <c r="L6803" t="s">
        <v>19407</v>
      </c>
      <c r="M6803" t="s">
        <v>19408</v>
      </c>
      <c r="N6803">
        <v>1.8616666660000001</v>
      </c>
      <c r="O6803">
        <v>0</v>
      </c>
      <c r="P6803">
        <v>1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0.44540764387923337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0.44540764387923337</v>
      </c>
    </row>
    <row r="6804" spans="1:31" x14ac:dyDescent="0.25">
      <c r="A6804">
        <v>2356777</v>
      </c>
      <c r="B6804">
        <v>1</v>
      </c>
      <c r="C6804" t="s">
        <v>81</v>
      </c>
      <c r="D6804" t="s">
        <v>122</v>
      </c>
      <c r="E6804" t="s">
        <v>154</v>
      </c>
      <c r="F6804" t="s">
        <v>19409</v>
      </c>
      <c r="G6804" t="s">
        <v>252</v>
      </c>
      <c r="H6804" t="s">
        <v>151</v>
      </c>
      <c r="I6804" t="s">
        <v>136</v>
      </c>
      <c r="J6804" t="s">
        <v>137</v>
      </c>
      <c r="K6804" t="s">
        <v>245</v>
      </c>
      <c r="L6804" t="s">
        <v>19410</v>
      </c>
      <c r="M6804" t="s">
        <v>19411</v>
      </c>
      <c r="N6804">
        <v>0.48777777700000002</v>
      </c>
      <c r="O6804">
        <v>0</v>
      </c>
      <c r="P6804">
        <v>659</v>
      </c>
      <c r="Q6804">
        <v>0</v>
      </c>
      <c r="R6804">
        <v>0</v>
      </c>
      <c r="S6804">
        <v>0</v>
      </c>
      <c r="T6804">
        <v>55</v>
      </c>
      <c r="U6804">
        <v>0</v>
      </c>
      <c r="V6804">
        <v>0</v>
      </c>
      <c r="W6804">
        <v>0</v>
      </c>
      <c r="X6804">
        <v>69.4429924987611</v>
      </c>
      <c r="Y6804">
        <v>0</v>
      </c>
      <c r="Z6804">
        <v>0</v>
      </c>
      <c r="AA6804">
        <v>0</v>
      </c>
      <c r="AB6804">
        <v>28.218631744812114</v>
      </c>
      <c r="AC6804">
        <v>0</v>
      </c>
      <c r="AD6804">
        <v>0</v>
      </c>
      <c r="AE6804">
        <v>97.661624243573215</v>
      </c>
    </row>
    <row r="6805" spans="1:31" x14ac:dyDescent="0.25">
      <c r="A6805">
        <v>2356883</v>
      </c>
      <c r="B6805">
        <v>1</v>
      </c>
      <c r="C6805" t="s">
        <v>80</v>
      </c>
      <c r="D6805" t="s">
        <v>87</v>
      </c>
      <c r="E6805" t="s">
        <v>148</v>
      </c>
      <c r="F6805" t="s">
        <v>19412</v>
      </c>
      <c r="G6805" t="s">
        <v>160</v>
      </c>
      <c r="H6805" t="s">
        <v>151</v>
      </c>
      <c r="I6805" t="s">
        <v>136</v>
      </c>
      <c r="J6805" t="s">
        <v>137</v>
      </c>
      <c r="K6805" t="s">
        <v>138</v>
      </c>
      <c r="L6805" t="s">
        <v>19413</v>
      </c>
      <c r="M6805" t="s">
        <v>19414</v>
      </c>
      <c r="N6805">
        <v>1.173333333</v>
      </c>
      <c r="O6805">
        <v>0</v>
      </c>
      <c r="P6805">
        <v>1</v>
      </c>
      <c r="Q6805">
        <v>0</v>
      </c>
      <c r="R6805">
        <v>0</v>
      </c>
      <c r="S6805">
        <v>0</v>
      </c>
      <c r="T6805">
        <v>1</v>
      </c>
      <c r="U6805">
        <v>0</v>
      </c>
      <c r="V6805">
        <v>0</v>
      </c>
      <c r="W6805">
        <v>0</v>
      </c>
      <c r="X6805">
        <v>0.87368775096405005</v>
      </c>
      <c r="Y6805">
        <v>0</v>
      </c>
      <c r="Z6805">
        <v>0</v>
      </c>
      <c r="AA6805">
        <v>0</v>
      </c>
      <c r="AB6805">
        <v>0.63568425935692341</v>
      </c>
      <c r="AC6805">
        <v>0</v>
      </c>
      <c r="AD6805">
        <v>0</v>
      </c>
      <c r="AE6805">
        <v>1.5093720103209733</v>
      </c>
    </row>
    <row r="6806" spans="1:31" x14ac:dyDescent="0.25">
      <c r="A6806">
        <v>2357066</v>
      </c>
      <c r="B6806">
        <v>1</v>
      </c>
      <c r="C6806" t="s">
        <v>81</v>
      </c>
      <c r="D6806" t="s">
        <v>113</v>
      </c>
      <c r="E6806" t="s">
        <v>154</v>
      </c>
      <c r="F6806" t="s">
        <v>19415</v>
      </c>
      <c r="G6806" t="s">
        <v>156</v>
      </c>
      <c r="H6806" t="s">
        <v>151</v>
      </c>
      <c r="I6806" t="s">
        <v>136</v>
      </c>
      <c r="J6806" t="s">
        <v>137</v>
      </c>
      <c r="K6806" t="s">
        <v>138</v>
      </c>
      <c r="L6806" t="s">
        <v>19416</v>
      </c>
      <c r="M6806" t="s">
        <v>19417</v>
      </c>
      <c r="N6806">
        <v>0.33833333300000001</v>
      </c>
      <c r="O6806">
        <v>0</v>
      </c>
      <c r="P6806">
        <v>191</v>
      </c>
      <c r="Q6806">
        <v>0</v>
      </c>
      <c r="R6806">
        <v>5</v>
      </c>
      <c r="S6806">
        <v>0</v>
      </c>
      <c r="T6806">
        <v>67</v>
      </c>
      <c r="U6806">
        <v>0</v>
      </c>
      <c r="V6806">
        <v>0</v>
      </c>
      <c r="W6806">
        <v>0</v>
      </c>
      <c r="X6806">
        <v>18.009367385923493</v>
      </c>
      <c r="Y6806">
        <v>0</v>
      </c>
      <c r="Z6806">
        <v>2.3185288446557299</v>
      </c>
      <c r="AA6806">
        <v>0</v>
      </c>
      <c r="AB6806">
        <v>19.27258998616341</v>
      </c>
      <c r="AC6806">
        <v>0</v>
      </c>
      <c r="AD6806">
        <v>0</v>
      </c>
      <c r="AE6806">
        <v>39.600486216742638</v>
      </c>
    </row>
    <row r="6807" spans="1:31" x14ac:dyDescent="0.25">
      <c r="A6807">
        <v>2356671</v>
      </c>
      <c r="B6807">
        <v>1</v>
      </c>
      <c r="C6807" t="s">
        <v>81</v>
      </c>
      <c r="D6807" t="s">
        <v>119</v>
      </c>
      <c r="E6807" t="s">
        <v>171</v>
      </c>
      <c r="F6807" t="s">
        <v>891</v>
      </c>
      <c r="G6807" t="s">
        <v>168</v>
      </c>
      <c r="H6807" t="s">
        <v>135</v>
      </c>
      <c r="I6807" t="s">
        <v>136</v>
      </c>
      <c r="J6807" t="s">
        <v>137</v>
      </c>
      <c r="K6807" t="s">
        <v>138</v>
      </c>
      <c r="L6807" t="s">
        <v>19418</v>
      </c>
      <c r="M6807" t="s">
        <v>19419</v>
      </c>
      <c r="N6807">
        <v>0.36472222199999998</v>
      </c>
      <c r="O6807">
        <v>0</v>
      </c>
      <c r="P6807">
        <v>1653</v>
      </c>
      <c r="Q6807">
        <v>108</v>
      </c>
      <c r="R6807">
        <v>385</v>
      </c>
      <c r="S6807">
        <v>13</v>
      </c>
      <c r="T6807">
        <v>94</v>
      </c>
      <c r="U6807">
        <v>0</v>
      </c>
      <c r="V6807">
        <v>0</v>
      </c>
      <c r="W6807">
        <v>0</v>
      </c>
      <c r="X6807">
        <v>86.605883082044556</v>
      </c>
      <c r="Y6807">
        <v>358.27621018275045</v>
      </c>
      <c r="Z6807">
        <v>657.77070982733358</v>
      </c>
      <c r="AA6807">
        <v>20.451979731767302</v>
      </c>
      <c r="AB6807">
        <v>15.540548069631729</v>
      </c>
      <c r="AC6807">
        <v>0</v>
      </c>
      <c r="AD6807">
        <v>0</v>
      </c>
      <c r="AE6807">
        <v>1138.6453308935277</v>
      </c>
    </row>
    <row r="6808" spans="1:31" x14ac:dyDescent="0.25">
      <c r="A6808">
        <v>2357049</v>
      </c>
      <c r="B6808">
        <v>1</v>
      </c>
      <c r="C6808" t="s">
        <v>81</v>
      </c>
      <c r="D6808" t="s">
        <v>118</v>
      </c>
      <c r="E6808" t="s">
        <v>154</v>
      </c>
      <c r="F6808" t="s">
        <v>19420</v>
      </c>
      <c r="G6808" t="s">
        <v>219</v>
      </c>
      <c r="H6808" t="s">
        <v>151</v>
      </c>
      <c r="I6808" t="s">
        <v>136</v>
      </c>
      <c r="J6808" t="s">
        <v>137</v>
      </c>
      <c r="K6808" t="s">
        <v>138</v>
      </c>
      <c r="L6808" t="s">
        <v>19421</v>
      </c>
      <c r="M6808" t="s">
        <v>19422</v>
      </c>
      <c r="N6808">
        <v>2.1097222219999998</v>
      </c>
      <c r="O6808">
        <v>0</v>
      </c>
      <c r="P6808">
        <v>165</v>
      </c>
      <c r="Q6808">
        <v>0</v>
      </c>
      <c r="R6808">
        <v>0</v>
      </c>
      <c r="S6808">
        <v>0</v>
      </c>
      <c r="T6808">
        <v>26</v>
      </c>
      <c r="U6808">
        <v>0</v>
      </c>
      <c r="V6808">
        <v>0</v>
      </c>
      <c r="W6808">
        <v>0</v>
      </c>
      <c r="X6808">
        <v>94.716953054947169</v>
      </c>
      <c r="Y6808">
        <v>0</v>
      </c>
      <c r="Z6808">
        <v>0</v>
      </c>
      <c r="AA6808">
        <v>0</v>
      </c>
      <c r="AB6808">
        <v>45.530851502385566</v>
      </c>
      <c r="AC6808">
        <v>0</v>
      </c>
      <c r="AD6808">
        <v>0</v>
      </c>
      <c r="AE6808">
        <v>140.24780455733273</v>
      </c>
    </row>
    <row r="6809" spans="1:31" x14ac:dyDescent="0.25">
      <c r="A6809">
        <v>2357149</v>
      </c>
      <c r="B6809">
        <v>1</v>
      </c>
      <c r="C6809" t="s">
        <v>80</v>
      </c>
      <c r="D6809" t="s">
        <v>96</v>
      </c>
      <c r="E6809" t="s">
        <v>175</v>
      </c>
      <c r="F6809" t="s">
        <v>19423</v>
      </c>
      <c r="G6809" t="s">
        <v>156</v>
      </c>
      <c r="H6809" t="s">
        <v>151</v>
      </c>
      <c r="I6809" t="s">
        <v>136</v>
      </c>
      <c r="J6809" t="s">
        <v>137</v>
      </c>
      <c r="K6809" t="s">
        <v>138</v>
      </c>
      <c r="L6809" t="s">
        <v>19424</v>
      </c>
      <c r="M6809" t="s">
        <v>19425</v>
      </c>
      <c r="N6809">
        <v>0.50333333300000005</v>
      </c>
      <c r="O6809">
        <v>0</v>
      </c>
      <c r="P6809">
        <v>27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4.7134727252037907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4.7134727252037907</v>
      </c>
    </row>
    <row r="6810" spans="1:31" x14ac:dyDescent="0.25">
      <c r="A6810">
        <v>2356757</v>
      </c>
      <c r="B6810">
        <v>1</v>
      </c>
      <c r="C6810" t="s">
        <v>81</v>
      </c>
      <c r="D6810" t="s">
        <v>116</v>
      </c>
      <c r="E6810" t="s">
        <v>171</v>
      </c>
      <c r="F6810" t="s">
        <v>5280</v>
      </c>
      <c r="G6810" t="s">
        <v>252</v>
      </c>
      <c r="H6810" t="s">
        <v>135</v>
      </c>
      <c r="I6810" t="s">
        <v>136</v>
      </c>
      <c r="J6810" t="s">
        <v>137</v>
      </c>
      <c r="K6810" t="s">
        <v>245</v>
      </c>
      <c r="L6810" t="s">
        <v>19426</v>
      </c>
      <c r="M6810" t="s">
        <v>19427</v>
      </c>
      <c r="N6810">
        <v>9.5961111110000008</v>
      </c>
      <c r="O6810">
        <v>2</v>
      </c>
      <c r="P6810">
        <v>354</v>
      </c>
      <c r="Q6810">
        <v>6</v>
      </c>
      <c r="R6810">
        <v>0</v>
      </c>
      <c r="S6810">
        <v>2</v>
      </c>
      <c r="T6810">
        <v>16</v>
      </c>
      <c r="U6810">
        <v>0</v>
      </c>
      <c r="V6810">
        <v>0</v>
      </c>
      <c r="W6810">
        <v>11.345362943347917</v>
      </c>
      <c r="X6810">
        <v>419.929117883309</v>
      </c>
      <c r="Y6810">
        <v>1460.1820158259727</v>
      </c>
      <c r="Z6810">
        <v>0</v>
      </c>
      <c r="AA6810">
        <v>42.682910998809582</v>
      </c>
      <c r="AB6810">
        <v>126.32868022592422</v>
      </c>
      <c r="AC6810">
        <v>0</v>
      </c>
      <c r="AD6810">
        <v>0</v>
      </c>
      <c r="AE6810">
        <v>2060.4680878773634</v>
      </c>
    </row>
    <row r="6811" spans="1:31" x14ac:dyDescent="0.25">
      <c r="A6811">
        <v>2356857</v>
      </c>
      <c r="B6811">
        <v>1</v>
      </c>
      <c r="C6811" t="s">
        <v>80</v>
      </c>
      <c r="D6811" t="s">
        <v>99</v>
      </c>
      <c r="E6811" t="s">
        <v>225</v>
      </c>
      <c r="F6811" t="s">
        <v>2401</v>
      </c>
      <c r="G6811" t="s">
        <v>2703</v>
      </c>
      <c r="H6811" t="s">
        <v>151</v>
      </c>
      <c r="I6811" t="s">
        <v>136</v>
      </c>
      <c r="J6811" t="s">
        <v>137</v>
      </c>
      <c r="K6811" t="s">
        <v>138</v>
      </c>
      <c r="L6811" t="s">
        <v>19428</v>
      </c>
      <c r="M6811" t="s">
        <v>19429</v>
      </c>
      <c r="N6811">
        <v>1.9624999999999999</v>
      </c>
      <c r="O6811">
        <v>0</v>
      </c>
      <c r="P6811">
        <v>39</v>
      </c>
      <c r="Q6811">
        <v>0</v>
      </c>
      <c r="R6811">
        <v>0</v>
      </c>
      <c r="S6811">
        <v>0</v>
      </c>
      <c r="T6811">
        <v>2</v>
      </c>
      <c r="U6811">
        <v>0</v>
      </c>
      <c r="V6811">
        <v>0</v>
      </c>
      <c r="W6811">
        <v>0</v>
      </c>
      <c r="X6811">
        <v>17.970554092040619</v>
      </c>
      <c r="Y6811">
        <v>0</v>
      </c>
      <c r="Z6811">
        <v>0</v>
      </c>
      <c r="AA6811">
        <v>0</v>
      </c>
      <c r="AB6811">
        <v>5.0157851101636108</v>
      </c>
      <c r="AC6811">
        <v>0</v>
      </c>
      <c r="AD6811">
        <v>0</v>
      </c>
      <c r="AE6811">
        <v>22.986339202204228</v>
      </c>
    </row>
    <row r="6812" spans="1:31" x14ac:dyDescent="0.25">
      <c r="A6812">
        <v>2356843</v>
      </c>
      <c r="B6812">
        <v>1</v>
      </c>
      <c r="C6812" t="s">
        <v>80</v>
      </c>
      <c r="D6812" t="s">
        <v>104</v>
      </c>
      <c r="E6812" t="s">
        <v>225</v>
      </c>
      <c r="F6812" t="s">
        <v>19430</v>
      </c>
      <c r="G6812" t="s">
        <v>227</v>
      </c>
      <c r="H6812" t="s">
        <v>151</v>
      </c>
      <c r="I6812" t="s">
        <v>136</v>
      </c>
      <c r="J6812" t="s">
        <v>137</v>
      </c>
      <c r="K6812" t="s">
        <v>138</v>
      </c>
      <c r="L6812" t="s">
        <v>19431</v>
      </c>
      <c r="M6812" t="s">
        <v>19432</v>
      </c>
      <c r="N6812">
        <v>3.676666666</v>
      </c>
      <c r="O6812">
        <v>0</v>
      </c>
      <c r="P6812">
        <v>6</v>
      </c>
      <c r="Q6812">
        <v>0</v>
      </c>
      <c r="R6812">
        <v>3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7.4774539694699991</v>
      </c>
      <c r="Y6812">
        <v>0</v>
      </c>
      <c r="Z6812">
        <v>31.16194994111838</v>
      </c>
      <c r="AA6812">
        <v>0</v>
      </c>
      <c r="AB6812">
        <v>0</v>
      </c>
      <c r="AC6812">
        <v>0</v>
      </c>
      <c r="AD6812">
        <v>0</v>
      </c>
      <c r="AE6812">
        <v>38.639403910588378</v>
      </c>
    </row>
    <row r="6813" spans="1:31" x14ac:dyDescent="0.25">
      <c r="A6813">
        <v>2357009</v>
      </c>
      <c r="B6813">
        <v>1</v>
      </c>
      <c r="C6813" t="s">
        <v>81</v>
      </c>
      <c r="D6813" t="s">
        <v>118</v>
      </c>
      <c r="E6813" t="s">
        <v>154</v>
      </c>
      <c r="F6813" t="s">
        <v>19433</v>
      </c>
      <c r="G6813" t="s">
        <v>219</v>
      </c>
      <c r="H6813" t="s">
        <v>151</v>
      </c>
      <c r="I6813" t="s">
        <v>136</v>
      </c>
      <c r="J6813" t="s">
        <v>137</v>
      </c>
      <c r="K6813" t="s">
        <v>138</v>
      </c>
      <c r="L6813" t="s">
        <v>19434</v>
      </c>
      <c r="M6813" t="s">
        <v>19435</v>
      </c>
      <c r="N6813">
        <v>2.0094444440000001</v>
      </c>
      <c r="O6813">
        <v>0</v>
      </c>
      <c r="P6813">
        <v>15</v>
      </c>
      <c r="Q6813">
        <v>0</v>
      </c>
      <c r="R6813">
        <v>21</v>
      </c>
      <c r="S6813">
        <v>0</v>
      </c>
      <c r="T6813">
        <v>1</v>
      </c>
      <c r="U6813">
        <v>0</v>
      </c>
      <c r="V6813">
        <v>0</v>
      </c>
      <c r="W6813">
        <v>0</v>
      </c>
      <c r="X6813">
        <v>7.5299825252136685</v>
      </c>
      <c r="Y6813">
        <v>0</v>
      </c>
      <c r="Z6813">
        <v>37.684771522250948</v>
      </c>
      <c r="AA6813">
        <v>0</v>
      </c>
      <c r="AB6813">
        <v>11.550214712933624</v>
      </c>
      <c r="AC6813">
        <v>0</v>
      </c>
      <c r="AD6813">
        <v>0</v>
      </c>
      <c r="AE6813">
        <v>56.76496876039824</v>
      </c>
    </row>
    <row r="6814" spans="1:31" x14ac:dyDescent="0.25">
      <c r="A6814">
        <v>2356817</v>
      </c>
      <c r="B6814">
        <v>1</v>
      </c>
      <c r="C6814" t="s">
        <v>80</v>
      </c>
      <c r="D6814" t="s">
        <v>82</v>
      </c>
      <c r="E6814" t="s">
        <v>225</v>
      </c>
      <c r="F6814" t="s">
        <v>19436</v>
      </c>
      <c r="G6814" t="s">
        <v>244</v>
      </c>
      <c r="H6814" t="s">
        <v>151</v>
      </c>
      <c r="I6814" t="s">
        <v>136</v>
      </c>
      <c r="J6814" t="s">
        <v>137</v>
      </c>
      <c r="K6814" t="s">
        <v>245</v>
      </c>
      <c r="L6814" t="s">
        <v>19437</v>
      </c>
      <c r="M6814" t="s">
        <v>19438</v>
      </c>
      <c r="N6814">
        <v>0.99055555500000003</v>
      </c>
      <c r="O6814">
        <v>0</v>
      </c>
      <c r="P6814">
        <v>31</v>
      </c>
      <c r="Q6814">
        <v>0</v>
      </c>
      <c r="R6814">
        <v>0</v>
      </c>
      <c r="S6814">
        <v>0</v>
      </c>
      <c r="T6814">
        <v>8</v>
      </c>
      <c r="U6814">
        <v>0</v>
      </c>
      <c r="V6814">
        <v>0</v>
      </c>
      <c r="W6814">
        <v>0</v>
      </c>
      <c r="X6814">
        <v>9.3996508746274703</v>
      </c>
      <c r="Y6814">
        <v>0</v>
      </c>
      <c r="Z6814">
        <v>0</v>
      </c>
      <c r="AA6814">
        <v>0</v>
      </c>
      <c r="AB6814">
        <v>4.4120007569247557</v>
      </c>
      <c r="AC6814">
        <v>0</v>
      </c>
      <c r="AD6814">
        <v>0</v>
      </c>
      <c r="AE6814">
        <v>13.811651631552227</v>
      </c>
    </row>
    <row r="6815" spans="1:31" x14ac:dyDescent="0.25">
      <c r="A6815">
        <v>2356800</v>
      </c>
      <c r="B6815">
        <v>1</v>
      </c>
      <c r="C6815" t="s">
        <v>80</v>
      </c>
      <c r="D6815" t="s">
        <v>85</v>
      </c>
      <c r="E6815" t="s">
        <v>148</v>
      </c>
      <c r="F6815" t="s">
        <v>19439</v>
      </c>
      <c r="G6815" t="s">
        <v>156</v>
      </c>
      <c r="H6815" t="s">
        <v>151</v>
      </c>
      <c r="I6815" t="s">
        <v>136</v>
      </c>
      <c r="J6815" t="s">
        <v>137</v>
      </c>
      <c r="K6815" t="s">
        <v>138</v>
      </c>
      <c r="L6815" t="s">
        <v>19440</v>
      </c>
      <c r="M6815" t="s">
        <v>19441</v>
      </c>
      <c r="N6815">
        <v>1.032777777</v>
      </c>
      <c r="O6815">
        <v>0</v>
      </c>
      <c r="P6815">
        <v>2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1.5021159726770408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1.5021159726770408</v>
      </c>
    </row>
    <row r="6816" spans="1:31" x14ac:dyDescent="0.25">
      <c r="A6816">
        <v>2356774</v>
      </c>
      <c r="B6816">
        <v>1</v>
      </c>
      <c r="C6816" t="s">
        <v>80</v>
      </c>
      <c r="D6816" t="s">
        <v>110</v>
      </c>
      <c r="E6816" t="s">
        <v>225</v>
      </c>
      <c r="F6816" t="s">
        <v>19442</v>
      </c>
      <c r="G6816" t="s">
        <v>244</v>
      </c>
      <c r="H6816" t="s">
        <v>151</v>
      </c>
      <c r="I6816" t="s">
        <v>136</v>
      </c>
      <c r="J6816" t="s">
        <v>137</v>
      </c>
      <c r="K6816" t="s">
        <v>245</v>
      </c>
      <c r="L6816" t="s">
        <v>19443</v>
      </c>
      <c r="M6816" t="s">
        <v>19444</v>
      </c>
      <c r="N6816">
        <v>0.70250000000000001</v>
      </c>
      <c r="O6816">
        <v>0</v>
      </c>
      <c r="P6816">
        <v>77</v>
      </c>
      <c r="Q6816">
        <v>0</v>
      </c>
      <c r="R6816">
        <v>0</v>
      </c>
      <c r="S6816">
        <v>0</v>
      </c>
      <c r="T6816">
        <v>11</v>
      </c>
      <c r="U6816">
        <v>0</v>
      </c>
      <c r="V6816">
        <v>0</v>
      </c>
      <c r="W6816">
        <v>0</v>
      </c>
      <c r="X6816">
        <v>17.169586391166742</v>
      </c>
      <c r="Y6816">
        <v>0</v>
      </c>
      <c r="Z6816">
        <v>0</v>
      </c>
      <c r="AA6816">
        <v>0</v>
      </c>
      <c r="AB6816">
        <v>3.6177077312511918</v>
      </c>
      <c r="AC6816">
        <v>0</v>
      </c>
      <c r="AD6816">
        <v>0</v>
      </c>
      <c r="AE6816">
        <v>20.787294122417933</v>
      </c>
    </row>
    <row r="6817" spans="1:31" x14ac:dyDescent="0.25">
      <c r="A6817">
        <v>2356674</v>
      </c>
      <c r="B6817">
        <v>1</v>
      </c>
      <c r="C6817" t="s">
        <v>80</v>
      </c>
      <c r="D6817" t="s">
        <v>103</v>
      </c>
      <c r="E6817" t="s">
        <v>166</v>
      </c>
      <c r="F6817" t="s">
        <v>15652</v>
      </c>
      <c r="G6817" t="s">
        <v>168</v>
      </c>
      <c r="H6817" t="s">
        <v>135</v>
      </c>
      <c r="I6817" t="s">
        <v>136</v>
      </c>
      <c r="J6817" t="s">
        <v>137</v>
      </c>
      <c r="K6817" t="s">
        <v>138</v>
      </c>
      <c r="L6817" t="s">
        <v>19445</v>
      </c>
      <c r="M6817" t="s">
        <v>19446</v>
      </c>
      <c r="N6817">
        <v>0.80249999999999999</v>
      </c>
      <c r="O6817">
        <v>0</v>
      </c>
      <c r="P6817">
        <v>11940</v>
      </c>
      <c r="Q6817">
        <v>0</v>
      </c>
      <c r="R6817">
        <v>49</v>
      </c>
      <c r="S6817">
        <v>5</v>
      </c>
      <c r="T6817">
        <v>725</v>
      </c>
      <c r="U6817">
        <v>0</v>
      </c>
      <c r="V6817">
        <v>1</v>
      </c>
      <c r="W6817">
        <v>0</v>
      </c>
      <c r="X6817">
        <v>2626.5575467909234</v>
      </c>
      <c r="Y6817">
        <v>0</v>
      </c>
      <c r="Z6817">
        <v>112.55710081163176</v>
      </c>
      <c r="AA6817">
        <v>43.391733432536874</v>
      </c>
      <c r="AB6817">
        <v>616.81091111351918</v>
      </c>
      <c r="AC6817">
        <v>0</v>
      </c>
      <c r="AD6817">
        <v>10.830348206141593</v>
      </c>
      <c r="AE6817">
        <v>3410.1476403547526</v>
      </c>
    </row>
    <row r="6818" spans="1:31" x14ac:dyDescent="0.25">
      <c r="A6818">
        <v>2356780</v>
      </c>
      <c r="B6818">
        <v>1</v>
      </c>
      <c r="C6818" t="s">
        <v>81</v>
      </c>
      <c r="D6818" t="s">
        <v>123</v>
      </c>
      <c r="E6818" t="s">
        <v>132</v>
      </c>
      <c r="F6818" t="s">
        <v>19447</v>
      </c>
      <c r="G6818" t="s">
        <v>244</v>
      </c>
      <c r="H6818" t="s">
        <v>135</v>
      </c>
      <c r="I6818" t="s">
        <v>136</v>
      </c>
      <c r="J6818" t="s">
        <v>137</v>
      </c>
      <c r="K6818" t="s">
        <v>245</v>
      </c>
      <c r="L6818" t="s">
        <v>19448</v>
      </c>
      <c r="M6818" t="s">
        <v>19449</v>
      </c>
      <c r="N6818">
        <v>2.1524999999999999</v>
      </c>
      <c r="O6818">
        <v>0</v>
      </c>
      <c r="P6818">
        <v>4085</v>
      </c>
      <c r="Q6818">
        <v>0</v>
      </c>
      <c r="R6818">
        <v>1</v>
      </c>
      <c r="S6818">
        <v>4</v>
      </c>
      <c r="T6818">
        <v>956</v>
      </c>
      <c r="U6818">
        <v>0</v>
      </c>
      <c r="V6818">
        <v>5</v>
      </c>
      <c r="W6818">
        <v>0</v>
      </c>
      <c r="X6818">
        <v>2607.7593009535535</v>
      </c>
      <c r="Y6818">
        <v>0</v>
      </c>
      <c r="Z6818">
        <v>2.7381344909902086</v>
      </c>
      <c r="AA6818">
        <v>266.21637272038703</v>
      </c>
      <c r="AB6818">
        <v>4318.7055427882733</v>
      </c>
      <c r="AC6818">
        <v>0</v>
      </c>
      <c r="AD6818">
        <v>490.79488229472685</v>
      </c>
      <c r="AE6818">
        <v>7686.2142332479307</v>
      </c>
    </row>
    <row r="6819" spans="1:31" x14ac:dyDescent="0.25">
      <c r="A6819">
        <v>2356694</v>
      </c>
      <c r="B6819">
        <v>1</v>
      </c>
      <c r="C6819" t="s">
        <v>80</v>
      </c>
      <c r="D6819" t="s">
        <v>100</v>
      </c>
      <c r="E6819" t="s">
        <v>171</v>
      </c>
      <c r="F6819" t="s">
        <v>3027</v>
      </c>
      <c r="G6819" t="s">
        <v>168</v>
      </c>
      <c r="H6819" t="s">
        <v>135</v>
      </c>
      <c r="I6819" t="s">
        <v>136</v>
      </c>
      <c r="J6819" t="s">
        <v>137</v>
      </c>
      <c r="K6819" t="s">
        <v>138</v>
      </c>
      <c r="L6819" t="s">
        <v>19450</v>
      </c>
      <c r="M6819" t="s">
        <v>19451</v>
      </c>
      <c r="N6819">
        <v>0.72888888799999996</v>
      </c>
      <c r="O6819">
        <v>4</v>
      </c>
      <c r="P6819">
        <v>154</v>
      </c>
      <c r="Q6819">
        <v>6</v>
      </c>
      <c r="R6819">
        <v>60</v>
      </c>
      <c r="S6819">
        <v>13</v>
      </c>
      <c r="T6819">
        <v>62</v>
      </c>
      <c r="U6819">
        <v>2</v>
      </c>
      <c r="V6819">
        <v>1</v>
      </c>
      <c r="W6819">
        <v>2.0545874770658892</v>
      </c>
      <c r="X6819">
        <v>34.234444059037727</v>
      </c>
      <c r="Y6819">
        <v>54.087855472228206</v>
      </c>
      <c r="Z6819">
        <v>52.949125693875594</v>
      </c>
      <c r="AA6819">
        <v>73.732705842769676</v>
      </c>
      <c r="AB6819">
        <v>35.887694429669317</v>
      </c>
      <c r="AC6819">
        <v>75.910830277495705</v>
      </c>
      <c r="AD6819">
        <v>5.4786171065224103</v>
      </c>
      <c r="AE6819">
        <v>334.33586035866449</v>
      </c>
    </row>
    <row r="6820" spans="1:31" x14ac:dyDescent="0.25">
      <c r="A6820">
        <v>2357447</v>
      </c>
      <c r="B6820">
        <v>1</v>
      </c>
      <c r="C6820" t="s">
        <v>80</v>
      </c>
      <c r="D6820" t="s">
        <v>83</v>
      </c>
      <c r="E6820" t="s">
        <v>171</v>
      </c>
      <c r="F6820" t="s">
        <v>19452</v>
      </c>
      <c r="G6820" t="s">
        <v>168</v>
      </c>
      <c r="H6820" t="s">
        <v>135</v>
      </c>
      <c r="I6820" t="s">
        <v>136</v>
      </c>
      <c r="J6820" t="s">
        <v>137</v>
      </c>
      <c r="K6820" t="s">
        <v>138</v>
      </c>
      <c r="L6820" t="s">
        <v>19453</v>
      </c>
      <c r="M6820" t="s">
        <v>19454</v>
      </c>
      <c r="N6820">
        <v>0.144166666</v>
      </c>
      <c r="O6820">
        <v>0</v>
      </c>
      <c r="P6820">
        <v>0</v>
      </c>
      <c r="Q6820">
        <v>0</v>
      </c>
      <c r="R6820">
        <v>0</v>
      </c>
      <c r="S6820">
        <v>15</v>
      </c>
      <c r="T6820">
        <v>23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17.236821566302567</v>
      </c>
      <c r="AB6820">
        <v>35.997024775107896</v>
      </c>
      <c r="AC6820">
        <v>0</v>
      </c>
      <c r="AD6820">
        <v>0</v>
      </c>
      <c r="AE6820">
        <v>53.233846341410462</v>
      </c>
    </row>
    <row r="6821" spans="1:31" x14ac:dyDescent="0.25">
      <c r="A6821">
        <v>2357307</v>
      </c>
      <c r="B6821">
        <v>1</v>
      </c>
      <c r="C6821" t="s">
        <v>80</v>
      </c>
      <c r="D6821" t="s">
        <v>106</v>
      </c>
      <c r="E6821" t="s">
        <v>132</v>
      </c>
      <c r="F6821" t="s">
        <v>19455</v>
      </c>
      <c r="G6821" t="s">
        <v>168</v>
      </c>
      <c r="H6821" t="s">
        <v>135</v>
      </c>
      <c r="I6821" t="s">
        <v>136</v>
      </c>
      <c r="J6821" t="s">
        <v>137</v>
      </c>
      <c r="K6821" t="s">
        <v>138</v>
      </c>
      <c r="L6821" t="s">
        <v>19456</v>
      </c>
      <c r="M6821" t="s">
        <v>19457</v>
      </c>
      <c r="N6821">
        <v>0.50388888799999998</v>
      </c>
      <c r="O6821">
        <v>0</v>
      </c>
      <c r="P6821">
        <v>1</v>
      </c>
      <c r="Q6821">
        <v>0</v>
      </c>
      <c r="R6821">
        <v>17</v>
      </c>
      <c r="S6821">
        <v>0</v>
      </c>
      <c r="T6821">
        <v>1</v>
      </c>
      <c r="U6821">
        <v>0</v>
      </c>
      <c r="V6821">
        <v>0</v>
      </c>
      <c r="W6821">
        <v>0</v>
      </c>
      <c r="X6821">
        <v>1.8700194819450001E-3</v>
      </c>
      <c r="Y6821">
        <v>0</v>
      </c>
      <c r="Z6821">
        <v>80.265107228263233</v>
      </c>
      <c r="AA6821">
        <v>0</v>
      </c>
      <c r="AB6821">
        <v>8.2641574195048334E-2</v>
      </c>
      <c r="AC6821">
        <v>0</v>
      </c>
      <c r="AD6821">
        <v>0</v>
      </c>
      <c r="AE6821">
        <v>80.349618821940226</v>
      </c>
    </row>
    <row r="6822" spans="1:31" x14ac:dyDescent="0.25">
      <c r="A6822">
        <v>2357493</v>
      </c>
      <c r="B6822">
        <v>1</v>
      </c>
      <c r="C6822" t="s">
        <v>80</v>
      </c>
      <c r="D6822" t="s">
        <v>103</v>
      </c>
      <c r="E6822" t="s">
        <v>148</v>
      </c>
      <c r="F6822" t="s">
        <v>6153</v>
      </c>
      <c r="G6822" t="s">
        <v>150</v>
      </c>
      <c r="H6822" t="s">
        <v>151</v>
      </c>
      <c r="I6822" t="s">
        <v>136</v>
      </c>
      <c r="J6822" t="s">
        <v>137</v>
      </c>
      <c r="K6822" t="s">
        <v>138</v>
      </c>
      <c r="L6822" t="s">
        <v>19458</v>
      </c>
      <c r="M6822" t="s">
        <v>19459</v>
      </c>
      <c r="N6822">
        <v>0.96305555499999995</v>
      </c>
      <c r="O6822">
        <v>0</v>
      </c>
      <c r="P6822">
        <v>4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1.749560452996668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1.749560452996668</v>
      </c>
    </row>
    <row r="6823" spans="1:31" x14ac:dyDescent="0.25">
      <c r="A6823">
        <v>2357516</v>
      </c>
      <c r="B6823">
        <v>1</v>
      </c>
      <c r="C6823" t="s">
        <v>80</v>
      </c>
      <c r="D6823" t="s">
        <v>93</v>
      </c>
      <c r="E6823" t="s">
        <v>166</v>
      </c>
      <c r="F6823" t="s">
        <v>19460</v>
      </c>
      <c r="G6823" t="s">
        <v>489</v>
      </c>
      <c r="H6823" t="s">
        <v>135</v>
      </c>
      <c r="I6823" t="s">
        <v>136</v>
      </c>
      <c r="J6823" t="s">
        <v>137</v>
      </c>
      <c r="K6823" t="s">
        <v>138</v>
      </c>
      <c r="L6823" t="s">
        <v>19461</v>
      </c>
      <c r="M6823" t="s">
        <v>19462</v>
      </c>
      <c r="N6823">
        <v>0.36694444399999998</v>
      </c>
      <c r="O6823">
        <v>3</v>
      </c>
      <c r="P6823">
        <v>4</v>
      </c>
      <c r="Q6823">
        <v>38</v>
      </c>
      <c r="R6823">
        <v>1</v>
      </c>
      <c r="S6823">
        <v>10</v>
      </c>
      <c r="T6823">
        <v>12</v>
      </c>
      <c r="U6823">
        <v>1</v>
      </c>
      <c r="V6823">
        <v>0</v>
      </c>
      <c r="W6823">
        <v>3.3282435503340673</v>
      </c>
      <c r="X6823">
        <v>3.2704378640422664</v>
      </c>
      <c r="Y6823">
        <v>138.28164350508766</v>
      </c>
      <c r="Z6823">
        <v>1.0120215474614029</v>
      </c>
      <c r="AA6823">
        <v>21.836024187946606</v>
      </c>
      <c r="AB6823">
        <v>8.1581487937408728</v>
      </c>
      <c r="AC6823">
        <v>6.0704097232237562</v>
      </c>
      <c r="AD6823">
        <v>0</v>
      </c>
      <c r="AE6823">
        <v>181.95692917183663</v>
      </c>
    </row>
    <row r="6824" spans="1:31" x14ac:dyDescent="0.25">
      <c r="A6824">
        <v>2357347</v>
      </c>
      <c r="B6824">
        <v>1</v>
      </c>
      <c r="C6824" t="s">
        <v>80</v>
      </c>
      <c r="D6824" t="s">
        <v>94</v>
      </c>
      <c r="E6824" t="s">
        <v>132</v>
      </c>
      <c r="F6824" t="s">
        <v>19463</v>
      </c>
      <c r="G6824" t="s">
        <v>244</v>
      </c>
      <c r="H6824" t="s">
        <v>135</v>
      </c>
      <c r="I6824" t="s">
        <v>136</v>
      </c>
      <c r="J6824" t="s">
        <v>137</v>
      </c>
      <c r="K6824" t="s">
        <v>245</v>
      </c>
      <c r="L6824" t="s">
        <v>19464</v>
      </c>
      <c r="M6824" t="s">
        <v>19465</v>
      </c>
      <c r="N6824">
        <v>0.766666666</v>
      </c>
      <c r="O6824">
        <v>0</v>
      </c>
      <c r="P6824">
        <v>223</v>
      </c>
      <c r="Q6824">
        <v>0</v>
      </c>
      <c r="R6824">
        <v>0</v>
      </c>
      <c r="S6824">
        <v>0</v>
      </c>
      <c r="T6824">
        <v>17</v>
      </c>
      <c r="U6824">
        <v>0</v>
      </c>
      <c r="V6824">
        <v>0</v>
      </c>
      <c r="W6824">
        <v>0</v>
      </c>
      <c r="X6824">
        <v>33.603949988220705</v>
      </c>
      <c r="Y6824">
        <v>0</v>
      </c>
      <c r="Z6824">
        <v>0</v>
      </c>
      <c r="AA6824">
        <v>0</v>
      </c>
      <c r="AB6824">
        <v>16.04233934865707</v>
      </c>
      <c r="AC6824">
        <v>0</v>
      </c>
      <c r="AD6824">
        <v>0</v>
      </c>
      <c r="AE6824">
        <v>49.646289336877771</v>
      </c>
    </row>
    <row r="6825" spans="1:31" x14ac:dyDescent="0.25">
      <c r="A6825">
        <v>2357453</v>
      </c>
      <c r="B6825">
        <v>1</v>
      </c>
      <c r="C6825" t="s">
        <v>81</v>
      </c>
      <c r="D6825" t="s">
        <v>128</v>
      </c>
      <c r="E6825" t="s">
        <v>148</v>
      </c>
      <c r="F6825" t="s">
        <v>19466</v>
      </c>
      <c r="G6825" t="s">
        <v>150</v>
      </c>
      <c r="H6825" t="s">
        <v>151</v>
      </c>
      <c r="I6825" t="s">
        <v>136</v>
      </c>
      <c r="J6825" t="s">
        <v>137</v>
      </c>
      <c r="K6825" t="s">
        <v>138</v>
      </c>
      <c r="L6825" t="s">
        <v>19467</v>
      </c>
      <c r="M6825" t="s">
        <v>19468</v>
      </c>
      <c r="N6825">
        <v>1.909166666</v>
      </c>
      <c r="O6825">
        <v>0</v>
      </c>
      <c r="P6825">
        <v>4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2.0359001167093553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2.0359001167093553</v>
      </c>
    </row>
    <row r="6826" spans="1:31" x14ac:dyDescent="0.25">
      <c r="A6826">
        <v>2357599</v>
      </c>
      <c r="B6826">
        <v>1</v>
      </c>
      <c r="C6826" t="s">
        <v>80</v>
      </c>
      <c r="D6826" t="s">
        <v>87</v>
      </c>
      <c r="E6826" t="s">
        <v>148</v>
      </c>
      <c r="F6826" t="s">
        <v>19469</v>
      </c>
      <c r="G6826" t="s">
        <v>160</v>
      </c>
      <c r="H6826" t="s">
        <v>151</v>
      </c>
      <c r="I6826" t="s">
        <v>136</v>
      </c>
      <c r="J6826" t="s">
        <v>137</v>
      </c>
      <c r="K6826" t="s">
        <v>138</v>
      </c>
      <c r="L6826" t="s">
        <v>19470</v>
      </c>
      <c r="M6826" t="s">
        <v>19471</v>
      </c>
      <c r="N6826">
        <v>0.959166666</v>
      </c>
      <c r="O6826">
        <v>0</v>
      </c>
      <c r="P6826">
        <v>2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0.6383709693153139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0.6383709693153139</v>
      </c>
    </row>
    <row r="6827" spans="1:31" x14ac:dyDescent="0.25">
      <c r="A6827">
        <v>2357553</v>
      </c>
      <c r="B6827">
        <v>1</v>
      </c>
      <c r="C6827" t="s">
        <v>80</v>
      </c>
      <c r="D6827" t="s">
        <v>88</v>
      </c>
      <c r="E6827" t="s">
        <v>320</v>
      </c>
      <c r="F6827" t="s">
        <v>16741</v>
      </c>
      <c r="G6827" t="s">
        <v>168</v>
      </c>
      <c r="H6827" t="s">
        <v>135</v>
      </c>
      <c r="I6827" t="s">
        <v>136</v>
      </c>
      <c r="J6827" t="s">
        <v>137</v>
      </c>
      <c r="K6827" t="s">
        <v>138</v>
      </c>
      <c r="L6827" t="s">
        <v>19472</v>
      </c>
      <c r="M6827" t="s">
        <v>19473</v>
      </c>
      <c r="N6827">
        <v>1.530277777</v>
      </c>
      <c r="O6827">
        <v>1</v>
      </c>
      <c r="P6827">
        <v>7978</v>
      </c>
      <c r="Q6827">
        <v>0</v>
      </c>
      <c r="R6827">
        <v>2</v>
      </c>
      <c r="S6827">
        <v>11</v>
      </c>
      <c r="T6827">
        <v>1148</v>
      </c>
      <c r="U6827">
        <v>5</v>
      </c>
      <c r="V6827">
        <v>8</v>
      </c>
      <c r="W6827">
        <v>21.50442336383243</v>
      </c>
      <c r="X6827">
        <v>4329.6529542271628</v>
      </c>
      <c r="Y6827">
        <v>0</v>
      </c>
      <c r="Z6827">
        <v>0.73002828186090118</v>
      </c>
      <c r="AA6827">
        <v>628.513526468853</v>
      </c>
      <c r="AB6827">
        <v>2659.4131954255481</v>
      </c>
      <c r="AC6827">
        <v>194.08052435274732</v>
      </c>
      <c r="AD6827">
        <v>45.193968517978718</v>
      </c>
      <c r="AE6827">
        <v>7879.0886206379837</v>
      </c>
    </row>
    <row r="6828" spans="1:31" x14ac:dyDescent="0.25">
      <c r="A6828">
        <v>2357224</v>
      </c>
      <c r="B6828">
        <v>1</v>
      </c>
      <c r="C6828" t="s">
        <v>80</v>
      </c>
      <c r="D6828" t="s">
        <v>93</v>
      </c>
      <c r="E6828" t="s">
        <v>154</v>
      </c>
      <c r="F6828" t="s">
        <v>19474</v>
      </c>
      <c r="G6828" t="s">
        <v>299</v>
      </c>
      <c r="H6828" t="s">
        <v>151</v>
      </c>
      <c r="I6828" t="s">
        <v>136</v>
      </c>
      <c r="J6828" t="s">
        <v>137</v>
      </c>
      <c r="K6828" t="s">
        <v>138</v>
      </c>
      <c r="L6828" t="s">
        <v>19475</v>
      </c>
      <c r="M6828" t="s">
        <v>19476</v>
      </c>
      <c r="N6828">
        <v>0.68888888800000003</v>
      </c>
      <c r="O6828">
        <v>0</v>
      </c>
      <c r="P6828">
        <v>29</v>
      </c>
      <c r="Q6828">
        <v>0</v>
      </c>
      <c r="R6828">
        <v>16</v>
      </c>
      <c r="S6828">
        <v>0</v>
      </c>
      <c r="T6828">
        <v>18</v>
      </c>
      <c r="U6828">
        <v>0</v>
      </c>
      <c r="V6828">
        <v>0</v>
      </c>
      <c r="W6828">
        <v>0</v>
      </c>
      <c r="X6828">
        <v>16.666247499027047</v>
      </c>
      <c r="Y6828">
        <v>0</v>
      </c>
      <c r="Z6828">
        <v>58.035503432021677</v>
      </c>
      <c r="AA6828">
        <v>0</v>
      </c>
      <c r="AB6828">
        <v>10.625456996287497</v>
      </c>
      <c r="AC6828">
        <v>0</v>
      </c>
      <c r="AD6828">
        <v>0</v>
      </c>
      <c r="AE6828">
        <v>85.327207927336218</v>
      </c>
    </row>
    <row r="6829" spans="1:31" x14ac:dyDescent="0.25">
      <c r="A6829">
        <v>2357510</v>
      </c>
      <c r="B6829">
        <v>1</v>
      </c>
      <c r="C6829" t="s">
        <v>80</v>
      </c>
      <c r="D6829" t="s">
        <v>104</v>
      </c>
      <c r="E6829" t="s">
        <v>225</v>
      </c>
      <c r="F6829" t="s">
        <v>19477</v>
      </c>
      <c r="G6829" t="s">
        <v>219</v>
      </c>
      <c r="H6829" t="s">
        <v>151</v>
      </c>
      <c r="I6829" t="s">
        <v>136</v>
      </c>
      <c r="J6829" t="s">
        <v>137</v>
      </c>
      <c r="K6829" t="s">
        <v>138</v>
      </c>
      <c r="L6829" t="s">
        <v>19478</v>
      </c>
      <c r="M6829" t="s">
        <v>19479</v>
      </c>
      <c r="N6829">
        <v>2.2027777770000001</v>
      </c>
      <c r="O6829">
        <v>0</v>
      </c>
      <c r="P6829">
        <v>0</v>
      </c>
      <c r="Q6829">
        <v>0</v>
      </c>
      <c r="R6829">
        <v>1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2.5945151489573401</v>
      </c>
      <c r="AA6829">
        <v>0</v>
      </c>
      <c r="AB6829">
        <v>0</v>
      </c>
      <c r="AC6829">
        <v>0</v>
      </c>
      <c r="AD6829">
        <v>0</v>
      </c>
      <c r="AE6829">
        <v>2.5945151489573401</v>
      </c>
    </row>
    <row r="6830" spans="1:31" x14ac:dyDescent="0.25">
      <c r="A6830">
        <v>2357344</v>
      </c>
      <c r="B6830">
        <v>1</v>
      </c>
      <c r="C6830" t="s">
        <v>80</v>
      </c>
      <c r="D6830" t="s">
        <v>107</v>
      </c>
      <c r="E6830" t="s">
        <v>175</v>
      </c>
      <c r="F6830" t="s">
        <v>19480</v>
      </c>
      <c r="G6830" t="s">
        <v>284</v>
      </c>
      <c r="H6830" t="s">
        <v>151</v>
      </c>
      <c r="I6830" t="s">
        <v>136</v>
      </c>
      <c r="J6830" t="s">
        <v>137</v>
      </c>
      <c r="K6830" t="s">
        <v>138</v>
      </c>
      <c r="L6830" t="s">
        <v>19481</v>
      </c>
      <c r="M6830" t="s">
        <v>19482</v>
      </c>
      <c r="N6830">
        <v>0.94805555500000005</v>
      </c>
      <c r="O6830">
        <v>0</v>
      </c>
      <c r="P6830">
        <v>32</v>
      </c>
      <c r="Q6830">
        <v>0</v>
      </c>
      <c r="R6830">
        <v>0</v>
      </c>
      <c r="S6830">
        <v>0</v>
      </c>
      <c r="T6830">
        <v>1</v>
      </c>
      <c r="U6830">
        <v>0</v>
      </c>
      <c r="V6830">
        <v>0</v>
      </c>
      <c r="W6830">
        <v>0</v>
      </c>
      <c r="X6830">
        <v>9.2633630221726513</v>
      </c>
      <c r="Y6830">
        <v>0</v>
      </c>
      <c r="Z6830">
        <v>0</v>
      </c>
      <c r="AA6830">
        <v>0</v>
      </c>
      <c r="AB6830">
        <v>1.8897492294672602</v>
      </c>
      <c r="AC6830">
        <v>0</v>
      </c>
      <c r="AD6830">
        <v>0</v>
      </c>
      <c r="AE6830">
        <v>11.153112251639911</v>
      </c>
    </row>
    <row r="6831" spans="1:31" x14ac:dyDescent="0.25">
      <c r="A6831">
        <v>2357367</v>
      </c>
      <c r="B6831">
        <v>1</v>
      </c>
      <c r="C6831" t="s">
        <v>80</v>
      </c>
      <c r="D6831" t="s">
        <v>105</v>
      </c>
      <c r="E6831" t="s">
        <v>171</v>
      </c>
      <c r="F6831" t="s">
        <v>19483</v>
      </c>
      <c r="G6831" t="s">
        <v>252</v>
      </c>
      <c r="H6831" t="s">
        <v>135</v>
      </c>
      <c r="I6831" t="s">
        <v>136</v>
      </c>
      <c r="J6831" t="s">
        <v>137</v>
      </c>
      <c r="K6831" t="s">
        <v>245</v>
      </c>
      <c r="L6831" t="s">
        <v>19484</v>
      </c>
      <c r="M6831" t="s">
        <v>19485</v>
      </c>
      <c r="N6831">
        <v>1.6305555549999999</v>
      </c>
      <c r="O6831">
        <v>1</v>
      </c>
      <c r="P6831">
        <v>2427</v>
      </c>
      <c r="Q6831">
        <v>4</v>
      </c>
      <c r="R6831">
        <v>316</v>
      </c>
      <c r="S6831">
        <v>27</v>
      </c>
      <c r="T6831">
        <v>337</v>
      </c>
      <c r="U6831">
        <v>6</v>
      </c>
      <c r="V6831">
        <v>3</v>
      </c>
      <c r="W6831">
        <v>1.6049710854114752</v>
      </c>
      <c r="X6831">
        <v>1231.1225100282988</v>
      </c>
      <c r="Y6831">
        <v>12.016848094371078</v>
      </c>
      <c r="Z6831">
        <v>280.68876369864682</v>
      </c>
      <c r="AA6831">
        <v>348.36754991260392</v>
      </c>
      <c r="AB6831">
        <v>715.08323686200936</v>
      </c>
      <c r="AC6831">
        <v>979.80012100358022</v>
      </c>
      <c r="AD6831">
        <v>3.8883994449739498</v>
      </c>
      <c r="AE6831">
        <v>3572.5724001298954</v>
      </c>
    </row>
    <row r="6832" spans="1:31" x14ac:dyDescent="0.25">
      <c r="A6832">
        <v>2357244</v>
      </c>
      <c r="B6832">
        <v>1</v>
      </c>
      <c r="C6832" t="s">
        <v>80</v>
      </c>
      <c r="D6832" t="s">
        <v>93</v>
      </c>
      <c r="E6832" t="s">
        <v>154</v>
      </c>
      <c r="F6832" t="s">
        <v>19486</v>
      </c>
      <c r="G6832" t="s">
        <v>299</v>
      </c>
      <c r="H6832" t="s">
        <v>151</v>
      </c>
      <c r="I6832" t="s">
        <v>136</v>
      </c>
      <c r="J6832" t="s">
        <v>137</v>
      </c>
      <c r="K6832" t="s">
        <v>138</v>
      </c>
      <c r="L6832" t="s">
        <v>19487</v>
      </c>
      <c r="M6832" t="s">
        <v>19488</v>
      </c>
      <c r="N6832">
        <v>1.612222222</v>
      </c>
      <c r="O6832">
        <v>0</v>
      </c>
      <c r="P6832">
        <v>0</v>
      </c>
      <c r="Q6832">
        <v>0</v>
      </c>
      <c r="R6832">
        <v>0</v>
      </c>
      <c r="S6832">
        <v>1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22.820515954616774</v>
      </c>
      <c r="AB6832">
        <v>0</v>
      </c>
      <c r="AC6832">
        <v>0</v>
      </c>
      <c r="AD6832">
        <v>0</v>
      </c>
      <c r="AE6832">
        <v>22.820515954616774</v>
      </c>
    </row>
    <row r="6833" spans="1:31" x14ac:dyDescent="0.25">
      <c r="A6833">
        <v>2357410</v>
      </c>
      <c r="B6833">
        <v>1</v>
      </c>
      <c r="C6833" t="s">
        <v>80</v>
      </c>
      <c r="D6833" t="s">
        <v>96</v>
      </c>
      <c r="E6833" t="s">
        <v>154</v>
      </c>
      <c r="F6833" t="s">
        <v>3639</v>
      </c>
      <c r="G6833" t="s">
        <v>2040</v>
      </c>
      <c r="H6833" t="s">
        <v>151</v>
      </c>
      <c r="I6833" t="s">
        <v>136</v>
      </c>
      <c r="J6833" t="s">
        <v>137</v>
      </c>
      <c r="K6833" t="s">
        <v>138</v>
      </c>
      <c r="L6833" t="s">
        <v>19489</v>
      </c>
      <c r="M6833" t="s">
        <v>19490</v>
      </c>
      <c r="N6833">
        <v>3.4738888879999998</v>
      </c>
      <c r="O6833">
        <v>0</v>
      </c>
      <c r="P6833">
        <v>16</v>
      </c>
      <c r="Q6833">
        <v>0</v>
      </c>
      <c r="R6833">
        <v>0</v>
      </c>
      <c r="S6833">
        <v>0</v>
      </c>
      <c r="T6833">
        <v>8</v>
      </c>
      <c r="U6833">
        <v>0</v>
      </c>
      <c r="V6833">
        <v>0</v>
      </c>
      <c r="W6833">
        <v>0</v>
      </c>
      <c r="X6833">
        <v>88.496173001370551</v>
      </c>
      <c r="Y6833">
        <v>0</v>
      </c>
      <c r="Z6833">
        <v>0</v>
      </c>
      <c r="AA6833">
        <v>0</v>
      </c>
      <c r="AB6833">
        <v>238.75150664276597</v>
      </c>
      <c r="AC6833">
        <v>0</v>
      </c>
      <c r="AD6833">
        <v>0</v>
      </c>
      <c r="AE6833">
        <v>327.2476796441365</v>
      </c>
    </row>
    <row r="6834" spans="1:31" x14ac:dyDescent="0.25">
      <c r="A6834">
        <v>2357536</v>
      </c>
      <c r="B6834">
        <v>1</v>
      </c>
      <c r="C6834" t="s">
        <v>80</v>
      </c>
      <c r="D6834" t="s">
        <v>91</v>
      </c>
      <c r="E6834" t="s">
        <v>132</v>
      </c>
      <c r="F6834" t="s">
        <v>19491</v>
      </c>
      <c r="G6834" t="s">
        <v>134</v>
      </c>
      <c r="H6834" t="s">
        <v>135</v>
      </c>
      <c r="I6834" t="s">
        <v>136</v>
      </c>
      <c r="J6834" t="s">
        <v>137</v>
      </c>
      <c r="K6834" t="s">
        <v>138</v>
      </c>
      <c r="L6834" t="s">
        <v>19492</v>
      </c>
      <c r="M6834" t="s">
        <v>19493</v>
      </c>
      <c r="N6834">
        <v>1.3811111110000001</v>
      </c>
      <c r="O6834">
        <v>0</v>
      </c>
      <c r="P6834">
        <v>0</v>
      </c>
      <c r="Q6834">
        <v>0</v>
      </c>
      <c r="R6834">
        <v>10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46.265292465664245</v>
      </c>
      <c r="AA6834">
        <v>0</v>
      </c>
      <c r="AB6834">
        <v>0</v>
      </c>
      <c r="AC6834">
        <v>0</v>
      </c>
      <c r="AD6834">
        <v>0</v>
      </c>
      <c r="AE6834">
        <v>46.265292465664245</v>
      </c>
    </row>
    <row r="6835" spans="1:31" x14ac:dyDescent="0.25">
      <c r="A6835">
        <v>2357430</v>
      </c>
      <c r="B6835">
        <v>1</v>
      </c>
      <c r="C6835" t="s">
        <v>81</v>
      </c>
      <c r="D6835" t="s">
        <v>121</v>
      </c>
      <c r="E6835" t="s">
        <v>148</v>
      </c>
      <c r="F6835" t="s">
        <v>19494</v>
      </c>
      <c r="G6835" t="s">
        <v>181</v>
      </c>
      <c r="H6835" t="s">
        <v>151</v>
      </c>
      <c r="I6835" t="s">
        <v>136</v>
      </c>
      <c r="J6835" t="s">
        <v>3</v>
      </c>
      <c r="K6835" t="s">
        <v>138</v>
      </c>
      <c r="L6835" t="s">
        <v>19495</v>
      </c>
      <c r="M6835" t="s">
        <v>19496</v>
      </c>
      <c r="N6835">
        <v>2.170555555</v>
      </c>
      <c r="O6835">
        <v>0</v>
      </c>
      <c r="P6835">
        <v>4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2.4890109726285039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2.4890109726285039</v>
      </c>
    </row>
    <row r="6836" spans="1:31" x14ac:dyDescent="0.25">
      <c r="A6836">
        <v>2357287</v>
      </c>
      <c r="B6836">
        <v>1</v>
      </c>
      <c r="C6836" t="s">
        <v>80</v>
      </c>
      <c r="D6836" t="s">
        <v>102</v>
      </c>
      <c r="E6836" t="s">
        <v>166</v>
      </c>
      <c r="F6836" t="s">
        <v>11836</v>
      </c>
      <c r="G6836" t="s">
        <v>244</v>
      </c>
      <c r="H6836" t="s">
        <v>135</v>
      </c>
      <c r="I6836" t="s">
        <v>136</v>
      </c>
      <c r="J6836" t="s">
        <v>137</v>
      </c>
      <c r="K6836" t="s">
        <v>245</v>
      </c>
      <c r="L6836" t="s">
        <v>19497</v>
      </c>
      <c r="M6836" t="s">
        <v>19498</v>
      </c>
      <c r="N6836">
        <v>7.9561111110000002</v>
      </c>
      <c r="O6836">
        <v>0</v>
      </c>
      <c r="P6836">
        <v>1070</v>
      </c>
      <c r="Q6836">
        <v>6</v>
      </c>
      <c r="R6836">
        <v>204</v>
      </c>
      <c r="S6836">
        <v>4</v>
      </c>
      <c r="T6836">
        <v>153</v>
      </c>
      <c r="U6836">
        <v>0</v>
      </c>
      <c r="V6836">
        <v>0</v>
      </c>
      <c r="W6836">
        <v>0</v>
      </c>
      <c r="X6836">
        <v>1686.3207812767519</v>
      </c>
      <c r="Y6836">
        <v>299.96383870045594</v>
      </c>
      <c r="Z6836">
        <v>3008.1192529360455</v>
      </c>
      <c r="AA6836">
        <v>111.5481775920081</v>
      </c>
      <c r="AB6836">
        <v>1670.1221194107632</v>
      </c>
      <c r="AC6836">
        <v>0</v>
      </c>
      <c r="AD6836">
        <v>0</v>
      </c>
      <c r="AE6836">
        <v>6776.0741699160244</v>
      </c>
    </row>
    <row r="6837" spans="1:31" x14ac:dyDescent="0.25">
      <c r="A6837">
        <v>2357324</v>
      </c>
      <c r="B6837">
        <v>1</v>
      </c>
      <c r="C6837" t="s">
        <v>80</v>
      </c>
      <c r="D6837" t="s">
        <v>104</v>
      </c>
      <c r="E6837" t="s">
        <v>132</v>
      </c>
      <c r="F6837" t="s">
        <v>19499</v>
      </c>
      <c r="G6837" t="s">
        <v>142</v>
      </c>
      <c r="H6837" t="s">
        <v>135</v>
      </c>
      <c r="I6837" t="s">
        <v>136</v>
      </c>
      <c r="J6837" t="s">
        <v>137</v>
      </c>
      <c r="K6837" t="s">
        <v>138</v>
      </c>
      <c r="L6837" t="s">
        <v>19500</v>
      </c>
      <c r="M6837" t="s">
        <v>19501</v>
      </c>
      <c r="N6837">
        <v>2.1347222220000002</v>
      </c>
      <c r="O6837">
        <v>1</v>
      </c>
      <c r="P6837">
        <v>0</v>
      </c>
      <c r="Q6837">
        <v>22</v>
      </c>
      <c r="R6837">
        <v>0</v>
      </c>
      <c r="S6837">
        <v>3</v>
      </c>
      <c r="T6837">
        <v>0</v>
      </c>
      <c r="U6837">
        <v>0</v>
      </c>
      <c r="V6837">
        <v>0</v>
      </c>
      <c r="W6837">
        <v>0.35608729339580225</v>
      </c>
      <c r="X6837">
        <v>0</v>
      </c>
      <c r="Y6837">
        <v>64.414982286603518</v>
      </c>
      <c r="Z6837">
        <v>0</v>
      </c>
      <c r="AA6837">
        <v>9.1987289192286941</v>
      </c>
      <c r="AB6837">
        <v>0</v>
      </c>
      <c r="AC6837">
        <v>0</v>
      </c>
      <c r="AD6837">
        <v>0</v>
      </c>
      <c r="AE6837">
        <v>73.96979849922802</v>
      </c>
    </row>
    <row r="6838" spans="1:31" x14ac:dyDescent="0.25">
      <c r="A6838">
        <v>2357473</v>
      </c>
      <c r="B6838">
        <v>1</v>
      </c>
      <c r="C6838" t="s">
        <v>80</v>
      </c>
      <c r="D6838" t="s">
        <v>100</v>
      </c>
      <c r="E6838" t="s">
        <v>175</v>
      </c>
      <c r="F6838" t="s">
        <v>9097</v>
      </c>
      <c r="G6838" t="s">
        <v>284</v>
      </c>
      <c r="H6838" t="s">
        <v>151</v>
      </c>
      <c r="I6838" t="s">
        <v>136</v>
      </c>
      <c r="J6838" t="s">
        <v>137</v>
      </c>
      <c r="K6838" t="s">
        <v>138</v>
      </c>
      <c r="L6838" t="s">
        <v>19502</v>
      </c>
      <c r="M6838" t="s">
        <v>19503</v>
      </c>
      <c r="N6838">
        <v>1.221944444</v>
      </c>
      <c r="O6838">
        <v>0</v>
      </c>
      <c r="P6838">
        <v>31</v>
      </c>
      <c r="Q6838">
        <v>0</v>
      </c>
      <c r="R6838">
        <v>0</v>
      </c>
      <c r="S6838">
        <v>0</v>
      </c>
      <c r="T6838">
        <v>14</v>
      </c>
      <c r="U6838">
        <v>0</v>
      </c>
      <c r="V6838">
        <v>0</v>
      </c>
      <c r="W6838">
        <v>0</v>
      </c>
      <c r="X6838">
        <v>10.125952643576206</v>
      </c>
      <c r="Y6838">
        <v>0</v>
      </c>
      <c r="Z6838">
        <v>0</v>
      </c>
      <c r="AA6838">
        <v>0</v>
      </c>
      <c r="AB6838">
        <v>24.005396122163781</v>
      </c>
      <c r="AC6838">
        <v>0</v>
      </c>
      <c r="AD6838">
        <v>0</v>
      </c>
      <c r="AE6838">
        <v>34.131348765739986</v>
      </c>
    </row>
    <row r="6839" spans="1:31" x14ac:dyDescent="0.25">
      <c r="A6839">
        <v>2357636</v>
      </c>
      <c r="B6839">
        <v>1</v>
      </c>
      <c r="C6839" t="s">
        <v>80</v>
      </c>
      <c r="D6839" t="s">
        <v>108</v>
      </c>
      <c r="E6839" t="s">
        <v>171</v>
      </c>
      <c r="F6839" t="s">
        <v>19504</v>
      </c>
      <c r="G6839" t="s">
        <v>489</v>
      </c>
      <c r="H6839" t="s">
        <v>135</v>
      </c>
      <c r="I6839" t="s">
        <v>136</v>
      </c>
      <c r="J6839" t="s">
        <v>137</v>
      </c>
      <c r="K6839" t="s">
        <v>138</v>
      </c>
      <c r="L6839" t="s">
        <v>19505</v>
      </c>
      <c r="M6839" t="s">
        <v>19506</v>
      </c>
      <c r="N6839">
        <v>0.53888888800000001</v>
      </c>
      <c r="O6839">
        <v>0</v>
      </c>
      <c r="P6839">
        <v>553</v>
      </c>
      <c r="Q6839">
        <v>0</v>
      </c>
      <c r="R6839">
        <v>79</v>
      </c>
      <c r="S6839">
        <v>3</v>
      </c>
      <c r="T6839">
        <v>93</v>
      </c>
      <c r="U6839">
        <v>0</v>
      </c>
      <c r="V6839">
        <v>0</v>
      </c>
      <c r="W6839">
        <v>0</v>
      </c>
      <c r="X6839">
        <v>54.579238945413799</v>
      </c>
      <c r="Y6839">
        <v>0</v>
      </c>
      <c r="Z6839">
        <v>51.134419466334002</v>
      </c>
      <c r="AA6839">
        <v>43.130799640815155</v>
      </c>
      <c r="AB6839">
        <v>32.848175351923437</v>
      </c>
      <c r="AC6839">
        <v>0</v>
      </c>
      <c r="AD6839">
        <v>0</v>
      </c>
      <c r="AE6839">
        <v>181.6926334044864</v>
      </c>
    </row>
    <row r="6840" spans="1:31" x14ac:dyDescent="0.25">
      <c r="A6840">
        <v>2357490</v>
      </c>
      <c r="B6840">
        <v>1</v>
      </c>
      <c r="C6840" t="s">
        <v>80</v>
      </c>
      <c r="D6840" t="s">
        <v>90</v>
      </c>
      <c r="E6840" t="s">
        <v>225</v>
      </c>
      <c r="F6840" t="s">
        <v>19507</v>
      </c>
      <c r="G6840" t="s">
        <v>181</v>
      </c>
      <c r="H6840" t="s">
        <v>151</v>
      </c>
      <c r="I6840" t="s">
        <v>136</v>
      </c>
      <c r="J6840" t="s">
        <v>3</v>
      </c>
      <c r="K6840" t="s">
        <v>138</v>
      </c>
      <c r="L6840" t="s">
        <v>19508</v>
      </c>
      <c r="M6840" t="s">
        <v>19509</v>
      </c>
      <c r="N6840">
        <v>1.823611111</v>
      </c>
      <c r="O6840">
        <v>0</v>
      </c>
      <c r="P6840">
        <v>119</v>
      </c>
      <c r="Q6840">
        <v>0</v>
      </c>
      <c r="R6840">
        <v>0</v>
      </c>
      <c r="S6840">
        <v>0</v>
      </c>
      <c r="T6840">
        <v>18</v>
      </c>
      <c r="U6840">
        <v>0</v>
      </c>
      <c r="V6840">
        <v>0</v>
      </c>
      <c r="W6840">
        <v>0</v>
      </c>
      <c r="X6840">
        <v>65.92163528695086</v>
      </c>
      <c r="Y6840">
        <v>0</v>
      </c>
      <c r="Z6840">
        <v>0</v>
      </c>
      <c r="AA6840">
        <v>0</v>
      </c>
      <c r="AB6840">
        <v>27.103493994205149</v>
      </c>
      <c r="AC6840">
        <v>0</v>
      </c>
      <c r="AD6840">
        <v>0</v>
      </c>
      <c r="AE6840">
        <v>93.025129281156012</v>
      </c>
    </row>
    <row r="6841" spans="1:31" x14ac:dyDescent="0.25">
      <c r="A6841">
        <v>2357642</v>
      </c>
      <c r="B6841">
        <v>1</v>
      </c>
      <c r="C6841" t="s">
        <v>81</v>
      </c>
      <c r="D6841" t="s">
        <v>122</v>
      </c>
      <c r="E6841" t="s">
        <v>132</v>
      </c>
      <c r="F6841" t="s">
        <v>6068</v>
      </c>
      <c r="G6841" t="s">
        <v>328</v>
      </c>
      <c r="H6841" t="s">
        <v>135</v>
      </c>
      <c r="I6841" t="s">
        <v>136</v>
      </c>
      <c r="J6841" t="s">
        <v>137</v>
      </c>
      <c r="K6841" t="s">
        <v>138</v>
      </c>
      <c r="L6841" t="s">
        <v>19510</v>
      </c>
      <c r="M6841" t="s">
        <v>19511</v>
      </c>
      <c r="N6841">
        <v>0.64777777700000005</v>
      </c>
      <c r="O6841">
        <v>0</v>
      </c>
      <c r="P6841">
        <v>123</v>
      </c>
      <c r="Q6841">
        <v>0</v>
      </c>
      <c r="R6841">
        <v>0</v>
      </c>
      <c r="S6841">
        <v>6</v>
      </c>
      <c r="T6841">
        <v>13</v>
      </c>
      <c r="U6841">
        <v>5</v>
      </c>
      <c r="V6841">
        <v>0</v>
      </c>
      <c r="W6841">
        <v>0</v>
      </c>
      <c r="X6841">
        <v>15.337354755323865</v>
      </c>
      <c r="Y6841">
        <v>0</v>
      </c>
      <c r="Z6841">
        <v>0</v>
      </c>
      <c r="AA6841">
        <v>17.954455124804799</v>
      </c>
      <c r="AB6841">
        <v>8.5012918889694546</v>
      </c>
      <c r="AC6841">
        <v>63.341644162881217</v>
      </c>
      <c r="AD6841">
        <v>0</v>
      </c>
      <c r="AE6841">
        <v>105.13474593197934</v>
      </c>
    </row>
    <row r="6842" spans="1:31" x14ac:dyDescent="0.25">
      <c r="A6842">
        <v>2357350</v>
      </c>
      <c r="B6842">
        <v>1</v>
      </c>
      <c r="C6842" t="s">
        <v>80</v>
      </c>
      <c r="D6842" t="s">
        <v>104</v>
      </c>
      <c r="E6842" t="s">
        <v>132</v>
      </c>
      <c r="F6842" t="s">
        <v>5656</v>
      </c>
      <c r="G6842" t="s">
        <v>489</v>
      </c>
      <c r="H6842" t="s">
        <v>135</v>
      </c>
      <c r="I6842" t="s">
        <v>136</v>
      </c>
      <c r="J6842" t="s">
        <v>137</v>
      </c>
      <c r="K6842" t="s">
        <v>138</v>
      </c>
      <c r="L6842" t="s">
        <v>19512</v>
      </c>
      <c r="M6842" t="s">
        <v>19513</v>
      </c>
      <c r="N6842">
        <v>1.1233333329999999</v>
      </c>
      <c r="O6842">
        <v>2</v>
      </c>
      <c r="P6842">
        <v>0</v>
      </c>
      <c r="Q6842">
        <v>54</v>
      </c>
      <c r="R6842">
        <v>14</v>
      </c>
      <c r="S6842">
        <v>11</v>
      </c>
      <c r="T6842">
        <v>4</v>
      </c>
      <c r="U6842">
        <v>0</v>
      </c>
      <c r="V6842">
        <v>0</v>
      </c>
      <c r="W6842">
        <v>0.28524849097686</v>
      </c>
      <c r="X6842">
        <v>0</v>
      </c>
      <c r="Y6842">
        <v>110.59890277738414</v>
      </c>
      <c r="Z6842">
        <v>28.868235041720258</v>
      </c>
      <c r="AA6842">
        <v>56.192583471953526</v>
      </c>
      <c r="AB6842">
        <v>7.3689828558073591</v>
      </c>
      <c r="AC6842">
        <v>0</v>
      </c>
      <c r="AD6842">
        <v>0</v>
      </c>
      <c r="AE6842">
        <v>203.31395263784214</v>
      </c>
    </row>
    <row r="6843" spans="1:31" x14ac:dyDescent="0.25">
      <c r="A6843">
        <v>2357304</v>
      </c>
      <c r="B6843">
        <v>1</v>
      </c>
      <c r="C6843" t="s">
        <v>80</v>
      </c>
      <c r="D6843" t="s">
        <v>82</v>
      </c>
      <c r="E6843" t="s">
        <v>148</v>
      </c>
      <c r="F6843" t="s">
        <v>19514</v>
      </c>
      <c r="G6843" t="s">
        <v>160</v>
      </c>
      <c r="H6843" t="s">
        <v>151</v>
      </c>
      <c r="I6843" t="s">
        <v>136</v>
      </c>
      <c r="J6843" t="s">
        <v>137</v>
      </c>
      <c r="K6843" t="s">
        <v>138</v>
      </c>
      <c r="L6843" t="s">
        <v>19515</v>
      </c>
      <c r="M6843" t="s">
        <v>19516</v>
      </c>
      <c r="N6843">
        <v>2.6872222219999999</v>
      </c>
      <c r="O6843">
        <v>0</v>
      </c>
      <c r="P6843">
        <v>2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3.4575683900855232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3.4575683900855232</v>
      </c>
    </row>
    <row r="6844" spans="1:31" x14ac:dyDescent="0.25">
      <c r="A6844">
        <v>2357556</v>
      </c>
      <c r="B6844">
        <v>1</v>
      </c>
      <c r="C6844" t="s">
        <v>81</v>
      </c>
      <c r="D6844" t="s">
        <v>121</v>
      </c>
      <c r="E6844" t="s">
        <v>154</v>
      </c>
      <c r="F6844" t="s">
        <v>19517</v>
      </c>
      <c r="G6844" t="s">
        <v>299</v>
      </c>
      <c r="H6844" t="s">
        <v>151</v>
      </c>
      <c r="I6844" t="s">
        <v>136</v>
      </c>
      <c r="J6844" t="s">
        <v>137</v>
      </c>
      <c r="K6844" t="s">
        <v>138</v>
      </c>
      <c r="L6844" t="s">
        <v>19518</v>
      </c>
      <c r="M6844" t="s">
        <v>19519</v>
      </c>
      <c r="N6844">
        <v>2.6974999999999998</v>
      </c>
      <c r="O6844">
        <v>0</v>
      </c>
      <c r="P6844">
        <v>13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5.974112797606316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5.974112797606316</v>
      </c>
    </row>
    <row r="6845" spans="1:31" x14ac:dyDescent="0.25">
      <c r="A6845">
        <v>2357390</v>
      </c>
      <c r="B6845">
        <v>1</v>
      </c>
      <c r="C6845" t="s">
        <v>81</v>
      </c>
      <c r="D6845" t="s">
        <v>123</v>
      </c>
      <c r="E6845" t="s">
        <v>154</v>
      </c>
      <c r="F6845" t="s">
        <v>19520</v>
      </c>
      <c r="G6845" t="s">
        <v>299</v>
      </c>
      <c r="H6845" t="s">
        <v>151</v>
      </c>
      <c r="I6845" t="s">
        <v>136</v>
      </c>
      <c r="J6845" t="s">
        <v>137</v>
      </c>
      <c r="K6845" t="s">
        <v>138</v>
      </c>
      <c r="L6845" t="s">
        <v>19521</v>
      </c>
      <c r="M6845" t="s">
        <v>19522</v>
      </c>
      <c r="N6845">
        <v>0.89138888800000005</v>
      </c>
      <c r="O6845">
        <v>0</v>
      </c>
      <c r="P6845">
        <v>0</v>
      </c>
      <c r="Q6845">
        <v>0</v>
      </c>
      <c r="R6845">
        <v>12</v>
      </c>
      <c r="S6845">
        <v>0</v>
      </c>
      <c r="T6845">
        <v>2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19.429180515053766</v>
      </c>
      <c r="AA6845">
        <v>0</v>
      </c>
      <c r="AB6845">
        <v>0.81787943606699787</v>
      </c>
      <c r="AC6845">
        <v>0</v>
      </c>
      <c r="AD6845">
        <v>0</v>
      </c>
      <c r="AE6845">
        <v>20.247059951120765</v>
      </c>
    </row>
    <row r="6846" spans="1:31" x14ac:dyDescent="0.25">
      <c r="A6846">
        <v>2357513</v>
      </c>
      <c r="B6846">
        <v>1</v>
      </c>
      <c r="C6846" t="s">
        <v>80</v>
      </c>
      <c r="D6846" t="s">
        <v>93</v>
      </c>
      <c r="E6846" t="s">
        <v>148</v>
      </c>
      <c r="F6846" t="s">
        <v>19523</v>
      </c>
      <c r="G6846" t="s">
        <v>240</v>
      </c>
      <c r="H6846" t="s">
        <v>151</v>
      </c>
      <c r="I6846" t="s">
        <v>136</v>
      </c>
      <c r="J6846" t="s">
        <v>137</v>
      </c>
      <c r="K6846" t="s">
        <v>138</v>
      </c>
      <c r="L6846" t="s">
        <v>19524</v>
      </c>
      <c r="M6846" t="s">
        <v>19525</v>
      </c>
      <c r="N6846">
        <v>1.6005555549999999</v>
      </c>
      <c r="O6846">
        <v>0</v>
      </c>
      <c r="P6846">
        <v>1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0.48160246322985001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0.48160246322985001</v>
      </c>
    </row>
    <row r="6847" spans="1:31" x14ac:dyDescent="0.25">
      <c r="A6847">
        <v>2357576</v>
      </c>
      <c r="B6847">
        <v>1</v>
      </c>
      <c r="C6847" t="s">
        <v>80</v>
      </c>
      <c r="D6847" t="s">
        <v>97</v>
      </c>
      <c r="E6847" t="s">
        <v>132</v>
      </c>
      <c r="F6847" t="s">
        <v>19526</v>
      </c>
      <c r="G6847" t="s">
        <v>168</v>
      </c>
      <c r="H6847" t="s">
        <v>135</v>
      </c>
      <c r="I6847" t="s">
        <v>136</v>
      </c>
      <c r="J6847" t="s">
        <v>137</v>
      </c>
      <c r="K6847" t="s">
        <v>138</v>
      </c>
      <c r="L6847" t="s">
        <v>19527</v>
      </c>
      <c r="M6847" t="s">
        <v>19528</v>
      </c>
      <c r="N6847">
        <v>0.61555555500000003</v>
      </c>
      <c r="O6847">
        <v>0</v>
      </c>
      <c r="P6847">
        <v>2243</v>
      </c>
      <c r="Q6847">
        <v>0</v>
      </c>
      <c r="R6847">
        <v>9</v>
      </c>
      <c r="S6847">
        <v>1</v>
      </c>
      <c r="T6847">
        <v>257</v>
      </c>
      <c r="U6847">
        <v>0</v>
      </c>
      <c r="V6847">
        <v>0</v>
      </c>
      <c r="W6847">
        <v>0</v>
      </c>
      <c r="X6847">
        <v>458.417065430425</v>
      </c>
      <c r="Y6847">
        <v>0</v>
      </c>
      <c r="Z6847">
        <v>0.7054082176787555</v>
      </c>
      <c r="AA6847">
        <v>1.0998669474461109</v>
      </c>
      <c r="AB6847">
        <v>212.32819228962884</v>
      </c>
      <c r="AC6847">
        <v>0</v>
      </c>
      <c r="AD6847">
        <v>0</v>
      </c>
      <c r="AE6847">
        <v>672.55053288517877</v>
      </c>
    </row>
    <row r="6848" spans="1:31" x14ac:dyDescent="0.25">
      <c r="A6848">
        <v>2357327</v>
      </c>
      <c r="B6848">
        <v>1</v>
      </c>
      <c r="C6848" t="s">
        <v>81</v>
      </c>
      <c r="D6848" t="s">
        <v>124</v>
      </c>
      <c r="E6848" t="s">
        <v>154</v>
      </c>
      <c r="F6848" t="s">
        <v>19529</v>
      </c>
      <c r="G6848" t="s">
        <v>177</v>
      </c>
      <c r="H6848" t="s">
        <v>151</v>
      </c>
      <c r="I6848" t="s">
        <v>136</v>
      </c>
      <c r="J6848" t="s">
        <v>137</v>
      </c>
      <c r="K6848" t="s">
        <v>138</v>
      </c>
      <c r="L6848" t="s">
        <v>19530</v>
      </c>
      <c r="M6848" t="s">
        <v>19531</v>
      </c>
      <c r="N6848">
        <v>7.715833333</v>
      </c>
      <c r="O6848">
        <v>0</v>
      </c>
      <c r="P6848">
        <v>26</v>
      </c>
      <c r="Q6848">
        <v>0</v>
      </c>
      <c r="R6848">
        <v>3</v>
      </c>
      <c r="S6848">
        <v>0</v>
      </c>
      <c r="T6848">
        <v>1</v>
      </c>
      <c r="U6848">
        <v>0</v>
      </c>
      <c r="V6848">
        <v>0</v>
      </c>
      <c r="W6848">
        <v>0</v>
      </c>
      <c r="X6848">
        <v>25.370958206363113</v>
      </c>
      <c r="Y6848">
        <v>0</v>
      </c>
      <c r="Z6848">
        <v>58.214593075402341</v>
      </c>
      <c r="AA6848">
        <v>0</v>
      </c>
      <c r="AB6848">
        <v>9.631343138583057E-3</v>
      </c>
      <c r="AC6848">
        <v>0</v>
      </c>
      <c r="AD6848">
        <v>0</v>
      </c>
      <c r="AE6848">
        <v>83.595182624904027</v>
      </c>
    </row>
    <row r="6849" spans="1:31" x14ac:dyDescent="0.25">
      <c r="A6849">
        <v>2357539</v>
      </c>
      <c r="B6849">
        <v>1</v>
      </c>
      <c r="C6849" t="s">
        <v>80</v>
      </c>
      <c r="D6849" t="s">
        <v>100</v>
      </c>
      <c r="E6849" t="s">
        <v>154</v>
      </c>
      <c r="F6849" t="s">
        <v>19532</v>
      </c>
      <c r="G6849" t="s">
        <v>219</v>
      </c>
      <c r="H6849" t="s">
        <v>151</v>
      </c>
      <c r="I6849" t="s">
        <v>136</v>
      </c>
      <c r="J6849" t="s">
        <v>137</v>
      </c>
      <c r="K6849" t="s">
        <v>138</v>
      </c>
      <c r="L6849" t="s">
        <v>19533</v>
      </c>
      <c r="M6849" t="s">
        <v>19534</v>
      </c>
      <c r="N6849">
        <v>0.837777777</v>
      </c>
      <c r="O6849">
        <v>0</v>
      </c>
      <c r="P6849">
        <v>653</v>
      </c>
      <c r="Q6849">
        <v>0</v>
      </c>
      <c r="R6849">
        <v>0</v>
      </c>
      <c r="S6849">
        <v>0</v>
      </c>
      <c r="T6849">
        <v>62</v>
      </c>
      <c r="U6849">
        <v>0</v>
      </c>
      <c r="V6849">
        <v>1</v>
      </c>
      <c r="W6849">
        <v>0</v>
      </c>
      <c r="X6849">
        <v>172.90225131678633</v>
      </c>
      <c r="Y6849">
        <v>0</v>
      </c>
      <c r="Z6849">
        <v>0</v>
      </c>
      <c r="AA6849">
        <v>0</v>
      </c>
      <c r="AB6849">
        <v>76.574117721068291</v>
      </c>
      <c r="AC6849">
        <v>0</v>
      </c>
      <c r="AD6849">
        <v>6.1548331232980225</v>
      </c>
      <c r="AE6849">
        <v>255.63120216115266</v>
      </c>
    </row>
    <row r="6850" spans="1:31" x14ac:dyDescent="0.25">
      <c r="A6850">
        <v>2357562</v>
      </c>
      <c r="B6850">
        <v>1</v>
      </c>
      <c r="C6850" t="s">
        <v>81</v>
      </c>
      <c r="D6850" t="s">
        <v>113</v>
      </c>
      <c r="E6850" t="s">
        <v>148</v>
      </c>
      <c r="F6850" t="s">
        <v>19535</v>
      </c>
      <c r="G6850" t="s">
        <v>160</v>
      </c>
      <c r="H6850" t="s">
        <v>151</v>
      </c>
      <c r="I6850" t="s">
        <v>136</v>
      </c>
      <c r="J6850" t="s">
        <v>137</v>
      </c>
      <c r="K6850" t="s">
        <v>138</v>
      </c>
      <c r="L6850" t="s">
        <v>19536</v>
      </c>
      <c r="M6850" t="s">
        <v>19537</v>
      </c>
      <c r="N6850">
        <v>1.0536111109999999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1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1.4653073016596934</v>
      </c>
      <c r="AC6850">
        <v>0</v>
      </c>
      <c r="AD6850">
        <v>0</v>
      </c>
      <c r="AE6850">
        <v>1.4653073016596934</v>
      </c>
    </row>
    <row r="6851" spans="1:31" x14ac:dyDescent="0.25">
      <c r="A6851">
        <v>2357585</v>
      </c>
      <c r="B6851">
        <v>1</v>
      </c>
      <c r="C6851" t="s">
        <v>80</v>
      </c>
      <c r="D6851" t="s">
        <v>104</v>
      </c>
      <c r="E6851" t="s">
        <v>166</v>
      </c>
      <c r="F6851" t="s">
        <v>19538</v>
      </c>
      <c r="G6851" t="s">
        <v>134</v>
      </c>
      <c r="H6851" t="s">
        <v>135</v>
      </c>
      <c r="I6851" t="s">
        <v>136</v>
      </c>
      <c r="J6851" t="s">
        <v>137</v>
      </c>
      <c r="K6851" t="s">
        <v>138</v>
      </c>
      <c r="L6851" t="s">
        <v>19539</v>
      </c>
      <c r="M6851" t="s">
        <v>19540</v>
      </c>
      <c r="N6851">
        <v>2.9902777770000002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1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556.78021440021121</v>
      </c>
      <c r="AD6851">
        <v>0</v>
      </c>
      <c r="AE6851">
        <v>556.78021440021121</v>
      </c>
    </row>
    <row r="6852" spans="1:31" x14ac:dyDescent="0.25">
      <c r="A6852">
        <v>2357393</v>
      </c>
      <c r="B6852">
        <v>1</v>
      </c>
      <c r="C6852" t="s">
        <v>80</v>
      </c>
      <c r="D6852" t="s">
        <v>105</v>
      </c>
      <c r="E6852" t="s">
        <v>148</v>
      </c>
      <c r="F6852" t="s">
        <v>19541</v>
      </c>
      <c r="G6852" t="s">
        <v>181</v>
      </c>
      <c r="H6852" t="s">
        <v>151</v>
      </c>
      <c r="I6852" t="s">
        <v>136</v>
      </c>
      <c r="J6852" t="s">
        <v>137</v>
      </c>
      <c r="K6852" t="s">
        <v>138</v>
      </c>
      <c r="L6852" t="s">
        <v>19542</v>
      </c>
      <c r="M6852" t="s">
        <v>19543</v>
      </c>
      <c r="N6852">
        <v>1.4383333330000001</v>
      </c>
      <c r="O6852">
        <v>0</v>
      </c>
      <c r="P6852">
        <v>2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1.5373235895062944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1.5373235895062944</v>
      </c>
    </row>
    <row r="6853" spans="1:31" x14ac:dyDescent="0.25">
      <c r="A6853">
        <v>2357399</v>
      </c>
      <c r="B6853">
        <v>1</v>
      </c>
      <c r="C6853" t="s">
        <v>81</v>
      </c>
      <c r="D6853" t="s">
        <v>114</v>
      </c>
      <c r="E6853" t="s">
        <v>132</v>
      </c>
      <c r="F6853" t="s">
        <v>19544</v>
      </c>
      <c r="G6853" t="s">
        <v>244</v>
      </c>
      <c r="H6853" t="s">
        <v>135</v>
      </c>
      <c r="I6853" t="s">
        <v>136</v>
      </c>
      <c r="J6853" t="s">
        <v>137</v>
      </c>
      <c r="K6853" t="s">
        <v>245</v>
      </c>
      <c r="L6853" t="s">
        <v>19545</v>
      </c>
      <c r="M6853" t="s">
        <v>19546</v>
      </c>
      <c r="N6853">
        <v>2.9666666660000001</v>
      </c>
      <c r="O6853">
        <v>0</v>
      </c>
      <c r="P6853">
        <v>2203</v>
      </c>
      <c r="Q6853">
        <v>0</v>
      </c>
      <c r="R6853">
        <v>44</v>
      </c>
      <c r="S6853">
        <v>4</v>
      </c>
      <c r="T6853">
        <v>190</v>
      </c>
      <c r="U6853">
        <v>0</v>
      </c>
      <c r="V6853">
        <v>7</v>
      </c>
      <c r="W6853">
        <v>0</v>
      </c>
      <c r="X6853">
        <v>980.48635278925451</v>
      </c>
      <c r="Y6853">
        <v>0</v>
      </c>
      <c r="Z6853">
        <v>30.65897423496018</v>
      </c>
      <c r="AA6853">
        <v>88.201796668140361</v>
      </c>
      <c r="AB6853">
        <v>632.68826882629696</v>
      </c>
      <c r="AC6853">
        <v>0</v>
      </c>
      <c r="AD6853">
        <v>1083.1501633629375</v>
      </c>
      <c r="AE6853">
        <v>2815.1855558815896</v>
      </c>
    </row>
    <row r="6854" spans="1:31" x14ac:dyDescent="0.25">
      <c r="A6854">
        <v>2357499</v>
      </c>
      <c r="B6854">
        <v>1</v>
      </c>
      <c r="C6854" t="s">
        <v>81</v>
      </c>
      <c r="D6854" t="s">
        <v>121</v>
      </c>
      <c r="E6854" t="s">
        <v>225</v>
      </c>
      <c r="F6854" t="s">
        <v>19547</v>
      </c>
      <c r="G6854" t="s">
        <v>901</v>
      </c>
      <c r="H6854" t="s">
        <v>151</v>
      </c>
      <c r="I6854" t="s">
        <v>136</v>
      </c>
      <c r="J6854" t="s">
        <v>137</v>
      </c>
      <c r="K6854" t="s">
        <v>138</v>
      </c>
      <c r="L6854" t="s">
        <v>19548</v>
      </c>
      <c r="M6854" t="s">
        <v>19549</v>
      </c>
      <c r="N6854">
        <v>0.78749999999999998</v>
      </c>
      <c r="O6854">
        <v>0</v>
      </c>
      <c r="P6854">
        <v>12</v>
      </c>
      <c r="Q6854">
        <v>0</v>
      </c>
      <c r="R6854">
        <v>0</v>
      </c>
      <c r="S6854">
        <v>0</v>
      </c>
      <c r="T6854">
        <v>1</v>
      </c>
      <c r="U6854">
        <v>0</v>
      </c>
      <c r="V6854">
        <v>0</v>
      </c>
      <c r="W6854">
        <v>0</v>
      </c>
      <c r="X6854">
        <v>1.3509315340021377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1.3509315340021377</v>
      </c>
    </row>
    <row r="6855" spans="1:31" x14ac:dyDescent="0.25">
      <c r="A6855">
        <v>2357602</v>
      </c>
      <c r="B6855">
        <v>1</v>
      </c>
      <c r="C6855" t="s">
        <v>81</v>
      </c>
      <c r="D6855" t="s">
        <v>112</v>
      </c>
      <c r="E6855" t="s">
        <v>132</v>
      </c>
      <c r="F6855" t="s">
        <v>19550</v>
      </c>
      <c r="G6855" t="s">
        <v>134</v>
      </c>
      <c r="H6855" t="s">
        <v>135</v>
      </c>
      <c r="I6855" t="s">
        <v>136</v>
      </c>
      <c r="J6855" t="s">
        <v>137</v>
      </c>
      <c r="K6855" t="s">
        <v>138</v>
      </c>
      <c r="L6855" t="s">
        <v>19551</v>
      </c>
      <c r="M6855" t="s">
        <v>19552</v>
      </c>
      <c r="N6855">
        <v>2.3591666660000001</v>
      </c>
      <c r="O6855">
        <v>0</v>
      </c>
      <c r="P6855">
        <v>82</v>
      </c>
      <c r="Q6855">
        <v>0</v>
      </c>
      <c r="R6855">
        <v>0</v>
      </c>
      <c r="S6855">
        <v>0</v>
      </c>
      <c r="T6855">
        <v>2</v>
      </c>
      <c r="U6855">
        <v>0</v>
      </c>
      <c r="V6855">
        <v>0</v>
      </c>
      <c r="W6855">
        <v>0</v>
      </c>
      <c r="X6855">
        <v>9.9178785568090255</v>
      </c>
      <c r="Y6855">
        <v>0</v>
      </c>
      <c r="Z6855">
        <v>0</v>
      </c>
      <c r="AA6855">
        <v>0</v>
      </c>
      <c r="AB6855">
        <v>0.11903370022549251</v>
      </c>
      <c r="AC6855">
        <v>0</v>
      </c>
      <c r="AD6855">
        <v>0</v>
      </c>
      <c r="AE6855">
        <v>10.036912257034517</v>
      </c>
    </row>
    <row r="6856" spans="1:31" x14ac:dyDescent="0.25">
      <c r="A6856">
        <v>2357316</v>
      </c>
      <c r="B6856">
        <v>1</v>
      </c>
      <c r="C6856" t="s">
        <v>80</v>
      </c>
      <c r="D6856" t="s">
        <v>93</v>
      </c>
      <c r="E6856" t="s">
        <v>166</v>
      </c>
      <c r="F6856" t="s">
        <v>10055</v>
      </c>
      <c r="G6856" t="s">
        <v>244</v>
      </c>
      <c r="H6856" t="s">
        <v>135</v>
      </c>
      <c r="I6856" t="s">
        <v>136</v>
      </c>
      <c r="J6856" t="s">
        <v>137</v>
      </c>
      <c r="K6856" t="s">
        <v>245</v>
      </c>
      <c r="L6856" t="s">
        <v>19553</v>
      </c>
      <c r="M6856" t="s">
        <v>19554</v>
      </c>
      <c r="N6856">
        <v>7.0075000000000003</v>
      </c>
      <c r="O6856">
        <v>0</v>
      </c>
      <c r="P6856">
        <v>4</v>
      </c>
      <c r="Q6856">
        <v>3</v>
      </c>
      <c r="R6856">
        <v>225</v>
      </c>
      <c r="S6856">
        <v>8</v>
      </c>
      <c r="T6856">
        <v>48</v>
      </c>
      <c r="U6856">
        <v>1</v>
      </c>
      <c r="V6856">
        <v>0</v>
      </c>
      <c r="W6856">
        <v>0</v>
      </c>
      <c r="X6856">
        <v>7.8667105864209201</v>
      </c>
      <c r="Y6856">
        <v>219.08066879414616</v>
      </c>
      <c r="Z6856">
        <v>2031.7555980216798</v>
      </c>
      <c r="AA6856">
        <v>124.60265334180247</v>
      </c>
      <c r="AB6856">
        <v>506.7098329485176</v>
      </c>
      <c r="AC6856">
        <v>884.43222746583388</v>
      </c>
      <c r="AD6856">
        <v>0</v>
      </c>
      <c r="AE6856">
        <v>3774.4476911584006</v>
      </c>
    </row>
    <row r="6857" spans="1:31" x14ac:dyDescent="0.25">
      <c r="A6857">
        <v>2357336</v>
      </c>
      <c r="B6857">
        <v>1</v>
      </c>
      <c r="C6857" t="s">
        <v>81</v>
      </c>
      <c r="D6857" t="s">
        <v>118</v>
      </c>
      <c r="E6857" t="s">
        <v>225</v>
      </c>
      <c r="F6857" t="s">
        <v>8135</v>
      </c>
      <c r="G6857" t="s">
        <v>219</v>
      </c>
      <c r="H6857" t="s">
        <v>151</v>
      </c>
      <c r="I6857" t="s">
        <v>136</v>
      </c>
      <c r="J6857" t="s">
        <v>137</v>
      </c>
      <c r="K6857" t="s">
        <v>138</v>
      </c>
      <c r="L6857" t="s">
        <v>19555</v>
      </c>
      <c r="M6857" t="s">
        <v>19556</v>
      </c>
      <c r="N6857">
        <v>3.9444444440000002</v>
      </c>
      <c r="O6857">
        <v>0</v>
      </c>
      <c r="P6857">
        <v>45</v>
      </c>
      <c r="Q6857">
        <v>0</v>
      </c>
      <c r="R6857">
        <v>12</v>
      </c>
      <c r="S6857">
        <v>0</v>
      </c>
      <c r="T6857">
        <v>1</v>
      </c>
      <c r="U6857">
        <v>0</v>
      </c>
      <c r="V6857">
        <v>0</v>
      </c>
      <c r="W6857">
        <v>0</v>
      </c>
      <c r="X6857">
        <v>41.695115221966368</v>
      </c>
      <c r="Y6857">
        <v>0</v>
      </c>
      <c r="Z6857">
        <v>98.682060496030985</v>
      </c>
      <c r="AA6857">
        <v>0</v>
      </c>
      <c r="AB6857">
        <v>2.3964157956507219</v>
      </c>
      <c r="AC6857">
        <v>0</v>
      </c>
      <c r="AD6857">
        <v>0</v>
      </c>
      <c r="AE6857">
        <v>142.77359151364806</v>
      </c>
    </row>
    <row r="6858" spans="1:31" x14ac:dyDescent="0.25">
      <c r="A6858">
        <v>2357273</v>
      </c>
      <c r="B6858">
        <v>1</v>
      </c>
      <c r="C6858" t="s">
        <v>80</v>
      </c>
      <c r="D6858" t="s">
        <v>95</v>
      </c>
      <c r="E6858" t="s">
        <v>166</v>
      </c>
      <c r="F6858" t="s">
        <v>19557</v>
      </c>
      <c r="G6858" t="s">
        <v>244</v>
      </c>
      <c r="H6858" t="s">
        <v>135</v>
      </c>
      <c r="I6858" t="s">
        <v>136</v>
      </c>
      <c r="J6858" t="s">
        <v>137</v>
      </c>
      <c r="K6858" t="s">
        <v>245</v>
      </c>
      <c r="L6858" t="s">
        <v>19558</v>
      </c>
      <c r="M6858" t="s">
        <v>19559</v>
      </c>
      <c r="N6858">
        <v>7.806944444</v>
      </c>
      <c r="O6858">
        <v>0</v>
      </c>
      <c r="P6858">
        <v>1646</v>
      </c>
      <c r="Q6858">
        <v>0</v>
      </c>
      <c r="R6858">
        <v>0</v>
      </c>
      <c r="S6858">
        <v>0</v>
      </c>
      <c r="T6858">
        <v>91</v>
      </c>
      <c r="U6858">
        <v>0</v>
      </c>
      <c r="V6858">
        <v>0</v>
      </c>
      <c r="W6858">
        <v>0</v>
      </c>
      <c r="X6858">
        <v>3512.5635722474276</v>
      </c>
      <c r="Y6858">
        <v>0</v>
      </c>
      <c r="Z6858">
        <v>0</v>
      </c>
      <c r="AA6858">
        <v>0</v>
      </c>
      <c r="AB6858">
        <v>1306.1156727533685</v>
      </c>
      <c r="AC6858">
        <v>0</v>
      </c>
      <c r="AD6858">
        <v>0</v>
      </c>
      <c r="AE6858">
        <v>4818.6792450007961</v>
      </c>
    </row>
    <row r="6859" spans="1:31" x14ac:dyDescent="0.25">
      <c r="A6859">
        <v>2357522</v>
      </c>
      <c r="B6859">
        <v>1</v>
      </c>
      <c r="C6859" t="s">
        <v>80</v>
      </c>
      <c r="D6859" t="s">
        <v>95</v>
      </c>
      <c r="E6859" t="s">
        <v>148</v>
      </c>
      <c r="F6859" t="s">
        <v>19560</v>
      </c>
      <c r="G6859" t="s">
        <v>240</v>
      </c>
      <c r="H6859" t="s">
        <v>151</v>
      </c>
      <c r="I6859" t="s">
        <v>136</v>
      </c>
      <c r="J6859" t="s">
        <v>137</v>
      </c>
      <c r="K6859" t="s">
        <v>138</v>
      </c>
      <c r="L6859" t="s">
        <v>19561</v>
      </c>
      <c r="M6859" t="s">
        <v>19562</v>
      </c>
      <c r="N6859">
        <v>7.0294444440000001</v>
      </c>
      <c r="O6859">
        <v>0</v>
      </c>
      <c r="P6859">
        <v>1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1.2988982976950714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1.2988982976950714</v>
      </c>
    </row>
    <row r="6860" spans="1:31" x14ac:dyDescent="0.25">
      <c r="A6860">
        <v>2357565</v>
      </c>
      <c r="B6860">
        <v>1</v>
      </c>
      <c r="C6860" t="s">
        <v>80</v>
      </c>
      <c r="D6860" t="s">
        <v>96</v>
      </c>
      <c r="E6860" t="s">
        <v>148</v>
      </c>
      <c r="F6860" t="s">
        <v>19563</v>
      </c>
      <c r="G6860" t="s">
        <v>150</v>
      </c>
      <c r="H6860" t="s">
        <v>151</v>
      </c>
      <c r="I6860" t="s">
        <v>136</v>
      </c>
      <c r="J6860" t="s">
        <v>137</v>
      </c>
      <c r="K6860" t="s">
        <v>138</v>
      </c>
      <c r="L6860" t="s">
        <v>19564</v>
      </c>
      <c r="M6860" t="s">
        <v>19565</v>
      </c>
      <c r="N6860">
        <v>1.619444444</v>
      </c>
      <c r="O6860">
        <v>0</v>
      </c>
      <c r="P6860">
        <v>1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0.96107773425132792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0.96107773425132792</v>
      </c>
    </row>
    <row r="6861" spans="1:31" x14ac:dyDescent="0.25">
      <c r="A6861">
        <v>2357502</v>
      </c>
      <c r="B6861">
        <v>1</v>
      </c>
      <c r="C6861" t="s">
        <v>80</v>
      </c>
      <c r="D6861" t="s">
        <v>104</v>
      </c>
      <c r="E6861" t="s">
        <v>171</v>
      </c>
      <c r="F6861" t="s">
        <v>7036</v>
      </c>
      <c r="G6861" t="s">
        <v>489</v>
      </c>
      <c r="H6861" t="s">
        <v>135</v>
      </c>
      <c r="I6861" t="s">
        <v>136</v>
      </c>
      <c r="J6861" t="s">
        <v>137</v>
      </c>
      <c r="K6861" t="s">
        <v>138</v>
      </c>
      <c r="L6861" t="s">
        <v>19566</v>
      </c>
      <c r="M6861" t="s">
        <v>19567</v>
      </c>
      <c r="N6861">
        <v>0.49083333299999998</v>
      </c>
      <c r="O6861">
        <v>3</v>
      </c>
      <c r="P6861">
        <v>190</v>
      </c>
      <c r="Q6861">
        <v>19</v>
      </c>
      <c r="R6861">
        <v>241</v>
      </c>
      <c r="S6861">
        <v>15</v>
      </c>
      <c r="T6861">
        <v>75</v>
      </c>
      <c r="U6861">
        <v>4</v>
      </c>
      <c r="V6861">
        <v>0</v>
      </c>
      <c r="W6861">
        <v>12.454925153564888</v>
      </c>
      <c r="X6861">
        <v>45.974653438430529</v>
      </c>
      <c r="Y6861">
        <v>12.40204157715589</v>
      </c>
      <c r="Z6861">
        <v>89.574610449467642</v>
      </c>
      <c r="AA6861">
        <v>37.969017555318885</v>
      </c>
      <c r="AB6861">
        <v>46.132439452650026</v>
      </c>
      <c r="AC6861">
        <v>58.801999792990316</v>
      </c>
      <c r="AD6861">
        <v>0</v>
      </c>
      <c r="AE6861">
        <v>303.30968741957821</v>
      </c>
    </row>
    <row r="6862" spans="1:31" x14ac:dyDescent="0.25">
      <c r="A6862">
        <v>2357310</v>
      </c>
      <c r="B6862">
        <v>1</v>
      </c>
      <c r="C6862" t="s">
        <v>81</v>
      </c>
      <c r="D6862" t="s">
        <v>115</v>
      </c>
      <c r="E6862" t="s">
        <v>154</v>
      </c>
      <c r="F6862" t="s">
        <v>19568</v>
      </c>
      <c r="G6862" t="s">
        <v>11333</v>
      </c>
      <c r="H6862" t="s">
        <v>151</v>
      </c>
      <c r="I6862" t="s">
        <v>136</v>
      </c>
      <c r="J6862" t="s">
        <v>137</v>
      </c>
      <c r="K6862" t="s">
        <v>138</v>
      </c>
      <c r="L6862" t="s">
        <v>19569</v>
      </c>
      <c r="M6862" t="s">
        <v>19570</v>
      </c>
      <c r="N6862">
        <v>4.3705555550000001</v>
      </c>
      <c r="O6862">
        <v>0</v>
      </c>
      <c r="P6862">
        <v>12</v>
      </c>
      <c r="Q6862">
        <v>0</v>
      </c>
      <c r="R6862">
        <v>5</v>
      </c>
      <c r="S6862">
        <v>0</v>
      </c>
      <c r="T6862">
        <v>3</v>
      </c>
      <c r="U6862">
        <v>0</v>
      </c>
      <c r="V6862">
        <v>0</v>
      </c>
      <c r="W6862">
        <v>0</v>
      </c>
      <c r="X6862">
        <v>10.477085552031673</v>
      </c>
      <c r="Y6862">
        <v>0</v>
      </c>
      <c r="Z6862">
        <v>102.64223145142438</v>
      </c>
      <c r="AA6862">
        <v>0</v>
      </c>
      <c r="AB6862">
        <v>18.070504236087707</v>
      </c>
      <c r="AC6862">
        <v>0</v>
      </c>
      <c r="AD6862">
        <v>0</v>
      </c>
      <c r="AE6862">
        <v>131.18982123954376</v>
      </c>
    </row>
    <row r="6863" spans="1:31" x14ac:dyDescent="0.25">
      <c r="A6863">
        <v>2357456</v>
      </c>
      <c r="B6863">
        <v>1</v>
      </c>
      <c r="C6863" t="s">
        <v>80</v>
      </c>
      <c r="D6863" t="s">
        <v>92</v>
      </c>
      <c r="E6863" t="s">
        <v>148</v>
      </c>
      <c r="F6863" t="s">
        <v>19571</v>
      </c>
      <c r="G6863" t="s">
        <v>150</v>
      </c>
      <c r="H6863" t="s">
        <v>151</v>
      </c>
      <c r="I6863" t="s">
        <v>136</v>
      </c>
      <c r="J6863" t="s">
        <v>137</v>
      </c>
      <c r="K6863" t="s">
        <v>138</v>
      </c>
      <c r="L6863" t="s">
        <v>19572</v>
      </c>
      <c r="M6863" t="s">
        <v>19573</v>
      </c>
      <c r="N6863">
        <v>0.77833333299999996</v>
      </c>
      <c r="O6863">
        <v>0</v>
      </c>
      <c r="P6863">
        <v>21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3.4145925958223207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3.4145925958223207</v>
      </c>
    </row>
    <row r="6864" spans="1:31" x14ac:dyDescent="0.25">
      <c r="A6864">
        <v>2357296</v>
      </c>
      <c r="B6864">
        <v>1</v>
      </c>
      <c r="C6864" t="s">
        <v>81</v>
      </c>
      <c r="D6864" t="s">
        <v>113</v>
      </c>
      <c r="E6864" t="s">
        <v>132</v>
      </c>
      <c r="F6864" t="s">
        <v>19574</v>
      </c>
      <c r="G6864" t="s">
        <v>134</v>
      </c>
      <c r="H6864" t="s">
        <v>135</v>
      </c>
      <c r="I6864" t="s">
        <v>136</v>
      </c>
      <c r="J6864" t="s">
        <v>137</v>
      </c>
      <c r="K6864" t="s">
        <v>138</v>
      </c>
      <c r="L6864" t="s">
        <v>19575</v>
      </c>
      <c r="M6864" t="s">
        <v>19576</v>
      </c>
      <c r="N6864">
        <v>1.64</v>
      </c>
      <c r="O6864">
        <v>0</v>
      </c>
      <c r="P6864">
        <v>0</v>
      </c>
      <c r="Q6864">
        <v>2</v>
      </c>
      <c r="R6864">
        <v>25</v>
      </c>
      <c r="S6864">
        <v>0</v>
      </c>
      <c r="T6864">
        <v>1</v>
      </c>
      <c r="U6864">
        <v>0</v>
      </c>
      <c r="V6864">
        <v>0</v>
      </c>
      <c r="W6864">
        <v>0</v>
      </c>
      <c r="X6864">
        <v>0</v>
      </c>
      <c r="Y6864">
        <v>18.434822742974212</v>
      </c>
      <c r="Z6864">
        <v>182.35006709347147</v>
      </c>
      <c r="AA6864">
        <v>0</v>
      </c>
      <c r="AB6864">
        <v>11.537775403658836</v>
      </c>
      <c r="AC6864">
        <v>0</v>
      </c>
      <c r="AD6864">
        <v>0</v>
      </c>
      <c r="AE6864">
        <v>212.3226652401045</v>
      </c>
    </row>
    <row r="6865" spans="1:31" x14ac:dyDescent="0.25">
      <c r="A6865">
        <v>2357582</v>
      </c>
      <c r="B6865">
        <v>1</v>
      </c>
      <c r="C6865" t="s">
        <v>80</v>
      </c>
      <c r="D6865" t="s">
        <v>96</v>
      </c>
      <c r="E6865" t="s">
        <v>175</v>
      </c>
      <c r="F6865" t="s">
        <v>18605</v>
      </c>
      <c r="G6865" t="s">
        <v>219</v>
      </c>
      <c r="H6865" t="s">
        <v>151</v>
      </c>
      <c r="I6865" t="s">
        <v>136</v>
      </c>
      <c r="J6865" t="s">
        <v>137</v>
      </c>
      <c r="K6865" t="s">
        <v>138</v>
      </c>
      <c r="L6865" t="s">
        <v>19577</v>
      </c>
      <c r="M6865" t="s">
        <v>19578</v>
      </c>
      <c r="N6865">
        <v>1.871388888</v>
      </c>
      <c r="O6865">
        <v>0</v>
      </c>
      <c r="P6865">
        <v>17</v>
      </c>
      <c r="Q6865">
        <v>0</v>
      </c>
      <c r="R6865">
        <v>0</v>
      </c>
      <c r="S6865">
        <v>0</v>
      </c>
      <c r="T6865">
        <v>15</v>
      </c>
      <c r="U6865">
        <v>0</v>
      </c>
      <c r="V6865">
        <v>0</v>
      </c>
      <c r="W6865">
        <v>0</v>
      </c>
      <c r="X6865">
        <v>34.775416076342424</v>
      </c>
      <c r="Y6865">
        <v>0</v>
      </c>
      <c r="Z6865">
        <v>0</v>
      </c>
      <c r="AA6865">
        <v>0</v>
      </c>
      <c r="AB6865">
        <v>238.97003205424008</v>
      </c>
      <c r="AC6865">
        <v>0</v>
      </c>
      <c r="AD6865">
        <v>0</v>
      </c>
      <c r="AE6865">
        <v>273.74544813058253</v>
      </c>
    </row>
    <row r="6866" spans="1:31" x14ac:dyDescent="0.25">
      <c r="A6866">
        <v>2357313</v>
      </c>
      <c r="B6866">
        <v>1</v>
      </c>
      <c r="C6866" t="s">
        <v>80</v>
      </c>
      <c r="D6866" t="s">
        <v>85</v>
      </c>
      <c r="E6866" t="s">
        <v>132</v>
      </c>
      <c r="F6866" t="s">
        <v>19579</v>
      </c>
      <c r="G6866" t="s">
        <v>168</v>
      </c>
      <c r="H6866" t="s">
        <v>135</v>
      </c>
      <c r="I6866" t="s">
        <v>136</v>
      </c>
      <c r="J6866" t="s">
        <v>137</v>
      </c>
      <c r="K6866" t="s">
        <v>138</v>
      </c>
      <c r="L6866" t="s">
        <v>19580</v>
      </c>
      <c r="M6866" t="s">
        <v>19581</v>
      </c>
      <c r="N6866">
        <v>0.62305555499999998</v>
      </c>
      <c r="O6866">
        <v>0</v>
      </c>
      <c r="P6866">
        <v>7447</v>
      </c>
      <c r="Q6866">
        <v>0</v>
      </c>
      <c r="R6866">
        <v>1</v>
      </c>
      <c r="S6866">
        <v>1</v>
      </c>
      <c r="T6866">
        <v>529</v>
      </c>
      <c r="U6866">
        <v>0</v>
      </c>
      <c r="V6866">
        <v>1</v>
      </c>
      <c r="W6866">
        <v>0</v>
      </c>
      <c r="X6866">
        <v>1668.4554470511273</v>
      </c>
      <c r="Y6866">
        <v>0</v>
      </c>
      <c r="Z6866">
        <v>1.21333387556064</v>
      </c>
      <c r="AA6866">
        <v>6.5851057946670988</v>
      </c>
      <c r="AB6866">
        <v>524.32874045442111</v>
      </c>
      <c r="AC6866">
        <v>0</v>
      </c>
      <c r="AD6866">
        <v>6.8184618473790168</v>
      </c>
      <c r="AE6866">
        <v>2207.4010890231552</v>
      </c>
    </row>
    <row r="6867" spans="1:31" x14ac:dyDescent="0.25">
      <c r="A6867">
        <v>2357290</v>
      </c>
      <c r="B6867">
        <v>1</v>
      </c>
      <c r="C6867" t="s">
        <v>80</v>
      </c>
      <c r="D6867" t="s">
        <v>98</v>
      </c>
      <c r="E6867" t="s">
        <v>171</v>
      </c>
      <c r="F6867" t="s">
        <v>16682</v>
      </c>
      <c r="G6867" t="s">
        <v>244</v>
      </c>
      <c r="H6867" t="s">
        <v>135</v>
      </c>
      <c r="I6867" t="s">
        <v>136</v>
      </c>
      <c r="J6867" t="s">
        <v>137</v>
      </c>
      <c r="K6867" t="s">
        <v>245</v>
      </c>
      <c r="L6867" t="s">
        <v>19582</v>
      </c>
      <c r="M6867" t="s">
        <v>19583</v>
      </c>
      <c r="N6867">
        <v>6.1094444440000002</v>
      </c>
      <c r="O6867">
        <v>0</v>
      </c>
      <c r="P6867">
        <v>200</v>
      </c>
      <c r="Q6867">
        <v>0</v>
      </c>
      <c r="R6867">
        <v>72</v>
      </c>
      <c r="S6867">
        <v>2</v>
      </c>
      <c r="T6867">
        <v>54</v>
      </c>
      <c r="U6867">
        <v>0</v>
      </c>
      <c r="V6867">
        <v>0</v>
      </c>
      <c r="W6867">
        <v>0</v>
      </c>
      <c r="X6867">
        <v>567.69897934650783</v>
      </c>
      <c r="Y6867">
        <v>0</v>
      </c>
      <c r="Z6867">
        <v>1117.5683772775315</v>
      </c>
      <c r="AA6867">
        <v>17.685615292062856</v>
      </c>
      <c r="AB6867">
        <v>509.48041783134926</v>
      </c>
      <c r="AC6867">
        <v>0</v>
      </c>
      <c r="AD6867">
        <v>0</v>
      </c>
      <c r="AE6867">
        <v>2212.4333897474512</v>
      </c>
    </row>
    <row r="6868" spans="1:31" x14ac:dyDescent="0.25">
      <c r="A6868">
        <v>2357333</v>
      </c>
      <c r="B6868">
        <v>1</v>
      </c>
      <c r="C6868" t="s">
        <v>80</v>
      </c>
      <c r="D6868" t="s">
        <v>93</v>
      </c>
      <c r="E6868" t="s">
        <v>171</v>
      </c>
      <c r="F6868" t="s">
        <v>19584</v>
      </c>
      <c r="G6868" t="s">
        <v>168</v>
      </c>
      <c r="H6868" t="s">
        <v>135</v>
      </c>
      <c r="I6868" t="s">
        <v>136</v>
      </c>
      <c r="J6868" t="s">
        <v>137</v>
      </c>
      <c r="K6868" t="s">
        <v>138</v>
      </c>
      <c r="L6868" t="s">
        <v>19585</v>
      </c>
      <c r="M6868" t="s">
        <v>19586</v>
      </c>
      <c r="N6868">
        <v>0.96222222199999996</v>
      </c>
      <c r="O6868">
        <v>0</v>
      </c>
      <c r="P6868">
        <v>67</v>
      </c>
      <c r="Q6868">
        <v>59</v>
      </c>
      <c r="R6868">
        <v>153</v>
      </c>
      <c r="S6868">
        <v>7</v>
      </c>
      <c r="T6868">
        <v>84</v>
      </c>
      <c r="U6868">
        <v>0</v>
      </c>
      <c r="V6868">
        <v>0</v>
      </c>
      <c r="W6868">
        <v>0</v>
      </c>
      <c r="X6868">
        <v>21.234559939316785</v>
      </c>
      <c r="Y6868">
        <v>911.38383545624436</v>
      </c>
      <c r="Z6868">
        <v>398.10960038899987</v>
      </c>
      <c r="AA6868">
        <v>68.092749652653055</v>
      </c>
      <c r="AB6868">
        <v>234.11277814179857</v>
      </c>
      <c r="AC6868">
        <v>0</v>
      </c>
      <c r="AD6868">
        <v>0</v>
      </c>
      <c r="AE6868">
        <v>1632.9335235790127</v>
      </c>
    </row>
    <row r="6869" spans="1:31" x14ac:dyDescent="0.25">
      <c r="A6869">
        <v>2357227</v>
      </c>
      <c r="B6869">
        <v>1</v>
      </c>
      <c r="C6869" t="s">
        <v>81</v>
      </c>
      <c r="D6869" t="s">
        <v>123</v>
      </c>
      <c r="E6869" t="s">
        <v>166</v>
      </c>
      <c r="F6869" t="s">
        <v>6444</v>
      </c>
      <c r="G6869" t="s">
        <v>168</v>
      </c>
      <c r="H6869" t="s">
        <v>135</v>
      </c>
      <c r="I6869" t="s">
        <v>136</v>
      </c>
      <c r="J6869" t="s">
        <v>137</v>
      </c>
      <c r="K6869" t="s">
        <v>138</v>
      </c>
      <c r="L6869" t="s">
        <v>19587</v>
      </c>
      <c r="M6869" t="s">
        <v>19588</v>
      </c>
      <c r="N6869">
        <v>0.44500000000000001</v>
      </c>
      <c r="O6869">
        <v>5</v>
      </c>
      <c r="P6869">
        <v>380</v>
      </c>
      <c r="Q6869">
        <v>398</v>
      </c>
      <c r="R6869">
        <v>435</v>
      </c>
      <c r="S6869">
        <v>41</v>
      </c>
      <c r="T6869">
        <v>80</v>
      </c>
      <c r="U6869">
        <v>1</v>
      </c>
      <c r="V6869">
        <v>0</v>
      </c>
      <c r="W6869">
        <v>5.7285483336727001</v>
      </c>
      <c r="X6869">
        <v>50.139677300956997</v>
      </c>
      <c r="Y6869">
        <v>470.04932004848905</v>
      </c>
      <c r="Z6869">
        <v>401.51816115314926</v>
      </c>
      <c r="AA6869">
        <v>24.087187466225362</v>
      </c>
      <c r="AB6869">
        <v>26.309140865728228</v>
      </c>
      <c r="AC6869">
        <v>36.777617183527497</v>
      </c>
      <c r="AD6869">
        <v>0</v>
      </c>
      <c r="AE6869">
        <v>1014.6096523517491</v>
      </c>
    </row>
    <row r="6870" spans="1:31" x14ac:dyDescent="0.25">
      <c r="A6870">
        <v>2357476</v>
      </c>
      <c r="B6870">
        <v>1</v>
      </c>
      <c r="C6870" t="s">
        <v>81</v>
      </c>
      <c r="D6870" t="s">
        <v>114</v>
      </c>
      <c r="E6870" t="s">
        <v>132</v>
      </c>
      <c r="F6870" t="s">
        <v>19589</v>
      </c>
      <c r="G6870" t="s">
        <v>2141</v>
      </c>
      <c r="H6870" t="s">
        <v>135</v>
      </c>
      <c r="I6870" t="s">
        <v>136</v>
      </c>
      <c r="J6870" t="s">
        <v>137</v>
      </c>
      <c r="K6870" t="s">
        <v>138</v>
      </c>
      <c r="L6870" t="s">
        <v>19590</v>
      </c>
      <c r="M6870" t="s">
        <v>19591</v>
      </c>
      <c r="N6870">
        <v>0.49361111099999999</v>
      </c>
      <c r="O6870">
        <v>0</v>
      </c>
      <c r="P6870">
        <v>467</v>
      </c>
      <c r="Q6870">
        <v>0</v>
      </c>
      <c r="R6870">
        <v>0</v>
      </c>
      <c r="S6870">
        <v>0</v>
      </c>
      <c r="T6870">
        <v>75</v>
      </c>
      <c r="U6870">
        <v>0</v>
      </c>
      <c r="V6870">
        <v>0</v>
      </c>
      <c r="W6870">
        <v>0</v>
      </c>
      <c r="X6870">
        <v>37.881662576887251</v>
      </c>
      <c r="Y6870">
        <v>0</v>
      </c>
      <c r="Z6870">
        <v>0</v>
      </c>
      <c r="AA6870">
        <v>0</v>
      </c>
      <c r="AB6870">
        <v>108.75661431093913</v>
      </c>
      <c r="AC6870">
        <v>0</v>
      </c>
      <c r="AD6870">
        <v>0</v>
      </c>
      <c r="AE6870">
        <v>146.63827688782638</v>
      </c>
    </row>
    <row r="6871" spans="1:31" x14ac:dyDescent="0.25">
      <c r="A6871">
        <v>2357282</v>
      </c>
      <c r="B6871">
        <v>1</v>
      </c>
      <c r="C6871" t="s">
        <v>80</v>
      </c>
      <c r="D6871" t="s">
        <v>92</v>
      </c>
      <c r="E6871" t="s">
        <v>148</v>
      </c>
      <c r="F6871" t="s">
        <v>19592</v>
      </c>
      <c r="G6871" t="s">
        <v>240</v>
      </c>
      <c r="H6871" t="s">
        <v>151</v>
      </c>
      <c r="I6871" t="s">
        <v>136</v>
      </c>
      <c r="J6871" t="s">
        <v>137</v>
      </c>
      <c r="K6871" t="s">
        <v>138</v>
      </c>
      <c r="L6871" t="s">
        <v>19593</v>
      </c>
      <c r="M6871" t="s">
        <v>19594</v>
      </c>
      <c r="N6871">
        <v>4.5863888880000001</v>
      </c>
      <c r="O6871">
        <v>0</v>
      </c>
      <c r="P6871">
        <v>16</v>
      </c>
      <c r="Q6871">
        <v>0</v>
      </c>
      <c r="R6871">
        <v>0</v>
      </c>
      <c r="S6871">
        <v>0</v>
      </c>
      <c r="T6871">
        <v>3</v>
      </c>
      <c r="U6871">
        <v>0</v>
      </c>
      <c r="V6871">
        <v>0</v>
      </c>
      <c r="W6871">
        <v>0</v>
      </c>
      <c r="X6871">
        <v>21.911622888400277</v>
      </c>
      <c r="Y6871">
        <v>0</v>
      </c>
      <c r="Z6871">
        <v>0</v>
      </c>
      <c r="AA6871">
        <v>0</v>
      </c>
      <c r="AB6871">
        <v>73.928002160465837</v>
      </c>
      <c r="AC6871">
        <v>0</v>
      </c>
      <c r="AD6871">
        <v>0</v>
      </c>
      <c r="AE6871">
        <v>95.839625048866111</v>
      </c>
    </row>
    <row r="6872" spans="1:31" x14ac:dyDescent="0.25">
      <c r="A6872">
        <v>2357236</v>
      </c>
      <c r="B6872">
        <v>1</v>
      </c>
      <c r="C6872" t="s">
        <v>80</v>
      </c>
      <c r="D6872" t="s">
        <v>105</v>
      </c>
      <c r="E6872" t="s">
        <v>175</v>
      </c>
      <c r="F6872" t="s">
        <v>19014</v>
      </c>
      <c r="G6872" t="s">
        <v>1306</v>
      </c>
      <c r="H6872" t="s">
        <v>151</v>
      </c>
      <c r="I6872" t="s">
        <v>136</v>
      </c>
      <c r="J6872" t="s">
        <v>137</v>
      </c>
      <c r="K6872" t="s">
        <v>138</v>
      </c>
      <c r="L6872" t="s">
        <v>19595</v>
      </c>
      <c r="M6872" t="s">
        <v>19596</v>
      </c>
      <c r="N6872">
        <v>0.97250000000000003</v>
      </c>
      <c r="O6872">
        <v>0</v>
      </c>
      <c r="P6872">
        <v>35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8.6385733228950805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8.6385733228950805</v>
      </c>
    </row>
    <row r="6873" spans="1:31" x14ac:dyDescent="0.25">
      <c r="A6873">
        <v>2357591</v>
      </c>
      <c r="B6873">
        <v>1</v>
      </c>
      <c r="C6873" t="s">
        <v>81</v>
      </c>
      <c r="D6873" t="s">
        <v>121</v>
      </c>
      <c r="E6873" t="s">
        <v>225</v>
      </c>
      <c r="F6873" t="s">
        <v>19597</v>
      </c>
      <c r="G6873" t="s">
        <v>219</v>
      </c>
      <c r="H6873" t="s">
        <v>151</v>
      </c>
      <c r="I6873" t="s">
        <v>136</v>
      </c>
      <c r="J6873" t="s">
        <v>137</v>
      </c>
      <c r="K6873" t="s">
        <v>138</v>
      </c>
      <c r="L6873" t="s">
        <v>19598</v>
      </c>
      <c r="M6873" t="s">
        <v>19599</v>
      </c>
      <c r="N6873">
        <v>4.1966666659999996</v>
      </c>
      <c r="O6873">
        <v>0</v>
      </c>
      <c r="P6873">
        <v>17</v>
      </c>
      <c r="Q6873">
        <v>0</v>
      </c>
      <c r="R6873">
        <v>3</v>
      </c>
      <c r="S6873">
        <v>0</v>
      </c>
      <c r="T6873">
        <v>4</v>
      </c>
      <c r="U6873">
        <v>0</v>
      </c>
      <c r="V6873">
        <v>0</v>
      </c>
      <c r="W6873">
        <v>0</v>
      </c>
      <c r="X6873">
        <v>11.417009063074227</v>
      </c>
      <c r="Y6873">
        <v>0</v>
      </c>
      <c r="Z6873">
        <v>2.7196347109666665</v>
      </c>
      <c r="AA6873">
        <v>0</v>
      </c>
      <c r="AB6873">
        <v>4.3820139132748617</v>
      </c>
      <c r="AC6873">
        <v>0</v>
      </c>
      <c r="AD6873">
        <v>0</v>
      </c>
      <c r="AE6873">
        <v>18.518657687315756</v>
      </c>
    </row>
    <row r="6874" spans="1:31" x14ac:dyDescent="0.25">
      <c r="A6874">
        <v>2357259</v>
      </c>
      <c r="B6874">
        <v>1</v>
      </c>
      <c r="C6874" t="s">
        <v>81</v>
      </c>
      <c r="D6874" t="s">
        <v>127</v>
      </c>
      <c r="E6874" t="s">
        <v>171</v>
      </c>
      <c r="F6874" t="s">
        <v>11741</v>
      </c>
      <c r="G6874" t="s">
        <v>168</v>
      </c>
      <c r="H6874" t="s">
        <v>135</v>
      </c>
      <c r="I6874" t="s">
        <v>136</v>
      </c>
      <c r="J6874" t="s">
        <v>137</v>
      </c>
      <c r="K6874" t="s">
        <v>138</v>
      </c>
      <c r="L6874" t="s">
        <v>19600</v>
      </c>
      <c r="M6874" t="s">
        <v>19601</v>
      </c>
      <c r="N6874">
        <v>1.221944444</v>
      </c>
      <c r="O6874">
        <v>5</v>
      </c>
      <c r="P6874">
        <v>74</v>
      </c>
      <c r="Q6874">
        <v>98</v>
      </c>
      <c r="R6874">
        <v>101</v>
      </c>
      <c r="S6874">
        <v>2</v>
      </c>
      <c r="T6874">
        <v>8</v>
      </c>
      <c r="U6874">
        <v>0</v>
      </c>
      <c r="V6874">
        <v>1</v>
      </c>
      <c r="W6874">
        <v>1.3388545745441844</v>
      </c>
      <c r="X6874">
        <v>24.297544432044852</v>
      </c>
      <c r="Y6874">
        <v>346.23812011492629</v>
      </c>
      <c r="Z6874">
        <v>304.68204582607927</v>
      </c>
      <c r="AA6874">
        <v>9.4258964689509419</v>
      </c>
      <c r="AB6874">
        <v>7.0061178949715135</v>
      </c>
      <c r="AC6874">
        <v>0</v>
      </c>
      <c r="AD6874">
        <v>0</v>
      </c>
      <c r="AE6874">
        <v>692.98857931151701</v>
      </c>
    </row>
    <row r="6875" spans="1:31" x14ac:dyDescent="0.25">
      <c r="A6875">
        <v>2357359</v>
      </c>
      <c r="B6875">
        <v>1</v>
      </c>
      <c r="C6875" t="s">
        <v>81</v>
      </c>
      <c r="D6875" t="s">
        <v>120</v>
      </c>
      <c r="E6875" t="s">
        <v>154</v>
      </c>
      <c r="F6875" t="s">
        <v>14980</v>
      </c>
      <c r="G6875" t="s">
        <v>299</v>
      </c>
      <c r="H6875" t="s">
        <v>151</v>
      </c>
      <c r="I6875" t="s">
        <v>136</v>
      </c>
      <c r="J6875" t="s">
        <v>137</v>
      </c>
      <c r="K6875" t="s">
        <v>138</v>
      </c>
      <c r="L6875" t="s">
        <v>19602</v>
      </c>
      <c r="M6875" t="s">
        <v>19603</v>
      </c>
      <c r="N6875">
        <v>2.0641666660000002</v>
      </c>
      <c r="O6875">
        <v>0</v>
      </c>
      <c r="P6875">
        <v>0</v>
      </c>
      <c r="Q6875">
        <v>0</v>
      </c>
      <c r="R6875">
        <v>8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86.222252676281641</v>
      </c>
      <c r="AA6875">
        <v>0</v>
      </c>
      <c r="AB6875">
        <v>0</v>
      </c>
      <c r="AC6875">
        <v>0</v>
      </c>
      <c r="AD6875">
        <v>0</v>
      </c>
      <c r="AE6875">
        <v>86.222252676281641</v>
      </c>
    </row>
    <row r="6876" spans="1:31" x14ac:dyDescent="0.25">
      <c r="A6876">
        <v>2357299</v>
      </c>
      <c r="B6876">
        <v>1</v>
      </c>
      <c r="C6876" t="s">
        <v>80</v>
      </c>
      <c r="D6876" t="s">
        <v>94</v>
      </c>
      <c r="E6876" t="s">
        <v>132</v>
      </c>
      <c r="F6876" t="s">
        <v>19604</v>
      </c>
      <c r="G6876" t="s">
        <v>244</v>
      </c>
      <c r="H6876" t="s">
        <v>135</v>
      </c>
      <c r="I6876" t="s">
        <v>136</v>
      </c>
      <c r="J6876" t="s">
        <v>137</v>
      </c>
      <c r="K6876" t="s">
        <v>245</v>
      </c>
      <c r="L6876" t="s">
        <v>19605</v>
      </c>
      <c r="M6876" t="s">
        <v>19606</v>
      </c>
      <c r="N6876">
        <v>8.818333333</v>
      </c>
      <c r="O6876">
        <v>0</v>
      </c>
      <c r="P6876">
        <v>80</v>
      </c>
      <c r="Q6876">
        <v>0</v>
      </c>
      <c r="R6876">
        <v>0</v>
      </c>
      <c r="S6876">
        <v>0</v>
      </c>
      <c r="T6876">
        <v>14</v>
      </c>
      <c r="U6876">
        <v>0</v>
      </c>
      <c r="V6876">
        <v>0</v>
      </c>
      <c r="W6876">
        <v>0</v>
      </c>
      <c r="X6876">
        <v>105.31805840069363</v>
      </c>
      <c r="Y6876">
        <v>0</v>
      </c>
      <c r="Z6876">
        <v>0</v>
      </c>
      <c r="AA6876">
        <v>0</v>
      </c>
      <c r="AB6876">
        <v>40.022539988781631</v>
      </c>
      <c r="AC6876">
        <v>0</v>
      </c>
      <c r="AD6876">
        <v>0</v>
      </c>
      <c r="AE6876">
        <v>145.34059838947525</v>
      </c>
    </row>
    <row r="6877" spans="1:31" x14ac:dyDescent="0.25">
      <c r="A6877">
        <v>2357491</v>
      </c>
      <c r="B6877">
        <v>1</v>
      </c>
      <c r="C6877" t="s">
        <v>80</v>
      </c>
      <c r="D6877" t="s">
        <v>106</v>
      </c>
      <c r="E6877" t="s">
        <v>154</v>
      </c>
      <c r="F6877" t="s">
        <v>19607</v>
      </c>
      <c r="G6877" t="s">
        <v>1730</v>
      </c>
      <c r="H6877" t="s">
        <v>151</v>
      </c>
      <c r="I6877" t="s">
        <v>136</v>
      </c>
      <c r="J6877" t="s">
        <v>137</v>
      </c>
      <c r="K6877" t="s">
        <v>138</v>
      </c>
      <c r="L6877" t="s">
        <v>19608</v>
      </c>
      <c r="M6877" t="s">
        <v>19609</v>
      </c>
      <c r="N6877">
        <v>1.9416666659999999</v>
      </c>
      <c r="O6877">
        <v>0</v>
      </c>
      <c r="P6877">
        <v>45</v>
      </c>
      <c r="Q6877">
        <v>0</v>
      </c>
      <c r="R6877">
        <v>1</v>
      </c>
      <c r="S6877">
        <v>0</v>
      </c>
      <c r="T6877">
        <v>8</v>
      </c>
      <c r="U6877">
        <v>0</v>
      </c>
      <c r="V6877">
        <v>0</v>
      </c>
      <c r="W6877">
        <v>0</v>
      </c>
      <c r="X6877">
        <v>31.44390632166839</v>
      </c>
      <c r="Y6877">
        <v>0</v>
      </c>
      <c r="Z6877">
        <v>8.2230665651421972</v>
      </c>
      <c r="AA6877">
        <v>0</v>
      </c>
      <c r="AB6877">
        <v>9.6501460246404456</v>
      </c>
      <c r="AC6877">
        <v>0</v>
      </c>
      <c r="AD6877">
        <v>0</v>
      </c>
      <c r="AE6877">
        <v>49.317118911451033</v>
      </c>
    </row>
    <row r="6878" spans="1:31" x14ac:dyDescent="0.25">
      <c r="A6878">
        <v>2357405</v>
      </c>
      <c r="B6878">
        <v>1</v>
      </c>
      <c r="C6878" t="s">
        <v>81</v>
      </c>
      <c r="D6878" t="s">
        <v>123</v>
      </c>
      <c r="E6878" t="s">
        <v>148</v>
      </c>
      <c r="F6878" t="s">
        <v>19610</v>
      </c>
      <c r="G6878" t="s">
        <v>181</v>
      </c>
      <c r="H6878" t="s">
        <v>151</v>
      </c>
      <c r="I6878" t="s">
        <v>136</v>
      </c>
      <c r="J6878" t="s">
        <v>137</v>
      </c>
      <c r="K6878" t="s">
        <v>138</v>
      </c>
      <c r="L6878" t="s">
        <v>19611</v>
      </c>
      <c r="M6878" t="s">
        <v>19612</v>
      </c>
      <c r="N6878">
        <v>2.1663888880000002</v>
      </c>
      <c r="O6878">
        <v>0</v>
      </c>
      <c r="P6878">
        <v>7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3.4520867677160414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3.4520867677160414</v>
      </c>
    </row>
    <row r="6879" spans="1:31" x14ac:dyDescent="0.25">
      <c r="A6879">
        <v>2357551</v>
      </c>
      <c r="B6879">
        <v>1</v>
      </c>
      <c r="C6879" t="s">
        <v>81</v>
      </c>
      <c r="D6879" t="s">
        <v>128</v>
      </c>
      <c r="E6879" t="s">
        <v>166</v>
      </c>
      <c r="F6879" t="s">
        <v>19613</v>
      </c>
      <c r="G6879" t="s">
        <v>168</v>
      </c>
      <c r="H6879" t="s">
        <v>135</v>
      </c>
      <c r="I6879" t="s">
        <v>136</v>
      </c>
      <c r="J6879" t="s">
        <v>137</v>
      </c>
      <c r="K6879" t="s">
        <v>138</v>
      </c>
      <c r="L6879" t="s">
        <v>19614</v>
      </c>
      <c r="M6879" t="s">
        <v>19615</v>
      </c>
      <c r="N6879">
        <v>0.43833333299999999</v>
      </c>
      <c r="O6879">
        <v>0</v>
      </c>
      <c r="P6879">
        <v>0</v>
      </c>
      <c r="Q6879">
        <v>0</v>
      </c>
      <c r="R6879">
        <v>0</v>
      </c>
      <c r="S6879">
        <v>2</v>
      </c>
      <c r="T6879">
        <v>326</v>
      </c>
      <c r="U6879">
        <v>0</v>
      </c>
      <c r="V6879">
        <v>1</v>
      </c>
      <c r="W6879">
        <v>0</v>
      </c>
      <c r="X6879">
        <v>0</v>
      </c>
      <c r="Y6879">
        <v>0</v>
      </c>
      <c r="Z6879">
        <v>0</v>
      </c>
      <c r="AA6879">
        <v>4.4558738636708268</v>
      </c>
      <c r="AB6879">
        <v>116.77445879812882</v>
      </c>
      <c r="AC6879">
        <v>0</v>
      </c>
      <c r="AD6879">
        <v>21.699709762583304</v>
      </c>
      <c r="AE6879">
        <v>142.93004242438295</v>
      </c>
    </row>
    <row r="6880" spans="1:31" x14ac:dyDescent="0.25">
      <c r="A6880">
        <v>2357342</v>
      </c>
      <c r="B6880">
        <v>1</v>
      </c>
      <c r="C6880" t="s">
        <v>81</v>
      </c>
      <c r="D6880" t="s">
        <v>117</v>
      </c>
      <c r="E6880" t="s">
        <v>148</v>
      </c>
      <c r="F6880" t="s">
        <v>19616</v>
      </c>
      <c r="G6880" t="s">
        <v>150</v>
      </c>
      <c r="H6880" t="s">
        <v>151</v>
      </c>
      <c r="I6880" t="s">
        <v>136</v>
      </c>
      <c r="J6880" t="s">
        <v>137</v>
      </c>
      <c r="K6880" t="s">
        <v>138</v>
      </c>
      <c r="L6880" t="s">
        <v>19617</v>
      </c>
      <c r="M6880" t="s">
        <v>19618</v>
      </c>
      <c r="N6880">
        <v>1.4144444439999999</v>
      </c>
      <c r="O6880">
        <v>0</v>
      </c>
      <c r="P6880">
        <v>7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1.8319088825870615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1.8319088825870615</v>
      </c>
    </row>
    <row r="6881" spans="1:31" x14ac:dyDescent="0.25">
      <c r="A6881">
        <v>2357385</v>
      </c>
      <c r="B6881">
        <v>1</v>
      </c>
      <c r="C6881" t="s">
        <v>80</v>
      </c>
      <c r="D6881" t="s">
        <v>108</v>
      </c>
      <c r="E6881" t="s">
        <v>171</v>
      </c>
      <c r="F6881" t="s">
        <v>8637</v>
      </c>
      <c r="G6881" t="s">
        <v>168</v>
      </c>
      <c r="H6881" t="s">
        <v>135</v>
      </c>
      <c r="I6881" t="s">
        <v>136</v>
      </c>
      <c r="J6881" t="s">
        <v>137</v>
      </c>
      <c r="K6881" t="s">
        <v>138</v>
      </c>
      <c r="L6881" t="s">
        <v>19619</v>
      </c>
      <c r="M6881" t="s">
        <v>19620</v>
      </c>
      <c r="N6881">
        <v>0.518055555</v>
      </c>
      <c r="O6881">
        <v>0</v>
      </c>
      <c r="P6881">
        <v>224</v>
      </c>
      <c r="Q6881">
        <v>0</v>
      </c>
      <c r="R6881">
        <v>29</v>
      </c>
      <c r="S6881">
        <v>3</v>
      </c>
      <c r="T6881">
        <v>55</v>
      </c>
      <c r="U6881">
        <v>1</v>
      </c>
      <c r="V6881">
        <v>0</v>
      </c>
      <c r="W6881">
        <v>0</v>
      </c>
      <c r="X6881">
        <v>26.598831796779915</v>
      </c>
      <c r="Y6881">
        <v>0</v>
      </c>
      <c r="Z6881">
        <v>15.971088965969482</v>
      </c>
      <c r="AA6881">
        <v>1.9835894917608416</v>
      </c>
      <c r="AB6881">
        <v>23.844471172410422</v>
      </c>
      <c r="AC6881">
        <v>9.2189343913207171</v>
      </c>
      <c r="AD6881">
        <v>0</v>
      </c>
      <c r="AE6881">
        <v>77.616915818241381</v>
      </c>
    </row>
    <row r="6882" spans="1:31" x14ac:dyDescent="0.25">
      <c r="A6882">
        <v>2357465</v>
      </c>
      <c r="B6882">
        <v>1</v>
      </c>
      <c r="C6882" t="s">
        <v>80</v>
      </c>
      <c r="D6882" t="s">
        <v>88</v>
      </c>
      <c r="E6882" t="s">
        <v>148</v>
      </c>
      <c r="F6882" t="s">
        <v>19621</v>
      </c>
      <c r="G6882" t="s">
        <v>150</v>
      </c>
      <c r="H6882" t="s">
        <v>151</v>
      </c>
      <c r="I6882" t="s">
        <v>136</v>
      </c>
      <c r="J6882" t="s">
        <v>137</v>
      </c>
      <c r="K6882" t="s">
        <v>138</v>
      </c>
      <c r="L6882" t="s">
        <v>19622</v>
      </c>
      <c r="M6882" t="s">
        <v>19623</v>
      </c>
      <c r="N6882">
        <v>2.2638888879999999</v>
      </c>
      <c r="O6882">
        <v>0</v>
      </c>
      <c r="P6882">
        <v>9</v>
      </c>
      <c r="Q6882">
        <v>0</v>
      </c>
      <c r="R6882">
        <v>0</v>
      </c>
      <c r="S6882">
        <v>0</v>
      </c>
      <c r="T6882">
        <v>4</v>
      </c>
      <c r="U6882">
        <v>0</v>
      </c>
      <c r="V6882">
        <v>0</v>
      </c>
      <c r="W6882">
        <v>0</v>
      </c>
      <c r="X6882">
        <v>9.0637316327172019</v>
      </c>
      <c r="Y6882">
        <v>0</v>
      </c>
      <c r="Z6882">
        <v>0</v>
      </c>
      <c r="AA6882">
        <v>0</v>
      </c>
      <c r="AB6882">
        <v>23.280772838875976</v>
      </c>
      <c r="AC6882">
        <v>0</v>
      </c>
      <c r="AD6882">
        <v>0</v>
      </c>
      <c r="AE6882">
        <v>32.344504471593176</v>
      </c>
    </row>
    <row r="6883" spans="1:31" x14ac:dyDescent="0.25">
      <c r="A6883">
        <v>2357322</v>
      </c>
      <c r="B6883">
        <v>1</v>
      </c>
      <c r="C6883" t="s">
        <v>81</v>
      </c>
      <c r="D6883" t="s">
        <v>128</v>
      </c>
      <c r="E6883" t="s">
        <v>171</v>
      </c>
      <c r="F6883" t="s">
        <v>1136</v>
      </c>
      <c r="G6883" t="s">
        <v>244</v>
      </c>
      <c r="H6883" t="s">
        <v>135</v>
      </c>
      <c r="I6883" t="s">
        <v>136</v>
      </c>
      <c r="J6883" t="s">
        <v>137</v>
      </c>
      <c r="K6883" t="s">
        <v>245</v>
      </c>
      <c r="L6883" t="s">
        <v>19624</v>
      </c>
      <c r="M6883" t="s">
        <v>19625</v>
      </c>
      <c r="N6883">
        <v>4.6124999999999998</v>
      </c>
      <c r="O6883">
        <v>1</v>
      </c>
      <c r="P6883">
        <v>586</v>
      </c>
      <c r="Q6883">
        <v>4</v>
      </c>
      <c r="R6883">
        <v>3</v>
      </c>
      <c r="S6883">
        <v>9</v>
      </c>
      <c r="T6883">
        <v>48</v>
      </c>
      <c r="U6883">
        <v>0</v>
      </c>
      <c r="V6883">
        <v>0</v>
      </c>
      <c r="W6883">
        <v>1.12528973311</v>
      </c>
      <c r="X6883">
        <v>323.09690003862579</v>
      </c>
      <c r="Y6883">
        <v>175.02672355639552</v>
      </c>
      <c r="Z6883">
        <v>3.0956163585561129</v>
      </c>
      <c r="AA6883">
        <v>336.12741120175963</v>
      </c>
      <c r="AB6883">
        <v>139.32191156694961</v>
      </c>
      <c r="AC6883">
        <v>0</v>
      </c>
      <c r="AD6883">
        <v>0</v>
      </c>
      <c r="AE6883">
        <v>977.79385245539675</v>
      </c>
    </row>
    <row r="6884" spans="1:31" x14ac:dyDescent="0.25">
      <c r="A6884">
        <v>2357279</v>
      </c>
      <c r="B6884">
        <v>1</v>
      </c>
      <c r="C6884" t="s">
        <v>81</v>
      </c>
      <c r="D6884" t="s">
        <v>120</v>
      </c>
      <c r="E6884" t="s">
        <v>171</v>
      </c>
      <c r="F6884" t="s">
        <v>8465</v>
      </c>
      <c r="G6884" t="s">
        <v>244</v>
      </c>
      <c r="H6884" t="s">
        <v>135</v>
      </c>
      <c r="I6884" t="s">
        <v>136</v>
      </c>
      <c r="J6884" t="s">
        <v>137</v>
      </c>
      <c r="K6884" t="s">
        <v>245</v>
      </c>
      <c r="L6884" t="s">
        <v>19626</v>
      </c>
      <c r="M6884" t="s">
        <v>19627</v>
      </c>
      <c r="N6884">
        <v>2.7938888880000001</v>
      </c>
      <c r="O6884">
        <v>0</v>
      </c>
      <c r="P6884">
        <v>75</v>
      </c>
      <c r="Q6884">
        <v>39</v>
      </c>
      <c r="R6884">
        <v>2</v>
      </c>
      <c r="S6884">
        <v>14</v>
      </c>
      <c r="T6884">
        <v>3</v>
      </c>
      <c r="U6884">
        <v>0</v>
      </c>
      <c r="V6884">
        <v>0</v>
      </c>
      <c r="W6884">
        <v>0</v>
      </c>
      <c r="X6884">
        <v>69.580149988657851</v>
      </c>
      <c r="Y6884">
        <v>777.57781300476393</v>
      </c>
      <c r="Z6884">
        <v>12.638177135061714</v>
      </c>
      <c r="AA6884">
        <v>117.58437483442323</v>
      </c>
      <c r="AB6884">
        <v>1.5020961476942503</v>
      </c>
      <c r="AC6884">
        <v>0</v>
      </c>
      <c r="AD6884">
        <v>0</v>
      </c>
      <c r="AE6884">
        <v>978.88261111060092</v>
      </c>
    </row>
    <row r="6885" spans="1:31" x14ac:dyDescent="0.25">
      <c r="A6885">
        <v>2357422</v>
      </c>
      <c r="B6885">
        <v>1</v>
      </c>
      <c r="C6885" t="s">
        <v>81</v>
      </c>
      <c r="D6885" t="s">
        <v>118</v>
      </c>
      <c r="E6885" t="s">
        <v>148</v>
      </c>
      <c r="F6885" t="s">
        <v>19628</v>
      </c>
      <c r="G6885" t="s">
        <v>181</v>
      </c>
      <c r="H6885" t="s">
        <v>151</v>
      </c>
      <c r="I6885" t="s">
        <v>136</v>
      </c>
      <c r="J6885" t="s">
        <v>3</v>
      </c>
      <c r="K6885" t="s">
        <v>138</v>
      </c>
      <c r="L6885" t="s">
        <v>19629</v>
      </c>
      <c r="M6885" t="s">
        <v>19630</v>
      </c>
      <c r="N6885">
        <v>2.9375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1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</row>
    <row r="6886" spans="1:31" x14ac:dyDescent="0.25">
      <c r="A6886">
        <v>2357428</v>
      </c>
      <c r="B6886">
        <v>1</v>
      </c>
      <c r="C6886" t="s">
        <v>80</v>
      </c>
      <c r="D6886" t="s">
        <v>97</v>
      </c>
      <c r="E6886" t="s">
        <v>132</v>
      </c>
      <c r="F6886" t="s">
        <v>19631</v>
      </c>
      <c r="G6886" t="s">
        <v>268</v>
      </c>
      <c r="H6886" t="s">
        <v>135</v>
      </c>
      <c r="I6886" t="s">
        <v>136</v>
      </c>
      <c r="J6886" t="s">
        <v>137</v>
      </c>
      <c r="K6886" t="s">
        <v>138</v>
      </c>
      <c r="L6886" t="s">
        <v>19632</v>
      </c>
      <c r="M6886" t="s">
        <v>19633</v>
      </c>
      <c r="N6886">
        <v>1.251666666</v>
      </c>
      <c r="O6886">
        <v>0</v>
      </c>
      <c r="P6886">
        <v>63</v>
      </c>
      <c r="Q6886">
        <v>0</v>
      </c>
      <c r="R6886">
        <v>56</v>
      </c>
      <c r="S6886">
        <v>0</v>
      </c>
      <c r="T6886">
        <v>20</v>
      </c>
      <c r="U6886">
        <v>0</v>
      </c>
      <c r="V6886">
        <v>0</v>
      </c>
      <c r="W6886">
        <v>0</v>
      </c>
      <c r="X6886">
        <v>42.178400918185332</v>
      </c>
      <c r="Y6886">
        <v>0</v>
      </c>
      <c r="Z6886">
        <v>47.383307778618537</v>
      </c>
      <c r="AA6886">
        <v>0</v>
      </c>
      <c r="AB6886">
        <v>16.975598397450241</v>
      </c>
      <c r="AC6886">
        <v>0</v>
      </c>
      <c r="AD6886">
        <v>0</v>
      </c>
      <c r="AE6886">
        <v>106.5373070942541</v>
      </c>
    </row>
    <row r="6887" spans="1:31" x14ac:dyDescent="0.25">
      <c r="A6887">
        <v>2357448</v>
      </c>
      <c r="B6887">
        <v>1</v>
      </c>
      <c r="C6887" t="s">
        <v>81</v>
      </c>
      <c r="D6887" t="s">
        <v>128</v>
      </c>
      <c r="E6887" t="s">
        <v>148</v>
      </c>
      <c r="F6887" t="s">
        <v>19634</v>
      </c>
      <c r="G6887" t="s">
        <v>240</v>
      </c>
      <c r="H6887" t="s">
        <v>151</v>
      </c>
      <c r="I6887" t="s">
        <v>136</v>
      </c>
      <c r="J6887" t="s">
        <v>137</v>
      </c>
      <c r="K6887" t="s">
        <v>138</v>
      </c>
      <c r="L6887" t="s">
        <v>19635</v>
      </c>
      <c r="M6887" t="s">
        <v>19636</v>
      </c>
      <c r="N6887">
        <v>1.600833333</v>
      </c>
      <c r="O6887">
        <v>0</v>
      </c>
      <c r="P6887">
        <v>9</v>
      </c>
      <c r="Q6887">
        <v>0</v>
      </c>
      <c r="R6887">
        <v>0</v>
      </c>
      <c r="S6887">
        <v>0</v>
      </c>
      <c r="T6887">
        <v>1</v>
      </c>
      <c r="U6887">
        <v>0</v>
      </c>
      <c r="V6887">
        <v>0</v>
      </c>
      <c r="W6887">
        <v>0</v>
      </c>
      <c r="X6887">
        <v>3.8358432155215363</v>
      </c>
      <c r="Y6887">
        <v>0</v>
      </c>
      <c r="Z6887">
        <v>0</v>
      </c>
      <c r="AA6887">
        <v>0</v>
      </c>
      <c r="AB6887">
        <v>3.2833664192546386</v>
      </c>
      <c r="AC6887">
        <v>0</v>
      </c>
      <c r="AD6887">
        <v>0</v>
      </c>
      <c r="AE6887">
        <v>7.1192096347761744</v>
      </c>
    </row>
    <row r="6888" spans="1:31" x14ac:dyDescent="0.25">
      <c r="A6888">
        <v>2357588</v>
      </c>
      <c r="B6888">
        <v>1</v>
      </c>
      <c r="C6888" t="s">
        <v>80</v>
      </c>
      <c r="D6888" t="s">
        <v>90</v>
      </c>
      <c r="E6888" t="s">
        <v>225</v>
      </c>
      <c r="F6888" t="s">
        <v>19637</v>
      </c>
      <c r="G6888" t="s">
        <v>464</v>
      </c>
      <c r="H6888" t="s">
        <v>151</v>
      </c>
      <c r="I6888" t="s">
        <v>136</v>
      </c>
      <c r="J6888" t="s">
        <v>137</v>
      </c>
      <c r="K6888" t="s">
        <v>138</v>
      </c>
      <c r="L6888" t="s">
        <v>19638</v>
      </c>
      <c r="M6888" t="s">
        <v>19639</v>
      </c>
      <c r="N6888">
        <v>1.373888888</v>
      </c>
      <c r="O6888">
        <v>0</v>
      </c>
      <c r="P6888">
        <v>120</v>
      </c>
      <c r="Q6888">
        <v>0</v>
      </c>
      <c r="R6888">
        <v>0</v>
      </c>
      <c r="S6888">
        <v>0</v>
      </c>
      <c r="T6888">
        <v>47</v>
      </c>
      <c r="U6888">
        <v>0</v>
      </c>
      <c r="V6888">
        <v>0</v>
      </c>
      <c r="W6888">
        <v>0</v>
      </c>
      <c r="X6888">
        <v>64.757951760290581</v>
      </c>
      <c r="Y6888">
        <v>0</v>
      </c>
      <c r="Z6888">
        <v>0</v>
      </c>
      <c r="AA6888">
        <v>0</v>
      </c>
      <c r="AB6888">
        <v>80.75802026031262</v>
      </c>
      <c r="AC6888">
        <v>0</v>
      </c>
      <c r="AD6888">
        <v>0</v>
      </c>
      <c r="AE6888">
        <v>145.51597202060321</v>
      </c>
    </row>
    <row r="6889" spans="1:31" x14ac:dyDescent="0.25">
      <c r="A6889">
        <v>2357262</v>
      </c>
      <c r="B6889">
        <v>1</v>
      </c>
      <c r="C6889" t="s">
        <v>80</v>
      </c>
      <c r="D6889" t="s">
        <v>95</v>
      </c>
      <c r="E6889" t="s">
        <v>166</v>
      </c>
      <c r="F6889" t="s">
        <v>19640</v>
      </c>
      <c r="G6889" t="s">
        <v>244</v>
      </c>
      <c r="H6889" t="s">
        <v>135</v>
      </c>
      <c r="I6889" t="s">
        <v>136</v>
      </c>
      <c r="J6889" t="s">
        <v>137</v>
      </c>
      <c r="K6889" t="s">
        <v>245</v>
      </c>
      <c r="L6889" t="s">
        <v>19641</v>
      </c>
      <c r="M6889" t="s">
        <v>19642</v>
      </c>
      <c r="N6889">
        <v>4.6147222220000002</v>
      </c>
      <c r="O6889">
        <v>0</v>
      </c>
      <c r="P6889">
        <v>512</v>
      </c>
      <c r="Q6889">
        <v>0</v>
      </c>
      <c r="R6889">
        <v>0</v>
      </c>
      <c r="S6889">
        <v>0</v>
      </c>
      <c r="T6889">
        <v>1</v>
      </c>
      <c r="U6889">
        <v>0</v>
      </c>
      <c r="V6889">
        <v>0</v>
      </c>
      <c r="W6889">
        <v>0</v>
      </c>
      <c r="X6889">
        <v>469.23210473383233</v>
      </c>
      <c r="Y6889">
        <v>0</v>
      </c>
      <c r="Z6889">
        <v>0</v>
      </c>
      <c r="AA6889">
        <v>0</v>
      </c>
      <c r="AB6889">
        <v>2.0420411081055052</v>
      </c>
      <c r="AC6889">
        <v>0</v>
      </c>
      <c r="AD6889">
        <v>0</v>
      </c>
      <c r="AE6889">
        <v>471.27414584193781</v>
      </c>
    </row>
    <row r="6890" spans="1:31" x14ac:dyDescent="0.25">
      <c r="A6890">
        <v>2357239</v>
      </c>
      <c r="B6890">
        <v>1</v>
      </c>
      <c r="C6890" t="s">
        <v>80</v>
      </c>
      <c r="D6890" t="s">
        <v>104</v>
      </c>
      <c r="E6890" t="s">
        <v>154</v>
      </c>
      <c r="F6890" t="s">
        <v>19643</v>
      </c>
      <c r="G6890" t="s">
        <v>299</v>
      </c>
      <c r="H6890" t="s">
        <v>151</v>
      </c>
      <c r="I6890" t="s">
        <v>136</v>
      </c>
      <c r="J6890" t="s">
        <v>137</v>
      </c>
      <c r="K6890" t="s">
        <v>138</v>
      </c>
      <c r="L6890" t="s">
        <v>19644</v>
      </c>
      <c r="M6890" t="s">
        <v>19645</v>
      </c>
      <c r="N6890">
        <v>2.8705555550000001</v>
      </c>
      <c r="O6890">
        <v>0</v>
      </c>
      <c r="P6890">
        <v>8</v>
      </c>
      <c r="Q6890">
        <v>0</v>
      </c>
      <c r="R6890">
        <v>5</v>
      </c>
      <c r="S6890">
        <v>0</v>
      </c>
      <c r="T6890">
        <v>20</v>
      </c>
      <c r="U6890">
        <v>0</v>
      </c>
      <c r="V6890">
        <v>0</v>
      </c>
      <c r="W6890">
        <v>0</v>
      </c>
      <c r="X6890">
        <v>6.46010977795562</v>
      </c>
      <c r="Y6890">
        <v>0</v>
      </c>
      <c r="Z6890">
        <v>184.45461161703588</v>
      </c>
      <c r="AA6890">
        <v>0</v>
      </c>
      <c r="AB6890">
        <v>46.922088487547093</v>
      </c>
      <c r="AC6890">
        <v>0</v>
      </c>
      <c r="AD6890">
        <v>0</v>
      </c>
      <c r="AE6890">
        <v>237.83680988253857</v>
      </c>
    </row>
    <row r="6891" spans="1:31" x14ac:dyDescent="0.25">
      <c r="A6891">
        <v>2357634</v>
      </c>
      <c r="B6891">
        <v>1</v>
      </c>
      <c r="C6891" t="s">
        <v>80</v>
      </c>
      <c r="D6891" t="s">
        <v>97</v>
      </c>
      <c r="E6891" t="s">
        <v>148</v>
      </c>
      <c r="F6891" t="s">
        <v>19646</v>
      </c>
      <c r="G6891" t="s">
        <v>160</v>
      </c>
      <c r="H6891" t="s">
        <v>151</v>
      </c>
      <c r="I6891" t="s">
        <v>136</v>
      </c>
      <c r="J6891" t="s">
        <v>137</v>
      </c>
      <c r="K6891" t="s">
        <v>138</v>
      </c>
      <c r="L6891" t="s">
        <v>19647</v>
      </c>
      <c r="M6891" t="s">
        <v>19648</v>
      </c>
      <c r="N6891">
        <v>1.4013888880000001</v>
      </c>
      <c r="O6891">
        <v>0</v>
      </c>
      <c r="P6891">
        <v>1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0.40852213644412777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0.40852213644412777</v>
      </c>
    </row>
    <row r="6892" spans="1:31" x14ac:dyDescent="0.25">
      <c r="A6892">
        <v>2357442</v>
      </c>
      <c r="B6892">
        <v>1</v>
      </c>
      <c r="C6892" t="s">
        <v>81</v>
      </c>
      <c r="D6892" t="s">
        <v>123</v>
      </c>
      <c r="E6892" t="s">
        <v>132</v>
      </c>
      <c r="F6892" t="s">
        <v>19649</v>
      </c>
      <c r="G6892" t="s">
        <v>142</v>
      </c>
      <c r="H6892" t="s">
        <v>135</v>
      </c>
      <c r="I6892" t="s">
        <v>136</v>
      </c>
      <c r="J6892" t="s">
        <v>137</v>
      </c>
      <c r="K6892" t="s">
        <v>138</v>
      </c>
      <c r="L6892" t="s">
        <v>19650</v>
      </c>
      <c r="M6892" t="s">
        <v>19651</v>
      </c>
      <c r="N6892">
        <v>0.58499999999999996</v>
      </c>
      <c r="O6892">
        <v>0</v>
      </c>
      <c r="P6892">
        <v>22</v>
      </c>
      <c r="Q6892">
        <v>0</v>
      </c>
      <c r="R6892">
        <v>3</v>
      </c>
      <c r="S6892">
        <v>0</v>
      </c>
      <c r="T6892">
        <v>2</v>
      </c>
      <c r="U6892">
        <v>0</v>
      </c>
      <c r="V6892">
        <v>0</v>
      </c>
      <c r="W6892">
        <v>0</v>
      </c>
      <c r="X6892">
        <v>3.3567101758312194</v>
      </c>
      <c r="Y6892">
        <v>0</v>
      </c>
      <c r="Z6892">
        <v>2.3922085122754653</v>
      </c>
      <c r="AA6892">
        <v>0</v>
      </c>
      <c r="AB6892">
        <v>5.3155538426015996</v>
      </c>
      <c r="AC6892">
        <v>0</v>
      </c>
      <c r="AD6892">
        <v>0</v>
      </c>
      <c r="AE6892">
        <v>11.064472530708283</v>
      </c>
    </row>
    <row r="6893" spans="1:31" x14ac:dyDescent="0.25">
      <c r="A6893">
        <v>2357594</v>
      </c>
      <c r="B6893">
        <v>1</v>
      </c>
      <c r="C6893" t="s">
        <v>80</v>
      </c>
      <c r="D6893" t="s">
        <v>88</v>
      </c>
      <c r="E6893" t="s">
        <v>132</v>
      </c>
      <c r="F6893" t="s">
        <v>19652</v>
      </c>
      <c r="G6893" t="s">
        <v>168</v>
      </c>
      <c r="H6893" t="s">
        <v>135</v>
      </c>
      <c r="I6893" t="s">
        <v>136</v>
      </c>
      <c r="J6893" t="s">
        <v>137</v>
      </c>
      <c r="K6893" t="s">
        <v>138</v>
      </c>
      <c r="L6893" t="s">
        <v>19653</v>
      </c>
      <c r="M6893" t="s">
        <v>19654</v>
      </c>
      <c r="N6893">
        <v>0.42</v>
      </c>
      <c r="O6893">
        <v>0</v>
      </c>
      <c r="P6893">
        <v>4275</v>
      </c>
      <c r="Q6893">
        <v>0</v>
      </c>
      <c r="R6893">
        <v>1</v>
      </c>
      <c r="S6893">
        <v>1</v>
      </c>
      <c r="T6893">
        <v>635</v>
      </c>
      <c r="U6893">
        <v>0</v>
      </c>
      <c r="V6893">
        <v>7</v>
      </c>
      <c r="W6893">
        <v>0</v>
      </c>
      <c r="X6893">
        <v>686.70032974583864</v>
      </c>
      <c r="Y6893">
        <v>0</v>
      </c>
      <c r="Z6893">
        <v>9.7858522016666689E-3</v>
      </c>
      <c r="AA6893">
        <v>7.1731311224823564</v>
      </c>
      <c r="AB6893">
        <v>395.15676575019432</v>
      </c>
      <c r="AC6893">
        <v>0</v>
      </c>
      <c r="AD6893">
        <v>10.384654511783902</v>
      </c>
      <c r="AE6893">
        <v>1099.4246669825009</v>
      </c>
    </row>
    <row r="6894" spans="1:31" x14ac:dyDescent="0.25">
      <c r="A6894">
        <v>2357402</v>
      </c>
      <c r="B6894">
        <v>1</v>
      </c>
      <c r="C6894" t="s">
        <v>81</v>
      </c>
      <c r="D6894" t="s">
        <v>112</v>
      </c>
      <c r="E6894" t="s">
        <v>166</v>
      </c>
      <c r="F6894" t="s">
        <v>19655</v>
      </c>
      <c r="G6894" t="s">
        <v>168</v>
      </c>
      <c r="H6894" t="s">
        <v>135</v>
      </c>
      <c r="I6894" t="s">
        <v>136</v>
      </c>
      <c r="J6894" t="s">
        <v>137</v>
      </c>
      <c r="K6894" t="s">
        <v>138</v>
      </c>
      <c r="L6894" t="s">
        <v>19656</v>
      </c>
      <c r="M6894" t="s">
        <v>19657</v>
      </c>
      <c r="N6894">
        <v>2.176666666</v>
      </c>
      <c r="O6894">
        <v>0</v>
      </c>
      <c r="P6894">
        <v>0</v>
      </c>
      <c r="Q6894">
        <v>0</v>
      </c>
      <c r="R6894">
        <v>0</v>
      </c>
      <c r="S6894">
        <v>2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644.05195235929841</v>
      </c>
      <c r="AB6894">
        <v>0</v>
      </c>
      <c r="AC6894">
        <v>0</v>
      </c>
      <c r="AD6894">
        <v>0</v>
      </c>
      <c r="AE6894">
        <v>644.05195235929841</v>
      </c>
    </row>
    <row r="6895" spans="1:31" x14ac:dyDescent="0.25">
      <c r="A6895">
        <v>2357302</v>
      </c>
      <c r="B6895">
        <v>1</v>
      </c>
      <c r="C6895" t="s">
        <v>80</v>
      </c>
      <c r="D6895" t="s">
        <v>84</v>
      </c>
      <c r="E6895" t="s">
        <v>225</v>
      </c>
      <c r="F6895" t="s">
        <v>19658</v>
      </c>
      <c r="G6895" t="s">
        <v>252</v>
      </c>
      <c r="H6895" t="s">
        <v>151</v>
      </c>
      <c r="I6895" t="s">
        <v>136</v>
      </c>
      <c r="J6895" t="s">
        <v>137</v>
      </c>
      <c r="K6895" t="s">
        <v>245</v>
      </c>
      <c r="L6895" t="s">
        <v>19659</v>
      </c>
      <c r="M6895" t="s">
        <v>19660</v>
      </c>
      <c r="N6895">
        <v>4.5186111110000002</v>
      </c>
      <c r="O6895">
        <v>0</v>
      </c>
      <c r="P6895">
        <v>9</v>
      </c>
      <c r="Q6895">
        <v>0</v>
      </c>
      <c r="R6895">
        <v>0</v>
      </c>
      <c r="S6895">
        <v>0</v>
      </c>
      <c r="T6895">
        <v>14</v>
      </c>
      <c r="U6895">
        <v>0</v>
      </c>
      <c r="V6895">
        <v>0</v>
      </c>
      <c r="W6895">
        <v>0</v>
      </c>
      <c r="X6895">
        <v>8.0069434895109275</v>
      </c>
      <c r="Y6895">
        <v>0</v>
      </c>
      <c r="Z6895">
        <v>0</v>
      </c>
      <c r="AA6895">
        <v>0</v>
      </c>
      <c r="AB6895">
        <v>100.06723967601475</v>
      </c>
      <c r="AC6895">
        <v>0</v>
      </c>
      <c r="AD6895">
        <v>0</v>
      </c>
      <c r="AE6895">
        <v>108.07418316552568</v>
      </c>
    </row>
    <row r="6896" spans="1:31" x14ac:dyDescent="0.25">
      <c r="A6896">
        <v>2357531</v>
      </c>
      <c r="B6896">
        <v>1</v>
      </c>
      <c r="C6896" t="s">
        <v>81</v>
      </c>
      <c r="D6896" t="s">
        <v>128</v>
      </c>
      <c r="E6896" t="s">
        <v>148</v>
      </c>
      <c r="F6896" t="s">
        <v>19661</v>
      </c>
      <c r="G6896" t="s">
        <v>240</v>
      </c>
      <c r="H6896" t="s">
        <v>151</v>
      </c>
      <c r="I6896" t="s">
        <v>136</v>
      </c>
      <c r="J6896" t="s">
        <v>137</v>
      </c>
      <c r="K6896" t="s">
        <v>138</v>
      </c>
      <c r="L6896" t="s">
        <v>19662</v>
      </c>
      <c r="M6896" t="s">
        <v>19663</v>
      </c>
      <c r="N6896">
        <v>0.9425</v>
      </c>
      <c r="O6896">
        <v>0</v>
      </c>
      <c r="P6896">
        <v>5</v>
      </c>
      <c r="Q6896">
        <v>0</v>
      </c>
      <c r="R6896">
        <v>0</v>
      </c>
      <c r="S6896">
        <v>0</v>
      </c>
      <c r="T6896">
        <v>2</v>
      </c>
      <c r="U6896">
        <v>0</v>
      </c>
      <c r="V6896">
        <v>0</v>
      </c>
      <c r="W6896">
        <v>0</v>
      </c>
      <c r="X6896">
        <v>0.91357070357765335</v>
      </c>
      <c r="Y6896">
        <v>0</v>
      </c>
      <c r="Z6896">
        <v>0</v>
      </c>
      <c r="AA6896">
        <v>0</v>
      </c>
      <c r="AB6896">
        <v>7.2185934144696665E-2</v>
      </c>
      <c r="AC6896">
        <v>0</v>
      </c>
      <c r="AD6896">
        <v>0</v>
      </c>
      <c r="AE6896">
        <v>0.98575663772235</v>
      </c>
    </row>
    <row r="6897" spans="1:31" x14ac:dyDescent="0.25">
      <c r="A6897">
        <v>2357319</v>
      </c>
      <c r="B6897">
        <v>1</v>
      </c>
      <c r="C6897" t="s">
        <v>80</v>
      </c>
      <c r="D6897" t="s">
        <v>105</v>
      </c>
      <c r="E6897" t="s">
        <v>154</v>
      </c>
      <c r="F6897" t="s">
        <v>19664</v>
      </c>
      <c r="G6897" t="s">
        <v>252</v>
      </c>
      <c r="H6897" t="s">
        <v>151</v>
      </c>
      <c r="I6897" t="s">
        <v>136</v>
      </c>
      <c r="J6897" t="s">
        <v>137</v>
      </c>
      <c r="K6897" t="s">
        <v>245</v>
      </c>
      <c r="L6897" t="s">
        <v>19665</v>
      </c>
      <c r="M6897" t="s">
        <v>19666</v>
      </c>
      <c r="N6897">
        <v>1.190833333</v>
      </c>
      <c r="O6897">
        <v>0</v>
      </c>
      <c r="P6897">
        <v>832</v>
      </c>
      <c r="Q6897">
        <v>0</v>
      </c>
      <c r="R6897">
        <v>0</v>
      </c>
      <c r="S6897">
        <v>0</v>
      </c>
      <c r="T6897">
        <v>14</v>
      </c>
      <c r="U6897">
        <v>0</v>
      </c>
      <c r="V6897">
        <v>0</v>
      </c>
      <c r="W6897">
        <v>0</v>
      </c>
      <c r="X6897">
        <v>298.04605777007248</v>
      </c>
      <c r="Y6897">
        <v>0</v>
      </c>
      <c r="Z6897">
        <v>0</v>
      </c>
      <c r="AA6897">
        <v>0</v>
      </c>
      <c r="AB6897">
        <v>38.241435885167746</v>
      </c>
      <c r="AC6897">
        <v>0</v>
      </c>
      <c r="AD6897">
        <v>0</v>
      </c>
      <c r="AE6897">
        <v>336.28749365524021</v>
      </c>
    </row>
    <row r="6898" spans="1:31" x14ac:dyDescent="0.25">
      <c r="A6898">
        <v>2357505</v>
      </c>
      <c r="B6898">
        <v>1</v>
      </c>
      <c r="C6898" t="s">
        <v>80</v>
      </c>
      <c r="D6898" t="s">
        <v>93</v>
      </c>
      <c r="E6898" t="s">
        <v>154</v>
      </c>
      <c r="F6898" t="s">
        <v>8024</v>
      </c>
      <c r="G6898" t="s">
        <v>299</v>
      </c>
      <c r="H6898" t="s">
        <v>151</v>
      </c>
      <c r="I6898" t="s">
        <v>136</v>
      </c>
      <c r="J6898" t="s">
        <v>137</v>
      </c>
      <c r="K6898" t="s">
        <v>138</v>
      </c>
      <c r="L6898" t="s">
        <v>19667</v>
      </c>
      <c r="M6898" t="s">
        <v>19668</v>
      </c>
      <c r="N6898">
        <v>1.8816666660000001</v>
      </c>
      <c r="O6898">
        <v>0</v>
      </c>
      <c r="P6898">
        <v>170</v>
      </c>
      <c r="Q6898">
        <v>0</v>
      </c>
      <c r="R6898">
        <v>6</v>
      </c>
      <c r="S6898">
        <v>0</v>
      </c>
      <c r="T6898">
        <v>41</v>
      </c>
      <c r="U6898">
        <v>0</v>
      </c>
      <c r="V6898">
        <v>0</v>
      </c>
      <c r="W6898">
        <v>0</v>
      </c>
      <c r="X6898">
        <v>88.590502110765001</v>
      </c>
      <c r="Y6898">
        <v>0</v>
      </c>
      <c r="Z6898">
        <v>37.336253944385739</v>
      </c>
      <c r="AA6898">
        <v>0</v>
      </c>
      <c r="AB6898">
        <v>61.25656719035026</v>
      </c>
      <c r="AC6898">
        <v>0</v>
      </c>
      <c r="AD6898">
        <v>0</v>
      </c>
      <c r="AE6898">
        <v>187.18332324550101</v>
      </c>
    </row>
    <row r="6899" spans="1:31" x14ac:dyDescent="0.25">
      <c r="A6899">
        <v>2357488</v>
      </c>
      <c r="B6899">
        <v>1</v>
      </c>
      <c r="C6899" t="s">
        <v>80</v>
      </c>
      <c r="D6899" t="s">
        <v>108</v>
      </c>
      <c r="E6899" t="s">
        <v>225</v>
      </c>
      <c r="F6899" t="s">
        <v>19669</v>
      </c>
      <c r="G6899" t="s">
        <v>219</v>
      </c>
      <c r="H6899" t="s">
        <v>151</v>
      </c>
      <c r="I6899" t="s">
        <v>136</v>
      </c>
      <c r="J6899" t="s">
        <v>137</v>
      </c>
      <c r="K6899" t="s">
        <v>138</v>
      </c>
      <c r="L6899" t="s">
        <v>19670</v>
      </c>
      <c r="M6899" t="s">
        <v>19671</v>
      </c>
      <c r="N6899">
        <v>0.92972222199999999</v>
      </c>
      <c r="O6899">
        <v>0</v>
      </c>
      <c r="P6899">
        <v>0</v>
      </c>
      <c r="Q6899">
        <v>0</v>
      </c>
      <c r="R6899">
        <v>22</v>
      </c>
      <c r="S6899">
        <v>0</v>
      </c>
      <c r="T6899">
        <v>4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58.752530832866434</v>
      </c>
      <c r="AA6899">
        <v>0</v>
      </c>
      <c r="AB6899">
        <v>9.6858879230934303</v>
      </c>
      <c r="AC6899">
        <v>0</v>
      </c>
      <c r="AD6899">
        <v>0</v>
      </c>
      <c r="AE6899">
        <v>68.438418755959859</v>
      </c>
    </row>
    <row r="6900" spans="1:31" x14ac:dyDescent="0.25">
      <c r="A6900">
        <v>2357511</v>
      </c>
      <c r="B6900">
        <v>1</v>
      </c>
      <c r="C6900" t="s">
        <v>81</v>
      </c>
      <c r="D6900" t="s">
        <v>122</v>
      </c>
      <c r="E6900" t="s">
        <v>320</v>
      </c>
      <c r="F6900" t="s">
        <v>19672</v>
      </c>
      <c r="G6900" t="s">
        <v>816</v>
      </c>
      <c r="H6900" t="s">
        <v>135</v>
      </c>
      <c r="I6900" t="s">
        <v>136</v>
      </c>
      <c r="J6900" t="s">
        <v>137</v>
      </c>
      <c r="K6900" t="s">
        <v>138</v>
      </c>
      <c r="L6900" t="s">
        <v>19673</v>
      </c>
      <c r="M6900" t="s">
        <v>19674</v>
      </c>
      <c r="N6900">
        <v>1.8944444439999999</v>
      </c>
      <c r="O6900">
        <v>26</v>
      </c>
      <c r="P6900">
        <v>1849</v>
      </c>
      <c r="Q6900">
        <v>295</v>
      </c>
      <c r="R6900">
        <v>60</v>
      </c>
      <c r="S6900">
        <v>57</v>
      </c>
      <c r="T6900">
        <v>188</v>
      </c>
      <c r="U6900">
        <v>8</v>
      </c>
      <c r="V6900">
        <v>3</v>
      </c>
      <c r="W6900">
        <v>16.662352146617938</v>
      </c>
      <c r="X6900">
        <v>598.88217364571119</v>
      </c>
      <c r="Y6900">
        <v>2141.2102293809917</v>
      </c>
      <c r="Z6900">
        <v>123.40646352378269</v>
      </c>
      <c r="AA6900">
        <v>324.33831394195704</v>
      </c>
      <c r="AB6900">
        <v>329.63596698801229</v>
      </c>
      <c r="AC6900">
        <v>619.00741213704794</v>
      </c>
      <c r="AD6900">
        <v>108.67715756688762</v>
      </c>
      <c r="AE6900">
        <v>4261.8200693310082</v>
      </c>
    </row>
    <row r="6901" spans="1:31" x14ac:dyDescent="0.25">
      <c r="A6901">
        <v>2357276</v>
      </c>
      <c r="B6901">
        <v>1</v>
      </c>
      <c r="C6901" t="s">
        <v>80</v>
      </c>
      <c r="D6901" t="s">
        <v>85</v>
      </c>
      <c r="E6901" t="s">
        <v>132</v>
      </c>
      <c r="F6901" t="s">
        <v>19579</v>
      </c>
      <c r="G6901" t="s">
        <v>168</v>
      </c>
      <c r="H6901" t="s">
        <v>135</v>
      </c>
      <c r="I6901" t="s">
        <v>136</v>
      </c>
      <c r="J6901" t="s">
        <v>137</v>
      </c>
      <c r="K6901" t="s">
        <v>138</v>
      </c>
      <c r="L6901" t="s">
        <v>19675</v>
      </c>
      <c r="M6901" t="s">
        <v>19676</v>
      </c>
      <c r="N6901">
        <v>0.84972222200000003</v>
      </c>
      <c r="O6901">
        <v>0</v>
      </c>
      <c r="P6901">
        <v>7444</v>
      </c>
      <c r="Q6901">
        <v>0</v>
      </c>
      <c r="R6901">
        <v>1</v>
      </c>
      <c r="S6901">
        <v>1</v>
      </c>
      <c r="T6901">
        <v>530</v>
      </c>
      <c r="U6901">
        <v>0</v>
      </c>
      <c r="V6901">
        <v>1</v>
      </c>
      <c r="W6901">
        <v>0</v>
      </c>
      <c r="X6901">
        <v>2220.6075026012736</v>
      </c>
      <c r="Y6901">
        <v>0</v>
      </c>
      <c r="Z6901">
        <v>1.6255574470543275</v>
      </c>
      <c r="AA6901">
        <v>8.5037103467421069</v>
      </c>
      <c r="AB6901">
        <v>667.30682543904913</v>
      </c>
      <c r="AC6901">
        <v>0</v>
      </c>
      <c r="AD6901">
        <v>9.2500208589262858</v>
      </c>
      <c r="AE6901">
        <v>2907.2936166930454</v>
      </c>
    </row>
    <row r="6902" spans="1:31" x14ac:dyDescent="0.25">
      <c r="A6902">
        <v>2357425</v>
      </c>
      <c r="B6902">
        <v>1</v>
      </c>
      <c r="C6902" t="s">
        <v>80</v>
      </c>
      <c r="D6902" t="s">
        <v>98</v>
      </c>
      <c r="E6902" t="s">
        <v>154</v>
      </c>
      <c r="F6902" t="s">
        <v>19677</v>
      </c>
      <c r="G6902" t="s">
        <v>219</v>
      </c>
      <c r="H6902" t="s">
        <v>151</v>
      </c>
      <c r="I6902" t="s">
        <v>136</v>
      </c>
      <c r="J6902" t="s">
        <v>137</v>
      </c>
      <c r="K6902" t="s">
        <v>138</v>
      </c>
      <c r="L6902" t="s">
        <v>19678</v>
      </c>
      <c r="M6902" t="s">
        <v>19679</v>
      </c>
      <c r="N6902">
        <v>0.93944444400000005</v>
      </c>
      <c r="O6902">
        <v>0</v>
      </c>
      <c r="P6902">
        <v>0</v>
      </c>
      <c r="Q6902">
        <v>0</v>
      </c>
      <c r="R6902">
        <v>1</v>
      </c>
      <c r="S6902">
        <v>0</v>
      </c>
      <c r="T6902">
        <v>2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5.0289726084104505</v>
      </c>
      <c r="AA6902">
        <v>0</v>
      </c>
      <c r="AB6902">
        <v>28.07152386482732</v>
      </c>
      <c r="AC6902">
        <v>0</v>
      </c>
      <c r="AD6902">
        <v>0</v>
      </c>
      <c r="AE6902">
        <v>33.100496473237769</v>
      </c>
    </row>
    <row r="6903" spans="1:31" x14ac:dyDescent="0.25">
      <c r="A6903">
        <v>2357637</v>
      </c>
      <c r="B6903">
        <v>1</v>
      </c>
      <c r="C6903" t="s">
        <v>80</v>
      </c>
      <c r="D6903" t="s">
        <v>104</v>
      </c>
      <c r="E6903" t="s">
        <v>171</v>
      </c>
      <c r="F6903" t="s">
        <v>19680</v>
      </c>
      <c r="G6903" t="s">
        <v>168</v>
      </c>
      <c r="H6903" t="s">
        <v>135</v>
      </c>
      <c r="I6903" t="s">
        <v>136</v>
      </c>
      <c r="J6903" t="s">
        <v>137</v>
      </c>
      <c r="K6903" t="s">
        <v>138</v>
      </c>
      <c r="L6903" t="s">
        <v>19681</v>
      </c>
      <c r="M6903" t="s">
        <v>19682</v>
      </c>
      <c r="N6903">
        <v>1.2949999999999999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1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234.339802205936</v>
      </c>
      <c r="AD6903">
        <v>0</v>
      </c>
      <c r="AE6903">
        <v>234.339802205936</v>
      </c>
    </row>
    <row r="6904" spans="1:31" x14ac:dyDescent="0.25">
      <c r="A6904">
        <v>2357305</v>
      </c>
      <c r="B6904">
        <v>1</v>
      </c>
      <c r="C6904" t="s">
        <v>80</v>
      </c>
      <c r="D6904" t="s">
        <v>110</v>
      </c>
      <c r="E6904" t="s">
        <v>225</v>
      </c>
      <c r="F6904" t="s">
        <v>11215</v>
      </c>
      <c r="G6904" t="s">
        <v>156</v>
      </c>
      <c r="H6904" t="s">
        <v>151</v>
      </c>
      <c r="I6904" t="s">
        <v>136</v>
      </c>
      <c r="J6904" t="s">
        <v>137</v>
      </c>
      <c r="K6904" t="s">
        <v>138</v>
      </c>
      <c r="L6904" t="s">
        <v>19683</v>
      </c>
      <c r="M6904" t="s">
        <v>19684</v>
      </c>
      <c r="N6904">
        <v>0.50833333300000005</v>
      </c>
      <c r="O6904">
        <v>0</v>
      </c>
      <c r="P6904">
        <v>32</v>
      </c>
      <c r="Q6904">
        <v>0</v>
      </c>
      <c r="R6904">
        <v>0</v>
      </c>
      <c r="S6904">
        <v>0</v>
      </c>
      <c r="T6904">
        <v>6</v>
      </c>
      <c r="U6904">
        <v>0</v>
      </c>
      <c r="V6904">
        <v>0</v>
      </c>
      <c r="W6904">
        <v>0</v>
      </c>
      <c r="X6904">
        <v>9.736499723162785</v>
      </c>
      <c r="Y6904">
        <v>0</v>
      </c>
      <c r="Z6904">
        <v>0</v>
      </c>
      <c r="AA6904">
        <v>0</v>
      </c>
      <c r="AB6904">
        <v>1.4448087717816001</v>
      </c>
      <c r="AC6904">
        <v>0</v>
      </c>
      <c r="AD6904">
        <v>0</v>
      </c>
      <c r="AE6904">
        <v>11.181308494944386</v>
      </c>
    </row>
    <row r="6905" spans="1:31" x14ac:dyDescent="0.25">
      <c r="A6905">
        <v>2357660</v>
      </c>
      <c r="B6905">
        <v>1</v>
      </c>
      <c r="C6905" t="s">
        <v>81</v>
      </c>
      <c r="D6905" t="s">
        <v>122</v>
      </c>
      <c r="E6905" t="s">
        <v>166</v>
      </c>
      <c r="F6905" t="s">
        <v>19685</v>
      </c>
      <c r="G6905" t="s">
        <v>1503</v>
      </c>
      <c r="H6905" t="s">
        <v>135</v>
      </c>
      <c r="I6905" t="s">
        <v>136</v>
      </c>
      <c r="J6905" t="s">
        <v>5</v>
      </c>
      <c r="K6905" t="s">
        <v>138</v>
      </c>
      <c r="L6905" t="s">
        <v>19686</v>
      </c>
      <c r="M6905" t="s">
        <v>19687</v>
      </c>
      <c r="N6905">
        <v>14.810555555000001</v>
      </c>
      <c r="O6905">
        <v>0</v>
      </c>
      <c r="P6905">
        <v>0</v>
      </c>
      <c r="Q6905">
        <v>1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194.4521773271905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194.4521773271905</v>
      </c>
    </row>
    <row r="6906" spans="1:31" x14ac:dyDescent="0.25">
      <c r="A6906">
        <v>2357311</v>
      </c>
      <c r="B6906">
        <v>1</v>
      </c>
      <c r="C6906" t="s">
        <v>81</v>
      </c>
      <c r="D6906" t="s">
        <v>116</v>
      </c>
      <c r="E6906" t="s">
        <v>154</v>
      </c>
      <c r="F6906" t="s">
        <v>19688</v>
      </c>
      <c r="G6906" t="s">
        <v>252</v>
      </c>
      <c r="H6906" t="s">
        <v>151</v>
      </c>
      <c r="I6906" t="s">
        <v>136</v>
      </c>
      <c r="J6906" t="s">
        <v>137</v>
      </c>
      <c r="K6906" t="s">
        <v>245</v>
      </c>
      <c r="L6906" t="s">
        <v>19689</v>
      </c>
      <c r="M6906" t="s">
        <v>19690</v>
      </c>
      <c r="N6906">
        <v>8.0697222219999993</v>
      </c>
      <c r="O6906">
        <v>0</v>
      </c>
      <c r="P6906">
        <v>76</v>
      </c>
      <c r="Q6906">
        <v>0</v>
      </c>
      <c r="R6906">
        <v>0</v>
      </c>
      <c r="S6906">
        <v>0</v>
      </c>
      <c r="T6906">
        <v>1</v>
      </c>
      <c r="U6906">
        <v>0</v>
      </c>
      <c r="V6906">
        <v>0</v>
      </c>
      <c r="W6906">
        <v>0</v>
      </c>
      <c r="X6906">
        <v>46.029291767935696</v>
      </c>
      <c r="Y6906">
        <v>0</v>
      </c>
      <c r="Z6906">
        <v>0</v>
      </c>
      <c r="AA6906">
        <v>0</v>
      </c>
      <c r="AB6906">
        <v>16.530685350528969</v>
      </c>
      <c r="AC6906">
        <v>0</v>
      </c>
      <c r="AD6906">
        <v>0</v>
      </c>
      <c r="AE6906">
        <v>62.559977118464666</v>
      </c>
    </row>
    <row r="6907" spans="1:31" x14ac:dyDescent="0.25">
      <c r="A6907">
        <v>2357351</v>
      </c>
      <c r="B6907">
        <v>1</v>
      </c>
      <c r="C6907" t="s">
        <v>80</v>
      </c>
      <c r="D6907" t="s">
        <v>103</v>
      </c>
      <c r="E6907" t="s">
        <v>132</v>
      </c>
      <c r="F6907" t="s">
        <v>19691</v>
      </c>
      <c r="G6907" t="s">
        <v>142</v>
      </c>
      <c r="H6907" t="s">
        <v>135</v>
      </c>
      <c r="I6907" t="s">
        <v>136</v>
      </c>
      <c r="J6907" t="s">
        <v>137</v>
      </c>
      <c r="K6907" t="s">
        <v>138</v>
      </c>
      <c r="L6907" t="s">
        <v>19692</v>
      </c>
      <c r="M6907" t="s">
        <v>19693</v>
      </c>
      <c r="N6907">
        <v>1.680555555</v>
      </c>
      <c r="O6907">
        <v>0</v>
      </c>
      <c r="P6907">
        <v>55</v>
      </c>
      <c r="Q6907">
        <v>0</v>
      </c>
      <c r="R6907">
        <v>4</v>
      </c>
      <c r="S6907">
        <v>0</v>
      </c>
      <c r="T6907">
        <v>4</v>
      </c>
      <c r="U6907">
        <v>0</v>
      </c>
      <c r="V6907">
        <v>0</v>
      </c>
      <c r="W6907">
        <v>0</v>
      </c>
      <c r="X6907">
        <v>43.233045149176185</v>
      </c>
      <c r="Y6907">
        <v>0</v>
      </c>
      <c r="Z6907">
        <v>16.3901025450192</v>
      </c>
      <c r="AA6907">
        <v>0</v>
      </c>
      <c r="AB6907">
        <v>5.1145964854657882</v>
      </c>
      <c r="AC6907">
        <v>0</v>
      </c>
      <c r="AD6907">
        <v>0</v>
      </c>
      <c r="AE6907">
        <v>64.737744179661163</v>
      </c>
    </row>
    <row r="6908" spans="1:31" x14ac:dyDescent="0.25">
      <c r="A6908">
        <v>2357597</v>
      </c>
      <c r="B6908">
        <v>1</v>
      </c>
      <c r="C6908" t="s">
        <v>80</v>
      </c>
      <c r="D6908" t="s">
        <v>96</v>
      </c>
      <c r="E6908" t="s">
        <v>148</v>
      </c>
      <c r="F6908" t="s">
        <v>19694</v>
      </c>
      <c r="G6908" t="s">
        <v>240</v>
      </c>
      <c r="H6908" t="s">
        <v>151</v>
      </c>
      <c r="I6908" t="s">
        <v>136</v>
      </c>
      <c r="J6908" t="s">
        <v>137</v>
      </c>
      <c r="K6908" t="s">
        <v>138</v>
      </c>
      <c r="L6908" t="s">
        <v>19695</v>
      </c>
      <c r="M6908" t="s">
        <v>19696</v>
      </c>
      <c r="N6908">
        <v>1.8719444439999999</v>
      </c>
      <c r="O6908">
        <v>0</v>
      </c>
      <c r="P6908">
        <v>1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1.4479392999394869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1.4479392999394869</v>
      </c>
    </row>
    <row r="6909" spans="1:31" x14ac:dyDescent="0.25">
      <c r="A6909">
        <v>2357248</v>
      </c>
      <c r="B6909">
        <v>1</v>
      </c>
      <c r="C6909" t="s">
        <v>80</v>
      </c>
      <c r="D6909" t="s">
        <v>103</v>
      </c>
      <c r="E6909" t="s">
        <v>166</v>
      </c>
      <c r="F6909" t="s">
        <v>12397</v>
      </c>
      <c r="G6909" t="s">
        <v>168</v>
      </c>
      <c r="H6909" t="s">
        <v>135</v>
      </c>
      <c r="I6909" t="s">
        <v>136</v>
      </c>
      <c r="J6909" t="s">
        <v>137</v>
      </c>
      <c r="K6909" t="s">
        <v>138</v>
      </c>
      <c r="L6909" t="s">
        <v>19697</v>
      </c>
      <c r="M6909" t="s">
        <v>19698</v>
      </c>
      <c r="N6909">
        <v>0.55000000000000004</v>
      </c>
      <c r="O6909">
        <v>1</v>
      </c>
      <c r="P6909">
        <v>0</v>
      </c>
      <c r="Q6909">
        <v>1</v>
      </c>
      <c r="R6909">
        <v>10</v>
      </c>
      <c r="S6909">
        <v>6</v>
      </c>
      <c r="T6909">
        <v>4</v>
      </c>
      <c r="U6909">
        <v>5</v>
      </c>
      <c r="V6909">
        <v>1</v>
      </c>
      <c r="W6909">
        <v>0.61877913468800017</v>
      </c>
      <c r="X6909">
        <v>0</v>
      </c>
      <c r="Y6909">
        <v>249.48158068230981</v>
      </c>
      <c r="Z6909">
        <v>16.367380973186101</v>
      </c>
      <c r="AA6909">
        <v>9.1123815480851995</v>
      </c>
      <c r="AB6909">
        <v>5.4139232229588004</v>
      </c>
      <c r="AC6909">
        <v>695.32025733000216</v>
      </c>
      <c r="AD6909">
        <v>36.332280182698504</v>
      </c>
      <c r="AE6909">
        <v>1012.6465830739286</v>
      </c>
    </row>
    <row r="6910" spans="1:31" x14ac:dyDescent="0.25">
      <c r="A6910">
        <v>2357577</v>
      </c>
      <c r="B6910">
        <v>1</v>
      </c>
      <c r="C6910" t="s">
        <v>81</v>
      </c>
      <c r="D6910" t="s">
        <v>122</v>
      </c>
      <c r="E6910" t="s">
        <v>132</v>
      </c>
      <c r="F6910" t="s">
        <v>19699</v>
      </c>
      <c r="G6910" t="s">
        <v>1503</v>
      </c>
      <c r="H6910" t="s">
        <v>135</v>
      </c>
      <c r="I6910" t="s">
        <v>136</v>
      </c>
      <c r="J6910" t="s">
        <v>137</v>
      </c>
      <c r="K6910" t="s">
        <v>138</v>
      </c>
      <c r="L6910" t="s">
        <v>19700</v>
      </c>
      <c r="M6910" t="s">
        <v>19701</v>
      </c>
      <c r="N6910">
        <v>4.3819444440000002</v>
      </c>
      <c r="O6910">
        <v>1</v>
      </c>
      <c r="P6910">
        <v>33</v>
      </c>
      <c r="Q6910">
        <v>0</v>
      </c>
      <c r="R6910">
        <v>8</v>
      </c>
      <c r="S6910">
        <v>7</v>
      </c>
      <c r="T6910">
        <v>28</v>
      </c>
      <c r="U6910">
        <v>4</v>
      </c>
      <c r="V6910">
        <v>0</v>
      </c>
      <c r="W6910">
        <v>3.0348762796174014</v>
      </c>
      <c r="X6910">
        <v>31.486456887016875</v>
      </c>
      <c r="Y6910">
        <v>0</v>
      </c>
      <c r="Z6910">
        <v>6.9525758455451268</v>
      </c>
      <c r="AA6910">
        <v>77.396639554358416</v>
      </c>
      <c r="AB6910">
        <v>158.04227460624267</v>
      </c>
      <c r="AC6910">
        <v>11096.787269738092</v>
      </c>
      <c r="AD6910">
        <v>0</v>
      </c>
      <c r="AE6910">
        <v>11373.700092910873</v>
      </c>
    </row>
    <row r="6911" spans="1:31" x14ac:dyDescent="0.25">
      <c r="A6911">
        <v>2357222</v>
      </c>
      <c r="B6911">
        <v>1</v>
      </c>
      <c r="C6911" t="s">
        <v>80</v>
      </c>
      <c r="D6911" t="s">
        <v>100</v>
      </c>
      <c r="E6911" t="s">
        <v>166</v>
      </c>
      <c r="F6911" t="s">
        <v>13724</v>
      </c>
      <c r="G6911" t="s">
        <v>142</v>
      </c>
      <c r="H6911" t="s">
        <v>135</v>
      </c>
      <c r="I6911" t="s">
        <v>136</v>
      </c>
      <c r="J6911" t="s">
        <v>137</v>
      </c>
      <c r="K6911" t="s">
        <v>138</v>
      </c>
      <c r="L6911" t="s">
        <v>19702</v>
      </c>
      <c r="M6911" t="s">
        <v>19703</v>
      </c>
      <c r="N6911">
        <v>1.1200000000000001</v>
      </c>
      <c r="O6911">
        <v>1</v>
      </c>
      <c r="P6911">
        <v>1346</v>
      </c>
      <c r="Q6911">
        <v>18</v>
      </c>
      <c r="R6911">
        <v>435</v>
      </c>
      <c r="S6911">
        <v>13</v>
      </c>
      <c r="T6911">
        <v>302</v>
      </c>
      <c r="U6911">
        <v>0</v>
      </c>
      <c r="V6911">
        <v>1</v>
      </c>
      <c r="W6911">
        <v>0.92987023446272654</v>
      </c>
      <c r="X6911">
        <v>497.82184997191524</v>
      </c>
      <c r="Y6911">
        <v>421.36926546412252</v>
      </c>
      <c r="Z6911">
        <v>529.6497275787533</v>
      </c>
      <c r="AA6911">
        <v>97.335834768647672</v>
      </c>
      <c r="AB6911">
        <v>213.95316115374712</v>
      </c>
      <c r="AC6911">
        <v>0</v>
      </c>
      <c r="AD6911">
        <v>0.92619572378326342</v>
      </c>
      <c r="AE6911">
        <v>1761.9859048954315</v>
      </c>
    </row>
    <row r="6912" spans="1:31" x14ac:dyDescent="0.25">
      <c r="A6912">
        <v>2357434</v>
      </c>
      <c r="B6912">
        <v>1</v>
      </c>
      <c r="C6912" t="s">
        <v>80</v>
      </c>
      <c r="D6912" t="s">
        <v>104</v>
      </c>
      <c r="E6912" t="s">
        <v>154</v>
      </c>
      <c r="F6912" t="s">
        <v>7824</v>
      </c>
      <c r="G6912" t="s">
        <v>2703</v>
      </c>
      <c r="H6912" t="s">
        <v>151</v>
      </c>
      <c r="I6912" t="s">
        <v>136</v>
      </c>
      <c r="J6912" t="s">
        <v>137</v>
      </c>
      <c r="K6912" t="s">
        <v>138</v>
      </c>
      <c r="L6912" t="s">
        <v>19704</v>
      </c>
      <c r="M6912" t="s">
        <v>19705</v>
      </c>
      <c r="N6912">
        <v>1.0986111110000001</v>
      </c>
      <c r="O6912">
        <v>0</v>
      </c>
      <c r="P6912">
        <v>162</v>
      </c>
      <c r="Q6912">
        <v>0</v>
      </c>
      <c r="R6912">
        <v>3</v>
      </c>
      <c r="S6912">
        <v>0</v>
      </c>
      <c r="T6912">
        <v>23</v>
      </c>
      <c r="U6912">
        <v>0</v>
      </c>
      <c r="V6912">
        <v>0</v>
      </c>
      <c r="W6912">
        <v>0</v>
      </c>
      <c r="X6912">
        <v>51.293448284634074</v>
      </c>
      <c r="Y6912">
        <v>0</v>
      </c>
      <c r="Z6912">
        <v>1.1529686935645833</v>
      </c>
      <c r="AA6912">
        <v>0</v>
      </c>
      <c r="AB6912">
        <v>17.713451114693985</v>
      </c>
      <c r="AC6912">
        <v>0</v>
      </c>
      <c r="AD6912">
        <v>0</v>
      </c>
      <c r="AE6912">
        <v>70.159868092892637</v>
      </c>
    </row>
    <row r="6913" spans="1:31" x14ac:dyDescent="0.25">
      <c r="A6913">
        <v>2357414</v>
      </c>
      <c r="B6913">
        <v>1</v>
      </c>
      <c r="C6913" t="s">
        <v>80</v>
      </c>
      <c r="D6913" t="s">
        <v>103</v>
      </c>
      <c r="E6913" t="s">
        <v>154</v>
      </c>
      <c r="F6913" t="s">
        <v>19706</v>
      </c>
      <c r="G6913" t="s">
        <v>181</v>
      </c>
      <c r="H6913" t="s">
        <v>151</v>
      </c>
      <c r="I6913" t="s">
        <v>136</v>
      </c>
      <c r="J6913" t="s">
        <v>3</v>
      </c>
      <c r="K6913" t="s">
        <v>138</v>
      </c>
      <c r="L6913" t="s">
        <v>19707</v>
      </c>
      <c r="M6913" t="s">
        <v>19708</v>
      </c>
      <c r="N6913">
        <v>1.62</v>
      </c>
      <c r="O6913">
        <v>0</v>
      </c>
      <c r="P6913">
        <v>175</v>
      </c>
      <c r="Q6913">
        <v>0</v>
      </c>
      <c r="R6913">
        <v>4</v>
      </c>
      <c r="S6913">
        <v>0</v>
      </c>
      <c r="T6913">
        <v>15</v>
      </c>
      <c r="U6913">
        <v>0</v>
      </c>
      <c r="V6913">
        <v>0</v>
      </c>
      <c r="W6913">
        <v>0</v>
      </c>
      <c r="X6913">
        <v>92.839830901565762</v>
      </c>
      <c r="Y6913">
        <v>0</v>
      </c>
      <c r="Z6913">
        <v>21.820611560813877</v>
      </c>
      <c r="AA6913">
        <v>0</v>
      </c>
      <c r="AB6913">
        <v>31.300682885072202</v>
      </c>
      <c r="AC6913">
        <v>0</v>
      </c>
      <c r="AD6913">
        <v>0</v>
      </c>
      <c r="AE6913">
        <v>145.96112534745183</v>
      </c>
    </row>
    <row r="6914" spans="1:31" x14ac:dyDescent="0.25">
      <c r="A6914">
        <v>2357265</v>
      </c>
      <c r="B6914">
        <v>1</v>
      </c>
      <c r="C6914" t="s">
        <v>80</v>
      </c>
      <c r="D6914" t="s">
        <v>95</v>
      </c>
      <c r="E6914" t="s">
        <v>166</v>
      </c>
      <c r="F6914" t="s">
        <v>19709</v>
      </c>
      <c r="G6914" t="s">
        <v>244</v>
      </c>
      <c r="H6914" t="s">
        <v>135</v>
      </c>
      <c r="I6914" t="s">
        <v>136</v>
      </c>
      <c r="J6914" t="s">
        <v>137</v>
      </c>
      <c r="K6914" t="s">
        <v>245</v>
      </c>
      <c r="L6914" t="s">
        <v>19710</v>
      </c>
      <c r="M6914" t="s">
        <v>19711</v>
      </c>
      <c r="N6914">
        <v>8.2316666660000006</v>
      </c>
      <c r="O6914">
        <v>1</v>
      </c>
      <c r="P6914">
        <v>1687</v>
      </c>
      <c r="Q6914">
        <v>3</v>
      </c>
      <c r="R6914">
        <v>0</v>
      </c>
      <c r="S6914">
        <v>6</v>
      </c>
      <c r="T6914">
        <v>138</v>
      </c>
      <c r="U6914">
        <v>0</v>
      </c>
      <c r="V6914">
        <v>0</v>
      </c>
      <c r="W6914">
        <v>3.7655543666963829</v>
      </c>
      <c r="X6914">
        <v>4376.9522293554937</v>
      </c>
      <c r="Y6914">
        <v>40.18359054313138</v>
      </c>
      <c r="Z6914">
        <v>0</v>
      </c>
      <c r="AA6914">
        <v>2044.4554251126747</v>
      </c>
      <c r="AB6914">
        <v>12576.039343468692</v>
      </c>
      <c r="AC6914">
        <v>0</v>
      </c>
      <c r="AD6914">
        <v>0</v>
      </c>
      <c r="AE6914">
        <v>19041.396142846686</v>
      </c>
    </row>
    <row r="6915" spans="1:31" x14ac:dyDescent="0.25">
      <c r="A6915">
        <v>2357371</v>
      </c>
      <c r="B6915">
        <v>1</v>
      </c>
      <c r="C6915" t="s">
        <v>81</v>
      </c>
      <c r="D6915" t="s">
        <v>118</v>
      </c>
      <c r="E6915" t="s">
        <v>148</v>
      </c>
      <c r="F6915" t="s">
        <v>19712</v>
      </c>
      <c r="G6915" t="s">
        <v>160</v>
      </c>
      <c r="H6915" t="s">
        <v>151</v>
      </c>
      <c r="I6915" t="s">
        <v>136</v>
      </c>
      <c r="J6915" t="s">
        <v>137</v>
      </c>
      <c r="K6915" t="s">
        <v>138</v>
      </c>
      <c r="L6915" t="s">
        <v>19713</v>
      </c>
      <c r="M6915" t="s">
        <v>19714</v>
      </c>
      <c r="N6915">
        <v>2.0747222220000001</v>
      </c>
      <c r="O6915">
        <v>0</v>
      </c>
      <c r="P6915">
        <v>13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6.1043794500301534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6.1043794500301534</v>
      </c>
    </row>
    <row r="6916" spans="1:31" x14ac:dyDescent="0.25">
      <c r="A6916">
        <v>2357477</v>
      </c>
      <c r="B6916">
        <v>1</v>
      </c>
      <c r="C6916" t="s">
        <v>80</v>
      </c>
      <c r="D6916" t="s">
        <v>94</v>
      </c>
      <c r="E6916" t="s">
        <v>225</v>
      </c>
      <c r="F6916" t="s">
        <v>19715</v>
      </c>
      <c r="G6916" t="s">
        <v>156</v>
      </c>
      <c r="H6916" t="s">
        <v>151</v>
      </c>
      <c r="I6916" t="s">
        <v>136</v>
      </c>
      <c r="J6916" t="s">
        <v>137</v>
      </c>
      <c r="K6916" t="s">
        <v>138</v>
      </c>
      <c r="L6916" t="s">
        <v>19716</v>
      </c>
      <c r="M6916" t="s">
        <v>19717</v>
      </c>
      <c r="N6916">
        <v>0.72305555499999996</v>
      </c>
      <c r="O6916">
        <v>0</v>
      </c>
      <c r="P6916">
        <v>95</v>
      </c>
      <c r="Q6916">
        <v>0</v>
      </c>
      <c r="R6916">
        <v>0</v>
      </c>
      <c r="S6916">
        <v>0</v>
      </c>
      <c r="T6916">
        <v>19</v>
      </c>
      <c r="U6916">
        <v>0</v>
      </c>
      <c r="V6916">
        <v>0</v>
      </c>
      <c r="W6916">
        <v>0</v>
      </c>
      <c r="X6916">
        <v>15.919142909004456</v>
      </c>
      <c r="Y6916">
        <v>0</v>
      </c>
      <c r="Z6916">
        <v>0</v>
      </c>
      <c r="AA6916">
        <v>0</v>
      </c>
      <c r="AB6916">
        <v>2.7273558155814697</v>
      </c>
      <c r="AC6916">
        <v>0</v>
      </c>
      <c r="AD6916">
        <v>0</v>
      </c>
      <c r="AE6916">
        <v>18.646498724585925</v>
      </c>
    </row>
    <row r="6917" spans="1:31" x14ac:dyDescent="0.25">
      <c r="A6917">
        <v>2357514</v>
      </c>
      <c r="B6917">
        <v>1</v>
      </c>
      <c r="C6917" t="s">
        <v>80</v>
      </c>
      <c r="D6917" t="s">
        <v>100</v>
      </c>
      <c r="E6917" t="s">
        <v>225</v>
      </c>
      <c r="F6917" t="s">
        <v>19718</v>
      </c>
      <c r="G6917" t="s">
        <v>219</v>
      </c>
      <c r="H6917" t="s">
        <v>151</v>
      </c>
      <c r="I6917" t="s">
        <v>136</v>
      </c>
      <c r="J6917" t="s">
        <v>137</v>
      </c>
      <c r="K6917" t="s">
        <v>138</v>
      </c>
      <c r="L6917" t="s">
        <v>19719</v>
      </c>
      <c r="M6917" t="s">
        <v>19720</v>
      </c>
      <c r="N6917">
        <v>2.0613888880000002</v>
      </c>
      <c r="O6917">
        <v>0</v>
      </c>
      <c r="P6917">
        <v>9</v>
      </c>
      <c r="Q6917">
        <v>0</v>
      </c>
      <c r="R6917">
        <v>1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5.8933928296243341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5.8933928296243341</v>
      </c>
    </row>
    <row r="6918" spans="1:31" x14ac:dyDescent="0.25">
      <c r="A6918">
        <v>2357328</v>
      </c>
      <c r="B6918">
        <v>1</v>
      </c>
      <c r="C6918" t="s">
        <v>80</v>
      </c>
      <c r="D6918" t="s">
        <v>103</v>
      </c>
      <c r="E6918" t="s">
        <v>166</v>
      </c>
      <c r="F6918" t="s">
        <v>6936</v>
      </c>
      <c r="G6918" t="s">
        <v>168</v>
      </c>
      <c r="H6918" t="s">
        <v>135</v>
      </c>
      <c r="I6918" t="s">
        <v>136</v>
      </c>
      <c r="J6918" t="s">
        <v>137</v>
      </c>
      <c r="K6918" t="s">
        <v>138</v>
      </c>
      <c r="L6918" t="s">
        <v>19721</v>
      </c>
      <c r="M6918" t="s">
        <v>19722</v>
      </c>
      <c r="N6918">
        <v>0.57888888800000005</v>
      </c>
      <c r="O6918">
        <v>0</v>
      </c>
      <c r="P6918">
        <v>88</v>
      </c>
      <c r="Q6918">
        <v>15</v>
      </c>
      <c r="R6918">
        <v>38</v>
      </c>
      <c r="S6918">
        <v>3</v>
      </c>
      <c r="T6918">
        <v>12</v>
      </c>
      <c r="U6918">
        <v>0</v>
      </c>
      <c r="V6918">
        <v>0</v>
      </c>
      <c r="W6918">
        <v>0</v>
      </c>
      <c r="X6918">
        <v>24.150314576032084</v>
      </c>
      <c r="Y6918">
        <v>36.366211114975364</v>
      </c>
      <c r="Z6918">
        <v>145.06971310118087</v>
      </c>
      <c r="AA6918">
        <v>3.2398608435191667</v>
      </c>
      <c r="AB6918">
        <v>18.297295413239713</v>
      </c>
      <c r="AC6918">
        <v>0</v>
      </c>
      <c r="AD6918">
        <v>0</v>
      </c>
      <c r="AE6918">
        <v>227.12339504894717</v>
      </c>
    </row>
    <row r="6919" spans="1:31" x14ac:dyDescent="0.25">
      <c r="A6919">
        <v>2357331</v>
      </c>
      <c r="B6919">
        <v>1</v>
      </c>
      <c r="C6919" t="s">
        <v>80</v>
      </c>
      <c r="D6919" t="s">
        <v>92</v>
      </c>
      <c r="E6919" t="s">
        <v>166</v>
      </c>
      <c r="F6919" t="s">
        <v>19723</v>
      </c>
      <c r="G6919" t="s">
        <v>168</v>
      </c>
      <c r="H6919" t="s">
        <v>135</v>
      </c>
      <c r="I6919" t="s">
        <v>136</v>
      </c>
      <c r="J6919" t="s">
        <v>137</v>
      </c>
      <c r="K6919" t="s">
        <v>138</v>
      </c>
      <c r="L6919" t="s">
        <v>19724</v>
      </c>
      <c r="M6919" t="s">
        <v>19725</v>
      </c>
      <c r="N6919">
        <v>0.165833333</v>
      </c>
      <c r="O6919">
        <v>1</v>
      </c>
      <c r="P6919">
        <v>3119</v>
      </c>
      <c r="Q6919">
        <v>0</v>
      </c>
      <c r="R6919">
        <v>377</v>
      </c>
      <c r="S6919">
        <v>11</v>
      </c>
      <c r="T6919">
        <v>374</v>
      </c>
      <c r="U6919">
        <v>1</v>
      </c>
      <c r="V6919">
        <v>0</v>
      </c>
      <c r="W6919">
        <v>0</v>
      </c>
      <c r="X6919">
        <v>181.96835595152066</v>
      </c>
      <c r="Y6919">
        <v>0</v>
      </c>
      <c r="Z6919">
        <v>35.947840956503327</v>
      </c>
      <c r="AA6919">
        <v>70.768369512627032</v>
      </c>
      <c r="AB6919">
        <v>146.52909326169376</v>
      </c>
      <c r="AC6919">
        <v>0.16311620250061581</v>
      </c>
      <c r="AD6919">
        <v>0</v>
      </c>
      <c r="AE6919">
        <v>435.37677588484536</v>
      </c>
    </row>
    <row r="6920" spans="1:31" x14ac:dyDescent="0.25">
      <c r="A6920">
        <v>2357494</v>
      </c>
      <c r="B6920">
        <v>1</v>
      </c>
      <c r="C6920" t="s">
        <v>80</v>
      </c>
      <c r="D6920" t="s">
        <v>106</v>
      </c>
      <c r="E6920" t="s">
        <v>171</v>
      </c>
      <c r="F6920" t="s">
        <v>19726</v>
      </c>
      <c r="G6920" t="s">
        <v>168</v>
      </c>
      <c r="H6920" t="s">
        <v>135</v>
      </c>
      <c r="I6920" t="s">
        <v>136</v>
      </c>
      <c r="J6920" t="s">
        <v>137</v>
      </c>
      <c r="K6920" t="s">
        <v>138</v>
      </c>
      <c r="L6920" t="s">
        <v>19727</v>
      </c>
      <c r="M6920" t="s">
        <v>19728</v>
      </c>
      <c r="N6920">
        <v>1.1688888879999999</v>
      </c>
      <c r="O6920">
        <v>0</v>
      </c>
      <c r="P6920">
        <v>38</v>
      </c>
      <c r="Q6920">
        <v>20</v>
      </c>
      <c r="R6920">
        <v>11</v>
      </c>
      <c r="S6920">
        <v>1</v>
      </c>
      <c r="T6920">
        <v>17</v>
      </c>
      <c r="U6920">
        <v>0</v>
      </c>
      <c r="V6920">
        <v>0</v>
      </c>
      <c r="W6920">
        <v>0</v>
      </c>
      <c r="X6920">
        <v>12.077344855753902</v>
      </c>
      <c r="Y6920">
        <v>300.32345659431661</v>
      </c>
      <c r="Z6920">
        <v>22.811890677795731</v>
      </c>
      <c r="AA6920">
        <v>0.47473701407733448</v>
      </c>
      <c r="AB6920">
        <v>32.096967274112686</v>
      </c>
      <c r="AC6920">
        <v>0</v>
      </c>
      <c r="AD6920">
        <v>0</v>
      </c>
      <c r="AE6920">
        <v>367.78439641605627</v>
      </c>
    </row>
    <row r="6921" spans="1:31" x14ac:dyDescent="0.25">
      <c r="A6921">
        <v>2357308</v>
      </c>
      <c r="B6921">
        <v>1</v>
      </c>
      <c r="C6921" t="s">
        <v>80</v>
      </c>
      <c r="D6921" t="s">
        <v>97</v>
      </c>
      <c r="E6921" t="s">
        <v>154</v>
      </c>
      <c r="F6921" t="s">
        <v>19729</v>
      </c>
      <c r="G6921" t="s">
        <v>252</v>
      </c>
      <c r="H6921" t="s">
        <v>151</v>
      </c>
      <c r="I6921" t="s">
        <v>136</v>
      </c>
      <c r="J6921" t="s">
        <v>137</v>
      </c>
      <c r="K6921" t="s">
        <v>245</v>
      </c>
      <c r="L6921" t="s">
        <v>19730</v>
      </c>
      <c r="M6921" t="s">
        <v>19731</v>
      </c>
      <c r="N6921">
        <v>2.9372222219999999</v>
      </c>
      <c r="O6921">
        <v>0</v>
      </c>
      <c r="P6921">
        <v>178</v>
      </c>
      <c r="Q6921">
        <v>0</v>
      </c>
      <c r="R6921">
        <v>3</v>
      </c>
      <c r="S6921">
        <v>0</v>
      </c>
      <c r="T6921">
        <v>35</v>
      </c>
      <c r="U6921">
        <v>0</v>
      </c>
      <c r="V6921">
        <v>0</v>
      </c>
      <c r="W6921">
        <v>0</v>
      </c>
      <c r="X6921">
        <v>255.38584958595882</v>
      </c>
      <c r="Y6921">
        <v>0</v>
      </c>
      <c r="Z6921">
        <v>0.92565585404126227</v>
      </c>
      <c r="AA6921">
        <v>0</v>
      </c>
      <c r="AB6921">
        <v>445.61988353467046</v>
      </c>
      <c r="AC6921">
        <v>0</v>
      </c>
      <c r="AD6921">
        <v>0</v>
      </c>
      <c r="AE6921">
        <v>701.93138897467054</v>
      </c>
    </row>
    <row r="6922" spans="1:31" x14ac:dyDescent="0.25">
      <c r="A6922">
        <v>2357517</v>
      </c>
      <c r="B6922">
        <v>1</v>
      </c>
      <c r="C6922" t="s">
        <v>81</v>
      </c>
      <c r="D6922" t="s">
        <v>113</v>
      </c>
      <c r="E6922" t="s">
        <v>148</v>
      </c>
      <c r="F6922" t="s">
        <v>19732</v>
      </c>
      <c r="G6922" t="s">
        <v>150</v>
      </c>
      <c r="H6922" t="s">
        <v>151</v>
      </c>
      <c r="I6922" t="s">
        <v>136</v>
      </c>
      <c r="J6922" t="s">
        <v>137</v>
      </c>
      <c r="K6922" t="s">
        <v>138</v>
      </c>
      <c r="L6922" t="s">
        <v>19733</v>
      </c>
      <c r="M6922" t="s">
        <v>19734</v>
      </c>
      <c r="N6922">
        <v>0.82027777700000004</v>
      </c>
      <c r="O6922">
        <v>0</v>
      </c>
      <c r="P6922">
        <v>2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0.95970291828053589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0.95970291828053589</v>
      </c>
    </row>
    <row r="6923" spans="1:31" x14ac:dyDescent="0.25">
      <c r="A6923">
        <v>2357540</v>
      </c>
      <c r="B6923">
        <v>1</v>
      </c>
      <c r="C6923" t="s">
        <v>81</v>
      </c>
      <c r="D6923" t="s">
        <v>112</v>
      </c>
      <c r="E6923" t="s">
        <v>225</v>
      </c>
      <c r="F6923" t="s">
        <v>19735</v>
      </c>
      <c r="G6923" t="s">
        <v>219</v>
      </c>
      <c r="H6923" t="s">
        <v>151</v>
      </c>
      <c r="I6923" t="s">
        <v>136</v>
      </c>
      <c r="J6923" t="s">
        <v>137</v>
      </c>
      <c r="K6923" t="s">
        <v>138</v>
      </c>
      <c r="L6923" t="s">
        <v>19736</v>
      </c>
      <c r="M6923" t="s">
        <v>19737</v>
      </c>
      <c r="N6923">
        <v>4.3352777769999999</v>
      </c>
      <c r="O6923">
        <v>0</v>
      </c>
      <c r="P6923">
        <v>34</v>
      </c>
      <c r="Q6923">
        <v>0</v>
      </c>
      <c r="R6923">
        <v>1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13.103690604877224</v>
      </c>
      <c r="Y6923">
        <v>0</v>
      </c>
      <c r="Z6923">
        <v>0.7240107563068684</v>
      </c>
      <c r="AA6923">
        <v>0</v>
      </c>
      <c r="AB6923">
        <v>0</v>
      </c>
      <c r="AC6923">
        <v>0</v>
      </c>
      <c r="AD6923">
        <v>0</v>
      </c>
      <c r="AE6923">
        <v>13.827701361184092</v>
      </c>
    </row>
    <row r="6924" spans="1:31" x14ac:dyDescent="0.25">
      <c r="A6924">
        <v>2357348</v>
      </c>
      <c r="B6924">
        <v>1</v>
      </c>
      <c r="C6924" t="s">
        <v>80</v>
      </c>
      <c r="D6924" t="s">
        <v>107</v>
      </c>
      <c r="E6924" t="s">
        <v>225</v>
      </c>
      <c r="F6924" t="s">
        <v>19738</v>
      </c>
      <c r="G6924" t="s">
        <v>219</v>
      </c>
      <c r="H6924" t="s">
        <v>151</v>
      </c>
      <c r="I6924" t="s">
        <v>136</v>
      </c>
      <c r="J6924" t="s">
        <v>137</v>
      </c>
      <c r="K6924" t="s">
        <v>138</v>
      </c>
      <c r="L6924" t="s">
        <v>19739</v>
      </c>
      <c r="M6924" t="s">
        <v>19740</v>
      </c>
      <c r="N6924">
        <v>5.2033333329999998</v>
      </c>
      <c r="O6924">
        <v>0</v>
      </c>
      <c r="P6924">
        <v>0</v>
      </c>
      <c r="Q6924">
        <v>0</v>
      </c>
      <c r="R6924">
        <v>2</v>
      </c>
      <c r="S6924">
        <v>0</v>
      </c>
      <c r="T6924">
        <v>1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15.119237888216182</v>
      </c>
      <c r="AA6924">
        <v>0</v>
      </c>
      <c r="AB6924">
        <v>0.62605943669860498</v>
      </c>
      <c r="AC6924">
        <v>0</v>
      </c>
      <c r="AD6924">
        <v>0</v>
      </c>
      <c r="AE6924">
        <v>15.745297324914787</v>
      </c>
    </row>
    <row r="6925" spans="1:31" x14ac:dyDescent="0.25">
      <c r="A6925">
        <v>2357394</v>
      </c>
      <c r="B6925">
        <v>1</v>
      </c>
      <c r="C6925" t="s">
        <v>80</v>
      </c>
      <c r="D6925" t="s">
        <v>93</v>
      </c>
      <c r="E6925" t="s">
        <v>148</v>
      </c>
      <c r="F6925" t="s">
        <v>19741</v>
      </c>
      <c r="G6925" t="s">
        <v>156</v>
      </c>
      <c r="H6925" t="s">
        <v>151</v>
      </c>
      <c r="I6925" t="s">
        <v>136</v>
      </c>
      <c r="J6925" t="s">
        <v>137</v>
      </c>
      <c r="K6925" t="s">
        <v>138</v>
      </c>
      <c r="L6925" t="s">
        <v>19742</v>
      </c>
      <c r="M6925" t="s">
        <v>19743</v>
      </c>
      <c r="N6925">
        <v>1.1969444440000001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3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3.5826212975906131</v>
      </c>
      <c r="AC6925">
        <v>0</v>
      </c>
      <c r="AD6925">
        <v>0</v>
      </c>
      <c r="AE6925">
        <v>3.5826212975906131</v>
      </c>
    </row>
    <row r="6926" spans="1:31" x14ac:dyDescent="0.25">
      <c r="A6926">
        <v>2357600</v>
      </c>
      <c r="B6926">
        <v>1</v>
      </c>
      <c r="C6926" t="s">
        <v>81</v>
      </c>
      <c r="D6926" t="s">
        <v>115</v>
      </c>
      <c r="E6926" t="s">
        <v>225</v>
      </c>
      <c r="F6926" t="s">
        <v>19744</v>
      </c>
      <c r="G6926" t="s">
        <v>219</v>
      </c>
      <c r="H6926" t="s">
        <v>151</v>
      </c>
      <c r="I6926" t="s">
        <v>136</v>
      </c>
      <c r="J6926" t="s">
        <v>137</v>
      </c>
      <c r="K6926" t="s">
        <v>138</v>
      </c>
      <c r="L6926" t="s">
        <v>19745</v>
      </c>
      <c r="M6926" t="s">
        <v>19746</v>
      </c>
      <c r="N6926">
        <v>2.3975</v>
      </c>
      <c r="O6926">
        <v>0</v>
      </c>
      <c r="P6926">
        <v>26</v>
      </c>
      <c r="Q6926">
        <v>0</v>
      </c>
      <c r="R6926">
        <v>3</v>
      </c>
      <c r="S6926">
        <v>0</v>
      </c>
      <c r="T6926">
        <v>1</v>
      </c>
      <c r="U6926">
        <v>0</v>
      </c>
      <c r="V6926">
        <v>0</v>
      </c>
      <c r="W6926">
        <v>0</v>
      </c>
      <c r="X6926">
        <v>16.657978488279156</v>
      </c>
      <c r="Y6926">
        <v>0</v>
      </c>
      <c r="Z6926">
        <v>7.1108216899736094</v>
      </c>
      <c r="AA6926">
        <v>0</v>
      </c>
      <c r="AB6926">
        <v>3.4624738736483747</v>
      </c>
      <c r="AC6926">
        <v>0</v>
      </c>
      <c r="AD6926">
        <v>0</v>
      </c>
      <c r="AE6926">
        <v>27.231274051901138</v>
      </c>
    </row>
    <row r="6927" spans="1:31" x14ac:dyDescent="0.25">
      <c r="A6927">
        <v>2357580</v>
      </c>
      <c r="B6927">
        <v>1</v>
      </c>
      <c r="C6927" t="s">
        <v>80</v>
      </c>
      <c r="D6927" t="s">
        <v>96</v>
      </c>
      <c r="E6927" t="s">
        <v>225</v>
      </c>
      <c r="F6927" t="s">
        <v>8441</v>
      </c>
      <c r="G6927" t="s">
        <v>219</v>
      </c>
      <c r="H6927" t="s">
        <v>151</v>
      </c>
      <c r="I6927" t="s">
        <v>136</v>
      </c>
      <c r="J6927" t="s">
        <v>137</v>
      </c>
      <c r="K6927" t="s">
        <v>138</v>
      </c>
      <c r="L6927" t="s">
        <v>19747</v>
      </c>
      <c r="M6927" t="s">
        <v>19748</v>
      </c>
      <c r="N6927">
        <v>4.34</v>
      </c>
      <c r="O6927">
        <v>0</v>
      </c>
      <c r="P6927">
        <v>21</v>
      </c>
      <c r="Q6927">
        <v>0</v>
      </c>
      <c r="R6927">
        <v>0</v>
      </c>
      <c r="S6927">
        <v>0</v>
      </c>
      <c r="T6927">
        <v>18</v>
      </c>
      <c r="U6927">
        <v>0</v>
      </c>
      <c r="V6927">
        <v>0</v>
      </c>
      <c r="W6927">
        <v>0</v>
      </c>
      <c r="X6927">
        <v>44.762608061098092</v>
      </c>
      <c r="Y6927">
        <v>0</v>
      </c>
      <c r="Z6927">
        <v>0</v>
      </c>
      <c r="AA6927">
        <v>0</v>
      </c>
      <c r="AB6927">
        <v>145.35813795366337</v>
      </c>
      <c r="AC6927">
        <v>0</v>
      </c>
      <c r="AD6927">
        <v>0</v>
      </c>
      <c r="AE6927">
        <v>190.12074601476147</v>
      </c>
    </row>
    <row r="6928" spans="1:31" x14ac:dyDescent="0.25">
      <c r="A6928">
        <v>2357554</v>
      </c>
      <c r="B6928">
        <v>1</v>
      </c>
      <c r="C6928" t="s">
        <v>80</v>
      </c>
      <c r="D6928" t="s">
        <v>90</v>
      </c>
      <c r="E6928" t="s">
        <v>148</v>
      </c>
      <c r="F6928" t="s">
        <v>19749</v>
      </c>
      <c r="G6928" t="s">
        <v>160</v>
      </c>
      <c r="H6928" t="s">
        <v>151</v>
      </c>
      <c r="I6928" t="s">
        <v>136</v>
      </c>
      <c r="J6928" t="s">
        <v>137</v>
      </c>
      <c r="K6928" t="s">
        <v>138</v>
      </c>
      <c r="L6928" t="s">
        <v>19750</v>
      </c>
      <c r="M6928" t="s">
        <v>19751</v>
      </c>
      <c r="N6928">
        <v>1.8263888880000001</v>
      </c>
      <c r="O6928">
        <v>0</v>
      </c>
      <c r="P6928">
        <v>1</v>
      </c>
      <c r="Q6928">
        <v>0</v>
      </c>
      <c r="R6928">
        <v>0</v>
      </c>
      <c r="S6928">
        <v>0</v>
      </c>
      <c r="T6928">
        <v>1</v>
      </c>
      <c r="U6928">
        <v>0</v>
      </c>
      <c r="V6928">
        <v>0</v>
      </c>
      <c r="W6928">
        <v>0</v>
      </c>
      <c r="X6928">
        <v>8.292969168880001E-3</v>
      </c>
      <c r="Y6928">
        <v>0</v>
      </c>
      <c r="Z6928">
        <v>0</v>
      </c>
      <c r="AA6928">
        <v>0</v>
      </c>
      <c r="AB6928">
        <v>3.2125083270636803</v>
      </c>
      <c r="AC6928">
        <v>0</v>
      </c>
      <c r="AD6928">
        <v>0</v>
      </c>
      <c r="AE6928">
        <v>3.2208012962325601</v>
      </c>
    </row>
    <row r="6929" spans="1:31" x14ac:dyDescent="0.25">
      <c r="A6929">
        <v>2357603</v>
      </c>
      <c r="B6929">
        <v>1</v>
      </c>
      <c r="C6929" t="s">
        <v>80</v>
      </c>
      <c r="D6929" t="s">
        <v>96</v>
      </c>
      <c r="E6929" t="s">
        <v>148</v>
      </c>
      <c r="F6929" t="s">
        <v>4202</v>
      </c>
      <c r="G6929" t="s">
        <v>160</v>
      </c>
      <c r="H6929" t="s">
        <v>151</v>
      </c>
      <c r="I6929" t="s">
        <v>136</v>
      </c>
      <c r="J6929" t="s">
        <v>137</v>
      </c>
      <c r="K6929" t="s">
        <v>138</v>
      </c>
      <c r="L6929" t="s">
        <v>19752</v>
      </c>
      <c r="M6929" t="s">
        <v>19753</v>
      </c>
      <c r="N6929">
        <v>2.3536111110000002</v>
      </c>
      <c r="O6929">
        <v>0</v>
      </c>
      <c r="P6929">
        <v>1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1.03809884326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1.03809884326</v>
      </c>
    </row>
    <row r="6930" spans="1:31" x14ac:dyDescent="0.25">
      <c r="A6930">
        <v>2357268</v>
      </c>
      <c r="B6930">
        <v>1</v>
      </c>
      <c r="C6930" t="s">
        <v>80</v>
      </c>
      <c r="D6930" t="s">
        <v>88</v>
      </c>
      <c r="E6930" t="s">
        <v>225</v>
      </c>
      <c r="F6930" t="s">
        <v>19754</v>
      </c>
      <c r="G6930" t="s">
        <v>219</v>
      </c>
      <c r="H6930" t="s">
        <v>151</v>
      </c>
      <c r="I6930" t="s">
        <v>136</v>
      </c>
      <c r="J6930" t="s">
        <v>137</v>
      </c>
      <c r="K6930" t="s">
        <v>138</v>
      </c>
      <c r="L6930" t="s">
        <v>19755</v>
      </c>
      <c r="M6930" t="s">
        <v>19756</v>
      </c>
      <c r="N6930">
        <v>2.1147222220000002</v>
      </c>
      <c r="O6930">
        <v>0</v>
      </c>
      <c r="P6930">
        <v>33</v>
      </c>
      <c r="Q6930">
        <v>0</v>
      </c>
      <c r="R6930">
        <v>0</v>
      </c>
      <c r="S6930">
        <v>0</v>
      </c>
      <c r="T6930">
        <v>2</v>
      </c>
      <c r="U6930">
        <v>0</v>
      </c>
      <c r="V6930">
        <v>0</v>
      </c>
      <c r="W6930">
        <v>0</v>
      </c>
      <c r="X6930">
        <v>21.106510294157992</v>
      </c>
      <c r="Y6930">
        <v>0</v>
      </c>
      <c r="Z6930">
        <v>0</v>
      </c>
      <c r="AA6930">
        <v>0</v>
      </c>
      <c r="AB6930">
        <v>5.5778411116571709</v>
      </c>
      <c r="AC6930">
        <v>0</v>
      </c>
      <c r="AD6930">
        <v>0</v>
      </c>
      <c r="AE6930">
        <v>26.684351405815164</v>
      </c>
    </row>
    <row r="6931" spans="1:31" x14ac:dyDescent="0.25">
      <c r="A6931">
        <v>2357388</v>
      </c>
      <c r="B6931">
        <v>1</v>
      </c>
      <c r="C6931" t="s">
        <v>80</v>
      </c>
      <c r="D6931" t="s">
        <v>83</v>
      </c>
      <c r="E6931" t="s">
        <v>148</v>
      </c>
      <c r="F6931" t="s">
        <v>19757</v>
      </c>
      <c r="G6931" t="s">
        <v>181</v>
      </c>
      <c r="H6931" t="s">
        <v>151</v>
      </c>
      <c r="I6931" t="s">
        <v>136</v>
      </c>
      <c r="J6931" t="s">
        <v>3</v>
      </c>
      <c r="K6931" t="s">
        <v>138</v>
      </c>
      <c r="L6931" t="s">
        <v>19758</v>
      </c>
      <c r="M6931" t="s">
        <v>19759</v>
      </c>
      <c r="N6931">
        <v>2.369444444</v>
      </c>
      <c r="O6931">
        <v>0</v>
      </c>
      <c r="P6931">
        <v>1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8.621255522995007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8.621255522995007</v>
      </c>
    </row>
    <row r="6932" spans="1:31" x14ac:dyDescent="0.25">
      <c r="A6932">
        <v>2357288</v>
      </c>
      <c r="B6932">
        <v>1</v>
      </c>
      <c r="C6932" t="s">
        <v>81</v>
      </c>
      <c r="D6932" t="s">
        <v>127</v>
      </c>
      <c r="E6932" t="s">
        <v>166</v>
      </c>
      <c r="F6932" t="s">
        <v>19760</v>
      </c>
      <c r="G6932" t="s">
        <v>2879</v>
      </c>
      <c r="H6932" t="s">
        <v>135</v>
      </c>
      <c r="I6932" t="s">
        <v>136</v>
      </c>
      <c r="J6932" t="s">
        <v>137</v>
      </c>
      <c r="K6932" t="s">
        <v>138</v>
      </c>
      <c r="L6932" t="s">
        <v>19761</v>
      </c>
      <c r="M6932" t="s">
        <v>19762</v>
      </c>
      <c r="N6932">
        <v>2.9083333329999999</v>
      </c>
      <c r="O6932">
        <v>0</v>
      </c>
      <c r="P6932">
        <v>2</v>
      </c>
      <c r="Q6932">
        <v>0</v>
      </c>
      <c r="R6932">
        <v>12</v>
      </c>
      <c r="S6932">
        <v>0</v>
      </c>
      <c r="T6932">
        <v>1</v>
      </c>
      <c r="U6932">
        <v>0</v>
      </c>
      <c r="V6932">
        <v>0</v>
      </c>
      <c r="W6932">
        <v>0</v>
      </c>
      <c r="X6932">
        <v>4.3530995507609385</v>
      </c>
      <c r="Y6932">
        <v>0</v>
      </c>
      <c r="Z6932">
        <v>183.7735389645263</v>
      </c>
      <c r="AA6932">
        <v>0</v>
      </c>
      <c r="AB6932">
        <v>0.58583584495557117</v>
      </c>
      <c r="AC6932">
        <v>0</v>
      </c>
      <c r="AD6932">
        <v>0</v>
      </c>
      <c r="AE6932">
        <v>188.71247436024279</v>
      </c>
    </row>
    <row r="6933" spans="1:31" x14ac:dyDescent="0.25">
      <c r="A6933">
        <v>2357431</v>
      </c>
      <c r="B6933">
        <v>1</v>
      </c>
      <c r="C6933" t="s">
        <v>80</v>
      </c>
      <c r="D6933" t="s">
        <v>97</v>
      </c>
      <c r="E6933" t="s">
        <v>148</v>
      </c>
      <c r="F6933" t="s">
        <v>19763</v>
      </c>
      <c r="G6933" t="s">
        <v>160</v>
      </c>
      <c r="H6933" t="s">
        <v>151</v>
      </c>
      <c r="I6933" t="s">
        <v>136</v>
      </c>
      <c r="J6933" t="s">
        <v>137</v>
      </c>
      <c r="K6933" t="s">
        <v>138</v>
      </c>
      <c r="L6933" t="s">
        <v>19764</v>
      </c>
      <c r="M6933" t="s">
        <v>19765</v>
      </c>
      <c r="N6933">
        <v>4.3730555549999997</v>
      </c>
      <c r="O6933">
        <v>0</v>
      </c>
      <c r="P6933">
        <v>1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6.1866981205651905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6.1866981205651905</v>
      </c>
    </row>
    <row r="6934" spans="1:31" x14ac:dyDescent="0.25">
      <c r="A6934">
        <v>2357617</v>
      </c>
      <c r="B6934">
        <v>1</v>
      </c>
      <c r="C6934" t="s">
        <v>80</v>
      </c>
      <c r="D6934" t="s">
        <v>99</v>
      </c>
      <c r="E6934" t="s">
        <v>166</v>
      </c>
      <c r="F6934" t="s">
        <v>19766</v>
      </c>
      <c r="G6934" t="s">
        <v>168</v>
      </c>
      <c r="H6934" t="s">
        <v>135</v>
      </c>
      <c r="I6934" t="s">
        <v>136</v>
      </c>
      <c r="J6934" t="s">
        <v>137</v>
      </c>
      <c r="K6934" t="s">
        <v>138</v>
      </c>
      <c r="L6934" t="s">
        <v>19767</v>
      </c>
      <c r="M6934" t="s">
        <v>19768</v>
      </c>
      <c r="N6934">
        <v>0.61583333299999998</v>
      </c>
      <c r="O6934">
        <v>10</v>
      </c>
      <c r="P6934">
        <v>7646</v>
      </c>
      <c r="Q6934">
        <v>1</v>
      </c>
      <c r="R6934">
        <v>128</v>
      </c>
      <c r="S6934">
        <v>25</v>
      </c>
      <c r="T6934">
        <v>814</v>
      </c>
      <c r="U6934">
        <v>3</v>
      </c>
      <c r="V6934">
        <v>6</v>
      </c>
      <c r="W6934">
        <v>110.47823688499838</v>
      </c>
      <c r="X6934">
        <v>1300.8828346760083</v>
      </c>
      <c r="Y6934">
        <v>0.13707841400860832</v>
      </c>
      <c r="Z6934">
        <v>32.385426640573485</v>
      </c>
      <c r="AA6934">
        <v>129.16710432183336</v>
      </c>
      <c r="AB6934">
        <v>550.36712747217643</v>
      </c>
      <c r="AC6934">
        <v>10.315039101893626</v>
      </c>
      <c r="AD6934">
        <v>57.508303480866076</v>
      </c>
      <c r="AE6934">
        <v>2191.2411509923581</v>
      </c>
    </row>
    <row r="6935" spans="1:31" x14ac:dyDescent="0.25">
      <c r="A6935">
        <v>2357623</v>
      </c>
      <c r="B6935">
        <v>1</v>
      </c>
      <c r="C6935" t="s">
        <v>81</v>
      </c>
      <c r="D6935" t="s">
        <v>121</v>
      </c>
      <c r="E6935" t="s">
        <v>132</v>
      </c>
      <c r="F6935" t="s">
        <v>16346</v>
      </c>
      <c r="G6935" t="s">
        <v>134</v>
      </c>
      <c r="H6935" t="s">
        <v>135</v>
      </c>
      <c r="I6935" t="s">
        <v>136</v>
      </c>
      <c r="J6935" t="s">
        <v>137</v>
      </c>
      <c r="K6935" t="s">
        <v>138</v>
      </c>
      <c r="L6935" t="s">
        <v>19769</v>
      </c>
      <c r="M6935" t="s">
        <v>19770</v>
      </c>
      <c r="N6935">
        <v>3.241666666</v>
      </c>
      <c r="O6935">
        <v>0</v>
      </c>
      <c r="P6935">
        <v>18</v>
      </c>
      <c r="Q6935">
        <v>0</v>
      </c>
      <c r="R6935">
        <v>2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9.3598489176761159</v>
      </c>
      <c r="Y6935">
        <v>0</v>
      </c>
      <c r="Z6935">
        <v>9.0944583105794194</v>
      </c>
      <c r="AA6935">
        <v>0</v>
      </c>
      <c r="AB6935">
        <v>0</v>
      </c>
      <c r="AC6935">
        <v>0</v>
      </c>
      <c r="AD6935">
        <v>0</v>
      </c>
      <c r="AE6935">
        <v>18.454307228255537</v>
      </c>
    </row>
    <row r="6936" spans="1:31" x14ac:dyDescent="0.25">
      <c r="A6936">
        <v>2357325</v>
      </c>
      <c r="B6936">
        <v>1</v>
      </c>
      <c r="C6936" t="s">
        <v>80</v>
      </c>
      <c r="D6936" t="s">
        <v>102</v>
      </c>
      <c r="E6936" t="s">
        <v>166</v>
      </c>
      <c r="F6936" t="s">
        <v>13206</v>
      </c>
      <c r="G6936" t="s">
        <v>168</v>
      </c>
      <c r="H6936" t="s">
        <v>135</v>
      </c>
      <c r="I6936" t="s">
        <v>136</v>
      </c>
      <c r="J6936" t="s">
        <v>137</v>
      </c>
      <c r="K6936" t="s">
        <v>138</v>
      </c>
      <c r="L6936" t="s">
        <v>19771</v>
      </c>
      <c r="M6936" t="s">
        <v>19772</v>
      </c>
      <c r="N6936">
        <v>0.34833333300000002</v>
      </c>
      <c r="O6936">
        <v>1</v>
      </c>
      <c r="P6936">
        <v>1748</v>
      </c>
      <c r="Q6936">
        <v>11</v>
      </c>
      <c r="R6936">
        <v>493</v>
      </c>
      <c r="S6936">
        <v>15</v>
      </c>
      <c r="T6936">
        <v>298</v>
      </c>
      <c r="U6936">
        <v>9</v>
      </c>
      <c r="V6936">
        <v>1</v>
      </c>
      <c r="W6936">
        <v>0.34199475859482997</v>
      </c>
      <c r="X6936">
        <v>125.85756114989515</v>
      </c>
      <c r="Y6936">
        <v>31.683692004304415</v>
      </c>
      <c r="Z6936">
        <v>327.16343751362655</v>
      </c>
      <c r="AA6936">
        <v>60.636474984602273</v>
      </c>
      <c r="AB6936">
        <v>139.45343453831555</v>
      </c>
      <c r="AC6936">
        <v>579.01818273513118</v>
      </c>
      <c r="AD6936">
        <v>9.1295917485300013E-2</v>
      </c>
      <c r="AE6936">
        <v>1264.2460736019552</v>
      </c>
    </row>
    <row r="6937" spans="1:31" x14ac:dyDescent="0.25">
      <c r="A6937">
        <v>2357474</v>
      </c>
      <c r="B6937">
        <v>1</v>
      </c>
      <c r="C6937" t="s">
        <v>80</v>
      </c>
      <c r="D6937" t="s">
        <v>83</v>
      </c>
      <c r="E6937" t="s">
        <v>132</v>
      </c>
      <c r="F6937" t="s">
        <v>3738</v>
      </c>
      <c r="G6937" t="s">
        <v>168</v>
      </c>
      <c r="H6937" t="s">
        <v>135</v>
      </c>
      <c r="I6937" t="s">
        <v>136</v>
      </c>
      <c r="J6937" t="s">
        <v>137</v>
      </c>
      <c r="K6937" t="s">
        <v>138</v>
      </c>
      <c r="L6937" t="s">
        <v>19773</v>
      </c>
      <c r="M6937" t="s">
        <v>19774</v>
      </c>
      <c r="N6937">
        <v>0.71527777699999995</v>
      </c>
      <c r="O6937">
        <v>0</v>
      </c>
      <c r="P6937">
        <v>3106</v>
      </c>
      <c r="Q6937">
        <v>1</v>
      </c>
      <c r="R6937">
        <v>3</v>
      </c>
      <c r="S6937">
        <v>11</v>
      </c>
      <c r="T6937">
        <v>1352</v>
      </c>
      <c r="U6937">
        <v>8</v>
      </c>
      <c r="V6937">
        <v>52</v>
      </c>
      <c r="W6937">
        <v>0</v>
      </c>
      <c r="X6937">
        <v>752.82429006148084</v>
      </c>
      <c r="Y6937">
        <v>163.24850933968429</v>
      </c>
      <c r="Z6937">
        <v>1.3499115741383922</v>
      </c>
      <c r="AA6937">
        <v>84.894061321136974</v>
      </c>
      <c r="AB6937">
        <v>1063.3519380228256</v>
      </c>
      <c r="AC6937">
        <v>164.07883206413365</v>
      </c>
      <c r="AD6937">
        <v>771.54006043762513</v>
      </c>
      <c r="AE6937">
        <v>3001.2876028210248</v>
      </c>
    </row>
    <row r="6938" spans="1:31" x14ac:dyDescent="0.25">
      <c r="A6938">
        <v>2357520</v>
      </c>
      <c r="B6938">
        <v>1</v>
      </c>
      <c r="C6938" t="s">
        <v>80</v>
      </c>
      <c r="D6938" t="s">
        <v>96</v>
      </c>
      <c r="E6938" t="s">
        <v>148</v>
      </c>
      <c r="F6938" t="s">
        <v>19775</v>
      </c>
      <c r="G6938" t="s">
        <v>160</v>
      </c>
      <c r="H6938" t="s">
        <v>151</v>
      </c>
      <c r="I6938" t="s">
        <v>136</v>
      </c>
      <c r="J6938" t="s">
        <v>137</v>
      </c>
      <c r="K6938" t="s">
        <v>138</v>
      </c>
      <c r="L6938" t="s">
        <v>19776</v>
      </c>
      <c r="M6938" t="s">
        <v>19777</v>
      </c>
      <c r="N6938">
        <v>0.87833333300000005</v>
      </c>
      <c r="O6938">
        <v>0</v>
      </c>
      <c r="P6938">
        <v>2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0.11294153865157333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0.11294153865157333</v>
      </c>
    </row>
    <row r="6939" spans="1:31" x14ac:dyDescent="0.25">
      <c r="A6939">
        <v>2357257</v>
      </c>
      <c r="B6939">
        <v>1</v>
      </c>
      <c r="C6939" t="s">
        <v>81</v>
      </c>
      <c r="D6939" t="s">
        <v>123</v>
      </c>
      <c r="E6939" t="s">
        <v>171</v>
      </c>
      <c r="F6939" t="s">
        <v>19778</v>
      </c>
      <c r="G6939" t="s">
        <v>168</v>
      </c>
      <c r="H6939" t="s">
        <v>135</v>
      </c>
      <c r="I6939" t="s">
        <v>136</v>
      </c>
      <c r="J6939" t="s">
        <v>137</v>
      </c>
      <c r="K6939" t="s">
        <v>138</v>
      </c>
      <c r="L6939" t="s">
        <v>19779</v>
      </c>
      <c r="M6939" t="s">
        <v>19780</v>
      </c>
      <c r="N6939">
        <v>1.579722222</v>
      </c>
      <c r="O6939">
        <v>3</v>
      </c>
      <c r="P6939">
        <v>36</v>
      </c>
      <c r="Q6939">
        <v>121</v>
      </c>
      <c r="R6939">
        <v>293</v>
      </c>
      <c r="S6939">
        <v>20</v>
      </c>
      <c r="T6939">
        <v>74</v>
      </c>
      <c r="U6939">
        <v>0</v>
      </c>
      <c r="V6939">
        <v>0</v>
      </c>
      <c r="W6939">
        <v>8.5817542272654084</v>
      </c>
      <c r="X6939">
        <v>13.35249491511788</v>
      </c>
      <c r="Y6939">
        <v>250.24441293467174</v>
      </c>
      <c r="Z6939">
        <v>324.91388234288218</v>
      </c>
      <c r="AA6939">
        <v>39.761395660370319</v>
      </c>
      <c r="AB6939">
        <v>77.397579603165312</v>
      </c>
      <c r="AC6939">
        <v>0</v>
      </c>
      <c r="AD6939">
        <v>0</v>
      </c>
      <c r="AE6939">
        <v>714.25151968347291</v>
      </c>
    </row>
    <row r="6940" spans="1:31" x14ac:dyDescent="0.25">
      <c r="A6940">
        <v>2357503</v>
      </c>
      <c r="B6940">
        <v>1</v>
      </c>
      <c r="C6940" t="s">
        <v>81</v>
      </c>
      <c r="D6940" t="s">
        <v>122</v>
      </c>
      <c r="E6940" t="s">
        <v>166</v>
      </c>
      <c r="F6940" t="s">
        <v>2812</v>
      </c>
      <c r="G6940" t="s">
        <v>168</v>
      </c>
      <c r="H6940" t="s">
        <v>135</v>
      </c>
      <c r="I6940" t="s">
        <v>136</v>
      </c>
      <c r="J6940" t="s">
        <v>137</v>
      </c>
      <c r="K6940" t="s">
        <v>138</v>
      </c>
      <c r="L6940" t="s">
        <v>19781</v>
      </c>
      <c r="M6940" t="s">
        <v>19782</v>
      </c>
      <c r="N6940">
        <v>2.360833333</v>
      </c>
      <c r="O6940">
        <v>24</v>
      </c>
      <c r="P6940">
        <v>840</v>
      </c>
      <c r="Q6940">
        <v>69</v>
      </c>
      <c r="R6940">
        <v>36</v>
      </c>
      <c r="S6940">
        <v>23</v>
      </c>
      <c r="T6940">
        <v>54</v>
      </c>
      <c r="U6940">
        <v>0</v>
      </c>
      <c r="V6940">
        <v>2</v>
      </c>
      <c r="W6940">
        <v>18.973506533787699</v>
      </c>
      <c r="X6940">
        <v>350.15315628946291</v>
      </c>
      <c r="Y6940">
        <v>216.82978197269577</v>
      </c>
      <c r="Z6940">
        <v>63.826833324246294</v>
      </c>
      <c r="AA6940">
        <v>195.92248094533863</v>
      </c>
      <c r="AB6940">
        <v>86.952305876600391</v>
      </c>
      <c r="AC6940">
        <v>0</v>
      </c>
      <c r="AD6940">
        <v>139.99184126344045</v>
      </c>
      <c r="AE6940">
        <v>1072.6499062055721</v>
      </c>
    </row>
    <row r="6941" spans="1:31" x14ac:dyDescent="0.25">
      <c r="A6941">
        <v>2357443</v>
      </c>
      <c r="B6941">
        <v>1</v>
      </c>
      <c r="C6941" t="s">
        <v>81</v>
      </c>
      <c r="D6941" t="s">
        <v>115</v>
      </c>
      <c r="E6941" t="s">
        <v>154</v>
      </c>
      <c r="F6941" t="s">
        <v>19783</v>
      </c>
      <c r="G6941" t="s">
        <v>299</v>
      </c>
      <c r="H6941" t="s">
        <v>151</v>
      </c>
      <c r="I6941" t="s">
        <v>136</v>
      </c>
      <c r="J6941" t="s">
        <v>137</v>
      </c>
      <c r="K6941" t="s">
        <v>138</v>
      </c>
      <c r="L6941" t="s">
        <v>19784</v>
      </c>
      <c r="M6941" t="s">
        <v>19785</v>
      </c>
      <c r="N6941">
        <v>1.4913888879999999</v>
      </c>
      <c r="O6941">
        <v>0</v>
      </c>
      <c r="P6941">
        <v>32</v>
      </c>
      <c r="Q6941">
        <v>0</v>
      </c>
      <c r="R6941">
        <v>5</v>
      </c>
      <c r="S6941">
        <v>0</v>
      </c>
      <c r="T6941">
        <v>2</v>
      </c>
      <c r="U6941">
        <v>0</v>
      </c>
      <c r="V6941">
        <v>0</v>
      </c>
      <c r="W6941">
        <v>0</v>
      </c>
      <c r="X6941">
        <v>9.948201959664976</v>
      </c>
      <c r="Y6941">
        <v>0</v>
      </c>
      <c r="Z6941">
        <v>8.2900433417494952</v>
      </c>
      <c r="AA6941">
        <v>0</v>
      </c>
      <c r="AB6941">
        <v>0.70265324451959732</v>
      </c>
      <c r="AC6941">
        <v>0</v>
      </c>
      <c r="AD6941">
        <v>0</v>
      </c>
      <c r="AE6941">
        <v>18.940898545934072</v>
      </c>
    </row>
    <row r="6942" spans="1:31" x14ac:dyDescent="0.25">
      <c r="A6942">
        <v>2357397</v>
      </c>
      <c r="B6942">
        <v>1</v>
      </c>
      <c r="C6942" t="s">
        <v>80</v>
      </c>
      <c r="D6942" t="s">
        <v>104</v>
      </c>
      <c r="E6942" t="s">
        <v>225</v>
      </c>
      <c r="F6942" t="s">
        <v>19786</v>
      </c>
      <c r="G6942" t="s">
        <v>219</v>
      </c>
      <c r="H6942" t="s">
        <v>151</v>
      </c>
      <c r="I6942" t="s">
        <v>136</v>
      </c>
      <c r="J6942" t="s">
        <v>137</v>
      </c>
      <c r="K6942" t="s">
        <v>138</v>
      </c>
      <c r="L6942" t="s">
        <v>19787</v>
      </c>
      <c r="M6942" t="s">
        <v>19788</v>
      </c>
      <c r="N6942">
        <v>1.889444444</v>
      </c>
      <c r="O6942">
        <v>0</v>
      </c>
      <c r="P6942">
        <v>40</v>
      </c>
      <c r="Q6942">
        <v>0</v>
      </c>
      <c r="R6942">
        <v>3</v>
      </c>
      <c r="S6942">
        <v>0</v>
      </c>
      <c r="T6942">
        <v>3</v>
      </c>
      <c r="U6942">
        <v>0</v>
      </c>
      <c r="V6942">
        <v>0</v>
      </c>
      <c r="W6942">
        <v>0</v>
      </c>
      <c r="X6942">
        <v>14.693527699982047</v>
      </c>
      <c r="Y6942">
        <v>0</v>
      </c>
      <c r="Z6942">
        <v>0.86376747749806659</v>
      </c>
      <c r="AA6942">
        <v>0</v>
      </c>
      <c r="AB6942">
        <v>0.78817473620549994</v>
      </c>
      <c r="AC6942">
        <v>0</v>
      </c>
      <c r="AD6942">
        <v>0</v>
      </c>
      <c r="AE6942">
        <v>16.345469913685616</v>
      </c>
    </row>
    <row r="6943" spans="1:31" x14ac:dyDescent="0.25">
      <c r="A6943">
        <v>2357251</v>
      </c>
      <c r="B6943">
        <v>1</v>
      </c>
      <c r="C6943" t="s">
        <v>80</v>
      </c>
      <c r="D6943" t="s">
        <v>102</v>
      </c>
      <c r="E6943" t="s">
        <v>166</v>
      </c>
      <c r="F6943" t="s">
        <v>13206</v>
      </c>
      <c r="G6943" t="s">
        <v>168</v>
      </c>
      <c r="H6943" t="s">
        <v>135</v>
      </c>
      <c r="I6943" t="s">
        <v>136</v>
      </c>
      <c r="J6943" t="s">
        <v>137</v>
      </c>
      <c r="K6943" t="s">
        <v>138</v>
      </c>
      <c r="L6943" t="s">
        <v>19789</v>
      </c>
      <c r="M6943" t="s">
        <v>19790</v>
      </c>
      <c r="N6943">
        <v>0.22416666599999999</v>
      </c>
      <c r="O6943">
        <v>1</v>
      </c>
      <c r="P6943">
        <v>1748</v>
      </c>
      <c r="Q6943">
        <v>11</v>
      </c>
      <c r="R6943">
        <v>493</v>
      </c>
      <c r="S6943">
        <v>15</v>
      </c>
      <c r="T6943">
        <v>298</v>
      </c>
      <c r="U6943">
        <v>9</v>
      </c>
      <c r="V6943">
        <v>1</v>
      </c>
      <c r="W6943">
        <v>0.14757574356296999</v>
      </c>
      <c r="X6943">
        <v>67.544131836145041</v>
      </c>
      <c r="Y6943">
        <v>17.610143369983611</v>
      </c>
      <c r="Z6943">
        <v>189.13989324954991</v>
      </c>
      <c r="AA6943">
        <v>26.863816373821873</v>
      </c>
      <c r="AB6943">
        <v>55.270785094110053</v>
      </c>
      <c r="AC6943">
        <v>228.55049476450586</v>
      </c>
      <c r="AD6943">
        <v>3.3378861820195831E-2</v>
      </c>
      <c r="AE6943">
        <v>585.16021929349949</v>
      </c>
    </row>
    <row r="6944" spans="1:31" x14ac:dyDescent="0.25">
      <c r="A6944">
        <v>2357340</v>
      </c>
      <c r="B6944">
        <v>1</v>
      </c>
      <c r="C6944" t="s">
        <v>80</v>
      </c>
      <c r="D6944" t="s">
        <v>107</v>
      </c>
      <c r="E6944" t="s">
        <v>132</v>
      </c>
      <c r="F6944" t="s">
        <v>19791</v>
      </c>
      <c r="G6944" t="s">
        <v>244</v>
      </c>
      <c r="H6944" t="s">
        <v>135</v>
      </c>
      <c r="I6944" t="s">
        <v>136</v>
      </c>
      <c r="J6944" t="s">
        <v>137</v>
      </c>
      <c r="K6944" t="s">
        <v>245</v>
      </c>
      <c r="L6944" t="s">
        <v>19792</v>
      </c>
      <c r="M6944" t="s">
        <v>19793</v>
      </c>
      <c r="N6944">
        <v>1.1658333329999999</v>
      </c>
      <c r="O6944">
        <v>0</v>
      </c>
      <c r="P6944">
        <v>18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11.789223636105959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11.789223636105959</v>
      </c>
    </row>
    <row r="6945" spans="1:31" x14ac:dyDescent="0.25">
      <c r="A6945">
        <v>2357526</v>
      </c>
      <c r="B6945">
        <v>1</v>
      </c>
      <c r="C6945" t="s">
        <v>80</v>
      </c>
      <c r="D6945" t="s">
        <v>92</v>
      </c>
      <c r="E6945" t="s">
        <v>148</v>
      </c>
      <c r="F6945" t="s">
        <v>19794</v>
      </c>
      <c r="G6945" t="s">
        <v>240</v>
      </c>
      <c r="H6945" t="s">
        <v>151</v>
      </c>
      <c r="I6945" t="s">
        <v>136</v>
      </c>
      <c r="J6945" t="s">
        <v>137</v>
      </c>
      <c r="K6945" t="s">
        <v>138</v>
      </c>
      <c r="L6945" t="s">
        <v>19795</v>
      </c>
      <c r="M6945" t="s">
        <v>19796</v>
      </c>
      <c r="N6945">
        <v>0.77361111100000002</v>
      </c>
      <c r="O6945">
        <v>0</v>
      </c>
      <c r="P6945">
        <v>1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0.7091672244027325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0.7091672244027325</v>
      </c>
    </row>
    <row r="6946" spans="1:31" x14ac:dyDescent="0.25">
      <c r="A6946">
        <v>2357420</v>
      </c>
      <c r="B6946">
        <v>1</v>
      </c>
      <c r="C6946" t="s">
        <v>80</v>
      </c>
      <c r="D6946" t="s">
        <v>82</v>
      </c>
      <c r="E6946" t="s">
        <v>148</v>
      </c>
      <c r="F6946" t="s">
        <v>19797</v>
      </c>
      <c r="G6946" t="s">
        <v>160</v>
      </c>
      <c r="H6946" t="s">
        <v>151</v>
      </c>
      <c r="I6946" t="s">
        <v>136</v>
      </c>
      <c r="J6946" t="s">
        <v>137</v>
      </c>
      <c r="K6946" t="s">
        <v>138</v>
      </c>
      <c r="L6946" t="s">
        <v>19798</v>
      </c>
      <c r="M6946" t="s">
        <v>19799</v>
      </c>
      <c r="N6946">
        <v>4.9227777770000003</v>
      </c>
      <c r="O6946">
        <v>0</v>
      </c>
      <c r="P6946">
        <v>3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3.8081001806227617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3.8081001806227617</v>
      </c>
    </row>
    <row r="6947" spans="1:31" x14ac:dyDescent="0.25">
      <c r="A6947">
        <v>2357569</v>
      </c>
      <c r="B6947">
        <v>1</v>
      </c>
      <c r="C6947" t="s">
        <v>80</v>
      </c>
      <c r="D6947" t="s">
        <v>92</v>
      </c>
      <c r="E6947" t="s">
        <v>148</v>
      </c>
      <c r="F6947" t="s">
        <v>19800</v>
      </c>
      <c r="G6947" t="s">
        <v>160</v>
      </c>
      <c r="H6947" t="s">
        <v>151</v>
      </c>
      <c r="I6947" t="s">
        <v>136</v>
      </c>
      <c r="J6947" t="s">
        <v>137</v>
      </c>
      <c r="K6947" t="s">
        <v>138</v>
      </c>
      <c r="L6947" t="s">
        <v>19801</v>
      </c>
      <c r="M6947" t="s">
        <v>19802</v>
      </c>
      <c r="N6947">
        <v>1.156666666</v>
      </c>
      <c r="O6947">
        <v>0</v>
      </c>
      <c r="P6947">
        <v>1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3.543798794050667E-2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3.543798794050667E-2</v>
      </c>
    </row>
    <row r="6948" spans="1:31" x14ac:dyDescent="0.25">
      <c r="A6948">
        <v>2357563</v>
      </c>
      <c r="B6948">
        <v>1</v>
      </c>
      <c r="C6948" t="s">
        <v>81</v>
      </c>
      <c r="D6948" t="s">
        <v>128</v>
      </c>
      <c r="E6948" t="s">
        <v>175</v>
      </c>
      <c r="F6948" t="s">
        <v>19803</v>
      </c>
      <c r="G6948" t="s">
        <v>2293</v>
      </c>
      <c r="H6948" t="s">
        <v>151</v>
      </c>
      <c r="I6948" t="s">
        <v>136</v>
      </c>
      <c r="J6948" t="s">
        <v>137</v>
      </c>
      <c r="K6948" t="s">
        <v>138</v>
      </c>
      <c r="L6948" t="s">
        <v>19804</v>
      </c>
      <c r="M6948" t="s">
        <v>19805</v>
      </c>
      <c r="N6948">
        <v>2.1758333329999999</v>
      </c>
      <c r="O6948">
        <v>0</v>
      </c>
      <c r="P6948">
        <v>204</v>
      </c>
      <c r="Q6948">
        <v>0</v>
      </c>
      <c r="R6948">
        <v>0</v>
      </c>
      <c r="S6948">
        <v>0</v>
      </c>
      <c r="T6948">
        <v>27</v>
      </c>
      <c r="U6948">
        <v>0</v>
      </c>
      <c r="V6948">
        <v>0</v>
      </c>
      <c r="W6948">
        <v>0</v>
      </c>
      <c r="X6948">
        <v>134.07882297783576</v>
      </c>
      <c r="Y6948">
        <v>0</v>
      </c>
      <c r="Z6948">
        <v>0</v>
      </c>
      <c r="AA6948">
        <v>0</v>
      </c>
      <c r="AB6948">
        <v>105.59231198247815</v>
      </c>
      <c r="AC6948">
        <v>0</v>
      </c>
      <c r="AD6948">
        <v>0</v>
      </c>
      <c r="AE6948">
        <v>239.67113496031391</v>
      </c>
    </row>
    <row r="6949" spans="1:31" x14ac:dyDescent="0.25">
      <c r="A6949">
        <v>2357609</v>
      </c>
      <c r="B6949">
        <v>1</v>
      </c>
      <c r="C6949" t="s">
        <v>80</v>
      </c>
      <c r="D6949" t="s">
        <v>107</v>
      </c>
      <c r="E6949" t="s">
        <v>175</v>
      </c>
      <c r="F6949" t="s">
        <v>2560</v>
      </c>
      <c r="G6949" t="s">
        <v>2293</v>
      </c>
      <c r="H6949" t="s">
        <v>151</v>
      </c>
      <c r="I6949" t="s">
        <v>136</v>
      </c>
      <c r="J6949" t="s">
        <v>137</v>
      </c>
      <c r="K6949" t="s">
        <v>138</v>
      </c>
      <c r="L6949" t="s">
        <v>19806</v>
      </c>
      <c r="M6949" t="s">
        <v>19807</v>
      </c>
      <c r="N6949">
        <v>1.309722222</v>
      </c>
      <c r="O6949">
        <v>0</v>
      </c>
      <c r="P6949">
        <v>12</v>
      </c>
      <c r="Q6949">
        <v>0</v>
      </c>
      <c r="R6949">
        <v>0</v>
      </c>
      <c r="S6949">
        <v>0</v>
      </c>
      <c r="T6949">
        <v>2</v>
      </c>
      <c r="U6949">
        <v>0</v>
      </c>
      <c r="V6949">
        <v>0</v>
      </c>
      <c r="W6949">
        <v>0</v>
      </c>
      <c r="X6949">
        <v>5.2802864434970669</v>
      </c>
      <c r="Y6949">
        <v>0</v>
      </c>
      <c r="Z6949">
        <v>0</v>
      </c>
      <c r="AA6949">
        <v>0</v>
      </c>
      <c r="AB6949">
        <v>2.998966303686732</v>
      </c>
      <c r="AC6949">
        <v>0</v>
      </c>
      <c r="AD6949">
        <v>0</v>
      </c>
      <c r="AE6949">
        <v>8.2792527471837989</v>
      </c>
    </row>
    <row r="6950" spans="1:31" x14ac:dyDescent="0.25">
      <c r="A6950">
        <v>2357360</v>
      </c>
      <c r="B6950">
        <v>1</v>
      </c>
      <c r="C6950" t="s">
        <v>81</v>
      </c>
      <c r="D6950" t="s">
        <v>123</v>
      </c>
      <c r="E6950" t="s">
        <v>132</v>
      </c>
      <c r="F6950" t="s">
        <v>19649</v>
      </c>
      <c r="G6950" t="s">
        <v>142</v>
      </c>
      <c r="H6950" t="s">
        <v>135</v>
      </c>
      <c r="I6950" t="s">
        <v>136</v>
      </c>
      <c r="J6950" t="s">
        <v>137</v>
      </c>
      <c r="K6950" t="s">
        <v>138</v>
      </c>
      <c r="L6950" t="s">
        <v>19808</v>
      </c>
      <c r="M6950" t="s">
        <v>19809</v>
      </c>
      <c r="N6950">
        <v>3.2561111110000001</v>
      </c>
      <c r="O6950">
        <v>0</v>
      </c>
      <c r="P6950">
        <v>22</v>
      </c>
      <c r="Q6950">
        <v>0</v>
      </c>
      <c r="R6950">
        <v>3</v>
      </c>
      <c r="S6950">
        <v>0</v>
      </c>
      <c r="T6950">
        <v>2</v>
      </c>
      <c r="U6950">
        <v>0</v>
      </c>
      <c r="V6950">
        <v>0</v>
      </c>
      <c r="W6950">
        <v>0</v>
      </c>
      <c r="X6950">
        <v>18.507347620037219</v>
      </c>
      <c r="Y6950">
        <v>0</v>
      </c>
      <c r="Z6950">
        <v>13.453151982034374</v>
      </c>
      <c r="AA6950">
        <v>0</v>
      </c>
      <c r="AB6950">
        <v>29.672404467606047</v>
      </c>
      <c r="AC6950">
        <v>0</v>
      </c>
      <c r="AD6950">
        <v>0</v>
      </c>
      <c r="AE6950">
        <v>61.632904069677636</v>
      </c>
    </row>
    <row r="6951" spans="1:31" x14ac:dyDescent="0.25">
      <c r="A6951">
        <v>2357546</v>
      </c>
      <c r="B6951">
        <v>1</v>
      </c>
      <c r="C6951" t="s">
        <v>80</v>
      </c>
      <c r="D6951" t="s">
        <v>94</v>
      </c>
      <c r="E6951" t="s">
        <v>225</v>
      </c>
      <c r="F6951" t="s">
        <v>19810</v>
      </c>
      <c r="G6951" t="s">
        <v>156</v>
      </c>
      <c r="H6951" t="s">
        <v>151</v>
      </c>
      <c r="I6951" t="s">
        <v>136</v>
      </c>
      <c r="J6951" t="s">
        <v>137</v>
      </c>
      <c r="K6951" t="s">
        <v>138</v>
      </c>
      <c r="L6951" t="s">
        <v>19811</v>
      </c>
      <c r="M6951" t="s">
        <v>19812</v>
      </c>
      <c r="N6951">
        <v>1.126944444</v>
      </c>
      <c r="O6951">
        <v>0</v>
      </c>
      <c r="P6951">
        <v>3</v>
      </c>
      <c r="Q6951">
        <v>0</v>
      </c>
      <c r="R6951">
        <v>8</v>
      </c>
      <c r="S6951">
        <v>0</v>
      </c>
      <c r="T6951">
        <v>2</v>
      </c>
      <c r="U6951">
        <v>0</v>
      </c>
      <c r="V6951">
        <v>0</v>
      </c>
      <c r="W6951">
        <v>0</v>
      </c>
      <c r="X6951">
        <v>0.10910393183174169</v>
      </c>
      <c r="Y6951">
        <v>0</v>
      </c>
      <c r="Z6951">
        <v>5.1502897204535474</v>
      </c>
      <c r="AA6951">
        <v>0</v>
      </c>
      <c r="AB6951">
        <v>3.5152730452701335</v>
      </c>
      <c r="AC6951">
        <v>0</v>
      </c>
      <c r="AD6951">
        <v>0</v>
      </c>
      <c r="AE6951">
        <v>8.7746666975554231</v>
      </c>
    </row>
    <row r="6952" spans="1:31" x14ac:dyDescent="0.25">
      <c r="A6952">
        <v>2357254</v>
      </c>
      <c r="B6952">
        <v>1</v>
      </c>
      <c r="C6952" t="s">
        <v>81</v>
      </c>
      <c r="D6952" t="s">
        <v>112</v>
      </c>
      <c r="E6952" t="s">
        <v>166</v>
      </c>
      <c r="F6952" t="s">
        <v>12969</v>
      </c>
      <c r="G6952" t="s">
        <v>168</v>
      </c>
      <c r="H6952" t="s">
        <v>135</v>
      </c>
      <c r="I6952" t="s">
        <v>136</v>
      </c>
      <c r="J6952" t="s">
        <v>137</v>
      </c>
      <c r="K6952" t="s">
        <v>138</v>
      </c>
      <c r="L6952" t="s">
        <v>19813</v>
      </c>
      <c r="M6952" t="s">
        <v>19814</v>
      </c>
      <c r="N6952">
        <v>0.26111111100000001</v>
      </c>
      <c r="O6952">
        <v>0</v>
      </c>
      <c r="P6952">
        <v>886</v>
      </c>
      <c r="Q6952">
        <v>2</v>
      </c>
      <c r="R6952">
        <v>73</v>
      </c>
      <c r="S6952">
        <v>7</v>
      </c>
      <c r="T6952">
        <v>31</v>
      </c>
      <c r="U6952">
        <v>0</v>
      </c>
      <c r="V6952">
        <v>0</v>
      </c>
      <c r="W6952">
        <v>0</v>
      </c>
      <c r="X6952">
        <v>25.810180973449796</v>
      </c>
      <c r="Y6952">
        <v>1.9742662674466445</v>
      </c>
      <c r="Z6952">
        <v>10.374278718975576</v>
      </c>
      <c r="AA6952">
        <v>3.5840578384985782</v>
      </c>
      <c r="AB6952">
        <v>3.7857655513869988</v>
      </c>
      <c r="AC6952">
        <v>0</v>
      </c>
      <c r="AD6952">
        <v>0</v>
      </c>
      <c r="AE6952">
        <v>45.528549349757597</v>
      </c>
    </row>
    <row r="6953" spans="1:31" x14ac:dyDescent="0.25">
      <c r="A6953">
        <v>2357500</v>
      </c>
      <c r="B6953">
        <v>1</v>
      </c>
      <c r="C6953" t="s">
        <v>81</v>
      </c>
      <c r="D6953" t="s">
        <v>115</v>
      </c>
      <c r="E6953" t="s">
        <v>225</v>
      </c>
      <c r="F6953" t="s">
        <v>19815</v>
      </c>
      <c r="G6953" t="s">
        <v>219</v>
      </c>
      <c r="H6953" t="s">
        <v>151</v>
      </c>
      <c r="I6953" t="s">
        <v>136</v>
      </c>
      <c r="J6953" t="s">
        <v>137</v>
      </c>
      <c r="K6953" t="s">
        <v>138</v>
      </c>
      <c r="L6953" t="s">
        <v>19816</v>
      </c>
      <c r="M6953" t="s">
        <v>19817</v>
      </c>
      <c r="N6953">
        <v>1.1230555550000001</v>
      </c>
      <c r="O6953">
        <v>0</v>
      </c>
      <c r="P6953">
        <v>6</v>
      </c>
      <c r="Q6953">
        <v>0</v>
      </c>
      <c r="R6953">
        <v>1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0.1028561704564839</v>
      </c>
      <c r="Y6953">
        <v>0</v>
      </c>
      <c r="Z6953">
        <v>0.42648303954521782</v>
      </c>
      <c r="AA6953">
        <v>0</v>
      </c>
      <c r="AB6953">
        <v>0</v>
      </c>
      <c r="AC6953">
        <v>0</v>
      </c>
      <c r="AD6953">
        <v>0</v>
      </c>
      <c r="AE6953">
        <v>0.5293392100017017</v>
      </c>
    </row>
    <row r="6954" spans="1:31" x14ac:dyDescent="0.25">
      <c r="A6954">
        <v>2357400</v>
      </c>
      <c r="B6954">
        <v>1</v>
      </c>
      <c r="C6954" t="s">
        <v>80</v>
      </c>
      <c r="D6954" t="s">
        <v>89</v>
      </c>
      <c r="E6954" t="s">
        <v>154</v>
      </c>
      <c r="F6954" t="s">
        <v>9655</v>
      </c>
      <c r="G6954" t="s">
        <v>181</v>
      </c>
      <c r="H6954" t="s">
        <v>151</v>
      </c>
      <c r="I6954" t="s">
        <v>136</v>
      </c>
      <c r="J6954" t="s">
        <v>137</v>
      </c>
      <c r="K6954" t="s">
        <v>138</v>
      </c>
      <c r="L6954" t="s">
        <v>19818</v>
      </c>
      <c r="M6954" t="s">
        <v>19819</v>
      </c>
      <c r="N6954">
        <v>4.8544444440000003</v>
      </c>
      <c r="O6954">
        <v>0</v>
      </c>
      <c r="P6954">
        <v>32</v>
      </c>
      <c r="Q6954">
        <v>0</v>
      </c>
      <c r="R6954">
        <v>0</v>
      </c>
      <c r="S6954">
        <v>0</v>
      </c>
      <c r="T6954">
        <v>1</v>
      </c>
      <c r="U6954">
        <v>0</v>
      </c>
      <c r="V6954">
        <v>0</v>
      </c>
      <c r="W6954">
        <v>0</v>
      </c>
      <c r="X6954">
        <v>122.34468596562468</v>
      </c>
      <c r="Y6954">
        <v>0</v>
      </c>
      <c r="Z6954">
        <v>0</v>
      </c>
      <c r="AA6954">
        <v>0</v>
      </c>
      <c r="AB6954">
        <v>9.9555194829140543</v>
      </c>
      <c r="AC6954">
        <v>0</v>
      </c>
      <c r="AD6954">
        <v>0</v>
      </c>
      <c r="AE6954">
        <v>132.30020544853872</v>
      </c>
    </row>
    <row r="6955" spans="1:31" x14ac:dyDescent="0.25">
      <c r="A6955">
        <v>2357294</v>
      </c>
      <c r="B6955">
        <v>1</v>
      </c>
      <c r="C6955" t="s">
        <v>80</v>
      </c>
      <c r="D6955" t="s">
        <v>85</v>
      </c>
      <c r="E6955" t="s">
        <v>225</v>
      </c>
      <c r="F6955" t="s">
        <v>7569</v>
      </c>
      <c r="G6955" t="s">
        <v>252</v>
      </c>
      <c r="H6955" t="s">
        <v>151</v>
      </c>
      <c r="I6955" t="s">
        <v>136</v>
      </c>
      <c r="J6955" t="s">
        <v>137</v>
      </c>
      <c r="K6955" t="s">
        <v>245</v>
      </c>
      <c r="L6955" t="s">
        <v>19820</v>
      </c>
      <c r="M6955" t="s">
        <v>19821</v>
      </c>
      <c r="N6955">
        <v>3.6586111109999999</v>
      </c>
      <c r="O6955">
        <v>0</v>
      </c>
      <c r="P6955">
        <v>308</v>
      </c>
      <c r="Q6955">
        <v>0</v>
      </c>
      <c r="R6955">
        <v>0</v>
      </c>
      <c r="S6955">
        <v>0</v>
      </c>
      <c r="T6955">
        <v>31</v>
      </c>
      <c r="U6955">
        <v>0</v>
      </c>
      <c r="V6955">
        <v>0</v>
      </c>
      <c r="W6955">
        <v>0</v>
      </c>
      <c r="X6955">
        <v>376.51862419819781</v>
      </c>
      <c r="Y6955">
        <v>0</v>
      </c>
      <c r="Z6955">
        <v>0</v>
      </c>
      <c r="AA6955">
        <v>0</v>
      </c>
      <c r="AB6955">
        <v>193.30853126048734</v>
      </c>
      <c r="AC6955">
        <v>0</v>
      </c>
      <c r="AD6955">
        <v>0</v>
      </c>
      <c r="AE6955">
        <v>569.82715545868518</v>
      </c>
    </row>
    <row r="6956" spans="1:31" x14ac:dyDescent="0.25">
      <c r="A6956">
        <v>2357337</v>
      </c>
      <c r="B6956">
        <v>1</v>
      </c>
      <c r="C6956" t="s">
        <v>80</v>
      </c>
      <c r="D6956" t="s">
        <v>103</v>
      </c>
      <c r="E6956" t="s">
        <v>225</v>
      </c>
      <c r="F6956" t="s">
        <v>19822</v>
      </c>
      <c r="G6956" t="s">
        <v>156</v>
      </c>
      <c r="H6956" t="s">
        <v>151</v>
      </c>
      <c r="I6956" t="s">
        <v>136</v>
      </c>
      <c r="J6956" t="s">
        <v>137</v>
      </c>
      <c r="K6956" t="s">
        <v>138</v>
      </c>
      <c r="L6956" t="s">
        <v>19823</v>
      </c>
      <c r="M6956" t="s">
        <v>19824</v>
      </c>
      <c r="N6956">
        <v>1.1391666659999999</v>
      </c>
      <c r="O6956">
        <v>0</v>
      </c>
      <c r="P6956">
        <v>20</v>
      </c>
      <c r="Q6956">
        <v>0</v>
      </c>
      <c r="R6956">
        <v>0</v>
      </c>
      <c r="S6956">
        <v>0</v>
      </c>
      <c r="T6956">
        <v>7</v>
      </c>
      <c r="U6956">
        <v>0</v>
      </c>
      <c r="V6956">
        <v>0</v>
      </c>
      <c r="W6956">
        <v>0</v>
      </c>
      <c r="X6956">
        <v>2.4682743051063532</v>
      </c>
      <c r="Y6956">
        <v>0</v>
      </c>
      <c r="Z6956">
        <v>0</v>
      </c>
      <c r="AA6956">
        <v>0</v>
      </c>
      <c r="AB6956">
        <v>2.30721383121845</v>
      </c>
      <c r="AC6956">
        <v>0</v>
      </c>
      <c r="AD6956">
        <v>0</v>
      </c>
      <c r="AE6956">
        <v>4.7754881363248032</v>
      </c>
    </row>
    <row r="6957" spans="1:31" x14ac:dyDescent="0.25">
      <c r="A6957">
        <v>2357380</v>
      </c>
      <c r="B6957">
        <v>1</v>
      </c>
      <c r="C6957" t="s">
        <v>80</v>
      </c>
      <c r="D6957" t="s">
        <v>104</v>
      </c>
      <c r="E6957" t="s">
        <v>148</v>
      </c>
      <c r="F6957" t="s">
        <v>19825</v>
      </c>
      <c r="G6957" t="s">
        <v>181</v>
      </c>
      <c r="H6957" t="s">
        <v>151</v>
      </c>
      <c r="I6957" t="s">
        <v>136</v>
      </c>
      <c r="J6957" t="s">
        <v>137</v>
      </c>
      <c r="K6957" t="s">
        <v>138</v>
      </c>
      <c r="L6957" t="s">
        <v>19826</v>
      </c>
      <c r="M6957" t="s">
        <v>19827</v>
      </c>
      <c r="N6957">
        <v>2.4791666659999998</v>
      </c>
      <c r="O6957">
        <v>0</v>
      </c>
      <c r="P6957">
        <v>5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2.7421082272118329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2.7421082272118329</v>
      </c>
    </row>
    <row r="6958" spans="1:31" x14ac:dyDescent="0.25">
      <c r="A6958">
        <v>2357231</v>
      </c>
      <c r="B6958">
        <v>1</v>
      </c>
      <c r="C6958" t="s">
        <v>81</v>
      </c>
      <c r="D6958" t="s">
        <v>117</v>
      </c>
      <c r="E6958" t="s">
        <v>166</v>
      </c>
      <c r="F6958" t="s">
        <v>19828</v>
      </c>
      <c r="G6958" t="s">
        <v>244</v>
      </c>
      <c r="H6958" t="s">
        <v>135</v>
      </c>
      <c r="I6958" t="s">
        <v>136</v>
      </c>
      <c r="J6958" t="s">
        <v>137</v>
      </c>
      <c r="K6958" t="s">
        <v>245</v>
      </c>
      <c r="L6958" t="s">
        <v>19829</v>
      </c>
      <c r="M6958" t="s">
        <v>19830</v>
      </c>
      <c r="N6958">
        <v>4.8661111110000004</v>
      </c>
      <c r="O6958">
        <v>14</v>
      </c>
      <c r="P6958">
        <v>19406</v>
      </c>
      <c r="Q6958">
        <v>292</v>
      </c>
      <c r="R6958">
        <v>808</v>
      </c>
      <c r="S6958">
        <v>122</v>
      </c>
      <c r="T6958">
        <v>2599</v>
      </c>
      <c r="U6958">
        <v>21</v>
      </c>
      <c r="V6958">
        <v>26</v>
      </c>
      <c r="W6958">
        <v>27.512872976920303</v>
      </c>
      <c r="X6958">
        <v>13550.330759409864</v>
      </c>
      <c r="Y6958">
        <v>7317.6269434653086</v>
      </c>
      <c r="Z6958">
        <v>5017.4364313558444</v>
      </c>
      <c r="AA6958">
        <v>2217.6886829982373</v>
      </c>
      <c r="AB6958">
        <v>5204.1805612812977</v>
      </c>
      <c r="AC6958">
        <v>5785.29130461561</v>
      </c>
      <c r="AD6958">
        <v>1110.9259267793552</v>
      </c>
      <c r="AE6958">
        <v>40230.993482882433</v>
      </c>
    </row>
    <row r="6959" spans="1:31" x14ac:dyDescent="0.25">
      <c r="A6959">
        <v>2357274</v>
      </c>
      <c r="B6959">
        <v>1</v>
      </c>
      <c r="C6959" t="s">
        <v>81</v>
      </c>
      <c r="D6959" t="s">
        <v>114</v>
      </c>
      <c r="E6959" t="s">
        <v>320</v>
      </c>
      <c r="F6959" t="s">
        <v>19026</v>
      </c>
      <c r="G6959" t="s">
        <v>244</v>
      </c>
      <c r="H6959" t="s">
        <v>135</v>
      </c>
      <c r="I6959" t="s">
        <v>136</v>
      </c>
      <c r="J6959" t="s">
        <v>137</v>
      </c>
      <c r="K6959" t="s">
        <v>245</v>
      </c>
      <c r="L6959" t="s">
        <v>19831</v>
      </c>
      <c r="M6959" t="s">
        <v>19832</v>
      </c>
      <c r="N6959">
        <v>3.9766666659999999</v>
      </c>
      <c r="O6959">
        <v>0</v>
      </c>
      <c r="P6959">
        <v>8747</v>
      </c>
      <c r="Q6959">
        <v>0</v>
      </c>
      <c r="R6959">
        <v>102</v>
      </c>
      <c r="S6959">
        <v>9</v>
      </c>
      <c r="T6959">
        <v>1707</v>
      </c>
      <c r="U6959">
        <v>0</v>
      </c>
      <c r="V6959">
        <v>24</v>
      </c>
      <c r="W6959">
        <v>0</v>
      </c>
      <c r="X6959">
        <v>5062.110257653987</v>
      </c>
      <c r="Y6959">
        <v>0</v>
      </c>
      <c r="Z6959">
        <v>184.44264037467758</v>
      </c>
      <c r="AA6959">
        <v>1076.6743669878017</v>
      </c>
      <c r="AB6959">
        <v>4873.4458171572514</v>
      </c>
      <c r="AC6959">
        <v>0</v>
      </c>
      <c r="AD6959">
        <v>4390.5635084274145</v>
      </c>
      <c r="AE6959">
        <v>15587.236590601133</v>
      </c>
    </row>
    <row r="6960" spans="1:31" x14ac:dyDescent="0.25">
      <c r="A6960">
        <v>2357423</v>
      </c>
      <c r="B6960">
        <v>1</v>
      </c>
      <c r="C6960" t="s">
        <v>80</v>
      </c>
      <c r="D6960" t="s">
        <v>90</v>
      </c>
      <c r="E6960" t="s">
        <v>154</v>
      </c>
      <c r="F6960" t="s">
        <v>19833</v>
      </c>
      <c r="G6960" t="s">
        <v>1730</v>
      </c>
      <c r="H6960" t="s">
        <v>151</v>
      </c>
      <c r="I6960" t="s">
        <v>136</v>
      </c>
      <c r="J6960" t="s">
        <v>137</v>
      </c>
      <c r="K6960" t="s">
        <v>138</v>
      </c>
      <c r="L6960" t="s">
        <v>19834</v>
      </c>
      <c r="M6960" t="s">
        <v>19835</v>
      </c>
      <c r="N6960">
        <v>2.866666666</v>
      </c>
      <c r="O6960">
        <v>0</v>
      </c>
      <c r="P6960">
        <v>125</v>
      </c>
      <c r="Q6960">
        <v>0</v>
      </c>
      <c r="R6960">
        <v>0</v>
      </c>
      <c r="S6960">
        <v>0</v>
      </c>
      <c r="T6960">
        <v>15</v>
      </c>
      <c r="U6960">
        <v>0</v>
      </c>
      <c r="V6960">
        <v>0</v>
      </c>
      <c r="W6960">
        <v>0</v>
      </c>
      <c r="X6960">
        <v>116.62657192946735</v>
      </c>
      <c r="Y6960">
        <v>0</v>
      </c>
      <c r="Z6960">
        <v>0</v>
      </c>
      <c r="AA6960">
        <v>0</v>
      </c>
      <c r="AB6960">
        <v>26.527015028426398</v>
      </c>
      <c r="AC6960">
        <v>0</v>
      </c>
      <c r="AD6960">
        <v>0</v>
      </c>
      <c r="AE6960">
        <v>143.15358695789374</v>
      </c>
    </row>
    <row r="6961" spans="1:31" x14ac:dyDescent="0.25">
      <c r="A6961">
        <v>2357472</v>
      </c>
      <c r="B6961">
        <v>1</v>
      </c>
      <c r="C6961" t="s">
        <v>81</v>
      </c>
      <c r="D6961" t="s">
        <v>123</v>
      </c>
      <c r="E6961" t="s">
        <v>166</v>
      </c>
      <c r="F6961" t="s">
        <v>19836</v>
      </c>
      <c r="G6961" t="s">
        <v>168</v>
      </c>
      <c r="H6961" t="s">
        <v>135</v>
      </c>
      <c r="I6961" t="s">
        <v>136</v>
      </c>
      <c r="J6961" t="s">
        <v>137</v>
      </c>
      <c r="K6961" t="s">
        <v>138</v>
      </c>
      <c r="L6961" t="s">
        <v>19837</v>
      </c>
      <c r="M6961" t="s">
        <v>19838</v>
      </c>
      <c r="N6961">
        <v>1.5013888879999999</v>
      </c>
      <c r="O6961">
        <v>8</v>
      </c>
      <c r="P6961">
        <v>1379</v>
      </c>
      <c r="Q6961">
        <v>112</v>
      </c>
      <c r="R6961">
        <v>76</v>
      </c>
      <c r="S6961">
        <v>45</v>
      </c>
      <c r="T6961">
        <v>151</v>
      </c>
      <c r="U6961">
        <v>5</v>
      </c>
      <c r="V6961">
        <v>0</v>
      </c>
      <c r="W6961">
        <v>5.260464039455667</v>
      </c>
      <c r="X6961">
        <v>582.38611880208396</v>
      </c>
      <c r="Y6961">
        <v>234.1369073893427</v>
      </c>
      <c r="Z6961">
        <v>150.36085254423392</v>
      </c>
      <c r="AA6961">
        <v>237.9186261045071</v>
      </c>
      <c r="AB6961">
        <v>217.81417353069776</v>
      </c>
      <c r="AC6961">
        <v>453.46255815034095</v>
      </c>
      <c r="AD6961">
        <v>0</v>
      </c>
      <c r="AE6961">
        <v>1881.3397005606621</v>
      </c>
    </row>
    <row r="6962" spans="1:31" x14ac:dyDescent="0.25">
      <c r="A6962">
        <v>2357549</v>
      </c>
      <c r="B6962">
        <v>1</v>
      </c>
      <c r="C6962" t="s">
        <v>80</v>
      </c>
      <c r="D6962" t="s">
        <v>88</v>
      </c>
      <c r="E6962" t="s">
        <v>320</v>
      </c>
      <c r="F6962" t="s">
        <v>19839</v>
      </c>
      <c r="G6962" t="s">
        <v>168</v>
      </c>
      <c r="H6962" t="s">
        <v>135</v>
      </c>
      <c r="I6962" t="s">
        <v>136</v>
      </c>
      <c r="J6962" t="s">
        <v>137</v>
      </c>
      <c r="K6962" t="s">
        <v>138</v>
      </c>
      <c r="L6962" t="s">
        <v>19472</v>
      </c>
      <c r="M6962" t="s">
        <v>19840</v>
      </c>
      <c r="N6962">
        <v>0.32777777699999999</v>
      </c>
      <c r="O6962">
        <v>0</v>
      </c>
      <c r="P6962">
        <v>0</v>
      </c>
      <c r="Q6962">
        <v>0</v>
      </c>
      <c r="R6962">
        <v>0</v>
      </c>
      <c r="S6962">
        <v>2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1.2229338418322224</v>
      </c>
      <c r="AB6962">
        <v>0</v>
      </c>
      <c r="AC6962">
        <v>0</v>
      </c>
      <c r="AD6962">
        <v>0</v>
      </c>
      <c r="AE6962">
        <v>1.2229338418322224</v>
      </c>
    </row>
    <row r="6963" spans="1:31" x14ac:dyDescent="0.25">
      <c r="A6963">
        <v>2357303</v>
      </c>
      <c r="B6963">
        <v>1</v>
      </c>
      <c r="C6963" t="s">
        <v>81</v>
      </c>
      <c r="D6963" t="s">
        <v>123</v>
      </c>
      <c r="E6963" t="s">
        <v>148</v>
      </c>
      <c r="F6963" t="s">
        <v>19841</v>
      </c>
      <c r="G6963" t="s">
        <v>181</v>
      </c>
      <c r="H6963" t="s">
        <v>151</v>
      </c>
      <c r="I6963" t="s">
        <v>136</v>
      </c>
      <c r="J6963" t="s">
        <v>3</v>
      </c>
      <c r="K6963" t="s">
        <v>138</v>
      </c>
      <c r="L6963" t="s">
        <v>19842</v>
      </c>
      <c r="M6963" t="s">
        <v>19843</v>
      </c>
      <c r="N6963">
        <v>2.4269444440000001</v>
      </c>
      <c r="O6963">
        <v>0</v>
      </c>
      <c r="P6963">
        <v>1</v>
      </c>
      <c r="Q6963">
        <v>0</v>
      </c>
      <c r="R6963">
        <v>0</v>
      </c>
      <c r="S6963">
        <v>0</v>
      </c>
      <c r="T6963">
        <v>1</v>
      </c>
      <c r="U6963">
        <v>0</v>
      </c>
      <c r="V6963">
        <v>0</v>
      </c>
      <c r="W6963">
        <v>0</v>
      </c>
      <c r="X6963">
        <v>0.89376518400597638</v>
      </c>
      <c r="Y6963">
        <v>0</v>
      </c>
      <c r="Z6963">
        <v>0</v>
      </c>
      <c r="AA6963">
        <v>0</v>
      </c>
      <c r="AB6963">
        <v>7.1803243544564035</v>
      </c>
      <c r="AC6963">
        <v>0</v>
      </c>
      <c r="AD6963">
        <v>0</v>
      </c>
      <c r="AE6963">
        <v>8.0740895384623794</v>
      </c>
    </row>
    <row r="6964" spans="1:31" x14ac:dyDescent="0.25">
      <c r="A6964">
        <v>2357512</v>
      </c>
      <c r="B6964">
        <v>1</v>
      </c>
      <c r="C6964" t="s">
        <v>80</v>
      </c>
      <c r="D6964" t="s">
        <v>110</v>
      </c>
      <c r="E6964" t="s">
        <v>154</v>
      </c>
      <c r="F6964" t="s">
        <v>19844</v>
      </c>
      <c r="G6964" t="s">
        <v>156</v>
      </c>
      <c r="H6964" t="s">
        <v>151</v>
      </c>
      <c r="I6964" t="s">
        <v>136</v>
      </c>
      <c r="J6964" t="s">
        <v>137</v>
      </c>
      <c r="K6964" t="s">
        <v>138</v>
      </c>
      <c r="L6964" t="s">
        <v>19845</v>
      </c>
      <c r="M6964" t="s">
        <v>19846</v>
      </c>
      <c r="N6964">
        <v>0.49555555499999998</v>
      </c>
      <c r="O6964">
        <v>0</v>
      </c>
      <c r="P6964">
        <v>343</v>
      </c>
      <c r="Q6964">
        <v>0</v>
      </c>
      <c r="R6964">
        <v>0</v>
      </c>
      <c r="S6964">
        <v>0</v>
      </c>
      <c r="T6964">
        <v>12</v>
      </c>
      <c r="U6964">
        <v>0</v>
      </c>
      <c r="V6964">
        <v>0</v>
      </c>
      <c r="W6964">
        <v>0</v>
      </c>
      <c r="X6964">
        <v>74.970406648974674</v>
      </c>
      <c r="Y6964">
        <v>0</v>
      </c>
      <c r="Z6964">
        <v>0</v>
      </c>
      <c r="AA6964">
        <v>0</v>
      </c>
      <c r="AB6964">
        <v>6.2088342719692307</v>
      </c>
      <c r="AC6964">
        <v>0</v>
      </c>
      <c r="AD6964">
        <v>0</v>
      </c>
      <c r="AE6964">
        <v>81.179240920943897</v>
      </c>
    </row>
    <row r="6965" spans="1:31" x14ac:dyDescent="0.25">
      <c r="A6965">
        <v>2357363</v>
      </c>
      <c r="B6965">
        <v>1</v>
      </c>
      <c r="C6965" t="s">
        <v>80</v>
      </c>
      <c r="D6965" t="s">
        <v>96</v>
      </c>
      <c r="E6965" t="s">
        <v>132</v>
      </c>
      <c r="F6965" t="s">
        <v>19847</v>
      </c>
      <c r="G6965" t="s">
        <v>2879</v>
      </c>
      <c r="H6965" t="s">
        <v>135</v>
      </c>
      <c r="I6965" t="s">
        <v>136</v>
      </c>
      <c r="J6965" t="s">
        <v>137</v>
      </c>
      <c r="K6965" t="s">
        <v>138</v>
      </c>
      <c r="L6965" t="s">
        <v>19848</v>
      </c>
      <c r="M6965" t="s">
        <v>19849</v>
      </c>
      <c r="N6965">
        <v>0.403888888</v>
      </c>
      <c r="O6965">
        <v>0</v>
      </c>
      <c r="P6965">
        <v>672</v>
      </c>
      <c r="Q6965">
        <v>0</v>
      </c>
      <c r="R6965">
        <v>5</v>
      </c>
      <c r="S6965">
        <v>0</v>
      </c>
      <c r="T6965">
        <v>34</v>
      </c>
      <c r="U6965">
        <v>0</v>
      </c>
      <c r="V6965">
        <v>0</v>
      </c>
      <c r="W6965">
        <v>0</v>
      </c>
      <c r="X6965">
        <v>87.174136235861127</v>
      </c>
      <c r="Y6965">
        <v>0</v>
      </c>
      <c r="Z6965">
        <v>1.7955093694453148</v>
      </c>
      <c r="AA6965">
        <v>0</v>
      </c>
      <c r="AB6965">
        <v>21.432180834515602</v>
      </c>
      <c r="AC6965">
        <v>0</v>
      </c>
      <c r="AD6965">
        <v>0</v>
      </c>
      <c r="AE6965">
        <v>110.40182643982205</v>
      </c>
    </row>
    <row r="6966" spans="1:31" x14ac:dyDescent="0.25">
      <c r="A6966">
        <v>2357383</v>
      </c>
      <c r="B6966">
        <v>1</v>
      </c>
      <c r="C6966" t="s">
        <v>80</v>
      </c>
      <c r="D6966" t="s">
        <v>107</v>
      </c>
      <c r="E6966" t="s">
        <v>132</v>
      </c>
      <c r="F6966" t="s">
        <v>19850</v>
      </c>
      <c r="G6966" t="s">
        <v>244</v>
      </c>
      <c r="H6966" t="s">
        <v>135</v>
      </c>
      <c r="I6966" t="s">
        <v>136</v>
      </c>
      <c r="J6966" t="s">
        <v>137</v>
      </c>
      <c r="K6966" t="s">
        <v>245</v>
      </c>
      <c r="L6966" t="s">
        <v>19851</v>
      </c>
      <c r="M6966" t="s">
        <v>19852</v>
      </c>
      <c r="N6966">
        <v>0.50305555499999999</v>
      </c>
      <c r="O6966">
        <v>0</v>
      </c>
      <c r="P6966">
        <v>41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7.7967479912792674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7.7967479912792674</v>
      </c>
    </row>
    <row r="6967" spans="1:31" x14ac:dyDescent="0.25">
      <c r="A6967">
        <v>2357618</v>
      </c>
      <c r="B6967">
        <v>1</v>
      </c>
      <c r="C6967" t="s">
        <v>81</v>
      </c>
      <c r="D6967" t="s">
        <v>121</v>
      </c>
      <c r="E6967" t="s">
        <v>132</v>
      </c>
      <c r="F6967" t="s">
        <v>19853</v>
      </c>
      <c r="G6967" t="s">
        <v>142</v>
      </c>
      <c r="H6967" t="s">
        <v>135</v>
      </c>
      <c r="I6967" t="s">
        <v>136</v>
      </c>
      <c r="J6967" t="s">
        <v>137</v>
      </c>
      <c r="K6967" t="s">
        <v>138</v>
      </c>
      <c r="L6967" t="s">
        <v>19854</v>
      </c>
      <c r="M6967" t="s">
        <v>19855</v>
      </c>
      <c r="N6967">
        <v>1.1730555549999999</v>
      </c>
      <c r="O6967">
        <v>0</v>
      </c>
      <c r="P6967">
        <v>17</v>
      </c>
      <c r="Q6967">
        <v>0</v>
      </c>
      <c r="R6967">
        <v>3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3.0218054479155159</v>
      </c>
      <c r="Y6967">
        <v>0</v>
      </c>
      <c r="Z6967">
        <v>2.4657271263653375</v>
      </c>
      <c r="AA6967">
        <v>0</v>
      </c>
      <c r="AB6967">
        <v>0</v>
      </c>
      <c r="AC6967">
        <v>0</v>
      </c>
      <c r="AD6967">
        <v>0</v>
      </c>
      <c r="AE6967">
        <v>5.4875325742808538</v>
      </c>
    </row>
    <row r="6968" spans="1:31" x14ac:dyDescent="0.25">
      <c r="A6968">
        <v>2357326</v>
      </c>
      <c r="B6968">
        <v>1</v>
      </c>
      <c r="C6968" t="s">
        <v>80</v>
      </c>
      <c r="D6968" t="s">
        <v>82</v>
      </c>
      <c r="E6968" t="s">
        <v>154</v>
      </c>
      <c r="F6968" t="s">
        <v>19856</v>
      </c>
      <c r="G6968" t="s">
        <v>244</v>
      </c>
      <c r="H6968" t="s">
        <v>151</v>
      </c>
      <c r="I6968" t="s">
        <v>136</v>
      </c>
      <c r="J6968" t="s">
        <v>137</v>
      </c>
      <c r="K6968" t="s">
        <v>245</v>
      </c>
      <c r="L6968" t="s">
        <v>19857</v>
      </c>
      <c r="M6968" t="s">
        <v>19858</v>
      </c>
      <c r="N6968">
        <v>4.3250000000000002</v>
      </c>
      <c r="O6968">
        <v>0</v>
      </c>
      <c r="P6968">
        <v>1</v>
      </c>
      <c r="Q6968">
        <v>0</v>
      </c>
      <c r="R6968">
        <v>0</v>
      </c>
      <c r="S6968">
        <v>0</v>
      </c>
      <c r="T6968">
        <v>681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2669.6352333937466</v>
      </c>
      <c r="AC6968">
        <v>0</v>
      </c>
      <c r="AD6968">
        <v>0</v>
      </c>
      <c r="AE6968">
        <v>2669.6352333937466</v>
      </c>
    </row>
    <row r="6969" spans="1:31" x14ac:dyDescent="0.25">
      <c r="A6969">
        <v>2357306</v>
      </c>
      <c r="B6969">
        <v>1</v>
      </c>
      <c r="C6969" t="s">
        <v>80</v>
      </c>
      <c r="D6969" t="s">
        <v>106</v>
      </c>
      <c r="E6969" t="s">
        <v>166</v>
      </c>
      <c r="F6969" t="s">
        <v>6278</v>
      </c>
      <c r="G6969" t="s">
        <v>252</v>
      </c>
      <c r="H6969" t="s">
        <v>135</v>
      </c>
      <c r="I6969" t="s">
        <v>136</v>
      </c>
      <c r="J6969" t="s">
        <v>137</v>
      </c>
      <c r="K6969" t="s">
        <v>245</v>
      </c>
      <c r="L6969" t="s">
        <v>19665</v>
      </c>
      <c r="M6969" t="s">
        <v>19859</v>
      </c>
      <c r="N6969">
        <v>2.2458333330000002</v>
      </c>
      <c r="O6969">
        <v>7</v>
      </c>
      <c r="P6969">
        <v>2306</v>
      </c>
      <c r="Q6969">
        <v>60</v>
      </c>
      <c r="R6969">
        <v>275</v>
      </c>
      <c r="S6969">
        <v>27</v>
      </c>
      <c r="T6969">
        <v>360</v>
      </c>
      <c r="U6969">
        <v>0</v>
      </c>
      <c r="V6969">
        <v>0</v>
      </c>
      <c r="W6969">
        <v>9.0131238160245548</v>
      </c>
      <c r="X6969">
        <v>894.75546521448121</v>
      </c>
      <c r="Y6969">
        <v>660.05674141900693</v>
      </c>
      <c r="Z6969">
        <v>1974.2136688678329</v>
      </c>
      <c r="AA6969">
        <v>194.54293619523304</v>
      </c>
      <c r="AB6969">
        <v>809.82944439462392</v>
      </c>
      <c r="AC6969">
        <v>0</v>
      </c>
      <c r="AD6969">
        <v>0</v>
      </c>
      <c r="AE6969">
        <v>4542.4113799072029</v>
      </c>
    </row>
    <row r="6970" spans="1:31" x14ac:dyDescent="0.25">
      <c r="A6970">
        <v>2357638</v>
      </c>
      <c r="B6970">
        <v>1</v>
      </c>
      <c r="C6970" t="s">
        <v>80</v>
      </c>
      <c r="D6970" t="s">
        <v>107</v>
      </c>
      <c r="E6970" t="s">
        <v>175</v>
      </c>
      <c r="F6970" t="s">
        <v>19860</v>
      </c>
      <c r="G6970" t="s">
        <v>177</v>
      </c>
      <c r="H6970" t="s">
        <v>151</v>
      </c>
      <c r="I6970" t="s">
        <v>136</v>
      </c>
      <c r="J6970" t="s">
        <v>137</v>
      </c>
      <c r="K6970" t="s">
        <v>138</v>
      </c>
      <c r="L6970" t="s">
        <v>19861</v>
      </c>
      <c r="M6970" t="s">
        <v>19862</v>
      </c>
      <c r="N6970">
        <v>1.0525</v>
      </c>
      <c r="O6970">
        <v>0</v>
      </c>
      <c r="P6970">
        <v>10</v>
      </c>
      <c r="Q6970">
        <v>0</v>
      </c>
      <c r="R6970">
        <v>0</v>
      </c>
      <c r="S6970">
        <v>0</v>
      </c>
      <c r="T6970">
        <v>2</v>
      </c>
      <c r="U6970">
        <v>0</v>
      </c>
      <c r="V6970">
        <v>0</v>
      </c>
      <c r="W6970">
        <v>0</v>
      </c>
      <c r="X6970">
        <v>3.195925132056574</v>
      </c>
      <c r="Y6970">
        <v>0</v>
      </c>
      <c r="Z6970">
        <v>0</v>
      </c>
      <c r="AA6970">
        <v>0</v>
      </c>
      <c r="AB6970">
        <v>9.4067616290196359</v>
      </c>
      <c r="AC6970">
        <v>0</v>
      </c>
      <c r="AD6970">
        <v>0</v>
      </c>
      <c r="AE6970">
        <v>12.60268676107621</v>
      </c>
    </row>
    <row r="6971" spans="1:31" x14ac:dyDescent="0.25">
      <c r="A6971">
        <v>2357260</v>
      </c>
      <c r="B6971">
        <v>1</v>
      </c>
      <c r="C6971" t="s">
        <v>80</v>
      </c>
      <c r="D6971" t="s">
        <v>92</v>
      </c>
      <c r="E6971" t="s">
        <v>175</v>
      </c>
      <c r="F6971" t="s">
        <v>19863</v>
      </c>
      <c r="G6971" t="s">
        <v>284</v>
      </c>
      <c r="H6971" t="s">
        <v>151</v>
      </c>
      <c r="I6971" t="s">
        <v>136</v>
      </c>
      <c r="J6971" t="s">
        <v>137</v>
      </c>
      <c r="K6971" t="s">
        <v>138</v>
      </c>
      <c r="L6971" t="s">
        <v>19864</v>
      </c>
      <c r="M6971" t="s">
        <v>19865</v>
      </c>
      <c r="N6971">
        <v>1.4655555549999999</v>
      </c>
      <c r="O6971">
        <v>0</v>
      </c>
      <c r="P6971">
        <v>24</v>
      </c>
      <c r="Q6971">
        <v>0</v>
      </c>
      <c r="R6971">
        <v>0</v>
      </c>
      <c r="S6971">
        <v>0</v>
      </c>
      <c r="T6971">
        <v>45</v>
      </c>
      <c r="U6971">
        <v>0</v>
      </c>
      <c r="V6971">
        <v>0</v>
      </c>
      <c r="W6971">
        <v>0</v>
      </c>
      <c r="X6971">
        <v>8.5703960640942825</v>
      </c>
      <c r="Y6971">
        <v>0</v>
      </c>
      <c r="Z6971">
        <v>0</v>
      </c>
      <c r="AA6971">
        <v>0</v>
      </c>
      <c r="AB6971">
        <v>55.933031491953273</v>
      </c>
      <c r="AC6971">
        <v>0</v>
      </c>
      <c r="AD6971">
        <v>0</v>
      </c>
      <c r="AE6971">
        <v>64.503427556047555</v>
      </c>
    </row>
    <row r="6972" spans="1:31" x14ac:dyDescent="0.25">
      <c r="A6972">
        <v>2357237</v>
      </c>
      <c r="B6972">
        <v>1</v>
      </c>
      <c r="C6972" t="s">
        <v>80</v>
      </c>
      <c r="D6972" t="s">
        <v>97</v>
      </c>
      <c r="E6972" t="s">
        <v>225</v>
      </c>
      <c r="F6972" t="s">
        <v>19866</v>
      </c>
      <c r="G6972" t="s">
        <v>156</v>
      </c>
      <c r="H6972" t="s">
        <v>151</v>
      </c>
      <c r="I6972" t="s">
        <v>136</v>
      </c>
      <c r="J6972" t="s">
        <v>137</v>
      </c>
      <c r="K6972" t="s">
        <v>138</v>
      </c>
      <c r="L6972" t="s">
        <v>19867</v>
      </c>
      <c r="M6972" t="s">
        <v>19868</v>
      </c>
      <c r="N6972">
        <v>0.31305555499999999</v>
      </c>
      <c r="O6972">
        <v>0</v>
      </c>
      <c r="P6972">
        <v>38</v>
      </c>
      <c r="Q6972">
        <v>0</v>
      </c>
      <c r="R6972">
        <v>0</v>
      </c>
      <c r="S6972">
        <v>0</v>
      </c>
      <c r="T6972">
        <v>2</v>
      </c>
      <c r="U6972">
        <v>0</v>
      </c>
      <c r="V6972">
        <v>0</v>
      </c>
      <c r="W6972">
        <v>0</v>
      </c>
      <c r="X6972">
        <v>2.6998685751461857</v>
      </c>
      <c r="Y6972">
        <v>0</v>
      </c>
      <c r="Z6972">
        <v>0</v>
      </c>
      <c r="AA6972">
        <v>0</v>
      </c>
      <c r="AB6972">
        <v>3.8401573093452974</v>
      </c>
      <c r="AC6972">
        <v>0</v>
      </c>
      <c r="AD6972">
        <v>0</v>
      </c>
      <c r="AE6972">
        <v>6.5400258844914827</v>
      </c>
    </row>
    <row r="6973" spans="1:31" x14ac:dyDescent="0.25">
      <c r="A6973">
        <v>2357300</v>
      </c>
      <c r="B6973">
        <v>1</v>
      </c>
      <c r="C6973" t="s">
        <v>80</v>
      </c>
      <c r="D6973" t="s">
        <v>82</v>
      </c>
      <c r="E6973" t="s">
        <v>154</v>
      </c>
      <c r="F6973" t="s">
        <v>19869</v>
      </c>
      <c r="G6973" t="s">
        <v>996</v>
      </c>
      <c r="H6973" t="s">
        <v>151</v>
      </c>
      <c r="I6973" t="s">
        <v>136</v>
      </c>
      <c r="J6973" t="s">
        <v>137</v>
      </c>
      <c r="K6973" t="s">
        <v>245</v>
      </c>
      <c r="L6973" t="s">
        <v>19870</v>
      </c>
      <c r="M6973" t="s">
        <v>19871</v>
      </c>
      <c r="N6973">
        <v>9.153611111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12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2098.0238619439237</v>
      </c>
      <c r="AC6973">
        <v>0</v>
      </c>
      <c r="AD6973">
        <v>0</v>
      </c>
      <c r="AE6973">
        <v>2098.0238619439237</v>
      </c>
    </row>
    <row r="6974" spans="1:31" x14ac:dyDescent="0.25">
      <c r="A6974">
        <v>2357346</v>
      </c>
      <c r="B6974">
        <v>1</v>
      </c>
      <c r="C6974" t="s">
        <v>80</v>
      </c>
      <c r="D6974" t="s">
        <v>83</v>
      </c>
      <c r="E6974" t="s">
        <v>132</v>
      </c>
      <c r="F6974" t="s">
        <v>19872</v>
      </c>
      <c r="G6974" t="s">
        <v>168</v>
      </c>
      <c r="H6974" t="s">
        <v>135</v>
      </c>
      <c r="I6974" t="s">
        <v>136</v>
      </c>
      <c r="J6974" t="s">
        <v>137</v>
      </c>
      <c r="K6974" t="s">
        <v>138</v>
      </c>
      <c r="L6974" t="s">
        <v>19873</v>
      </c>
      <c r="M6974" t="s">
        <v>19874</v>
      </c>
      <c r="N6974">
        <v>0.60222222199999997</v>
      </c>
      <c r="O6974">
        <v>0</v>
      </c>
      <c r="P6974">
        <v>164</v>
      </c>
      <c r="Q6974">
        <v>0</v>
      </c>
      <c r="R6974">
        <v>0</v>
      </c>
      <c r="S6974">
        <v>4</v>
      </c>
      <c r="T6974">
        <v>51</v>
      </c>
      <c r="U6974">
        <v>1</v>
      </c>
      <c r="V6974">
        <v>1</v>
      </c>
      <c r="W6974">
        <v>0</v>
      </c>
      <c r="X6974">
        <v>37.635490622182914</v>
      </c>
      <c r="Y6974">
        <v>0</v>
      </c>
      <c r="Z6974">
        <v>0</v>
      </c>
      <c r="AA6974">
        <v>4.5079661521752774</v>
      </c>
      <c r="AB6974">
        <v>24.070434582218688</v>
      </c>
      <c r="AC6974">
        <v>73.515711457397231</v>
      </c>
      <c r="AD6974">
        <v>19.071894918981332</v>
      </c>
      <c r="AE6974">
        <v>158.80149773295545</v>
      </c>
    </row>
    <row r="6975" spans="1:31" x14ac:dyDescent="0.25">
      <c r="A6975">
        <v>2357492</v>
      </c>
      <c r="B6975">
        <v>1</v>
      </c>
      <c r="C6975" t="s">
        <v>80</v>
      </c>
      <c r="D6975" t="s">
        <v>109</v>
      </c>
      <c r="E6975" t="s">
        <v>225</v>
      </c>
      <c r="F6975" t="s">
        <v>19875</v>
      </c>
      <c r="G6975" t="s">
        <v>219</v>
      </c>
      <c r="H6975" t="s">
        <v>151</v>
      </c>
      <c r="I6975" t="s">
        <v>136</v>
      </c>
      <c r="J6975" t="s">
        <v>137</v>
      </c>
      <c r="K6975" t="s">
        <v>138</v>
      </c>
      <c r="L6975" t="s">
        <v>19876</v>
      </c>
      <c r="M6975" t="s">
        <v>19877</v>
      </c>
      <c r="N6975">
        <v>2.813055555</v>
      </c>
      <c r="O6975">
        <v>0</v>
      </c>
      <c r="P6975">
        <v>3</v>
      </c>
      <c r="Q6975">
        <v>0</v>
      </c>
      <c r="R6975">
        <v>17</v>
      </c>
      <c r="S6975">
        <v>0</v>
      </c>
      <c r="T6975">
        <v>7</v>
      </c>
      <c r="U6975">
        <v>0</v>
      </c>
      <c r="V6975">
        <v>0</v>
      </c>
      <c r="W6975">
        <v>0</v>
      </c>
      <c r="X6975">
        <v>1.427277627033285</v>
      </c>
      <c r="Y6975">
        <v>0</v>
      </c>
      <c r="Z6975">
        <v>78.284425639916307</v>
      </c>
      <c r="AA6975">
        <v>0</v>
      </c>
      <c r="AB6975">
        <v>14.175142860490981</v>
      </c>
      <c r="AC6975">
        <v>0</v>
      </c>
      <c r="AD6975">
        <v>0</v>
      </c>
      <c r="AE6975">
        <v>93.886846127440577</v>
      </c>
    </row>
    <row r="6976" spans="1:31" x14ac:dyDescent="0.25">
      <c r="A6976">
        <v>2357406</v>
      </c>
      <c r="B6976">
        <v>1</v>
      </c>
      <c r="C6976" t="s">
        <v>81</v>
      </c>
      <c r="D6976" t="s">
        <v>123</v>
      </c>
      <c r="E6976" t="s">
        <v>166</v>
      </c>
      <c r="F6976" t="s">
        <v>19878</v>
      </c>
      <c r="G6976" t="s">
        <v>168</v>
      </c>
      <c r="H6976" t="s">
        <v>135</v>
      </c>
      <c r="I6976" t="s">
        <v>136</v>
      </c>
      <c r="J6976" t="s">
        <v>137</v>
      </c>
      <c r="K6976" t="s">
        <v>138</v>
      </c>
      <c r="L6976" t="s">
        <v>19879</v>
      </c>
      <c r="M6976" t="s">
        <v>19880</v>
      </c>
      <c r="N6976">
        <v>1.4880555550000001</v>
      </c>
      <c r="O6976">
        <v>4</v>
      </c>
      <c r="P6976">
        <v>6</v>
      </c>
      <c r="Q6976">
        <v>78</v>
      </c>
      <c r="R6976">
        <v>72</v>
      </c>
      <c r="S6976">
        <v>12</v>
      </c>
      <c r="T6976">
        <v>9</v>
      </c>
      <c r="U6976">
        <v>0</v>
      </c>
      <c r="V6976">
        <v>0</v>
      </c>
      <c r="W6976">
        <v>4.5676244460498756</v>
      </c>
      <c r="X6976">
        <v>3.5035219775363196</v>
      </c>
      <c r="Y6976">
        <v>198.58940002592948</v>
      </c>
      <c r="Z6976">
        <v>260.06964574183661</v>
      </c>
      <c r="AA6976">
        <v>58.899091415880029</v>
      </c>
      <c r="AB6976">
        <v>25.908807772058985</v>
      </c>
      <c r="AC6976">
        <v>0</v>
      </c>
      <c r="AD6976">
        <v>0</v>
      </c>
      <c r="AE6976">
        <v>551.53809137929125</v>
      </c>
    </row>
    <row r="6977" spans="1:31" x14ac:dyDescent="0.25">
      <c r="A6977">
        <v>2357552</v>
      </c>
      <c r="B6977">
        <v>1</v>
      </c>
      <c r="C6977" t="s">
        <v>81</v>
      </c>
      <c r="D6977" t="s">
        <v>123</v>
      </c>
      <c r="E6977" t="s">
        <v>225</v>
      </c>
      <c r="F6977" t="s">
        <v>3033</v>
      </c>
      <c r="G6977" t="s">
        <v>219</v>
      </c>
      <c r="H6977" t="s">
        <v>151</v>
      </c>
      <c r="I6977" t="s">
        <v>136</v>
      </c>
      <c r="J6977" t="s">
        <v>137</v>
      </c>
      <c r="K6977" t="s">
        <v>138</v>
      </c>
      <c r="L6977" t="s">
        <v>19881</v>
      </c>
      <c r="M6977" t="s">
        <v>19882</v>
      </c>
      <c r="N6977">
        <v>0.77555555499999995</v>
      </c>
      <c r="O6977">
        <v>0</v>
      </c>
      <c r="P6977">
        <v>6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1.5153564466845835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1.5153564466845835</v>
      </c>
    </row>
    <row r="6978" spans="1:31" x14ac:dyDescent="0.25">
      <c r="A6978">
        <v>2357446</v>
      </c>
      <c r="B6978">
        <v>1</v>
      </c>
      <c r="C6978" t="s">
        <v>80</v>
      </c>
      <c r="D6978" t="s">
        <v>97</v>
      </c>
      <c r="E6978" t="s">
        <v>132</v>
      </c>
      <c r="F6978" t="s">
        <v>19883</v>
      </c>
      <c r="G6978" t="s">
        <v>168</v>
      </c>
      <c r="H6978" t="s">
        <v>135</v>
      </c>
      <c r="I6978" t="s">
        <v>136</v>
      </c>
      <c r="J6978" t="s">
        <v>137</v>
      </c>
      <c r="K6978" t="s">
        <v>138</v>
      </c>
      <c r="L6978" t="s">
        <v>19884</v>
      </c>
      <c r="M6978" t="s">
        <v>19885</v>
      </c>
      <c r="N6978">
        <v>0.461666666</v>
      </c>
      <c r="O6978">
        <v>4</v>
      </c>
      <c r="P6978">
        <v>1870</v>
      </c>
      <c r="Q6978">
        <v>3</v>
      </c>
      <c r="R6978">
        <v>256</v>
      </c>
      <c r="S6978">
        <v>13</v>
      </c>
      <c r="T6978">
        <v>276</v>
      </c>
      <c r="U6978">
        <v>0</v>
      </c>
      <c r="V6978">
        <v>0</v>
      </c>
      <c r="W6978">
        <v>48.990816202798975</v>
      </c>
      <c r="X6978">
        <v>336.7542529376218</v>
      </c>
      <c r="Y6978">
        <v>1.2609573461156351</v>
      </c>
      <c r="Z6978">
        <v>67.828032269509777</v>
      </c>
      <c r="AA6978">
        <v>58.831063647587932</v>
      </c>
      <c r="AB6978">
        <v>122.67965091319992</v>
      </c>
      <c r="AC6978">
        <v>0</v>
      </c>
      <c r="AD6978">
        <v>0</v>
      </c>
      <c r="AE6978">
        <v>636.34477331683399</v>
      </c>
    </row>
    <row r="6979" spans="1:31" x14ac:dyDescent="0.25">
      <c r="A6979">
        <v>2357366</v>
      </c>
      <c r="B6979">
        <v>1</v>
      </c>
      <c r="C6979" t="s">
        <v>80</v>
      </c>
      <c r="D6979" t="s">
        <v>82</v>
      </c>
      <c r="E6979" t="s">
        <v>148</v>
      </c>
      <c r="F6979" t="s">
        <v>19886</v>
      </c>
      <c r="G6979" t="s">
        <v>160</v>
      </c>
      <c r="H6979" t="s">
        <v>151</v>
      </c>
      <c r="I6979" t="s">
        <v>136</v>
      </c>
      <c r="J6979" t="s">
        <v>137</v>
      </c>
      <c r="K6979" t="s">
        <v>138</v>
      </c>
      <c r="L6979" t="s">
        <v>19887</v>
      </c>
      <c r="M6979" t="s">
        <v>19888</v>
      </c>
      <c r="N6979">
        <v>1.5563888880000001</v>
      </c>
      <c r="O6979">
        <v>0</v>
      </c>
      <c r="P6979">
        <v>1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0.82713984361244453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0.82713984361244453</v>
      </c>
    </row>
    <row r="6980" spans="1:31" x14ac:dyDescent="0.25">
      <c r="A6980">
        <v>2357343</v>
      </c>
      <c r="B6980">
        <v>1</v>
      </c>
      <c r="C6980" t="s">
        <v>80</v>
      </c>
      <c r="D6980" t="s">
        <v>100</v>
      </c>
      <c r="E6980" t="s">
        <v>154</v>
      </c>
      <c r="F6980" t="s">
        <v>19889</v>
      </c>
      <c r="G6980" t="s">
        <v>299</v>
      </c>
      <c r="H6980" t="s">
        <v>151</v>
      </c>
      <c r="I6980" t="s">
        <v>136</v>
      </c>
      <c r="J6980" t="s">
        <v>137</v>
      </c>
      <c r="K6980" t="s">
        <v>138</v>
      </c>
      <c r="L6980" t="s">
        <v>19890</v>
      </c>
      <c r="M6980" t="s">
        <v>19891</v>
      </c>
      <c r="N6980">
        <v>1.3661111109999999</v>
      </c>
      <c r="O6980">
        <v>0</v>
      </c>
      <c r="P6980">
        <v>17</v>
      </c>
      <c r="Q6980">
        <v>0</v>
      </c>
      <c r="R6980">
        <v>1</v>
      </c>
      <c r="S6980">
        <v>0</v>
      </c>
      <c r="T6980">
        <v>5</v>
      </c>
      <c r="U6980">
        <v>0</v>
      </c>
      <c r="V6980">
        <v>0</v>
      </c>
      <c r="W6980">
        <v>0</v>
      </c>
      <c r="X6980">
        <v>7.9795656157658561</v>
      </c>
      <c r="Y6980">
        <v>0</v>
      </c>
      <c r="Z6980">
        <v>0.28525695902627779</v>
      </c>
      <c r="AA6980">
        <v>0</v>
      </c>
      <c r="AB6980">
        <v>3.6829888051593631</v>
      </c>
      <c r="AC6980">
        <v>0</v>
      </c>
      <c r="AD6980">
        <v>0</v>
      </c>
      <c r="AE6980">
        <v>11.947811379951498</v>
      </c>
    </row>
    <row r="6981" spans="1:31" x14ac:dyDescent="0.25">
      <c r="A6981">
        <v>2357529</v>
      </c>
      <c r="B6981">
        <v>1</v>
      </c>
      <c r="C6981" t="s">
        <v>80</v>
      </c>
      <c r="D6981" t="s">
        <v>100</v>
      </c>
      <c r="E6981" t="s">
        <v>154</v>
      </c>
      <c r="F6981" t="s">
        <v>19892</v>
      </c>
      <c r="G6981" t="s">
        <v>177</v>
      </c>
      <c r="H6981" t="s">
        <v>151</v>
      </c>
      <c r="I6981" t="s">
        <v>136</v>
      </c>
      <c r="J6981" t="s">
        <v>137</v>
      </c>
      <c r="K6981" t="s">
        <v>138</v>
      </c>
      <c r="L6981" t="s">
        <v>19893</v>
      </c>
      <c r="M6981" t="s">
        <v>19894</v>
      </c>
      <c r="N6981">
        <v>1.8047222220000001</v>
      </c>
      <c r="O6981">
        <v>0</v>
      </c>
      <c r="P6981">
        <v>87</v>
      </c>
      <c r="Q6981">
        <v>0</v>
      </c>
      <c r="R6981">
        <v>0</v>
      </c>
      <c r="S6981">
        <v>0</v>
      </c>
      <c r="T6981">
        <v>1</v>
      </c>
      <c r="U6981">
        <v>0</v>
      </c>
      <c r="V6981">
        <v>0</v>
      </c>
      <c r="W6981">
        <v>0</v>
      </c>
      <c r="X6981">
        <v>73.823826444961767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73.823826444961767</v>
      </c>
    </row>
    <row r="6982" spans="1:31" x14ac:dyDescent="0.25">
      <c r="A6982">
        <v>2357386</v>
      </c>
      <c r="B6982">
        <v>1</v>
      </c>
      <c r="C6982" t="s">
        <v>80</v>
      </c>
      <c r="D6982" t="s">
        <v>99</v>
      </c>
      <c r="E6982" t="s">
        <v>225</v>
      </c>
      <c r="F6982" t="s">
        <v>19895</v>
      </c>
      <c r="G6982" t="s">
        <v>1730</v>
      </c>
      <c r="H6982" t="s">
        <v>151</v>
      </c>
      <c r="I6982" t="s">
        <v>136</v>
      </c>
      <c r="J6982" t="s">
        <v>137</v>
      </c>
      <c r="K6982" t="s">
        <v>138</v>
      </c>
      <c r="L6982" t="s">
        <v>19896</v>
      </c>
      <c r="M6982" t="s">
        <v>19897</v>
      </c>
      <c r="N6982">
        <v>2.4002777769999999</v>
      </c>
      <c r="O6982">
        <v>0</v>
      </c>
      <c r="P6982">
        <v>59</v>
      </c>
      <c r="Q6982">
        <v>0</v>
      </c>
      <c r="R6982">
        <v>5</v>
      </c>
      <c r="S6982">
        <v>0</v>
      </c>
      <c r="T6982">
        <v>7</v>
      </c>
      <c r="U6982">
        <v>0</v>
      </c>
      <c r="V6982">
        <v>0</v>
      </c>
      <c r="W6982">
        <v>0</v>
      </c>
      <c r="X6982">
        <v>56.183638937803998</v>
      </c>
      <c r="Y6982">
        <v>0</v>
      </c>
      <c r="Z6982">
        <v>8.677156990159979</v>
      </c>
      <c r="AA6982">
        <v>0</v>
      </c>
      <c r="AB6982">
        <v>25.502704968679588</v>
      </c>
      <c r="AC6982">
        <v>0</v>
      </c>
      <c r="AD6982">
        <v>0</v>
      </c>
      <c r="AE6982">
        <v>90.363500896643558</v>
      </c>
    </row>
    <row r="6983" spans="1:31" x14ac:dyDescent="0.25">
      <c r="A6983">
        <v>2357509</v>
      </c>
      <c r="B6983">
        <v>1</v>
      </c>
      <c r="C6983" t="s">
        <v>80</v>
      </c>
      <c r="D6983" t="s">
        <v>100</v>
      </c>
      <c r="E6983" t="s">
        <v>148</v>
      </c>
      <c r="F6983" t="s">
        <v>19898</v>
      </c>
      <c r="G6983" t="s">
        <v>160</v>
      </c>
      <c r="H6983" t="s">
        <v>151</v>
      </c>
      <c r="I6983" t="s">
        <v>136</v>
      </c>
      <c r="J6983" t="s">
        <v>137</v>
      </c>
      <c r="K6983" t="s">
        <v>138</v>
      </c>
      <c r="L6983" t="s">
        <v>19899</v>
      </c>
      <c r="M6983" t="s">
        <v>19900</v>
      </c>
      <c r="N6983">
        <v>0.69083333300000005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1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0.10837239343850667</v>
      </c>
      <c r="AC6983">
        <v>0</v>
      </c>
      <c r="AD6983">
        <v>0</v>
      </c>
      <c r="AE6983">
        <v>0.10837239343850667</v>
      </c>
    </row>
    <row r="6984" spans="1:31" x14ac:dyDescent="0.25">
      <c r="A6984">
        <v>2357486</v>
      </c>
      <c r="B6984">
        <v>1</v>
      </c>
      <c r="C6984" t="s">
        <v>80</v>
      </c>
      <c r="D6984" t="s">
        <v>104</v>
      </c>
      <c r="E6984" t="s">
        <v>132</v>
      </c>
      <c r="F6984" t="s">
        <v>19901</v>
      </c>
      <c r="G6984" t="s">
        <v>134</v>
      </c>
      <c r="H6984" t="s">
        <v>135</v>
      </c>
      <c r="I6984" t="s">
        <v>136</v>
      </c>
      <c r="J6984" t="s">
        <v>137</v>
      </c>
      <c r="K6984" t="s">
        <v>138</v>
      </c>
      <c r="L6984" t="s">
        <v>19902</v>
      </c>
      <c r="M6984" t="s">
        <v>19903</v>
      </c>
      <c r="N6984">
        <v>1.0108333329999999</v>
      </c>
      <c r="O6984">
        <v>0</v>
      </c>
      <c r="P6984">
        <v>8</v>
      </c>
      <c r="Q6984">
        <v>0</v>
      </c>
      <c r="R6984">
        <v>18</v>
      </c>
      <c r="S6984">
        <v>0</v>
      </c>
      <c r="T6984">
        <v>5</v>
      </c>
      <c r="U6984">
        <v>0</v>
      </c>
      <c r="V6984">
        <v>0</v>
      </c>
      <c r="W6984">
        <v>0</v>
      </c>
      <c r="X6984">
        <v>3.6923988038514199</v>
      </c>
      <c r="Y6984">
        <v>0</v>
      </c>
      <c r="Z6984">
        <v>18.121868707321291</v>
      </c>
      <c r="AA6984">
        <v>0</v>
      </c>
      <c r="AB6984">
        <v>2.7329956200613776</v>
      </c>
      <c r="AC6984">
        <v>0</v>
      </c>
      <c r="AD6984">
        <v>0</v>
      </c>
      <c r="AE6984">
        <v>24.547263131234086</v>
      </c>
    </row>
    <row r="6985" spans="1:31" x14ac:dyDescent="0.25">
      <c r="A6985">
        <v>2357466</v>
      </c>
      <c r="B6985">
        <v>1</v>
      </c>
      <c r="C6985" t="s">
        <v>80</v>
      </c>
      <c r="D6985" t="s">
        <v>107</v>
      </c>
      <c r="E6985" t="s">
        <v>154</v>
      </c>
      <c r="F6985" t="s">
        <v>19904</v>
      </c>
      <c r="G6985" t="s">
        <v>177</v>
      </c>
      <c r="H6985" t="s">
        <v>151</v>
      </c>
      <c r="I6985" t="s">
        <v>136</v>
      </c>
      <c r="J6985" t="s">
        <v>137</v>
      </c>
      <c r="K6985" t="s">
        <v>138</v>
      </c>
      <c r="L6985" t="s">
        <v>19905</v>
      </c>
      <c r="M6985" t="s">
        <v>19906</v>
      </c>
      <c r="N6985">
        <v>3.636111111</v>
      </c>
      <c r="O6985">
        <v>0</v>
      </c>
      <c r="P6985">
        <v>121</v>
      </c>
      <c r="Q6985">
        <v>0</v>
      </c>
      <c r="R6985">
        <v>0</v>
      </c>
      <c r="S6985">
        <v>0</v>
      </c>
      <c r="T6985">
        <v>3</v>
      </c>
      <c r="U6985">
        <v>0</v>
      </c>
      <c r="V6985">
        <v>0</v>
      </c>
      <c r="W6985">
        <v>0</v>
      </c>
      <c r="X6985">
        <v>148.77118826223531</v>
      </c>
      <c r="Y6985">
        <v>0</v>
      </c>
      <c r="Z6985">
        <v>0</v>
      </c>
      <c r="AA6985">
        <v>0</v>
      </c>
      <c r="AB6985">
        <v>56.360823206143607</v>
      </c>
      <c r="AC6985">
        <v>0</v>
      </c>
      <c r="AD6985">
        <v>0</v>
      </c>
      <c r="AE6985">
        <v>205.13201146837892</v>
      </c>
    </row>
    <row r="6986" spans="1:31" x14ac:dyDescent="0.25">
      <c r="A6986">
        <v>2357323</v>
      </c>
      <c r="B6986">
        <v>1</v>
      </c>
      <c r="C6986" t="s">
        <v>80</v>
      </c>
      <c r="D6986" t="s">
        <v>82</v>
      </c>
      <c r="E6986" t="s">
        <v>148</v>
      </c>
      <c r="F6986" t="s">
        <v>19907</v>
      </c>
      <c r="G6986" t="s">
        <v>240</v>
      </c>
      <c r="H6986" t="s">
        <v>151</v>
      </c>
      <c r="I6986" t="s">
        <v>136</v>
      </c>
      <c r="J6986" t="s">
        <v>137</v>
      </c>
      <c r="K6986" t="s">
        <v>138</v>
      </c>
      <c r="L6986" t="s">
        <v>19908</v>
      </c>
      <c r="M6986" t="s">
        <v>6176</v>
      </c>
      <c r="N6986">
        <v>0.61138888800000002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13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8.6295298125961342</v>
      </c>
      <c r="AC6986">
        <v>0</v>
      </c>
      <c r="AD6986">
        <v>0</v>
      </c>
      <c r="AE6986">
        <v>8.6295298125961342</v>
      </c>
    </row>
    <row r="6987" spans="1:31" x14ac:dyDescent="0.25">
      <c r="A6987">
        <v>2357280</v>
      </c>
      <c r="B6987">
        <v>1</v>
      </c>
      <c r="C6987" t="s">
        <v>81</v>
      </c>
      <c r="D6987" t="s">
        <v>120</v>
      </c>
      <c r="E6987" t="s">
        <v>166</v>
      </c>
      <c r="F6987" t="s">
        <v>19909</v>
      </c>
      <c r="G6987" t="s">
        <v>244</v>
      </c>
      <c r="H6987" t="s">
        <v>135</v>
      </c>
      <c r="I6987" t="s">
        <v>136</v>
      </c>
      <c r="J6987" t="s">
        <v>137</v>
      </c>
      <c r="K6987" t="s">
        <v>245</v>
      </c>
      <c r="L6987" t="s">
        <v>19910</v>
      </c>
      <c r="M6987" t="s">
        <v>19911</v>
      </c>
      <c r="N6987">
        <v>1.87</v>
      </c>
      <c r="O6987">
        <v>0</v>
      </c>
      <c r="P6987">
        <v>346</v>
      </c>
      <c r="Q6987">
        <v>108</v>
      </c>
      <c r="R6987">
        <v>43</v>
      </c>
      <c r="S6987">
        <v>14</v>
      </c>
      <c r="T6987">
        <v>55</v>
      </c>
      <c r="U6987">
        <v>2</v>
      </c>
      <c r="V6987">
        <v>0</v>
      </c>
      <c r="W6987">
        <v>0</v>
      </c>
      <c r="X6987">
        <v>148.89519500172284</v>
      </c>
      <c r="Y6987">
        <v>2140.6547657659044</v>
      </c>
      <c r="Z6987">
        <v>520.99841913274452</v>
      </c>
      <c r="AA6987">
        <v>76.095612211217954</v>
      </c>
      <c r="AB6987">
        <v>61.544219011469494</v>
      </c>
      <c r="AC6987">
        <v>910.42215700335908</v>
      </c>
      <c r="AD6987">
        <v>0</v>
      </c>
      <c r="AE6987">
        <v>3858.6103681264181</v>
      </c>
    </row>
    <row r="6988" spans="1:31" x14ac:dyDescent="0.25">
      <c r="A6988">
        <v>2357572</v>
      </c>
      <c r="B6988">
        <v>1</v>
      </c>
      <c r="C6988" t="s">
        <v>81</v>
      </c>
      <c r="D6988" t="s">
        <v>121</v>
      </c>
      <c r="E6988" t="s">
        <v>132</v>
      </c>
      <c r="F6988" t="s">
        <v>19912</v>
      </c>
      <c r="G6988" t="s">
        <v>134</v>
      </c>
      <c r="H6988" t="s">
        <v>135</v>
      </c>
      <c r="I6988" t="s">
        <v>136</v>
      </c>
      <c r="J6988" t="s">
        <v>137</v>
      </c>
      <c r="K6988" t="s">
        <v>138</v>
      </c>
      <c r="L6988" t="s">
        <v>19913</v>
      </c>
      <c r="M6988" t="s">
        <v>19914</v>
      </c>
      <c r="N6988">
        <v>2.543055555</v>
      </c>
      <c r="O6988">
        <v>0</v>
      </c>
      <c r="P6988">
        <v>20</v>
      </c>
      <c r="Q6988">
        <v>0</v>
      </c>
      <c r="R6988">
        <v>1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6.0963317271325312</v>
      </c>
      <c r="Y6988">
        <v>0</v>
      </c>
      <c r="Z6988">
        <v>0.14434671843451891</v>
      </c>
      <c r="AA6988">
        <v>0</v>
      </c>
      <c r="AB6988">
        <v>0</v>
      </c>
      <c r="AC6988">
        <v>0</v>
      </c>
      <c r="AD6988">
        <v>0</v>
      </c>
      <c r="AE6988">
        <v>6.2406784455670499</v>
      </c>
    </row>
    <row r="6989" spans="1:31" x14ac:dyDescent="0.25">
      <c r="A6989">
        <v>2357355</v>
      </c>
      <c r="B6989">
        <v>1</v>
      </c>
      <c r="C6989" t="s">
        <v>81</v>
      </c>
      <c r="D6989" t="s">
        <v>128</v>
      </c>
      <c r="E6989" t="s">
        <v>154</v>
      </c>
      <c r="F6989" t="s">
        <v>19915</v>
      </c>
      <c r="G6989" t="s">
        <v>299</v>
      </c>
      <c r="H6989" t="s">
        <v>151</v>
      </c>
      <c r="I6989" t="s">
        <v>136</v>
      </c>
      <c r="J6989" t="s">
        <v>137</v>
      </c>
      <c r="K6989" t="s">
        <v>138</v>
      </c>
      <c r="L6989" t="s">
        <v>19916</v>
      </c>
      <c r="M6989" t="s">
        <v>19917</v>
      </c>
      <c r="N6989">
        <v>1.1172222220000001</v>
      </c>
      <c r="O6989">
        <v>0</v>
      </c>
      <c r="P6989">
        <v>733</v>
      </c>
      <c r="Q6989">
        <v>0</v>
      </c>
      <c r="R6989">
        <v>0</v>
      </c>
      <c r="S6989">
        <v>0</v>
      </c>
      <c r="T6989">
        <v>27</v>
      </c>
      <c r="U6989">
        <v>0</v>
      </c>
      <c r="V6989">
        <v>0</v>
      </c>
      <c r="W6989">
        <v>0</v>
      </c>
      <c r="X6989">
        <v>209.27364522972067</v>
      </c>
      <c r="Y6989">
        <v>0</v>
      </c>
      <c r="Z6989">
        <v>0</v>
      </c>
      <c r="AA6989">
        <v>0</v>
      </c>
      <c r="AB6989">
        <v>51.752126757200145</v>
      </c>
      <c r="AC6989">
        <v>0</v>
      </c>
      <c r="AD6989">
        <v>0</v>
      </c>
      <c r="AE6989">
        <v>261.0257719869208</v>
      </c>
    </row>
    <row r="6990" spans="1:31" x14ac:dyDescent="0.25">
      <c r="A6990">
        <v>2357518</v>
      </c>
      <c r="B6990">
        <v>1</v>
      </c>
      <c r="C6990" t="s">
        <v>80</v>
      </c>
      <c r="D6990" t="s">
        <v>83</v>
      </c>
      <c r="E6990" t="s">
        <v>225</v>
      </c>
      <c r="F6990" t="s">
        <v>19918</v>
      </c>
      <c r="G6990" t="s">
        <v>227</v>
      </c>
      <c r="H6990" t="s">
        <v>151</v>
      </c>
      <c r="I6990" t="s">
        <v>136</v>
      </c>
      <c r="J6990" t="s">
        <v>137</v>
      </c>
      <c r="K6990" t="s">
        <v>138</v>
      </c>
      <c r="L6990" t="s">
        <v>19919</v>
      </c>
      <c r="M6990" t="s">
        <v>19920</v>
      </c>
      <c r="N6990">
        <v>1.552777777</v>
      </c>
      <c r="O6990">
        <v>0</v>
      </c>
      <c r="P6990">
        <v>64</v>
      </c>
      <c r="Q6990">
        <v>0</v>
      </c>
      <c r="R6990">
        <v>0</v>
      </c>
      <c r="S6990">
        <v>0</v>
      </c>
      <c r="T6990">
        <v>2</v>
      </c>
      <c r="U6990">
        <v>0</v>
      </c>
      <c r="V6990">
        <v>0</v>
      </c>
      <c r="W6990">
        <v>0</v>
      </c>
      <c r="X6990">
        <v>28.552840222489134</v>
      </c>
      <c r="Y6990">
        <v>0</v>
      </c>
      <c r="Z6990">
        <v>0</v>
      </c>
      <c r="AA6990">
        <v>0</v>
      </c>
      <c r="AB6990">
        <v>1.7714368540918777</v>
      </c>
      <c r="AC6990">
        <v>0</v>
      </c>
      <c r="AD6990">
        <v>0</v>
      </c>
      <c r="AE6990">
        <v>30.324277076581012</v>
      </c>
    </row>
    <row r="6991" spans="1:31" x14ac:dyDescent="0.25">
      <c r="A6991">
        <v>2357541</v>
      </c>
      <c r="B6991">
        <v>1</v>
      </c>
      <c r="C6991" t="s">
        <v>80</v>
      </c>
      <c r="D6991" t="s">
        <v>103</v>
      </c>
      <c r="E6991" t="s">
        <v>171</v>
      </c>
      <c r="F6991" t="s">
        <v>11930</v>
      </c>
      <c r="G6991" t="s">
        <v>168</v>
      </c>
      <c r="H6991" t="s">
        <v>135</v>
      </c>
      <c r="I6991" t="s">
        <v>136</v>
      </c>
      <c r="J6991" t="s">
        <v>137</v>
      </c>
      <c r="K6991" t="s">
        <v>138</v>
      </c>
      <c r="L6991" t="s">
        <v>19921</v>
      </c>
      <c r="M6991" t="s">
        <v>19922</v>
      </c>
      <c r="N6991">
        <v>1.5322222219999999</v>
      </c>
      <c r="O6991">
        <v>20</v>
      </c>
      <c r="P6991">
        <v>1637</v>
      </c>
      <c r="Q6991">
        <v>21</v>
      </c>
      <c r="R6991">
        <v>98</v>
      </c>
      <c r="S6991">
        <v>15</v>
      </c>
      <c r="T6991">
        <v>207</v>
      </c>
      <c r="U6991">
        <v>0</v>
      </c>
      <c r="V6991">
        <v>0</v>
      </c>
      <c r="W6991">
        <v>30.333455507940265</v>
      </c>
      <c r="X6991">
        <v>754.2122748249526</v>
      </c>
      <c r="Y6991">
        <v>229.18365247414525</v>
      </c>
      <c r="Z6991">
        <v>90.723922417485127</v>
      </c>
      <c r="AA6991">
        <v>95.247294356861843</v>
      </c>
      <c r="AB6991">
        <v>212.7378484676376</v>
      </c>
      <c r="AC6991">
        <v>0</v>
      </c>
      <c r="AD6991">
        <v>0</v>
      </c>
      <c r="AE6991">
        <v>1412.4384480490226</v>
      </c>
    </row>
    <row r="6992" spans="1:31" x14ac:dyDescent="0.25">
      <c r="A6992">
        <v>2357309</v>
      </c>
      <c r="B6992">
        <v>1</v>
      </c>
      <c r="C6992" t="s">
        <v>81</v>
      </c>
      <c r="D6992" t="s">
        <v>128</v>
      </c>
      <c r="E6992" t="s">
        <v>166</v>
      </c>
      <c r="F6992" t="s">
        <v>19923</v>
      </c>
      <c r="G6992" t="s">
        <v>244</v>
      </c>
      <c r="H6992" t="s">
        <v>135</v>
      </c>
      <c r="I6992" t="s">
        <v>136</v>
      </c>
      <c r="J6992" t="s">
        <v>137</v>
      </c>
      <c r="K6992" t="s">
        <v>245</v>
      </c>
      <c r="L6992" t="s">
        <v>19924</v>
      </c>
      <c r="M6992" t="s">
        <v>19925</v>
      </c>
      <c r="N6992">
        <v>5.2027777769999997</v>
      </c>
      <c r="O6992">
        <v>0</v>
      </c>
      <c r="P6992">
        <v>1056</v>
      </c>
      <c r="Q6992">
        <v>0</v>
      </c>
      <c r="R6992">
        <v>0</v>
      </c>
      <c r="S6992">
        <v>0</v>
      </c>
      <c r="T6992">
        <v>38</v>
      </c>
      <c r="U6992">
        <v>0</v>
      </c>
      <c r="V6992">
        <v>0</v>
      </c>
      <c r="W6992">
        <v>0</v>
      </c>
      <c r="X6992">
        <v>1405.2128020712382</v>
      </c>
      <c r="Y6992">
        <v>0</v>
      </c>
      <c r="Z6992">
        <v>0</v>
      </c>
      <c r="AA6992">
        <v>0</v>
      </c>
      <c r="AB6992">
        <v>432.69397331495674</v>
      </c>
      <c r="AC6992">
        <v>0</v>
      </c>
      <c r="AD6992">
        <v>0</v>
      </c>
      <c r="AE6992">
        <v>1837.906775386195</v>
      </c>
    </row>
    <row r="6993" spans="1:31" x14ac:dyDescent="0.25">
      <c r="A6993">
        <v>2357286</v>
      </c>
      <c r="B6993">
        <v>1</v>
      </c>
      <c r="C6993" t="s">
        <v>80</v>
      </c>
      <c r="D6993" t="s">
        <v>85</v>
      </c>
      <c r="E6993" t="s">
        <v>225</v>
      </c>
      <c r="F6993" t="s">
        <v>7621</v>
      </c>
      <c r="G6993" t="s">
        <v>252</v>
      </c>
      <c r="H6993" t="s">
        <v>151</v>
      </c>
      <c r="I6993" t="s">
        <v>136</v>
      </c>
      <c r="J6993" t="s">
        <v>137</v>
      </c>
      <c r="K6993" t="s">
        <v>245</v>
      </c>
      <c r="L6993" t="s">
        <v>19626</v>
      </c>
      <c r="M6993" t="s">
        <v>19926</v>
      </c>
      <c r="N6993">
        <v>3.6297222219999998</v>
      </c>
      <c r="O6993">
        <v>0</v>
      </c>
      <c r="P6993">
        <v>198</v>
      </c>
      <c r="Q6993">
        <v>0</v>
      </c>
      <c r="R6993">
        <v>0</v>
      </c>
      <c r="S6993">
        <v>0</v>
      </c>
      <c r="T6993">
        <v>24</v>
      </c>
      <c r="U6993">
        <v>0</v>
      </c>
      <c r="V6993">
        <v>0</v>
      </c>
      <c r="W6993">
        <v>0</v>
      </c>
      <c r="X6993">
        <v>212.48051826855891</v>
      </c>
      <c r="Y6993">
        <v>0</v>
      </c>
      <c r="Z6993">
        <v>0</v>
      </c>
      <c r="AA6993">
        <v>0</v>
      </c>
      <c r="AB6993">
        <v>82.028164135694993</v>
      </c>
      <c r="AC6993">
        <v>0</v>
      </c>
      <c r="AD6993">
        <v>0</v>
      </c>
      <c r="AE6993">
        <v>294.50868240425393</v>
      </c>
    </row>
    <row r="6994" spans="1:31" x14ac:dyDescent="0.25">
      <c r="A6994">
        <v>2357249</v>
      </c>
      <c r="B6994">
        <v>1</v>
      </c>
      <c r="C6994" t="s">
        <v>81</v>
      </c>
      <c r="D6994" t="s">
        <v>114</v>
      </c>
      <c r="E6994" t="s">
        <v>132</v>
      </c>
      <c r="F6994" t="s">
        <v>19927</v>
      </c>
      <c r="G6994" t="s">
        <v>134</v>
      </c>
      <c r="H6994" t="s">
        <v>135</v>
      </c>
      <c r="I6994" t="s">
        <v>136</v>
      </c>
      <c r="J6994" t="s">
        <v>137</v>
      </c>
      <c r="K6994" t="s">
        <v>138</v>
      </c>
      <c r="L6994" t="s">
        <v>19928</v>
      </c>
      <c r="M6994" t="s">
        <v>19929</v>
      </c>
      <c r="N6994">
        <v>1.791666666</v>
      </c>
      <c r="O6994">
        <v>0</v>
      </c>
      <c r="P6994">
        <v>175</v>
      </c>
      <c r="Q6994">
        <v>0</v>
      </c>
      <c r="R6994">
        <v>0</v>
      </c>
      <c r="S6994">
        <v>0</v>
      </c>
      <c r="T6994">
        <v>17</v>
      </c>
      <c r="U6994">
        <v>0</v>
      </c>
      <c r="V6994">
        <v>0</v>
      </c>
      <c r="W6994">
        <v>0</v>
      </c>
      <c r="X6994">
        <v>23.345567601858932</v>
      </c>
      <c r="Y6994">
        <v>0</v>
      </c>
      <c r="Z6994">
        <v>0</v>
      </c>
      <c r="AA6994">
        <v>0</v>
      </c>
      <c r="AB6994">
        <v>7.3247364155804124</v>
      </c>
      <c r="AC6994">
        <v>0</v>
      </c>
      <c r="AD6994">
        <v>0</v>
      </c>
      <c r="AE6994">
        <v>30.670304017439342</v>
      </c>
    </row>
    <row r="6995" spans="1:31" x14ac:dyDescent="0.25">
      <c r="A6995">
        <v>2357349</v>
      </c>
      <c r="B6995">
        <v>1</v>
      </c>
      <c r="C6995" t="s">
        <v>81</v>
      </c>
      <c r="D6995" t="s">
        <v>127</v>
      </c>
      <c r="E6995" t="s">
        <v>148</v>
      </c>
      <c r="F6995" t="s">
        <v>19930</v>
      </c>
      <c r="G6995" t="s">
        <v>150</v>
      </c>
      <c r="H6995" t="s">
        <v>151</v>
      </c>
      <c r="I6995" t="s">
        <v>136</v>
      </c>
      <c r="J6995" t="s">
        <v>137</v>
      </c>
      <c r="K6995" t="s">
        <v>138</v>
      </c>
      <c r="L6995" t="s">
        <v>19931</v>
      </c>
      <c r="M6995" t="s">
        <v>19932</v>
      </c>
      <c r="N6995">
        <v>0.83972222200000002</v>
      </c>
      <c r="O6995">
        <v>0</v>
      </c>
      <c r="P6995">
        <v>2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0.33685641951421164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0.33685641951421164</v>
      </c>
    </row>
    <row r="6996" spans="1:31" x14ac:dyDescent="0.25">
      <c r="A6996">
        <v>2357269</v>
      </c>
      <c r="B6996">
        <v>1</v>
      </c>
      <c r="C6996" t="s">
        <v>81</v>
      </c>
      <c r="D6996" t="s">
        <v>127</v>
      </c>
      <c r="E6996" t="s">
        <v>225</v>
      </c>
      <c r="F6996" t="s">
        <v>19933</v>
      </c>
      <c r="G6996" t="s">
        <v>219</v>
      </c>
      <c r="H6996" t="s">
        <v>151</v>
      </c>
      <c r="I6996" t="s">
        <v>136</v>
      </c>
      <c r="J6996" t="s">
        <v>137</v>
      </c>
      <c r="K6996" t="s">
        <v>138</v>
      </c>
      <c r="L6996" t="s">
        <v>19934</v>
      </c>
      <c r="M6996" t="s">
        <v>19935</v>
      </c>
      <c r="N6996">
        <v>1.363888888</v>
      </c>
      <c r="O6996">
        <v>0</v>
      </c>
      <c r="P6996">
        <v>3</v>
      </c>
      <c r="Q6996">
        <v>0</v>
      </c>
      <c r="R6996">
        <v>0</v>
      </c>
      <c r="S6996">
        <v>0</v>
      </c>
      <c r="T6996">
        <v>1</v>
      </c>
      <c r="U6996">
        <v>0</v>
      </c>
      <c r="V6996">
        <v>0</v>
      </c>
      <c r="W6996">
        <v>0</v>
      </c>
      <c r="X6996">
        <v>0.26177431440339866</v>
      </c>
      <c r="Y6996">
        <v>0</v>
      </c>
      <c r="Z6996">
        <v>0</v>
      </c>
      <c r="AA6996">
        <v>0</v>
      </c>
      <c r="AB6996">
        <v>0.97029807967384507</v>
      </c>
      <c r="AC6996">
        <v>0</v>
      </c>
      <c r="AD6996">
        <v>0</v>
      </c>
      <c r="AE6996">
        <v>1.2320723940772438</v>
      </c>
    </row>
    <row r="6997" spans="1:31" x14ac:dyDescent="0.25">
      <c r="A6997">
        <v>2357246</v>
      </c>
      <c r="B6997">
        <v>1</v>
      </c>
      <c r="C6997" t="s">
        <v>80</v>
      </c>
      <c r="D6997" t="s">
        <v>103</v>
      </c>
      <c r="E6997" t="s">
        <v>166</v>
      </c>
      <c r="F6997" t="s">
        <v>7321</v>
      </c>
      <c r="G6997" t="s">
        <v>168</v>
      </c>
      <c r="H6997" t="s">
        <v>135</v>
      </c>
      <c r="I6997" t="s">
        <v>136</v>
      </c>
      <c r="J6997" t="s">
        <v>137</v>
      </c>
      <c r="K6997" t="s">
        <v>138</v>
      </c>
      <c r="L6997" t="s">
        <v>19936</v>
      </c>
      <c r="M6997" t="s">
        <v>19937</v>
      </c>
      <c r="N6997">
        <v>0.24333333300000001</v>
      </c>
      <c r="O6997">
        <v>0</v>
      </c>
      <c r="P6997">
        <v>13</v>
      </c>
      <c r="Q6997">
        <v>13</v>
      </c>
      <c r="R6997">
        <v>80</v>
      </c>
      <c r="S6997">
        <v>7</v>
      </c>
      <c r="T6997">
        <v>15</v>
      </c>
      <c r="U6997">
        <v>1</v>
      </c>
      <c r="V6997">
        <v>0</v>
      </c>
      <c r="W6997">
        <v>0</v>
      </c>
      <c r="X6997">
        <v>1.4096408480907834</v>
      </c>
      <c r="Y6997">
        <v>8.4635222206279064</v>
      </c>
      <c r="Z6997">
        <v>79.504390557619857</v>
      </c>
      <c r="AA6997">
        <v>27.271003963617485</v>
      </c>
      <c r="AB6997">
        <v>4.9740684274598337</v>
      </c>
      <c r="AC6997">
        <v>18.565466315577211</v>
      </c>
      <c r="AD6997">
        <v>0</v>
      </c>
      <c r="AE6997">
        <v>140.18809233299305</v>
      </c>
    </row>
    <row r="6998" spans="1:31" x14ac:dyDescent="0.25">
      <c r="A6998">
        <v>2357438</v>
      </c>
      <c r="B6998">
        <v>1</v>
      </c>
      <c r="C6998" t="s">
        <v>80</v>
      </c>
      <c r="D6998" t="s">
        <v>85</v>
      </c>
      <c r="E6998" t="s">
        <v>225</v>
      </c>
      <c r="F6998" t="s">
        <v>19938</v>
      </c>
      <c r="G6998" t="s">
        <v>181</v>
      </c>
      <c r="H6998" t="s">
        <v>151</v>
      </c>
      <c r="I6998" t="s">
        <v>136</v>
      </c>
      <c r="J6998" t="s">
        <v>3</v>
      </c>
      <c r="K6998" t="s">
        <v>138</v>
      </c>
      <c r="L6998" t="s">
        <v>19939</v>
      </c>
      <c r="M6998" t="s">
        <v>19940</v>
      </c>
      <c r="N6998">
        <v>1.431944444</v>
      </c>
      <c r="O6998">
        <v>0</v>
      </c>
      <c r="P6998">
        <v>82</v>
      </c>
      <c r="Q6998">
        <v>0</v>
      </c>
      <c r="R6998">
        <v>0</v>
      </c>
      <c r="S6998">
        <v>0</v>
      </c>
      <c r="T6998">
        <v>13</v>
      </c>
      <c r="U6998">
        <v>0</v>
      </c>
      <c r="V6998">
        <v>0</v>
      </c>
      <c r="W6998">
        <v>0</v>
      </c>
      <c r="X6998">
        <v>40.338006795777758</v>
      </c>
      <c r="Y6998">
        <v>0</v>
      </c>
      <c r="Z6998">
        <v>0</v>
      </c>
      <c r="AA6998">
        <v>0</v>
      </c>
      <c r="AB6998">
        <v>24.478299088325748</v>
      </c>
      <c r="AC6998">
        <v>0</v>
      </c>
      <c r="AD6998">
        <v>0</v>
      </c>
      <c r="AE6998">
        <v>64.816305884103514</v>
      </c>
    </row>
    <row r="6999" spans="1:31" x14ac:dyDescent="0.25">
      <c r="A6999">
        <v>2357289</v>
      </c>
      <c r="B6999">
        <v>1</v>
      </c>
      <c r="C6999" t="s">
        <v>80</v>
      </c>
      <c r="D6999" t="s">
        <v>98</v>
      </c>
      <c r="E6999" t="s">
        <v>171</v>
      </c>
      <c r="F6999" t="s">
        <v>19941</v>
      </c>
      <c r="G6999" t="s">
        <v>244</v>
      </c>
      <c r="H6999" t="s">
        <v>135</v>
      </c>
      <c r="I6999" t="s">
        <v>136</v>
      </c>
      <c r="J6999" t="s">
        <v>137</v>
      </c>
      <c r="K6999" t="s">
        <v>245</v>
      </c>
      <c r="L6999" t="s">
        <v>19942</v>
      </c>
      <c r="M6999" t="s">
        <v>19943</v>
      </c>
      <c r="N6999">
        <v>7.6694444439999998</v>
      </c>
      <c r="O6999">
        <v>0</v>
      </c>
      <c r="P6999">
        <v>85</v>
      </c>
      <c r="Q6999">
        <v>0</v>
      </c>
      <c r="R6999">
        <v>20</v>
      </c>
      <c r="S6999">
        <v>0</v>
      </c>
      <c r="T6999">
        <v>29</v>
      </c>
      <c r="U6999">
        <v>0</v>
      </c>
      <c r="V6999">
        <v>0</v>
      </c>
      <c r="W6999">
        <v>0</v>
      </c>
      <c r="X6999">
        <v>304.01385589803351</v>
      </c>
      <c r="Y6999">
        <v>0</v>
      </c>
      <c r="Z6999">
        <v>354.47306045016956</v>
      </c>
      <c r="AA6999">
        <v>0</v>
      </c>
      <c r="AB6999">
        <v>381.54161570139269</v>
      </c>
      <c r="AC6999">
        <v>0</v>
      </c>
      <c r="AD6999">
        <v>0</v>
      </c>
      <c r="AE6999">
        <v>1040.0285320495957</v>
      </c>
    </row>
    <row r="7000" spans="1:31" x14ac:dyDescent="0.25">
      <c r="A7000">
        <v>2357561</v>
      </c>
      <c r="B7000">
        <v>1</v>
      </c>
      <c r="C7000" t="s">
        <v>80</v>
      </c>
      <c r="D7000" t="s">
        <v>91</v>
      </c>
      <c r="E7000" t="s">
        <v>166</v>
      </c>
      <c r="F7000" t="s">
        <v>3116</v>
      </c>
      <c r="G7000" t="s">
        <v>489</v>
      </c>
      <c r="H7000" t="s">
        <v>135</v>
      </c>
      <c r="I7000" t="s">
        <v>136</v>
      </c>
      <c r="J7000" t="s">
        <v>137</v>
      </c>
      <c r="K7000" t="s">
        <v>138</v>
      </c>
      <c r="L7000" t="s">
        <v>19944</v>
      </c>
      <c r="M7000" t="s">
        <v>19945</v>
      </c>
      <c r="N7000">
        <v>0.263333333</v>
      </c>
      <c r="O7000">
        <v>1</v>
      </c>
      <c r="P7000">
        <v>41</v>
      </c>
      <c r="Q7000">
        <v>21</v>
      </c>
      <c r="R7000">
        <v>264</v>
      </c>
      <c r="S7000">
        <v>11</v>
      </c>
      <c r="T7000">
        <v>68</v>
      </c>
      <c r="U7000">
        <v>3</v>
      </c>
      <c r="V7000">
        <v>0</v>
      </c>
      <c r="W7000">
        <v>0.22501681909187998</v>
      </c>
      <c r="X7000">
        <v>6.3627467709161074</v>
      </c>
      <c r="Y7000">
        <v>32.106023598848715</v>
      </c>
      <c r="Z7000">
        <v>139.52768775638054</v>
      </c>
      <c r="AA7000">
        <v>26.694531521240481</v>
      </c>
      <c r="AB7000">
        <v>27.906831604569945</v>
      </c>
      <c r="AC7000">
        <v>5.1756555667403727</v>
      </c>
      <c r="AD7000">
        <v>0</v>
      </c>
      <c r="AE7000">
        <v>237.99849363778804</v>
      </c>
    </row>
    <row r="7001" spans="1:31" x14ac:dyDescent="0.25">
      <c r="A7001">
        <v>2357226</v>
      </c>
      <c r="B7001">
        <v>1</v>
      </c>
      <c r="C7001" t="s">
        <v>81</v>
      </c>
      <c r="D7001" t="s">
        <v>127</v>
      </c>
      <c r="E7001" t="s">
        <v>320</v>
      </c>
      <c r="F7001" t="s">
        <v>19946</v>
      </c>
      <c r="G7001" t="s">
        <v>244</v>
      </c>
      <c r="H7001" t="s">
        <v>135</v>
      </c>
      <c r="I7001" t="s">
        <v>136</v>
      </c>
      <c r="J7001" t="s">
        <v>137</v>
      </c>
      <c r="K7001" t="s">
        <v>245</v>
      </c>
      <c r="L7001" t="s">
        <v>19947</v>
      </c>
      <c r="M7001" t="s">
        <v>19948</v>
      </c>
      <c r="N7001">
        <v>0.42833333299999998</v>
      </c>
      <c r="O7001">
        <v>16</v>
      </c>
      <c r="P7001">
        <v>4723</v>
      </c>
      <c r="Q7001">
        <v>678</v>
      </c>
      <c r="R7001">
        <v>462</v>
      </c>
      <c r="S7001">
        <v>109</v>
      </c>
      <c r="T7001">
        <v>553</v>
      </c>
      <c r="U7001">
        <v>21</v>
      </c>
      <c r="V7001">
        <v>2</v>
      </c>
      <c r="W7001">
        <v>4.0100866224811522</v>
      </c>
      <c r="X7001">
        <v>454.24306209712864</v>
      </c>
      <c r="Y7001">
        <v>837.36988013302118</v>
      </c>
      <c r="Z7001">
        <v>386.00097219268787</v>
      </c>
      <c r="AA7001">
        <v>548.2637315227779</v>
      </c>
      <c r="AB7001">
        <v>106.61756365077977</v>
      </c>
      <c r="AC7001">
        <v>1028.5030669343405</v>
      </c>
      <c r="AD7001">
        <v>0.62883406082009063</v>
      </c>
      <c r="AE7001">
        <v>3365.6371972140373</v>
      </c>
    </row>
    <row r="7002" spans="1:31" x14ac:dyDescent="0.25">
      <c r="A7002">
        <v>2357624</v>
      </c>
      <c r="B7002">
        <v>1</v>
      </c>
      <c r="C7002" t="s">
        <v>80</v>
      </c>
      <c r="D7002" t="s">
        <v>99</v>
      </c>
      <c r="E7002" t="s">
        <v>166</v>
      </c>
      <c r="F7002" t="s">
        <v>19949</v>
      </c>
      <c r="G7002" t="s">
        <v>168</v>
      </c>
      <c r="H7002" t="s">
        <v>135</v>
      </c>
      <c r="I7002" t="s">
        <v>136</v>
      </c>
      <c r="J7002" t="s">
        <v>137</v>
      </c>
      <c r="K7002" t="s">
        <v>138</v>
      </c>
      <c r="L7002" t="s">
        <v>19950</v>
      </c>
      <c r="M7002" t="s">
        <v>19951</v>
      </c>
      <c r="N7002">
        <v>0.269166666</v>
      </c>
      <c r="O7002">
        <v>8</v>
      </c>
      <c r="P7002">
        <v>2948</v>
      </c>
      <c r="Q7002">
        <v>14</v>
      </c>
      <c r="R7002">
        <v>166</v>
      </c>
      <c r="S7002">
        <v>24</v>
      </c>
      <c r="T7002">
        <v>412</v>
      </c>
      <c r="U7002">
        <v>0</v>
      </c>
      <c r="V7002">
        <v>9</v>
      </c>
      <c r="W7002">
        <v>15.58736496832968</v>
      </c>
      <c r="X7002">
        <v>208.9704142336478</v>
      </c>
      <c r="Y7002">
        <v>19.019408258074186</v>
      </c>
      <c r="Z7002">
        <v>23.552487202000851</v>
      </c>
      <c r="AA7002">
        <v>15.808884565288436</v>
      </c>
      <c r="AB7002">
        <v>92.521460273153949</v>
      </c>
      <c r="AC7002">
        <v>0</v>
      </c>
      <c r="AD7002">
        <v>75.987258666210323</v>
      </c>
      <c r="AE7002">
        <v>451.44727816670525</v>
      </c>
    </row>
    <row r="7003" spans="1:31" x14ac:dyDescent="0.25">
      <c r="A7003">
        <v>2357329</v>
      </c>
      <c r="B7003">
        <v>1</v>
      </c>
      <c r="C7003" t="s">
        <v>81</v>
      </c>
      <c r="D7003" t="s">
        <v>127</v>
      </c>
      <c r="E7003" t="s">
        <v>171</v>
      </c>
      <c r="F7003" t="s">
        <v>6241</v>
      </c>
      <c r="G7003" t="s">
        <v>168</v>
      </c>
      <c r="H7003" t="s">
        <v>135</v>
      </c>
      <c r="I7003" t="s">
        <v>136</v>
      </c>
      <c r="J7003" t="s">
        <v>137</v>
      </c>
      <c r="K7003" t="s">
        <v>138</v>
      </c>
      <c r="L7003" t="s">
        <v>19935</v>
      </c>
      <c r="M7003" t="s">
        <v>19952</v>
      </c>
      <c r="N7003">
        <v>0.85805555499999997</v>
      </c>
      <c r="O7003">
        <v>3</v>
      </c>
      <c r="P7003">
        <v>4</v>
      </c>
      <c r="Q7003">
        <v>42</v>
      </c>
      <c r="R7003">
        <v>19</v>
      </c>
      <c r="S7003">
        <v>2</v>
      </c>
      <c r="T7003">
        <v>2</v>
      </c>
      <c r="U7003">
        <v>0</v>
      </c>
      <c r="V7003">
        <v>0</v>
      </c>
      <c r="W7003">
        <v>1.5638388961994667</v>
      </c>
      <c r="X7003">
        <v>1.5921798250578918</v>
      </c>
      <c r="Y7003">
        <v>93.538933704645018</v>
      </c>
      <c r="Z7003">
        <v>128.99152232436356</v>
      </c>
      <c r="AA7003">
        <v>4.819505306790699</v>
      </c>
      <c r="AB7003">
        <v>1.7023285528636527</v>
      </c>
      <c r="AC7003">
        <v>0</v>
      </c>
      <c r="AD7003">
        <v>0</v>
      </c>
      <c r="AE7003">
        <v>232.20830860992027</v>
      </c>
    </row>
    <row r="7004" spans="1:31" x14ac:dyDescent="0.25">
      <c r="A7004">
        <v>2357538</v>
      </c>
      <c r="B7004">
        <v>1</v>
      </c>
      <c r="C7004" t="s">
        <v>80</v>
      </c>
      <c r="D7004" t="s">
        <v>108</v>
      </c>
      <c r="E7004" t="s">
        <v>154</v>
      </c>
      <c r="F7004" t="s">
        <v>19953</v>
      </c>
      <c r="G7004" t="s">
        <v>299</v>
      </c>
      <c r="H7004" t="s">
        <v>151</v>
      </c>
      <c r="I7004" t="s">
        <v>136</v>
      </c>
      <c r="J7004" t="s">
        <v>137</v>
      </c>
      <c r="K7004" t="s">
        <v>138</v>
      </c>
      <c r="L7004" t="s">
        <v>19954</v>
      </c>
      <c r="M7004" t="s">
        <v>19955</v>
      </c>
      <c r="N7004">
        <v>3.1202777770000001</v>
      </c>
      <c r="O7004">
        <v>0</v>
      </c>
      <c r="P7004">
        <v>58</v>
      </c>
      <c r="Q7004">
        <v>0</v>
      </c>
      <c r="R7004">
        <v>25</v>
      </c>
      <c r="S7004">
        <v>0</v>
      </c>
      <c r="T7004">
        <v>6</v>
      </c>
      <c r="U7004">
        <v>0</v>
      </c>
      <c r="V7004">
        <v>0</v>
      </c>
      <c r="W7004">
        <v>0</v>
      </c>
      <c r="X7004">
        <v>48.313222025141656</v>
      </c>
      <c r="Y7004">
        <v>0</v>
      </c>
      <c r="Z7004">
        <v>52.637030509005477</v>
      </c>
      <c r="AA7004">
        <v>0</v>
      </c>
      <c r="AB7004">
        <v>15.995507210481243</v>
      </c>
      <c r="AC7004">
        <v>0</v>
      </c>
      <c r="AD7004">
        <v>0</v>
      </c>
      <c r="AE7004">
        <v>116.94575974462836</v>
      </c>
    </row>
    <row r="7005" spans="1:31" x14ac:dyDescent="0.25">
      <c r="A7005">
        <v>2357598</v>
      </c>
      <c r="B7005">
        <v>1</v>
      </c>
      <c r="C7005" t="s">
        <v>80</v>
      </c>
      <c r="D7005" t="s">
        <v>97</v>
      </c>
      <c r="E7005" t="s">
        <v>132</v>
      </c>
      <c r="F7005" t="s">
        <v>13049</v>
      </c>
      <c r="G7005" t="s">
        <v>168</v>
      </c>
      <c r="H7005" t="s">
        <v>135</v>
      </c>
      <c r="I7005" t="s">
        <v>136</v>
      </c>
      <c r="J7005" t="s">
        <v>137</v>
      </c>
      <c r="K7005" t="s">
        <v>138</v>
      </c>
      <c r="L7005" t="s">
        <v>19956</v>
      </c>
      <c r="M7005" t="s">
        <v>19957</v>
      </c>
      <c r="N7005">
        <v>0.98388888799999996</v>
      </c>
      <c r="O7005">
        <v>0</v>
      </c>
      <c r="P7005">
        <v>301</v>
      </c>
      <c r="Q7005">
        <v>0</v>
      </c>
      <c r="R7005">
        <v>0</v>
      </c>
      <c r="S7005">
        <v>0</v>
      </c>
      <c r="T7005">
        <v>40</v>
      </c>
      <c r="U7005">
        <v>0</v>
      </c>
      <c r="V7005">
        <v>0</v>
      </c>
      <c r="W7005">
        <v>0</v>
      </c>
      <c r="X7005">
        <v>100.42708812156158</v>
      </c>
      <c r="Y7005">
        <v>0</v>
      </c>
      <c r="Z7005">
        <v>0</v>
      </c>
      <c r="AA7005">
        <v>0</v>
      </c>
      <c r="AB7005">
        <v>78.553656089614719</v>
      </c>
      <c r="AC7005">
        <v>0</v>
      </c>
      <c r="AD7005">
        <v>0</v>
      </c>
      <c r="AE7005">
        <v>178.9807442111763</v>
      </c>
    </row>
    <row r="7006" spans="1:31" x14ac:dyDescent="0.25">
      <c r="A7006">
        <v>2357498</v>
      </c>
      <c r="B7006">
        <v>1</v>
      </c>
      <c r="C7006" t="s">
        <v>80</v>
      </c>
      <c r="D7006" t="s">
        <v>99</v>
      </c>
      <c r="E7006" t="s">
        <v>148</v>
      </c>
      <c r="F7006" t="s">
        <v>19958</v>
      </c>
      <c r="G7006" t="s">
        <v>160</v>
      </c>
      <c r="H7006" t="s">
        <v>151</v>
      </c>
      <c r="I7006" t="s">
        <v>136</v>
      </c>
      <c r="J7006" t="s">
        <v>137</v>
      </c>
      <c r="K7006" t="s">
        <v>138</v>
      </c>
      <c r="L7006" t="s">
        <v>19959</v>
      </c>
      <c r="M7006" t="s">
        <v>19960</v>
      </c>
      <c r="N7006">
        <v>1.876944444</v>
      </c>
      <c r="O7006">
        <v>0</v>
      </c>
      <c r="P7006">
        <v>1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3.1069688654444447E-5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3.1069688654444447E-5</v>
      </c>
    </row>
    <row r="7007" spans="1:31" x14ac:dyDescent="0.25">
      <c r="A7007">
        <v>2357578</v>
      </c>
      <c r="B7007">
        <v>1</v>
      </c>
      <c r="C7007" t="s">
        <v>81</v>
      </c>
      <c r="D7007" t="s">
        <v>122</v>
      </c>
      <c r="E7007" t="s">
        <v>166</v>
      </c>
      <c r="F7007" t="s">
        <v>5796</v>
      </c>
      <c r="G7007" t="s">
        <v>1503</v>
      </c>
      <c r="H7007" t="s">
        <v>135</v>
      </c>
      <c r="I7007" t="s">
        <v>136</v>
      </c>
      <c r="J7007" t="s">
        <v>5</v>
      </c>
      <c r="K7007" t="s">
        <v>138</v>
      </c>
      <c r="L7007" t="s">
        <v>19686</v>
      </c>
      <c r="M7007" t="s">
        <v>19961</v>
      </c>
      <c r="N7007">
        <v>14.824722222</v>
      </c>
      <c r="O7007">
        <v>2</v>
      </c>
      <c r="P7007">
        <v>111</v>
      </c>
      <c r="Q7007">
        <v>14</v>
      </c>
      <c r="R7007">
        <v>0</v>
      </c>
      <c r="S7007">
        <v>8</v>
      </c>
      <c r="T7007">
        <v>4</v>
      </c>
      <c r="U7007">
        <v>1</v>
      </c>
      <c r="V7007">
        <v>0</v>
      </c>
      <c r="W7007">
        <v>32.278350334258064</v>
      </c>
      <c r="X7007">
        <v>198.15248453904897</v>
      </c>
      <c r="Y7007">
        <v>359.26634071326174</v>
      </c>
      <c r="Z7007">
        <v>0</v>
      </c>
      <c r="AA7007">
        <v>235.61017682813034</v>
      </c>
      <c r="AB7007">
        <v>20.739893749189214</v>
      </c>
      <c r="AC7007">
        <v>72.414502796655938</v>
      </c>
      <c r="AD7007">
        <v>0</v>
      </c>
      <c r="AE7007">
        <v>918.46174896054436</v>
      </c>
    </row>
    <row r="7008" spans="1:31" x14ac:dyDescent="0.25">
      <c r="A7008">
        <v>2357392</v>
      </c>
      <c r="B7008">
        <v>1</v>
      </c>
      <c r="C7008" t="s">
        <v>81</v>
      </c>
      <c r="D7008" t="s">
        <v>112</v>
      </c>
      <c r="E7008" t="s">
        <v>148</v>
      </c>
      <c r="F7008" t="s">
        <v>19962</v>
      </c>
      <c r="G7008" t="s">
        <v>160</v>
      </c>
      <c r="H7008" t="s">
        <v>151</v>
      </c>
      <c r="I7008" t="s">
        <v>136</v>
      </c>
      <c r="J7008" t="s">
        <v>137</v>
      </c>
      <c r="K7008" t="s">
        <v>138</v>
      </c>
      <c r="L7008" t="s">
        <v>19963</v>
      </c>
      <c r="M7008" t="s">
        <v>19964</v>
      </c>
      <c r="N7008">
        <v>4.0380555549999997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1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10.151082520773668</v>
      </c>
      <c r="AC7008">
        <v>0</v>
      </c>
      <c r="AD7008">
        <v>0</v>
      </c>
      <c r="AE7008">
        <v>10.151082520773668</v>
      </c>
    </row>
    <row r="7009" spans="1:31" x14ac:dyDescent="0.25">
      <c r="A7009">
        <v>2357292</v>
      </c>
      <c r="B7009">
        <v>1</v>
      </c>
      <c r="C7009" t="s">
        <v>80</v>
      </c>
      <c r="D7009" t="s">
        <v>97</v>
      </c>
      <c r="E7009" t="s">
        <v>154</v>
      </c>
      <c r="F7009" t="s">
        <v>19965</v>
      </c>
      <c r="G7009" t="s">
        <v>252</v>
      </c>
      <c r="H7009" t="s">
        <v>151</v>
      </c>
      <c r="I7009" t="s">
        <v>136</v>
      </c>
      <c r="J7009" t="s">
        <v>137</v>
      </c>
      <c r="K7009" t="s">
        <v>245</v>
      </c>
      <c r="L7009" t="s">
        <v>19966</v>
      </c>
      <c r="M7009" t="s">
        <v>19967</v>
      </c>
      <c r="N7009">
        <v>2.8027777770000002</v>
      </c>
      <c r="O7009">
        <v>0</v>
      </c>
      <c r="P7009">
        <v>203</v>
      </c>
      <c r="Q7009">
        <v>0</v>
      </c>
      <c r="R7009">
        <v>1</v>
      </c>
      <c r="S7009">
        <v>0</v>
      </c>
      <c r="T7009">
        <v>150</v>
      </c>
      <c r="U7009">
        <v>0</v>
      </c>
      <c r="V7009">
        <v>0</v>
      </c>
      <c r="W7009">
        <v>0</v>
      </c>
      <c r="X7009">
        <v>208.8381342695065</v>
      </c>
      <c r="Y7009">
        <v>0</v>
      </c>
      <c r="Z7009">
        <v>0</v>
      </c>
      <c r="AA7009">
        <v>0</v>
      </c>
      <c r="AB7009">
        <v>727.24027372275555</v>
      </c>
      <c r="AC7009">
        <v>0</v>
      </c>
      <c r="AD7009">
        <v>0</v>
      </c>
      <c r="AE7009">
        <v>936.0784079922621</v>
      </c>
    </row>
    <row r="7010" spans="1:31" x14ac:dyDescent="0.25">
      <c r="A7010">
        <v>2357415</v>
      </c>
      <c r="B7010">
        <v>1</v>
      </c>
      <c r="C7010" t="s">
        <v>81</v>
      </c>
      <c r="D7010" t="s">
        <v>120</v>
      </c>
      <c r="E7010" t="s">
        <v>148</v>
      </c>
      <c r="F7010" t="s">
        <v>19968</v>
      </c>
      <c r="G7010" t="s">
        <v>240</v>
      </c>
      <c r="H7010" t="s">
        <v>151</v>
      </c>
      <c r="I7010" t="s">
        <v>136</v>
      </c>
      <c r="J7010" t="s">
        <v>137</v>
      </c>
      <c r="K7010" t="s">
        <v>138</v>
      </c>
      <c r="L7010" t="s">
        <v>19969</v>
      </c>
      <c r="M7010" t="s">
        <v>19970</v>
      </c>
      <c r="N7010">
        <v>0.53361111100000003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1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0.15074925277442222</v>
      </c>
      <c r="AC7010">
        <v>0</v>
      </c>
      <c r="AD7010">
        <v>0</v>
      </c>
      <c r="AE7010">
        <v>0.15074925277442222</v>
      </c>
    </row>
    <row r="7011" spans="1:31" x14ac:dyDescent="0.25">
      <c r="A7011">
        <v>2354721</v>
      </c>
      <c r="B7011">
        <v>1</v>
      </c>
      <c r="C7011" t="s">
        <v>80</v>
      </c>
      <c r="D7011" t="s">
        <v>96</v>
      </c>
      <c r="E7011" t="s">
        <v>132</v>
      </c>
      <c r="F7011" t="s">
        <v>19971</v>
      </c>
      <c r="G7011" t="s">
        <v>168</v>
      </c>
      <c r="H7011" t="s">
        <v>135</v>
      </c>
      <c r="I7011" t="s">
        <v>136</v>
      </c>
      <c r="J7011" t="s">
        <v>137</v>
      </c>
      <c r="K7011" t="s">
        <v>138</v>
      </c>
      <c r="L7011" t="s">
        <v>19972</v>
      </c>
      <c r="M7011" t="s">
        <v>19973</v>
      </c>
      <c r="N7011">
        <v>0.21694444399999999</v>
      </c>
      <c r="O7011">
        <v>2</v>
      </c>
      <c r="P7011">
        <v>956</v>
      </c>
      <c r="Q7011">
        <v>5</v>
      </c>
      <c r="R7011">
        <v>6</v>
      </c>
      <c r="S7011">
        <v>7</v>
      </c>
      <c r="T7011">
        <v>144</v>
      </c>
      <c r="U7011">
        <v>1</v>
      </c>
      <c r="V7011">
        <v>0</v>
      </c>
      <c r="W7011">
        <v>1.4650162301247915</v>
      </c>
      <c r="X7011">
        <v>91.334745876212168</v>
      </c>
      <c r="Y7011">
        <v>1.3918715964466346</v>
      </c>
      <c r="Z7011">
        <v>0.92389960705411123</v>
      </c>
      <c r="AA7011">
        <v>9.946304948477291</v>
      </c>
      <c r="AB7011">
        <v>69.933913925077945</v>
      </c>
      <c r="AC7011">
        <v>3.5455991590874252</v>
      </c>
      <c r="AD7011">
        <v>0</v>
      </c>
      <c r="AE7011">
        <v>178.54135134248037</v>
      </c>
    </row>
    <row r="7012" spans="1:31" x14ac:dyDescent="0.25">
      <c r="A7012">
        <v>2355053</v>
      </c>
      <c r="B7012">
        <v>1</v>
      </c>
      <c r="C7012" t="s">
        <v>80</v>
      </c>
      <c r="D7012" t="s">
        <v>106</v>
      </c>
      <c r="E7012" t="s">
        <v>225</v>
      </c>
      <c r="F7012" t="s">
        <v>19974</v>
      </c>
      <c r="G7012" t="s">
        <v>219</v>
      </c>
      <c r="H7012" t="s">
        <v>151</v>
      </c>
      <c r="I7012" t="s">
        <v>136</v>
      </c>
      <c r="J7012" t="s">
        <v>137</v>
      </c>
      <c r="K7012" t="s">
        <v>138</v>
      </c>
      <c r="L7012" t="s">
        <v>19975</v>
      </c>
      <c r="M7012" t="s">
        <v>19976</v>
      </c>
      <c r="N7012">
        <v>3.2461111109999998</v>
      </c>
      <c r="O7012">
        <v>0</v>
      </c>
      <c r="P7012">
        <v>2</v>
      </c>
      <c r="Q7012">
        <v>0</v>
      </c>
      <c r="R7012">
        <v>0</v>
      </c>
      <c r="S7012">
        <v>0</v>
      </c>
      <c r="T7012">
        <v>4</v>
      </c>
      <c r="U7012">
        <v>0</v>
      </c>
      <c r="V7012">
        <v>0</v>
      </c>
      <c r="W7012">
        <v>0</v>
      </c>
      <c r="X7012">
        <v>2.6375209611036752</v>
      </c>
      <c r="Y7012">
        <v>0</v>
      </c>
      <c r="Z7012">
        <v>0</v>
      </c>
      <c r="AA7012">
        <v>0</v>
      </c>
      <c r="AB7012">
        <v>3.1795786369584103</v>
      </c>
      <c r="AC7012">
        <v>0</v>
      </c>
      <c r="AD7012">
        <v>0</v>
      </c>
      <c r="AE7012">
        <v>5.8170995980620859</v>
      </c>
    </row>
    <row r="7013" spans="1:31" x14ac:dyDescent="0.25">
      <c r="A7013">
        <v>2354535</v>
      </c>
      <c r="B7013">
        <v>1</v>
      </c>
      <c r="C7013" t="s">
        <v>81</v>
      </c>
      <c r="D7013" t="s">
        <v>123</v>
      </c>
      <c r="E7013" t="s">
        <v>154</v>
      </c>
      <c r="F7013" t="s">
        <v>19977</v>
      </c>
      <c r="G7013" t="s">
        <v>299</v>
      </c>
      <c r="H7013" t="s">
        <v>151</v>
      </c>
      <c r="I7013" t="s">
        <v>136</v>
      </c>
      <c r="J7013" t="s">
        <v>137</v>
      </c>
      <c r="K7013" t="s">
        <v>138</v>
      </c>
      <c r="L7013" t="s">
        <v>19978</v>
      </c>
      <c r="M7013" t="s">
        <v>19979</v>
      </c>
      <c r="N7013">
        <v>0.75055555500000004</v>
      </c>
      <c r="O7013">
        <v>0</v>
      </c>
      <c r="P7013">
        <v>15</v>
      </c>
      <c r="Q7013">
        <v>0</v>
      </c>
      <c r="R7013">
        <v>12</v>
      </c>
      <c r="S7013">
        <v>0</v>
      </c>
      <c r="T7013">
        <v>2</v>
      </c>
      <c r="U7013">
        <v>0</v>
      </c>
      <c r="V7013">
        <v>0</v>
      </c>
      <c r="W7013">
        <v>0</v>
      </c>
      <c r="X7013">
        <v>4.106054566774767</v>
      </c>
      <c r="Y7013">
        <v>0</v>
      </c>
      <c r="Z7013">
        <v>31.470504848281553</v>
      </c>
      <c r="AA7013">
        <v>0</v>
      </c>
      <c r="AB7013">
        <v>0.70799555704798667</v>
      </c>
      <c r="AC7013">
        <v>0</v>
      </c>
      <c r="AD7013">
        <v>0</v>
      </c>
      <c r="AE7013">
        <v>36.28455497210431</v>
      </c>
    </row>
    <row r="7014" spans="1:31" x14ac:dyDescent="0.25">
      <c r="A7014">
        <v>2355036</v>
      </c>
      <c r="B7014">
        <v>1</v>
      </c>
      <c r="C7014" t="s">
        <v>81</v>
      </c>
      <c r="D7014" t="s">
        <v>128</v>
      </c>
      <c r="E7014" t="s">
        <v>166</v>
      </c>
      <c r="F7014" t="s">
        <v>17571</v>
      </c>
      <c r="G7014" t="s">
        <v>168</v>
      </c>
      <c r="H7014" t="s">
        <v>135</v>
      </c>
      <c r="I7014" t="s">
        <v>136</v>
      </c>
      <c r="J7014" t="s">
        <v>137</v>
      </c>
      <c r="K7014" t="s">
        <v>138</v>
      </c>
      <c r="L7014" t="s">
        <v>19980</v>
      </c>
      <c r="M7014" t="s">
        <v>19981</v>
      </c>
      <c r="N7014">
        <v>0.76638888800000005</v>
      </c>
      <c r="O7014">
        <v>0</v>
      </c>
      <c r="P7014">
        <v>8</v>
      </c>
      <c r="Q7014">
        <v>0</v>
      </c>
      <c r="R7014">
        <v>0</v>
      </c>
      <c r="S7014">
        <v>0</v>
      </c>
      <c r="T7014">
        <v>0</v>
      </c>
      <c r="U7014">
        <v>1</v>
      </c>
      <c r="V7014">
        <v>0</v>
      </c>
      <c r="W7014">
        <v>0</v>
      </c>
      <c r="X7014">
        <v>1.9100490162244883</v>
      </c>
      <c r="Y7014">
        <v>0</v>
      </c>
      <c r="Z7014">
        <v>0</v>
      </c>
      <c r="AA7014">
        <v>0</v>
      </c>
      <c r="AB7014">
        <v>0</v>
      </c>
      <c r="AC7014">
        <v>20.023009196355247</v>
      </c>
      <c r="AD7014">
        <v>0</v>
      </c>
      <c r="AE7014">
        <v>21.933058212579734</v>
      </c>
    </row>
    <row r="7015" spans="1:31" x14ac:dyDescent="0.25">
      <c r="A7015">
        <v>2354704</v>
      </c>
      <c r="B7015">
        <v>1</v>
      </c>
      <c r="C7015" t="s">
        <v>80</v>
      </c>
      <c r="D7015" t="s">
        <v>88</v>
      </c>
      <c r="E7015" t="s">
        <v>148</v>
      </c>
      <c r="F7015" t="s">
        <v>19982</v>
      </c>
      <c r="G7015" t="s">
        <v>240</v>
      </c>
      <c r="H7015" t="s">
        <v>151</v>
      </c>
      <c r="I7015" t="s">
        <v>136</v>
      </c>
      <c r="J7015" t="s">
        <v>137</v>
      </c>
      <c r="K7015" t="s">
        <v>138</v>
      </c>
      <c r="L7015" t="s">
        <v>19983</v>
      </c>
      <c r="M7015" t="s">
        <v>19984</v>
      </c>
      <c r="N7015">
        <v>3.0805555550000001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4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3.9652559264175919</v>
      </c>
      <c r="AC7015">
        <v>0</v>
      </c>
      <c r="AD7015">
        <v>0</v>
      </c>
      <c r="AE7015">
        <v>3.9652559264175919</v>
      </c>
    </row>
    <row r="7016" spans="1:31" x14ac:dyDescent="0.25">
      <c r="A7016">
        <v>2354552</v>
      </c>
      <c r="B7016">
        <v>1</v>
      </c>
      <c r="C7016" t="s">
        <v>80</v>
      </c>
      <c r="D7016" t="s">
        <v>108</v>
      </c>
      <c r="E7016" t="s">
        <v>166</v>
      </c>
      <c r="F7016" t="s">
        <v>19985</v>
      </c>
      <c r="G7016" t="s">
        <v>168</v>
      </c>
      <c r="H7016" t="s">
        <v>135</v>
      </c>
      <c r="I7016" t="s">
        <v>136</v>
      </c>
      <c r="J7016" t="s">
        <v>137</v>
      </c>
      <c r="K7016" t="s">
        <v>138</v>
      </c>
      <c r="L7016" t="s">
        <v>19986</v>
      </c>
      <c r="M7016" t="s">
        <v>19987</v>
      </c>
      <c r="N7016">
        <v>2.1074999999999999</v>
      </c>
      <c r="O7016">
        <v>0</v>
      </c>
      <c r="P7016">
        <v>3607</v>
      </c>
      <c r="Q7016">
        <v>2</v>
      </c>
      <c r="R7016">
        <v>769</v>
      </c>
      <c r="S7016">
        <v>24</v>
      </c>
      <c r="T7016">
        <v>595</v>
      </c>
      <c r="U7016">
        <v>1</v>
      </c>
      <c r="V7016">
        <v>0</v>
      </c>
      <c r="W7016">
        <v>0</v>
      </c>
      <c r="X7016">
        <v>1316.141759219021</v>
      </c>
      <c r="Y7016">
        <v>16.540201224412364</v>
      </c>
      <c r="Z7016">
        <v>2432.9713432373551</v>
      </c>
      <c r="AA7016">
        <v>128.78424287891499</v>
      </c>
      <c r="AB7016">
        <v>845.25147977676204</v>
      </c>
      <c r="AC7016">
        <v>21.029203112469744</v>
      </c>
      <c r="AD7016">
        <v>0</v>
      </c>
      <c r="AE7016">
        <v>4760.7182294489357</v>
      </c>
    </row>
    <row r="7017" spans="1:31" x14ac:dyDescent="0.25">
      <c r="A7017">
        <v>2354598</v>
      </c>
      <c r="B7017">
        <v>1</v>
      </c>
      <c r="C7017" t="s">
        <v>80</v>
      </c>
      <c r="D7017" t="s">
        <v>109</v>
      </c>
      <c r="E7017" t="s">
        <v>166</v>
      </c>
      <c r="F7017" t="s">
        <v>5255</v>
      </c>
      <c r="G7017" t="s">
        <v>168</v>
      </c>
      <c r="H7017" t="s">
        <v>135</v>
      </c>
      <c r="I7017" t="s">
        <v>136</v>
      </c>
      <c r="J7017" t="s">
        <v>137</v>
      </c>
      <c r="K7017" t="s">
        <v>138</v>
      </c>
      <c r="L7017" t="s">
        <v>19988</v>
      </c>
      <c r="M7017" t="s">
        <v>19989</v>
      </c>
      <c r="N7017">
        <v>8.5833332999999998E-2</v>
      </c>
      <c r="O7017">
        <v>0</v>
      </c>
      <c r="P7017">
        <v>511</v>
      </c>
      <c r="Q7017">
        <v>0</v>
      </c>
      <c r="R7017">
        <v>32</v>
      </c>
      <c r="S7017">
        <v>1</v>
      </c>
      <c r="T7017">
        <v>65</v>
      </c>
      <c r="U7017">
        <v>0</v>
      </c>
      <c r="V7017">
        <v>0</v>
      </c>
      <c r="W7017">
        <v>0</v>
      </c>
      <c r="X7017">
        <v>6.0874158254198401</v>
      </c>
      <c r="Y7017">
        <v>0</v>
      </c>
      <c r="Z7017">
        <v>3.1166285161683986</v>
      </c>
      <c r="AA7017">
        <v>0.15561901919629165</v>
      </c>
      <c r="AB7017">
        <v>2.0099934046494665</v>
      </c>
      <c r="AC7017">
        <v>0</v>
      </c>
      <c r="AD7017">
        <v>0</v>
      </c>
      <c r="AE7017">
        <v>11.369656765433998</v>
      </c>
    </row>
    <row r="7018" spans="1:31" x14ac:dyDescent="0.25">
      <c r="A7018">
        <v>2354844</v>
      </c>
      <c r="B7018">
        <v>1</v>
      </c>
      <c r="C7018" t="s">
        <v>80</v>
      </c>
      <c r="D7018" t="s">
        <v>87</v>
      </c>
      <c r="E7018" t="s">
        <v>148</v>
      </c>
      <c r="F7018" t="s">
        <v>19990</v>
      </c>
      <c r="G7018" t="s">
        <v>240</v>
      </c>
      <c r="H7018" t="s">
        <v>151</v>
      </c>
      <c r="I7018" t="s">
        <v>136</v>
      </c>
      <c r="J7018" t="s">
        <v>137</v>
      </c>
      <c r="K7018" t="s">
        <v>138</v>
      </c>
      <c r="L7018" t="s">
        <v>19991</v>
      </c>
      <c r="M7018" t="s">
        <v>19992</v>
      </c>
      <c r="N7018">
        <v>5.8722222220000004</v>
      </c>
      <c r="O7018">
        <v>0</v>
      </c>
      <c r="P7018">
        <v>9</v>
      </c>
      <c r="Q7018">
        <v>0</v>
      </c>
      <c r="R7018">
        <v>0</v>
      </c>
      <c r="S7018">
        <v>0</v>
      </c>
      <c r="T7018">
        <v>2</v>
      </c>
      <c r="U7018">
        <v>0</v>
      </c>
      <c r="V7018">
        <v>0</v>
      </c>
      <c r="W7018">
        <v>0</v>
      </c>
      <c r="X7018">
        <v>20.303183692915439</v>
      </c>
      <c r="Y7018">
        <v>0</v>
      </c>
      <c r="Z7018">
        <v>0</v>
      </c>
      <c r="AA7018">
        <v>0</v>
      </c>
      <c r="AB7018">
        <v>29.129026015760445</v>
      </c>
      <c r="AC7018">
        <v>0</v>
      </c>
      <c r="AD7018">
        <v>0</v>
      </c>
      <c r="AE7018">
        <v>49.432209708675884</v>
      </c>
    </row>
    <row r="7019" spans="1:31" x14ac:dyDescent="0.25">
      <c r="A7019">
        <v>2354990</v>
      </c>
      <c r="B7019">
        <v>1</v>
      </c>
      <c r="C7019" t="s">
        <v>80</v>
      </c>
      <c r="D7019" t="s">
        <v>85</v>
      </c>
      <c r="E7019" t="s">
        <v>154</v>
      </c>
      <c r="F7019" t="s">
        <v>19993</v>
      </c>
      <c r="G7019" t="s">
        <v>299</v>
      </c>
      <c r="H7019" t="s">
        <v>151</v>
      </c>
      <c r="I7019" t="s">
        <v>136</v>
      </c>
      <c r="J7019" t="s">
        <v>137</v>
      </c>
      <c r="K7019" t="s">
        <v>138</v>
      </c>
      <c r="L7019" t="s">
        <v>19994</v>
      </c>
      <c r="M7019" t="s">
        <v>19995</v>
      </c>
      <c r="N7019">
        <v>1.3325</v>
      </c>
      <c r="O7019">
        <v>0</v>
      </c>
      <c r="P7019">
        <v>366</v>
      </c>
      <c r="Q7019">
        <v>0</v>
      </c>
      <c r="R7019">
        <v>0</v>
      </c>
      <c r="S7019">
        <v>0</v>
      </c>
      <c r="T7019">
        <v>1</v>
      </c>
      <c r="U7019">
        <v>0</v>
      </c>
      <c r="V7019">
        <v>0</v>
      </c>
      <c r="W7019">
        <v>0</v>
      </c>
      <c r="X7019">
        <v>178.11143687230344</v>
      </c>
      <c r="Y7019">
        <v>0</v>
      </c>
      <c r="Z7019">
        <v>0</v>
      </c>
      <c r="AA7019">
        <v>0</v>
      </c>
      <c r="AB7019">
        <v>2.9141117592660137</v>
      </c>
      <c r="AC7019">
        <v>0</v>
      </c>
      <c r="AD7019">
        <v>0</v>
      </c>
      <c r="AE7019">
        <v>181.02554863156945</v>
      </c>
    </row>
    <row r="7020" spans="1:31" x14ac:dyDescent="0.25">
      <c r="A7020">
        <v>2354804</v>
      </c>
      <c r="B7020">
        <v>1</v>
      </c>
      <c r="C7020" t="s">
        <v>80</v>
      </c>
      <c r="D7020" t="s">
        <v>104</v>
      </c>
      <c r="E7020" t="s">
        <v>225</v>
      </c>
      <c r="F7020" t="s">
        <v>19996</v>
      </c>
      <c r="G7020" t="s">
        <v>284</v>
      </c>
      <c r="H7020" t="s">
        <v>151</v>
      </c>
      <c r="I7020" t="s">
        <v>136</v>
      </c>
      <c r="J7020" t="s">
        <v>137</v>
      </c>
      <c r="K7020" t="s">
        <v>138</v>
      </c>
      <c r="L7020" t="s">
        <v>19997</v>
      </c>
      <c r="M7020" t="s">
        <v>19998</v>
      </c>
      <c r="N7020">
        <v>2.2188888879999999</v>
      </c>
      <c r="O7020">
        <v>0</v>
      </c>
      <c r="P7020">
        <v>29</v>
      </c>
      <c r="Q7020">
        <v>0</v>
      </c>
      <c r="R7020">
        <v>8</v>
      </c>
      <c r="S7020">
        <v>0</v>
      </c>
      <c r="T7020">
        <v>1</v>
      </c>
      <c r="U7020">
        <v>0</v>
      </c>
      <c r="V7020">
        <v>0</v>
      </c>
      <c r="W7020">
        <v>0</v>
      </c>
      <c r="X7020">
        <v>21.425239451018498</v>
      </c>
      <c r="Y7020">
        <v>0</v>
      </c>
      <c r="Z7020">
        <v>10.754471782422115</v>
      </c>
      <c r="AA7020">
        <v>0</v>
      </c>
      <c r="AB7020">
        <v>0.25136457405768892</v>
      </c>
      <c r="AC7020">
        <v>0</v>
      </c>
      <c r="AD7020">
        <v>0</v>
      </c>
      <c r="AE7020">
        <v>32.431075807498303</v>
      </c>
    </row>
    <row r="7021" spans="1:31" x14ac:dyDescent="0.25">
      <c r="A7021">
        <v>2354781</v>
      </c>
      <c r="B7021">
        <v>1</v>
      </c>
      <c r="C7021" t="s">
        <v>80</v>
      </c>
      <c r="D7021" t="s">
        <v>90</v>
      </c>
      <c r="E7021" t="s">
        <v>225</v>
      </c>
      <c r="F7021" t="s">
        <v>19999</v>
      </c>
      <c r="G7021" t="s">
        <v>156</v>
      </c>
      <c r="H7021" t="s">
        <v>151</v>
      </c>
      <c r="I7021" t="s">
        <v>136</v>
      </c>
      <c r="J7021" t="s">
        <v>137</v>
      </c>
      <c r="K7021" t="s">
        <v>138</v>
      </c>
      <c r="L7021" t="s">
        <v>20000</v>
      </c>
      <c r="M7021" t="s">
        <v>20001</v>
      </c>
      <c r="N7021">
        <v>2.176388888</v>
      </c>
      <c r="O7021">
        <v>0</v>
      </c>
      <c r="P7021">
        <v>125</v>
      </c>
      <c r="Q7021">
        <v>0</v>
      </c>
      <c r="R7021">
        <v>0</v>
      </c>
      <c r="S7021">
        <v>0</v>
      </c>
      <c r="T7021">
        <v>4</v>
      </c>
      <c r="U7021">
        <v>0</v>
      </c>
      <c r="V7021">
        <v>0</v>
      </c>
      <c r="W7021">
        <v>0</v>
      </c>
      <c r="X7021">
        <v>89.633037167463968</v>
      </c>
      <c r="Y7021">
        <v>0</v>
      </c>
      <c r="Z7021">
        <v>0</v>
      </c>
      <c r="AA7021">
        <v>0</v>
      </c>
      <c r="AB7021">
        <v>13.294068833267502</v>
      </c>
      <c r="AC7021">
        <v>0</v>
      </c>
      <c r="AD7021">
        <v>0</v>
      </c>
      <c r="AE7021">
        <v>102.92710600073147</v>
      </c>
    </row>
    <row r="7022" spans="1:31" x14ac:dyDescent="0.25">
      <c r="A7022">
        <v>2354761</v>
      </c>
      <c r="B7022">
        <v>1</v>
      </c>
      <c r="C7022" t="s">
        <v>81</v>
      </c>
      <c r="D7022" t="s">
        <v>128</v>
      </c>
      <c r="E7022" t="s">
        <v>171</v>
      </c>
      <c r="F7022" t="s">
        <v>10045</v>
      </c>
      <c r="G7022" t="s">
        <v>168</v>
      </c>
      <c r="H7022" t="s">
        <v>135</v>
      </c>
      <c r="I7022" t="s">
        <v>136</v>
      </c>
      <c r="J7022" t="s">
        <v>137</v>
      </c>
      <c r="K7022" t="s">
        <v>138</v>
      </c>
      <c r="L7022" t="s">
        <v>20002</v>
      </c>
      <c r="M7022" t="s">
        <v>20003</v>
      </c>
      <c r="N7022">
        <v>0.15111111099999999</v>
      </c>
      <c r="O7022">
        <v>1</v>
      </c>
      <c r="P7022">
        <v>586</v>
      </c>
      <c r="Q7022">
        <v>4</v>
      </c>
      <c r="R7022">
        <v>3</v>
      </c>
      <c r="S7022">
        <v>9</v>
      </c>
      <c r="T7022">
        <v>48</v>
      </c>
      <c r="U7022">
        <v>0</v>
      </c>
      <c r="V7022">
        <v>0</v>
      </c>
      <c r="W7022">
        <v>3.6877576853333337E-2</v>
      </c>
      <c r="X7022">
        <v>10.980279460882885</v>
      </c>
      <c r="Y7022">
        <v>5.6579625610112885</v>
      </c>
      <c r="Z7022">
        <v>9.8634885541333345E-2</v>
      </c>
      <c r="AA7022">
        <v>13.109340504409854</v>
      </c>
      <c r="AB7022">
        <v>5.4126649063644461</v>
      </c>
      <c r="AC7022">
        <v>0</v>
      </c>
      <c r="AD7022">
        <v>0</v>
      </c>
      <c r="AE7022">
        <v>35.295759895063142</v>
      </c>
    </row>
    <row r="7023" spans="1:31" x14ac:dyDescent="0.25">
      <c r="A7023">
        <v>2354618</v>
      </c>
      <c r="B7023">
        <v>1</v>
      </c>
      <c r="C7023" t="s">
        <v>81</v>
      </c>
      <c r="D7023" t="s">
        <v>112</v>
      </c>
      <c r="E7023" t="s">
        <v>132</v>
      </c>
      <c r="F7023" t="s">
        <v>20004</v>
      </c>
      <c r="G7023" t="s">
        <v>252</v>
      </c>
      <c r="H7023" t="s">
        <v>135</v>
      </c>
      <c r="I7023" t="s">
        <v>136</v>
      </c>
      <c r="J7023" t="s">
        <v>137</v>
      </c>
      <c r="K7023" t="s">
        <v>245</v>
      </c>
      <c r="L7023" t="s">
        <v>20005</v>
      </c>
      <c r="M7023" t="s">
        <v>20006</v>
      </c>
      <c r="N7023">
        <v>8.7055555550000001</v>
      </c>
      <c r="O7023">
        <v>0</v>
      </c>
      <c r="P7023">
        <v>21</v>
      </c>
      <c r="Q7023">
        <v>0</v>
      </c>
      <c r="R7023">
        <v>2</v>
      </c>
      <c r="S7023">
        <v>0</v>
      </c>
      <c r="T7023">
        <v>1</v>
      </c>
      <c r="U7023">
        <v>0</v>
      </c>
      <c r="V7023">
        <v>0</v>
      </c>
      <c r="W7023">
        <v>0</v>
      </c>
      <c r="X7023">
        <v>41.217727911295462</v>
      </c>
      <c r="Y7023">
        <v>0</v>
      </c>
      <c r="Z7023">
        <v>47.704536370054996</v>
      </c>
      <c r="AA7023">
        <v>0</v>
      </c>
      <c r="AB7023">
        <v>20.609905823395604</v>
      </c>
      <c r="AC7023">
        <v>0</v>
      </c>
      <c r="AD7023">
        <v>0</v>
      </c>
      <c r="AE7023">
        <v>109.53217010474607</v>
      </c>
    </row>
    <row r="7024" spans="1:31" x14ac:dyDescent="0.25">
      <c r="A7024">
        <v>2355016</v>
      </c>
      <c r="B7024">
        <v>1</v>
      </c>
      <c r="C7024" t="s">
        <v>80</v>
      </c>
      <c r="D7024" t="s">
        <v>98</v>
      </c>
      <c r="E7024" t="s">
        <v>166</v>
      </c>
      <c r="F7024" t="s">
        <v>14046</v>
      </c>
      <c r="G7024" t="s">
        <v>168</v>
      </c>
      <c r="H7024" t="s">
        <v>135</v>
      </c>
      <c r="I7024" t="s">
        <v>136</v>
      </c>
      <c r="J7024" t="s">
        <v>137</v>
      </c>
      <c r="K7024" t="s">
        <v>138</v>
      </c>
      <c r="L7024" t="s">
        <v>20007</v>
      </c>
      <c r="M7024" t="s">
        <v>20008</v>
      </c>
      <c r="N7024">
        <v>0.70722222199999996</v>
      </c>
      <c r="O7024">
        <v>0</v>
      </c>
      <c r="P7024">
        <v>217</v>
      </c>
      <c r="Q7024">
        <v>36</v>
      </c>
      <c r="R7024">
        <v>34</v>
      </c>
      <c r="S7024">
        <v>8</v>
      </c>
      <c r="T7024">
        <v>56</v>
      </c>
      <c r="U7024">
        <v>0</v>
      </c>
      <c r="V7024">
        <v>0</v>
      </c>
      <c r="W7024">
        <v>0</v>
      </c>
      <c r="X7024">
        <v>84.045376102203861</v>
      </c>
      <c r="Y7024">
        <v>194.68709507985753</v>
      </c>
      <c r="Z7024">
        <v>96.131225674937298</v>
      </c>
      <c r="AA7024">
        <v>12.534154699480485</v>
      </c>
      <c r="AB7024">
        <v>76.288804082428442</v>
      </c>
      <c r="AC7024">
        <v>0</v>
      </c>
      <c r="AD7024">
        <v>0</v>
      </c>
      <c r="AE7024">
        <v>463.68665563890761</v>
      </c>
    </row>
    <row r="7025" spans="1:31" x14ac:dyDescent="0.25">
      <c r="A7025">
        <v>2354607</v>
      </c>
      <c r="B7025">
        <v>1</v>
      </c>
      <c r="C7025" t="s">
        <v>81</v>
      </c>
      <c r="D7025" t="s">
        <v>119</v>
      </c>
      <c r="E7025" t="s">
        <v>225</v>
      </c>
      <c r="F7025" t="s">
        <v>20009</v>
      </c>
      <c r="G7025" t="s">
        <v>219</v>
      </c>
      <c r="H7025" t="s">
        <v>151</v>
      </c>
      <c r="I7025" t="s">
        <v>136</v>
      </c>
      <c r="J7025" t="s">
        <v>137</v>
      </c>
      <c r="K7025" t="s">
        <v>138</v>
      </c>
      <c r="L7025" t="s">
        <v>20010</v>
      </c>
      <c r="M7025" t="s">
        <v>20011</v>
      </c>
      <c r="N7025">
        <v>2.8944444439999999</v>
      </c>
      <c r="O7025">
        <v>0</v>
      </c>
      <c r="P7025">
        <v>6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3.6406111170681976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3.6406111170681976</v>
      </c>
    </row>
    <row r="7026" spans="1:31" x14ac:dyDescent="0.25">
      <c r="A7026">
        <v>2355002</v>
      </c>
      <c r="B7026">
        <v>1</v>
      </c>
      <c r="C7026" t="s">
        <v>81</v>
      </c>
      <c r="D7026" t="s">
        <v>125</v>
      </c>
      <c r="E7026" t="s">
        <v>132</v>
      </c>
      <c r="F7026" t="s">
        <v>11164</v>
      </c>
      <c r="G7026" t="s">
        <v>134</v>
      </c>
      <c r="H7026" t="s">
        <v>135</v>
      </c>
      <c r="I7026" t="s">
        <v>136</v>
      </c>
      <c r="J7026" t="s">
        <v>137</v>
      </c>
      <c r="K7026" t="s">
        <v>138</v>
      </c>
      <c r="L7026" t="s">
        <v>20012</v>
      </c>
      <c r="M7026" t="s">
        <v>20013</v>
      </c>
      <c r="N7026">
        <v>3.2863888879999998</v>
      </c>
      <c r="O7026">
        <v>0</v>
      </c>
      <c r="P7026">
        <v>0</v>
      </c>
      <c r="Q7026">
        <v>0</v>
      </c>
      <c r="R7026">
        <v>44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514.58236162744527</v>
      </c>
      <c r="AA7026">
        <v>0</v>
      </c>
      <c r="AB7026">
        <v>0</v>
      </c>
      <c r="AC7026">
        <v>0</v>
      </c>
      <c r="AD7026">
        <v>0</v>
      </c>
      <c r="AE7026">
        <v>514.58236162744527</v>
      </c>
    </row>
    <row r="7027" spans="1:31" x14ac:dyDescent="0.25">
      <c r="A7027">
        <v>2354893</v>
      </c>
      <c r="B7027">
        <v>1</v>
      </c>
      <c r="C7027" t="s">
        <v>80</v>
      </c>
      <c r="D7027" t="s">
        <v>106</v>
      </c>
      <c r="E7027" t="s">
        <v>132</v>
      </c>
      <c r="F7027" t="s">
        <v>20014</v>
      </c>
      <c r="G7027" t="s">
        <v>168</v>
      </c>
      <c r="H7027" t="s">
        <v>135</v>
      </c>
      <c r="I7027" t="s">
        <v>136</v>
      </c>
      <c r="J7027" t="s">
        <v>137</v>
      </c>
      <c r="K7027" t="s">
        <v>138</v>
      </c>
      <c r="L7027" t="s">
        <v>20015</v>
      </c>
      <c r="M7027" t="s">
        <v>20016</v>
      </c>
      <c r="N7027">
        <v>4.7852777770000001</v>
      </c>
      <c r="O7027">
        <v>0</v>
      </c>
      <c r="P7027">
        <v>0</v>
      </c>
      <c r="Q7027">
        <v>2</v>
      </c>
      <c r="R7027">
        <v>0</v>
      </c>
      <c r="S7027">
        <v>1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6.0087928367972081</v>
      </c>
      <c r="Z7027">
        <v>0</v>
      </c>
      <c r="AA7027">
        <v>2.6170772190508336</v>
      </c>
      <c r="AB7027">
        <v>0</v>
      </c>
      <c r="AC7027">
        <v>0</v>
      </c>
      <c r="AD7027">
        <v>0</v>
      </c>
      <c r="AE7027">
        <v>8.6258700558480417</v>
      </c>
    </row>
    <row r="7028" spans="1:31" x14ac:dyDescent="0.25">
      <c r="A7028">
        <v>2354793</v>
      </c>
      <c r="B7028">
        <v>1</v>
      </c>
      <c r="C7028" t="s">
        <v>80</v>
      </c>
      <c r="D7028" t="s">
        <v>94</v>
      </c>
      <c r="E7028" t="s">
        <v>148</v>
      </c>
      <c r="F7028" t="s">
        <v>20017</v>
      </c>
      <c r="G7028" t="s">
        <v>150</v>
      </c>
      <c r="H7028" t="s">
        <v>151</v>
      </c>
      <c r="I7028" t="s">
        <v>136</v>
      </c>
      <c r="J7028" t="s">
        <v>137</v>
      </c>
      <c r="K7028" t="s">
        <v>138</v>
      </c>
      <c r="L7028" t="s">
        <v>20018</v>
      </c>
      <c r="M7028" t="s">
        <v>20019</v>
      </c>
      <c r="N7028">
        <v>0.96750000000000003</v>
      </c>
      <c r="O7028">
        <v>0</v>
      </c>
      <c r="P7028">
        <v>1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2.493126891306667E-2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2.493126891306667E-2</v>
      </c>
    </row>
    <row r="7029" spans="1:31" x14ac:dyDescent="0.25">
      <c r="A7029">
        <v>2355042</v>
      </c>
      <c r="B7029">
        <v>1</v>
      </c>
      <c r="C7029" t="s">
        <v>81</v>
      </c>
      <c r="D7029" t="s">
        <v>112</v>
      </c>
      <c r="E7029" t="s">
        <v>225</v>
      </c>
      <c r="F7029" t="s">
        <v>20020</v>
      </c>
      <c r="G7029" t="s">
        <v>219</v>
      </c>
      <c r="H7029" t="s">
        <v>151</v>
      </c>
      <c r="I7029" t="s">
        <v>136</v>
      </c>
      <c r="J7029" t="s">
        <v>137</v>
      </c>
      <c r="K7029" t="s">
        <v>138</v>
      </c>
      <c r="L7029" t="s">
        <v>20021</v>
      </c>
      <c r="M7029" t="s">
        <v>20022</v>
      </c>
      <c r="N7029">
        <v>3.750555555</v>
      </c>
      <c r="O7029">
        <v>0</v>
      </c>
      <c r="P7029">
        <v>12</v>
      </c>
      <c r="Q7029">
        <v>0</v>
      </c>
      <c r="R7029">
        <v>14</v>
      </c>
      <c r="S7029">
        <v>0</v>
      </c>
      <c r="T7029">
        <v>4</v>
      </c>
      <c r="U7029">
        <v>0</v>
      </c>
      <c r="V7029">
        <v>0</v>
      </c>
      <c r="W7029">
        <v>0</v>
      </c>
      <c r="X7029">
        <v>23.888962450623861</v>
      </c>
      <c r="Y7029">
        <v>0</v>
      </c>
      <c r="Z7029">
        <v>25.353921114090792</v>
      </c>
      <c r="AA7029">
        <v>0</v>
      </c>
      <c r="AB7029">
        <v>1.3989830439608255</v>
      </c>
      <c r="AC7029">
        <v>0</v>
      </c>
      <c r="AD7029">
        <v>0</v>
      </c>
      <c r="AE7029">
        <v>50.641866608675478</v>
      </c>
    </row>
    <row r="7030" spans="1:31" x14ac:dyDescent="0.25">
      <c r="A7030">
        <v>2354856</v>
      </c>
      <c r="B7030">
        <v>1</v>
      </c>
      <c r="C7030" t="s">
        <v>80</v>
      </c>
      <c r="D7030" t="s">
        <v>98</v>
      </c>
      <c r="E7030" t="s">
        <v>225</v>
      </c>
      <c r="F7030" t="s">
        <v>20023</v>
      </c>
      <c r="G7030" t="s">
        <v>288</v>
      </c>
      <c r="H7030" t="s">
        <v>151</v>
      </c>
      <c r="I7030" t="s">
        <v>136</v>
      </c>
      <c r="J7030" t="s">
        <v>137</v>
      </c>
      <c r="K7030" t="s">
        <v>138</v>
      </c>
      <c r="L7030" t="s">
        <v>20024</v>
      </c>
      <c r="M7030" t="s">
        <v>20025</v>
      </c>
      <c r="N7030">
        <v>1.8252777769999999</v>
      </c>
      <c r="O7030">
        <v>0</v>
      </c>
      <c r="P7030">
        <v>2</v>
      </c>
      <c r="Q7030">
        <v>0</v>
      </c>
      <c r="R7030">
        <v>0</v>
      </c>
      <c r="S7030">
        <v>0</v>
      </c>
      <c r="T7030">
        <v>2</v>
      </c>
      <c r="U7030">
        <v>0</v>
      </c>
      <c r="V7030">
        <v>0</v>
      </c>
      <c r="W7030">
        <v>0</v>
      </c>
      <c r="X7030">
        <v>0.23450671253922223</v>
      </c>
      <c r="Y7030">
        <v>0</v>
      </c>
      <c r="Z7030">
        <v>0</v>
      </c>
      <c r="AA7030">
        <v>0</v>
      </c>
      <c r="AB7030">
        <v>5.7592821424984777</v>
      </c>
      <c r="AC7030">
        <v>0</v>
      </c>
      <c r="AD7030">
        <v>0</v>
      </c>
      <c r="AE7030">
        <v>5.9937888550376996</v>
      </c>
    </row>
    <row r="7031" spans="1:31" x14ac:dyDescent="0.25">
      <c r="A7031">
        <v>2354919</v>
      </c>
      <c r="B7031">
        <v>1</v>
      </c>
      <c r="C7031" t="s">
        <v>80</v>
      </c>
      <c r="D7031" t="s">
        <v>91</v>
      </c>
      <c r="E7031" t="s">
        <v>132</v>
      </c>
      <c r="F7031" t="s">
        <v>20026</v>
      </c>
      <c r="G7031" t="s">
        <v>134</v>
      </c>
      <c r="H7031" t="s">
        <v>135</v>
      </c>
      <c r="I7031" t="s">
        <v>136</v>
      </c>
      <c r="J7031" t="s">
        <v>137</v>
      </c>
      <c r="K7031" t="s">
        <v>138</v>
      </c>
      <c r="L7031" t="s">
        <v>20027</v>
      </c>
      <c r="M7031" t="s">
        <v>20028</v>
      </c>
      <c r="N7031">
        <v>2.7630555550000002</v>
      </c>
      <c r="O7031">
        <v>0</v>
      </c>
      <c r="P7031">
        <v>2</v>
      </c>
      <c r="Q7031">
        <v>0</v>
      </c>
      <c r="R7031">
        <v>11</v>
      </c>
      <c r="S7031">
        <v>0</v>
      </c>
      <c r="T7031">
        <v>2</v>
      </c>
      <c r="U7031">
        <v>0</v>
      </c>
      <c r="V7031">
        <v>0</v>
      </c>
      <c r="W7031">
        <v>0</v>
      </c>
      <c r="X7031">
        <v>2.0222395705174199</v>
      </c>
      <c r="Y7031">
        <v>0</v>
      </c>
      <c r="Z7031">
        <v>74.734392298451141</v>
      </c>
      <c r="AA7031">
        <v>0</v>
      </c>
      <c r="AB7031">
        <v>13.414236308960241</v>
      </c>
      <c r="AC7031">
        <v>0</v>
      </c>
      <c r="AD7031">
        <v>0</v>
      </c>
      <c r="AE7031">
        <v>90.170868177928796</v>
      </c>
    </row>
    <row r="7032" spans="1:31" x14ac:dyDescent="0.25">
      <c r="A7032">
        <v>2354962</v>
      </c>
      <c r="B7032">
        <v>1</v>
      </c>
      <c r="C7032" t="s">
        <v>80</v>
      </c>
      <c r="D7032" t="s">
        <v>99</v>
      </c>
      <c r="E7032" t="s">
        <v>148</v>
      </c>
      <c r="F7032" t="s">
        <v>20029</v>
      </c>
      <c r="G7032" t="s">
        <v>240</v>
      </c>
      <c r="H7032" t="s">
        <v>151</v>
      </c>
      <c r="I7032" t="s">
        <v>136</v>
      </c>
      <c r="J7032" t="s">
        <v>137</v>
      </c>
      <c r="K7032" t="s">
        <v>138</v>
      </c>
      <c r="L7032" t="s">
        <v>20030</v>
      </c>
      <c r="M7032" t="s">
        <v>20031</v>
      </c>
      <c r="N7032">
        <v>1.188055555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1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4.9947858653490114</v>
      </c>
      <c r="AC7032">
        <v>0</v>
      </c>
      <c r="AD7032">
        <v>0</v>
      </c>
      <c r="AE7032">
        <v>4.9947858653490114</v>
      </c>
    </row>
    <row r="7033" spans="1:31" x14ac:dyDescent="0.25">
      <c r="A7033">
        <v>2354982</v>
      </c>
      <c r="B7033">
        <v>1</v>
      </c>
      <c r="C7033" t="s">
        <v>81</v>
      </c>
      <c r="D7033" t="s">
        <v>127</v>
      </c>
      <c r="E7033" t="s">
        <v>175</v>
      </c>
      <c r="F7033" t="s">
        <v>20032</v>
      </c>
      <c r="G7033" t="s">
        <v>219</v>
      </c>
      <c r="H7033" t="s">
        <v>151</v>
      </c>
      <c r="I7033" t="s">
        <v>136</v>
      </c>
      <c r="J7033" t="s">
        <v>137</v>
      </c>
      <c r="K7033" t="s">
        <v>138</v>
      </c>
      <c r="L7033" t="s">
        <v>20033</v>
      </c>
      <c r="M7033" t="s">
        <v>20034</v>
      </c>
      <c r="N7033">
        <v>0.91916666599999997</v>
      </c>
      <c r="O7033">
        <v>0</v>
      </c>
      <c r="P7033">
        <v>13</v>
      </c>
      <c r="Q7033">
        <v>0</v>
      </c>
      <c r="R7033">
        <v>0</v>
      </c>
      <c r="S7033">
        <v>0</v>
      </c>
      <c r="T7033">
        <v>25</v>
      </c>
      <c r="U7033">
        <v>0</v>
      </c>
      <c r="V7033">
        <v>0</v>
      </c>
      <c r="W7033">
        <v>0</v>
      </c>
      <c r="X7033">
        <v>7.085253259976338</v>
      </c>
      <c r="Y7033">
        <v>0</v>
      </c>
      <c r="Z7033">
        <v>0</v>
      </c>
      <c r="AA7033">
        <v>0</v>
      </c>
      <c r="AB7033">
        <v>230.36703652383258</v>
      </c>
      <c r="AC7033">
        <v>0</v>
      </c>
      <c r="AD7033">
        <v>0</v>
      </c>
      <c r="AE7033">
        <v>237.45228978380891</v>
      </c>
    </row>
    <row r="7034" spans="1:31" x14ac:dyDescent="0.25">
      <c r="A7034">
        <v>2354604</v>
      </c>
      <c r="B7034">
        <v>1</v>
      </c>
      <c r="C7034" t="s">
        <v>80</v>
      </c>
      <c r="D7034" t="s">
        <v>108</v>
      </c>
      <c r="E7034" t="s">
        <v>225</v>
      </c>
      <c r="F7034" t="s">
        <v>20035</v>
      </c>
      <c r="G7034" t="s">
        <v>227</v>
      </c>
      <c r="H7034" t="s">
        <v>151</v>
      </c>
      <c r="I7034" t="s">
        <v>136</v>
      </c>
      <c r="J7034" t="s">
        <v>137</v>
      </c>
      <c r="K7034" t="s">
        <v>138</v>
      </c>
      <c r="L7034" t="s">
        <v>20036</v>
      </c>
      <c r="M7034" t="s">
        <v>20037</v>
      </c>
      <c r="N7034">
        <v>4.6472222219999999</v>
      </c>
      <c r="O7034">
        <v>0</v>
      </c>
      <c r="P7034">
        <v>13</v>
      </c>
      <c r="Q7034">
        <v>0</v>
      </c>
      <c r="R7034">
        <v>10</v>
      </c>
      <c r="S7034">
        <v>0</v>
      </c>
      <c r="T7034">
        <v>4</v>
      </c>
      <c r="U7034">
        <v>0</v>
      </c>
      <c r="V7034">
        <v>0</v>
      </c>
      <c r="W7034">
        <v>0</v>
      </c>
      <c r="X7034">
        <v>14.304789385501133</v>
      </c>
      <c r="Y7034">
        <v>0</v>
      </c>
      <c r="Z7034">
        <v>144.11789732880544</v>
      </c>
      <c r="AA7034">
        <v>0</v>
      </c>
      <c r="AB7034">
        <v>34.060018653838377</v>
      </c>
      <c r="AC7034">
        <v>0</v>
      </c>
      <c r="AD7034">
        <v>0</v>
      </c>
      <c r="AE7034">
        <v>192.48270536814493</v>
      </c>
    </row>
    <row r="7035" spans="1:31" x14ac:dyDescent="0.25">
      <c r="A7035">
        <v>2354627</v>
      </c>
      <c r="B7035">
        <v>1</v>
      </c>
      <c r="C7035" t="s">
        <v>80</v>
      </c>
      <c r="D7035" t="s">
        <v>85</v>
      </c>
      <c r="E7035" t="s">
        <v>225</v>
      </c>
      <c r="F7035" t="s">
        <v>20038</v>
      </c>
      <c r="G7035" t="s">
        <v>252</v>
      </c>
      <c r="H7035" t="s">
        <v>151</v>
      </c>
      <c r="I7035" t="s">
        <v>136</v>
      </c>
      <c r="J7035" t="s">
        <v>137</v>
      </c>
      <c r="K7035" t="s">
        <v>245</v>
      </c>
      <c r="L7035" t="s">
        <v>20039</v>
      </c>
      <c r="M7035" t="s">
        <v>20040</v>
      </c>
      <c r="N7035">
        <v>7.9980555549999997</v>
      </c>
      <c r="O7035">
        <v>0</v>
      </c>
      <c r="P7035">
        <v>152</v>
      </c>
      <c r="Q7035">
        <v>0</v>
      </c>
      <c r="R7035">
        <v>0</v>
      </c>
      <c r="S7035">
        <v>0</v>
      </c>
      <c r="T7035">
        <v>7</v>
      </c>
      <c r="U7035">
        <v>0</v>
      </c>
      <c r="V7035">
        <v>0</v>
      </c>
      <c r="W7035">
        <v>0</v>
      </c>
      <c r="X7035">
        <v>396.0689641002208</v>
      </c>
      <c r="Y7035">
        <v>0</v>
      </c>
      <c r="Z7035">
        <v>0</v>
      </c>
      <c r="AA7035">
        <v>0</v>
      </c>
      <c r="AB7035">
        <v>67.833645301711087</v>
      </c>
      <c r="AC7035">
        <v>0</v>
      </c>
      <c r="AD7035">
        <v>0</v>
      </c>
      <c r="AE7035">
        <v>463.9026094019319</v>
      </c>
    </row>
    <row r="7036" spans="1:31" x14ac:dyDescent="0.25">
      <c r="A7036">
        <v>2354999</v>
      </c>
      <c r="B7036">
        <v>1</v>
      </c>
      <c r="C7036" t="s">
        <v>81</v>
      </c>
      <c r="D7036" t="s">
        <v>122</v>
      </c>
      <c r="E7036" t="s">
        <v>225</v>
      </c>
      <c r="F7036" t="s">
        <v>20041</v>
      </c>
      <c r="G7036" t="s">
        <v>219</v>
      </c>
      <c r="H7036" t="s">
        <v>151</v>
      </c>
      <c r="I7036" t="s">
        <v>136</v>
      </c>
      <c r="J7036" t="s">
        <v>137</v>
      </c>
      <c r="K7036" t="s">
        <v>138</v>
      </c>
      <c r="L7036" t="s">
        <v>20042</v>
      </c>
      <c r="M7036" t="s">
        <v>20043</v>
      </c>
      <c r="N7036">
        <v>1.1274999999999999</v>
      </c>
      <c r="O7036">
        <v>0</v>
      </c>
      <c r="P7036">
        <v>149</v>
      </c>
      <c r="Q7036">
        <v>0</v>
      </c>
      <c r="R7036">
        <v>0</v>
      </c>
      <c r="S7036">
        <v>0</v>
      </c>
      <c r="T7036">
        <v>9</v>
      </c>
      <c r="U7036">
        <v>0</v>
      </c>
      <c r="V7036">
        <v>0</v>
      </c>
      <c r="W7036">
        <v>0</v>
      </c>
      <c r="X7036">
        <v>35.810483388528773</v>
      </c>
      <c r="Y7036">
        <v>0</v>
      </c>
      <c r="Z7036">
        <v>0</v>
      </c>
      <c r="AA7036">
        <v>0</v>
      </c>
      <c r="AB7036">
        <v>9.1800485548539896</v>
      </c>
      <c r="AC7036">
        <v>0</v>
      </c>
      <c r="AD7036">
        <v>0</v>
      </c>
      <c r="AE7036">
        <v>44.990531943382763</v>
      </c>
    </row>
    <row r="7037" spans="1:31" x14ac:dyDescent="0.25">
      <c r="A7037">
        <v>2355045</v>
      </c>
      <c r="B7037">
        <v>1</v>
      </c>
      <c r="C7037" t="s">
        <v>80</v>
      </c>
      <c r="D7037" t="s">
        <v>96</v>
      </c>
      <c r="E7037" t="s">
        <v>148</v>
      </c>
      <c r="F7037" t="s">
        <v>20044</v>
      </c>
      <c r="G7037" t="s">
        <v>160</v>
      </c>
      <c r="H7037" t="s">
        <v>151</v>
      </c>
      <c r="I7037" t="s">
        <v>136</v>
      </c>
      <c r="J7037" t="s">
        <v>137</v>
      </c>
      <c r="K7037" t="s">
        <v>138</v>
      </c>
      <c r="L7037" t="s">
        <v>20045</v>
      </c>
      <c r="M7037" t="s">
        <v>20046</v>
      </c>
      <c r="N7037">
        <v>1.4341666660000001</v>
      </c>
      <c r="O7037">
        <v>0</v>
      </c>
      <c r="P7037">
        <v>1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0.49849547115183057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0.49849547115183057</v>
      </c>
    </row>
    <row r="7038" spans="1:31" x14ac:dyDescent="0.25">
      <c r="A7038">
        <v>2355082</v>
      </c>
      <c r="B7038">
        <v>1</v>
      </c>
      <c r="C7038" t="s">
        <v>80</v>
      </c>
      <c r="D7038" t="s">
        <v>107</v>
      </c>
      <c r="E7038" t="s">
        <v>171</v>
      </c>
      <c r="F7038" t="s">
        <v>20047</v>
      </c>
      <c r="G7038" t="s">
        <v>816</v>
      </c>
      <c r="H7038" t="s">
        <v>135</v>
      </c>
      <c r="I7038" t="s">
        <v>136</v>
      </c>
      <c r="J7038" t="s">
        <v>137</v>
      </c>
      <c r="K7038" t="s">
        <v>138</v>
      </c>
      <c r="L7038" t="s">
        <v>20048</v>
      </c>
      <c r="M7038" t="s">
        <v>20049</v>
      </c>
      <c r="N7038">
        <v>5.5566666659999999</v>
      </c>
      <c r="O7038">
        <v>3</v>
      </c>
      <c r="P7038">
        <v>463</v>
      </c>
      <c r="Q7038">
        <v>4</v>
      </c>
      <c r="R7038">
        <v>10</v>
      </c>
      <c r="S7038">
        <v>10</v>
      </c>
      <c r="T7038">
        <v>48</v>
      </c>
      <c r="U7038">
        <v>0</v>
      </c>
      <c r="V7038">
        <v>0</v>
      </c>
      <c r="W7038">
        <v>2.7698546366395314</v>
      </c>
      <c r="X7038">
        <v>800.75267325695859</v>
      </c>
      <c r="Y7038">
        <v>2411.7063797291839</v>
      </c>
      <c r="Z7038">
        <v>30.621928981195577</v>
      </c>
      <c r="AA7038">
        <v>559.97239286756007</v>
      </c>
      <c r="AB7038">
        <v>247.9157261963459</v>
      </c>
      <c r="AC7038">
        <v>0</v>
      </c>
      <c r="AD7038">
        <v>0</v>
      </c>
      <c r="AE7038">
        <v>4053.7389556678841</v>
      </c>
    </row>
    <row r="7039" spans="1:31" x14ac:dyDescent="0.25">
      <c r="A7039">
        <v>2354896</v>
      </c>
      <c r="B7039">
        <v>1</v>
      </c>
      <c r="C7039" t="s">
        <v>81</v>
      </c>
      <c r="D7039" t="s">
        <v>112</v>
      </c>
      <c r="E7039" t="s">
        <v>166</v>
      </c>
      <c r="F7039" t="s">
        <v>5438</v>
      </c>
      <c r="G7039" t="s">
        <v>168</v>
      </c>
      <c r="H7039" t="s">
        <v>135</v>
      </c>
      <c r="I7039" t="s">
        <v>136</v>
      </c>
      <c r="J7039" t="s">
        <v>137</v>
      </c>
      <c r="K7039" t="s">
        <v>138</v>
      </c>
      <c r="L7039" t="s">
        <v>20050</v>
      </c>
      <c r="M7039" t="s">
        <v>20051</v>
      </c>
      <c r="N7039">
        <v>5.3888888000000003E-2</v>
      </c>
      <c r="O7039">
        <v>0</v>
      </c>
      <c r="P7039">
        <v>1265</v>
      </c>
      <c r="Q7039">
        <v>5</v>
      </c>
      <c r="R7039">
        <v>36</v>
      </c>
      <c r="S7039">
        <v>8</v>
      </c>
      <c r="T7039">
        <v>69</v>
      </c>
      <c r="U7039">
        <v>1</v>
      </c>
      <c r="V7039">
        <v>1</v>
      </c>
      <c r="W7039">
        <v>0</v>
      </c>
      <c r="X7039">
        <v>8.4611568657873395</v>
      </c>
      <c r="Y7039">
        <v>1.95157742176047</v>
      </c>
      <c r="Z7039">
        <v>0.69554830456034134</v>
      </c>
      <c r="AA7039">
        <v>1.3733888488142401</v>
      </c>
      <c r="AB7039">
        <v>2.0495974262688921</v>
      </c>
      <c r="AC7039">
        <v>8.5340979614608656</v>
      </c>
      <c r="AD7039">
        <v>9.8999980117211841</v>
      </c>
      <c r="AE7039">
        <v>32.96536484037334</v>
      </c>
    </row>
    <row r="7040" spans="1:31" x14ac:dyDescent="0.25">
      <c r="A7040">
        <v>2354567</v>
      </c>
      <c r="B7040">
        <v>1</v>
      </c>
      <c r="C7040" t="s">
        <v>80</v>
      </c>
      <c r="D7040" t="s">
        <v>93</v>
      </c>
      <c r="E7040" t="s">
        <v>225</v>
      </c>
      <c r="F7040" t="s">
        <v>20052</v>
      </c>
      <c r="G7040" t="s">
        <v>227</v>
      </c>
      <c r="H7040" t="s">
        <v>151</v>
      </c>
      <c r="I7040" t="s">
        <v>136</v>
      </c>
      <c r="J7040" t="s">
        <v>137</v>
      </c>
      <c r="K7040" t="s">
        <v>138</v>
      </c>
      <c r="L7040" t="s">
        <v>20053</v>
      </c>
      <c r="M7040" t="s">
        <v>20054</v>
      </c>
      <c r="N7040">
        <v>5.2713888879999997</v>
      </c>
      <c r="O7040">
        <v>0</v>
      </c>
      <c r="P7040">
        <v>33</v>
      </c>
      <c r="Q7040">
        <v>0</v>
      </c>
      <c r="R7040">
        <v>6</v>
      </c>
      <c r="S7040">
        <v>0</v>
      </c>
      <c r="T7040">
        <v>6</v>
      </c>
      <c r="U7040">
        <v>0</v>
      </c>
      <c r="V7040">
        <v>0</v>
      </c>
      <c r="W7040">
        <v>0</v>
      </c>
      <c r="X7040">
        <v>34.051657850616579</v>
      </c>
      <c r="Y7040">
        <v>0</v>
      </c>
      <c r="Z7040">
        <v>18.582239097965925</v>
      </c>
      <c r="AA7040">
        <v>0</v>
      </c>
      <c r="AB7040">
        <v>26.48557613659003</v>
      </c>
      <c r="AC7040">
        <v>0</v>
      </c>
      <c r="AD7040">
        <v>0</v>
      </c>
      <c r="AE7040">
        <v>79.11947308517253</v>
      </c>
    </row>
    <row r="7041" spans="1:31" x14ac:dyDescent="0.25">
      <c r="A7041">
        <v>2354710</v>
      </c>
      <c r="B7041">
        <v>1</v>
      </c>
      <c r="C7041" t="s">
        <v>80</v>
      </c>
      <c r="D7041" t="s">
        <v>83</v>
      </c>
      <c r="E7041" t="s">
        <v>154</v>
      </c>
      <c r="F7041" t="s">
        <v>6235</v>
      </c>
      <c r="G7041" t="s">
        <v>244</v>
      </c>
      <c r="H7041" t="s">
        <v>151</v>
      </c>
      <c r="I7041" t="s">
        <v>136</v>
      </c>
      <c r="J7041" t="s">
        <v>137</v>
      </c>
      <c r="K7041" t="s">
        <v>245</v>
      </c>
      <c r="L7041" t="s">
        <v>20055</v>
      </c>
      <c r="M7041" t="s">
        <v>20056</v>
      </c>
      <c r="N7041">
        <v>1.931944444</v>
      </c>
      <c r="O7041">
        <v>0</v>
      </c>
      <c r="P7041">
        <v>350</v>
      </c>
      <c r="Q7041">
        <v>0</v>
      </c>
      <c r="R7041">
        <v>0</v>
      </c>
      <c r="S7041">
        <v>0</v>
      </c>
      <c r="T7041">
        <v>33</v>
      </c>
      <c r="U7041">
        <v>0</v>
      </c>
      <c r="V7041">
        <v>0</v>
      </c>
      <c r="W7041">
        <v>0</v>
      </c>
      <c r="X7041">
        <v>220.18437385742482</v>
      </c>
      <c r="Y7041">
        <v>0</v>
      </c>
      <c r="Z7041">
        <v>0</v>
      </c>
      <c r="AA7041">
        <v>0</v>
      </c>
      <c r="AB7041">
        <v>54.758593628485023</v>
      </c>
      <c r="AC7041">
        <v>0</v>
      </c>
      <c r="AD7041">
        <v>0</v>
      </c>
      <c r="AE7041">
        <v>274.94296748590983</v>
      </c>
    </row>
    <row r="7042" spans="1:31" x14ac:dyDescent="0.25">
      <c r="A7042">
        <v>2354853</v>
      </c>
      <c r="B7042">
        <v>1</v>
      </c>
      <c r="C7042" t="s">
        <v>80</v>
      </c>
      <c r="D7042" t="s">
        <v>83</v>
      </c>
      <c r="E7042" t="s">
        <v>154</v>
      </c>
      <c r="F7042" t="s">
        <v>20057</v>
      </c>
      <c r="G7042" t="s">
        <v>244</v>
      </c>
      <c r="H7042" t="s">
        <v>151</v>
      </c>
      <c r="I7042" t="s">
        <v>136</v>
      </c>
      <c r="J7042" t="s">
        <v>137</v>
      </c>
      <c r="K7042" t="s">
        <v>245</v>
      </c>
      <c r="L7042" t="s">
        <v>20058</v>
      </c>
      <c r="M7042" t="s">
        <v>20059</v>
      </c>
      <c r="N7042">
        <v>1.886111111</v>
      </c>
      <c r="O7042">
        <v>0</v>
      </c>
      <c r="P7042">
        <v>467</v>
      </c>
      <c r="Q7042">
        <v>0</v>
      </c>
      <c r="R7042">
        <v>1</v>
      </c>
      <c r="S7042">
        <v>0</v>
      </c>
      <c r="T7042">
        <v>28</v>
      </c>
      <c r="U7042">
        <v>0</v>
      </c>
      <c r="V7042">
        <v>0</v>
      </c>
      <c r="W7042">
        <v>0</v>
      </c>
      <c r="X7042">
        <v>323.00614850542524</v>
      </c>
      <c r="Y7042">
        <v>0</v>
      </c>
      <c r="Z7042">
        <v>0</v>
      </c>
      <c r="AA7042">
        <v>0</v>
      </c>
      <c r="AB7042">
        <v>135.64134050651944</v>
      </c>
      <c r="AC7042">
        <v>0</v>
      </c>
      <c r="AD7042">
        <v>0</v>
      </c>
      <c r="AE7042">
        <v>458.64748901194469</v>
      </c>
    </row>
    <row r="7043" spans="1:31" x14ac:dyDescent="0.25">
      <c r="A7043">
        <v>2354561</v>
      </c>
      <c r="B7043">
        <v>1</v>
      </c>
      <c r="C7043" t="s">
        <v>80</v>
      </c>
      <c r="D7043" t="s">
        <v>96</v>
      </c>
      <c r="E7043" t="s">
        <v>320</v>
      </c>
      <c r="F7043" t="s">
        <v>400</v>
      </c>
      <c r="G7043" t="s">
        <v>1077</v>
      </c>
      <c r="H7043" t="s">
        <v>135</v>
      </c>
      <c r="I7043" t="s">
        <v>136</v>
      </c>
      <c r="J7043" t="s">
        <v>137</v>
      </c>
      <c r="K7043" t="s">
        <v>138</v>
      </c>
      <c r="L7043" t="s">
        <v>20060</v>
      </c>
      <c r="M7043" t="s">
        <v>20061</v>
      </c>
      <c r="N7043">
        <v>4.1918424999999999</v>
      </c>
      <c r="O7043">
        <v>0</v>
      </c>
      <c r="P7043">
        <v>281</v>
      </c>
      <c r="Q7043">
        <v>13</v>
      </c>
      <c r="R7043">
        <v>26</v>
      </c>
      <c r="S7043">
        <v>20</v>
      </c>
      <c r="T7043">
        <v>46</v>
      </c>
      <c r="U7043">
        <v>5</v>
      </c>
      <c r="V7043">
        <v>0</v>
      </c>
      <c r="W7043">
        <v>0</v>
      </c>
      <c r="X7043">
        <v>390.33195876397832</v>
      </c>
      <c r="Y7043">
        <v>83.343375269522582</v>
      </c>
      <c r="Z7043">
        <v>51.904940813300037</v>
      </c>
      <c r="AA7043">
        <v>396.1286989568971</v>
      </c>
      <c r="AB7043">
        <v>149.58434578150408</v>
      </c>
      <c r="AC7043">
        <v>1224.6000290711831</v>
      </c>
      <c r="AD7043">
        <v>0</v>
      </c>
      <c r="AE7043">
        <v>2295.8933486563856</v>
      </c>
    </row>
    <row r="7044" spans="1:31" x14ac:dyDescent="0.25">
      <c r="A7044">
        <v>2354624</v>
      </c>
      <c r="B7044">
        <v>1</v>
      </c>
      <c r="C7044" t="s">
        <v>80</v>
      </c>
      <c r="D7044" t="s">
        <v>85</v>
      </c>
      <c r="E7044" t="s">
        <v>225</v>
      </c>
      <c r="F7044" t="s">
        <v>20062</v>
      </c>
      <c r="G7044" t="s">
        <v>252</v>
      </c>
      <c r="H7044" t="s">
        <v>151</v>
      </c>
      <c r="I7044" t="s">
        <v>136</v>
      </c>
      <c r="J7044" t="s">
        <v>137</v>
      </c>
      <c r="K7044" t="s">
        <v>245</v>
      </c>
      <c r="L7044" t="s">
        <v>20063</v>
      </c>
      <c r="M7044" t="s">
        <v>20064</v>
      </c>
      <c r="N7044">
        <v>8.0141666659999995</v>
      </c>
      <c r="O7044">
        <v>0</v>
      </c>
      <c r="P7044">
        <v>115</v>
      </c>
      <c r="Q7044">
        <v>0</v>
      </c>
      <c r="R7044">
        <v>0</v>
      </c>
      <c r="S7044">
        <v>0</v>
      </c>
      <c r="T7044">
        <v>9</v>
      </c>
      <c r="U7044">
        <v>0</v>
      </c>
      <c r="V7044">
        <v>0</v>
      </c>
      <c r="W7044">
        <v>0</v>
      </c>
      <c r="X7044">
        <v>300.23147410950429</v>
      </c>
      <c r="Y7044">
        <v>0</v>
      </c>
      <c r="Z7044">
        <v>0</v>
      </c>
      <c r="AA7044">
        <v>0</v>
      </c>
      <c r="AB7044">
        <v>103.85582375988449</v>
      </c>
      <c r="AC7044">
        <v>0</v>
      </c>
      <c r="AD7044">
        <v>0</v>
      </c>
      <c r="AE7044">
        <v>404.08729786938875</v>
      </c>
    </row>
    <row r="7045" spans="1:31" x14ac:dyDescent="0.25">
      <c r="A7045">
        <v>2355031</v>
      </c>
      <c r="B7045">
        <v>1</v>
      </c>
      <c r="C7045" t="s">
        <v>81</v>
      </c>
      <c r="D7045" t="s">
        <v>120</v>
      </c>
      <c r="E7045" t="s">
        <v>166</v>
      </c>
      <c r="F7045" t="s">
        <v>20065</v>
      </c>
      <c r="G7045" t="s">
        <v>168</v>
      </c>
      <c r="H7045" t="s">
        <v>135</v>
      </c>
      <c r="I7045" t="s">
        <v>136</v>
      </c>
      <c r="J7045" t="s">
        <v>137</v>
      </c>
      <c r="K7045" t="s">
        <v>138</v>
      </c>
      <c r="L7045" t="s">
        <v>20066</v>
      </c>
      <c r="M7045" t="s">
        <v>20067</v>
      </c>
      <c r="N7045">
        <v>0.47444444400000002</v>
      </c>
      <c r="O7045">
        <v>0</v>
      </c>
      <c r="P7045">
        <v>1121</v>
      </c>
      <c r="Q7045">
        <v>0</v>
      </c>
      <c r="R7045">
        <v>8</v>
      </c>
      <c r="S7045">
        <v>1</v>
      </c>
      <c r="T7045">
        <v>140</v>
      </c>
      <c r="U7045">
        <v>0</v>
      </c>
      <c r="V7045">
        <v>0</v>
      </c>
      <c r="W7045">
        <v>0</v>
      </c>
      <c r="X7045">
        <v>144.51871679790011</v>
      </c>
      <c r="Y7045">
        <v>0</v>
      </c>
      <c r="Z7045">
        <v>15.562970110035501</v>
      </c>
      <c r="AA7045">
        <v>38.17467753268167</v>
      </c>
      <c r="AB7045">
        <v>46.402145800264648</v>
      </c>
      <c r="AC7045">
        <v>0</v>
      </c>
      <c r="AD7045">
        <v>0</v>
      </c>
      <c r="AE7045">
        <v>244.65851024088192</v>
      </c>
    </row>
    <row r="7046" spans="1:31" x14ac:dyDescent="0.25">
      <c r="A7046">
        <v>2354862</v>
      </c>
      <c r="B7046">
        <v>1</v>
      </c>
      <c r="C7046" t="s">
        <v>80</v>
      </c>
      <c r="D7046" t="s">
        <v>93</v>
      </c>
      <c r="E7046" t="s">
        <v>166</v>
      </c>
      <c r="F7046" t="s">
        <v>20068</v>
      </c>
      <c r="G7046" t="s">
        <v>168</v>
      </c>
      <c r="H7046" t="s">
        <v>135</v>
      </c>
      <c r="I7046" t="s">
        <v>136</v>
      </c>
      <c r="J7046" t="s">
        <v>137</v>
      </c>
      <c r="K7046" t="s">
        <v>138</v>
      </c>
      <c r="L7046" t="s">
        <v>20069</v>
      </c>
      <c r="M7046" t="s">
        <v>20070</v>
      </c>
      <c r="N7046">
        <v>0.79249999999999998</v>
      </c>
      <c r="O7046">
        <v>2</v>
      </c>
      <c r="P7046">
        <v>2260</v>
      </c>
      <c r="Q7046">
        <v>19</v>
      </c>
      <c r="R7046">
        <v>854</v>
      </c>
      <c r="S7046">
        <v>18</v>
      </c>
      <c r="T7046">
        <v>535</v>
      </c>
      <c r="U7046">
        <v>2</v>
      </c>
      <c r="V7046">
        <v>0</v>
      </c>
      <c r="W7046">
        <v>4.7986679018997602</v>
      </c>
      <c r="X7046">
        <v>434.51163696977426</v>
      </c>
      <c r="Y7046">
        <v>253.8263104423433</v>
      </c>
      <c r="Z7046">
        <v>928.46252777110431</v>
      </c>
      <c r="AA7046">
        <v>81.024990676497751</v>
      </c>
      <c r="AB7046">
        <v>590.15622303635871</v>
      </c>
      <c r="AC7046">
        <v>167.92031456310772</v>
      </c>
      <c r="AD7046">
        <v>0</v>
      </c>
      <c r="AE7046">
        <v>2460.7006713610858</v>
      </c>
    </row>
    <row r="7047" spans="1:31" x14ac:dyDescent="0.25">
      <c r="A7047">
        <v>2355008</v>
      </c>
      <c r="B7047">
        <v>1</v>
      </c>
      <c r="C7047" t="s">
        <v>81</v>
      </c>
      <c r="D7047" t="s">
        <v>122</v>
      </c>
      <c r="E7047" t="s">
        <v>148</v>
      </c>
      <c r="F7047" t="s">
        <v>20071</v>
      </c>
      <c r="G7047" t="s">
        <v>150</v>
      </c>
      <c r="H7047" t="s">
        <v>151</v>
      </c>
      <c r="I7047" t="s">
        <v>136</v>
      </c>
      <c r="J7047" t="s">
        <v>137</v>
      </c>
      <c r="K7047" t="s">
        <v>138</v>
      </c>
      <c r="L7047" t="s">
        <v>20072</v>
      </c>
      <c r="M7047" t="s">
        <v>20073</v>
      </c>
      <c r="N7047">
        <v>1.8388888880000001</v>
      </c>
      <c r="O7047">
        <v>0</v>
      </c>
      <c r="P7047">
        <v>4</v>
      </c>
      <c r="Q7047">
        <v>0</v>
      </c>
      <c r="R7047">
        <v>0</v>
      </c>
      <c r="S7047">
        <v>0</v>
      </c>
      <c r="T7047">
        <v>2</v>
      </c>
      <c r="U7047">
        <v>0</v>
      </c>
      <c r="V7047">
        <v>0</v>
      </c>
      <c r="W7047">
        <v>0</v>
      </c>
      <c r="X7047">
        <v>1.4477579262301867</v>
      </c>
      <c r="Y7047">
        <v>0</v>
      </c>
      <c r="Z7047">
        <v>0</v>
      </c>
      <c r="AA7047">
        <v>0</v>
      </c>
      <c r="AB7047">
        <v>2.4354191414307556</v>
      </c>
      <c r="AC7047">
        <v>0</v>
      </c>
      <c r="AD7047">
        <v>0</v>
      </c>
      <c r="AE7047">
        <v>3.8831770676609425</v>
      </c>
    </row>
    <row r="7048" spans="1:31" x14ac:dyDescent="0.25">
      <c r="A7048">
        <v>2354553</v>
      </c>
      <c r="B7048">
        <v>1</v>
      </c>
      <c r="C7048" t="s">
        <v>80</v>
      </c>
      <c r="D7048" t="s">
        <v>90</v>
      </c>
      <c r="E7048" t="s">
        <v>166</v>
      </c>
      <c r="F7048" t="s">
        <v>20074</v>
      </c>
      <c r="G7048" t="s">
        <v>168</v>
      </c>
      <c r="H7048" t="s">
        <v>135</v>
      </c>
      <c r="I7048" t="s">
        <v>136</v>
      </c>
      <c r="J7048" t="s">
        <v>137</v>
      </c>
      <c r="K7048" t="s">
        <v>138</v>
      </c>
      <c r="L7048" t="s">
        <v>20075</v>
      </c>
      <c r="M7048" t="s">
        <v>20076</v>
      </c>
      <c r="N7048">
        <v>1.0780555549999999</v>
      </c>
      <c r="O7048">
        <v>0</v>
      </c>
      <c r="P7048">
        <v>1700</v>
      </c>
      <c r="Q7048">
        <v>0</v>
      </c>
      <c r="R7048">
        <v>0</v>
      </c>
      <c r="S7048">
        <v>0</v>
      </c>
      <c r="T7048">
        <v>15</v>
      </c>
      <c r="U7048">
        <v>0</v>
      </c>
      <c r="V7048">
        <v>0</v>
      </c>
      <c r="W7048">
        <v>0</v>
      </c>
      <c r="X7048">
        <v>384.48206489989025</v>
      </c>
      <c r="Y7048">
        <v>0</v>
      </c>
      <c r="Z7048">
        <v>0</v>
      </c>
      <c r="AA7048">
        <v>0</v>
      </c>
      <c r="AB7048">
        <v>17.594488579860119</v>
      </c>
      <c r="AC7048">
        <v>0</v>
      </c>
      <c r="AD7048">
        <v>0</v>
      </c>
      <c r="AE7048">
        <v>402.07655347975037</v>
      </c>
    </row>
    <row r="7049" spans="1:31" x14ac:dyDescent="0.25">
      <c r="A7049">
        <v>2354676</v>
      </c>
      <c r="B7049">
        <v>1</v>
      </c>
      <c r="C7049" t="s">
        <v>80</v>
      </c>
      <c r="D7049" t="s">
        <v>99</v>
      </c>
      <c r="E7049" t="s">
        <v>148</v>
      </c>
      <c r="F7049" t="s">
        <v>20077</v>
      </c>
      <c r="G7049" t="s">
        <v>160</v>
      </c>
      <c r="H7049" t="s">
        <v>151</v>
      </c>
      <c r="I7049" t="s">
        <v>136</v>
      </c>
      <c r="J7049" t="s">
        <v>137</v>
      </c>
      <c r="K7049" t="s">
        <v>138</v>
      </c>
      <c r="L7049" t="s">
        <v>20078</v>
      </c>
      <c r="M7049" t="s">
        <v>20079</v>
      </c>
      <c r="N7049">
        <v>0.99611111100000005</v>
      </c>
      <c r="O7049">
        <v>0</v>
      </c>
      <c r="P7049">
        <v>1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</row>
    <row r="7050" spans="1:31" x14ac:dyDescent="0.25">
      <c r="A7050">
        <v>2355048</v>
      </c>
      <c r="B7050">
        <v>1</v>
      </c>
      <c r="C7050" t="s">
        <v>80</v>
      </c>
      <c r="D7050" t="s">
        <v>97</v>
      </c>
      <c r="E7050" t="s">
        <v>175</v>
      </c>
      <c r="F7050" t="s">
        <v>19140</v>
      </c>
      <c r="G7050" t="s">
        <v>177</v>
      </c>
      <c r="H7050" t="s">
        <v>151</v>
      </c>
      <c r="I7050" t="s">
        <v>136</v>
      </c>
      <c r="J7050" t="s">
        <v>137</v>
      </c>
      <c r="K7050" t="s">
        <v>138</v>
      </c>
      <c r="L7050" t="s">
        <v>20080</v>
      </c>
      <c r="M7050" t="s">
        <v>20081</v>
      </c>
      <c r="N7050">
        <v>2.5952777770000002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9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52.324758953613433</v>
      </c>
      <c r="AC7050">
        <v>0</v>
      </c>
      <c r="AD7050">
        <v>0</v>
      </c>
      <c r="AE7050">
        <v>52.324758953613433</v>
      </c>
    </row>
    <row r="7051" spans="1:31" x14ac:dyDescent="0.25">
      <c r="A7051">
        <v>2354799</v>
      </c>
      <c r="B7051">
        <v>1</v>
      </c>
      <c r="C7051" t="s">
        <v>80</v>
      </c>
      <c r="D7051" t="s">
        <v>110</v>
      </c>
      <c r="E7051" t="s">
        <v>148</v>
      </c>
      <c r="F7051" t="s">
        <v>20082</v>
      </c>
      <c r="G7051" t="s">
        <v>160</v>
      </c>
      <c r="H7051" t="s">
        <v>151</v>
      </c>
      <c r="I7051" t="s">
        <v>136</v>
      </c>
      <c r="J7051" t="s">
        <v>137</v>
      </c>
      <c r="K7051" t="s">
        <v>138</v>
      </c>
      <c r="L7051" t="s">
        <v>20083</v>
      </c>
      <c r="M7051" t="s">
        <v>20084</v>
      </c>
      <c r="N7051">
        <v>2.168055555</v>
      </c>
      <c r="O7051">
        <v>0</v>
      </c>
      <c r="P7051">
        <v>1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0.87213376339142501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0.87213376339142501</v>
      </c>
    </row>
    <row r="7052" spans="1:31" x14ac:dyDescent="0.25">
      <c r="A7052">
        <v>2355094</v>
      </c>
      <c r="B7052">
        <v>1</v>
      </c>
      <c r="C7052" t="s">
        <v>80</v>
      </c>
      <c r="D7052" t="s">
        <v>106</v>
      </c>
      <c r="E7052" t="s">
        <v>132</v>
      </c>
      <c r="F7052" t="s">
        <v>20085</v>
      </c>
      <c r="G7052" t="s">
        <v>134</v>
      </c>
      <c r="H7052" t="s">
        <v>135</v>
      </c>
      <c r="I7052" t="s">
        <v>136</v>
      </c>
      <c r="J7052" t="s">
        <v>137</v>
      </c>
      <c r="K7052" t="s">
        <v>138</v>
      </c>
      <c r="L7052" t="s">
        <v>20086</v>
      </c>
      <c r="M7052" t="s">
        <v>20087</v>
      </c>
      <c r="N7052">
        <v>2.5247222219999998</v>
      </c>
      <c r="O7052">
        <v>0</v>
      </c>
      <c r="P7052">
        <v>0</v>
      </c>
      <c r="Q7052">
        <v>14</v>
      </c>
      <c r="R7052">
        <v>42</v>
      </c>
      <c r="S7052">
        <v>5</v>
      </c>
      <c r="T7052">
        <v>14</v>
      </c>
      <c r="U7052">
        <v>0</v>
      </c>
      <c r="V7052">
        <v>0</v>
      </c>
      <c r="W7052">
        <v>0</v>
      </c>
      <c r="X7052">
        <v>0</v>
      </c>
      <c r="Y7052">
        <v>162.71350404060362</v>
      </c>
      <c r="Z7052">
        <v>416.67860756200008</v>
      </c>
      <c r="AA7052">
        <v>55.105240199195364</v>
      </c>
      <c r="AB7052">
        <v>83.784826276597016</v>
      </c>
      <c r="AC7052">
        <v>0</v>
      </c>
      <c r="AD7052">
        <v>0</v>
      </c>
      <c r="AE7052">
        <v>718.2821780783961</v>
      </c>
    </row>
    <row r="7053" spans="1:31" x14ac:dyDescent="0.25">
      <c r="A7053">
        <v>2354985</v>
      </c>
      <c r="B7053">
        <v>1</v>
      </c>
      <c r="C7053" t="s">
        <v>80</v>
      </c>
      <c r="D7053" t="s">
        <v>99</v>
      </c>
      <c r="E7053" t="s">
        <v>148</v>
      </c>
      <c r="F7053" t="s">
        <v>20088</v>
      </c>
      <c r="G7053" t="s">
        <v>240</v>
      </c>
      <c r="H7053" t="s">
        <v>151</v>
      </c>
      <c r="I7053" t="s">
        <v>136</v>
      </c>
      <c r="J7053" t="s">
        <v>137</v>
      </c>
      <c r="K7053" t="s">
        <v>138</v>
      </c>
      <c r="L7053" t="s">
        <v>20089</v>
      </c>
      <c r="M7053" t="s">
        <v>20090</v>
      </c>
      <c r="N7053">
        <v>1.6744444439999999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1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0.99106367970455189</v>
      </c>
      <c r="AC7053">
        <v>0</v>
      </c>
      <c r="AD7053">
        <v>0</v>
      </c>
      <c r="AE7053">
        <v>0.99106367970455189</v>
      </c>
    </row>
    <row r="7054" spans="1:31" x14ac:dyDescent="0.25">
      <c r="A7054">
        <v>2354547</v>
      </c>
      <c r="B7054">
        <v>1</v>
      </c>
      <c r="C7054" t="s">
        <v>80</v>
      </c>
      <c r="D7054" t="s">
        <v>91</v>
      </c>
      <c r="E7054" t="s">
        <v>171</v>
      </c>
      <c r="F7054" t="s">
        <v>20091</v>
      </c>
      <c r="G7054" t="s">
        <v>168</v>
      </c>
      <c r="H7054" t="s">
        <v>135</v>
      </c>
      <c r="I7054" t="s">
        <v>136</v>
      </c>
      <c r="J7054" t="s">
        <v>137</v>
      </c>
      <c r="K7054" t="s">
        <v>138</v>
      </c>
      <c r="L7054" t="s">
        <v>20092</v>
      </c>
      <c r="M7054" t="s">
        <v>20093</v>
      </c>
      <c r="N7054">
        <v>1.5175000000000001</v>
      </c>
      <c r="O7054">
        <v>3</v>
      </c>
      <c r="P7054">
        <v>15</v>
      </c>
      <c r="Q7054">
        <v>25</v>
      </c>
      <c r="R7054">
        <v>4</v>
      </c>
      <c r="S7054">
        <v>27</v>
      </c>
      <c r="T7054">
        <v>1</v>
      </c>
      <c r="U7054">
        <v>0</v>
      </c>
      <c r="V7054">
        <v>0</v>
      </c>
      <c r="W7054">
        <v>12.313902696639003</v>
      </c>
      <c r="X7054">
        <v>7.1475480890957703</v>
      </c>
      <c r="Y7054">
        <v>97.963964230150182</v>
      </c>
      <c r="Z7054">
        <v>8.287908131220874</v>
      </c>
      <c r="AA7054">
        <v>157.54707066904814</v>
      </c>
      <c r="AB7054">
        <v>0.95015238653557688</v>
      </c>
      <c r="AC7054">
        <v>0</v>
      </c>
      <c r="AD7054">
        <v>0</v>
      </c>
      <c r="AE7054">
        <v>284.21054620268956</v>
      </c>
    </row>
    <row r="7055" spans="1:31" x14ac:dyDescent="0.25">
      <c r="A7055">
        <v>2354782</v>
      </c>
      <c r="B7055">
        <v>1</v>
      </c>
      <c r="C7055" t="s">
        <v>81</v>
      </c>
      <c r="D7055" t="s">
        <v>113</v>
      </c>
      <c r="E7055" t="s">
        <v>148</v>
      </c>
      <c r="F7055" t="s">
        <v>20094</v>
      </c>
      <c r="G7055" t="s">
        <v>160</v>
      </c>
      <c r="H7055" t="s">
        <v>151</v>
      </c>
      <c r="I7055" t="s">
        <v>136</v>
      </c>
      <c r="J7055" t="s">
        <v>137</v>
      </c>
      <c r="K7055" t="s">
        <v>138</v>
      </c>
      <c r="L7055" t="s">
        <v>20095</v>
      </c>
      <c r="M7055" t="s">
        <v>20096</v>
      </c>
      <c r="N7055">
        <v>2.8933333330000002</v>
      </c>
      <c r="O7055">
        <v>0</v>
      </c>
      <c r="P7055">
        <v>6</v>
      </c>
      <c r="Q7055">
        <v>0</v>
      </c>
      <c r="R7055">
        <v>0</v>
      </c>
      <c r="S7055">
        <v>0</v>
      </c>
      <c r="T7055">
        <v>1</v>
      </c>
      <c r="U7055">
        <v>0</v>
      </c>
      <c r="V7055">
        <v>0</v>
      </c>
      <c r="W7055">
        <v>0</v>
      </c>
      <c r="X7055">
        <v>7.6037104004279144</v>
      </c>
      <c r="Y7055">
        <v>0</v>
      </c>
      <c r="Z7055">
        <v>0</v>
      </c>
      <c r="AA7055">
        <v>0</v>
      </c>
      <c r="AB7055">
        <v>3.0994031756299147</v>
      </c>
      <c r="AC7055">
        <v>0</v>
      </c>
      <c r="AD7055">
        <v>0</v>
      </c>
      <c r="AE7055">
        <v>10.703113576057829</v>
      </c>
    </row>
    <row r="7056" spans="1:31" x14ac:dyDescent="0.25">
      <c r="A7056">
        <v>2354633</v>
      </c>
      <c r="B7056">
        <v>1</v>
      </c>
      <c r="C7056" t="s">
        <v>80</v>
      </c>
      <c r="D7056" t="s">
        <v>85</v>
      </c>
      <c r="E7056" t="s">
        <v>225</v>
      </c>
      <c r="F7056" t="s">
        <v>19233</v>
      </c>
      <c r="G7056" t="s">
        <v>252</v>
      </c>
      <c r="H7056" t="s">
        <v>151</v>
      </c>
      <c r="I7056" t="s">
        <v>136</v>
      </c>
      <c r="J7056" t="s">
        <v>137</v>
      </c>
      <c r="K7056" t="s">
        <v>245</v>
      </c>
      <c r="L7056" t="s">
        <v>20097</v>
      </c>
      <c r="M7056" t="s">
        <v>20098</v>
      </c>
      <c r="N7056">
        <v>7.6408333329999998</v>
      </c>
      <c r="O7056">
        <v>0</v>
      </c>
      <c r="P7056">
        <v>114</v>
      </c>
      <c r="Q7056">
        <v>0</v>
      </c>
      <c r="R7056">
        <v>0</v>
      </c>
      <c r="S7056">
        <v>0</v>
      </c>
      <c r="T7056">
        <v>7</v>
      </c>
      <c r="U7056">
        <v>0</v>
      </c>
      <c r="V7056">
        <v>0</v>
      </c>
      <c r="W7056">
        <v>0</v>
      </c>
      <c r="X7056">
        <v>319.72104345584358</v>
      </c>
      <c r="Y7056">
        <v>0</v>
      </c>
      <c r="Z7056">
        <v>0</v>
      </c>
      <c r="AA7056">
        <v>0</v>
      </c>
      <c r="AB7056">
        <v>76.720610837131929</v>
      </c>
      <c r="AC7056">
        <v>0</v>
      </c>
      <c r="AD7056">
        <v>0</v>
      </c>
      <c r="AE7056">
        <v>396.4416542929755</v>
      </c>
    </row>
    <row r="7057" spans="1:31" x14ac:dyDescent="0.25">
      <c r="A7057">
        <v>2354905</v>
      </c>
      <c r="B7057">
        <v>1</v>
      </c>
      <c r="C7057" t="s">
        <v>80</v>
      </c>
      <c r="D7057" t="s">
        <v>93</v>
      </c>
      <c r="E7057" t="s">
        <v>154</v>
      </c>
      <c r="F7057" t="s">
        <v>20099</v>
      </c>
      <c r="G7057" t="s">
        <v>2040</v>
      </c>
      <c r="H7057" t="s">
        <v>151</v>
      </c>
      <c r="I7057" t="s">
        <v>136</v>
      </c>
      <c r="J7057" t="s">
        <v>137</v>
      </c>
      <c r="K7057" t="s">
        <v>138</v>
      </c>
      <c r="L7057" t="s">
        <v>20100</v>
      </c>
      <c r="M7057" t="s">
        <v>20101</v>
      </c>
      <c r="N7057">
        <v>1.3219444440000001</v>
      </c>
      <c r="O7057">
        <v>0</v>
      </c>
      <c r="P7057">
        <v>4</v>
      </c>
      <c r="Q7057">
        <v>0</v>
      </c>
      <c r="R7057">
        <v>9</v>
      </c>
      <c r="S7057">
        <v>0</v>
      </c>
      <c r="T7057">
        <v>8</v>
      </c>
      <c r="U7057">
        <v>0</v>
      </c>
      <c r="V7057">
        <v>0</v>
      </c>
      <c r="W7057">
        <v>0</v>
      </c>
      <c r="X7057">
        <v>2.9224779333002635</v>
      </c>
      <c r="Y7057">
        <v>0</v>
      </c>
      <c r="Z7057">
        <v>66.582337703796213</v>
      </c>
      <c r="AA7057">
        <v>0</v>
      </c>
      <c r="AB7057">
        <v>51.595613421807897</v>
      </c>
      <c r="AC7057">
        <v>0</v>
      </c>
      <c r="AD7057">
        <v>0</v>
      </c>
      <c r="AE7057">
        <v>121.10042905890437</v>
      </c>
    </row>
    <row r="7058" spans="1:31" x14ac:dyDescent="0.25">
      <c r="A7058">
        <v>2354713</v>
      </c>
      <c r="B7058">
        <v>1</v>
      </c>
      <c r="C7058" t="s">
        <v>80</v>
      </c>
      <c r="D7058" t="s">
        <v>92</v>
      </c>
      <c r="E7058" t="s">
        <v>148</v>
      </c>
      <c r="F7058" t="s">
        <v>20102</v>
      </c>
      <c r="G7058" t="s">
        <v>240</v>
      </c>
      <c r="H7058" t="s">
        <v>151</v>
      </c>
      <c r="I7058" t="s">
        <v>136</v>
      </c>
      <c r="J7058" t="s">
        <v>137</v>
      </c>
      <c r="K7058" t="s">
        <v>138</v>
      </c>
      <c r="L7058" t="s">
        <v>20103</v>
      </c>
      <c r="M7058" t="s">
        <v>20104</v>
      </c>
      <c r="N7058">
        <v>1.5438888879999999</v>
      </c>
      <c r="O7058">
        <v>0</v>
      </c>
      <c r="P7058">
        <v>1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0.34341026553379006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0.34341026553379006</v>
      </c>
    </row>
    <row r="7059" spans="1:31" x14ac:dyDescent="0.25">
      <c r="A7059">
        <v>2354819</v>
      </c>
      <c r="B7059">
        <v>1</v>
      </c>
      <c r="C7059" t="s">
        <v>81</v>
      </c>
      <c r="D7059" t="s">
        <v>127</v>
      </c>
      <c r="E7059" t="s">
        <v>132</v>
      </c>
      <c r="F7059" t="s">
        <v>20105</v>
      </c>
      <c r="G7059" t="s">
        <v>134</v>
      </c>
      <c r="H7059" t="s">
        <v>135</v>
      </c>
      <c r="I7059" t="s">
        <v>136</v>
      </c>
      <c r="J7059" t="s">
        <v>137</v>
      </c>
      <c r="K7059" t="s">
        <v>138</v>
      </c>
      <c r="L7059" t="s">
        <v>20106</v>
      </c>
      <c r="M7059" t="s">
        <v>20107</v>
      </c>
      <c r="N7059">
        <v>2.5355555550000002</v>
      </c>
      <c r="O7059">
        <v>0</v>
      </c>
      <c r="P7059">
        <v>98</v>
      </c>
      <c r="Q7059">
        <v>0</v>
      </c>
      <c r="R7059">
        <v>8</v>
      </c>
      <c r="S7059">
        <v>0</v>
      </c>
      <c r="T7059">
        <v>2</v>
      </c>
      <c r="U7059">
        <v>0</v>
      </c>
      <c r="V7059">
        <v>0</v>
      </c>
      <c r="W7059">
        <v>0</v>
      </c>
      <c r="X7059">
        <v>59.555792563727103</v>
      </c>
      <c r="Y7059">
        <v>0</v>
      </c>
      <c r="Z7059">
        <v>21.180529612834285</v>
      </c>
      <c r="AA7059">
        <v>0</v>
      </c>
      <c r="AB7059">
        <v>8.3937372606418208</v>
      </c>
      <c r="AC7059">
        <v>0</v>
      </c>
      <c r="AD7059">
        <v>0</v>
      </c>
      <c r="AE7059">
        <v>89.130059437203215</v>
      </c>
    </row>
    <row r="7060" spans="1:31" x14ac:dyDescent="0.25">
      <c r="A7060">
        <v>2355074</v>
      </c>
      <c r="B7060">
        <v>1</v>
      </c>
      <c r="C7060" t="s">
        <v>80</v>
      </c>
      <c r="D7060" t="s">
        <v>106</v>
      </c>
      <c r="E7060" t="s">
        <v>132</v>
      </c>
      <c r="F7060" t="s">
        <v>20108</v>
      </c>
      <c r="G7060" t="s">
        <v>134</v>
      </c>
      <c r="H7060" t="s">
        <v>135</v>
      </c>
      <c r="I7060" t="s">
        <v>136</v>
      </c>
      <c r="J7060" t="s">
        <v>137</v>
      </c>
      <c r="K7060" t="s">
        <v>138</v>
      </c>
      <c r="L7060" t="s">
        <v>20109</v>
      </c>
      <c r="M7060" t="s">
        <v>20110</v>
      </c>
      <c r="N7060">
        <v>1.042777777</v>
      </c>
      <c r="O7060">
        <v>1</v>
      </c>
      <c r="P7060">
        <v>0</v>
      </c>
      <c r="Q7060">
        <v>3</v>
      </c>
      <c r="R7060">
        <v>0</v>
      </c>
      <c r="S7060">
        <v>2</v>
      </c>
      <c r="T7060">
        <v>0</v>
      </c>
      <c r="U7060">
        <v>0</v>
      </c>
      <c r="V7060">
        <v>0</v>
      </c>
      <c r="W7060">
        <v>0.39699746117643553</v>
      </c>
      <c r="X7060">
        <v>0</v>
      </c>
      <c r="Y7060">
        <v>1.9150787377208665</v>
      </c>
      <c r="Z7060">
        <v>0</v>
      </c>
      <c r="AA7060">
        <v>0.68793245370795009</v>
      </c>
      <c r="AB7060">
        <v>0</v>
      </c>
      <c r="AC7060">
        <v>0</v>
      </c>
      <c r="AD7060">
        <v>0</v>
      </c>
      <c r="AE7060">
        <v>3.0000086526052518</v>
      </c>
    </row>
    <row r="7061" spans="1:31" x14ac:dyDescent="0.25">
      <c r="A7061">
        <v>2354988</v>
      </c>
      <c r="B7061">
        <v>1</v>
      </c>
      <c r="C7061" t="s">
        <v>80</v>
      </c>
      <c r="D7061" t="s">
        <v>94</v>
      </c>
      <c r="E7061" t="s">
        <v>175</v>
      </c>
      <c r="F7061" t="s">
        <v>20111</v>
      </c>
      <c r="G7061" t="s">
        <v>1306</v>
      </c>
      <c r="H7061" t="s">
        <v>151</v>
      </c>
      <c r="I7061" t="s">
        <v>136</v>
      </c>
      <c r="J7061" t="s">
        <v>137</v>
      </c>
      <c r="K7061" t="s">
        <v>138</v>
      </c>
      <c r="L7061" t="s">
        <v>20112</v>
      </c>
      <c r="M7061" t="s">
        <v>20113</v>
      </c>
      <c r="N7061">
        <v>1.304444444</v>
      </c>
      <c r="O7061">
        <v>0</v>
      </c>
      <c r="P7061">
        <v>38</v>
      </c>
      <c r="Q7061">
        <v>0</v>
      </c>
      <c r="R7061">
        <v>0</v>
      </c>
      <c r="S7061">
        <v>0</v>
      </c>
      <c r="T7061">
        <v>11</v>
      </c>
      <c r="U7061">
        <v>0</v>
      </c>
      <c r="V7061">
        <v>0</v>
      </c>
      <c r="W7061">
        <v>0</v>
      </c>
      <c r="X7061">
        <v>15.253841512787634</v>
      </c>
      <c r="Y7061">
        <v>0</v>
      </c>
      <c r="Z7061">
        <v>0</v>
      </c>
      <c r="AA7061">
        <v>0</v>
      </c>
      <c r="AB7061">
        <v>52.206405264309751</v>
      </c>
      <c r="AC7061">
        <v>0</v>
      </c>
      <c r="AD7061">
        <v>0</v>
      </c>
      <c r="AE7061">
        <v>67.460246777097382</v>
      </c>
    </row>
    <row r="7062" spans="1:31" x14ac:dyDescent="0.25">
      <c r="A7062">
        <v>2354550</v>
      </c>
      <c r="B7062">
        <v>1</v>
      </c>
      <c r="C7062" t="s">
        <v>80</v>
      </c>
      <c r="D7062" t="s">
        <v>111</v>
      </c>
      <c r="E7062" t="s">
        <v>132</v>
      </c>
      <c r="F7062" t="s">
        <v>20114</v>
      </c>
      <c r="G7062" t="s">
        <v>168</v>
      </c>
      <c r="H7062" t="s">
        <v>135</v>
      </c>
      <c r="I7062" t="s">
        <v>136</v>
      </c>
      <c r="J7062" t="s">
        <v>137</v>
      </c>
      <c r="K7062" t="s">
        <v>138</v>
      </c>
      <c r="L7062" t="s">
        <v>20115</v>
      </c>
      <c r="M7062" t="s">
        <v>20116</v>
      </c>
      <c r="N7062">
        <v>0.119166666</v>
      </c>
      <c r="O7062">
        <v>0</v>
      </c>
      <c r="P7062">
        <v>2513</v>
      </c>
      <c r="Q7062">
        <v>0</v>
      </c>
      <c r="R7062">
        <v>1</v>
      </c>
      <c r="S7062">
        <v>0</v>
      </c>
      <c r="T7062">
        <v>417</v>
      </c>
      <c r="U7062">
        <v>0</v>
      </c>
      <c r="V7062">
        <v>1</v>
      </c>
      <c r="W7062">
        <v>0</v>
      </c>
      <c r="X7062">
        <v>86.4227159164938</v>
      </c>
      <c r="Y7062">
        <v>0</v>
      </c>
      <c r="Z7062">
        <v>0.10321903709474502</v>
      </c>
      <c r="AA7062">
        <v>0</v>
      </c>
      <c r="AB7062">
        <v>33.216909180477472</v>
      </c>
      <c r="AC7062">
        <v>0</v>
      </c>
      <c r="AD7062">
        <v>0.35777423803478503</v>
      </c>
      <c r="AE7062">
        <v>120.1006183721008</v>
      </c>
    </row>
    <row r="7063" spans="1:31" x14ac:dyDescent="0.25">
      <c r="A7063">
        <v>2355091</v>
      </c>
      <c r="B7063">
        <v>1</v>
      </c>
      <c r="C7063" t="s">
        <v>80</v>
      </c>
      <c r="D7063" t="s">
        <v>110</v>
      </c>
      <c r="E7063" t="s">
        <v>148</v>
      </c>
      <c r="F7063" t="s">
        <v>20117</v>
      </c>
      <c r="G7063" t="s">
        <v>160</v>
      </c>
      <c r="H7063" t="s">
        <v>151</v>
      </c>
      <c r="I7063" t="s">
        <v>136</v>
      </c>
      <c r="J7063" t="s">
        <v>137</v>
      </c>
      <c r="K7063" t="s">
        <v>138</v>
      </c>
      <c r="L7063" t="s">
        <v>20118</v>
      </c>
      <c r="M7063" t="s">
        <v>20119</v>
      </c>
      <c r="N7063">
        <v>2.7208333329999999</v>
      </c>
      <c r="O7063">
        <v>0</v>
      </c>
      <c r="P7063">
        <v>3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0.57358442964574274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0.57358442964574274</v>
      </c>
    </row>
    <row r="7064" spans="1:31" x14ac:dyDescent="0.25">
      <c r="A7064">
        <v>2354942</v>
      </c>
      <c r="B7064">
        <v>1</v>
      </c>
      <c r="C7064" t="s">
        <v>80</v>
      </c>
      <c r="D7064" t="s">
        <v>97</v>
      </c>
      <c r="E7064" t="s">
        <v>225</v>
      </c>
      <c r="F7064" t="s">
        <v>20120</v>
      </c>
      <c r="G7064" t="s">
        <v>219</v>
      </c>
      <c r="H7064" t="s">
        <v>151</v>
      </c>
      <c r="I7064" t="s">
        <v>136</v>
      </c>
      <c r="J7064" t="s">
        <v>137</v>
      </c>
      <c r="K7064" t="s">
        <v>138</v>
      </c>
      <c r="L7064" t="s">
        <v>20121</v>
      </c>
      <c r="M7064" t="s">
        <v>20122</v>
      </c>
      <c r="N7064">
        <v>1.354166666</v>
      </c>
      <c r="O7064">
        <v>0</v>
      </c>
      <c r="P7064">
        <v>15</v>
      </c>
      <c r="Q7064">
        <v>0</v>
      </c>
      <c r="R7064">
        <v>35</v>
      </c>
      <c r="S7064">
        <v>0</v>
      </c>
      <c r="T7064">
        <v>3</v>
      </c>
      <c r="U7064">
        <v>0</v>
      </c>
      <c r="V7064">
        <v>0</v>
      </c>
      <c r="W7064">
        <v>0</v>
      </c>
      <c r="X7064">
        <v>29.419166055625823</v>
      </c>
      <c r="Y7064">
        <v>0</v>
      </c>
      <c r="Z7064">
        <v>24.314402873057077</v>
      </c>
      <c r="AA7064">
        <v>0</v>
      </c>
      <c r="AB7064">
        <v>5.8578836106609691</v>
      </c>
      <c r="AC7064">
        <v>0</v>
      </c>
      <c r="AD7064">
        <v>0</v>
      </c>
      <c r="AE7064">
        <v>59.591452539343869</v>
      </c>
    </row>
    <row r="7065" spans="1:31" x14ac:dyDescent="0.25">
      <c r="A7065">
        <v>2354696</v>
      </c>
      <c r="B7065">
        <v>1</v>
      </c>
      <c r="C7065" t="s">
        <v>81</v>
      </c>
      <c r="D7065" t="s">
        <v>123</v>
      </c>
      <c r="E7065" t="s">
        <v>171</v>
      </c>
      <c r="F7065" t="s">
        <v>17585</v>
      </c>
      <c r="G7065" t="s">
        <v>168</v>
      </c>
      <c r="H7065" t="s">
        <v>135</v>
      </c>
      <c r="I7065" t="s">
        <v>136</v>
      </c>
      <c r="J7065" t="s">
        <v>137</v>
      </c>
      <c r="K7065" t="s">
        <v>138</v>
      </c>
      <c r="L7065" t="s">
        <v>20123</v>
      </c>
      <c r="M7065" t="s">
        <v>20124</v>
      </c>
      <c r="N7065">
        <v>2.3602777769999999</v>
      </c>
      <c r="O7065">
        <v>0</v>
      </c>
      <c r="P7065">
        <v>9</v>
      </c>
      <c r="Q7065">
        <v>0</v>
      </c>
      <c r="R7065">
        <v>105</v>
      </c>
      <c r="S7065">
        <v>0</v>
      </c>
      <c r="T7065">
        <v>13</v>
      </c>
      <c r="U7065">
        <v>0</v>
      </c>
      <c r="V7065">
        <v>0</v>
      </c>
      <c r="W7065">
        <v>0</v>
      </c>
      <c r="X7065">
        <v>22.165087673800716</v>
      </c>
      <c r="Y7065">
        <v>0</v>
      </c>
      <c r="Z7065">
        <v>717.26770606355592</v>
      </c>
      <c r="AA7065">
        <v>0</v>
      </c>
      <c r="AB7065">
        <v>51.511484810414188</v>
      </c>
      <c r="AC7065">
        <v>0</v>
      </c>
      <c r="AD7065">
        <v>0</v>
      </c>
      <c r="AE7065">
        <v>790.94427854777086</v>
      </c>
    </row>
    <row r="7066" spans="1:31" x14ac:dyDescent="0.25">
      <c r="A7066">
        <v>2355088</v>
      </c>
      <c r="B7066">
        <v>1</v>
      </c>
      <c r="C7066" t="s">
        <v>80</v>
      </c>
      <c r="D7066" t="s">
        <v>97</v>
      </c>
      <c r="E7066" t="s">
        <v>154</v>
      </c>
      <c r="F7066" t="s">
        <v>20125</v>
      </c>
      <c r="G7066" t="s">
        <v>156</v>
      </c>
      <c r="H7066" t="s">
        <v>151</v>
      </c>
      <c r="I7066" t="s">
        <v>136</v>
      </c>
      <c r="J7066" t="s">
        <v>137</v>
      </c>
      <c r="K7066" t="s">
        <v>138</v>
      </c>
      <c r="L7066" t="s">
        <v>20126</v>
      </c>
      <c r="M7066" t="s">
        <v>20127</v>
      </c>
      <c r="N7066">
        <v>0.89972222199999996</v>
      </c>
      <c r="O7066">
        <v>0</v>
      </c>
      <c r="P7066">
        <v>205</v>
      </c>
      <c r="Q7066">
        <v>0</v>
      </c>
      <c r="R7066">
        <v>0</v>
      </c>
      <c r="S7066">
        <v>0</v>
      </c>
      <c r="T7066">
        <v>302</v>
      </c>
      <c r="U7066">
        <v>0</v>
      </c>
      <c r="V7066">
        <v>1</v>
      </c>
      <c r="W7066">
        <v>0</v>
      </c>
      <c r="X7066">
        <v>74.845815228106048</v>
      </c>
      <c r="Y7066">
        <v>0</v>
      </c>
      <c r="Z7066">
        <v>0</v>
      </c>
      <c r="AA7066">
        <v>0</v>
      </c>
      <c r="AB7066">
        <v>250.56208944023413</v>
      </c>
      <c r="AC7066">
        <v>0</v>
      </c>
      <c r="AD7066">
        <v>3.6994839675409974</v>
      </c>
      <c r="AE7066">
        <v>329.10738863588114</v>
      </c>
    </row>
    <row r="7067" spans="1:31" x14ac:dyDescent="0.25">
      <c r="A7067">
        <v>2354842</v>
      </c>
      <c r="B7067">
        <v>1</v>
      </c>
      <c r="C7067" t="s">
        <v>80</v>
      </c>
      <c r="D7067" t="s">
        <v>91</v>
      </c>
      <c r="E7067" t="s">
        <v>166</v>
      </c>
      <c r="F7067" t="s">
        <v>3116</v>
      </c>
      <c r="G7067" t="s">
        <v>168</v>
      </c>
      <c r="H7067" t="s">
        <v>135</v>
      </c>
      <c r="I7067" t="s">
        <v>136</v>
      </c>
      <c r="J7067" t="s">
        <v>137</v>
      </c>
      <c r="K7067" t="s">
        <v>138</v>
      </c>
      <c r="L7067" t="s">
        <v>20128</v>
      </c>
      <c r="M7067" t="s">
        <v>20129</v>
      </c>
      <c r="N7067">
        <v>0.18833333299999999</v>
      </c>
      <c r="O7067">
        <v>1</v>
      </c>
      <c r="P7067">
        <v>41</v>
      </c>
      <c r="Q7067">
        <v>21</v>
      </c>
      <c r="R7067">
        <v>274</v>
      </c>
      <c r="S7067">
        <v>11</v>
      </c>
      <c r="T7067">
        <v>67</v>
      </c>
      <c r="U7067">
        <v>3</v>
      </c>
      <c r="V7067">
        <v>0</v>
      </c>
      <c r="W7067">
        <v>0.14156939983793168</v>
      </c>
      <c r="X7067">
        <v>4.8490747693075349</v>
      </c>
      <c r="Y7067">
        <v>24.997606314895286</v>
      </c>
      <c r="Z7067">
        <v>109.13866821670389</v>
      </c>
      <c r="AA7067">
        <v>25.525357625246762</v>
      </c>
      <c r="AB7067">
        <v>28.659133191477093</v>
      </c>
      <c r="AC7067">
        <v>7.2904454707888267</v>
      </c>
      <c r="AD7067">
        <v>0</v>
      </c>
      <c r="AE7067">
        <v>200.60185498825732</v>
      </c>
    </row>
    <row r="7068" spans="1:31" x14ac:dyDescent="0.25">
      <c r="A7068">
        <v>2354616</v>
      </c>
      <c r="B7068">
        <v>1</v>
      </c>
      <c r="C7068" t="s">
        <v>80</v>
      </c>
      <c r="D7068" t="s">
        <v>88</v>
      </c>
      <c r="E7068" t="s">
        <v>320</v>
      </c>
      <c r="F7068" t="s">
        <v>20130</v>
      </c>
      <c r="G7068" t="s">
        <v>244</v>
      </c>
      <c r="H7068" t="s">
        <v>135</v>
      </c>
      <c r="I7068" t="s">
        <v>136</v>
      </c>
      <c r="J7068" t="s">
        <v>137</v>
      </c>
      <c r="K7068" t="s">
        <v>245</v>
      </c>
      <c r="L7068" t="s">
        <v>20131</v>
      </c>
      <c r="M7068" t="s">
        <v>20132</v>
      </c>
      <c r="N7068">
        <v>8.8363888880000001</v>
      </c>
      <c r="O7068">
        <v>0</v>
      </c>
      <c r="P7068">
        <v>1268</v>
      </c>
      <c r="Q7068">
        <v>0</v>
      </c>
      <c r="R7068">
        <v>0</v>
      </c>
      <c r="S7068">
        <v>0</v>
      </c>
      <c r="T7068">
        <v>81</v>
      </c>
      <c r="U7068">
        <v>0</v>
      </c>
      <c r="V7068">
        <v>0</v>
      </c>
      <c r="W7068">
        <v>0</v>
      </c>
      <c r="X7068">
        <v>4430.7386228211899</v>
      </c>
      <c r="Y7068">
        <v>0</v>
      </c>
      <c r="Z7068">
        <v>0</v>
      </c>
      <c r="AA7068">
        <v>0</v>
      </c>
      <c r="AB7068">
        <v>1368.5760693686625</v>
      </c>
      <c r="AC7068">
        <v>0</v>
      </c>
      <c r="AD7068">
        <v>0</v>
      </c>
      <c r="AE7068">
        <v>5799.3146921898524</v>
      </c>
    </row>
    <row r="7069" spans="1:31" x14ac:dyDescent="0.25">
      <c r="A7069">
        <v>2354902</v>
      </c>
      <c r="B7069">
        <v>1</v>
      </c>
      <c r="C7069" t="s">
        <v>80</v>
      </c>
      <c r="D7069" t="s">
        <v>107</v>
      </c>
      <c r="E7069" t="s">
        <v>225</v>
      </c>
      <c r="F7069" t="s">
        <v>20133</v>
      </c>
      <c r="G7069" t="s">
        <v>156</v>
      </c>
      <c r="H7069" t="s">
        <v>151</v>
      </c>
      <c r="I7069" t="s">
        <v>136</v>
      </c>
      <c r="J7069" t="s">
        <v>137</v>
      </c>
      <c r="K7069" t="s">
        <v>138</v>
      </c>
      <c r="L7069" t="s">
        <v>20134</v>
      </c>
      <c r="M7069" t="s">
        <v>20135</v>
      </c>
      <c r="N7069">
        <v>0.51638888800000005</v>
      </c>
      <c r="O7069">
        <v>0</v>
      </c>
      <c r="P7069">
        <v>163</v>
      </c>
      <c r="Q7069">
        <v>0</v>
      </c>
      <c r="R7069">
        <v>0</v>
      </c>
      <c r="S7069">
        <v>0</v>
      </c>
      <c r="T7069">
        <v>17</v>
      </c>
      <c r="U7069">
        <v>0</v>
      </c>
      <c r="V7069">
        <v>0</v>
      </c>
      <c r="W7069">
        <v>0</v>
      </c>
      <c r="X7069">
        <v>27.528708221119835</v>
      </c>
      <c r="Y7069">
        <v>0</v>
      </c>
      <c r="Z7069">
        <v>0</v>
      </c>
      <c r="AA7069">
        <v>0</v>
      </c>
      <c r="AB7069">
        <v>15.72524547233375</v>
      </c>
      <c r="AC7069">
        <v>0</v>
      </c>
      <c r="AD7069">
        <v>0</v>
      </c>
      <c r="AE7069">
        <v>43.253953693453582</v>
      </c>
    </row>
    <row r="7070" spans="1:31" x14ac:dyDescent="0.25">
      <c r="A7070">
        <v>2354759</v>
      </c>
      <c r="B7070">
        <v>1</v>
      </c>
      <c r="C7070" t="s">
        <v>81</v>
      </c>
      <c r="D7070" t="s">
        <v>112</v>
      </c>
      <c r="E7070" t="s">
        <v>166</v>
      </c>
      <c r="F7070" t="s">
        <v>20136</v>
      </c>
      <c r="G7070" t="s">
        <v>816</v>
      </c>
      <c r="H7070" t="s">
        <v>135</v>
      </c>
      <c r="I7070" t="s">
        <v>136</v>
      </c>
      <c r="J7070" t="s">
        <v>137</v>
      </c>
      <c r="K7070" t="s">
        <v>138</v>
      </c>
      <c r="L7070" t="s">
        <v>20137</v>
      </c>
      <c r="M7070" t="s">
        <v>20138</v>
      </c>
      <c r="N7070">
        <v>4.5994444440000004</v>
      </c>
      <c r="O7070">
        <v>1</v>
      </c>
      <c r="P7070">
        <v>2735</v>
      </c>
      <c r="Q7070">
        <v>56</v>
      </c>
      <c r="R7070">
        <v>586</v>
      </c>
      <c r="S7070">
        <v>17</v>
      </c>
      <c r="T7070">
        <v>376</v>
      </c>
      <c r="U7070">
        <v>4</v>
      </c>
      <c r="V7070">
        <v>1</v>
      </c>
      <c r="W7070">
        <v>0.96987034905975</v>
      </c>
      <c r="X7070">
        <v>3186.9563150427398</v>
      </c>
      <c r="Y7070">
        <v>787.82303816564217</v>
      </c>
      <c r="Z7070">
        <v>2200.7817903975874</v>
      </c>
      <c r="AA7070">
        <v>637.03338333546742</v>
      </c>
      <c r="AB7070">
        <v>1190.9057355953496</v>
      </c>
      <c r="AC7070">
        <v>1179.4355284868857</v>
      </c>
      <c r="AD7070">
        <v>68.613205649882303</v>
      </c>
      <c r="AE7070">
        <v>9252.5188670226144</v>
      </c>
    </row>
    <row r="7071" spans="1:31" x14ac:dyDescent="0.25">
      <c r="A7071">
        <v>2354802</v>
      </c>
      <c r="B7071">
        <v>1</v>
      </c>
      <c r="C7071" t="s">
        <v>80</v>
      </c>
      <c r="D7071" t="s">
        <v>103</v>
      </c>
      <c r="E7071" t="s">
        <v>225</v>
      </c>
      <c r="F7071" t="s">
        <v>20139</v>
      </c>
      <c r="G7071" t="s">
        <v>219</v>
      </c>
      <c r="H7071" t="s">
        <v>151</v>
      </c>
      <c r="I7071" t="s">
        <v>136</v>
      </c>
      <c r="J7071" t="s">
        <v>137</v>
      </c>
      <c r="K7071" t="s">
        <v>138</v>
      </c>
      <c r="L7071" t="s">
        <v>20140</v>
      </c>
      <c r="M7071" t="s">
        <v>20141</v>
      </c>
      <c r="N7071">
        <v>1.8330555550000001</v>
      </c>
      <c r="O7071">
        <v>0</v>
      </c>
      <c r="P7071">
        <v>0</v>
      </c>
      <c r="Q7071">
        <v>0</v>
      </c>
      <c r="R7071">
        <v>4</v>
      </c>
      <c r="S7071">
        <v>0</v>
      </c>
      <c r="T7071">
        <v>2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9.4640668122233862</v>
      </c>
      <c r="AA7071">
        <v>0</v>
      </c>
      <c r="AB7071">
        <v>123.31439550038853</v>
      </c>
      <c r="AC7071">
        <v>0</v>
      </c>
      <c r="AD7071">
        <v>0</v>
      </c>
      <c r="AE7071">
        <v>132.77846231261191</v>
      </c>
    </row>
    <row r="7072" spans="1:31" x14ac:dyDescent="0.25">
      <c r="A7072">
        <v>2354636</v>
      </c>
      <c r="B7072">
        <v>1</v>
      </c>
      <c r="C7072" t="s">
        <v>80</v>
      </c>
      <c r="D7072" t="s">
        <v>110</v>
      </c>
      <c r="E7072" t="s">
        <v>154</v>
      </c>
      <c r="F7072" t="s">
        <v>20142</v>
      </c>
      <c r="G7072" t="s">
        <v>244</v>
      </c>
      <c r="H7072" t="s">
        <v>151</v>
      </c>
      <c r="I7072" t="s">
        <v>136</v>
      </c>
      <c r="J7072" t="s">
        <v>137</v>
      </c>
      <c r="K7072" t="s">
        <v>245</v>
      </c>
      <c r="L7072" t="s">
        <v>20143</v>
      </c>
      <c r="M7072" t="s">
        <v>20144</v>
      </c>
      <c r="N7072">
        <v>7.3258333330000003</v>
      </c>
      <c r="O7072">
        <v>0</v>
      </c>
      <c r="P7072">
        <v>516</v>
      </c>
      <c r="Q7072">
        <v>0</v>
      </c>
      <c r="R7072">
        <v>0</v>
      </c>
      <c r="S7072">
        <v>0</v>
      </c>
      <c r="T7072">
        <v>38</v>
      </c>
      <c r="U7072">
        <v>0</v>
      </c>
      <c r="V7072">
        <v>0</v>
      </c>
      <c r="W7072">
        <v>0</v>
      </c>
      <c r="X7072">
        <v>1375.918124197829</v>
      </c>
      <c r="Y7072">
        <v>0</v>
      </c>
      <c r="Z7072">
        <v>0</v>
      </c>
      <c r="AA7072">
        <v>0</v>
      </c>
      <c r="AB7072">
        <v>495.55628376594552</v>
      </c>
      <c r="AC7072">
        <v>0</v>
      </c>
      <c r="AD7072">
        <v>0</v>
      </c>
      <c r="AE7072">
        <v>1871.4744079637744</v>
      </c>
    </row>
    <row r="7073" spans="1:31" x14ac:dyDescent="0.25">
      <c r="A7073">
        <v>2354573</v>
      </c>
      <c r="B7073">
        <v>1</v>
      </c>
      <c r="C7073" t="s">
        <v>80</v>
      </c>
      <c r="D7073" t="s">
        <v>94</v>
      </c>
      <c r="E7073" t="s">
        <v>132</v>
      </c>
      <c r="F7073" t="s">
        <v>20145</v>
      </c>
      <c r="G7073" t="s">
        <v>244</v>
      </c>
      <c r="H7073" t="s">
        <v>135</v>
      </c>
      <c r="I7073" t="s">
        <v>136</v>
      </c>
      <c r="J7073" t="s">
        <v>137</v>
      </c>
      <c r="K7073" t="s">
        <v>245</v>
      </c>
      <c r="L7073" t="s">
        <v>20146</v>
      </c>
      <c r="M7073" t="s">
        <v>20147</v>
      </c>
      <c r="N7073">
        <v>6.0944444439999996</v>
      </c>
      <c r="O7073">
        <v>0</v>
      </c>
      <c r="P7073">
        <v>275</v>
      </c>
      <c r="Q7073">
        <v>0</v>
      </c>
      <c r="R7073">
        <v>0</v>
      </c>
      <c r="S7073">
        <v>0</v>
      </c>
      <c r="T7073">
        <v>90</v>
      </c>
      <c r="U7073">
        <v>0</v>
      </c>
      <c r="V7073">
        <v>0</v>
      </c>
      <c r="W7073">
        <v>0</v>
      </c>
      <c r="X7073">
        <v>400.90404493523113</v>
      </c>
      <c r="Y7073">
        <v>0</v>
      </c>
      <c r="Z7073">
        <v>0</v>
      </c>
      <c r="AA7073">
        <v>0</v>
      </c>
      <c r="AB7073">
        <v>687.44000089239</v>
      </c>
      <c r="AC7073">
        <v>0</v>
      </c>
      <c r="AD7073">
        <v>0</v>
      </c>
      <c r="AE7073">
        <v>1088.3440458276211</v>
      </c>
    </row>
    <row r="7074" spans="1:31" x14ac:dyDescent="0.25">
      <c r="A7074">
        <v>2354716</v>
      </c>
      <c r="B7074">
        <v>1</v>
      </c>
      <c r="C7074" t="s">
        <v>81</v>
      </c>
      <c r="D7074" t="s">
        <v>112</v>
      </c>
      <c r="E7074" t="s">
        <v>166</v>
      </c>
      <c r="F7074" t="s">
        <v>3104</v>
      </c>
      <c r="G7074" t="s">
        <v>168</v>
      </c>
      <c r="H7074" t="s">
        <v>135</v>
      </c>
      <c r="I7074" t="s">
        <v>136</v>
      </c>
      <c r="J7074" t="s">
        <v>137</v>
      </c>
      <c r="K7074" t="s">
        <v>138</v>
      </c>
      <c r="L7074" t="s">
        <v>20137</v>
      </c>
      <c r="M7074" t="s">
        <v>20148</v>
      </c>
      <c r="N7074">
        <v>0.45</v>
      </c>
      <c r="O7074">
        <v>13</v>
      </c>
      <c r="P7074">
        <v>6045</v>
      </c>
      <c r="Q7074">
        <v>366</v>
      </c>
      <c r="R7074">
        <v>1341</v>
      </c>
      <c r="S7074">
        <v>71</v>
      </c>
      <c r="T7074">
        <v>481</v>
      </c>
      <c r="U7074">
        <v>9</v>
      </c>
      <c r="V7074">
        <v>3</v>
      </c>
      <c r="W7074">
        <v>3.4996261406782505</v>
      </c>
      <c r="X7074">
        <v>508.91293245222209</v>
      </c>
      <c r="Y7074">
        <v>586.74069687621204</v>
      </c>
      <c r="Z7074">
        <v>526.01294622395164</v>
      </c>
      <c r="AA7074">
        <v>199.27140290362618</v>
      </c>
      <c r="AB7074">
        <v>189.91255258687971</v>
      </c>
      <c r="AC7074">
        <v>296.06779712806741</v>
      </c>
      <c r="AD7074">
        <v>90.539370602724603</v>
      </c>
      <c r="AE7074">
        <v>2400.9573249143623</v>
      </c>
    </row>
    <row r="7075" spans="1:31" x14ac:dyDescent="0.25">
      <c r="A7075">
        <v>2354679</v>
      </c>
      <c r="B7075">
        <v>1</v>
      </c>
      <c r="C7075" t="s">
        <v>80</v>
      </c>
      <c r="D7075" t="s">
        <v>99</v>
      </c>
      <c r="E7075" t="s">
        <v>225</v>
      </c>
      <c r="F7075" t="s">
        <v>20149</v>
      </c>
      <c r="G7075" t="s">
        <v>244</v>
      </c>
      <c r="H7075" t="s">
        <v>151</v>
      </c>
      <c r="I7075" t="s">
        <v>136</v>
      </c>
      <c r="J7075" t="s">
        <v>137</v>
      </c>
      <c r="K7075" t="s">
        <v>245</v>
      </c>
      <c r="L7075" t="s">
        <v>20150</v>
      </c>
      <c r="M7075" t="s">
        <v>20151</v>
      </c>
      <c r="N7075">
        <v>0.71111111100000002</v>
      </c>
      <c r="O7075">
        <v>0</v>
      </c>
      <c r="P7075">
        <v>21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7.6944885026986665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7.6944885026986665</v>
      </c>
    </row>
    <row r="7076" spans="1:31" x14ac:dyDescent="0.25">
      <c r="A7076">
        <v>2354865</v>
      </c>
      <c r="B7076">
        <v>1</v>
      </c>
      <c r="C7076" t="s">
        <v>81</v>
      </c>
      <c r="D7076" t="s">
        <v>115</v>
      </c>
      <c r="E7076" t="s">
        <v>225</v>
      </c>
      <c r="F7076" t="s">
        <v>20152</v>
      </c>
      <c r="G7076" t="s">
        <v>219</v>
      </c>
      <c r="H7076" t="s">
        <v>151</v>
      </c>
      <c r="I7076" t="s">
        <v>136</v>
      </c>
      <c r="J7076" t="s">
        <v>137</v>
      </c>
      <c r="K7076" t="s">
        <v>138</v>
      </c>
      <c r="L7076" t="s">
        <v>20153</v>
      </c>
      <c r="M7076" t="s">
        <v>20154</v>
      </c>
      <c r="N7076">
        <v>1.1425000000000001</v>
      </c>
      <c r="O7076">
        <v>0</v>
      </c>
      <c r="P7076">
        <v>1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0.62058881972897229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0.62058881972897229</v>
      </c>
    </row>
    <row r="7077" spans="1:31" x14ac:dyDescent="0.25">
      <c r="A7077">
        <v>2354965</v>
      </c>
      <c r="B7077">
        <v>1</v>
      </c>
      <c r="C7077" t="s">
        <v>81</v>
      </c>
      <c r="D7077" t="s">
        <v>118</v>
      </c>
      <c r="E7077" t="s">
        <v>225</v>
      </c>
      <c r="F7077" t="s">
        <v>20155</v>
      </c>
      <c r="G7077" t="s">
        <v>11333</v>
      </c>
      <c r="H7077" t="s">
        <v>151</v>
      </c>
      <c r="I7077" t="s">
        <v>136</v>
      </c>
      <c r="J7077" t="s">
        <v>137</v>
      </c>
      <c r="K7077" t="s">
        <v>138</v>
      </c>
      <c r="L7077" t="s">
        <v>20156</v>
      </c>
      <c r="M7077" t="s">
        <v>20157</v>
      </c>
      <c r="N7077">
        <v>0.76888888799999999</v>
      </c>
      <c r="O7077">
        <v>0</v>
      </c>
      <c r="P7077">
        <v>22</v>
      </c>
      <c r="Q7077">
        <v>0</v>
      </c>
      <c r="R7077">
        <v>0</v>
      </c>
      <c r="S7077">
        <v>0</v>
      </c>
      <c r="T7077">
        <v>16</v>
      </c>
      <c r="U7077">
        <v>0</v>
      </c>
      <c r="V7077">
        <v>0</v>
      </c>
      <c r="W7077">
        <v>0</v>
      </c>
      <c r="X7077">
        <v>3.8170518699089717</v>
      </c>
      <c r="Y7077">
        <v>0</v>
      </c>
      <c r="Z7077">
        <v>0</v>
      </c>
      <c r="AA7077">
        <v>0</v>
      </c>
      <c r="AB7077">
        <v>9.8381956337019822</v>
      </c>
      <c r="AC7077">
        <v>0</v>
      </c>
      <c r="AD7077">
        <v>0</v>
      </c>
      <c r="AE7077">
        <v>13.655247503610955</v>
      </c>
    </row>
    <row r="7078" spans="1:31" x14ac:dyDescent="0.25">
      <c r="A7078">
        <v>2355099</v>
      </c>
      <c r="B7078">
        <v>1</v>
      </c>
      <c r="C7078" t="s">
        <v>80</v>
      </c>
      <c r="D7078" t="s">
        <v>96</v>
      </c>
      <c r="E7078" t="s">
        <v>132</v>
      </c>
      <c r="F7078" t="s">
        <v>20158</v>
      </c>
      <c r="G7078" t="s">
        <v>134</v>
      </c>
      <c r="H7078" t="s">
        <v>135</v>
      </c>
      <c r="I7078" t="s">
        <v>136</v>
      </c>
      <c r="J7078" t="s">
        <v>137</v>
      </c>
      <c r="K7078" t="s">
        <v>138</v>
      </c>
      <c r="L7078" t="s">
        <v>20159</v>
      </c>
      <c r="M7078" t="s">
        <v>20160</v>
      </c>
      <c r="N7078">
        <v>1.6563888879999999</v>
      </c>
      <c r="O7078">
        <v>0</v>
      </c>
      <c r="P7078">
        <v>60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28.486267122608343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28.486267122608343</v>
      </c>
    </row>
    <row r="7079" spans="1:31" x14ac:dyDescent="0.25">
      <c r="A7079">
        <v>2355103</v>
      </c>
      <c r="B7079">
        <v>1</v>
      </c>
      <c r="C7079" t="s">
        <v>81</v>
      </c>
      <c r="D7079" t="s">
        <v>112</v>
      </c>
      <c r="E7079" t="s">
        <v>166</v>
      </c>
      <c r="F7079" t="s">
        <v>20161</v>
      </c>
      <c r="G7079" t="s">
        <v>168</v>
      </c>
      <c r="H7079" t="s">
        <v>135</v>
      </c>
      <c r="I7079" t="s">
        <v>653</v>
      </c>
      <c r="J7079" t="s">
        <v>137</v>
      </c>
      <c r="K7079" t="s">
        <v>138</v>
      </c>
      <c r="L7079" t="s">
        <v>20162</v>
      </c>
      <c r="M7079" t="s">
        <v>20163</v>
      </c>
      <c r="N7079">
        <v>4.8888887999999998E-2</v>
      </c>
      <c r="O7079">
        <v>0</v>
      </c>
      <c r="P7079">
        <v>20760</v>
      </c>
      <c r="Q7079">
        <v>2</v>
      </c>
      <c r="R7079">
        <v>484</v>
      </c>
      <c r="S7079">
        <v>4</v>
      </c>
      <c r="T7079">
        <v>3833</v>
      </c>
      <c r="U7079">
        <v>5</v>
      </c>
      <c r="V7079">
        <v>11</v>
      </c>
      <c r="W7079">
        <v>0</v>
      </c>
      <c r="X7079">
        <v>215.59692436411493</v>
      </c>
      <c r="Y7079">
        <v>2.6098914158807731</v>
      </c>
      <c r="Z7079">
        <v>6.5665362512849299</v>
      </c>
      <c r="AA7079">
        <v>1.3639502017222223</v>
      </c>
      <c r="AB7079">
        <v>120.70576264556321</v>
      </c>
      <c r="AC7079">
        <v>6.6309059540533433</v>
      </c>
      <c r="AD7079">
        <v>4.0104858721752539</v>
      </c>
      <c r="AE7079">
        <v>357.48445670479464</v>
      </c>
    </row>
    <row r="7080" spans="1:31" x14ac:dyDescent="0.25">
      <c r="A7080">
        <v>2355104</v>
      </c>
      <c r="B7080">
        <v>1</v>
      </c>
      <c r="C7080" t="s">
        <v>80</v>
      </c>
      <c r="D7080" t="s">
        <v>93</v>
      </c>
      <c r="E7080" t="s">
        <v>166</v>
      </c>
      <c r="F7080" t="s">
        <v>2511</v>
      </c>
      <c r="G7080" t="s">
        <v>244</v>
      </c>
      <c r="H7080" t="s">
        <v>135</v>
      </c>
      <c r="I7080" t="s">
        <v>136</v>
      </c>
      <c r="J7080" t="s">
        <v>137</v>
      </c>
      <c r="K7080" t="s">
        <v>245</v>
      </c>
      <c r="L7080" t="s">
        <v>20164</v>
      </c>
      <c r="M7080" t="s">
        <v>20165</v>
      </c>
      <c r="N7080">
        <v>2.2111111110000001</v>
      </c>
      <c r="O7080">
        <v>2</v>
      </c>
      <c r="P7080">
        <v>4521</v>
      </c>
      <c r="Q7080">
        <v>168</v>
      </c>
      <c r="R7080">
        <v>1315</v>
      </c>
      <c r="S7080">
        <v>52</v>
      </c>
      <c r="T7080">
        <v>967</v>
      </c>
      <c r="U7080">
        <v>4</v>
      </c>
      <c r="V7080">
        <v>1</v>
      </c>
      <c r="W7080">
        <v>9.4747818386175737</v>
      </c>
      <c r="X7080">
        <v>2277.134175333244</v>
      </c>
      <c r="Y7080">
        <v>3053.7896230908841</v>
      </c>
      <c r="Z7080">
        <v>4860.4472046843712</v>
      </c>
      <c r="AA7080">
        <v>481.96590570354908</v>
      </c>
      <c r="AB7080">
        <v>1562.9989249126984</v>
      </c>
      <c r="AC7080">
        <v>795.57576392754197</v>
      </c>
      <c r="AD7080">
        <v>22.360075106950603</v>
      </c>
      <c r="AE7080">
        <v>13063.746454597856</v>
      </c>
    </row>
    <row r="7081" spans="1:31" x14ac:dyDescent="0.25">
      <c r="A7081">
        <v>2355107</v>
      </c>
      <c r="B7081">
        <v>1</v>
      </c>
      <c r="C7081" t="s">
        <v>81</v>
      </c>
      <c r="D7081" t="s">
        <v>128</v>
      </c>
      <c r="E7081" t="s">
        <v>132</v>
      </c>
      <c r="F7081" t="s">
        <v>20166</v>
      </c>
      <c r="G7081" t="s">
        <v>181</v>
      </c>
      <c r="H7081" t="s">
        <v>135</v>
      </c>
      <c r="I7081" t="s">
        <v>136</v>
      </c>
      <c r="J7081" t="s">
        <v>137</v>
      </c>
      <c r="K7081" t="s">
        <v>138</v>
      </c>
      <c r="L7081" t="s">
        <v>20167</v>
      </c>
      <c r="M7081" t="s">
        <v>20168</v>
      </c>
      <c r="N7081">
        <v>2.6463888880000002</v>
      </c>
      <c r="O7081">
        <v>0</v>
      </c>
      <c r="P7081">
        <v>626</v>
      </c>
      <c r="Q7081">
        <v>0</v>
      </c>
      <c r="R7081">
        <v>0</v>
      </c>
      <c r="S7081">
        <v>0</v>
      </c>
      <c r="T7081">
        <v>144</v>
      </c>
      <c r="U7081">
        <v>0</v>
      </c>
      <c r="V7081">
        <v>0</v>
      </c>
      <c r="W7081">
        <v>0</v>
      </c>
      <c r="X7081">
        <v>423.29698680580714</v>
      </c>
      <c r="Y7081">
        <v>0</v>
      </c>
      <c r="Z7081">
        <v>0</v>
      </c>
      <c r="AA7081">
        <v>0</v>
      </c>
      <c r="AB7081">
        <v>249.23259900241763</v>
      </c>
      <c r="AC7081">
        <v>0</v>
      </c>
      <c r="AD7081">
        <v>0</v>
      </c>
      <c r="AE7081">
        <v>672.52958580822474</v>
      </c>
    </row>
    <row r="7082" spans="1:31" x14ac:dyDescent="0.25">
      <c r="A7082">
        <v>2355108</v>
      </c>
      <c r="B7082">
        <v>1</v>
      </c>
      <c r="C7082" t="s">
        <v>80</v>
      </c>
      <c r="D7082" t="s">
        <v>103</v>
      </c>
      <c r="E7082" t="s">
        <v>320</v>
      </c>
      <c r="F7082" t="s">
        <v>20169</v>
      </c>
      <c r="G7082" t="s">
        <v>20170</v>
      </c>
      <c r="H7082" t="s">
        <v>2280</v>
      </c>
      <c r="I7082" t="s">
        <v>136</v>
      </c>
      <c r="J7082" t="s">
        <v>137</v>
      </c>
      <c r="K7082" t="s">
        <v>138</v>
      </c>
      <c r="L7082" t="s">
        <v>20171</v>
      </c>
      <c r="M7082" t="s">
        <v>20172</v>
      </c>
      <c r="N7082">
        <v>3.213055555</v>
      </c>
      <c r="O7082">
        <v>43</v>
      </c>
      <c r="P7082">
        <v>55448</v>
      </c>
      <c r="Q7082">
        <v>703</v>
      </c>
      <c r="R7082">
        <v>2708</v>
      </c>
      <c r="S7082">
        <v>612</v>
      </c>
      <c r="T7082">
        <v>8920</v>
      </c>
      <c r="U7082">
        <v>288</v>
      </c>
      <c r="V7082">
        <v>34</v>
      </c>
      <c r="W7082">
        <v>107.59249268538026</v>
      </c>
      <c r="X7082">
        <v>51468.723798634826</v>
      </c>
      <c r="Y7082">
        <v>16945.195778702877</v>
      </c>
      <c r="Z7082">
        <v>20016.864954777629</v>
      </c>
      <c r="AA7082">
        <v>16153.014259693982</v>
      </c>
      <c r="AB7082">
        <v>21361.183012514055</v>
      </c>
      <c r="AC7082">
        <v>138362.19448580281</v>
      </c>
      <c r="AD7082">
        <v>1795.8008361026643</v>
      </c>
      <c r="AE7082">
        <v>266210.56961891428</v>
      </c>
    </row>
    <row r="7083" spans="1:31" x14ac:dyDescent="0.25">
      <c r="A7083">
        <v>2355109</v>
      </c>
      <c r="B7083">
        <v>1</v>
      </c>
      <c r="C7083" t="s">
        <v>80</v>
      </c>
      <c r="D7083" t="s">
        <v>99</v>
      </c>
      <c r="E7083" t="s">
        <v>225</v>
      </c>
      <c r="F7083" t="s">
        <v>20173</v>
      </c>
      <c r="G7083" t="s">
        <v>219</v>
      </c>
      <c r="H7083" t="s">
        <v>151</v>
      </c>
      <c r="I7083" t="s">
        <v>136</v>
      </c>
      <c r="J7083" t="s">
        <v>137</v>
      </c>
      <c r="K7083" t="s">
        <v>138</v>
      </c>
      <c r="L7083" t="s">
        <v>20174</v>
      </c>
      <c r="M7083" t="s">
        <v>20175</v>
      </c>
      <c r="N7083">
        <v>1.401944444</v>
      </c>
      <c r="O7083">
        <v>0</v>
      </c>
      <c r="P7083">
        <v>58</v>
      </c>
      <c r="Q7083">
        <v>0</v>
      </c>
      <c r="R7083">
        <v>3</v>
      </c>
      <c r="S7083">
        <v>0</v>
      </c>
      <c r="T7083">
        <v>5</v>
      </c>
      <c r="U7083">
        <v>0</v>
      </c>
      <c r="V7083">
        <v>0</v>
      </c>
      <c r="W7083">
        <v>0</v>
      </c>
      <c r="X7083">
        <v>19.838787582698309</v>
      </c>
      <c r="Y7083">
        <v>0</v>
      </c>
      <c r="Z7083">
        <v>0.11868289982463777</v>
      </c>
      <c r="AA7083">
        <v>0</v>
      </c>
      <c r="AB7083">
        <v>1.6843361501149885</v>
      </c>
      <c r="AC7083">
        <v>0</v>
      </c>
      <c r="AD7083">
        <v>0</v>
      </c>
      <c r="AE7083">
        <v>21.641806632637934</v>
      </c>
    </row>
    <row r="7084" spans="1:31" x14ac:dyDescent="0.25">
      <c r="A7084">
        <v>2355111</v>
      </c>
      <c r="B7084">
        <v>1</v>
      </c>
      <c r="C7084" t="s">
        <v>81</v>
      </c>
      <c r="D7084" t="s">
        <v>112</v>
      </c>
      <c r="E7084" t="s">
        <v>166</v>
      </c>
      <c r="F7084" t="s">
        <v>20176</v>
      </c>
      <c r="G7084" t="s">
        <v>168</v>
      </c>
      <c r="H7084" t="s">
        <v>135</v>
      </c>
      <c r="I7084" t="s">
        <v>136</v>
      </c>
      <c r="J7084" t="s">
        <v>137</v>
      </c>
      <c r="K7084" t="s">
        <v>138</v>
      </c>
      <c r="L7084" t="s">
        <v>20177</v>
      </c>
      <c r="M7084" t="s">
        <v>20178</v>
      </c>
      <c r="N7084">
        <v>0.30611111099999999</v>
      </c>
      <c r="O7084">
        <v>0</v>
      </c>
      <c r="P7084">
        <v>20153</v>
      </c>
      <c r="Q7084">
        <v>2</v>
      </c>
      <c r="R7084">
        <v>485</v>
      </c>
      <c r="S7084">
        <v>4</v>
      </c>
      <c r="T7084">
        <v>3809</v>
      </c>
      <c r="U7084">
        <v>5</v>
      </c>
      <c r="V7084">
        <v>10</v>
      </c>
      <c r="W7084">
        <v>0</v>
      </c>
      <c r="X7084">
        <v>1204.8537831896142</v>
      </c>
      <c r="Y7084">
        <v>15.139353181292858</v>
      </c>
      <c r="Z7084">
        <v>40.063440892880962</v>
      </c>
      <c r="AA7084">
        <v>7.8967185862208344</v>
      </c>
      <c r="AB7084">
        <v>685.34232046755335</v>
      </c>
      <c r="AC7084">
        <v>39.631213360711406</v>
      </c>
      <c r="AD7084">
        <v>23.71744794527946</v>
      </c>
      <c r="AE7084">
        <v>2016.6442776235531</v>
      </c>
    </row>
    <row r="7085" spans="1:31" x14ac:dyDescent="0.25">
      <c r="A7085">
        <v>2355112</v>
      </c>
      <c r="B7085">
        <v>1</v>
      </c>
      <c r="C7085" t="s">
        <v>80</v>
      </c>
      <c r="D7085" t="s">
        <v>103</v>
      </c>
      <c r="E7085" t="s">
        <v>320</v>
      </c>
      <c r="F7085" t="s">
        <v>20179</v>
      </c>
      <c r="G7085" t="s">
        <v>168</v>
      </c>
      <c r="H7085" t="s">
        <v>2280</v>
      </c>
      <c r="I7085" t="s">
        <v>136</v>
      </c>
      <c r="J7085" t="s">
        <v>137</v>
      </c>
      <c r="K7085" t="s">
        <v>138</v>
      </c>
      <c r="L7085" t="s">
        <v>20172</v>
      </c>
      <c r="M7085" t="s">
        <v>20180</v>
      </c>
      <c r="N7085">
        <v>0.38666666599999999</v>
      </c>
      <c r="O7085">
        <v>2</v>
      </c>
      <c r="P7085">
        <v>1916</v>
      </c>
      <c r="Q7085">
        <v>51</v>
      </c>
      <c r="R7085">
        <v>170</v>
      </c>
      <c r="S7085">
        <v>29</v>
      </c>
      <c r="T7085">
        <v>268</v>
      </c>
      <c r="U7085">
        <v>6</v>
      </c>
      <c r="V7085">
        <v>0</v>
      </c>
      <c r="W7085">
        <v>0.98137135916544005</v>
      </c>
      <c r="X7085">
        <v>230.66896697622602</v>
      </c>
      <c r="Y7085">
        <v>228.3384569150565</v>
      </c>
      <c r="Z7085">
        <v>222.11859700878</v>
      </c>
      <c r="AA7085">
        <v>188.79344971427778</v>
      </c>
      <c r="AB7085">
        <v>81.260852221969415</v>
      </c>
      <c r="AC7085">
        <v>191.32482399633562</v>
      </c>
      <c r="AD7085">
        <v>0</v>
      </c>
      <c r="AE7085">
        <v>1143.4865181918108</v>
      </c>
    </row>
    <row r="7086" spans="1:31" x14ac:dyDescent="0.25">
      <c r="A7086">
        <v>2355113</v>
      </c>
      <c r="B7086">
        <v>1</v>
      </c>
      <c r="C7086" t="s">
        <v>81</v>
      </c>
      <c r="D7086" t="s">
        <v>123</v>
      </c>
      <c r="E7086" t="s">
        <v>166</v>
      </c>
      <c r="F7086" t="s">
        <v>20181</v>
      </c>
      <c r="G7086" t="s">
        <v>168</v>
      </c>
      <c r="H7086" t="s">
        <v>135</v>
      </c>
      <c r="I7086" t="s">
        <v>136</v>
      </c>
      <c r="J7086" t="s">
        <v>137</v>
      </c>
      <c r="K7086" t="s">
        <v>138</v>
      </c>
      <c r="L7086" t="s">
        <v>20182</v>
      </c>
      <c r="M7086" t="s">
        <v>20183</v>
      </c>
      <c r="N7086">
        <v>0.68916666599999998</v>
      </c>
      <c r="O7086">
        <v>0</v>
      </c>
      <c r="P7086">
        <v>7365</v>
      </c>
      <c r="Q7086">
        <v>0</v>
      </c>
      <c r="R7086">
        <v>60</v>
      </c>
      <c r="S7086">
        <v>4</v>
      </c>
      <c r="T7086">
        <v>572</v>
      </c>
      <c r="U7086">
        <v>0</v>
      </c>
      <c r="V7086">
        <v>5</v>
      </c>
      <c r="W7086">
        <v>0</v>
      </c>
      <c r="X7086">
        <v>1133.1053311242188</v>
      </c>
      <c r="Y7086">
        <v>0</v>
      </c>
      <c r="Z7086">
        <v>32.446740900204929</v>
      </c>
      <c r="AA7086">
        <v>0.77981891850474927</v>
      </c>
      <c r="AB7086">
        <v>229.63981954681159</v>
      </c>
      <c r="AC7086">
        <v>0</v>
      </c>
      <c r="AD7086">
        <v>53.418176818605829</v>
      </c>
      <c r="AE7086">
        <v>1449.389887308346</v>
      </c>
    </row>
    <row r="7087" spans="1:31" x14ac:dyDescent="0.25">
      <c r="A7087">
        <v>2355114</v>
      </c>
      <c r="B7087">
        <v>1</v>
      </c>
      <c r="C7087" t="s">
        <v>81</v>
      </c>
      <c r="D7087" t="s">
        <v>112</v>
      </c>
      <c r="E7087" t="s">
        <v>148</v>
      </c>
      <c r="F7087" t="s">
        <v>20184</v>
      </c>
      <c r="G7087" t="s">
        <v>156</v>
      </c>
      <c r="H7087" t="s">
        <v>151</v>
      </c>
      <c r="I7087" t="s">
        <v>136</v>
      </c>
      <c r="J7087" t="s">
        <v>137</v>
      </c>
      <c r="K7087" t="s">
        <v>138</v>
      </c>
      <c r="L7087" t="s">
        <v>20185</v>
      </c>
      <c r="M7087" t="s">
        <v>20186</v>
      </c>
      <c r="N7087">
        <v>0.72611111100000003</v>
      </c>
      <c r="O7087">
        <v>0</v>
      </c>
      <c r="P7087">
        <v>1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0.15400267077415555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0.15400267077415555</v>
      </c>
    </row>
    <row r="7088" spans="1:31" x14ac:dyDescent="0.25">
      <c r="A7088">
        <v>2355115</v>
      </c>
      <c r="B7088">
        <v>1</v>
      </c>
      <c r="C7088" t="s">
        <v>80</v>
      </c>
      <c r="D7088" t="s">
        <v>103</v>
      </c>
      <c r="E7088" t="s">
        <v>171</v>
      </c>
      <c r="F7088" t="s">
        <v>20187</v>
      </c>
      <c r="G7088" t="s">
        <v>168</v>
      </c>
      <c r="H7088" t="s">
        <v>135</v>
      </c>
      <c r="I7088" t="s">
        <v>136</v>
      </c>
      <c r="J7088" t="s">
        <v>137</v>
      </c>
      <c r="K7088" t="s">
        <v>138</v>
      </c>
      <c r="L7088" t="s">
        <v>20188</v>
      </c>
      <c r="M7088" t="s">
        <v>20189</v>
      </c>
      <c r="N7088">
        <v>0.53166666600000001</v>
      </c>
      <c r="O7088">
        <v>0</v>
      </c>
      <c r="P7088">
        <v>1132</v>
      </c>
      <c r="Q7088">
        <v>9</v>
      </c>
      <c r="R7088">
        <v>17</v>
      </c>
      <c r="S7088">
        <v>3</v>
      </c>
      <c r="T7088">
        <v>182</v>
      </c>
      <c r="U7088">
        <v>0</v>
      </c>
      <c r="V7088">
        <v>3</v>
      </c>
      <c r="W7088">
        <v>0</v>
      </c>
      <c r="X7088">
        <v>169.99839473461347</v>
      </c>
      <c r="Y7088">
        <v>141.80579491085561</v>
      </c>
      <c r="Z7088">
        <v>78.087897899928734</v>
      </c>
      <c r="AA7088">
        <v>7.4876681507725342</v>
      </c>
      <c r="AB7088">
        <v>61.520011887237516</v>
      </c>
      <c r="AC7088">
        <v>0</v>
      </c>
      <c r="AD7088">
        <v>2.3278213894681894</v>
      </c>
      <c r="AE7088">
        <v>461.22758897287605</v>
      </c>
    </row>
    <row r="7089" spans="1:31" x14ac:dyDescent="0.25">
      <c r="A7089">
        <v>2355116</v>
      </c>
      <c r="B7089">
        <v>1</v>
      </c>
      <c r="C7089" t="s">
        <v>81</v>
      </c>
      <c r="D7089" t="s">
        <v>121</v>
      </c>
      <c r="E7089" t="s">
        <v>132</v>
      </c>
      <c r="F7089" t="s">
        <v>20190</v>
      </c>
      <c r="G7089" t="s">
        <v>168</v>
      </c>
      <c r="H7089" t="s">
        <v>135</v>
      </c>
      <c r="I7089" t="s">
        <v>136</v>
      </c>
      <c r="J7089" t="s">
        <v>137</v>
      </c>
      <c r="K7089" t="s">
        <v>138</v>
      </c>
      <c r="L7089" t="s">
        <v>20191</v>
      </c>
      <c r="M7089" t="s">
        <v>20192</v>
      </c>
      <c r="N7089">
        <v>1.914722222</v>
      </c>
      <c r="O7089">
        <v>0</v>
      </c>
      <c r="P7089">
        <v>164</v>
      </c>
      <c r="Q7089">
        <v>0</v>
      </c>
      <c r="R7089">
        <v>6</v>
      </c>
      <c r="S7089">
        <v>0</v>
      </c>
      <c r="T7089">
        <v>27</v>
      </c>
      <c r="U7089">
        <v>0</v>
      </c>
      <c r="V7089">
        <v>0</v>
      </c>
      <c r="W7089">
        <v>0</v>
      </c>
      <c r="X7089">
        <v>44.813608239779818</v>
      </c>
      <c r="Y7089">
        <v>0</v>
      </c>
      <c r="Z7089">
        <v>1.1351216766863292</v>
      </c>
      <c r="AA7089">
        <v>0</v>
      </c>
      <c r="AB7089">
        <v>21.469112594413449</v>
      </c>
      <c r="AC7089">
        <v>0</v>
      </c>
      <c r="AD7089">
        <v>0</v>
      </c>
      <c r="AE7089">
        <v>67.417842510879595</v>
      </c>
    </row>
    <row r="7090" spans="1:31" x14ac:dyDescent="0.25">
      <c r="A7090">
        <v>2355117</v>
      </c>
      <c r="B7090">
        <v>1</v>
      </c>
      <c r="C7090" t="s">
        <v>80</v>
      </c>
      <c r="D7090" t="s">
        <v>97</v>
      </c>
      <c r="E7090" t="s">
        <v>225</v>
      </c>
      <c r="F7090" t="s">
        <v>20193</v>
      </c>
      <c r="G7090" t="s">
        <v>219</v>
      </c>
      <c r="H7090" t="s">
        <v>151</v>
      </c>
      <c r="I7090" t="s">
        <v>136</v>
      </c>
      <c r="J7090" t="s">
        <v>137</v>
      </c>
      <c r="K7090" t="s">
        <v>138</v>
      </c>
      <c r="L7090" t="s">
        <v>20194</v>
      </c>
      <c r="M7090" t="s">
        <v>20195</v>
      </c>
      <c r="N7090">
        <v>2.599722222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1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1.0856009617307834</v>
      </c>
      <c r="AC7090">
        <v>0</v>
      </c>
      <c r="AD7090">
        <v>0</v>
      </c>
      <c r="AE7090">
        <v>1.0856009617307834</v>
      </c>
    </row>
    <row r="7091" spans="1:31" x14ac:dyDescent="0.25">
      <c r="A7091">
        <v>2355118</v>
      </c>
      <c r="B7091">
        <v>1</v>
      </c>
      <c r="C7091" t="s">
        <v>81</v>
      </c>
      <c r="D7091" t="s">
        <v>123</v>
      </c>
      <c r="E7091" t="s">
        <v>171</v>
      </c>
      <c r="F7091" t="s">
        <v>8456</v>
      </c>
      <c r="G7091" t="s">
        <v>168</v>
      </c>
      <c r="H7091" t="s">
        <v>135</v>
      </c>
      <c r="I7091" t="s">
        <v>136</v>
      </c>
      <c r="J7091" t="s">
        <v>137</v>
      </c>
      <c r="K7091" t="s">
        <v>138</v>
      </c>
      <c r="L7091" t="s">
        <v>20196</v>
      </c>
      <c r="M7091" t="s">
        <v>20197</v>
      </c>
      <c r="N7091">
        <v>0.68777777699999998</v>
      </c>
      <c r="O7091">
        <v>1</v>
      </c>
      <c r="P7091">
        <v>4</v>
      </c>
      <c r="Q7091">
        <v>30</v>
      </c>
      <c r="R7091">
        <v>85</v>
      </c>
      <c r="S7091">
        <v>1</v>
      </c>
      <c r="T7091">
        <v>7</v>
      </c>
      <c r="U7091">
        <v>0</v>
      </c>
      <c r="V7091">
        <v>0</v>
      </c>
      <c r="W7091">
        <v>1.4792620129045249</v>
      </c>
      <c r="X7091">
        <v>12.700427205500088</v>
      </c>
      <c r="Y7091">
        <v>71.8295758868652</v>
      </c>
      <c r="Z7091">
        <v>142.29152224931178</v>
      </c>
      <c r="AA7091">
        <v>1.5521719009370498</v>
      </c>
      <c r="AB7091">
        <v>9.1216125643013051</v>
      </c>
      <c r="AC7091">
        <v>0</v>
      </c>
      <c r="AD7091">
        <v>0</v>
      </c>
      <c r="AE7091">
        <v>238.97457181981994</v>
      </c>
    </row>
    <row r="7092" spans="1:31" x14ac:dyDescent="0.25">
      <c r="A7092">
        <v>2355119</v>
      </c>
      <c r="B7092">
        <v>1</v>
      </c>
      <c r="C7092" t="s">
        <v>80</v>
      </c>
      <c r="D7092" t="s">
        <v>103</v>
      </c>
      <c r="E7092" t="s">
        <v>171</v>
      </c>
      <c r="F7092" t="s">
        <v>20198</v>
      </c>
      <c r="G7092" t="s">
        <v>168</v>
      </c>
      <c r="H7092" t="s">
        <v>135</v>
      </c>
      <c r="I7092" t="s">
        <v>136</v>
      </c>
      <c r="J7092" t="s">
        <v>137</v>
      </c>
      <c r="K7092" t="s">
        <v>138</v>
      </c>
      <c r="L7092" t="s">
        <v>20199</v>
      </c>
      <c r="M7092" t="s">
        <v>20200</v>
      </c>
      <c r="N7092">
        <v>2.48</v>
      </c>
      <c r="O7092">
        <v>1</v>
      </c>
      <c r="P7092">
        <v>986</v>
      </c>
      <c r="Q7092">
        <v>5</v>
      </c>
      <c r="R7092">
        <v>60</v>
      </c>
      <c r="S7092">
        <v>3</v>
      </c>
      <c r="T7092">
        <v>103</v>
      </c>
      <c r="U7092">
        <v>0</v>
      </c>
      <c r="V7092">
        <v>1</v>
      </c>
      <c r="W7092">
        <v>3.2261437263793158</v>
      </c>
      <c r="X7092">
        <v>894.09915392833489</v>
      </c>
      <c r="Y7092">
        <v>109.97825153262411</v>
      </c>
      <c r="Z7092">
        <v>445.70228061348428</v>
      </c>
      <c r="AA7092">
        <v>8.1005053678431995</v>
      </c>
      <c r="AB7092">
        <v>365.88714228909384</v>
      </c>
      <c r="AC7092">
        <v>0</v>
      </c>
      <c r="AD7092">
        <v>82.018250457715823</v>
      </c>
      <c r="AE7092">
        <v>1909.0117279154754</v>
      </c>
    </row>
    <row r="7093" spans="1:31" x14ac:dyDescent="0.25">
      <c r="A7093">
        <v>2355120</v>
      </c>
      <c r="B7093">
        <v>1</v>
      </c>
      <c r="C7093" t="s">
        <v>81</v>
      </c>
      <c r="D7093" t="s">
        <v>114</v>
      </c>
      <c r="E7093" t="s">
        <v>132</v>
      </c>
      <c r="F7093" t="s">
        <v>20201</v>
      </c>
      <c r="G7093" t="s">
        <v>134</v>
      </c>
      <c r="H7093" t="s">
        <v>135</v>
      </c>
      <c r="I7093" t="s">
        <v>136</v>
      </c>
      <c r="J7093" t="s">
        <v>137</v>
      </c>
      <c r="K7093" t="s">
        <v>138</v>
      </c>
      <c r="L7093" t="s">
        <v>20202</v>
      </c>
      <c r="M7093" t="s">
        <v>20203</v>
      </c>
      <c r="N7093">
        <v>1.4141666660000001</v>
      </c>
      <c r="O7093">
        <v>0</v>
      </c>
      <c r="P7093">
        <v>155</v>
      </c>
      <c r="Q7093">
        <v>0</v>
      </c>
      <c r="R7093">
        <v>6</v>
      </c>
      <c r="S7093">
        <v>0</v>
      </c>
      <c r="T7093">
        <v>25</v>
      </c>
      <c r="U7093">
        <v>0</v>
      </c>
      <c r="V7093">
        <v>0</v>
      </c>
      <c r="W7093">
        <v>0</v>
      </c>
      <c r="X7093">
        <v>23.917604081293277</v>
      </c>
      <c r="Y7093">
        <v>0</v>
      </c>
      <c r="Z7093">
        <v>1.5775072057185264</v>
      </c>
      <c r="AA7093">
        <v>0</v>
      </c>
      <c r="AB7093">
        <v>10.746136275298051</v>
      </c>
      <c r="AC7093">
        <v>0</v>
      </c>
      <c r="AD7093">
        <v>0</v>
      </c>
      <c r="AE7093">
        <v>36.241247562309852</v>
      </c>
    </row>
    <row r="7094" spans="1:31" x14ac:dyDescent="0.25">
      <c r="A7094">
        <v>2355121</v>
      </c>
      <c r="B7094">
        <v>1</v>
      </c>
      <c r="C7094" t="s">
        <v>81</v>
      </c>
      <c r="D7094" t="s">
        <v>120</v>
      </c>
      <c r="E7094" t="s">
        <v>171</v>
      </c>
      <c r="F7094" t="s">
        <v>20204</v>
      </c>
      <c r="G7094" t="s">
        <v>168</v>
      </c>
      <c r="H7094" t="s">
        <v>135</v>
      </c>
      <c r="I7094" t="s">
        <v>136</v>
      </c>
      <c r="J7094" t="s">
        <v>137</v>
      </c>
      <c r="K7094" t="s">
        <v>138</v>
      </c>
      <c r="L7094" t="s">
        <v>20205</v>
      </c>
      <c r="M7094" t="s">
        <v>20206</v>
      </c>
      <c r="N7094">
        <v>1.5652777769999999</v>
      </c>
      <c r="O7094">
        <v>0</v>
      </c>
      <c r="P7094">
        <v>306</v>
      </c>
      <c r="Q7094">
        <v>3</v>
      </c>
      <c r="R7094">
        <v>26</v>
      </c>
      <c r="S7094">
        <v>0</v>
      </c>
      <c r="T7094">
        <v>30</v>
      </c>
      <c r="U7094">
        <v>0</v>
      </c>
      <c r="V7094">
        <v>0</v>
      </c>
      <c r="W7094">
        <v>0</v>
      </c>
      <c r="X7094">
        <v>113.54504716198115</v>
      </c>
      <c r="Y7094">
        <v>26.906095660743059</v>
      </c>
      <c r="Z7094">
        <v>183.83426367504066</v>
      </c>
      <c r="AA7094">
        <v>0</v>
      </c>
      <c r="AB7094">
        <v>43.29650268522667</v>
      </c>
      <c r="AC7094">
        <v>0</v>
      </c>
      <c r="AD7094">
        <v>0</v>
      </c>
      <c r="AE7094">
        <v>367.58190918299147</v>
      </c>
    </row>
    <row r="7095" spans="1:31" x14ac:dyDescent="0.25">
      <c r="A7095">
        <v>2355122</v>
      </c>
      <c r="B7095">
        <v>1</v>
      </c>
      <c r="C7095" t="s">
        <v>81</v>
      </c>
      <c r="D7095" t="s">
        <v>120</v>
      </c>
      <c r="E7095" t="s">
        <v>171</v>
      </c>
      <c r="F7095" t="s">
        <v>8465</v>
      </c>
      <c r="G7095" t="s">
        <v>168</v>
      </c>
      <c r="H7095" t="s">
        <v>135</v>
      </c>
      <c r="I7095" t="s">
        <v>136</v>
      </c>
      <c r="J7095" t="s">
        <v>137</v>
      </c>
      <c r="K7095" t="s">
        <v>138</v>
      </c>
      <c r="L7095" t="s">
        <v>20207</v>
      </c>
      <c r="M7095" t="s">
        <v>20208</v>
      </c>
      <c r="N7095">
        <v>0.77555555499999995</v>
      </c>
      <c r="O7095">
        <v>0</v>
      </c>
      <c r="P7095">
        <v>75</v>
      </c>
      <c r="Q7095">
        <v>39</v>
      </c>
      <c r="R7095">
        <v>2</v>
      </c>
      <c r="S7095">
        <v>14</v>
      </c>
      <c r="T7095">
        <v>3</v>
      </c>
      <c r="U7095">
        <v>0</v>
      </c>
      <c r="V7095">
        <v>0</v>
      </c>
      <c r="W7095">
        <v>0</v>
      </c>
      <c r="X7095">
        <v>17.27918283953198</v>
      </c>
      <c r="Y7095">
        <v>181.62772051403735</v>
      </c>
      <c r="Z7095">
        <v>3.1648304731071</v>
      </c>
      <c r="AA7095">
        <v>25.12925205797001</v>
      </c>
      <c r="AB7095">
        <v>0.28170334287555554</v>
      </c>
      <c r="AC7095">
        <v>0</v>
      </c>
      <c r="AD7095">
        <v>0</v>
      </c>
      <c r="AE7095">
        <v>227.48268922752197</v>
      </c>
    </row>
    <row r="7096" spans="1:31" x14ac:dyDescent="0.25">
      <c r="A7096">
        <v>2355123</v>
      </c>
      <c r="B7096">
        <v>1</v>
      </c>
      <c r="C7096" t="s">
        <v>80</v>
      </c>
      <c r="D7096" t="s">
        <v>93</v>
      </c>
      <c r="E7096" t="s">
        <v>166</v>
      </c>
      <c r="F7096" t="s">
        <v>10431</v>
      </c>
      <c r="G7096" t="s">
        <v>168</v>
      </c>
      <c r="H7096" t="s">
        <v>135</v>
      </c>
      <c r="I7096" t="s">
        <v>136</v>
      </c>
      <c r="J7096" t="s">
        <v>137</v>
      </c>
      <c r="K7096" t="s">
        <v>138</v>
      </c>
      <c r="L7096" t="s">
        <v>20209</v>
      </c>
      <c r="M7096" t="s">
        <v>20210</v>
      </c>
      <c r="N7096">
        <v>1.1811111110000001</v>
      </c>
      <c r="O7096">
        <v>0</v>
      </c>
      <c r="P7096">
        <v>196</v>
      </c>
      <c r="Q7096">
        <v>2</v>
      </c>
      <c r="R7096">
        <v>47</v>
      </c>
      <c r="S7096">
        <v>3</v>
      </c>
      <c r="T7096">
        <v>42</v>
      </c>
      <c r="U7096">
        <v>0</v>
      </c>
      <c r="V7096">
        <v>0</v>
      </c>
      <c r="W7096">
        <v>0</v>
      </c>
      <c r="X7096">
        <v>29.934468426677373</v>
      </c>
      <c r="Y7096">
        <v>30.255505192131317</v>
      </c>
      <c r="Z7096">
        <v>69.166391836224719</v>
      </c>
      <c r="AA7096">
        <v>4.9310148722694995</v>
      </c>
      <c r="AB7096">
        <v>22.418243482749538</v>
      </c>
      <c r="AC7096">
        <v>0</v>
      </c>
      <c r="AD7096">
        <v>0</v>
      </c>
      <c r="AE7096">
        <v>156.70562381005246</v>
      </c>
    </row>
    <row r="7097" spans="1:31" x14ac:dyDescent="0.25">
      <c r="A7097">
        <v>2355124</v>
      </c>
      <c r="B7097">
        <v>1</v>
      </c>
      <c r="C7097" t="s">
        <v>80</v>
      </c>
      <c r="D7097" t="s">
        <v>99</v>
      </c>
      <c r="E7097" t="s">
        <v>132</v>
      </c>
      <c r="F7097" t="s">
        <v>20211</v>
      </c>
      <c r="G7097" t="s">
        <v>816</v>
      </c>
      <c r="H7097" t="s">
        <v>135</v>
      </c>
      <c r="I7097" t="s">
        <v>136</v>
      </c>
      <c r="J7097" t="s">
        <v>137</v>
      </c>
      <c r="K7097" t="s">
        <v>138</v>
      </c>
      <c r="L7097" t="s">
        <v>20212</v>
      </c>
      <c r="M7097" t="s">
        <v>20213</v>
      </c>
      <c r="N7097">
        <v>4.4747222219999996</v>
      </c>
      <c r="O7097">
        <v>4</v>
      </c>
      <c r="P7097">
        <v>876</v>
      </c>
      <c r="Q7097">
        <v>0</v>
      </c>
      <c r="R7097">
        <v>7</v>
      </c>
      <c r="S7097">
        <v>7</v>
      </c>
      <c r="T7097">
        <v>80</v>
      </c>
      <c r="U7097">
        <v>0</v>
      </c>
      <c r="V7097">
        <v>0</v>
      </c>
      <c r="W7097">
        <v>351.29553171247153</v>
      </c>
      <c r="X7097">
        <v>1321.5668534981444</v>
      </c>
      <c r="Y7097">
        <v>0</v>
      </c>
      <c r="Z7097">
        <v>8.454248807421374</v>
      </c>
      <c r="AA7097">
        <v>1023.6933763473834</v>
      </c>
      <c r="AB7097">
        <v>383.54244659745325</v>
      </c>
      <c r="AC7097">
        <v>0</v>
      </c>
      <c r="AD7097">
        <v>0</v>
      </c>
      <c r="AE7097">
        <v>3088.5524569628742</v>
      </c>
    </row>
    <row r="7098" spans="1:31" x14ac:dyDescent="0.25">
      <c r="A7098">
        <v>2355128</v>
      </c>
      <c r="B7098">
        <v>1</v>
      </c>
      <c r="C7098" t="s">
        <v>81</v>
      </c>
      <c r="D7098" t="s">
        <v>127</v>
      </c>
      <c r="E7098" t="s">
        <v>132</v>
      </c>
      <c r="F7098" t="s">
        <v>20214</v>
      </c>
      <c r="G7098" t="s">
        <v>134</v>
      </c>
      <c r="H7098" t="s">
        <v>135</v>
      </c>
      <c r="I7098" t="s">
        <v>136</v>
      </c>
      <c r="J7098" t="s">
        <v>137</v>
      </c>
      <c r="K7098" t="s">
        <v>138</v>
      </c>
      <c r="L7098" t="s">
        <v>20215</v>
      </c>
      <c r="M7098" t="s">
        <v>20216</v>
      </c>
      <c r="N7098">
        <v>2.2266666659999999</v>
      </c>
      <c r="O7098">
        <v>0</v>
      </c>
      <c r="P7098">
        <v>6</v>
      </c>
      <c r="Q7098">
        <v>0</v>
      </c>
      <c r="R7098">
        <v>6</v>
      </c>
      <c r="S7098">
        <v>0</v>
      </c>
      <c r="T7098">
        <v>2</v>
      </c>
      <c r="U7098">
        <v>0</v>
      </c>
      <c r="V7098">
        <v>0</v>
      </c>
      <c r="W7098">
        <v>0</v>
      </c>
      <c r="X7098">
        <v>4.5960094034207515</v>
      </c>
      <c r="Y7098">
        <v>0</v>
      </c>
      <c r="Z7098">
        <v>36.183154954602657</v>
      </c>
      <c r="AA7098">
        <v>0</v>
      </c>
      <c r="AB7098">
        <v>4.7189229997410624</v>
      </c>
      <c r="AC7098">
        <v>0</v>
      </c>
      <c r="AD7098">
        <v>0</v>
      </c>
      <c r="AE7098">
        <v>45.498087357764469</v>
      </c>
    </row>
    <row r="7099" spans="1:31" x14ac:dyDescent="0.25">
      <c r="A7099">
        <v>2355130</v>
      </c>
      <c r="B7099">
        <v>1</v>
      </c>
      <c r="C7099" t="s">
        <v>81</v>
      </c>
      <c r="D7099" t="s">
        <v>118</v>
      </c>
      <c r="E7099" t="s">
        <v>320</v>
      </c>
      <c r="F7099" t="s">
        <v>20217</v>
      </c>
      <c r="G7099" t="s">
        <v>168</v>
      </c>
      <c r="H7099" t="s">
        <v>135</v>
      </c>
      <c r="I7099" t="s">
        <v>136</v>
      </c>
      <c r="J7099" t="s">
        <v>137</v>
      </c>
      <c r="K7099" t="s">
        <v>138</v>
      </c>
      <c r="L7099" t="s">
        <v>20218</v>
      </c>
      <c r="M7099" t="s">
        <v>20219</v>
      </c>
      <c r="N7099">
        <v>0.1225</v>
      </c>
      <c r="O7099">
        <v>4</v>
      </c>
      <c r="P7099">
        <v>8163</v>
      </c>
      <c r="Q7099">
        <v>196</v>
      </c>
      <c r="R7099">
        <v>1350</v>
      </c>
      <c r="S7099">
        <v>71</v>
      </c>
      <c r="T7099">
        <v>976</v>
      </c>
      <c r="U7099">
        <v>7</v>
      </c>
      <c r="V7099">
        <v>11</v>
      </c>
      <c r="W7099">
        <v>8.8740870760587509E-2</v>
      </c>
      <c r="X7099">
        <v>125.27485685389755</v>
      </c>
      <c r="Y7099">
        <v>217.36477593744962</v>
      </c>
      <c r="Z7099">
        <v>163.10298636094439</v>
      </c>
      <c r="AA7099">
        <v>26.359821323925516</v>
      </c>
      <c r="AB7099">
        <v>78.854372626494808</v>
      </c>
      <c r="AC7099">
        <v>40.973091309930147</v>
      </c>
      <c r="AD7099">
        <v>104.07457010329232</v>
      </c>
      <c r="AE7099">
        <v>756.09321538669485</v>
      </c>
    </row>
    <row r="7100" spans="1:31" x14ac:dyDescent="0.25">
      <c r="A7100">
        <v>2355131</v>
      </c>
      <c r="B7100">
        <v>1</v>
      </c>
      <c r="C7100" t="s">
        <v>80</v>
      </c>
      <c r="D7100" t="s">
        <v>104</v>
      </c>
      <c r="E7100" t="s">
        <v>171</v>
      </c>
      <c r="F7100" t="s">
        <v>271</v>
      </c>
      <c r="G7100" t="s">
        <v>168</v>
      </c>
      <c r="H7100" t="s">
        <v>135</v>
      </c>
      <c r="I7100" t="s">
        <v>136</v>
      </c>
      <c r="J7100" t="s">
        <v>137</v>
      </c>
      <c r="K7100" t="s">
        <v>138</v>
      </c>
      <c r="L7100" t="s">
        <v>20220</v>
      </c>
      <c r="M7100" t="s">
        <v>20221</v>
      </c>
      <c r="N7100">
        <v>0.83805555499999995</v>
      </c>
      <c r="O7100">
        <v>5</v>
      </c>
      <c r="P7100">
        <v>1794</v>
      </c>
      <c r="Q7100">
        <v>10</v>
      </c>
      <c r="R7100">
        <v>20</v>
      </c>
      <c r="S7100">
        <v>17</v>
      </c>
      <c r="T7100">
        <v>211</v>
      </c>
      <c r="U7100">
        <v>2</v>
      </c>
      <c r="V7100">
        <v>0</v>
      </c>
      <c r="W7100">
        <v>0.44401788873575332</v>
      </c>
      <c r="X7100">
        <v>354.38236307311081</v>
      </c>
      <c r="Y7100">
        <v>10.158586599951592</v>
      </c>
      <c r="Z7100">
        <v>7.1931894268489396</v>
      </c>
      <c r="AA7100">
        <v>262.23781863790509</v>
      </c>
      <c r="AB7100">
        <v>130.88642458646791</v>
      </c>
      <c r="AC7100">
        <v>13.006505965328225</v>
      </c>
      <c r="AD7100">
        <v>0</v>
      </c>
      <c r="AE7100">
        <v>778.30890617834825</v>
      </c>
    </row>
    <row r="7101" spans="1:31" x14ac:dyDescent="0.25">
      <c r="A7101">
        <v>2355133</v>
      </c>
      <c r="B7101">
        <v>1</v>
      </c>
      <c r="C7101" t="s">
        <v>81</v>
      </c>
      <c r="D7101" t="s">
        <v>120</v>
      </c>
      <c r="E7101" t="s">
        <v>132</v>
      </c>
      <c r="F7101" t="s">
        <v>20222</v>
      </c>
      <c r="G7101" t="s">
        <v>168</v>
      </c>
      <c r="H7101" t="s">
        <v>135</v>
      </c>
      <c r="I7101" t="s">
        <v>136</v>
      </c>
      <c r="J7101" t="s">
        <v>137</v>
      </c>
      <c r="K7101" t="s">
        <v>138</v>
      </c>
      <c r="L7101" t="s">
        <v>20223</v>
      </c>
      <c r="M7101" t="s">
        <v>20224</v>
      </c>
      <c r="N7101">
        <v>0.83472222200000001</v>
      </c>
      <c r="O7101">
        <v>0</v>
      </c>
      <c r="P7101">
        <v>336</v>
      </c>
      <c r="Q7101">
        <v>0</v>
      </c>
      <c r="R7101">
        <v>5</v>
      </c>
      <c r="S7101">
        <v>0</v>
      </c>
      <c r="T7101">
        <v>20</v>
      </c>
      <c r="U7101">
        <v>0</v>
      </c>
      <c r="V7101">
        <v>0</v>
      </c>
      <c r="W7101">
        <v>0</v>
      </c>
      <c r="X7101">
        <v>65.145593166467862</v>
      </c>
      <c r="Y7101">
        <v>0</v>
      </c>
      <c r="Z7101">
        <v>2.930701495700834E-2</v>
      </c>
      <c r="AA7101">
        <v>0</v>
      </c>
      <c r="AB7101">
        <v>12.245790273980013</v>
      </c>
      <c r="AC7101">
        <v>0</v>
      </c>
      <c r="AD7101">
        <v>0</v>
      </c>
      <c r="AE7101">
        <v>77.420690455404895</v>
      </c>
    </row>
    <row r="7102" spans="1:31" x14ac:dyDescent="0.25">
      <c r="A7102">
        <v>2355136</v>
      </c>
      <c r="B7102">
        <v>1</v>
      </c>
      <c r="C7102" t="s">
        <v>80</v>
      </c>
      <c r="D7102" t="s">
        <v>98</v>
      </c>
      <c r="E7102" t="s">
        <v>148</v>
      </c>
      <c r="F7102" t="s">
        <v>20225</v>
      </c>
      <c r="G7102" t="s">
        <v>156</v>
      </c>
      <c r="H7102" t="s">
        <v>151</v>
      </c>
      <c r="I7102" t="s">
        <v>136</v>
      </c>
      <c r="J7102" t="s">
        <v>137</v>
      </c>
      <c r="K7102" t="s">
        <v>138</v>
      </c>
      <c r="L7102" t="s">
        <v>20226</v>
      </c>
      <c r="M7102" t="s">
        <v>20227</v>
      </c>
      <c r="N7102">
        <v>2.1419444439999999</v>
      </c>
      <c r="O7102">
        <v>0</v>
      </c>
      <c r="P7102">
        <v>1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0.33941709749042337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0.33941709749042337</v>
      </c>
    </row>
    <row r="7103" spans="1:31" x14ac:dyDescent="0.25">
      <c r="A7103">
        <v>2355137</v>
      </c>
      <c r="B7103">
        <v>1</v>
      </c>
      <c r="C7103" t="s">
        <v>80</v>
      </c>
      <c r="D7103" t="s">
        <v>88</v>
      </c>
      <c r="E7103" t="s">
        <v>148</v>
      </c>
      <c r="F7103" t="s">
        <v>19982</v>
      </c>
      <c r="G7103" t="s">
        <v>181</v>
      </c>
      <c r="H7103" t="s">
        <v>151</v>
      </c>
      <c r="I7103" t="s">
        <v>136</v>
      </c>
      <c r="J7103" t="s">
        <v>3</v>
      </c>
      <c r="K7103" t="s">
        <v>138</v>
      </c>
      <c r="L7103" t="s">
        <v>20228</v>
      </c>
      <c r="M7103" t="s">
        <v>20229</v>
      </c>
      <c r="N7103">
        <v>2.2177777769999998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4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2.4754892515742668</v>
      </c>
      <c r="AC7103">
        <v>0</v>
      </c>
      <c r="AD7103">
        <v>0</v>
      </c>
      <c r="AE7103">
        <v>2.4754892515742668</v>
      </c>
    </row>
    <row r="7104" spans="1:31" x14ac:dyDescent="0.25">
      <c r="A7104">
        <v>2355138</v>
      </c>
      <c r="B7104">
        <v>1</v>
      </c>
      <c r="C7104" t="s">
        <v>80</v>
      </c>
      <c r="D7104" t="s">
        <v>93</v>
      </c>
      <c r="E7104" t="s">
        <v>154</v>
      </c>
      <c r="F7104" t="s">
        <v>20230</v>
      </c>
      <c r="G7104" t="s">
        <v>177</v>
      </c>
      <c r="H7104" t="s">
        <v>151</v>
      </c>
      <c r="I7104" t="s">
        <v>136</v>
      </c>
      <c r="J7104" t="s">
        <v>137</v>
      </c>
      <c r="K7104" t="s">
        <v>138</v>
      </c>
      <c r="L7104" t="s">
        <v>20231</v>
      </c>
      <c r="M7104" t="s">
        <v>20232</v>
      </c>
      <c r="N7104">
        <v>7.9836111110000001</v>
      </c>
      <c r="O7104">
        <v>0</v>
      </c>
      <c r="P7104">
        <v>7</v>
      </c>
      <c r="Q7104">
        <v>0</v>
      </c>
      <c r="R7104">
        <v>23</v>
      </c>
      <c r="S7104">
        <v>0</v>
      </c>
      <c r="T7104">
        <v>8</v>
      </c>
      <c r="U7104">
        <v>0</v>
      </c>
      <c r="V7104">
        <v>0</v>
      </c>
      <c r="W7104">
        <v>0</v>
      </c>
      <c r="X7104">
        <v>13.573739192329739</v>
      </c>
      <c r="Y7104">
        <v>0</v>
      </c>
      <c r="Z7104">
        <v>1072.4521888689926</v>
      </c>
      <c r="AA7104">
        <v>0</v>
      </c>
      <c r="AB7104">
        <v>359.98218904540073</v>
      </c>
      <c r="AC7104">
        <v>0</v>
      </c>
      <c r="AD7104">
        <v>0</v>
      </c>
      <c r="AE7104">
        <v>1446.0081171067229</v>
      </c>
    </row>
    <row r="7105" spans="1:31" x14ac:dyDescent="0.25">
      <c r="A7105">
        <v>2355139</v>
      </c>
      <c r="B7105">
        <v>1</v>
      </c>
      <c r="C7105" t="s">
        <v>80</v>
      </c>
      <c r="D7105" t="s">
        <v>104</v>
      </c>
      <c r="E7105" t="s">
        <v>166</v>
      </c>
      <c r="F7105" t="s">
        <v>4284</v>
      </c>
      <c r="G7105" t="s">
        <v>168</v>
      </c>
      <c r="H7105" t="s">
        <v>135</v>
      </c>
      <c r="I7105" t="s">
        <v>136</v>
      </c>
      <c r="J7105" t="s">
        <v>137</v>
      </c>
      <c r="K7105" t="s">
        <v>138</v>
      </c>
      <c r="L7105" t="s">
        <v>20233</v>
      </c>
      <c r="M7105" t="s">
        <v>20234</v>
      </c>
      <c r="N7105">
        <v>1.6488888880000001</v>
      </c>
      <c r="O7105">
        <v>9</v>
      </c>
      <c r="P7105">
        <v>0</v>
      </c>
      <c r="Q7105">
        <v>66</v>
      </c>
      <c r="R7105">
        <v>0</v>
      </c>
      <c r="S7105">
        <v>27</v>
      </c>
      <c r="T7105">
        <v>2</v>
      </c>
      <c r="U7105">
        <v>0</v>
      </c>
      <c r="V7105">
        <v>0</v>
      </c>
      <c r="W7105">
        <v>31.718451328356021</v>
      </c>
      <c r="X7105">
        <v>0</v>
      </c>
      <c r="Y7105">
        <v>700.80602975563136</v>
      </c>
      <c r="Z7105">
        <v>0</v>
      </c>
      <c r="AA7105">
        <v>708.0426165896755</v>
      </c>
      <c r="AB7105">
        <v>6.8239452598387214</v>
      </c>
      <c r="AC7105">
        <v>0</v>
      </c>
      <c r="AD7105">
        <v>0</v>
      </c>
      <c r="AE7105">
        <v>1447.3910429335015</v>
      </c>
    </row>
    <row r="7106" spans="1:31" x14ac:dyDescent="0.25">
      <c r="A7106">
        <v>2355140</v>
      </c>
      <c r="B7106">
        <v>1</v>
      </c>
      <c r="C7106" t="s">
        <v>81</v>
      </c>
      <c r="D7106" t="s">
        <v>118</v>
      </c>
      <c r="E7106" t="s">
        <v>171</v>
      </c>
      <c r="F7106" t="s">
        <v>20235</v>
      </c>
      <c r="G7106" t="s">
        <v>816</v>
      </c>
      <c r="H7106" t="s">
        <v>135</v>
      </c>
      <c r="I7106" t="s">
        <v>136</v>
      </c>
      <c r="J7106" t="s">
        <v>137</v>
      </c>
      <c r="K7106" t="s">
        <v>138</v>
      </c>
      <c r="L7106" t="s">
        <v>20236</v>
      </c>
      <c r="M7106" t="s">
        <v>20237</v>
      </c>
      <c r="N7106">
        <v>2.4127777770000001</v>
      </c>
      <c r="O7106">
        <v>1</v>
      </c>
      <c r="P7106">
        <v>171</v>
      </c>
      <c r="Q7106">
        <v>23</v>
      </c>
      <c r="R7106">
        <v>20</v>
      </c>
      <c r="S7106">
        <v>6</v>
      </c>
      <c r="T7106">
        <v>21</v>
      </c>
      <c r="U7106">
        <v>1</v>
      </c>
      <c r="V7106">
        <v>0</v>
      </c>
      <c r="W7106">
        <v>0.55116609059673893</v>
      </c>
      <c r="X7106">
        <v>93.29689529421897</v>
      </c>
      <c r="Y7106">
        <v>23.076587103536731</v>
      </c>
      <c r="Z7106">
        <v>44.128494731184347</v>
      </c>
      <c r="AA7106">
        <v>39.536954656269494</v>
      </c>
      <c r="AB7106">
        <v>51.071041449497947</v>
      </c>
      <c r="AC7106">
        <v>98.008377034351852</v>
      </c>
      <c r="AD7106">
        <v>0</v>
      </c>
      <c r="AE7106">
        <v>349.66951635965609</v>
      </c>
    </row>
    <row r="7107" spans="1:31" x14ac:dyDescent="0.25">
      <c r="A7107">
        <v>2355142</v>
      </c>
      <c r="B7107">
        <v>1</v>
      </c>
      <c r="C7107" t="s">
        <v>80</v>
      </c>
      <c r="D7107" t="s">
        <v>82</v>
      </c>
      <c r="E7107" t="s">
        <v>148</v>
      </c>
      <c r="F7107" t="s">
        <v>20238</v>
      </c>
      <c r="G7107" t="s">
        <v>240</v>
      </c>
      <c r="H7107" t="s">
        <v>151</v>
      </c>
      <c r="I7107" t="s">
        <v>136</v>
      </c>
      <c r="J7107" t="s">
        <v>137</v>
      </c>
      <c r="K7107" t="s">
        <v>138</v>
      </c>
      <c r="L7107" t="s">
        <v>20239</v>
      </c>
      <c r="M7107" t="s">
        <v>20240</v>
      </c>
      <c r="N7107">
        <v>7.2891666659999999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13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118.15021519021845</v>
      </c>
      <c r="AC7107">
        <v>0</v>
      </c>
      <c r="AD7107">
        <v>0</v>
      </c>
      <c r="AE7107">
        <v>118.15021519021845</v>
      </c>
    </row>
    <row r="7108" spans="1:31" x14ac:dyDescent="0.25">
      <c r="A7108">
        <v>2355144</v>
      </c>
      <c r="B7108">
        <v>1</v>
      </c>
      <c r="C7108" t="s">
        <v>80</v>
      </c>
      <c r="D7108" t="s">
        <v>105</v>
      </c>
      <c r="E7108" t="s">
        <v>148</v>
      </c>
      <c r="F7108" t="s">
        <v>6436</v>
      </c>
      <c r="G7108" t="s">
        <v>150</v>
      </c>
      <c r="H7108" t="s">
        <v>151</v>
      </c>
      <c r="I7108" t="s">
        <v>136</v>
      </c>
      <c r="J7108" t="s">
        <v>137</v>
      </c>
      <c r="K7108" t="s">
        <v>138</v>
      </c>
      <c r="L7108" t="s">
        <v>20241</v>
      </c>
      <c r="M7108" t="s">
        <v>20242</v>
      </c>
      <c r="N7108">
        <v>5.886666666</v>
      </c>
      <c r="O7108">
        <v>0</v>
      </c>
      <c r="P7108">
        <v>10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7.3039175967437506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7.3039175967437506</v>
      </c>
    </row>
    <row r="7109" spans="1:31" x14ac:dyDescent="0.25">
      <c r="A7109">
        <v>2355146</v>
      </c>
      <c r="B7109">
        <v>1</v>
      </c>
      <c r="C7109" t="s">
        <v>81</v>
      </c>
      <c r="D7109" t="s">
        <v>123</v>
      </c>
      <c r="E7109" t="s">
        <v>154</v>
      </c>
      <c r="F7109" t="s">
        <v>20243</v>
      </c>
      <c r="G7109" t="s">
        <v>299</v>
      </c>
      <c r="H7109" t="s">
        <v>151</v>
      </c>
      <c r="I7109" t="s">
        <v>136</v>
      </c>
      <c r="J7109" t="s">
        <v>137</v>
      </c>
      <c r="K7109" t="s">
        <v>138</v>
      </c>
      <c r="L7109" t="s">
        <v>20244</v>
      </c>
      <c r="M7109" t="s">
        <v>20245</v>
      </c>
      <c r="N7109">
        <v>1.714722222</v>
      </c>
      <c r="O7109">
        <v>0</v>
      </c>
      <c r="P7109">
        <v>619</v>
      </c>
      <c r="Q7109">
        <v>0</v>
      </c>
      <c r="R7109">
        <v>0</v>
      </c>
      <c r="S7109">
        <v>0</v>
      </c>
      <c r="T7109">
        <v>140</v>
      </c>
      <c r="U7109">
        <v>0</v>
      </c>
      <c r="V7109">
        <v>0</v>
      </c>
      <c r="W7109">
        <v>0</v>
      </c>
      <c r="X7109">
        <v>267.96371669679166</v>
      </c>
      <c r="Y7109">
        <v>0</v>
      </c>
      <c r="Z7109">
        <v>0</v>
      </c>
      <c r="AA7109">
        <v>0</v>
      </c>
      <c r="AB7109">
        <v>202.02928314033122</v>
      </c>
      <c r="AC7109">
        <v>0</v>
      </c>
      <c r="AD7109">
        <v>0</v>
      </c>
      <c r="AE7109">
        <v>469.99299983712285</v>
      </c>
    </row>
    <row r="7110" spans="1:31" x14ac:dyDescent="0.25">
      <c r="A7110">
        <v>2355148</v>
      </c>
      <c r="B7110">
        <v>1</v>
      </c>
      <c r="C7110" t="s">
        <v>80</v>
      </c>
      <c r="D7110" t="s">
        <v>110</v>
      </c>
      <c r="E7110" t="s">
        <v>148</v>
      </c>
      <c r="F7110" t="s">
        <v>20246</v>
      </c>
      <c r="G7110" t="s">
        <v>160</v>
      </c>
      <c r="H7110" t="s">
        <v>151</v>
      </c>
      <c r="I7110" t="s">
        <v>136</v>
      </c>
      <c r="J7110" t="s">
        <v>137</v>
      </c>
      <c r="K7110" t="s">
        <v>138</v>
      </c>
      <c r="L7110" t="s">
        <v>20247</v>
      </c>
      <c r="M7110" t="s">
        <v>20248</v>
      </c>
      <c r="N7110">
        <v>6.3647222220000002</v>
      </c>
      <c r="O7110">
        <v>0</v>
      </c>
      <c r="P7110">
        <v>1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2.0081495524646398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2.0081495524646398</v>
      </c>
    </row>
    <row r="7111" spans="1:31" x14ac:dyDescent="0.25">
      <c r="A7111">
        <v>2355150</v>
      </c>
      <c r="B7111">
        <v>1</v>
      </c>
      <c r="C7111" t="s">
        <v>80</v>
      </c>
      <c r="D7111" t="s">
        <v>100</v>
      </c>
      <c r="E7111" t="s">
        <v>132</v>
      </c>
      <c r="F7111" t="s">
        <v>2093</v>
      </c>
      <c r="G7111" t="s">
        <v>168</v>
      </c>
      <c r="H7111" t="s">
        <v>135</v>
      </c>
      <c r="I7111" t="s">
        <v>136</v>
      </c>
      <c r="J7111" t="s">
        <v>137</v>
      </c>
      <c r="K7111" t="s">
        <v>138</v>
      </c>
      <c r="L7111" t="s">
        <v>20249</v>
      </c>
      <c r="M7111" t="s">
        <v>20250</v>
      </c>
      <c r="N7111">
        <v>0.45361111100000001</v>
      </c>
      <c r="O7111">
        <v>0</v>
      </c>
      <c r="P7111">
        <v>919</v>
      </c>
      <c r="Q7111">
        <v>0</v>
      </c>
      <c r="R7111">
        <v>127</v>
      </c>
      <c r="S7111">
        <v>0</v>
      </c>
      <c r="T7111">
        <v>108</v>
      </c>
      <c r="U7111">
        <v>0</v>
      </c>
      <c r="V7111">
        <v>0</v>
      </c>
      <c r="W7111">
        <v>0</v>
      </c>
      <c r="X7111">
        <v>216.38488804294042</v>
      </c>
      <c r="Y7111">
        <v>0</v>
      </c>
      <c r="Z7111">
        <v>78.355064569305114</v>
      </c>
      <c r="AA7111">
        <v>0</v>
      </c>
      <c r="AB7111">
        <v>49.027260291299797</v>
      </c>
      <c r="AC7111">
        <v>0</v>
      </c>
      <c r="AD7111">
        <v>0</v>
      </c>
      <c r="AE7111">
        <v>343.76721290354533</v>
      </c>
    </row>
    <row r="7112" spans="1:31" x14ac:dyDescent="0.25">
      <c r="A7112">
        <v>2355151</v>
      </c>
      <c r="B7112">
        <v>1</v>
      </c>
      <c r="C7112" t="s">
        <v>80</v>
      </c>
      <c r="D7112" t="s">
        <v>98</v>
      </c>
      <c r="E7112" t="s">
        <v>148</v>
      </c>
      <c r="F7112" t="s">
        <v>20251</v>
      </c>
      <c r="G7112" t="s">
        <v>160</v>
      </c>
      <c r="H7112" t="s">
        <v>151</v>
      </c>
      <c r="I7112" t="s">
        <v>136</v>
      </c>
      <c r="J7112" t="s">
        <v>137</v>
      </c>
      <c r="K7112" t="s">
        <v>138</v>
      </c>
      <c r="L7112" t="s">
        <v>20252</v>
      </c>
      <c r="M7112" t="s">
        <v>20253</v>
      </c>
      <c r="N7112">
        <v>2.1958333329999999</v>
      </c>
      <c r="O7112">
        <v>0</v>
      </c>
      <c r="P7112">
        <v>1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0.78290530569937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0.78290530569937</v>
      </c>
    </row>
    <row r="7113" spans="1:31" x14ac:dyDescent="0.25">
      <c r="A7113">
        <v>2355152</v>
      </c>
      <c r="B7113">
        <v>1</v>
      </c>
      <c r="C7113" t="s">
        <v>80</v>
      </c>
      <c r="D7113" t="s">
        <v>85</v>
      </c>
      <c r="E7113" t="s">
        <v>148</v>
      </c>
      <c r="F7113" t="s">
        <v>20254</v>
      </c>
      <c r="G7113" t="s">
        <v>160</v>
      </c>
      <c r="H7113" t="s">
        <v>151</v>
      </c>
      <c r="I7113" t="s">
        <v>136</v>
      </c>
      <c r="J7113" t="s">
        <v>137</v>
      </c>
      <c r="K7113" t="s">
        <v>138</v>
      </c>
      <c r="L7113" t="s">
        <v>20255</v>
      </c>
      <c r="M7113" t="s">
        <v>20256</v>
      </c>
      <c r="N7113">
        <v>6.1005555549999997</v>
      </c>
      <c r="O7113">
        <v>0</v>
      </c>
      <c r="P7113">
        <v>17</v>
      </c>
      <c r="Q7113">
        <v>0</v>
      </c>
      <c r="R7113">
        <v>0</v>
      </c>
      <c r="S7113">
        <v>0</v>
      </c>
      <c r="T7113">
        <v>1</v>
      </c>
      <c r="U7113">
        <v>0</v>
      </c>
      <c r="V7113">
        <v>0</v>
      </c>
      <c r="W7113">
        <v>0</v>
      </c>
      <c r="X7113">
        <v>42.030906053102655</v>
      </c>
      <c r="Y7113">
        <v>0</v>
      </c>
      <c r="Z7113">
        <v>0</v>
      </c>
      <c r="AA7113">
        <v>0</v>
      </c>
      <c r="AB7113">
        <v>0.83990920159568061</v>
      </c>
      <c r="AC7113">
        <v>0</v>
      </c>
      <c r="AD7113">
        <v>0</v>
      </c>
      <c r="AE7113">
        <v>42.870815254698336</v>
      </c>
    </row>
    <row r="7114" spans="1:31" x14ac:dyDescent="0.25">
      <c r="A7114">
        <v>2355155</v>
      </c>
      <c r="B7114">
        <v>1</v>
      </c>
      <c r="C7114" t="s">
        <v>81</v>
      </c>
      <c r="D7114" t="s">
        <v>112</v>
      </c>
      <c r="E7114" t="s">
        <v>148</v>
      </c>
      <c r="F7114" t="s">
        <v>20257</v>
      </c>
      <c r="G7114" t="s">
        <v>160</v>
      </c>
      <c r="H7114" t="s">
        <v>151</v>
      </c>
      <c r="I7114" t="s">
        <v>136</v>
      </c>
      <c r="J7114" t="s">
        <v>137</v>
      </c>
      <c r="K7114" t="s">
        <v>138</v>
      </c>
      <c r="L7114" t="s">
        <v>20258</v>
      </c>
      <c r="M7114" t="s">
        <v>20259</v>
      </c>
      <c r="N7114">
        <v>5.6216666660000003</v>
      </c>
      <c r="O7114">
        <v>0</v>
      </c>
      <c r="P7114">
        <v>1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1.0325076796051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1.0325076796051</v>
      </c>
    </row>
    <row r="7115" spans="1:31" x14ac:dyDescent="0.25">
      <c r="A7115">
        <v>2355157</v>
      </c>
      <c r="B7115">
        <v>1</v>
      </c>
      <c r="C7115" t="s">
        <v>81</v>
      </c>
      <c r="D7115" t="s">
        <v>113</v>
      </c>
      <c r="E7115" t="s">
        <v>132</v>
      </c>
      <c r="F7115" t="s">
        <v>2030</v>
      </c>
      <c r="G7115" t="s">
        <v>168</v>
      </c>
      <c r="H7115" t="s">
        <v>135</v>
      </c>
      <c r="I7115" t="s">
        <v>136</v>
      </c>
      <c r="J7115" t="s">
        <v>137</v>
      </c>
      <c r="K7115" t="s">
        <v>138</v>
      </c>
      <c r="L7115" t="s">
        <v>20260</v>
      </c>
      <c r="M7115" t="s">
        <v>20261</v>
      </c>
      <c r="N7115">
        <v>0.32500000000000001</v>
      </c>
      <c r="O7115">
        <v>0</v>
      </c>
      <c r="P7115">
        <v>1338</v>
      </c>
      <c r="Q7115">
        <v>0</v>
      </c>
      <c r="R7115">
        <v>3</v>
      </c>
      <c r="S7115">
        <v>0</v>
      </c>
      <c r="T7115">
        <v>88</v>
      </c>
      <c r="U7115">
        <v>0</v>
      </c>
      <c r="V7115">
        <v>0</v>
      </c>
      <c r="W7115">
        <v>0</v>
      </c>
      <c r="X7115">
        <v>101.11196086478702</v>
      </c>
      <c r="Y7115">
        <v>0</v>
      </c>
      <c r="Z7115">
        <v>4.4834239223658333E-2</v>
      </c>
      <c r="AA7115">
        <v>0</v>
      </c>
      <c r="AB7115">
        <v>25.292116478583257</v>
      </c>
      <c r="AC7115">
        <v>0</v>
      </c>
      <c r="AD7115">
        <v>0</v>
      </c>
      <c r="AE7115">
        <v>126.44891158259394</v>
      </c>
    </row>
    <row r="7116" spans="1:31" x14ac:dyDescent="0.25">
      <c r="A7116">
        <v>2355158</v>
      </c>
      <c r="B7116">
        <v>1</v>
      </c>
      <c r="C7116" t="s">
        <v>80</v>
      </c>
      <c r="D7116" t="s">
        <v>105</v>
      </c>
      <c r="E7116" t="s">
        <v>320</v>
      </c>
      <c r="F7116" t="s">
        <v>20262</v>
      </c>
      <c r="G7116" t="s">
        <v>244</v>
      </c>
      <c r="H7116" t="s">
        <v>135</v>
      </c>
      <c r="I7116" t="s">
        <v>136</v>
      </c>
      <c r="J7116" t="s">
        <v>137</v>
      </c>
      <c r="K7116" t="s">
        <v>245</v>
      </c>
      <c r="L7116" t="s">
        <v>20263</v>
      </c>
      <c r="M7116" t="s">
        <v>20264</v>
      </c>
      <c r="N7116">
        <v>2.2038888879999998</v>
      </c>
      <c r="O7116">
        <v>0</v>
      </c>
      <c r="P7116">
        <v>8562</v>
      </c>
      <c r="Q7116">
        <v>0</v>
      </c>
      <c r="R7116">
        <v>1</v>
      </c>
      <c r="S7116">
        <v>0</v>
      </c>
      <c r="T7116">
        <v>538</v>
      </c>
      <c r="U7116">
        <v>0</v>
      </c>
      <c r="V7116">
        <v>0</v>
      </c>
      <c r="W7116">
        <v>0</v>
      </c>
      <c r="X7116">
        <v>7757.3308313468806</v>
      </c>
      <c r="Y7116">
        <v>0</v>
      </c>
      <c r="Z7116">
        <v>3.1821760250666804</v>
      </c>
      <c r="AA7116">
        <v>0</v>
      </c>
      <c r="AB7116">
        <v>2228.4001952270805</v>
      </c>
      <c r="AC7116">
        <v>0</v>
      </c>
      <c r="AD7116">
        <v>0</v>
      </c>
      <c r="AE7116">
        <v>9988.9132025990275</v>
      </c>
    </row>
    <row r="7117" spans="1:31" x14ac:dyDescent="0.25">
      <c r="A7117">
        <v>2355160</v>
      </c>
      <c r="B7117">
        <v>1</v>
      </c>
      <c r="C7117" t="s">
        <v>81</v>
      </c>
      <c r="D7117" t="s">
        <v>119</v>
      </c>
      <c r="E7117" t="s">
        <v>171</v>
      </c>
      <c r="F7117" t="s">
        <v>891</v>
      </c>
      <c r="G7117" t="s">
        <v>168</v>
      </c>
      <c r="H7117" t="s">
        <v>135</v>
      </c>
      <c r="I7117" t="s">
        <v>653</v>
      </c>
      <c r="J7117" t="s">
        <v>137</v>
      </c>
      <c r="K7117" t="s">
        <v>138</v>
      </c>
      <c r="L7117" t="s">
        <v>20265</v>
      </c>
      <c r="M7117" t="s">
        <v>20266</v>
      </c>
      <c r="N7117">
        <v>3.0555555000000002E-2</v>
      </c>
      <c r="O7117">
        <v>0</v>
      </c>
      <c r="P7117">
        <v>1653</v>
      </c>
      <c r="Q7117">
        <v>107</v>
      </c>
      <c r="R7117">
        <v>385</v>
      </c>
      <c r="S7117">
        <v>13</v>
      </c>
      <c r="T7117">
        <v>94</v>
      </c>
      <c r="U7117">
        <v>0</v>
      </c>
      <c r="V7117">
        <v>0</v>
      </c>
      <c r="W7117">
        <v>0</v>
      </c>
      <c r="X7117">
        <v>7.88808641653047</v>
      </c>
      <c r="Y7117">
        <v>35.177644938833026</v>
      </c>
      <c r="Z7117">
        <v>64.165737858118618</v>
      </c>
      <c r="AA7117">
        <v>2.4395042195070245</v>
      </c>
      <c r="AB7117">
        <v>2.1730880898719973</v>
      </c>
      <c r="AC7117">
        <v>0</v>
      </c>
      <c r="AD7117">
        <v>0</v>
      </c>
      <c r="AE7117">
        <v>111.84406152286114</v>
      </c>
    </row>
    <row r="7118" spans="1:31" x14ac:dyDescent="0.25">
      <c r="A7118">
        <v>2355161</v>
      </c>
      <c r="B7118">
        <v>1</v>
      </c>
      <c r="C7118" t="s">
        <v>81</v>
      </c>
      <c r="D7118" t="s">
        <v>120</v>
      </c>
      <c r="E7118" t="s">
        <v>154</v>
      </c>
      <c r="F7118" t="s">
        <v>20267</v>
      </c>
      <c r="G7118" t="s">
        <v>1041</v>
      </c>
      <c r="H7118" t="s">
        <v>151</v>
      </c>
      <c r="I7118" t="s">
        <v>136</v>
      </c>
      <c r="J7118" t="s">
        <v>137</v>
      </c>
      <c r="K7118" t="s">
        <v>138</v>
      </c>
      <c r="L7118" t="s">
        <v>20268</v>
      </c>
      <c r="M7118" t="s">
        <v>20269</v>
      </c>
      <c r="N7118">
        <v>4.9633333329999996</v>
      </c>
      <c r="O7118">
        <v>0</v>
      </c>
      <c r="P7118">
        <v>0</v>
      </c>
      <c r="Q7118">
        <v>0</v>
      </c>
      <c r="R7118">
        <v>7</v>
      </c>
      <c r="S7118">
        <v>0</v>
      </c>
      <c r="T7118">
        <v>1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242.64936993339228</v>
      </c>
      <c r="AA7118">
        <v>0</v>
      </c>
      <c r="AB7118">
        <v>116.63356025450612</v>
      </c>
      <c r="AC7118">
        <v>0</v>
      </c>
      <c r="AD7118">
        <v>0</v>
      </c>
      <c r="AE7118">
        <v>359.28293018789839</v>
      </c>
    </row>
    <row r="7119" spans="1:31" x14ac:dyDescent="0.25">
      <c r="A7119">
        <v>2355164</v>
      </c>
      <c r="B7119">
        <v>1</v>
      </c>
      <c r="C7119" t="s">
        <v>80</v>
      </c>
      <c r="D7119" t="s">
        <v>93</v>
      </c>
      <c r="E7119" t="s">
        <v>225</v>
      </c>
      <c r="F7119" t="s">
        <v>20270</v>
      </c>
      <c r="G7119" t="s">
        <v>219</v>
      </c>
      <c r="H7119" t="s">
        <v>151</v>
      </c>
      <c r="I7119" t="s">
        <v>136</v>
      </c>
      <c r="J7119" t="s">
        <v>137</v>
      </c>
      <c r="K7119" t="s">
        <v>138</v>
      </c>
      <c r="L7119" t="s">
        <v>20268</v>
      </c>
      <c r="M7119" t="s">
        <v>20271</v>
      </c>
      <c r="N7119">
        <v>0.97916666600000002</v>
      </c>
      <c r="O7119">
        <v>0</v>
      </c>
      <c r="P7119">
        <v>4</v>
      </c>
      <c r="Q7119">
        <v>0</v>
      </c>
      <c r="R7119">
        <v>4</v>
      </c>
      <c r="S7119">
        <v>0</v>
      </c>
      <c r="T7119">
        <v>9</v>
      </c>
      <c r="U7119">
        <v>0</v>
      </c>
      <c r="V7119">
        <v>0</v>
      </c>
      <c r="W7119">
        <v>0</v>
      </c>
      <c r="X7119">
        <v>6.077815954849906</v>
      </c>
      <c r="Y7119">
        <v>0</v>
      </c>
      <c r="Z7119">
        <v>18.263188248144566</v>
      </c>
      <c r="AA7119">
        <v>0</v>
      </c>
      <c r="AB7119">
        <v>0.75619989094558748</v>
      </c>
      <c r="AC7119">
        <v>0</v>
      </c>
      <c r="AD7119">
        <v>0</v>
      </c>
      <c r="AE7119">
        <v>25.097204093940061</v>
      </c>
    </row>
    <row r="7120" spans="1:31" x14ac:dyDescent="0.25">
      <c r="A7120">
        <v>2355166</v>
      </c>
      <c r="B7120">
        <v>1</v>
      </c>
      <c r="C7120" t="s">
        <v>81</v>
      </c>
      <c r="D7120" t="s">
        <v>117</v>
      </c>
      <c r="E7120" t="s">
        <v>132</v>
      </c>
      <c r="F7120" t="s">
        <v>20272</v>
      </c>
      <c r="G7120" t="s">
        <v>168</v>
      </c>
      <c r="H7120" t="s">
        <v>135</v>
      </c>
      <c r="I7120" t="s">
        <v>136</v>
      </c>
      <c r="J7120" t="s">
        <v>137</v>
      </c>
      <c r="K7120" t="s">
        <v>138</v>
      </c>
      <c r="L7120" t="s">
        <v>20273</v>
      </c>
      <c r="M7120" t="s">
        <v>20274</v>
      </c>
      <c r="N7120">
        <v>0.51138888800000004</v>
      </c>
      <c r="O7120">
        <v>0</v>
      </c>
      <c r="P7120">
        <v>265</v>
      </c>
      <c r="Q7120">
        <v>0</v>
      </c>
      <c r="R7120">
        <v>0</v>
      </c>
      <c r="S7120">
        <v>0</v>
      </c>
      <c r="T7120">
        <v>7</v>
      </c>
      <c r="U7120">
        <v>0</v>
      </c>
      <c r="V7120">
        <v>0</v>
      </c>
      <c r="W7120">
        <v>0</v>
      </c>
      <c r="X7120">
        <v>19.607682039355893</v>
      </c>
      <c r="Y7120">
        <v>0</v>
      </c>
      <c r="Z7120">
        <v>0</v>
      </c>
      <c r="AA7120">
        <v>0</v>
      </c>
      <c r="AB7120">
        <v>1.0707732826041931</v>
      </c>
      <c r="AC7120">
        <v>0</v>
      </c>
      <c r="AD7120">
        <v>0</v>
      </c>
      <c r="AE7120">
        <v>20.678455321960087</v>
      </c>
    </row>
    <row r="7121" spans="1:31" x14ac:dyDescent="0.25">
      <c r="A7121">
        <v>2355168</v>
      </c>
      <c r="B7121">
        <v>1</v>
      </c>
      <c r="C7121" t="s">
        <v>80</v>
      </c>
      <c r="D7121" t="s">
        <v>82</v>
      </c>
      <c r="E7121" t="s">
        <v>148</v>
      </c>
      <c r="F7121" t="s">
        <v>20275</v>
      </c>
      <c r="G7121" t="s">
        <v>160</v>
      </c>
      <c r="H7121" t="s">
        <v>151</v>
      </c>
      <c r="I7121" t="s">
        <v>136</v>
      </c>
      <c r="J7121" t="s">
        <v>137</v>
      </c>
      <c r="K7121" t="s">
        <v>138</v>
      </c>
      <c r="L7121" t="s">
        <v>20276</v>
      </c>
      <c r="M7121" t="s">
        <v>20277</v>
      </c>
      <c r="N7121">
        <v>1.293055555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1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0.30583711980794165</v>
      </c>
      <c r="AC7121">
        <v>0</v>
      </c>
      <c r="AD7121">
        <v>0</v>
      </c>
      <c r="AE7121">
        <v>0.30583711980794165</v>
      </c>
    </row>
    <row r="7122" spans="1:31" x14ac:dyDescent="0.25">
      <c r="A7122">
        <v>2355173</v>
      </c>
      <c r="B7122">
        <v>1</v>
      </c>
      <c r="C7122" t="s">
        <v>81</v>
      </c>
      <c r="D7122" t="s">
        <v>120</v>
      </c>
      <c r="E7122" t="s">
        <v>171</v>
      </c>
      <c r="F7122" t="s">
        <v>20278</v>
      </c>
      <c r="G7122" t="s">
        <v>168</v>
      </c>
      <c r="H7122" t="s">
        <v>135</v>
      </c>
      <c r="I7122" t="s">
        <v>136</v>
      </c>
      <c r="J7122" t="s">
        <v>137</v>
      </c>
      <c r="K7122" t="s">
        <v>138</v>
      </c>
      <c r="L7122" t="s">
        <v>20279</v>
      </c>
      <c r="M7122" t="s">
        <v>20280</v>
      </c>
      <c r="N7122">
        <v>1.041111111</v>
      </c>
      <c r="O7122">
        <v>0</v>
      </c>
      <c r="P7122">
        <v>623</v>
      </c>
      <c r="Q7122">
        <v>8</v>
      </c>
      <c r="R7122">
        <v>12</v>
      </c>
      <c r="S7122">
        <v>3</v>
      </c>
      <c r="T7122">
        <v>70</v>
      </c>
      <c r="U7122">
        <v>2</v>
      </c>
      <c r="V7122">
        <v>0</v>
      </c>
      <c r="W7122">
        <v>0</v>
      </c>
      <c r="X7122">
        <v>166.73697597168146</v>
      </c>
      <c r="Y7122">
        <v>32.683063019005445</v>
      </c>
      <c r="Z7122">
        <v>39.391636920428333</v>
      </c>
      <c r="AA7122">
        <v>11.58891522557264</v>
      </c>
      <c r="AB7122">
        <v>127.98338061750691</v>
      </c>
      <c r="AC7122">
        <v>274.57337257250691</v>
      </c>
      <c r="AD7122">
        <v>0</v>
      </c>
      <c r="AE7122">
        <v>652.95734432670179</v>
      </c>
    </row>
    <row r="7123" spans="1:31" x14ac:dyDescent="0.25">
      <c r="A7123">
        <v>2355174</v>
      </c>
      <c r="B7123">
        <v>1</v>
      </c>
      <c r="C7123" t="s">
        <v>80</v>
      </c>
      <c r="D7123" t="s">
        <v>93</v>
      </c>
      <c r="E7123" t="s">
        <v>166</v>
      </c>
      <c r="F7123" t="s">
        <v>20281</v>
      </c>
      <c r="G7123" t="s">
        <v>244</v>
      </c>
      <c r="H7123" t="s">
        <v>135</v>
      </c>
      <c r="I7123" t="s">
        <v>136</v>
      </c>
      <c r="J7123" t="s">
        <v>137</v>
      </c>
      <c r="K7123" t="s">
        <v>245</v>
      </c>
      <c r="L7123" t="s">
        <v>20282</v>
      </c>
      <c r="M7123" t="s">
        <v>20283</v>
      </c>
      <c r="N7123">
        <v>4.34</v>
      </c>
      <c r="O7123">
        <v>0</v>
      </c>
      <c r="P7123">
        <v>424</v>
      </c>
      <c r="Q7123">
        <v>43</v>
      </c>
      <c r="R7123">
        <v>22</v>
      </c>
      <c r="S7123">
        <v>10</v>
      </c>
      <c r="T7123">
        <v>77</v>
      </c>
      <c r="U7123">
        <v>0</v>
      </c>
      <c r="V7123">
        <v>0</v>
      </c>
      <c r="W7123">
        <v>0</v>
      </c>
      <c r="X7123">
        <v>488.06634601250164</v>
      </c>
      <c r="Y7123">
        <v>2228.6123074246939</v>
      </c>
      <c r="Z7123">
        <v>567.64620111704835</v>
      </c>
      <c r="AA7123">
        <v>387.27063579823971</v>
      </c>
      <c r="AB7123">
        <v>843.38305018269716</v>
      </c>
      <c r="AC7123">
        <v>0</v>
      </c>
      <c r="AD7123">
        <v>0</v>
      </c>
      <c r="AE7123">
        <v>4514.9785405351804</v>
      </c>
    </row>
    <row r="7124" spans="1:31" x14ac:dyDescent="0.25">
      <c r="A7124">
        <v>2355188</v>
      </c>
      <c r="B7124">
        <v>1</v>
      </c>
      <c r="C7124" t="s">
        <v>81</v>
      </c>
      <c r="D7124" t="s">
        <v>127</v>
      </c>
      <c r="E7124" t="s">
        <v>171</v>
      </c>
      <c r="F7124" t="s">
        <v>20284</v>
      </c>
      <c r="G7124" t="s">
        <v>168</v>
      </c>
      <c r="H7124" t="s">
        <v>135</v>
      </c>
      <c r="I7124" t="s">
        <v>136</v>
      </c>
      <c r="J7124" t="s">
        <v>137</v>
      </c>
      <c r="K7124" t="s">
        <v>138</v>
      </c>
      <c r="L7124" t="s">
        <v>20285</v>
      </c>
      <c r="M7124" t="s">
        <v>20286</v>
      </c>
      <c r="N7124">
        <v>1.1002777770000001</v>
      </c>
      <c r="O7124">
        <v>1</v>
      </c>
      <c r="P7124">
        <v>130</v>
      </c>
      <c r="Q7124">
        <v>38</v>
      </c>
      <c r="R7124">
        <v>25</v>
      </c>
      <c r="S7124">
        <v>9</v>
      </c>
      <c r="T7124">
        <v>12</v>
      </c>
      <c r="U7124">
        <v>0</v>
      </c>
      <c r="V7124">
        <v>0</v>
      </c>
      <c r="W7124">
        <v>0.54520854665909912</v>
      </c>
      <c r="X7124">
        <v>32.332432803057173</v>
      </c>
      <c r="Y7124">
        <v>115.46451483495719</v>
      </c>
      <c r="Z7124">
        <v>77.81973308357928</v>
      </c>
      <c r="AA7124">
        <v>76.995480273348036</v>
      </c>
      <c r="AB7124">
        <v>9.8782132890208363</v>
      </c>
      <c r="AC7124">
        <v>0</v>
      </c>
      <c r="AD7124">
        <v>0</v>
      </c>
      <c r="AE7124">
        <v>313.03558283062159</v>
      </c>
    </row>
    <row r="7125" spans="1:31" x14ac:dyDescent="0.25">
      <c r="A7125">
        <v>2355190</v>
      </c>
      <c r="B7125">
        <v>1</v>
      </c>
      <c r="C7125" t="s">
        <v>81</v>
      </c>
      <c r="D7125" t="s">
        <v>112</v>
      </c>
      <c r="E7125" t="s">
        <v>132</v>
      </c>
      <c r="F7125" t="s">
        <v>20287</v>
      </c>
      <c r="G7125" t="s">
        <v>252</v>
      </c>
      <c r="H7125" t="s">
        <v>135</v>
      </c>
      <c r="I7125" t="s">
        <v>136</v>
      </c>
      <c r="J7125" t="s">
        <v>137</v>
      </c>
      <c r="K7125" t="s">
        <v>245</v>
      </c>
      <c r="L7125" t="s">
        <v>20288</v>
      </c>
      <c r="M7125" t="s">
        <v>20289</v>
      </c>
      <c r="N7125">
        <v>8.2725000000000009</v>
      </c>
      <c r="O7125">
        <v>0</v>
      </c>
      <c r="P7125">
        <v>453</v>
      </c>
      <c r="Q7125">
        <v>0</v>
      </c>
      <c r="R7125">
        <v>1</v>
      </c>
      <c r="S7125">
        <v>0</v>
      </c>
      <c r="T7125">
        <v>52</v>
      </c>
      <c r="U7125">
        <v>0</v>
      </c>
      <c r="V7125">
        <v>0</v>
      </c>
      <c r="W7125">
        <v>0</v>
      </c>
      <c r="X7125">
        <v>431.14200799758811</v>
      </c>
      <c r="Y7125">
        <v>0</v>
      </c>
      <c r="Z7125">
        <v>1.4788940677060318</v>
      </c>
      <c r="AA7125">
        <v>0</v>
      </c>
      <c r="AB7125">
        <v>173.30809737550911</v>
      </c>
      <c r="AC7125">
        <v>0</v>
      </c>
      <c r="AD7125">
        <v>0</v>
      </c>
      <c r="AE7125">
        <v>605.9289994408033</v>
      </c>
    </row>
    <row r="7126" spans="1:31" x14ac:dyDescent="0.25">
      <c r="A7126">
        <v>2355191</v>
      </c>
      <c r="B7126">
        <v>1</v>
      </c>
      <c r="C7126" t="s">
        <v>81</v>
      </c>
      <c r="D7126" t="s">
        <v>115</v>
      </c>
      <c r="E7126" t="s">
        <v>171</v>
      </c>
      <c r="F7126" t="s">
        <v>20290</v>
      </c>
      <c r="G7126" t="s">
        <v>244</v>
      </c>
      <c r="H7126" t="s">
        <v>135</v>
      </c>
      <c r="I7126" t="s">
        <v>136</v>
      </c>
      <c r="J7126" t="s">
        <v>137</v>
      </c>
      <c r="K7126" t="s">
        <v>245</v>
      </c>
      <c r="L7126" t="s">
        <v>20291</v>
      </c>
      <c r="M7126" t="s">
        <v>20292</v>
      </c>
      <c r="N7126">
        <v>1.5719444440000001</v>
      </c>
      <c r="O7126">
        <v>0</v>
      </c>
      <c r="P7126">
        <v>858</v>
      </c>
      <c r="Q7126">
        <v>0</v>
      </c>
      <c r="R7126">
        <v>0</v>
      </c>
      <c r="S7126">
        <v>0</v>
      </c>
      <c r="T7126">
        <v>218</v>
      </c>
      <c r="U7126">
        <v>0</v>
      </c>
      <c r="V7126">
        <v>0</v>
      </c>
      <c r="W7126">
        <v>0</v>
      </c>
      <c r="X7126">
        <v>198.95046357343992</v>
      </c>
      <c r="Y7126">
        <v>0</v>
      </c>
      <c r="Z7126">
        <v>0</v>
      </c>
      <c r="AA7126">
        <v>0</v>
      </c>
      <c r="AB7126">
        <v>282.58949816256074</v>
      </c>
      <c r="AC7126">
        <v>0</v>
      </c>
      <c r="AD7126">
        <v>0</v>
      </c>
      <c r="AE7126">
        <v>481.53996173600069</v>
      </c>
    </row>
    <row r="7127" spans="1:31" x14ac:dyDescent="0.25">
      <c r="A7127">
        <v>2355193</v>
      </c>
      <c r="B7127">
        <v>1</v>
      </c>
      <c r="C7127" t="s">
        <v>81</v>
      </c>
      <c r="D7127" t="s">
        <v>116</v>
      </c>
      <c r="E7127" t="s">
        <v>171</v>
      </c>
      <c r="F7127" t="s">
        <v>2289</v>
      </c>
      <c r="G7127" t="s">
        <v>252</v>
      </c>
      <c r="H7127" t="s">
        <v>135</v>
      </c>
      <c r="I7127" t="s">
        <v>136</v>
      </c>
      <c r="J7127" t="s">
        <v>137</v>
      </c>
      <c r="K7127" t="s">
        <v>245</v>
      </c>
      <c r="L7127" t="s">
        <v>20293</v>
      </c>
      <c r="M7127" t="s">
        <v>20294</v>
      </c>
      <c r="N7127">
        <v>7.0791666659999999</v>
      </c>
      <c r="O7127">
        <v>2</v>
      </c>
      <c r="P7127">
        <v>354</v>
      </c>
      <c r="Q7127">
        <v>6</v>
      </c>
      <c r="R7127">
        <v>0</v>
      </c>
      <c r="S7127">
        <v>2</v>
      </c>
      <c r="T7127">
        <v>16</v>
      </c>
      <c r="U7127">
        <v>0</v>
      </c>
      <c r="V7127">
        <v>0</v>
      </c>
      <c r="W7127">
        <v>8.1204326867626389</v>
      </c>
      <c r="X7127">
        <v>314.73219613726116</v>
      </c>
      <c r="Y7127">
        <v>1074.6840669432454</v>
      </c>
      <c r="Z7127">
        <v>0</v>
      </c>
      <c r="AA7127">
        <v>32.608532499216906</v>
      </c>
      <c r="AB7127">
        <v>96.525776301874032</v>
      </c>
      <c r="AC7127">
        <v>0</v>
      </c>
      <c r="AD7127">
        <v>0</v>
      </c>
      <c r="AE7127">
        <v>1526.6710045683599</v>
      </c>
    </row>
    <row r="7128" spans="1:31" x14ac:dyDescent="0.25">
      <c r="A7128">
        <v>2355194</v>
      </c>
      <c r="B7128">
        <v>1</v>
      </c>
      <c r="C7128" t="s">
        <v>80</v>
      </c>
      <c r="D7128" t="s">
        <v>82</v>
      </c>
      <c r="E7128" t="s">
        <v>132</v>
      </c>
      <c r="F7128" t="s">
        <v>20295</v>
      </c>
      <c r="G7128" t="s">
        <v>2141</v>
      </c>
      <c r="H7128" t="s">
        <v>135</v>
      </c>
      <c r="I7128" t="s">
        <v>136</v>
      </c>
      <c r="J7128" t="s">
        <v>137</v>
      </c>
      <c r="K7128" t="s">
        <v>138</v>
      </c>
      <c r="L7128" t="s">
        <v>20296</v>
      </c>
      <c r="M7128" t="s">
        <v>20297</v>
      </c>
      <c r="N7128">
        <v>1.1516666659999999</v>
      </c>
      <c r="O7128">
        <v>0</v>
      </c>
      <c r="P7128">
        <v>405</v>
      </c>
      <c r="Q7128">
        <v>0</v>
      </c>
      <c r="R7128">
        <v>0</v>
      </c>
      <c r="S7128">
        <v>8</v>
      </c>
      <c r="T7128">
        <v>317</v>
      </c>
      <c r="U7128">
        <v>0</v>
      </c>
      <c r="V7128">
        <v>0</v>
      </c>
      <c r="W7128">
        <v>0</v>
      </c>
      <c r="X7128">
        <v>206.7065272760822</v>
      </c>
      <c r="Y7128">
        <v>0</v>
      </c>
      <c r="Z7128">
        <v>0</v>
      </c>
      <c r="AA7128">
        <v>258.0244175753059</v>
      </c>
      <c r="AB7128">
        <v>908.98955930741761</v>
      </c>
      <c r="AC7128">
        <v>0</v>
      </c>
      <c r="AD7128">
        <v>0</v>
      </c>
      <c r="AE7128">
        <v>1373.7205041588059</v>
      </c>
    </row>
    <row r="7129" spans="1:31" x14ac:dyDescent="0.25">
      <c r="A7129">
        <v>2355196</v>
      </c>
      <c r="B7129">
        <v>1</v>
      </c>
      <c r="C7129" t="s">
        <v>80</v>
      </c>
      <c r="D7129" t="s">
        <v>110</v>
      </c>
      <c r="E7129" t="s">
        <v>154</v>
      </c>
      <c r="F7129" t="s">
        <v>20298</v>
      </c>
      <c r="G7129" t="s">
        <v>244</v>
      </c>
      <c r="H7129" t="s">
        <v>151</v>
      </c>
      <c r="I7129" t="s">
        <v>136</v>
      </c>
      <c r="J7129" t="s">
        <v>137</v>
      </c>
      <c r="K7129" t="s">
        <v>245</v>
      </c>
      <c r="L7129" t="s">
        <v>20299</v>
      </c>
      <c r="M7129" t="s">
        <v>20300</v>
      </c>
      <c r="N7129">
        <v>8.8647222219999993</v>
      </c>
      <c r="O7129">
        <v>0</v>
      </c>
      <c r="P7129">
        <v>402</v>
      </c>
      <c r="Q7129">
        <v>0</v>
      </c>
      <c r="R7129">
        <v>0</v>
      </c>
      <c r="S7129">
        <v>0</v>
      </c>
      <c r="T7129">
        <v>37</v>
      </c>
      <c r="U7129">
        <v>0</v>
      </c>
      <c r="V7129">
        <v>0</v>
      </c>
      <c r="W7129">
        <v>0</v>
      </c>
      <c r="X7129">
        <v>1492.121434980709</v>
      </c>
      <c r="Y7129">
        <v>0</v>
      </c>
      <c r="Z7129">
        <v>0</v>
      </c>
      <c r="AA7129">
        <v>0</v>
      </c>
      <c r="AB7129">
        <v>653.85975984628942</v>
      </c>
      <c r="AC7129">
        <v>0</v>
      </c>
      <c r="AD7129">
        <v>0</v>
      </c>
      <c r="AE7129">
        <v>2145.9811948269985</v>
      </c>
    </row>
    <row r="7130" spans="1:31" x14ac:dyDescent="0.25">
      <c r="A7130">
        <v>2355197</v>
      </c>
      <c r="B7130">
        <v>1</v>
      </c>
      <c r="C7130" t="s">
        <v>80</v>
      </c>
      <c r="D7130" t="s">
        <v>94</v>
      </c>
      <c r="E7130" t="s">
        <v>166</v>
      </c>
      <c r="F7130" t="s">
        <v>20301</v>
      </c>
      <c r="G7130" t="s">
        <v>244</v>
      </c>
      <c r="H7130" t="s">
        <v>135</v>
      </c>
      <c r="I7130" t="s">
        <v>136</v>
      </c>
      <c r="J7130" t="s">
        <v>137</v>
      </c>
      <c r="K7130" t="s">
        <v>245</v>
      </c>
      <c r="L7130" t="s">
        <v>20302</v>
      </c>
      <c r="M7130" t="s">
        <v>20303</v>
      </c>
      <c r="N7130">
        <v>6.8849999999999998</v>
      </c>
      <c r="O7130">
        <v>5</v>
      </c>
      <c r="P7130">
        <v>362</v>
      </c>
      <c r="Q7130">
        <v>15</v>
      </c>
      <c r="R7130">
        <v>16</v>
      </c>
      <c r="S7130">
        <v>5</v>
      </c>
      <c r="T7130">
        <v>30</v>
      </c>
      <c r="U7130">
        <v>0</v>
      </c>
      <c r="V7130">
        <v>0</v>
      </c>
      <c r="W7130">
        <v>42.9536771402908</v>
      </c>
      <c r="X7130">
        <v>354.97794989587777</v>
      </c>
      <c r="Y7130">
        <v>496.26713662158886</v>
      </c>
      <c r="Z7130">
        <v>193.22813798777318</v>
      </c>
      <c r="AA7130">
        <v>82.142486040160776</v>
      </c>
      <c r="AB7130">
        <v>103.04878316729717</v>
      </c>
      <c r="AC7130">
        <v>0</v>
      </c>
      <c r="AD7130">
        <v>0</v>
      </c>
      <c r="AE7130">
        <v>1272.6181708529884</v>
      </c>
    </row>
    <row r="7131" spans="1:31" x14ac:dyDescent="0.25">
      <c r="A7131">
        <v>2355198</v>
      </c>
      <c r="B7131">
        <v>1</v>
      </c>
      <c r="C7131" t="s">
        <v>81</v>
      </c>
      <c r="D7131" t="s">
        <v>123</v>
      </c>
      <c r="E7131" t="s">
        <v>166</v>
      </c>
      <c r="F7131" t="s">
        <v>20304</v>
      </c>
      <c r="G7131" t="s">
        <v>168</v>
      </c>
      <c r="H7131" t="s">
        <v>135</v>
      </c>
      <c r="I7131" t="s">
        <v>136</v>
      </c>
      <c r="J7131" t="s">
        <v>137</v>
      </c>
      <c r="K7131" t="s">
        <v>138</v>
      </c>
      <c r="L7131" t="s">
        <v>20305</v>
      </c>
      <c r="M7131" t="s">
        <v>20306</v>
      </c>
      <c r="N7131">
        <v>0.36111111099999998</v>
      </c>
      <c r="O7131">
        <v>0</v>
      </c>
      <c r="P7131">
        <v>11</v>
      </c>
      <c r="Q7131">
        <v>0</v>
      </c>
      <c r="R7131">
        <v>38</v>
      </c>
      <c r="S7131">
        <v>15</v>
      </c>
      <c r="T7131">
        <v>413</v>
      </c>
      <c r="U7131">
        <v>14</v>
      </c>
      <c r="V7131">
        <v>14</v>
      </c>
      <c r="W7131">
        <v>0</v>
      </c>
      <c r="X7131">
        <v>1.6033584063036947</v>
      </c>
      <c r="Y7131">
        <v>0</v>
      </c>
      <c r="Z7131">
        <v>14.550727955178996</v>
      </c>
      <c r="AA7131">
        <v>124.30555488440739</v>
      </c>
      <c r="AB7131">
        <v>250.5352719419148</v>
      </c>
      <c r="AC7131">
        <v>1002.1668919352425</v>
      </c>
      <c r="AD7131">
        <v>169.90686905903567</v>
      </c>
      <c r="AE7131">
        <v>1563.068674182083</v>
      </c>
    </row>
    <row r="7132" spans="1:31" x14ac:dyDescent="0.25">
      <c r="A7132">
        <v>2355199</v>
      </c>
      <c r="B7132">
        <v>1</v>
      </c>
      <c r="C7132" t="s">
        <v>80</v>
      </c>
      <c r="D7132" t="s">
        <v>106</v>
      </c>
      <c r="E7132" t="s">
        <v>132</v>
      </c>
      <c r="F7132" t="s">
        <v>20307</v>
      </c>
      <c r="G7132" t="s">
        <v>244</v>
      </c>
      <c r="H7132" t="s">
        <v>135</v>
      </c>
      <c r="I7132" t="s">
        <v>136</v>
      </c>
      <c r="J7132" t="s">
        <v>137</v>
      </c>
      <c r="K7132" t="s">
        <v>245</v>
      </c>
      <c r="L7132" t="s">
        <v>20308</v>
      </c>
      <c r="M7132" t="s">
        <v>20309</v>
      </c>
      <c r="N7132">
        <v>7.4497222220000001</v>
      </c>
      <c r="O7132">
        <v>0</v>
      </c>
      <c r="P7132">
        <v>87</v>
      </c>
      <c r="Q7132">
        <v>0</v>
      </c>
      <c r="R7132">
        <v>5</v>
      </c>
      <c r="S7132">
        <v>0</v>
      </c>
      <c r="T7132">
        <v>6</v>
      </c>
      <c r="U7132">
        <v>0</v>
      </c>
      <c r="V7132">
        <v>0</v>
      </c>
      <c r="W7132">
        <v>0</v>
      </c>
      <c r="X7132">
        <v>304.13834676945731</v>
      </c>
      <c r="Y7132">
        <v>0</v>
      </c>
      <c r="Z7132">
        <v>76.094515597419175</v>
      </c>
      <c r="AA7132">
        <v>0</v>
      </c>
      <c r="AB7132">
        <v>195.31009466960896</v>
      </c>
      <c r="AC7132">
        <v>0</v>
      </c>
      <c r="AD7132">
        <v>0</v>
      </c>
      <c r="AE7132">
        <v>575.5429570364854</v>
      </c>
    </row>
    <row r="7133" spans="1:31" x14ac:dyDescent="0.25">
      <c r="A7133">
        <v>2355200</v>
      </c>
      <c r="B7133">
        <v>1</v>
      </c>
      <c r="C7133" t="s">
        <v>80</v>
      </c>
      <c r="D7133" t="s">
        <v>94</v>
      </c>
      <c r="E7133" t="s">
        <v>166</v>
      </c>
      <c r="F7133" t="s">
        <v>20310</v>
      </c>
      <c r="G7133" t="s">
        <v>244</v>
      </c>
      <c r="H7133" t="s">
        <v>135</v>
      </c>
      <c r="I7133" t="s">
        <v>136</v>
      </c>
      <c r="J7133" t="s">
        <v>137</v>
      </c>
      <c r="K7133" t="s">
        <v>245</v>
      </c>
      <c r="L7133" t="s">
        <v>20311</v>
      </c>
      <c r="M7133" t="s">
        <v>20312</v>
      </c>
      <c r="N7133">
        <v>6.3224999999999998</v>
      </c>
      <c r="O7133">
        <v>0</v>
      </c>
      <c r="P7133">
        <v>222</v>
      </c>
      <c r="Q7133">
        <v>25</v>
      </c>
      <c r="R7133">
        <v>6</v>
      </c>
      <c r="S7133">
        <v>7</v>
      </c>
      <c r="T7133">
        <v>25</v>
      </c>
      <c r="U7133">
        <v>0</v>
      </c>
      <c r="V7133">
        <v>0</v>
      </c>
      <c r="W7133">
        <v>0</v>
      </c>
      <c r="X7133">
        <v>236.24992362695946</v>
      </c>
      <c r="Y7133">
        <v>390.74021386010247</v>
      </c>
      <c r="Z7133">
        <v>49.91151322299558</v>
      </c>
      <c r="AA7133">
        <v>363.11008621805962</v>
      </c>
      <c r="AB7133">
        <v>106.01713296981187</v>
      </c>
      <c r="AC7133">
        <v>0</v>
      </c>
      <c r="AD7133">
        <v>0</v>
      </c>
      <c r="AE7133">
        <v>1146.0288698979291</v>
      </c>
    </row>
    <row r="7134" spans="1:31" x14ac:dyDescent="0.25">
      <c r="A7134">
        <v>2355202</v>
      </c>
      <c r="B7134">
        <v>1</v>
      </c>
      <c r="C7134" t="s">
        <v>80</v>
      </c>
      <c r="D7134" t="s">
        <v>92</v>
      </c>
      <c r="E7134" t="s">
        <v>148</v>
      </c>
      <c r="F7134" t="s">
        <v>20313</v>
      </c>
      <c r="G7134" t="s">
        <v>240</v>
      </c>
      <c r="H7134" t="s">
        <v>151</v>
      </c>
      <c r="I7134" t="s">
        <v>136</v>
      </c>
      <c r="J7134" t="s">
        <v>137</v>
      </c>
      <c r="K7134" t="s">
        <v>138</v>
      </c>
      <c r="L7134" t="s">
        <v>20314</v>
      </c>
      <c r="M7134" t="s">
        <v>20315</v>
      </c>
      <c r="N7134">
        <v>2.6569444440000001</v>
      </c>
      <c r="O7134">
        <v>0</v>
      </c>
      <c r="P7134">
        <v>1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0.75285084836312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0.75285084836312</v>
      </c>
    </row>
    <row r="7135" spans="1:31" x14ac:dyDescent="0.25">
      <c r="A7135">
        <v>2355203</v>
      </c>
      <c r="B7135">
        <v>1</v>
      </c>
      <c r="C7135" t="s">
        <v>80</v>
      </c>
      <c r="D7135" t="s">
        <v>110</v>
      </c>
      <c r="E7135" t="s">
        <v>225</v>
      </c>
      <c r="F7135" t="s">
        <v>20316</v>
      </c>
      <c r="G7135" t="s">
        <v>244</v>
      </c>
      <c r="H7135" t="s">
        <v>151</v>
      </c>
      <c r="I7135" t="s">
        <v>136</v>
      </c>
      <c r="J7135" t="s">
        <v>137</v>
      </c>
      <c r="K7135" t="s">
        <v>245</v>
      </c>
      <c r="L7135" t="s">
        <v>20317</v>
      </c>
      <c r="M7135" t="s">
        <v>20318</v>
      </c>
      <c r="N7135">
        <v>1.9683333329999999</v>
      </c>
      <c r="O7135">
        <v>0</v>
      </c>
      <c r="P7135">
        <v>61</v>
      </c>
      <c r="Q7135">
        <v>0</v>
      </c>
      <c r="R7135">
        <v>0</v>
      </c>
      <c r="S7135">
        <v>0</v>
      </c>
      <c r="T7135">
        <v>9</v>
      </c>
      <c r="U7135">
        <v>0</v>
      </c>
      <c r="V7135">
        <v>0</v>
      </c>
      <c r="W7135">
        <v>0</v>
      </c>
      <c r="X7135">
        <v>53.435098023887406</v>
      </c>
      <c r="Y7135">
        <v>0</v>
      </c>
      <c r="Z7135">
        <v>0</v>
      </c>
      <c r="AA7135">
        <v>0</v>
      </c>
      <c r="AB7135">
        <v>53.65678910422632</v>
      </c>
      <c r="AC7135">
        <v>0</v>
      </c>
      <c r="AD7135">
        <v>0</v>
      </c>
      <c r="AE7135">
        <v>107.09188712811373</v>
      </c>
    </row>
    <row r="7136" spans="1:31" x14ac:dyDescent="0.25">
      <c r="A7136">
        <v>2355205</v>
      </c>
      <c r="B7136">
        <v>1</v>
      </c>
      <c r="C7136" t="s">
        <v>81</v>
      </c>
      <c r="D7136" t="s">
        <v>118</v>
      </c>
      <c r="E7136" t="s">
        <v>132</v>
      </c>
      <c r="F7136" t="s">
        <v>20319</v>
      </c>
      <c r="G7136" t="s">
        <v>244</v>
      </c>
      <c r="H7136" t="s">
        <v>135</v>
      </c>
      <c r="I7136" t="s">
        <v>136</v>
      </c>
      <c r="J7136" t="s">
        <v>137</v>
      </c>
      <c r="K7136" t="s">
        <v>245</v>
      </c>
      <c r="L7136" t="s">
        <v>20320</v>
      </c>
      <c r="M7136" t="s">
        <v>20321</v>
      </c>
      <c r="N7136">
        <v>4.8333333329999997</v>
      </c>
      <c r="O7136">
        <v>0</v>
      </c>
      <c r="P7136">
        <v>1195</v>
      </c>
      <c r="Q7136">
        <v>0</v>
      </c>
      <c r="R7136">
        <v>38</v>
      </c>
      <c r="S7136">
        <v>2</v>
      </c>
      <c r="T7136">
        <v>69</v>
      </c>
      <c r="U7136">
        <v>0</v>
      </c>
      <c r="V7136">
        <v>1</v>
      </c>
      <c r="W7136">
        <v>0</v>
      </c>
      <c r="X7136">
        <v>1672.7961525979551</v>
      </c>
      <c r="Y7136">
        <v>0</v>
      </c>
      <c r="Z7136">
        <v>160.71276348487802</v>
      </c>
      <c r="AA7136">
        <v>75.976829667935704</v>
      </c>
      <c r="AB7136">
        <v>477.08662324962063</v>
      </c>
      <c r="AC7136">
        <v>0</v>
      </c>
      <c r="AD7136">
        <v>15.918953551635726</v>
      </c>
      <c r="AE7136">
        <v>2402.4913225520249</v>
      </c>
    </row>
    <row r="7137" spans="1:31" x14ac:dyDescent="0.25">
      <c r="A7137">
        <v>2355206</v>
      </c>
      <c r="B7137">
        <v>1</v>
      </c>
      <c r="C7137" t="s">
        <v>80</v>
      </c>
      <c r="D7137" t="s">
        <v>101</v>
      </c>
      <c r="E7137" t="s">
        <v>171</v>
      </c>
      <c r="F7137" t="s">
        <v>945</v>
      </c>
      <c r="G7137" t="s">
        <v>168</v>
      </c>
      <c r="H7137" t="s">
        <v>135</v>
      </c>
      <c r="I7137" t="s">
        <v>136</v>
      </c>
      <c r="J7137" t="s">
        <v>137</v>
      </c>
      <c r="K7137" t="s">
        <v>138</v>
      </c>
      <c r="L7137" t="s">
        <v>20322</v>
      </c>
      <c r="M7137" t="s">
        <v>20323</v>
      </c>
      <c r="N7137">
        <v>0.96666666599999995</v>
      </c>
      <c r="O7137">
        <v>6</v>
      </c>
      <c r="P7137">
        <v>2440</v>
      </c>
      <c r="Q7137">
        <v>2</v>
      </c>
      <c r="R7137">
        <v>75</v>
      </c>
      <c r="S7137">
        <v>22</v>
      </c>
      <c r="T7137">
        <v>253</v>
      </c>
      <c r="U7137">
        <v>1</v>
      </c>
      <c r="V7137">
        <v>1</v>
      </c>
      <c r="W7137">
        <v>3.9731687948047334</v>
      </c>
      <c r="X7137">
        <v>784.30230081192451</v>
      </c>
      <c r="Y7137">
        <v>5.3363444976033332</v>
      </c>
      <c r="Z7137">
        <v>45.793789715798468</v>
      </c>
      <c r="AA7137">
        <v>97.503817683984408</v>
      </c>
      <c r="AB7137">
        <v>512.2770785404465</v>
      </c>
      <c r="AC7137">
        <v>61.731400747246902</v>
      </c>
      <c r="AD7137">
        <v>0.79737131726787114</v>
      </c>
      <c r="AE7137">
        <v>1511.7152721090765</v>
      </c>
    </row>
    <row r="7138" spans="1:31" x14ac:dyDescent="0.25">
      <c r="A7138">
        <v>2355208</v>
      </c>
      <c r="B7138">
        <v>1</v>
      </c>
      <c r="C7138" t="s">
        <v>80</v>
      </c>
      <c r="D7138" t="s">
        <v>108</v>
      </c>
      <c r="E7138" t="s">
        <v>171</v>
      </c>
      <c r="F7138" t="s">
        <v>1025</v>
      </c>
      <c r="G7138" t="s">
        <v>244</v>
      </c>
      <c r="H7138" t="s">
        <v>135</v>
      </c>
      <c r="I7138" t="s">
        <v>136</v>
      </c>
      <c r="J7138" t="s">
        <v>137</v>
      </c>
      <c r="K7138" t="s">
        <v>245</v>
      </c>
      <c r="L7138" t="s">
        <v>20324</v>
      </c>
      <c r="M7138" t="s">
        <v>20325</v>
      </c>
      <c r="N7138">
        <v>8.1438888879999993</v>
      </c>
      <c r="O7138">
        <v>0</v>
      </c>
      <c r="P7138">
        <v>631</v>
      </c>
      <c r="Q7138">
        <v>0</v>
      </c>
      <c r="R7138">
        <v>402</v>
      </c>
      <c r="S7138">
        <v>5</v>
      </c>
      <c r="T7138">
        <v>216</v>
      </c>
      <c r="U7138">
        <v>1</v>
      </c>
      <c r="V7138">
        <v>0</v>
      </c>
      <c r="W7138">
        <v>0</v>
      </c>
      <c r="X7138">
        <v>1519.5305020997259</v>
      </c>
      <c r="Y7138">
        <v>0</v>
      </c>
      <c r="Z7138">
        <v>9246.0394620086099</v>
      </c>
      <c r="AA7138">
        <v>238.1013517619478</v>
      </c>
      <c r="AB7138">
        <v>4256.7637727223719</v>
      </c>
      <c r="AC7138">
        <v>1214.9857196020503</v>
      </c>
      <c r="AD7138">
        <v>0</v>
      </c>
      <c r="AE7138">
        <v>16475.420808194707</v>
      </c>
    </row>
    <row r="7139" spans="1:31" x14ac:dyDescent="0.25">
      <c r="A7139">
        <v>2355209</v>
      </c>
      <c r="B7139">
        <v>1</v>
      </c>
      <c r="C7139" t="s">
        <v>80</v>
      </c>
      <c r="D7139" t="s">
        <v>85</v>
      </c>
      <c r="E7139" t="s">
        <v>175</v>
      </c>
      <c r="F7139" t="s">
        <v>20326</v>
      </c>
      <c r="G7139" t="s">
        <v>284</v>
      </c>
      <c r="H7139" t="s">
        <v>151</v>
      </c>
      <c r="I7139" t="s">
        <v>136</v>
      </c>
      <c r="J7139" t="s">
        <v>137</v>
      </c>
      <c r="K7139" t="s">
        <v>138</v>
      </c>
      <c r="L7139" t="s">
        <v>20327</v>
      </c>
      <c r="M7139" t="s">
        <v>20328</v>
      </c>
      <c r="N7139">
        <v>5.7133333329999996</v>
      </c>
      <c r="O7139">
        <v>0</v>
      </c>
      <c r="P7139">
        <v>61</v>
      </c>
      <c r="Q7139">
        <v>0</v>
      </c>
      <c r="R7139">
        <v>0</v>
      </c>
      <c r="S7139">
        <v>0</v>
      </c>
      <c r="T7139">
        <v>5</v>
      </c>
      <c r="U7139">
        <v>0</v>
      </c>
      <c r="V7139">
        <v>0</v>
      </c>
      <c r="W7139">
        <v>0</v>
      </c>
      <c r="X7139">
        <v>127.99565995113426</v>
      </c>
      <c r="Y7139">
        <v>0</v>
      </c>
      <c r="Z7139">
        <v>0</v>
      </c>
      <c r="AA7139">
        <v>0</v>
      </c>
      <c r="AB7139">
        <v>5.848878494556228</v>
      </c>
      <c r="AC7139">
        <v>0</v>
      </c>
      <c r="AD7139">
        <v>0</v>
      </c>
      <c r="AE7139">
        <v>133.84453844569049</v>
      </c>
    </row>
    <row r="7140" spans="1:31" x14ac:dyDescent="0.25">
      <c r="A7140">
        <v>2355211</v>
      </c>
      <c r="B7140">
        <v>1</v>
      </c>
      <c r="C7140" t="s">
        <v>80</v>
      </c>
      <c r="D7140" t="s">
        <v>96</v>
      </c>
      <c r="E7140" t="s">
        <v>148</v>
      </c>
      <c r="F7140" t="s">
        <v>20329</v>
      </c>
      <c r="G7140" t="s">
        <v>156</v>
      </c>
      <c r="H7140" t="s">
        <v>151</v>
      </c>
      <c r="I7140" t="s">
        <v>136</v>
      </c>
      <c r="J7140" t="s">
        <v>137</v>
      </c>
      <c r="K7140" t="s">
        <v>138</v>
      </c>
      <c r="L7140" t="s">
        <v>20330</v>
      </c>
      <c r="M7140" t="s">
        <v>20331</v>
      </c>
      <c r="N7140">
        <v>2.9963888879999998</v>
      </c>
      <c r="O7140">
        <v>0</v>
      </c>
      <c r="P7140">
        <v>1</v>
      </c>
      <c r="Q7140">
        <v>0</v>
      </c>
      <c r="R7140">
        <v>0</v>
      </c>
      <c r="S7140">
        <v>0</v>
      </c>
      <c r="T7140">
        <v>1</v>
      </c>
      <c r="U7140">
        <v>0</v>
      </c>
      <c r="V7140">
        <v>0</v>
      </c>
      <c r="W7140">
        <v>0</v>
      </c>
      <c r="X7140">
        <v>3.4853415689585532</v>
      </c>
      <c r="Y7140">
        <v>0</v>
      </c>
      <c r="Z7140">
        <v>0</v>
      </c>
      <c r="AA7140">
        <v>0</v>
      </c>
      <c r="AB7140">
        <v>0.3993503307717734</v>
      </c>
      <c r="AC7140">
        <v>0</v>
      </c>
      <c r="AD7140">
        <v>0</v>
      </c>
      <c r="AE7140">
        <v>3.8846918997303268</v>
      </c>
    </row>
    <row r="7141" spans="1:31" x14ac:dyDescent="0.25">
      <c r="A7141">
        <v>2355213</v>
      </c>
      <c r="B7141">
        <v>1</v>
      </c>
      <c r="C7141" t="s">
        <v>80</v>
      </c>
      <c r="D7141" t="s">
        <v>90</v>
      </c>
      <c r="E7141" t="s">
        <v>175</v>
      </c>
      <c r="F7141" t="s">
        <v>20332</v>
      </c>
      <c r="G7141" t="s">
        <v>177</v>
      </c>
      <c r="H7141" t="s">
        <v>151</v>
      </c>
      <c r="I7141" t="s">
        <v>136</v>
      </c>
      <c r="J7141" t="s">
        <v>137</v>
      </c>
      <c r="K7141" t="s">
        <v>138</v>
      </c>
      <c r="L7141" t="s">
        <v>20333</v>
      </c>
      <c r="M7141" t="s">
        <v>20297</v>
      </c>
      <c r="N7141">
        <v>0.81083333300000004</v>
      </c>
      <c r="O7141">
        <v>0</v>
      </c>
      <c r="P7141">
        <v>30</v>
      </c>
      <c r="Q7141">
        <v>0</v>
      </c>
      <c r="R7141">
        <v>0</v>
      </c>
      <c r="S7141">
        <v>0</v>
      </c>
      <c r="T7141">
        <v>1</v>
      </c>
      <c r="U7141">
        <v>0</v>
      </c>
      <c r="V7141">
        <v>0</v>
      </c>
      <c r="W7141">
        <v>0</v>
      </c>
      <c r="X7141">
        <v>5.7396112607387471</v>
      </c>
      <c r="Y7141">
        <v>0</v>
      </c>
      <c r="Z7141">
        <v>0</v>
      </c>
      <c r="AA7141">
        <v>0</v>
      </c>
      <c r="AB7141">
        <v>1.9627883449145969</v>
      </c>
      <c r="AC7141">
        <v>0</v>
      </c>
      <c r="AD7141">
        <v>0</v>
      </c>
      <c r="AE7141">
        <v>7.7023996056533441</v>
      </c>
    </row>
    <row r="7142" spans="1:31" x14ac:dyDescent="0.25">
      <c r="A7142">
        <v>2355214</v>
      </c>
      <c r="B7142">
        <v>1</v>
      </c>
      <c r="C7142" t="s">
        <v>80</v>
      </c>
      <c r="D7142" t="s">
        <v>103</v>
      </c>
      <c r="E7142" t="s">
        <v>132</v>
      </c>
      <c r="F7142" t="s">
        <v>7050</v>
      </c>
      <c r="G7142" t="s">
        <v>142</v>
      </c>
      <c r="H7142" t="s">
        <v>135</v>
      </c>
      <c r="I7142" t="s">
        <v>136</v>
      </c>
      <c r="J7142" t="s">
        <v>137</v>
      </c>
      <c r="K7142" t="s">
        <v>138</v>
      </c>
      <c r="L7142" t="s">
        <v>20334</v>
      </c>
      <c r="M7142" t="s">
        <v>20335</v>
      </c>
      <c r="N7142">
        <v>0.54916666599999997</v>
      </c>
      <c r="O7142">
        <v>0</v>
      </c>
      <c r="P7142">
        <v>514</v>
      </c>
      <c r="Q7142">
        <v>0</v>
      </c>
      <c r="R7142">
        <v>32</v>
      </c>
      <c r="S7142">
        <v>3</v>
      </c>
      <c r="T7142">
        <v>204</v>
      </c>
      <c r="U7142">
        <v>0</v>
      </c>
      <c r="V7142">
        <v>0</v>
      </c>
      <c r="W7142">
        <v>0</v>
      </c>
      <c r="X7142">
        <v>51.112315661696684</v>
      </c>
      <c r="Y7142">
        <v>0</v>
      </c>
      <c r="Z7142">
        <v>5.7265302537411475</v>
      </c>
      <c r="AA7142">
        <v>3.7143562186874997</v>
      </c>
      <c r="AB7142">
        <v>86.95900023545866</v>
      </c>
      <c r="AC7142">
        <v>0</v>
      </c>
      <c r="AD7142">
        <v>0</v>
      </c>
      <c r="AE7142">
        <v>147.51220236958397</v>
      </c>
    </row>
    <row r="7143" spans="1:31" x14ac:dyDescent="0.25">
      <c r="A7143">
        <v>2355217</v>
      </c>
      <c r="B7143">
        <v>1</v>
      </c>
      <c r="C7143" t="s">
        <v>80</v>
      </c>
      <c r="D7143" t="s">
        <v>103</v>
      </c>
      <c r="E7143" t="s">
        <v>320</v>
      </c>
      <c r="F7143" t="s">
        <v>20336</v>
      </c>
      <c r="G7143" t="s">
        <v>20170</v>
      </c>
      <c r="H7143" t="s">
        <v>2280</v>
      </c>
      <c r="I7143" t="s">
        <v>136</v>
      </c>
      <c r="J7143" t="s">
        <v>137</v>
      </c>
      <c r="K7143" t="s">
        <v>138</v>
      </c>
      <c r="L7143" t="s">
        <v>20337</v>
      </c>
      <c r="M7143" t="s">
        <v>20338</v>
      </c>
      <c r="N7143">
        <v>0.56361111100000005</v>
      </c>
      <c r="O7143">
        <v>43</v>
      </c>
      <c r="P7143">
        <v>55448</v>
      </c>
      <c r="Q7143">
        <v>703</v>
      </c>
      <c r="R7143">
        <v>2708</v>
      </c>
      <c r="S7143">
        <v>612</v>
      </c>
      <c r="T7143">
        <v>8920</v>
      </c>
      <c r="U7143">
        <v>288</v>
      </c>
      <c r="V7143">
        <v>34</v>
      </c>
      <c r="W7143">
        <v>23.783060443940844</v>
      </c>
      <c r="X7143">
        <v>10474.149051510625</v>
      </c>
      <c r="Y7143">
        <v>3678.6069599905213</v>
      </c>
      <c r="Z7143">
        <v>4314.7646804809565</v>
      </c>
      <c r="AA7143">
        <v>4542.7135424668795</v>
      </c>
      <c r="AB7143">
        <v>7909.3536868694409</v>
      </c>
      <c r="AC7143">
        <v>43056.060409554811</v>
      </c>
      <c r="AD7143">
        <v>883.92945454547521</v>
      </c>
      <c r="AE7143">
        <v>74883.360845862655</v>
      </c>
    </row>
    <row r="7144" spans="1:31" x14ac:dyDescent="0.25">
      <c r="A7144">
        <v>2355223</v>
      </c>
      <c r="B7144">
        <v>1</v>
      </c>
      <c r="C7144" t="s">
        <v>81</v>
      </c>
      <c r="D7144" t="s">
        <v>122</v>
      </c>
      <c r="E7144" t="s">
        <v>148</v>
      </c>
      <c r="F7144" t="s">
        <v>20339</v>
      </c>
      <c r="G7144" t="s">
        <v>240</v>
      </c>
      <c r="H7144" t="s">
        <v>151</v>
      </c>
      <c r="I7144" t="s">
        <v>136</v>
      </c>
      <c r="J7144" t="s">
        <v>137</v>
      </c>
      <c r="K7144" t="s">
        <v>138</v>
      </c>
      <c r="L7144" t="s">
        <v>20340</v>
      </c>
      <c r="M7144" t="s">
        <v>20341</v>
      </c>
      <c r="N7144">
        <v>1.1744444439999999</v>
      </c>
      <c r="O7144">
        <v>0</v>
      </c>
      <c r="P7144">
        <v>7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1.1528636095835951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1.1528636095835951</v>
      </c>
    </row>
    <row r="7145" spans="1:31" x14ac:dyDescent="0.25">
      <c r="A7145">
        <v>2355224</v>
      </c>
      <c r="B7145">
        <v>1</v>
      </c>
      <c r="C7145" t="s">
        <v>80</v>
      </c>
      <c r="D7145" t="s">
        <v>93</v>
      </c>
      <c r="E7145" t="s">
        <v>148</v>
      </c>
      <c r="F7145" t="s">
        <v>20342</v>
      </c>
      <c r="G7145" t="s">
        <v>160</v>
      </c>
      <c r="H7145" t="s">
        <v>151</v>
      </c>
      <c r="I7145" t="s">
        <v>136</v>
      </c>
      <c r="J7145" t="s">
        <v>137</v>
      </c>
      <c r="K7145" t="s">
        <v>138</v>
      </c>
      <c r="L7145" t="s">
        <v>20343</v>
      </c>
      <c r="M7145" t="s">
        <v>20344</v>
      </c>
      <c r="N7145">
        <v>1.899444444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1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0.17822537107487779</v>
      </c>
      <c r="AC7145">
        <v>0</v>
      </c>
      <c r="AD7145">
        <v>0</v>
      </c>
      <c r="AE7145">
        <v>0.17822537107487779</v>
      </c>
    </row>
    <row r="7146" spans="1:31" x14ac:dyDescent="0.25">
      <c r="A7146">
        <v>2355225</v>
      </c>
      <c r="B7146">
        <v>1</v>
      </c>
      <c r="C7146" t="s">
        <v>80</v>
      </c>
      <c r="D7146" t="s">
        <v>82</v>
      </c>
      <c r="E7146" t="s">
        <v>148</v>
      </c>
      <c r="F7146" t="s">
        <v>20345</v>
      </c>
      <c r="G7146" t="s">
        <v>150</v>
      </c>
      <c r="H7146" t="s">
        <v>151</v>
      </c>
      <c r="I7146" t="s">
        <v>136</v>
      </c>
      <c r="J7146" t="s">
        <v>137</v>
      </c>
      <c r="K7146" t="s">
        <v>138</v>
      </c>
      <c r="L7146" t="s">
        <v>20346</v>
      </c>
      <c r="M7146" t="s">
        <v>20347</v>
      </c>
      <c r="N7146">
        <v>1.518611111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24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26.120911815276767</v>
      </c>
      <c r="AC7146">
        <v>0</v>
      </c>
      <c r="AD7146">
        <v>0</v>
      </c>
      <c r="AE7146">
        <v>26.120911815276767</v>
      </c>
    </row>
    <row r="7147" spans="1:31" x14ac:dyDescent="0.25">
      <c r="A7147">
        <v>2355226</v>
      </c>
      <c r="B7147">
        <v>1</v>
      </c>
      <c r="C7147" t="s">
        <v>81</v>
      </c>
      <c r="D7147" t="s">
        <v>121</v>
      </c>
      <c r="E7147" t="s">
        <v>166</v>
      </c>
      <c r="F7147" t="s">
        <v>20348</v>
      </c>
      <c r="G7147" t="s">
        <v>244</v>
      </c>
      <c r="H7147" t="s">
        <v>135</v>
      </c>
      <c r="I7147" t="s">
        <v>136</v>
      </c>
      <c r="J7147" t="s">
        <v>137</v>
      </c>
      <c r="K7147" t="s">
        <v>245</v>
      </c>
      <c r="L7147" t="s">
        <v>20349</v>
      </c>
      <c r="M7147" t="s">
        <v>20350</v>
      </c>
      <c r="N7147">
        <v>3.4927777770000001</v>
      </c>
      <c r="O7147">
        <v>0</v>
      </c>
      <c r="P7147">
        <v>306</v>
      </c>
      <c r="Q7147">
        <v>0</v>
      </c>
      <c r="R7147">
        <v>133</v>
      </c>
      <c r="S7147">
        <v>9</v>
      </c>
      <c r="T7147">
        <v>21</v>
      </c>
      <c r="U7147">
        <v>0</v>
      </c>
      <c r="V7147">
        <v>0</v>
      </c>
      <c r="W7147">
        <v>0</v>
      </c>
      <c r="X7147">
        <v>194.1428370371527</v>
      </c>
      <c r="Y7147">
        <v>0</v>
      </c>
      <c r="Z7147">
        <v>497.23441218228584</v>
      </c>
      <c r="AA7147">
        <v>62.368197731284333</v>
      </c>
      <c r="AB7147">
        <v>132.56365405857122</v>
      </c>
      <c r="AC7147">
        <v>0</v>
      </c>
      <c r="AD7147">
        <v>0</v>
      </c>
      <c r="AE7147">
        <v>886.30910100929418</v>
      </c>
    </row>
    <row r="7148" spans="1:31" x14ac:dyDescent="0.25">
      <c r="A7148">
        <v>2355227</v>
      </c>
      <c r="B7148">
        <v>1</v>
      </c>
      <c r="C7148" t="s">
        <v>80</v>
      </c>
      <c r="D7148" t="s">
        <v>84</v>
      </c>
      <c r="E7148" t="s">
        <v>148</v>
      </c>
      <c r="F7148" t="s">
        <v>20351</v>
      </c>
      <c r="G7148" t="s">
        <v>181</v>
      </c>
      <c r="H7148" t="s">
        <v>151</v>
      </c>
      <c r="I7148" t="s">
        <v>136</v>
      </c>
      <c r="J7148" t="s">
        <v>137</v>
      </c>
      <c r="K7148" t="s">
        <v>138</v>
      </c>
      <c r="L7148" t="s">
        <v>20352</v>
      </c>
      <c r="M7148" t="s">
        <v>20353</v>
      </c>
      <c r="N7148">
        <v>7.1055555549999996</v>
      </c>
      <c r="O7148">
        <v>0</v>
      </c>
      <c r="P7148">
        <v>4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9.4729067668868456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9.4729067668868456</v>
      </c>
    </row>
    <row r="7149" spans="1:31" x14ac:dyDescent="0.25">
      <c r="A7149">
        <v>2355229</v>
      </c>
      <c r="B7149">
        <v>1</v>
      </c>
      <c r="C7149" t="s">
        <v>80</v>
      </c>
      <c r="D7149" t="s">
        <v>93</v>
      </c>
      <c r="E7149" t="s">
        <v>148</v>
      </c>
      <c r="F7149" t="s">
        <v>20354</v>
      </c>
      <c r="G7149" t="s">
        <v>156</v>
      </c>
      <c r="H7149" t="s">
        <v>151</v>
      </c>
      <c r="I7149" t="s">
        <v>136</v>
      </c>
      <c r="J7149" t="s">
        <v>137</v>
      </c>
      <c r="K7149" t="s">
        <v>138</v>
      </c>
      <c r="L7149" t="s">
        <v>20355</v>
      </c>
      <c r="M7149" t="s">
        <v>20356</v>
      </c>
      <c r="N7149">
        <v>2.1555555549999998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1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7.5836314098315566E-2</v>
      </c>
      <c r="AC7149">
        <v>0</v>
      </c>
      <c r="AD7149">
        <v>0</v>
      </c>
      <c r="AE7149">
        <v>7.5836314098315566E-2</v>
      </c>
    </row>
    <row r="7150" spans="1:31" x14ac:dyDescent="0.25">
      <c r="A7150">
        <v>2355233</v>
      </c>
      <c r="B7150">
        <v>1</v>
      </c>
      <c r="C7150" t="s">
        <v>81</v>
      </c>
      <c r="D7150" t="s">
        <v>118</v>
      </c>
      <c r="E7150" t="s">
        <v>171</v>
      </c>
      <c r="F7150" t="s">
        <v>8539</v>
      </c>
      <c r="G7150" t="s">
        <v>168</v>
      </c>
      <c r="H7150" t="s">
        <v>135</v>
      </c>
      <c r="I7150" t="s">
        <v>136</v>
      </c>
      <c r="J7150" t="s">
        <v>137</v>
      </c>
      <c r="K7150" t="s">
        <v>138</v>
      </c>
      <c r="L7150" t="s">
        <v>20357</v>
      </c>
      <c r="M7150" t="s">
        <v>20358</v>
      </c>
      <c r="N7150">
        <v>0.54888888800000002</v>
      </c>
      <c r="O7150">
        <v>0</v>
      </c>
      <c r="P7150">
        <v>0</v>
      </c>
      <c r="Q7150">
        <v>2</v>
      </c>
      <c r="R7150">
        <v>59</v>
      </c>
      <c r="S7150">
        <v>1</v>
      </c>
      <c r="T7150">
        <v>4</v>
      </c>
      <c r="U7150">
        <v>0</v>
      </c>
      <c r="V7150">
        <v>0</v>
      </c>
      <c r="W7150">
        <v>0</v>
      </c>
      <c r="X7150">
        <v>0</v>
      </c>
      <c r="Y7150">
        <v>3.0640156148911109</v>
      </c>
      <c r="Z7150">
        <v>143.51749100452574</v>
      </c>
      <c r="AA7150">
        <v>3.8473810403345778</v>
      </c>
      <c r="AB7150">
        <v>7.1360207085594851</v>
      </c>
      <c r="AC7150">
        <v>0</v>
      </c>
      <c r="AD7150">
        <v>0</v>
      </c>
      <c r="AE7150">
        <v>157.56490836831091</v>
      </c>
    </row>
    <row r="7151" spans="1:31" x14ac:dyDescent="0.25">
      <c r="A7151">
        <v>2355234</v>
      </c>
      <c r="B7151">
        <v>1</v>
      </c>
      <c r="C7151" t="s">
        <v>80</v>
      </c>
      <c r="D7151" t="s">
        <v>92</v>
      </c>
      <c r="E7151" t="s">
        <v>154</v>
      </c>
      <c r="F7151" t="s">
        <v>20359</v>
      </c>
      <c r="G7151" t="s">
        <v>156</v>
      </c>
      <c r="H7151" t="s">
        <v>151</v>
      </c>
      <c r="I7151" t="s">
        <v>136</v>
      </c>
      <c r="J7151" t="s">
        <v>137</v>
      </c>
      <c r="K7151" t="s">
        <v>138</v>
      </c>
      <c r="L7151" t="s">
        <v>20360</v>
      </c>
      <c r="M7151" t="s">
        <v>20361</v>
      </c>
      <c r="N7151">
        <v>0.92472222199999998</v>
      </c>
      <c r="O7151">
        <v>0</v>
      </c>
      <c r="P7151">
        <v>136</v>
      </c>
      <c r="Q7151">
        <v>0</v>
      </c>
      <c r="R7151">
        <v>1</v>
      </c>
      <c r="S7151">
        <v>0</v>
      </c>
      <c r="T7151">
        <v>3</v>
      </c>
      <c r="U7151">
        <v>0</v>
      </c>
      <c r="V7151">
        <v>0</v>
      </c>
      <c r="W7151">
        <v>0</v>
      </c>
      <c r="X7151">
        <v>35.988924949888442</v>
      </c>
      <c r="Y7151">
        <v>0</v>
      </c>
      <c r="Z7151">
        <v>0</v>
      </c>
      <c r="AA7151">
        <v>0</v>
      </c>
      <c r="AB7151">
        <v>5.7159358529379789</v>
      </c>
      <c r="AC7151">
        <v>0</v>
      </c>
      <c r="AD7151">
        <v>0</v>
      </c>
      <c r="AE7151">
        <v>41.704860802826424</v>
      </c>
    </row>
    <row r="7152" spans="1:31" x14ac:dyDescent="0.25">
      <c r="A7152">
        <v>2355236</v>
      </c>
      <c r="B7152">
        <v>1</v>
      </c>
      <c r="C7152" t="s">
        <v>80</v>
      </c>
      <c r="D7152" t="s">
        <v>104</v>
      </c>
      <c r="E7152" t="s">
        <v>154</v>
      </c>
      <c r="F7152" t="s">
        <v>20362</v>
      </c>
      <c r="G7152" t="s">
        <v>299</v>
      </c>
      <c r="H7152" t="s">
        <v>151</v>
      </c>
      <c r="I7152" t="s">
        <v>136</v>
      </c>
      <c r="J7152" t="s">
        <v>137</v>
      </c>
      <c r="K7152" t="s">
        <v>138</v>
      </c>
      <c r="L7152" t="s">
        <v>20363</v>
      </c>
      <c r="M7152" t="s">
        <v>20364</v>
      </c>
      <c r="N7152">
        <v>2.2880555550000001</v>
      </c>
      <c r="O7152">
        <v>0</v>
      </c>
      <c r="P7152">
        <v>0</v>
      </c>
      <c r="Q7152">
        <v>0</v>
      </c>
      <c r="R7152">
        <v>2</v>
      </c>
      <c r="S7152">
        <v>0</v>
      </c>
      <c r="T7152">
        <v>1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5.7614553977149123</v>
      </c>
      <c r="AA7152">
        <v>0</v>
      </c>
      <c r="AB7152">
        <v>49.463014530153472</v>
      </c>
      <c r="AC7152">
        <v>0</v>
      </c>
      <c r="AD7152">
        <v>0</v>
      </c>
      <c r="AE7152">
        <v>55.224469927868384</v>
      </c>
    </row>
    <row r="7153" spans="1:31" x14ac:dyDescent="0.25">
      <c r="A7153">
        <v>2355240</v>
      </c>
      <c r="B7153">
        <v>1</v>
      </c>
      <c r="C7153" t="s">
        <v>80</v>
      </c>
      <c r="D7153" t="s">
        <v>93</v>
      </c>
      <c r="E7153" t="s">
        <v>225</v>
      </c>
      <c r="F7153" t="s">
        <v>20365</v>
      </c>
      <c r="G7153" t="s">
        <v>219</v>
      </c>
      <c r="H7153" t="s">
        <v>151</v>
      </c>
      <c r="I7153" t="s">
        <v>136</v>
      </c>
      <c r="J7153" t="s">
        <v>137</v>
      </c>
      <c r="K7153" t="s">
        <v>138</v>
      </c>
      <c r="L7153" t="s">
        <v>20366</v>
      </c>
      <c r="M7153" t="s">
        <v>20367</v>
      </c>
      <c r="N7153">
        <v>0.92555555499999997</v>
      </c>
      <c r="O7153">
        <v>0</v>
      </c>
      <c r="P7153">
        <v>108</v>
      </c>
      <c r="Q7153">
        <v>0</v>
      </c>
      <c r="R7153">
        <v>0</v>
      </c>
      <c r="S7153">
        <v>0</v>
      </c>
      <c r="T7153">
        <v>1</v>
      </c>
      <c r="U7153">
        <v>0</v>
      </c>
      <c r="V7153">
        <v>0</v>
      </c>
      <c r="W7153">
        <v>0</v>
      </c>
      <c r="X7153">
        <v>32.340160845460318</v>
      </c>
      <c r="Y7153">
        <v>0</v>
      </c>
      <c r="Z7153">
        <v>0</v>
      </c>
      <c r="AA7153">
        <v>0</v>
      </c>
      <c r="AB7153">
        <v>0.12748373114666944</v>
      </c>
      <c r="AC7153">
        <v>0</v>
      </c>
      <c r="AD7153">
        <v>0</v>
      </c>
      <c r="AE7153">
        <v>32.467644576606986</v>
      </c>
    </row>
    <row r="7154" spans="1:31" x14ac:dyDescent="0.25">
      <c r="A7154">
        <v>2355241</v>
      </c>
      <c r="B7154">
        <v>1</v>
      </c>
      <c r="C7154" t="s">
        <v>80</v>
      </c>
      <c r="D7154" t="s">
        <v>99</v>
      </c>
      <c r="E7154" t="s">
        <v>148</v>
      </c>
      <c r="F7154" t="s">
        <v>20368</v>
      </c>
      <c r="G7154" t="s">
        <v>156</v>
      </c>
      <c r="H7154" t="s">
        <v>151</v>
      </c>
      <c r="I7154" t="s">
        <v>136</v>
      </c>
      <c r="J7154" t="s">
        <v>137</v>
      </c>
      <c r="K7154" t="s">
        <v>138</v>
      </c>
      <c r="L7154" t="s">
        <v>20369</v>
      </c>
      <c r="M7154" t="s">
        <v>20370</v>
      </c>
      <c r="N7154">
        <v>3.7055555550000001</v>
      </c>
      <c r="O7154">
        <v>0</v>
      </c>
      <c r="P7154">
        <v>2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1.4966537195271703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1.4966537195271703</v>
      </c>
    </row>
    <row r="7155" spans="1:31" x14ac:dyDescent="0.25">
      <c r="A7155">
        <v>2355244</v>
      </c>
      <c r="B7155">
        <v>1</v>
      </c>
      <c r="C7155" t="s">
        <v>80</v>
      </c>
      <c r="D7155" t="s">
        <v>88</v>
      </c>
      <c r="E7155" t="s">
        <v>166</v>
      </c>
      <c r="F7155" t="s">
        <v>20371</v>
      </c>
      <c r="G7155" t="s">
        <v>168</v>
      </c>
      <c r="H7155" t="s">
        <v>135</v>
      </c>
      <c r="I7155" t="s">
        <v>136</v>
      </c>
      <c r="J7155" t="s">
        <v>137</v>
      </c>
      <c r="K7155" t="s">
        <v>138</v>
      </c>
      <c r="L7155" t="s">
        <v>20372</v>
      </c>
      <c r="M7155" t="s">
        <v>20373</v>
      </c>
      <c r="N7155">
        <v>0.825555555</v>
      </c>
      <c r="O7155">
        <v>0</v>
      </c>
      <c r="P7155">
        <v>1126</v>
      </c>
      <c r="Q7155">
        <v>0</v>
      </c>
      <c r="R7155">
        <v>0</v>
      </c>
      <c r="S7155">
        <v>1</v>
      </c>
      <c r="T7155">
        <v>44</v>
      </c>
      <c r="U7155">
        <v>0</v>
      </c>
      <c r="V7155">
        <v>0</v>
      </c>
      <c r="W7155">
        <v>0</v>
      </c>
      <c r="X7155">
        <v>361.79225217664646</v>
      </c>
      <c r="Y7155">
        <v>0</v>
      </c>
      <c r="Z7155">
        <v>0</v>
      </c>
      <c r="AA7155">
        <v>1.9167730697755831</v>
      </c>
      <c r="AB7155">
        <v>80.722150190680225</v>
      </c>
      <c r="AC7155">
        <v>0</v>
      </c>
      <c r="AD7155">
        <v>0</v>
      </c>
      <c r="AE7155">
        <v>444.43117543710224</v>
      </c>
    </row>
    <row r="7156" spans="1:31" x14ac:dyDescent="0.25">
      <c r="A7156">
        <v>2355246</v>
      </c>
      <c r="B7156">
        <v>1</v>
      </c>
      <c r="C7156" t="s">
        <v>81</v>
      </c>
      <c r="D7156" t="s">
        <v>122</v>
      </c>
      <c r="E7156" t="s">
        <v>148</v>
      </c>
      <c r="F7156" t="s">
        <v>20374</v>
      </c>
      <c r="G7156" t="s">
        <v>181</v>
      </c>
      <c r="H7156" t="s">
        <v>151</v>
      </c>
      <c r="I7156" t="s">
        <v>136</v>
      </c>
      <c r="J7156" t="s">
        <v>137</v>
      </c>
      <c r="K7156" t="s">
        <v>138</v>
      </c>
      <c r="L7156" t="s">
        <v>20375</v>
      </c>
      <c r="M7156" t="s">
        <v>20376</v>
      </c>
      <c r="N7156">
        <v>0.40722222200000002</v>
      </c>
      <c r="O7156">
        <v>0</v>
      </c>
      <c r="P7156">
        <v>9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1.1060606380404945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1.1060606380404945</v>
      </c>
    </row>
    <row r="7157" spans="1:31" x14ac:dyDescent="0.25">
      <c r="A7157">
        <v>2355247</v>
      </c>
      <c r="B7157">
        <v>1</v>
      </c>
      <c r="C7157" t="s">
        <v>80</v>
      </c>
      <c r="D7157" t="s">
        <v>84</v>
      </c>
      <c r="E7157" t="s">
        <v>154</v>
      </c>
      <c r="F7157" t="s">
        <v>20377</v>
      </c>
      <c r="G7157" t="s">
        <v>299</v>
      </c>
      <c r="H7157" t="s">
        <v>151</v>
      </c>
      <c r="I7157" t="s">
        <v>136</v>
      </c>
      <c r="J7157" t="s">
        <v>137</v>
      </c>
      <c r="K7157" t="s">
        <v>138</v>
      </c>
      <c r="L7157" t="s">
        <v>20372</v>
      </c>
      <c r="M7157" t="s">
        <v>20378</v>
      </c>
      <c r="N7157">
        <v>3.150555555</v>
      </c>
      <c r="O7157">
        <v>0</v>
      </c>
      <c r="P7157">
        <v>371</v>
      </c>
      <c r="Q7157">
        <v>0</v>
      </c>
      <c r="R7157">
        <v>0</v>
      </c>
      <c r="S7157">
        <v>0</v>
      </c>
      <c r="T7157">
        <v>20</v>
      </c>
      <c r="U7157">
        <v>0</v>
      </c>
      <c r="V7157">
        <v>0</v>
      </c>
      <c r="W7157">
        <v>0</v>
      </c>
      <c r="X7157">
        <v>355.23265238849109</v>
      </c>
      <c r="Y7157">
        <v>0</v>
      </c>
      <c r="Z7157">
        <v>0</v>
      </c>
      <c r="AA7157">
        <v>0</v>
      </c>
      <c r="AB7157">
        <v>40.560840213644028</v>
      </c>
      <c r="AC7157">
        <v>0</v>
      </c>
      <c r="AD7157">
        <v>0</v>
      </c>
      <c r="AE7157">
        <v>395.79349260213513</v>
      </c>
    </row>
    <row r="7158" spans="1:31" x14ac:dyDescent="0.25">
      <c r="A7158">
        <v>2355248</v>
      </c>
      <c r="B7158">
        <v>1</v>
      </c>
      <c r="C7158" t="s">
        <v>80</v>
      </c>
      <c r="D7158" t="s">
        <v>105</v>
      </c>
      <c r="E7158" t="s">
        <v>166</v>
      </c>
      <c r="F7158" t="s">
        <v>20379</v>
      </c>
      <c r="G7158" t="s">
        <v>185</v>
      </c>
      <c r="H7158" t="s">
        <v>135</v>
      </c>
      <c r="I7158" t="s">
        <v>136</v>
      </c>
      <c r="J7158" t="s">
        <v>137</v>
      </c>
      <c r="K7158" t="s">
        <v>138</v>
      </c>
      <c r="L7158" t="s">
        <v>20380</v>
      </c>
      <c r="M7158" t="s">
        <v>20381</v>
      </c>
      <c r="N7158">
        <v>3.0113888879999999</v>
      </c>
      <c r="O7158">
        <v>0</v>
      </c>
      <c r="P7158">
        <v>1951</v>
      </c>
      <c r="Q7158">
        <v>0</v>
      </c>
      <c r="R7158">
        <v>0</v>
      </c>
      <c r="S7158">
        <v>0</v>
      </c>
      <c r="T7158">
        <v>169</v>
      </c>
      <c r="U7158">
        <v>0</v>
      </c>
      <c r="V7158">
        <v>0</v>
      </c>
      <c r="W7158">
        <v>0</v>
      </c>
      <c r="X7158">
        <v>2504.74567076331</v>
      </c>
      <c r="Y7158">
        <v>0</v>
      </c>
      <c r="Z7158">
        <v>0</v>
      </c>
      <c r="AA7158">
        <v>0</v>
      </c>
      <c r="AB7158">
        <v>1769.6430117234561</v>
      </c>
      <c r="AC7158">
        <v>0</v>
      </c>
      <c r="AD7158">
        <v>0</v>
      </c>
      <c r="AE7158">
        <v>4274.3886824867659</v>
      </c>
    </row>
    <row r="7159" spans="1:31" x14ac:dyDescent="0.25">
      <c r="A7159">
        <v>2355250</v>
      </c>
      <c r="B7159">
        <v>1</v>
      </c>
      <c r="C7159" t="s">
        <v>80</v>
      </c>
      <c r="D7159" t="s">
        <v>83</v>
      </c>
      <c r="E7159" t="s">
        <v>154</v>
      </c>
      <c r="F7159" t="s">
        <v>20382</v>
      </c>
      <c r="G7159" t="s">
        <v>181</v>
      </c>
      <c r="H7159" t="s">
        <v>151</v>
      </c>
      <c r="I7159" t="s">
        <v>136</v>
      </c>
      <c r="J7159" t="s">
        <v>3</v>
      </c>
      <c r="K7159" t="s">
        <v>138</v>
      </c>
      <c r="L7159" t="s">
        <v>20383</v>
      </c>
      <c r="M7159" t="s">
        <v>20384</v>
      </c>
      <c r="N7159">
        <v>2.0175000000000001</v>
      </c>
      <c r="O7159">
        <v>0</v>
      </c>
      <c r="P7159">
        <v>197</v>
      </c>
      <c r="Q7159">
        <v>0</v>
      </c>
      <c r="R7159">
        <v>0</v>
      </c>
      <c r="S7159">
        <v>0</v>
      </c>
      <c r="T7159">
        <v>62</v>
      </c>
      <c r="U7159">
        <v>0</v>
      </c>
      <c r="V7159">
        <v>0</v>
      </c>
      <c r="W7159">
        <v>0</v>
      </c>
      <c r="X7159">
        <v>166.21044765016558</v>
      </c>
      <c r="Y7159">
        <v>0</v>
      </c>
      <c r="Z7159">
        <v>0</v>
      </c>
      <c r="AA7159">
        <v>0</v>
      </c>
      <c r="AB7159">
        <v>220.7958592204613</v>
      </c>
      <c r="AC7159">
        <v>0</v>
      </c>
      <c r="AD7159">
        <v>0</v>
      </c>
      <c r="AE7159">
        <v>387.00630687062687</v>
      </c>
    </row>
    <row r="7160" spans="1:31" x14ac:dyDescent="0.25">
      <c r="A7160">
        <v>2355258</v>
      </c>
      <c r="B7160">
        <v>1</v>
      </c>
      <c r="C7160" t="s">
        <v>80</v>
      </c>
      <c r="D7160" t="s">
        <v>105</v>
      </c>
      <c r="E7160" t="s">
        <v>166</v>
      </c>
      <c r="F7160" t="s">
        <v>20385</v>
      </c>
      <c r="G7160" t="s">
        <v>244</v>
      </c>
      <c r="H7160" t="s">
        <v>135</v>
      </c>
      <c r="I7160" t="s">
        <v>136</v>
      </c>
      <c r="J7160" t="s">
        <v>137</v>
      </c>
      <c r="K7160" t="s">
        <v>245</v>
      </c>
      <c r="L7160" t="s">
        <v>20386</v>
      </c>
      <c r="M7160" t="s">
        <v>20387</v>
      </c>
      <c r="N7160">
        <v>7.483333333</v>
      </c>
      <c r="O7160">
        <v>0</v>
      </c>
      <c r="P7160">
        <v>8574</v>
      </c>
      <c r="Q7160">
        <v>0</v>
      </c>
      <c r="R7160">
        <v>1</v>
      </c>
      <c r="S7160">
        <v>0</v>
      </c>
      <c r="T7160">
        <v>538</v>
      </c>
      <c r="U7160">
        <v>0</v>
      </c>
      <c r="V7160">
        <v>0</v>
      </c>
      <c r="W7160">
        <v>0</v>
      </c>
      <c r="X7160">
        <v>28759.452968976566</v>
      </c>
      <c r="Y7160">
        <v>0</v>
      </c>
      <c r="Z7160">
        <v>11.080454312185502</v>
      </c>
      <c r="AA7160">
        <v>0</v>
      </c>
      <c r="AB7160">
        <v>8333.5117226455895</v>
      </c>
      <c r="AC7160">
        <v>0</v>
      </c>
      <c r="AD7160">
        <v>0</v>
      </c>
      <c r="AE7160">
        <v>37104.045145934339</v>
      </c>
    </row>
    <row r="7161" spans="1:31" x14ac:dyDescent="0.25">
      <c r="A7161">
        <v>2355259</v>
      </c>
      <c r="B7161">
        <v>1</v>
      </c>
      <c r="C7161" t="s">
        <v>81</v>
      </c>
      <c r="D7161" t="s">
        <v>112</v>
      </c>
      <c r="E7161" t="s">
        <v>132</v>
      </c>
      <c r="F7161" t="s">
        <v>11356</v>
      </c>
      <c r="G7161" t="s">
        <v>168</v>
      </c>
      <c r="H7161" t="s">
        <v>135</v>
      </c>
      <c r="I7161" t="s">
        <v>136</v>
      </c>
      <c r="J7161" t="s">
        <v>137</v>
      </c>
      <c r="K7161" t="s">
        <v>138</v>
      </c>
      <c r="L7161" t="s">
        <v>20388</v>
      </c>
      <c r="M7161" t="s">
        <v>20389</v>
      </c>
      <c r="N7161">
        <v>0.265833333</v>
      </c>
      <c r="O7161">
        <v>0</v>
      </c>
      <c r="P7161">
        <v>2475</v>
      </c>
      <c r="Q7161">
        <v>0</v>
      </c>
      <c r="R7161">
        <v>6</v>
      </c>
      <c r="S7161">
        <v>0</v>
      </c>
      <c r="T7161">
        <v>112</v>
      </c>
      <c r="U7161">
        <v>0</v>
      </c>
      <c r="V7161">
        <v>1</v>
      </c>
      <c r="W7161">
        <v>0</v>
      </c>
      <c r="X7161">
        <v>166.63803246120975</v>
      </c>
      <c r="Y7161">
        <v>0</v>
      </c>
      <c r="Z7161">
        <v>4.9817832796400008E-2</v>
      </c>
      <c r="AA7161">
        <v>0</v>
      </c>
      <c r="AB7161">
        <v>40.773446315002978</v>
      </c>
      <c r="AC7161">
        <v>0</v>
      </c>
      <c r="AD7161">
        <v>1.5105001872527235</v>
      </c>
      <c r="AE7161">
        <v>208.97179679626186</v>
      </c>
    </row>
    <row r="7162" spans="1:31" x14ac:dyDescent="0.25">
      <c r="A7162">
        <v>2355266</v>
      </c>
      <c r="B7162">
        <v>1</v>
      </c>
      <c r="C7162" t="s">
        <v>81</v>
      </c>
      <c r="D7162" t="s">
        <v>114</v>
      </c>
      <c r="E7162" t="s">
        <v>132</v>
      </c>
      <c r="F7162" t="s">
        <v>20390</v>
      </c>
      <c r="G7162" t="s">
        <v>134</v>
      </c>
      <c r="H7162" t="s">
        <v>135</v>
      </c>
      <c r="I7162" t="s">
        <v>136</v>
      </c>
      <c r="J7162" t="s">
        <v>137</v>
      </c>
      <c r="K7162" t="s">
        <v>138</v>
      </c>
      <c r="L7162" t="s">
        <v>20391</v>
      </c>
      <c r="M7162" t="s">
        <v>20392</v>
      </c>
      <c r="N7162">
        <v>1.2002777769999999</v>
      </c>
      <c r="O7162">
        <v>0</v>
      </c>
      <c r="P7162">
        <v>248</v>
      </c>
      <c r="Q7162">
        <v>0</v>
      </c>
      <c r="R7162">
        <v>1</v>
      </c>
      <c r="S7162">
        <v>0</v>
      </c>
      <c r="T7162">
        <v>13</v>
      </c>
      <c r="U7162">
        <v>0</v>
      </c>
      <c r="V7162">
        <v>0</v>
      </c>
      <c r="W7162">
        <v>0</v>
      </c>
      <c r="X7162">
        <v>29.253211350940649</v>
      </c>
      <c r="Y7162">
        <v>0</v>
      </c>
      <c r="Z7162">
        <v>3.541549189952232</v>
      </c>
      <c r="AA7162">
        <v>0</v>
      </c>
      <c r="AB7162">
        <v>9.5136332629715028</v>
      </c>
      <c r="AC7162">
        <v>0</v>
      </c>
      <c r="AD7162">
        <v>0</v>
      </c>
      <c r="AE7162">
        <v>42.308393803864384</v>
      </c>
    </row>
    <row r="7163" spans="1:31" x14ac:dyDescent="0.25">
      <c r="A7163">
        <v>2355267</v>
      </c>
      <c r="B7163">
        <v>1</v>
      </c>
      <c r="C7163" t="s">
        <v>80</v>
      </c>
      <c r="D7163" t="s">
        <v>82</v>
      </c>
      <c r="E7163" t="s">
        <v>154</v>
      </c>
      <c r="F7163" t="s">
        <v>20393</v>
      </c>
      <c r="G7163" t="s">
        <v>292</v>
      </c>
      <c r="H7163" t="s">
        <v>151</v>
      </c>
      <c r="I7163" t="s">
        <v>136</v>
      </c>
      <c r="J7163" t="s">
        <v>137</v>
      </c>
      <c r="K7163" t="s">
        <v>138</v>
      </c>
      <c r="L7163" t="s">
        <v>20394</v>
      </c>
      <c r="M7163" t="s">
        <v>20395</v>
      </c>
      <c r="N7163">
        <v>2.1008333330000002</v>
      </c>
      <c r="O7163">
        <v>0</v>
      </c>
      <c r="P7163">
        <v>36</v>
      </c>
      <c r="Q7163">
        <v>0</v>
      </c>
      <c r="R7163">
        <v>0</v>
      </c>
      <c r="S7163">
        <v>0</v>
      </c>
      <c r="T7163">
        <v>9</v>
      </c>
      <c r="U7163">
        <v>0</v>
      </c>
      <c r="V7163">
        <v>0</v>
      </c>
      <c r="W7163">
        <v>0</v>
      </c>
      <c r="X7163">
        <v>27.578031027909958</v>
      </c>
      <c r="Y7163">
        <v>0</v>
      </c>
      <c r="Z7163">
        <v>0</v>
      </c>
      <c r="AA7163">
        <v>0</v>
      </c>
      <c r="AB7163">
        <v>38.47988949987721</v>
      </c>
      <c r="AC7163">
        <v>0</v>
      </c>
      <c r="AD7163">
        <v>0</v>
      </c>
      <c r="AE7163">
        <v>66.057920527787161</v>
      </c>
    </row>
    <row r="7164" spans="1:31" x14ac:dyDescent="0.25">
      <c r="A7164">
        <v>2355268</v>
      </c>
      <c r="B7164">
        <v>1</v>
      </c>
      <c r="C7164" t="s">
        <v>81</v>
      </c>
      <c r="D7164" t="s">
        <v>128</v>
      </c>
      <c r="E7164" t="s">
        <v>148</v>
      </c>
      <c r="F7164" t="s">
        <v>20396</v>
      </c>
      <c r="G7164" t="s">
        <v>160</v>
      </c>
      <c r="H7164" t="s">
        <v>151</v>
      </c>
      <c r="I7164" t="s">
        <v>136</v>
      </c>
      <c r="J7164" t="s">
        <v>137</v>
      </c>
      <c r="K7164" t="s">
        <v>138</v>
      </c>
      <c r="L7164" t="s">
        <v>20397</v>
      </c>
      <c r="M7164" t="s">
        <v>20398</v>
      </c>
      <c r="N7164">
        <v>1.070277777</v>
      </c>
      <c r="O7164">
        <v>0</v>
      </c>
      <c r="P7164">
        <v>1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0.35385489211416671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0.35385489211416671</v>
      </c>
    </row>
    <row r="7165" spans="1:31" x14ac:dyDescent="0.25">
      <c r="A7165">
        <v>2355271</v>
      </c>
      <c r="B7165">
        <v>1</v>
      </c>
      <c r="C7165" t="s">
        <v>80</v>
      </c>
      <c r="D7165" t="s">
        <v>105</v>
      </c>
      <c r="E7165" t="s">
        <v>171</v>
      </c>
      <c r="F7165" t="s">
        <v>20399</v>
      </c>
      <c r="G7165" t="s">
        <v>168</v>
      </c>
      <c r="H7165" t="s">
        <v>135</v>
      </c>
      <c r="I7165" t="s">
        <v>136</v>
      </c>
      <c r="J7165" t="s">
        <v>137</v>
      </c>
      <c r="K7165" t="s">
        <v>138</v>
      </c>
      <c r="L7165" t="s">
        <v>20400</v>
      </c>
      <c r="M7165" t="s">
        <v>20401</v>
      </c>
      <c r="N7165">
        <v>1.922222222</v>
      </c>
      <c r="O7165">
        <v>0</v>
      </c>
      <c r="P7165">
        <v>688</v>
      </c>
      <c r="Q7165">
        <v>0</v>
      </c>
      <c r="R7165">
        <v>0</v>
      </c>
      <c r="S7165">
        <v>1</v>
      </c>
      <c r="T7165">
        <v>47</v>
      </c>
      <c r="U7165">
        <v>0</v>
      </c>
      <c r="V7165">
        <v>1</v>
      </c>
      <c r="W7165">
        <v>0</v>
      </c>
      <c r="X7165">
        <v>433.15942708771564</v>
      </c>
      <c r="Y7165">
        <v>0</v>
      </c>
      <c r="Z7165">
        <v>0</v>
      </c>
      <c r="AA7165">
        <v>7.7701608438640406</v>
      </c>
      <c r="AB7165">
        <v>147.4116337236367</v>
      </c>
      <c r="AC7165">
        <v>0</v>
      </c>
      <c r="AD7165">
        <v>15.586726496649892</v>
      </c>
      <c r="AE7165">
        <v>603.9279481518663</v>
      </c>
    </row>
    <row r="7166" spans="1:31" x14ac:dyDescent="0.25">
      <c r="A7166">
        <v>2355272</v>
      </c>
      <c r="B7166">
        <v>1</v>
      </c>
      <c r="C7166" t="s">
        <v>81</v>
      </c>
      <c r="D7166" t="s">
        <v>115</v>
      </c>
      <c r="E7166" t="s">
        <v>171</v>
      </c>
      <c r="F7166" t="s">
        <v>20402</v>
      </c>
      <c r="G7166" t="s">
        <v>244</v>
      </c>
      <c r="H7166" t="s">
        <v>135</v>
      </c>
      <c r="I7166" t="s">
        <v>136</v>
      </c>
      <c r="J7166" t="s">
        <v>137</v>
      </c>
      <c r="K7166" t="s">
        <v>245</v>
      </c>
      <c r="L7166" t="s">
        <v>20403</v>
      </c>
      <c r="M7166" t="s">
        <v>20404</v>
      </c>
      <c r="N7166">
        <v>3.0305555549999998</v>
      </c>
      <c r="O7166">
        <v>0</v>
      </c>
      <c r="P7166">
        <v>460</v>
      </c>
      <c r="Q7166">
        <v>0</v>
      </c>
      <c r="R7166">
        <v>0</v>
      </c>
      <c r="S7166">
        <v>1</v>
      </c>
      <c r="T7166">
        <v>36</v>
      </c>
      <c r="U7166">
        <v>0</v>
      </c>
      <c r="V7166">
        <v>0</v>
      </c>
      <c r="W7166">
        <v>0</v>
      </c>
      <c r="X7166">
        <v>229.09422120148022</v>
      </c>
      <c r="Y7166">
        <v>0</v>
      </c>
      <c r="Z7166">
        <v>0</v>
      </c>
      <c r="AA7166">
        <v>476.82554567958317</v>
      </c>
      <c r="AB7166">
        <v>146.17417885519421</v>
      </c>
      <c r="AC7166">
        <v>0</v>
      </c>
      <c r="AD7166">
        <v>0</v>
      </c>
      <c r="AE7166">
        <v>852.09394573625764</v>
      </c>
    </row>
    <row r="7167" spans="1:31" x14ac:dyDescent="0.25">
      <c r="A7167">
        <v>2355274</v>
      </c>
      <c r="B7167">
        <v>1</v>
      </c>
      <c r="C7167" t="s">
        <v>80</v>
      </c>
      <c r="D7167" t="s">
        <v>97</v>
      </c>
      <c r="E7167" t="s">
        <v>225</v>
      </c>
      <c r="F7167" t="s">
        <v>20405</v>
      </c>
      <c r="G7167" t="s">
        <v>227</v>
      </c>
      <c r="H7167" t="s">
        <v>151</v>
      </c>
      <c r="I7167" t="s">
        <v>136</v>
      </c>
      <c r="J7167" t="s">
        <v>137</v>
      </c>
      <c r="K7167" t="s">
        <v>138</v>
      </c>
      <c r="L7167" t="s">
        <v>20406</v>
      </c>
      <c r="M7167" t="s">
        <v>20407</v>
      </c>
      <c r="N7167">
        <v>0.51777777700000005</v>
      </c>
      <c r="O7167">
        <v>0</v>
      </c>
      <c r="P7167">
        <v>17</v>
      </c>
      <c r="Q7167">
        <v>0</v>
      </c>
      <c r="R7167">
        <v>18</v>
      </c>
      <c r="S7167">
        <v>0</v>
      </c>
      <c r="T7167">
        <v>3</v>
      </c>
      <c r="U7167">
        <v>0</v>
      </c>
      <c r="V7167">
        <v>0</v>
      </c>
      <c r="W7167">
        <v>0</v>
      </c>
      <c r="X7167">
        <v>2.9640801396467</v>
      </c>
      <c r="Y7167">
        <v>0</v>
      </c>
      <c r="Z7167">
        <v>1.3290253427374625</v>
      </c>
      <c r="AA7167">
        <v>0</v>
      </c>
      <c r="AB7167">
        <v>1.6836724252267554</v>
      </c>
      <c r="AC7167">
        <v>0</v>
      </c>
      <c r="AD7167">
        <v>0</v>
      </c>
      <c r="AE7167">
        <v>5.9767779076109182</v>
      </c>
    </row>
    <row r="7168" spans="1:31" x14ac:dyDescent="0.25">
      <c r="A7168">
        <v>2355275</v>
      </c>
      <c r="B7168">
        <v>1</v>
      </c>
      <c r="C7168" t="s">
        <v>81</v>
      </c>
      <c r="D7168" t="s">
        <v>120</v>
      </c>
      <c r="E7168" t="s">
        <v>175</v>
      </c>
      <c r="F7168" t="s">
        <v>4874</v>
      </c>
      <c r="G7168" t="s">
        <v>219</v>
      </c>
      <c r="H7168" t="s">
        <v>151</v>
      </c>
      <c r="I7168" t="s">
        <v>136</v>
      </c>
      <c r="J7168" t="s">
        <v>137</v>
      </c>
      <c r="K7168" t="s">
        <v>138</v>
      </c>
      <c r="L7168" t="s">
        <v>20408</v>
      </c>
      <c r="M7168" t="s">
        <v>20409</v>
      </c>
      <c r="N7168">
        <v>1.525833333</v>
      </c>
      <c r="O7168">
        <v>0</v>
      </c>
      <c r="P7168">
        <v>78</v>
      </c>
      <c r="Q7168">
        <v>0</v>
      </c>
      <c r="R7168">
        <v>0</v>
      </c>
      <c r="S7168">
        <v>0</v>
      </c>
      <c r="T7168">
        <v>18</v>
      </c>
      <c r="U7168">
        <v>0</v>
      </c>
      <c r="V7168">
        <v>0</v>
      </c>
      <c r="W7168">
        <v>0</v>
      </c>
      <c r="X7168">
        <v>40.000027809663436</v>
      </c>
      <c r="Y7168">
        <v>0</v>
      </c>
      <c r="Z7168">
        <v>0</v>
      </c>
      <c r="AA7168">
        <v>0</v>
      </c>
      <c r="AB7168">
        <v>25.881757540324898</v>
      </c>
      <c r="AC7168">
        <v>0</v>
      </c>
      <c r="AD7168">
        <v>0</v>
      </c>
      <c r="AE7168">
        <v>65.881785349988334</v>
      </c>
    </row>
    <row r="7169" spans="1:31" x14ac:dyDescent="0.25">
      <c r="A7169">
        <v>2355276</v>
      </c>
      <c r="B7169">
        <v>1</v>
      </c>
      <c r="C7169" t="s">
        <v>81</v>
      </c>
      <c r="D7169" t="s">
        <v>117</v>
      </c>
      <c r="E7169" t="s">
        <v>225</v>
      </c>
      <c r="F7169" t="s">
        <v>4016</v>
      </c>
      <c r="G7169" t="s">
        <v>219</v>
      </c>
      <c r="H7169" t="s">
        <v>151</v>
      </c>
      <c r="I7169" t="s">
        <v>136</v>
      </c>
      <c r="J7169" t="s">
        <v>137</v>
      </c>
      <c r="K7169" t="s">
        <v>138</v>
      </c>
      <c r="L7169" t="s">
        <v>20410</v>
      </c>
      <c r="M7169" t="s">
        <v>20411</v>
      </c>
      <c r="N7169">
        <v>2.213333333</v>
      </c>
      <c r="O7169">
        <v>0</v>
      </c>
      <c r="P7169">
        <v>5</v>
      </c>
      <c r="Q7169">
        <v>0</v>
      </c>
      <c r="R7169">
        <v>1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1.3158490882478213</v>
      </c>
      <c r="Y7169">
        <v>0</v>
      </c>
      <c r="Z7169">
        <v>1.148491951675779</v>
      </c>
      <c r="AA7169">
        <v>0</v>
      </c>
      <c r="AB7169">
        <v>0</v>
      </c>
      <c r="AC7169">
        <v>0</v>
      </c>
      <c r="AD7169">
        <v>0</v>
      </c>
      <c r="AE7169">
        <v>2.4643410399236005</v>
      </c>
    </row>
    <row r="7170" spans="1:31" x14ac:dyDescent="0.25">
      <c r="A7170">
        <v>2355278</v>
      </c>
      <c r="B7170">
        <v>1</v>
      </c>
      <c r="C7170" t="s">
        <v>80</v>
      </c>
      <c r="D7170" t="s">
        <v>94</v>
      </c>
      <c r="E7170" t="s">
        <v>132</v>
      </c>
      <c r="F7170" t="s">
        <v>20412</v>
      </c>
      <c r="G7170" t="s">
        <v>244</v>
      </c>
      <c r="H7170" t="s">
        <v>135</v>
      </c>
      <c r="I7170" t="s">
        <v>136</v>
      </c>
      <c r="J7170" t="s">
        <v>137</v>
      </c>
      <c r="K7170" t="s">
        <v>245</v>
      </c>
      <c r="L7170" t="s">
        <v>20413</v>
      </c>
      <c r="M7170" t="s">
        <v>20414</v>
      </c>
      <c r="N7170">
        <v>4.159166666</v>
      </c>
      <c r="O7170">
        <v>5</v>
      </c>
      <c r="P7170">
        <v>0</v>
      </c>
      <c r="Q7170">
        <v>16</v>
      </c>
      <c r="R7170">
        <v>0</v>
      </c>
      <c r="S7170">
        <v>1</v>
      </c>
      <c r="T7170">
        <v>0</v>
      </c>
      <c r="U7170">
        <v>0</v>
      </c>
      <c r="V7170">
        <v>0</v>
      </c>
      <c r="W7170">
        <v>13.904821534147215</v>
      </c>
      <c r="X7170">
        <v>0</v>
      </c>
      <c r="Y7170">
        <v>109.9721438205024</v>
      </c>
      <c r="Z7170">
        <v>0</v>
      </c>
      <c r="AA7170">
        <v>10.064827286833346</v>
      </c>
      <c r="AB7170">
        <v>0</v>
      </c>
      <c r="AC7170">
        <v>0</v>
      </c>
      <c r="AD7170">
        <v>0</v>
      </c>
      <c r="AE7170">
        <v>133.94179264148295</v>
      </c>
    </row>
    <row r="7171" spans="1:31" x14ac:dyDescent="0.25">
      <c r="A7171">
        <v>2355279</v>
      </c>
      <c r="B7171">
        <v>1</v>
      </c>
      <c r="C7171" t="s">
        <v>80</v>
      </c>
      <c r="D7171" t="s">
        <v>104</v>
      </c>
      <c r="E7171" t="s">
        <v>171</v>
      </c>
      <c r="F7171" t="s">
        <v>20415</v>
      </c>
      <c r="G7171" t="s">
        <v>185</v>
      </c>
      <c r="H7171" t="s">
        <v>135</v>
      </c>
      <c r="I7171" t="s">
        <v>136</v>
      </c>
      <c r="J7171" t="s">
        <v>137</v>
      </c>
      <c r="K7171" t="s">
        <v>138</v>
      </c>
      <c r="L7171" t="s">
        <v>20416</v>
      </c>
      <c r="M7171" t="s">
        <v>20417</v>
      </c>
      <c r="N7171">
        <v>0.468888888</v>
      </c>
      <c r="O7171">
        <v>1</v>
      </c>
      <c r="P7171">
        <v>719</v>
      </c>
      <c r="Q7171">
        <v>9</v>
      </c>
      <c r="R7171">
        <v>8</v>
      </c>
      <c r="S7171">
        <v>30</v>
      </c>
      <c r="T7171">
        <v>61</v>
      </c>
      <c r="U7171">
        <v>6</v>
      </c>
      <c r="V7171">
        <v>0</v>
      </c>
      <c r="W7171">
        <v>4.4018776731871115E-2</v>
      </c>
      <c r="X7171">
        <v>106.70998837200409</v>
      </c>
      <c r="Y7171">
        <v>66.590879221054422</v>
      </c>
      <c r="Z7171">
        <v>2.3080156676415511</v>
      </c>
      <c r="AA7171">
        <v>640.34133340192602</v>
      </c>
      <c r="AB7171">
        <v>21.651244564120582</v>
      </c>
      <c r="AC7171">
        <v>528.25769867583358</v>
      </c>
      <c r="AD7171">
        <v>0</v>
      </c>
      <c r="AE7171">
        <v>1365.9031786793121</v>
      </c>
    </row>
    <row r="7172" spans="1:31" x14ac:dyDescent="0.25">
      <c r="A7172">
        <v>2355281</v>
      </c>
      <c r="B7172">
        <v>1</v>
      </c>
      <c r="C7172" t="s">
        <v>81</v>
      </c>
      <c r="D7172" t="s">
        <v>113</v>
      </c>
      <c r="E7172" t="s">
        <v>148</v>
      </c>
      <c r="F7172" t="s">
        <v>20418</v>
      </c>
      <c r="G7172" t="s">
        <v>150</v>
      </c>
      <c r="H7172" t="s">
        <v>151</v>
      </c>
      <c r="I7172" t="s">
        <v>136</v>
      </c>
      <c r="J7172" t="s">
        <v>137</v>
      </c>
      <c r="K7172" t="s">
        <v>138</v>
      </c>
      <c r="L7172" t="s">
        <v>20419</v>
      </c>
      <c r="M7172" t="s">
        <v>20420</v>
      </c>
      <c r="N7172">
        <v>0.86388888799999997</v>
      </c>
      <c r="O7172">
        <v>0</v>
      </c>
      <c r="P7172">
        <v>1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0.18675579569056391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0.18675579569056391</v>
      </c>
    </row>
    <row r="7173" spans="1:31" x14ac:dyDescent="0.25">
      <c r="A7173">
        <v>2355283</v>
      </c>
      <c r="B7173">
        <v>1</v>
      </c>
      <c r="C7173" t="s">
        <v>80</v>
      </c>
      <c r="D7173" t="s">
        <v>96</v>
      </c>
      <c r="E7173" t="s">
        <v>148</v>
      </c>
      <c r="F7173" t="s">
        <v>20421</v>
      </c>
      <c r="G7173" t="s">
        <v>160</v>
      </c>
      <c r="H7173" t="s">
        <v>151</v>
      </c>
      <c r="I7173" t="s">
        <v>136</v>
      </c>
      <c r="J7173" t="s">
        <v>137</v>
      </c>
      <c r="K7173" t="s">
        <v>138</v>
      </c>
      <c r="L7173" t="s">
        <v>20422</v>
      </c>
      <c r="M7173" t="s">
        <v>20423</v>
      </c>
      <c r="N7173">
        <v>6.0125000000000002</v>
      </c>
      <c r="O7173">
        <v>0</v>
      </c>
      <c r="P7173">
        <v>1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2.59339009219822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2.59339009219822</v>
      </c>
    </row>
    <row r="7174" spans="1:31" x14ac:dyDescent="0.25">
      <c r="A7174">
        <v>2355288</v>
      </c>
      <c r="B7174">
        <v>1</v>
      </c>
      <c r="C7174" t="s">
        <v>80</v>
      </c>
      <c r="D7174" t="s">
        <v>88</v>
      </c>
      <c r="E7174" t="s">
        <v>166</v>
      </c>
      <c r="F7174" t="s">
        <v>20424</v>
      </c>
      <c r="G7174" t="s">
        <v>168</v>
      </c>
      <c r="H7174" t="s">
        <v>135</v>
      </c>
      <c r="I7174" t="s">
        <v>136</v>
      </c>
      <c r="J7174" t="s">
        <v>137</v>
      </c>
      <c r="K7174" t="s">
        <v>138</v>
      </c>
      <c r="L7174" t="s">
        <v>20425</v>
      </c>
      <c r="M7174" t="s">
        <v>20426</v>
      </c>
      <c r="N7174">
        <v>0.23027777699999999</v>
      </c>
      <c r="O7174">
        <v>0</v>
      </c>
      <c r="P7174">
        <v>1126</v>
      </c>
      <c r="Q7174">
        <v>0</v>
      </c>
      <c r="R7174">
        <v>0</v>
      </c>
      <c r="S7174">
        <v>1</v>
      </c>
      <c r="T7174">
        <v>44</v>
      </c>
      <c r="U7174">
        <v>0</v>
      </c>
      <c r="V7174">
        <v>0</v>
      </c>
      <c r="W7174">
        <v>0</v>
      </c>
      <c r="X7174">
        <v>102.76689868526931</v>
      </c>
      <c r="Y7174">
        <v>0</v>
      </c>
      <c r="Z7174">
        <v>0</v>
      </c>
      <c r="AA7174">
        <v>0.54762175186508333</v>
      </c>
      <c r="AB7174">
        <v>23.103916232932189</v>
      </c>
      <c r="AC7174">
        <v>0</v>
      </c>
      <c r="AD7174">
        <v>0</v>
      </c>
      <c r="AE7174">
        <v>126.41843667006658</v>
      </c>
    </row>
    <row r="7175" spans="1:31" x14ac:dyDescent="0.25">
      <c r="A7175">
        <v>2355289</v>
      </c>
      <c r="B7175">
        <v>1</v>
      </c>
      <c r="C7175" t="s">
        <v>81</v>
      </c>
      <c r="D7175" t="s">
        <v>115</v>
      </c>
      <c r="E7175" t="s">
        <v>132</v>
      </c>
      <c r="F7175" t="s">
        <v>2147</v>
      </c>
      <c r="G7175" t="s">
        <v>142</v>
      </c>
      <c r="H7175" t="s">
        <v>135</v>
      </c>
      <c r="I7175" t="s">
        <v>136</v>
      </c>
      <c r="J7175" t="s">
        <v>137</v>
      </c>
      <c r="K7175" t="s">
        <v>138</v>
      </c>
      <c r="L7175" t="s">
        <v>20427</v>
      </c>
      <c r="M7175" t="s">
        <v>20428</v>
      </c>
      <c r="N7175">
        <v>0.62805555499999999</v>
      </c>
      <c r="O7175">
        <v>0</v>
      </c>
      <c r="P7175">
        <v>253</v>
      </c>
      <c r="Q7175">
        <v>0</v>
      </c>
      <c r="R7175">
        <v>0</v>
      </c>
      <c r="S7175">
        <v>0</v>
      </c>
      <c r="T7175">
        <v>20</v>
      </c>
      <c r="U7175">
        <v>0</v>
      </c>
      <c r="V7175">
        <v>0</v>
      </c>
      <c r="W7175">
        <v>0</v>
      </c>
      <c r="X7175">
        <v>15.160216820167802</v>
      </c>
      <c r="Y7175">
        <v>0</v>
      </c>
      <c r="Z7175">
        <v>0</v>
      </c>
      <c r="AA7175">
        <v>0</v>
      </c>
      <c r="AB7175">
        <v>0.62465249483963126</v>
      </c>
      <c r="AC7175">
        <v>0</v>
      </c>
      <c r="AD7175">
        <v>0</v>
      </c>
      <c r="AE7175">
        <v>15.784869315007434</v>
      </c>
    </row>
    <row r="7176" spans="1:31" x14ac:dyDescent="0.25">
      <c r="A7176">
        <v>2355290</v>
      </c>
      <c r="B7176">
        <v>1</v>
      </c>
      <c r="C7176" t="s">
        <v>81</v>
      </c>
      <c r="D7176" t="s">
        <v>112</v>
      </c>
      <c r="E7176" t="s">
        <v>166</v>
      </c>
      <c r="F7176" t="s">
        <v>20429</v>
      </c>
      <c r="G7176" t="s">
        <v>328</v>
      </c>
      <c r="H7176" t="s">
        <v>135</v>
      </c>
      <c r="I7176" t="s">
        <v>136</v>
      </c>
      <c r="J7176" t="s">
        <v>137</v>
      </c>
      <c r="K7176" t="s">
        <v>245</v>
      </c>
      <c r="L7176" t="s">
        <v>20430</v>
      </c>
      <c r="M7176" t="s">
        <v>20431</v>
      </c>
      <c r="N7176">
        <v>0.218888888</v>
      </c>
      <c r="O7176">
        <v>0</v>
      </c>
      <c r="P7176">
        <v>535</v>
      </c>
      <c r="Q7176">
        <v>3</v>
      </c>
      <c r="R7176">
        <v>3</v>
      </c>
      <c r="S7176">
        <v>2</v>
      </c>
      <c r="T7176">
        <v>57</v>
      </c>
      <c r="U7176">
        <v>2</v>
      </c>
      <c r="V7176">
        <v>0</v>
      </c>
      <c r="W7176">
        <v>0</v>
      </c>
      <c r="X7176">
        <v>13.964030301872446</v>
      </c>
      <c r="Y7176">
        <v>3.6735449904438404</v>
      </c>
      <c r="Z7176">
        <v>0.36669743864366672</v>
      </c>
      <c r="AA7176">
        <v>1.20684502686044</v>
      </c>
      <c r="AB7176">
        <v>5.7373219884349789</v>
      </c>
      <c r="AC7176">
        <v>31.435464331256171</v>
      </c>
      <c r="AD7176">
        <v>0</v>
      </c>
      <c r="AE7176">
        <v>56.383904077511538</v>
      </c>
    </row>
    <row r="7177" spans="1:31" x14ac:dyDescent="0.25">
      <c r="A7177">
        <v>2355293</v>
      </c>
      <c r="B7177">
        <v>1</v>
      </c>
      <c r="C7177" t="s">
        <v>80</v>
      </c>
      <c r="D7177" t="s">
        <v>92</v>
      </c>
      <c r="E7177" t="s">
        <v>148</v>
      </c>
      <c r="F7177" t="s">
        <v>20432</v>
      </c>
      <c r="G7177" t="s">
        <v>156</v>
      </c>
      <c r="H7177" t="s">
        <v>151</v>
      </c>
      <c r="I7177" t="s">
        <v>136</v>
      </c>
      <c r="J7177" t="s">
        <v>137</v>
      </c>
      <c r="K7177" t="s">
        <v>138</v>
      </c>
      <c r="L7177" t="s">
        <v>20433</v>
      </c>
      <c r="M7177" t="s">
        <v>20434</v>
      </c>
      <c r="N7177">
        <v>0.93055555499999998</v>
      </c>
      <c r="O7177">
        <v>0</v>
      </c>
      <c r="P7177">
        <v>1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0.34259290234225781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0.34259290234225781</v>
      </c>
    </row>
    <row r="7178" spans="1:31" x14ac:dyDescent="0.25">
      <c r="A7178">
        <v>2355297</v>
      </c>
      <c r="B7178">
        <v>1</v>
      </c>
      <c r="C7178" t="s">
        <v>80</v>
      </c>
      <c r="D7178" t="s">
        <v>96</v>
      </c>
      <c r="E7178" t="s">
        <v>175</v>
      </c>
      <c r="F7178" t="s">
        <v>9452</v>
      </c>
      <c r="G7178" t="s">
        <v>219</v>
      </c>
      <c r="H7178" t="s">
        <v>151</v>
      </c>
      <c r="I7178" t="s">
        <v>136</v>
      </c>
      <c r="J7178" t="s">
        <v>137</v>
      </c>
      <c r="K7178" t="s">
        <v>138</v>
      </c>
      <c r="L7178" t="s">
        <v>20435</v>
      </c>
      <c r="M7178" t="s">
        <v>20436</v>
      </c>
      <c r="N7178">
        <v>1.1897222220000001</v>
      </c>
      <c r="O7178">
        <v>0</v>
      </c>
      <c r="P7178">
        <v>53</v>
      </c>
      <c r="Q7178">
        <v>0</v>
      </c>
      <c r="R7178">
        <v>0</v>
      </c>
      <c r="S7178">
        <v>0</v>
      </c>
      <c r="T7178">
        <v>6</v>
      </c>
      <c r="U7178">
        <v>0</v>
      </c>
      <c r="V7178">
        <v>0</v>
      </c>
      <c r="W7178">
        <v>0</v>
      </c>
      <c r="X7178">
        <v>98.332285629892198</v>
      </c>
      <c r="Y7178">
        <v>0</v>
      </c>
      <c r="Z7178">
        <v>0</v>
      </c>
      <c r="AA7178">
        <v>0</v>
      </c>
      <c r="AB7178">
        <v>70.640021625243307</v>
      </c>
      <c r="AC7178">
        <v>0</v>
      </c>
      <c r="AD7178">
        <v>0</v>
      </c>
      <c r="AE7178">
        <v>168.97230725513549</v>
      </c>
    </row>
    <row r="7179" spans="1:31" x14ac:dyDescent="0.25">
      <c r="A7179">
        <v>2355299</v>
      </c>
      <c r="B7179">
        <v>1</v>
      </c>
      <c r="C7179" t="s">
        <v>81</v>
      </c>
      <c r="D7179" t="s">
        <v>118</v>
      </c>
      <c r="E7179" t="s">
        <v>225</v>
      </c>
      <c r="F7179" t="s">
        <v>20437</v>
      </c>
      <c r="G7179" t="s">
        <v>464</v>
      </c>
      <c r="H7179" t="s">
        <v>151</v>
      </c>
      <c r="I7179" t="s">
        <v>136</v>
      </c>
      <c r="J7179" t="s">
        <v>137</v>
      </c>
      <c r="K7179" t="s">
        <v>138</v>
      </c>
      <c r="L7179" t="s">
        <v>20438</v>
      </c>
      <c r="M7179" t="s">
        <v>20439</v>
      </c>
      <c r="N7179">
        <v>2.6613888879999998</v>
      </c>
      <c r="O7179">
        <v>0</v>
      </c>
      <c r="P7179">
        <v>2</v>
      </c>
      <c r="Q7179">
        <v>0</v>
      </c>
      <c r="R7179">
        <v>0</v>
      </c>
      <c r="S7179">
        <v>0</v>
      </c>
      <c r="T7179">
        <v>1</v>
      </c>
      <c r="U7179">
        <v>0</v>
      </c>
      <c r="V7179">
        <v>0</v>
      </c>
      <c r="W7179">
        <v>0</v>
      </c>
      <c r="X7179">
        <v>2.5507472400719111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2.5507472400719111</v>
      </c>
    </row>
    <row r="7180" spans="1:31" x14ac:dyDescent="0.25">
      <c r="A7180">
        <v>2355300</v>
      </c>
      <c r="B7180">
        <v>1</v>
      </c>
      <c r="C7180" t="s">
        <v>81</v>
      </c>
      <c r="D7180" t="s">
        <v>128</v>
      </c>
      <c r="E7180" t="s">
        <v>148</v>
      </c>
      <c r="F7180" t="s">
        <v>20440</v>
      </c>
      <c r="G7180" t="s">
        <v>160</v>
      </c>
      <c r="H7180" t="s">
        <v>151</v>
      </c>
      <c r="I7180" t="s">
        <v>136</v>
      </c>
      <c r="J7180" t="s">
        <v>137</v>
      </c>
      <c r="K7180" t="s">
        <v>138</v>
      </c>
      <c r="L7180" t="s">
        <v>20441</v>
      </c>
      <c r="M7180" t="s">
        <v>20442</v>
      </c>
      <c r="N7180">
        <v>1.514444444</v>
      </c>
      <c r="O7180">
        <v>0</v>
      </c>
      <c r="P7180">
        <v>18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22.7975595349644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22.7975595349644</v>
      </c>
    </row>
    <row r="7181" spans="1:31" x14ac:dyDescent="0.25">
      <c r="A7181">
        <v>2355301</v>
      </c>
      <c r="B7181">
        <v>1</v>
      </c>
      <c r="C7181" t="s">
        <v>81</v>
      </c>
      <c r="D7181" t="s">
        <v>112</v>
      </c>
      <c r="E7181" t="s">
        <v>166</v>
      </c>
      <c r="F7181" t="s">
        <v>768</v>
      </c>
      <c r="G7181" t="s">
        <v>244</v>
      </c>
      <c r="H7181" t="s">
        <v>135</v>
      </c>
      <c r="I7181" t="s">
        <v>136</v>
      </c>
      <c r="J7181" t="s">
        <v>137</v>
      </c>
      <c r="K7181" t="s">
        <v>245</v>
      </c>
      <c r="L7181" t="s">
        <v>20443</v>
      </c>
      <c r="M7181" t="s">
        <v>20444</v>
      </c>
      <c r="N7181">
        <v>2.9202777769999999</v>
      </c>
      <c r="O7181">
        <v>0</v>
      </c>
      <c r="P7181">
        <v>1265</v>
      </c>
      <c r="Q7181">
        <v>5</v>
      </c>
      <c r="R7181">
        <v>36</v>
      </c>
      <c r="S7181">
        <v>8</v>
      </c>
      <c r="T7181">
        <v>69</v>
      </c>
      <c r="U7181">
        <v>1</v>
      </c>
      <c r="V7181">
        <v>1</v>
      </c>
      <c r="W7181">
        <v>0</v>
      </c>
      <c r="X7181">
        <v>454.12452788948724</v>
      </c>
      <c r="Y7181">
        <v>105.00401273248862</v>
      </c>
      <c r="Z7181">
        <v>38.39443781961787</v>
      </c>
      <c r="AA7181">
        <v>73.195294882327815</v>
      </c>
      <c r="AB7181">
        <v>109.24029106577434</v>
      </c>
      <c r="AC7181">
        <v>430.86147321537425</v>
      </c>
      <c r="AD7181">
        <v>510.38883620245184</v>
      </c>
      <c r="AE7181">
        <v>1721.208873807522</v>
      </c>
    </row>
    <row r="7182" spans="1:31" x14ac:dyDescent="0.25">
      <c r="A7182">
        <v>2355304</v>
      </c>
      <c r="B7182">
        <v>1</v>
      </c>
      <c r="C7182" t="s">
        <v>80</v>
      </c>
      <c r="D7182" t="s">
        <v>100</v>
      </c>
      <c r="E7182" t="s">
        <v>148</v>
      </c>
      <c r="F7182" t="s">
        <v>20445</v>
      </c>
      <c r="G7182" t="s">
        <v>156</v>
      </c>
      <c r="H7182" t="s">
        <v>151</v>
      </c>
      <c r="I7182" t="s">
        <v>136</v>
      </c>
      <c r="J7182" t="s">
        <v>137</v>
      </c>
      <c r="K7182" t="s">
        <v>138</v>
      </c>
      <c r="L7182" t="s">
        <v>20446</v>
      </c>
      <c r="M7182" t="s">
        <v>20447</v>
      </c>
      <c r="N7182">
        <v>0.56666666600000004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1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</row>
    <row r="7183" spans="1:31" x14ac:dyDescent="0.25">
      <c r="A7183">
        <v>2355306</v>
      </c>
      <c r="B7183">
        <v>1</v>
      </c>
      <c r="C7183" t="s">
        <v>81</v>
      </c>
      <c r="D7183" t="s">
        <v>119</v>
      </c>
      <c r="E7183" t="s">
        <v>132</v>
      </c>
      <c r="F7183" t="s">
        <v>20448</v>
      </c>
      <c r="G7183" t="s">
        <v>134</v>
      </c>
      <c r="H7183" t="s">
        <v>135</v>
      </c>
      <c r="I7183" t="s">
        <v>136</v>
      </c>
      <c r="J7183" t="s">
        <v>137</v>
      </c>
      <c r="K7183" t="s">
        <v>138</v>
      </c>
      <c r="L7183" t="s">
        <v>20449</v>
      </c>
      <c r="M7183" t="s">
        <v>20450</v>
      </c>
      <c r="N7183">
        <v>1.9683333329999999</v>
      </c>
      <c r="O7183">
        <v>0</v>
      </c>
      <c r="P7183">
        <v>222</v>
      </c>
      <c r="Q7183">
        <v>25</v>
      </c>
      <c r="R7183">
        <v>12</v>
      </c>
      <c r="S7183">
        <v>1</v>
      </c>
      <c r="T7183">
        <v>12</v>
      </c>
      <c r="U7183">
        <v>0</v>
      </c>
      <c r="V7183">
        <v>0</v>
      </c>
      <c r="W7183">
        <v>0</v>
      </c>
      <c r="X7183">
        <v>124.66771315236706</v>
      </c>
      <c r="Y7183">
        <v>84.557250380367037</v>
      </c>
      <c r="Z7183">
        <v>3.3887110031384053</v>
      </c>
      <c r="AA7183">
        <v>6.1788036409852287</v>
      </c>
      <c r="AB7183">
        <v>21.755370321134137</v>
      </c>
      <c r="AC7183">
        <v>0</v>
      </c>
      <c r="AD7183">
        <v>0</v>
      </c>
      <c r="AE7183">
        <v>240.54784849799185</v>
      </c>
    </row>
    <row r="7184" spans="1:31" x14ac:dyDescent="0.25">
      <c r="A7184">
        <v>2355307</v>
      </c>
      <c r="B7184">
        <v>1</v>
      </c>
      <c r="C7184" t="s">
        <v>80</v>
      </c>
      <c r="D7184" t="s">
        <v>93</v>
      </c>
      <c r="E7184" t="s">
        <v>132</v>
      </c>
      <c r="F7184" t="s">
        <v>20451</v>
      </c>
      <c r="G7184" t="s">
        <v>816</v>
      </c>
      <c r="H7184" t="s">
        <v>135</v>
      </c>
      <c r="I7184" t="s">
        <v>136</v>
      </c>
      <c r="J7184" t="s">
        <v>137</v>
      </c>
      <c r="K7184" t="s">
        <v>138</v>
      </c>
      <c r="L7184" t="s">
        <v>20452</v>
      </c>
      <c r="M7184" t="s">
        <v>20453</v>
      </c>
      <c r="N7184">
        <v>5.7855555550000002</v>
      </c>
      <c r="O7184">
        <v>0</v>
      </c>
      <c r="P7184">
        <v>12</v>
      </c>
      <c r="Q7184">
        <v>0</v>
      </c>
      <c r="R7184">
        <v>22</v>
      </c>
      <c r="S7184">
        <v>0</v>
      </c>
      <c r="T7184">
        <v>14</v>
      </c>
      <c r="U7184">
        <v>0</v>
      </c>
      <c r="V7184">
        <v>0</v>
      </c>
      <c r="W7184">
        <v>0</v>
      </c>
      <c r="X7184">
        <v>19.414851376724901</v>
      </c>
      <c r="Y7184">
        <v>0</v>
      </c>
      <c r="Z7184">
        <v>369.08995034614992</v>
      </c>
      <c r="AA7184">
        <v>0</v>
      </c>
      <c r="AB7184">
        <v>181.76700596617783</v>
      </c>
      <c r="AC7184">
        <v>0</v>
      </c>
      <c r="AD7184">
        <v>0</v>
      </c>
      <c r="AE7184">
        <v>570.27180768905271</v>
      </c>
    </row>
    <row r="7185" spans="1:31" x14ac:dyDescent="0.25">
      <c r="A7185">
        <v>2355313</v>
      </c>
      <c r="B7185">
        <v>1</v>
      </c>
      <c r="C7185" t="s">
        <v>80</v>
      </c>
      <c r="D7185" t="s">
        <v>87</v>
      </c>
      <c r="E7185" t="s">
        <v>148</v>
      </c>
      <c r="F7185" t="s">
        <v>20454</v>
      </c>
      <c r="G7185" t="s">
        <v>160</v>
      </c>
      <c r="H7185" t="s">
        <v>151</v>
      </c>
      <c r="I7185" t="s">
        <v>136</v>
      </c>
      <c r="J7185" t="s">
        <v>137</v>
      </c>
      <c r="K7185" t="s">
        <v>138</v>
      </c>
      <c r="L7185" t="s">
        <v>20455</v>
      </c>
      <c r="M7185" t="s">
        <v>20456</v>
      </c>
      <c r="N7185">
        <v>1.6727777770000001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1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3.8850344819653486</v>
      </c>
      <c r="AC7185">
        <v>0</v>
      </c>
      <c r="AD7185">
        <v>0</v>
      </c>
      <c r="AE7185">
        <v>3.8850344819653486</v>
      </c>
    </row>
    <row r="7186" spans="1:31" x14ac:dyDescent="0.25">
      <c r="A7186">
        <v>2355317</v>
      </c>
      <c r="B7186">
        <v>1</v>
      </c>
      <c r="C7186" t="s">
        <v>80</v>
      </c>
      <c r="D7186" t="s">
        <v>103</v>
      </c>
      <c r="E7186" t="s">
        <v>225</v>
      </c>
      <c r="F7186" t="s">
        <v>4093</v>
      </c>
      <c r="G7186" t="s">
        <v>219</v>
      </c>
      <c r="H7186" t="s">
        <v>151</v>
      </c>
      <c r="I7186" t="s">
        <v>136</v>
      </c>
      <c r="J7186" t="s">
        <v>137</v>
      </c>
      <c r="K7186" t="s">
        <v>138</v>
      </c>
      <c r="L7186" t="s">
        <v>20457</v>
      </c>
      <c r="M7186" t="s">
        <v>20458</v>
      </c>
      <c r="N7186">
        <v>2.0394444439999999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1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5.3790148577724164</v>
      </c>
      <c r="AC7186">
        <v>0</v>
      </c>
      <c r="AD7186">
        <v>0</v>
      </c>
      <c r="AE7186">
        <v>5.3790148577724164</v>
      </c>
    </row>
    <row r="7187" spans="1:31" x14ac:dyDescent="0.25">
      <c r="A7187">
        <v>2355324</v>
      </c>
      <c r="B7187">
        <v>1</v>
      </c>
      <c r="C7187" t="s">
        <v>80</v>
      </c>
      <c r="D7187" t="s">
        <v>85</v>
      </c>
      <c r="E7187" t="s">
        <v>132</v>
      </c>
      <c r="F7187" t="s">
        <v>20459</v>
      </c>
      <c r="G7187" t="s">
        <v>134</v>
      </c>
      <c r="H7187" t="s">
        <v>135</v>
      </c>
      <c r="I7187" t="s">
        <v>136</v>
      </c>
      <c r="J7187" t="s">
        <v>137</v>
      </c>
      <c r="K7187" t="s">
        <v>138</v>
      </c>
      <c r="L7187" t="s">
        <v>20460</v>
      </c>
      <c r="M7187" t="s">
        <v>20461</v>
      </c>
      <c r="N7187">
        <v>4.6719444440000002</v>
      </c>
      <c r="O7187">
        <v>0</v>
      </c>
      <c r="P7187">
        <v>43</v>
      </c>
      <c r="Q7187">
        <v>0</v>
      </c>
      <c r="R7187">
        <v>1</v>
      </c>
      <c r="S7187">
        <v>0</v>
      </c>
      <c r="T7187">
        <v>3</v>
      </c>
      <c r="U7187">
        <v>0</v>
      </c>
      <c r="V7187">
        <v>0</v>
      </c>
      <c r="W7187">
        <v>0</v>
      </c>
      <c r="X7187">
        <v>52.788132184899325</v>
      </c>
      <c r="Y7187">
        <v>0</v>
      </c>
      <c r="Z7187">
        <v>6.2702649280833335E-4</v>
      </c>
      <c r="AA7187">
        <v>0</v>
      </c>
      <c r="AB7187">
        <v>60.102757550329407</v>
      </c>
      <c r="AC7187">
        <v>0</v>
      </c>
      <c r="AD7187">
        <v>0</v>
      </c>
      <c r="AE7187">
        <v>112.89151676172153</v>
      </c>
    </row>
    <row r="7188" spans="1:31" x14ac:dyDescent="0.25">
      <c r="A7188">
        <v>2355340</v>
      </c>
      <c r="B7188">
        <v>1</v>
      </c>
      <c r="C7188" t="s">
        <v>80</v>
      </c>
      <c r="D7188" t="s">
        <v>90</v>
      </c>
      <c r="E7188" t="s">
        <v>148</v>
      </c>
      <c r="F7188" t="s">
        <v>20462</v>
      </c>
      <c r="G7188" t="s">
        <v>160</v>
      </c>
      <c r="H7188" t="s">
        <v>151</v>
      </c>
      <c r="I7188" t="s">
        <v>136</v>
      </c>
      <c r="J7188" t="s">
        <v>137</v>
      </c>
      <c r="K7188" t="s">
        <v>138</v>
      </c>
      <c r="L7188" t="s">
        <v>20463</v>
      </c>
      <c r="M7188" t="s">
        <v>20464</v>
      </c>
      <c r="N7188">
        <v>1.483055555</v>
      </c>
      <c r="O7188">
        <v>0</v>
      </c>
      <c r="P7188">
        <v>1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0.58784429926122383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0.58784429926122383</v>
      </c>
    </row>
    <row r="7189" spans="1:31" x14ac:dyDescent="0.25">
      <c r="A7189">
        <v>2355346</v>
      </c>
      <c r="B7189">
        <v>1</v>
      </c>
      <c r="C7189" t="s">
        <v>81</v>
      </c>
      <c r="D7189" t="s">
        <v>112</v>
      </c>
      <c r="E7189" t="s">
        <v>154</v>
      </c>
      <c r="F7189" t="s">
        <v>20465</v>
      </c>
      <c r="G7189" t="s">
        <v>299</v>
      </c>
      <c r="H7189" t="s">
        <v>151</v>
      </c>
      <c r="I7189" t="s">
        <v>136</v>
      </c>
      <c r="J7189" t="s">
        <v>137</v>
      </c>
      <c r="K7189" t="s">
        <v>138</v>
      </c>
      <c r="L7189" t="s">
        <v>20466</v>
      </c>
      <c r="M7189" t="s">
        <v>20467</v>
      </c>
      <c r="N7189">
        <v>4.5469444440000002</v>
      </c>
      <c r="O7189">
        <v>0</v>
      </c>
      <c r="P7189">
        <v>76</v>
      </c>
      <c r="Q7189">
        <v>0</v>
      </c>
      <c r="R7189">
        <v>3</v>
      </c>
      <c r="S7189">
        <v>0</v>
      </c>
      <c r="T7189">
        <v>2</v>
      </c>
      <c r="U7189">
        <v>0</v>
      </c>
      <c r="V7189">
        <v>0</v>
      </c>
      <c r="W7189">
        <v>0</v>
      </c>
      <c r="X7189">
        <v>30.165933408156341</v>
      </c>
      <c r="Y7189">
        <v>0</v>
      </c>
      <c r="Z7189">
        <v>2.5334999687904536</v>
      </c>
      <c r="AA7189">
        <v>0</v>
      </c>
      <c r="AB7189">
        <v>12.125503399499847</v>
      </c>
      <c r="AC7189">
        <v>0</v>
      </c>
      <c r="AD7189">
        <v>0</v>
      </c>
      <c r="AE7189">
        <v>44.824936776446641</v>
      </c>
    </row>
    <row r="7190" spans="1:31" x14ac:dyDescent="0.25">
      <c r="A7190">
        <v>2355351</v>
      </c>
      <c r="B7190">
        <v>1</v>
      </c>
      <c r="C7190" t="s">
        <v>80</v>
      </c>
      <c r="D7190" t="s">
        <v>82</v>
      </c>
      <c r="E7190" t="s">
        <v>148</v>
      </c>
      <c r="F7190" t="s">
        <v>20468</v>
      </c>
      <c r="G7190" t="s">
        <v>150</v>
      </c>
      <c r="H7190" t="s">
        <v>151</v>
      </c>
      <c r="I7190" t="s">
        <v>136</v>
      </c>
      <c r="J7190" t="s">
        <v>137</v>
      </c>
      <c r="K7190" t="s">
        <v>138</v>
      </c>
      <c r="L7190" t="s">
        <v>20469</v>
      </c>
      <c r="M7190" t="s">
        <v>20470</v>
      </c>
      <c r="N7190">
        <v>1.041388888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3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52.737655500234311</v>
      </c>
      <c r="AC7190">
        <v>0</v>
      </c>
      <c r="AD7190">
        <v>0</v>
      </c>
      <c r="AE7190">
        <v>52.737655500234311</v>
      </c>
    </row>
    <row r="7191" spans="1:31" x14ac:dyDescent="0.25">
      <c r="A7191">
        <v>2355354</v>
      </c>
      <c r="B7191">
        <v>1</v>
      </c>
      <c r="C7191" t="s">
        <v>81</v>
      </c>
      <c r="D7191" t="s">
        <v>118</v>
      </c>
      <c r="E7191" t="s">
        <v>132</v>
      </c>
      <c r="F7191" t="s">
        <v>20471</v>
      </c>
      <c r="G7191" t="s">
        <v>244</v>
      </c>
      <c r="H7191" t="s">
        <v>135</v>
      </c>
      <c r="I7191" t="s">
        <v>136</v>
      </c>
      <c r="J7191" t="s">
        <v>137</v>
      </c>
      <c r="K7191" t="s">
        <v>245</v>
      </c>
      <c r="L7191" t="s">
        <v>20472</v>
      </c>
      <c r="M7191" t="s">
        <v>20473</v>
      </c>
      <c r="N7191">
        <v>2.8725000000000001</v>
      </c>
      <c r="O7191">
        <v>0</v>
      </c>
      <c r="P7191">
        <v>520</v>
      </c>
      <c r="Q7191">
        <v>0</v>
      </c>
      <c r="R7191">
        <v>1</v>
      </c>
      <c r="S7191">
        <v>2</v>
      </c>
      <c r="T7191">
        <v>42</v>
      </c>
      <c r="U7191">
        <v>0</v>
      </c>
      <c r="V7191">
        <v>0</v>
      </c>
      <c r="W7191">
        <v>0</v>
      </c>
      <c r="X7191">
        <v>463.34079767527618</v>
      </c>
      <c r="Y7191">
        <v>0</v>
      </c>
      <c r="Z7191">
        <v>0</v>
      </c>
      <c r="AA7191">
        <v>152.45180118919646</v>
      </c>
      <c r="AB7191">
        <v>161.27806800810382</v>
      </c>
      <c r="AC7191">
        <v>0</v>
      </c>
      <c r="AD7191">
        <v>0</v>
      </c>
      <c r="AE7191">
        <v>777.07066687257645</v>
      </c>
    </row>
    <row r="7192" spans="1:31" x14ac:dyDescent="0.25">
      <c r="A7192">
        <v>2355358</v>
      </c>
      <c r="B7192">
        <v>1</v>
      </c>
      <c r="C7192" t="s">
        <v>80</v>
      </c>
      <c r="D7192" t="s">
        <v>83</v>
      </c>
      <c r="E7192" t="s">
        <v>154</v>
      </c>
      <c r="F7192" t="s">
        <v>20474</v>
      </c>
      <c r="G7192" t="s">
        <v>156</v>
      </c>
      <c r="H7192" t="s">
        <v>151</v>
      </c>
      <c r="I7192" t="s">
        <v>136</v>
      </c>
      <c r="J7192" t="s">
        <v>137</v>
      </c>
      <c r="K7192" t="s">
        <v>138</v>
      </c>
      <c r="L7192" t="s">
        <v>20475</v>
      </c>
      <c r="M7192" t="s">
        <v>20476</v>
      </c>
      <c r="N7192">
        <v>0.760833333</v>
      </c>
      <c r="O7192">
        <v>0</v>
      </c>
      <c r="P7192">
        <v>256</v>
      </c>
      <c r="Q7192">
        <v>0</v>
      </c>
      <c r="R7192">
        <v>0</v>
      </c>
      <c r="S7192">
        <v>0</v>
      </c>
      <c r="T7192">
        <v>12</v>
      </c>
      <c r="U7192">
        <v>0</v>
      </c>
      <c r="V7192">
        <v>0</v>
      </c>
      <c r="W7192">
        <v>0</v>
      </c>
      <c r="X7192">
        <v>59.283253141759815</v>
      </c>
      <c r="Y7192">
        <v>0</v>
      </c>
      <c r="Z7192">
        <v>0</v>
      </c>
      <c r="AA7192">
        <v>0</v>
      </c>
      <c r="AB7192">
        <v>21.983892761856239</v>
      </c>
      <c r="AC7192">
        <v>0</v>
      </c>
      <c r="AD7192">
        <v>0</v>
      </c>
      <c r="AE7192">
        <v>81.267145903616054</v>
      </c>
    </row>
    <row r="7193" spans="1:31" x14ac:dyDescent="0.25">
      <c r="A7193">
        <v>2355359</v>
      </c>
      <c r="B7193">
        <v>1</v>
      </c>
      <c r="C7193" t="s">
        <v>80</v>
      </c>
      <c r="D7193" t="s">
        <v>105</v>
      </c>
      <c r="E7193" t="s">
        <v>175</v>
      </c>
      <c r="F7193" t="s">
        <v>20477</v>
      </c>
      <c r="G7193" t="s">
        <v>284</v>
      </c>
      <c r="H7193" t="s">
        <v>151</v>
      </c>
      <c r="I7193" t="s">
        <v>136</v>
      </c>
      <c r="J7193" t="s">
        <v>137</v>
      </c>
      <c r="K7193" t="s">
        <v>138</v>
      </c>
      <c r="L7193" t="s">
        <v>20478</v>
      </c>
      <c r="M7193" t="s">
        <v>20479</v>
      </c>
      <c r="N7193">
        <v>1.3602777770000001</v>
      </c>
      <c r="O7193">
        <v>0</v>
      </c>
      <c r="P7193">
        <v>185</v>
      </c>
      <c r="Q7193">
        <v>0</v>
      </c>
      <c r="R7193">
        <v>0</v>
      </c>
      <c r="S7193">
        <v>0</v>
      </c>
      <c r="T7193">
        <v>60</v>
      </c>
      <c r="U7193">
        <v>0</v>
      </c>
      <c r="V7193">
        <v>0</v>
      </c>
      <c r="W7193">
        <v>0</v>
      </c>
      <c r="X7193">
        <v>79.77466633916903</v>
      </c>
      <c r="Y7193">
        <v>0</v>
      </c>
      <c r="Z7193">
        <v>0</v>
      </c>
      <c r="AA7193">
        <v>0</v>
      </c>
      <c r="AB7193">
        <v>109.71798530341145</v>
      </c>
      <c r="AC7193">
        <v>0</v>
      </c>
      <c r="AD7193">
        <v>0</v>
      </c>
      <c r="AE7193">
        <v>189.49265164258048</v>
      </c>
    </row>
    <row r="7194" spans="1:31" x14ac:dyDescent="0.25">
      <c r="A7194">
        <v>2355360</v>
      </c>
      <c r="B7194">
        <v>1</v>
      </c>
      <c r="C7194" t="s">
        <v>81</v>
      </c>
      <c r="D7194" t="s">
        <v>118</v>
      </c>
      <c r="E7194" t="s">
        <v>171</v>
      </c>
      <c r="F7194" t="s">
        <v>20480</v>
      </c>
      <c r="G7194" t="s">
        <v>244</v>
      </c>
      <c r="H7194" t="s">
        <v>135</v>
      </c>
      <c r="I7194" t="s">
        <v>136</v>
      </c>
      <c r="J7194" t="s">
        <v>137</v>
      </c>
      <c r="K7194" t="s">
        <v>245</v>
      </c>
      <c r="L7194" t="s">
        <v>20481</v>
      </c>
      <c r="M7194" t="s">
        <v>20482</v>
      </c>
      <c r="N7194">
        <v>2.8111111110000002</v>
      </c>
      <c r="O7194">
        <v>0</v>
      </c>
      <c r="P7194">
        <v>232</v>
      </c>
      <c r="Q7194">
        <v>1</v>
      </c>
      <c r="R7194">
        <v>1</v>
      </c>
      <c r="S7194">
        <v>13</v>
      </c>
      <c r="T7194">
        <v>17</v>
      </c>
      <c r="U7194">
        <v>0</v>
      </c>
      <c r="V7194">
        <v>0</v>
      </c>
      <c r="W7194">
        <v>0</v>
      </c>
      <c r="X7194">
        <v>286.53023194585961</v>
      </c>
      <c r="Y7194">
        <v>0</v>
      </c>
      <c r="Z7194">
        <v>18.828685364355955</v>
      </c>
      <c r="AA7194">
        <v>835.04601954203929</v>
      </c>
      <c r="AB7194">
        <v>65.968933120530721</v>
      </c>
      <c r="AC7194">
        <v>0</v>
      </c>
      <c r="AD7194">
        <v>0</v>
      </c>
      <c r="AE7194">
        <v>1206.3738699727855</v>
      </c>
    </row>
    <row r="7195" spans="1:31" x14ac:dyDescent="0.25">
      <c r="A7195">
        <v>2355361</v>
      </c>
      <c r="B7195">
        <v>1</v>
      </c>
      <c r="C7195" t="s">
        <v>80</v>
      </c>
      <c r="D7195" t="s">
        <v>91</v>
      </c>
      <c r="E7195" t="s">
        <v>148</v>
      </c>
      <c r="F7195" t="s">
        <v>20483</v>
      </c>
      <c r="G7195" t="s">
        <v>160</v>
      </c>
      <c r="H7195" t="s">
        <v>151</v>
      </c>
      <c r="I7195" t="s">
        <v>136</v>
      </c>
      <c r="J7195" t="s">
        <v>137</v>
      </c>
      <c r="K7195" t="s">
        <v>138</v>
      </c>
      <c r="L7195" t="s">
        <v>20484</v>
      </c>
      <c r="M7195" t="s">
        <v>20485</v>
      </c>
      <c r="N7195">
        <v>3.0102777770000002</v>
      </c>
      <c r="O7195">
        <v>0</v>
      </c>
      <c r="P7195">
        <v>1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1.6657196018613407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1.6657196018613407</v>
      </c>
    </row>
    <row r="7196" spans="1:31" x14ac:dyDescent="0.25">
      <c r="A7196">
        <v>2355362</v>
      </c>
      <c r="B7196">
        <v>1</v>
      </c>
      <c r="C7196" t="s">
        <v>80</v>
      </c>
      <c r="D7196" t="s">
        <v>99</v>
      </c>
      <c r="E7196" t="s">
        <v>148</v>
      </c>
      <c r="F7196" t="s">
        <v>20486</v>
      </c>
      <c r="G7196" t="s">
        <v>156</v>
      </c>
      <c r="H7196" t="s">
        <v>151</v>
      </c>
      <c r="I7196" t="s">
        <v>136</v>
      </c>
      <c r="J7196" t="s">
        <v>137</v>
      </c>
      <c r="K7196" t="s">
        <v>138</v>
      </c>
      <c r="L7196" t="s">
        <v>20487</v>
      </c>
      <c r="M7196" t="s">
        <v>20488</v>
      </c>
      <c r="N7196">
        <v>5.5169444439999999</v>
      </c>
      <c r="O7196">
        <v>0</v>
      </c>
      <c r="P7196">
        <v>1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0.76346772859283007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0.76346772859283007</v>
      </c>
    </row>
    <row r="7197" spans="1:31" x14ac:dyDescent="0.25">
      <c r="A7197">
        <v>2355363</v>
      </c>
      <c r="B7197">
        <v>1</v>
      </c>
      <c r="C7197" t="s">
        <v>80</v>
      </c>
      <c r="D7197" t="s">
        <v>93</v>
      </c>
      <c r="E7197" t="s">
        <v>148</v>
      </c>
      <c r="F7197" t="s">
        <v>20489</v>
      </c>
      <c r="G7197" t="s">
        <v>240</v>
      </c>
      <c r="H7197" t="s">
        <v>151</v>
      </c>
      <c r="I7197" t="s">
        <v>136</v>
      </c>
      <c r="J7197" t="s">
        <v>137</v>
      </c>
      <c r="K7197" t="s">
        <v>138</v>
      </c>
      <c r="L7197" t="s">
        <v>20490</v>
      </c>
      <c r="M7197" t="s">
        <v>20491</v>
      </c>
      <c r="N7197">
        <v>7.2247222219999996</v>
      </c>
      <c r="O7197">
        <v>0</v>
      </c>
      <c r="P7197">
        <v>5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18.131734438774419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18.131734438774419</v>
      </c>
    </row>
    <row r="7198" spans="1:31" x14ac:dyDescent="0.25">
      <c r="A7198">
        <v>2355365</v>
      </c>
      <c r="B7198">
        <v>1</v>
      </c>
      <c r="C7198" t="s">
        <v>80</v>
      </c>
      <c r="D7198" t="s">
        <v>98</v>
      </c>
      <c r="E7198" t="s">
        <v>148</v>
      </c>
      <c r="F7198" t="s">
        <v>20492</v>
      </c>
      <c r="G7198" t="s">
        <v>160</v>
      </c>
      <c r="H7198" t="s">
        <v>151</v>
      </c>
      <c r="I7198" t="s">
        <v>136</v>
      </c>
      <c r="J7198" t="s">
        <v>137</v>
      </c>
      <c r="K7198" t="s">
        <v>138</v>
      </c>
      <c r="L7198" t="s">
        <v>20493</v>
      </c>
      <c r="M7198" t="s">
        <v>20494</v>
      </c>
      <c r="N7198">
        <v>4.4974999999999996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1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</row>
    <row r="7199" spans="1:31" x14ac:dyDescent="0.25">
      <c r="A7199">
        <v>2355367</v>
      </c>
      <c r="B7199">
        <v>1</v>
      </c>
      <c r="C7199" t="s">
        <v>80</v>
      </c>
      <c r="D7199" t="s">
        <v>92</v>
      </c>
      <c r="E7199" t="s">
        <v>148</v>
      </c>
      <c r="F7199" t="s">
        <v>20495</v>
      </c>
      <c r="G7199" t="s">
        <v>240</v>
      </c>
      <c r="H7199" t="s">
        <v>151</v>
      </c>
      <c r="I7199" t="s">
        <v>136</v>
      </c>
      <c r="J7199" t="s">
        <v>137</v>
      </c>
      <c r="K7199" t="s">
        <v>138</v>
      </c>
      <c r="L7199" t="s">
        <v>20496</v>
      </c>
      <c r="M7199" t="s">
        <v>20497</v>
      </c>
      <c r="N7199">
        <v>1.747222222</v>
      </c>
      <c r="O7199">
        <v>0</v>
      </c>
      <c r="P7199">
        <v>1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0.60778699882225562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0.60778699882225562</v>
      </c>
    </row>
    <row r="7200" spans="1:31" x14ac:dyDescent="0.25">
      <c r="A7200">
        <v>2355373</v>
      </c>
      <c r="B7200">
        <v>1</v>
      </c>
      <c r="C7200" t="s">
        <v>80</v>
      </c>
      <c r="D7200" t="s">
        <v>88</v>
      </c>
      <c r="E7200" t="s">
        <v>132</v>
      </c>
      <c r="F7200" t="s">
        <v>20498</v>
      </c>
      <c r="G7200" t="s">
        <v>244</v>
      </c>
      <c r="H7200" t="s">
        <v>135</v>
      </c>
      <c r="I7200" t="s">
        <v>136</v>
      </c>
      <c r="J7200" t="s">
        <v>137</v>
      </c>
      <c r="K7200" t="s">
        <v>245</v>
      </c>
      <c r="L7200" t="s">
        <v>20499</v>
      </c>
      <c r="M7200" t="s">
        <v>20500</v>
      </c>
      <c r="N7200">
        <v>9.5052777769999999</v>
      </c>
      <c r="O7200">
        <v>0</v>
      </c>
      <c r="P7200">
        <v>5725</v>
      </c>
      <c r="Q7200">
        <v>0</v>
      </c>
      <c r="R7200">
        <v>0</v>
      </c>
      <c r="S7200">
        <v>0</v>
      </c>
      <c r="T7200">
        <v>570</v>
      </c>
      <c r="U7200">
        <v>0</v>
      </c>
      <c r="V7200">
        <v>3</v>
      </c>
      <c r="W7200">
        <v>0</v>
      </c>
      <c r="X7200">
        <v>20653.473232233147</v>
      </c>
      <c r="Y7200">
        <v>0</v>
      </c>
      <c r="Z7200">
        <v>0</v>
      </c>
      <c r="AA7200">
        <v>0</v>
      </c>
      <c r="AB7200">
        <v>9724.1736428810764</v>
      </c>
      <c r="AC7200">
        <v>0</v>
      </c>
      <c r="AD7200">
        <v>647.23783204317215</v>
      </c>
      <c r="AE7200">
        <v>31024.884707157395</v>
      </c>
    </row>
    <row r="7201" spans="1:31" x14ac:dyDescent="0.25">
      <c r="A7201">
        <v>2355375</v>
      </c>
      <c r="B7201">
        <v>1</v>
      </c>
      <c r="C7201" t="s">
        <v>80</v>
      </c>
      <c r="D7201" t="s">
        <v>100</v>
      </c>
      <c r="E7201" t="s">
        <v>225</v>
      </c>
      <c r="F7201" t="s">
        <v>20501</v>
      </c>
      <c r="G7201" t="s">
        <v>502</v>
      </c>
      <c r="H7201" t="s">
        <v>151</v>
      </c>
      <c r="I7201" t="s">
        <v>136</v>
      </c>
      <c r="J7201" t="s">
        <v>137</v>
      </c>
      <c r="K7201" t="s">
        <v>138</v>
      </c>
      <c r="L7201" t="s">
        <v>20502</v>
      </c>
      <c r="M7201" t="s">
        <v>20503</v>
      </c>
      <c r="N7201">
        <v>1.1277777769999999</v>
      </c>
      <c r="O7201">
        <v>0</v>
      </c>
      <c r="P7201">
        <v>13</v>
      </c>
      <c r="Q7201">
        <v>0</v>
      </c>
      <c r="R7201">
        <v>12</v>
      </c>
      <c r="S7201">
        <v>0</v>
      </c>
      <c r="T7201">
        <v>2</v>
      </c>
      <c r="U7201">
        <v>0</v>
      </c>
      <c r="V7201">
        <v>0</v>
      </c>
      <c r="W7201">
        <v>0</v>
      </c>
      <c r="X7201">
        <v>3.4597956614237479</v>
      </c>
      <c r="Y7201">
        <v>0</v>
      </c>
      <c r="Z7201">
        <v>6.463706144147201</v>
      </c>
      <c r="AA7201">
        <v>0</v>
      </c>
      <c r="AB7201">
        <v>5.9171306158222227E-2</v>
      </c>
      <c r="AC7201">
        <v>0</v>
      </c>
      <c r="AD7201">
        <v>0</v>
      </c>
      <c r="AE7201">
        <v>9.98267311172917</v>
      </c>
    </row>
    <row r="7202" spans="1:31" x14ac:dyDescent="0.25">
      <c r="A7202">
        <v>2355377</v>
      </c>
      <c r="B7202">
        <v>1</v>
      </c>
      <c r="C7202" t="s">
        <v>81</v>
      </c>
      <c r="D7202" t="s">
        <v>115</v>
      </c>
      <c r="E7202" t="s">
        <v>171</v>
      </c>
      <c r="F7202" t="s">
        <v>20504</v>
      </c>
      <c r="G7202" t="s">
        <v>244</v>
      </c>
      <c r="H7202" t="s">
        <v>135</v>
      </c>
      <c r="I7202" t="s">
        <v>136</v>
      </c>
      <c r="J7202" t="s">
        <v>137</v>
      </c>
      <c r="K7202" t="s">
        <v>245</v>
      </c>
      <c r="L7202" t="s">
        <v>20505</v>
      </c>
      <c r="M7202" t="s">
        <v>20506</v>
      </c>
      <c r="N7202">
        <v>1.9824999999999999</v>
      </c>
      <c r="O7202">
        <v>0</v>
      </c>
      <c r="P7202">
        <v>683</v>
      </c>
      <c r="Q7202">
        <v>0</v>
      </c>
      <c r="R7202">
        <v>0</v>
      </c>
      <c r="S7202">
        <v>2</v>
      </c>
      <c r="T7202">
        <v>70</v>
      </c>
      <c r="U7202">
        <v>0</v>
      </c>
      <c r="V7202">
        <v>1</v>
      </c>
      <c r="W7202">
        <v>0</v>
      </c>
      <c r="X7202">
        <v>3383.6874034122138</v>
      </c>
      <c r="Y7202">
        <v>0</v>
      </c>
      <c r="Z7202">
        <v>0</v>
      </c>
      <c r="AA7202">
        <v>1.1486895384720335</v>
      </c>
      <c r="AB7202">
        <v>150.32798305416705</v>
      </c>
      <c r="AC7202">
        <v>0</v>
      </c>
      <c r="AD7202">
        <v>361.65008266165353</v>
      </c>
      <c r="AE7202">
        <v>3896.814158666506</v>
      </c>
    </row>
    <row r="7203" spans="1:31" x14ac:dyDescent="0.25">
      <c r="A7203">
        <v>2355382</v>
      </c>
      <c r="B7203">
        <v>1</v>
      </c>
      <c r="C7203" t="s">
        <v>80</v>
      </c>
      <c r="D7203" t="s">
        <v>93</v>
      </c>
      <c r="E7203" t="s">
        <v>154</v>
      </c>
      <c r="F7203" t="s">
        <v>20507</v>
      </c>
      <c r="G7203" t="s">
        <v>299</v>
      </c>
      <c r="H7203" t="s">
        <v>151</v>
      </c>
      <c r="I7203" t="s">
        <v>136</v>
      </c>
      <c r="J7203" t="s">
        <v>137</v>
      </c>
      <c r="K7203" t="s">
        <v>138</v>
      </c>
      <c r="L7203" t="s">
        <v>20508</v>
      </c>
      <c r="M7203" t="s">
        <v>20509</v>
      </c>
      <c r="N7203">
        <v>5.170833333</v>
      </c>
      <c r="O7203">
        <v>0</v>
      </c>
      <c r="P7203">
        <v>178</v>
      </c>
      <c r="Q7203">
        <v>0</v>
      </c>
      <c r="R7203">
        <v>0</v>
      </c>
      <c r="S7203">
        <v>0</v>
      </c>
      <c r="T7203">
        <v>274</v>
      </c>
      <c r="U7203">
        <v>0</v>
      </c>
      <c r="V7203">
        <v>0</v>
      </c>
      <c r="W7203">
        <v>0</v>
      </c>
      <c r="X7203">
        <v>328.03001369099815</v>
      </c>
      <c r="Y7203">
        <v>0</v>
      </c>
      <c r="Z7203">
        <v>0</v>
      </c>
      <c r="AA7203">
        <v>0</v>
      </c>
      <c r="AB7203">
        <v>1768.9089006934662</v>
      </c>
      <c r="AC7203">
        <v>0</v>
      </c>
      <c r="AD7203">
        <v>0</v>
      </c>
      <c r="AE7203">
        <v>2096.9389143844642</v>
      </c>
    </row>
    <row r="7204" spans="1:31" x14ac:dyDescent="0.25">
      <c r="A7204">
        <v>2355384</v>
      </c>
      <c r="B7204">
        <v>1</v>
      </c>
      <c r="C7204" t="s">
        <v>80</v>
      </c>
      <c r="D7204" t="s">
        <v>85</v>
      </c>
      <c r="E7204" t="s">
        <v>148</v>
      </c>
      <c r="F7204" t="s">
        <v>20510</v>
      </c>
      <c r="G7204" t="s">
        <v>150</v>
      </c>
      <c r="H7204" t="s">
        <v>151</v>
      </c>
      <c r="I7204" t="s">
        <v>136</v>
      </c>
      <c r="J7204" t="s">
        <v>137</v>
      </c>
      <c r="K7204" t="s">
        <v>138</v>
      </c>
      <c r="L7204" t="s">
        <v>20511</v>
      </c>
      <c r="M7204" t="s">
        <v>20512</v>
      </c>
      <c r="N7204">
        <v>2.3058333329999998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1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6.1721003708700275</v>
      </c>
      <c r="AC7204">
        <v>0</v>
      </c>
      <c r="AD7204">
        <v>0</v>
      </c>
      <c r="AE7204">
        <v>6.1721003708700275</v>
      </c>
    </row>
    <row r="7205" spans="1:31" x14ac:dyDescent="0.25">
      <c r="A7205">
        <v>2355385</v>
      </c>
      <c r="B7205">
        <v>1</v>
      </c>
      <c r="C7205" t="s">
        <v>80</v>
      </c>
      <c r="D7205" t="s">
        <v>94</v>
      </c>
      <c r="E7205" t="s">
        <v>225</v>
      </c>
      <c r="F7205" t="s">
        <v>20513</v>
      </c>
      <c r="G7205" t="s">
        <v>219</v>
      </c>
      <c r="H7205" t="s">
        <v>151</v>
      </c>
      <c r="I7205" t="s">
        <v>136</v>
      </c>
      <c r="J7205" t="s">
        <v>137</v>
      </c>
      <c r="K7205" t="s">
        <v>138</v>
      </c>
      <c r="L7205" t="s">
        <v>20514</v>
      </c>
      <c r="M7205" t="s">
        <v>20515</v>
      </c>
      <c r="N7205">
        <v>4.2472222220000004</v>
      </c>
      <c r="O7205">
        <v>0</v>
      </c>
      <c r="P7205">
        <v>10</v>
      </c>
      <c r="Q7205">
        <v>0</v>
      </c>
      <c r="R7205">
        <v>10</v>
      </c>
      <c r="S7205">
        <v>0</v>
      </c>
      <c r="T7205">
        <v>4</v>
      </c>
      <c r="U7205">
        <v>0</v>
      </c>
      <c r="V7205">
        <v>0</v>
      </c>
      <c r="W7205">
        <v>0</v>
      </c>
      <c r="X7205">
        <v>16.903366938738937</v>
      </c>
      <c r="Y7205">
        <v>0</v>
      </c>
      <c r="Z7205">
        <v>42.851539721216191</v>
      </c>
      <c r="AA7205">
        <v>0</v>
      </c>
      <c r="AB7205">
        <v>39.098383220069216</v>
      </c>
      <c r="AC7205">
        <v>0</v>
      </c>
      <c r="AD7205">
        <v>0</v>
      </c>
      <c r="AE7205">
        <v>98.853289880024334</v>
      </c>
    </row>
    <row r="7206" spans="1:31" x14ac:dyDescent="0.25">
      <c r="A7206">
        <v>2355392</v>
      </c>
      <c r="B7206">
        <v>1</v>
      </c>
      <c r="C7206" t="s">
        <v>80</v>
      </c>
      <c r="D7206" t="s">
        <v>90</v>
      </c>
      <c r="E7206" t="s">
        <v>225</v>
      </c>
      <c r="F7206" t="s">
        <v>20516</v>
      </c>
      <c r="G7206" t="s">
        <v>227</v>
      </c>
      <c r="H7206" t="s">
        <v>151</v>
      </c>
      <c r="I7206" t="s">
        <v>136</v>
      </c>
      <c r="J7206" t="s">
        <v>137</v>
      </c>
      <c r="K7206" t="s">
        <v>138</v>
      </c>
      <c r="L7206" t="s">
        <v>20517</v>
      </c>
      <c r="M7206" t="s">
        <v>20518</v>
      </c>
      <c r="N7206">
        <v>1.346666666</v>
      </c>
      <c r="O7206">
        <v>0</v>
      </c>
      <c r="P7206">
        <v>174</v>
      </c>
      <c r="Q7206">
        <v>0</v>
      </c>
      <c r="R7206">
        <v>0</v>
      </c>
      <c r="S7206">
        <v>0</v>
      </c>
      <c r="T7206">
        <v>17</v>
      </c>
      <c r="U7206">
        <v>0</v>
      </c>
      <c r="V7206">
        <v>0</v>
      </c>
      <c r="W7206">
        <v>0</v>
      </c>
      <c r="X7206">
        <v>73.037217960264357</v>
      </c>
      <c r="Y7206">
        <v>0</v>
      </c>
      <c r="Z7206">
        <v>0</v>
      </c>
      <c r="AA7206">
        <v>0</v>
      </c>
      <c r="AB7206">
        <v>17.859101242382497</v>
      </c>
      <c r="AC7206">
        <v>0</v>
      </c>
      <c r="AD7206">
        <v>0</v>
      </c>
      <c r="AE7206">
        <v>90.89631920264685</v>
      </c>
    </row>
    <row r="7207" spans="1:31" x14ac:dyDescent="0.25">
      <c r="A7207">
        <v>2355397</v>
      </c>
      <c r="B7207">
        <v>1</v>
      </c>
      <c r="C7207" t="s">
        <v>80</v>
      </c>
      <c r="D7207" t="s">
        <v>108</v>
      </c>
      <c r="E7207" t="s">
        <v>148</v>
      </c>
      <c r="F7207" t="s">
        <v>20519</v>
      </c>
      <c r="G7207" t="s">
        <v>160</v>
      </c>
      <c r="H7207" t="s">
        <v>151</v>
      </c>
      <c r="I7207" t="s">
        <v>136</v>
      </c>
      <c r="J7207" t="s">
        <v>137</v>
      </c>
      <c r="K7207" t="s">
        <v>138</v>
      </c>
      <c r="L7207" t="s">
        <v>20520</v>
      </c>
      <c r="M7207" t="s">
        <v>20521</v>
      </c>
      <c r="N7207">
        <v>4.4108333330000002</v>
      </c>
      <c r="O7207">
        <v>0</v>
      </c>
      <c r="P7207">
        <v>0</v>
      </c>
      <c r="Q7207">
        <v>0</v>
      </c>
      <c r="R7207">
        <v>1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0.11354616862188918</v>
      </c>
      <c r="AA7207">
        <v>0</v>
      </c>
      <c r="AB7207">
        <v>0</v>
      </c>
      <c r="AC7207">
        <v>0</v>
      </c>
      <c r="AD7207">
        <v>0</v>
      </c>
      <c r="AE7207">
        <v>0.11354616862188918</v>
      </c>
    </row>
    <row r="7208" spans="1:31" x14ac:dyDescent="0.25">
      <c r="A7208">
        <v>2355400</v>
      </c>
      <c r="B7208">
        <v>1</v>
      </c>
      <c r="C7208" t="s">
        <v>81</v>
      </c>
      <c r="D7208" t="s">
        <v>112</v>
      </c>
      <c r="E7208" t="s">
        <v>148</v>
      </c>
      <c r="F7208" t="s">
        <v>20522</v>
      </c>
      <c r="G7208" t="s">
        <v>160</v>
      </c>
      <c r="H7208" t="s">
        <v>151</v>
      </c>
      <c r="I7208" t="s">
        <v>136</v>
      </c>
      <c r="J7208" t="s">
        <v>137</v>
      </c>
      <c r="K7208" t="s">
        <v>138</v>
      </c>
      <c r="L7208" t="s">
        <v>20523</v>
      </c>
      <c r="M7208" t="s">
        <v>20524</v>
      </c>
      <c r="N7208">
        <v>3.0047222219999998</v>
      </c>
      <c r="O7208">
        <v>0</v>
      </c>
      <c r="P7208">
        <v>13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8.0089837612778414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8.0089837612778414</v>
      </c>
    </row>
    <row r="7209" spans="1:31" x14ac:dyDescent="0.25">
      <c r="A7209">
        <v>2355402</v>
      </c>
      <c r="B7209">
        <v>1</v>
      </c>
      <c r="C7209" t="s">
        <v>80</v>
      </c>
      <c r="D7209" t="s">
        <v>96</v>
      </c>
      <c r="E7209" t="s">
        <v>148</v>
      </c>
      <c r="F7209" t="s">
        <v>20525</v>
      </c>
      <c r="G7209" t="s">
        <v>160</v>
      </c>
      <c r="H7209" t="s">
        <v>151</v>
      </c>
      <c r="I7209" t="s">
        <v>136</v>
      </c>
      <c r="J7209" t="s">
        <v>137</v>
      </c>
      <c r="K7209" t="s">
        <v>138</v>
      </c>
      <c r="L7209" t="s">
        <v>20523</v>
      </c>
      <c r="M7209" t="s">
        <v>20526</v>
      </c>
      <c r="N7209">
        <v>2.2480555550000001</v>
      </c>
      <c r="O7209">
        <v>0</v>
      </c>
      <c r="P7209">
        <v>1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1.3271413384831878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1.3271413384831878</v>
      </c>
    </row>
    <row r="7210" spans="1:31" x14ac:dyDescent="0.25">
      <c r="A7210">
        <v>2355403</v>
      </c>
      <c r="B7210">
        <v>1</v>
      </c>
      <c r="C7210" t="s">
        <v>81</v>
      </c>
      <c r="D7210" t="s">
        <v>115</v>
      </c>
      <c r="E7210" t="s">
        <v>225</v>
      </c>
      <c r="F7210" t="s">
        <v>20527</v>
      </c>
      <c r="G7210" t="s">
        <v>219</v>
      </c>
      <c r="H7210" t="s">
        <v>151</v>
      </c>
      <c r="I7210" t="s">
        <v>136</v>
      </c>
      <c r="J7210" t="s">
        <v>137</v>
      </c>
      <c r="K7210" t="s">
        <v>138</v>
      </c>
      <c r="L7210" t="s">
        <v>20528</v>
      </c>
      <c r="M7210" t="s">
        <v>20529</v>
      </c>
      <c r="N7210">
        <v>0.944722222</v>
      </c>
      <c r="O7210">
        <v>0</v>
      </c>
      <c r="P7210">
        <v>3</v>
      </c>
      <c r="Q7210">
        <v>0</v>
      </c>
      <c r="R7210">
        <v>10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0.41054256515264442</v>
      </c>
      <c r="Y7210">
        <v>0</v>
      </c>
      <c r="Z7210">
        <v>15.379223583912317</v>
      </c>
      <c r="AA7210">
        <v>0</v>
      </c>
      <c r="AB7210">
        <v>0</v>
      </c>
      <c r="AC7210">
        <v>0</v>
      </c>
      <c r="AD7210">
        <v>0</v>
      </c>
      <c r="AE7210">
        <v>15.789766149064961</v>
      </c>
    </row>
    <row r="7211" spans="1:31" x14ac:dyDescent="0.25">
      <c r="A7211">
        <v>2355408</v>
      </c>
      <c r="B7211">
        <v>1</v>
      </c>
      <c r="C7211" t="s">
        <v>80</v>
      </c>
      <c r="D7211" t="s">
        <v>100</v>
      </c>
      <c r="E7211" t="s">
        <v>225</v>
      </c>
      <c r="F7211" t="s">
        <v>20530</v>
      </c>
      <c r="G7211" t="s">
        <v>156</v>
      </c>
      <c r="H7211" t="s">
        <v>151</v>
      </c>
      <c r="I7211" t="s">
        <v>136</v>
      </c>
      <c r="J7211" t="s">
        <v>137</v>
      </c>
      <c r="K7211" t="s">
        <v>138</v>
      </c>
      <c r="L7211" t="s">
        <v>20531</v>
      </c>
      <c r="M7211" t="s">
        <v>20532</v>
      </c>
      <c r="N7211">
        <v>0.460277777</v>
      </c>
      <c r="O7211">
        <v>0</v>
      </c>
      <c r="P7211">
        <v>165</v>
      </c>
      <c r="Q7211">
        <v>0</v>
      </c>
      <c r="R7211">
        <v>2</v>
      </c>
      <c r="S7211">
        <v>0</v>
      </c>
      <c r="T7211">
        <v>11</v>
      </c>
      <c r="U7211">
        <v>0</v>
      </c>
      <c r="V7211">
        <v>0</v>
      </c>
      <c r="W7211">
        <v>0</v>
      </c>
      <c r="X7211">
        <v>27.283415263534611</v>
      </c>
      <c r="Y7211">
        <v>0</v>
      </c>
      <c r="Z7211">
        <v>0.44629377890658228</v>
      </c>
      <c r="AA7211">
        <v>0</v>
      </c>
      <c r="AB7211">
        <v>4.5721097163266009</v>
      </c>
      <c r="AC7211">
        <v>0</v>
      </c>
      <c r="AD7211">
        <v>0</v>
      </c>
      <c r="AE7211">
        <v>32.301818758767794</v>
      </c>
    </row>
    <row r="7212" spans="1:31" x14ac:dyDescent="0.25">
      <c r="A7212">
        <v>2355410</v>
      </c>
      <c r="B7212">
        <v>1</v>
      </c>
      <c r="C7212" t="s">
        <v>80</v>
      </c>
      <c r="D7212" t="s">
        <v>100</v>
      </c>
      <c r="E7212" t="s">
        <v>166</v>
      </c>
      <c r="F7212" t="s">
        <v>20533</v>
      </c>
      <c r="G7212" t="s">
        <v>168</v>
      </c>
      <c r="H7212" t="s">
        <v>135</v>
      </c>
      <c r="I7212" t="s">
        <v>136</v>
      </c>
      <c r="J7212" t="s">
        <v>137</v>
      </c>
      <c r="K7212" t="s">
        <v>138</v>
      </c>
      <c r="L7212" t="s">
        <v>20534</v>
      </c>
      <c r="M7212" t="s">
        <v>20535</v>
      </c>
      <c r="N7212">
        <v>0.22638888800000001</v>
      </c>
      <c r="O7212">
        <v>5</v>
      </c>
      <c r="P7212">
        <v>1521</v>
      </c>
      <c r="Q7212">
        <v>34</v>
      </c>
      <c r="R7212">
        <v>326</v>
      </c>
      <c r="S7212">
        <v>17</v>
      </c>
      <c r="T7212">
        <v>279</v>
      </c>
      <c r="U7212">
        <v>0</v>
      </c>
      <c r="V7212">
        <v>0</v>
      </c>
      <c r="W7212">
        <v>5.0424442716613722</v>
      </c>
      <c r="X7212">
        <v>123.71832699196143</v>
      </c>
      <c r="Y7212">
        <v>79.756798292753231</v>
      </c>
      <c r="Z7212">
        <v>93.043113994571272</v>
      </c>
      <c r="AA7212">
        <v>32.66814632003576</v>
      </c>
      <c r="AB7212">
        <v>97.106004252853438</v>
      </c>
      <c r="AC7212">
        <v>0</v>
      </c>
      <c r="AD7212">
        <v>0</v>
      </c>
      <c r="AE7212">
        <v>431.33483412383652</v>
      </c>
    </row>
    <row r="7213" spans="1:31" x14ac:dyDescent="0.25">
      <c r="A7213">
        <v>2355412</v>
      </c>
      <c r="B7213">
        <v>1</v>
      </c>
      <c r="C7213" t="s">
        <v>80</v>
      </c>
      <c r="D7213" t="s">
        <v>96</v>
      </c>
      <c r="E7213" t="s">
        <v>148</v>
      </c>
      <c r="F7213" t="s">
        <v>20536</v>
      </c>
      <c r="G7213" t="s">
        <v>160</v>
      </c>
      <c r="H7213" t="s">
        <v>151</v>
      </c>
      <c r="I7213" t="s">
        <v>136</v>
      </c>
      <c r="J7213" t="s">
        <v>137</v>
      </c>
      <c r="K7213" t="s">
        <v>138</v>
      </c>
      <c r="L7213" t="s">
        <v>20534</v>
      </c>
      <c r="M7213" t="s">
        <v>20537</v>
      </c>
      <c r="N7213">
        <v>4.806944444</v>
      </c>
      <c r="O7213">
        <v>0</v>
      </c>
      <c r="P7213">
        <v>1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2.1726580124826502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2.1726580124826502</v>
      </c>
    </row>
    <row r="7214" spans="1:31" x14ac:dyDescent="0.25">
      <c r="A7214">
        <v>2355414</v>
      </c>
      <c r="B7214">
        <v>1</v>
      </c>
      <c r="C7214" t="s">
        <v>81</v>
      </c>
      <c r="D7214" t="s">
        <v>113</v>
      </c>
      <c r="E7214" t="s">
        <v>148</v>
      </c>
      <c r="F7214" t="s">
        <v>20538</v>
      </c>
      <c r="G7214" t="s">
        <v>160</v>
      </c>
      <c r="H7214" t="s">
        <v>151</v>
      </c>
      <c r="I7214" t="s">
        <v>136</v>
      </c>
      <c r="J7214" t="s">
        <v>137</v>
      </c>
      <c r="K7214" t="s">
        <v>138</v>
      </c>
      <c r="L7214" t="s">
        <v>20539</v>
      </c>
      <c r="M7214" t="s">
        <v>20540</v>
      </c>
      <c r="N7214">
        <v>0.94888888800000004</v>
      </c>
      <c r="O7214">
        <v>0</v>
      </c>
      <c r="P7214">
        <v>9</v>
      </c>
      <c r="Q7214">
        <v>0</v>
      </c>
      <c r="R7214">
        <v>0</v>
      </c>
      <c r="S7214">
        <v>0</v>
      </c>
      <c r="T7214">
        <v>1</v>
      </c>
      <c r="U7214">
        <v>0</v>
      </c>
      <c r="V7214">
        <v>0</v>
      </c>
      <c r="W7214">
        <v>0</v>
      </c>
      <c r="X7214">
        <v>2.9949369478053249</v>
      </c>
      <c r="Y7214">
        <v>0</v>
      </c>
      <c r="Z7214">
        <v>0</v>
      </c>
      <c r="AA7214">
        <v>0</v>
      </c>
      <c r="AB7214">
        <v>2.5536486122869162</v>
      </c>
      <c r="AC7214">
        <v>0</v>
      </c>
      <c r="AD7214">
        <v>0</v>
      </c>
      <c r="AE7214">
        <v>5.5485855600922411</v>
      </c>
    </row>
    <row r="7215" spans="1:31" x14ac:dyDescent="0.25">
      <c r="A7215">
        <v>2355416</v>
      </c>
      <c r="B7215">
        <v>1</v>
      </c>
      <c r="C7215" t="s">
        <v>80</v>
      </c>
      <c r="D7215" t="s">
        <v>87</v>
      </c>
      <c r="E7215" t="s">
        <v>175</v>
      </c>
      <c r="F7215" t="s">
        <v>20541</v>
      </c>
      <c r="G7215" t="s">
        <v>177</v>
      </c>
      <c r="H7215" t="s">
        <v>151</v>
      </c>
      <c r="I7215" t="s">
        <v>136</v>
      </c>
      <c r="J7215" t="s">
        <v>137</v>
      </c>
      <c r="K7215" t="s">
        <v>138</v>
      </c>
      <c r="L7215" t="s">
        <v>20542</v>
      </c>
      <c r="M7215" t="s">
        <v>20543</v>
      </c>
      <c r="N7215">
        <v>1.6386111109999999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25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261.74820989504519</v>
      </c>
      <c r="AC7215">
        <v>0</v>
      </c>
      <c r="AD7215">
        <v>0</v>
      </c>
      <c r="AE7215">
        <v>261.74820989504519</v>
      </c>
    </row>
    <row r="7216" spans="1:31" x14ac:dyDescent="0.25">
      <c r="A7216">
        <v>2355417</v>
      </c>
      <c r="B7216">
        <v>1</v>
      </c>
      <c r="C7216" t="s">
        <v>80</v>
      </c>
      <c r="D7216" t="s">
        <v>83</v>
      </c>
      <c r="E7216" t="s">
        <v>175</v>
      </c>
      <c r="F7216" t="s">
        <v>20544</v>
      </c>
      <c r="G7216" t="s">
        <v>177</v>
      </c>
      <c r="H7216" t="s">
        <v>151</v>
      </c>
      <c r="I7216" t="s">
        <v>136</v>
      </c>
      <c r="J7216" t="s">
        <v>137</v>
      </c>
      <c r="K7216" t="s">
        <v>138</v>
      </c>
      <c r="L7216" t="s">
        <v>20545</v>
      </c>
      <c r="M7216" t="s">
        <v>20546</v>
      </c>
      <c r="N7216">
        <v>8.0961111110000008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10</v>
      </c>
      <c r="U7216">
        <v>0</v>
      </c>
      <c r="V7216">
        <v>3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179.49190957610816</v>
      </c>
      <c r="AC7216">
        <v>0</v>
      </c>
      <c r="AD7216">
        <v>68.18752801826426</v>
      </c>
      <c r="AE7216">
        <v>247.67943759437242</v>
      </c>
    </row>
    <row r="7217" spans="1:31" x14ac:dyDescent="0.25">
      <c r="A7217">
        <v>2355418</v>
      </c>
      <c r="B7217">
        <v>1</v>
      </c>
      <c r="C7217" t="s">
        <v>81</v>
      </c>
      <c r="D7217" t="s">
        <v>116</v>
      </c>
      <c r="E7217" t="s">
        <v>225</v>
      </c>
      <c r="F7217" t="s">
        <v>3820</v>
      </c>
      <c r="G7217" t="s">
        <v>1306</v>
      </c>
      <c r="H7217" t="s">
        <v>151</v>
      </c>
      <c r="I7217" t="s">
        <v>136</v>
      </c>
      <c r="J7217" t="s">
        <v>137</v>
      </c>
      <c r="K7217" t="s">
        <v>138</v>
      </c>
      <c r="L7217" t="s">
        <v>20547</v>
      </c>
      <c r="M7217" t="s">
        <v>20548</v>
      </c>
      <c r="N7217">
        <v>4.1447222220000004</v>
      </c>
      <c r="O7217">
        <v>0</v>
      </c>
      <c r="P7217">
        <v>4</v>
      </c>
      <c r="Q7217">
        <v>0</v>
      </c>
      <c r="R7217">
        <v>6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9.2295989089116333</v>
      </c>
      <c r="Y7217">
        <v>0</v>
      </c>
      <c r="Z7217">
        <v>47.770057281798671</v>
      </c>
      <c r="AA7217">
        <v>0</v>
      </c>
      <c r="AB7217">
        <v>0</v>
      </c>
      <c r="AC7217">
        <v>0</v>
      </c>
      <c r="AD7217">
        <v>0</v>
      </c>
      <c r="AE7217">
        <v>56.999656190710304</v>
      </c>
    </row>
    <row r="7218" spans="1:31" x14ac:dyDescent="0.25">
      <c r="A7218">
        <v>2355420</v>
      </c>
      <c r="B7218">
        <v>1</v>
      </c>
      <c r="C7218" t="s">
        <v>81</v>
      </c>
      <c r="D7218" t="s">
        <v>112</v>
      </c>
      <c r="E7218" t="s">
        <v>148</v>
      </c>
      <c r="F7218" t="s">
        <v>20549</v>
      </c>
      <c r="G7218" t="s">
        <v>156</v>
      </c>
      <c r="H7218" t="s">
        <v>151</v>
      </c>
      <c r="I7218" t="s">
        <v>136</v>
      </c>
      <c r="J7218" t="s">
        <v>137</v>
      </c>
      <c r="K7218" t="s">
        <v>138</v>
      </c>
      <c r="L7218" t="s">
        <v>20550</v>
      </c>
      <c r="M7218" t="s">
        <v>20551</v>
      </c>
      <c r="N7218">
        <v>2.2222222220000001</v>
      </c>
      <c r="O7218">
        <v>0</v>
      </c>
      <c r="P7218">
        <v>4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1.2221203672645795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1.2221203672645795</v>
      </c>
    </row>
    <row r="7219" spans="1:31" x14ac:dyDescent="0.25">
      <c r="A7219">
        <v>2355421</v>
      </c>
      <c r="B7219">
        <v>1</v>
      </c>
      <c r="C7219" t="s">
        <v>80</v>
      </c>
      <c r="D7219" t="s">
        <v>100</v>
      </c>
      <c r="E7219" t="s">
        <v>320</v>
      </c>
      <c r="F7219" t="s">
        <v>6125</v>
      </c>
      <c r="G7219" t="s">
        <v>168</v>
      </c>
      <c r="H7219" t="s">
        <v>135</v>
      </c>
      <c r="I7219" t="s">
        <v>136</v>
      </c>
      <c r="J7219" t="s">
        <v>137</v>
      </c>
      <c r="K7219" t="s">
        <v>138</v>
      </c>
      <c r="L7219" t="s">
        <v>20552</v>
      </c>
      <c r="M7219" t="s">
        <v>20553</v>
      </c>
      <c r="N7219">
        <v>0.31027777699999998</v>
      </c>
      <c r="O7219">
        <v>12</v>
      </c>
      <c r="P7219">
        <v>6794</v>
      </c>
      <c r="Q7219">
        <v>44</v>
      </c>
      <c r="R7219">
        <v>746</v>
      </c>
      <c r="S7219">
        <v>63</v>
      </c>
      <c r="T7219">
        <v>961</v>
      </c>
      <c r="U7219">
        <v>9</v>
      </c>
      <c r="V7219">
        <v>2</v>
      </c>
      <c r="W7219">
        <v>2.2879876736703673</v>
      </c>
      <c r="X7219">
        <v>959.01699229133044</v>
      </c>
      <c r="Y7219">
        <v>22.794645805748306</v>
      </c>
      <c r="Z7219">
        <v>191.51617403198298</v>
      </c>
      <c r="AA7219">
        <v>212.64566956598421</v>
      </c>
      <c r="AB7219">
        <v>532.27335964228143</v>
      </c>
      <c r="AC7219">
        <v>187.12664154266884</v>
      </c>
      <c r="AD7219">
        <v>57.073507207529772</v>
      </c>
      <c r="AE7219">
        <v>2164.7349777611967</v>
      </c>
    </row>
    <row r="7220" spans="1:31" x14ac:dyDescent="0.25">
      <c r="A7220">
        <v>2355422</v>
      </c>
      <c r="B7220">
        <v>1</v>
      </c>
      <c r="C7220" t="s">
        <v>80</v>
      </c>
      <c r="D7220" t="s">
        <v>95</v>
      </c>
      <c r="E7220" t="s">
        <v>154</v>
      </c>
      <c r="F7220" t="s">
        <v>20554</v>
      </c>
      <c r="G7220" t="s">
        <v>1503</v>
      </c>
      <c r="H7220" t="s">
        <v>151</v>
      </c>
      <c r="I7220" t="s">
        <v>136</v>
      </c>
      <c r="J7220" t="s">
        <v>137</v>
      </c>
      <c r="K7220" t="s">
        <v>138</v>
      </c>
      <c r="L7220" t="s">
        <v>20555</v>
      </c>
      <c r="M7220" t="s">
        <v>20556</v>
      </c>
      <c r="N7220">
        <v>2.0272222219999998</v>
      </c>
      <c r="O7220">
        <v>0</v>
      </c>
      <c r="P7220">
        <v>78</v>
      </c>
      <c r="Q7220">
        <v>0</v>
      </c>
      <c r="R7220">
        <v>1</v>
      </c>
      <c r="S7220">
        <v>0</v>
      </c>
      <c r="T7220">
        <v>2</v>
      </c>
      <c r="U7220">
        <v>0</v>
      </c>
      <c r="V7220">
        <v>0</v>
      </c>
      <c r="W7220">
        <v>0</v>
      </c>
      <c r="X7220">
        <v>43.345274269133782</v>
      </c>
      <c r="Y7220">
        <v>0</v>
      </c>
      <c r="Z7220">
        <v>2.8925648537275306</v>
      </c>
      <c r="AA7220">
        <v>0</v>
      </c>
      <c r="AB7220">
        <v>6.0431945138791008</v>
      </c>
      <c r="AC7220">
        <v>0</v>
      </c>
      <c r="AD7220">
        <v>0</v>
      </c>
      <c r="AE7220">
        <v>52.28103363674041</v>
      </c>
    </row>
    <row r="7221" spans="1:31" x14ac:dyDescent="0.25">
      <c r="A7221">
        <v>2355423</v>
      </c>
      <c r="B7221">
        <v>1</v>
      </c>
      <c r="C7221" t="s">
        <v>80</v>
      </c>
      <c r="D7221" t="s">
        <v>100</v>
      </c>
      <c r="E7221" t="s">
        <v>320</v>
      </c>
      <c r="F7221" t="s">
        <v>7202</v>
      </c>
      <c r="G7221" t="s">
        <v>168</v>
      </c>
      <c r="H7221" t="s">
        <v>135</v>
      </c>
      <c r="I7221" t="s">
        <v>653</v>
      </c>
      <c r="J7221" t="s">
        <v>137</v>
      </c>
      <c r="K7221" t="s">
        <v>138</v>
      </c>
      <c r="L7221" t="s">
        <v>20552</v>
      </c>
      <c r="M7221" t="s">
        <v>20557</v>
      </c>
      <c r="N7221">
        <v>4.7777777E-2</v>
      </c>
      <c r="O7221">
        <v>21</v>
      </c>
      <c r="P7221">
        <v>16038</v>
      </c>
      <c r="Q7221">
        <v>8</v>
      </c>
      <c r="R7221">
        <v>315</v>
      </c>
      <c r="S7221">
        <v>34</v>
      </c>
      <c r="T7221">
        <v>1321</v>
      </c>
      <c r="U7221">
        <v>4</v>
      </c>
      <c r="V7221">
        <v>1</v>
      </c>
      <c r="W7221">
        <v>22.530171741376805</v>
      </c>
      <c r="X7221">
        <v>282.76264222103015</v>
      </c>
      <c r="Y7221">
        <v>5.1345974914301076</v>
      </c>
      <c r="Z7221">
        <v>11.416119465733985</v>
      </c>
      <c r="AA7221">
        <v>167.80909313575984</v>
      </c>
      <c r="AB7221">
        <v>135.66077339364318</v>
      </c>
      <c r="AC7221">
        <v>22.279163624179901</v>
      </c>
      <c r="AD7221">
        <v>0</v>
      </c>
      <c r="AE7221">
        <v>647.59256107315389</v>
      </c>
    </row>
    <row r="7222" spans="1:31" x14ac:dyDescent="0.25">
      <c r="A7222">
        <v>2355424</v>
      </c>
      <c r="B7222">
        <v>1</v>
      </c>
      <c r="C7222" t="s">
        <v>80</v>
      </c>
      <c r="D7222" t="s">
        <v>94</v>
      </c>
      <c r="E7222" t="s">
        <v>225</v>
      </c>
      <c r="F7222" t="s">
        <v>20558</v>
      </c>
      <c r="G7222" t="s">
        <v>219</v>
      </c>
      <c r="H7222" t="s">
        <v>151</v>
      </c>
      <c r="I7222" t="s">
        <v>136</v>
      </c>
      <c r="J7222" t="s">
        <v>137</v>
      </c>
      <c r="K7222" t="s">
        <v>138</v>
      </c>
      <c r="L7222" t="s">
        <v>20559</v>
      </c>
      <c r="M7222" t="s">
        <v>20560</v>
      </c>
      <c r="N7222">
        <v>5.6044444440000003</v>
      </c>
      <c r="O7222">
        <v>0</v>
      </c>
      <c r="P7222">
        <v>0</v>
      </c>
      <c r="Q7222">
        <v>0</v>
      </c>
      <c r="R7222">
        <v>1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27.97203803305549</v>
      </c>
      <c r="AA7222">
        <v>0</v>
      </c>
      <c r="AB7222">
        <v>0</v>
      </c>
      <c r="AC7222">
        <v>0</v>
      </c>
      <c r="AD7222">
        <v>0</v>
      </c>
      <c r="AE7222">
        <v>27.97203803305549</v>
      </c>
    </row>
    <row r="7223" spans="1:31" x14ac:dyDescent="0.25">
      <c r="A7223">
        <v>2355425</v>
      </c>
      <c r="B7223">
        <v>1</v>
      </c>
      <c r="C7223" t="s">
        <v>80</v>
      </c>
      <c r="D7223" t="s">
        <v>83</v>
      </c>
      <c r="E7223" t="s">
        <v>132</v>
      </c>
      <c r="F7223" t="s">
        <v>19872</v>
      </c>
      <c r="G7223" t="s">
        <v>168</v>
      </c>
      <c r="H7223" t="s">
        <v>135</v>
      </c>
      <c r="I7223" t="s">
        <v>136</v>
      </c>
      <c r="J7223" t="s">
        <v>137</v>
      </c>
      <c r="K7223" t="s">
        <v>138</v>
      </c>
      <c r="L7223" t="s">
        <v>20561</v>
      </c>
      <c r="M7223" t="s">
        <v>20562</v>
      </c>
      <c r="N7223">
        <v>1.352222222</v>
      </c>
      <c r="O7223">
        <v>0</v>
      </c>
      <c r="P7223">
        <v>164</v>
      </c>
      <c r="Q7223">
        <v>0</v>
      </c>
      <c r="R7223">
        <v>0</v>
      </c>
      <c r="S7223">
        <v>4</v>
      </c>
      <c r="T7223">
        <v>49</v>
      </c>
      <c r="U7223">
        <v>1</v>
      </c>
      <c r="V7223">
        <v>1</v>
      </c>
      <c r="W7223">
        <v>0</v>
      </c>
      <c r="X7223">
        <v>102.81076540689449</v>
      </c>
      <c r="Y7223">
        <v>0</v>
      </c>
      <c r="Z7223">
        <v>0</v>
      </c>
      <c r="AA7223">
        <v>13.265275083083889</v>
      </c>
      <c r="AB7223">
        <v>71.532155426197974</v>
      </c>
      <c r="AC7223">
        <v>208.34040370732652</v>
      </c>
      <c r="AD7223">
        <v>57.566727372889076</v>
      </c>
      <c r="AE7223">
        <v>453.51532699639199</v>
      </c>
    </row>
    <row r="7224" spans="1:31" x14ac:dyDescent="0.25">
      <c r="A7224">
        <v>2355427</v>
      </c>
      <c r="B7224">
        <v>1</v>
      </c>
      <c r="C7224" t="s">
        <v>81</v>
      </c>
      <c r="D7224" t="s">
        <v>118</v>
      </c>
      <c r="E7224" t="s">
        <v>132</v>
      </c>
      <c r="F7224" t="s">
        <v>20563</v>
      </c>
      <c r="G7224" t="s">
        <v>134</v>
      </c>
      <c r="H7224" t="s">
        <v>135</v>
      </c>
      <c r="I7224" t="s">
        <v>136</v>
      </c>
      <c r="J7224" t="s">
        <v>137</v>
      </c>
      <c r="K7224" t="s">
        <v>138</v>
      </c>
      <c r="L7224" t="s">
        <v>20564</v>
      </c>
      <c r="M7224" t="s">
        <v>20565</v>
      </c>
      <c r="N7224">
        <v>2.8588888880000001</v>
      </c>
      <c r="O7224">
        <v>0</v>
      </c>
      <c r="P7224">
        <v>351</v>
      </c>
      <c r="Q7224">
        <v>0</v>
      </c>
      <c r="R7224">
        <v>15</v>
      </c>
      <c r="S7224">
        <v>0</v>
      </c>
      <c r="T7224">
        <v>35</v>
      </c>
      <c r="U7224">
        <v>0</v>
      </c>
      <c r="V7224">
        <v>0</v>
      </c>
      <c r="W7224">
        <v>0</v>
      </c>
      <c r="X7224">
        <v>460.74070886663935</v>
      </c>
      <c r="Y7224">
        <v>0</v>
      </c>
      <c r="Z7224">
        <v>70.124792364510469</v>
      </c>
      <c r="AA7224">
        <v>0</v>
      </c>
      <c r="AB7224">
        <v>88.777747630295138</v>
      </c>
      <c r="AC7224">
        <v>0</v>
      </c>
      <c r="AD7224">
        <v>0</v>
      </c>
      <c r="AE7224">
        <v>619.64324886144493</v>
      </c>
    </row>
    <row r="7225" spans="1:31" x14ac:dyDescent="0.25">
      <c r="A7225">
        <v>2355432</v>
      </c>
      <c r="B7225">
        <v>1</v>
      </c>
      <c r="C7225" t="s">
        <v>80</v>
      </c>
      <c r="D7225" t="s">
        <v>109</v>
      </c>
      <c r="E7225" t="s">
        <v>148</v>
      </c>
      <c r="F7225" t="s">
        <v>20566</v>
      </c>
      <c r="G7225" t="s">
        <v>160</v>
      </c>
      <c r="H7225" t="s">
        <v>151</v>
      </c>
      <c r="I7225" t="s">
        <v>136</v>
      </c>
      <c r="J7225" t="s">
        <v>137</v>
      </c>
      <c r="K7225" t="s">
        <v>138</v>
      </c>
      <c r="L7225" t="s">
        <v>20567</v>
      </c>
      <c r="M7225" t="s">
        <v>20568</v>
      </c>
      <c r="N7225">
        <v>1.1497222220000001</v>
      </c>
      <c r="O7225">
        <v>0</v>
      </c>
      <c r="P7225">
        <v>1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0.32337803474753501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0.32337803474753501</v>
      </c>
    </row>
    <row r="7226" spans="1:31" x14ac:dyDescent="0.25">
      <c r="A7226">
        <v>2355434</v>
      </c>
      <c r="B7226">
        <v>1</v>
      </c>
      <c r="C7226" t="s">
        <v>80</v>
      </c>
      <c r="D7226" t="s">
        <v>82</v>
      </c>
      <c r="E7226" t="s">
        <v>148</v>
      </c>
      <c r="F7226" t="s">
        <v>20569</v>
      </c>
      <c r="G7226" t="s">
        <v>150</v>
      </c>
      <c r="H7226" t="s">
        <v>151</v>
      </c>
      <c r="I7226" t="s">
        <v>136</v>
      </c>
      <c r="J7226" t="s">
        <v>137</v>
      </c>
      <c r="K7226" t="s">
        <v>138</v>
      </c>
      <c r="L7226" t="s">
        <v>20570</v>
      </c>
      <c r="M7226" t="s">
        <v>20571</v>
      </c>
      <c r="N7226">
        <v>1.310277777</v>
      </c>
      <c r="O7226">
        <v>0</v>
      </c>
      <c r="P7226">
        <v>16</v>
      </c>
      <c r="Q7226">
        <v>0</v>
      </c>
      <c r="R7226">
        <v>0</v>
      </c>
      <c r="S7226">
        <v>0</v>
      </c>
      <c r="T7226">
        <v>2</v>
      </c>
      <c r="U7226">
        <v>0</v>
      </c>
      <c r="V7226">
        <v>0</v>
      </c>
      <c r="W7226">
        <v>0</v>
      </c>
      <c r="X7226">
        <v>9.5899924896085285</v>
      </c>
      <c r="Y7226">
        <v>0</v>
      </c>
      <c r="Z7226">
        <v>0</v>
      </c>
      <c r="AA7226">
        <v>0</v>
      </c>
      <c r="AB7226">
        <v>4.0547108174794868</v>
      </c>
      <c r="AC7226">
        <v>0</v>
      </c>
      <c r="AD7226">
        <v>0</v>
      </c>
      <c r="AE7226">
        <v>13.644703307088015</v>
      </c>
    </row>
    <row r="7227" spans="1:31" x14ac:dyDescent="0.25">
      <c r="A7227">
        <v>2355435</v>
      </c>
      <c r="B7227">
        <v>1</v>
      </c>
      <c r="C7227" t="s">
        <v>80</v>
      </c>
      <c r="D7227" t="s">
        <v>93</v>
      </c>
      <c r="E7227" t="s">
        <v>166</v>
      </c>
      <c r="F7227" t="s">
        <v>3557</v>
      </c>
      <c r="G7227" t="s">
        <v>168</v>
      </c>
      <c r="H7227" t="s">
        <v>135</v>
      </c>
      <c r="I7227" t="s">
        <v>136</v>
      </c>
      <c r="J7227" t="s">
        <v>137</v>
      </c>
      <c r="K7227" t="s">
        <v>138</v>
      </c>
      <c r="L7227" t="s">
        <v>20572</v>
      </c>
      <c r="M7227" t="s">
        <v>20573</v>
      </c>
      <c r="N7227">
        <v>0.11083333300000001</v>
      </c>
      <c r="O7227">
        <v>3</v>
      </c>
      <c r="P7227">
        <v>4</v>
      </c>
      <c r="Q7227">
        <v>38</v>
      </c>
      <c r="R7227">
        <v>1</v>
      </c>
      <c r="S7227">
        <v>10</v>
      </c>
      <c r="T7227">
        <v>12</v>
      </c>
      <c r="U7227">
        <v>1</v>
      </c>
      <c r="V7227">
        <v>0</v>
      </c>
      <c r="W7227">
        <v>0.94911914354600013</v>
      </c>
      <c r="X7227">
        <v>1.1522860167121334</v>
      </c>
      <c r="Y7227">
        <v>43.107212699527182</v>
      </c>
      <c r="Z7227">
        <v>0.31222809520116668</v>
      </c>
      <c r="AA7227">
        <v>8.9281748957769853</v>
      </c>
      <c r="AB7227">
        <v>3.4395981824824027</v>
      </c>
      <c r="AC7227">
        <v>3.6377762293558007</v>
      </c>
      <c r="AD7227">
        <v>0</v>
      </c>
      <c r="AE7227">
        <v>61.52639526260166</v>
      </c>
    </row>
    <row r="7228" spans="1:31" x14ac:dyDescent="0.25">
      <c r="A7228">
        <v>2355436</v>
      </c>
      <c r="B7228">
        <v>1</v>
      </c>
      <c r="C7228" t="s">
        <v>81</v>
      </c>
      <c r="D7228" t="s">
        <v>118</v>
      </c>
      <c r="E7228" t="s">
        <v>154</v>
      </c>
      <c r="F7228" t="s">
        <v>20574</v>
      </c>
      <c r="G7228" t="s">
        <v>1306</v>
      </c>
      <c r="H7228" t="s">
        <v>151</v>
      </c>
      <c r="I7228" t="s">
        <v>136</v>
      </c>
      <c r="J7228" t="s">
        <v>137</v>
      </c>
      <c r="K7228" t="s">
        <v>138</v>
      </c>
      <c r="L7228" t="s">
        <v>20575</v>
      </c>
      <c r="M7228" t="s">
        <v>20576</v>
      </c>
      <c r="N7228">
        <v>2.6294444440000002</v>
      </c>
      <c r="O7228">
        <v>0</v>
      </c>
      <c r="P7228">
        <v>630</v>
      </c>
      <c r="Q7228">
        <v>0</v>
      </c>
      <c r="R7228">
        <v>0</v>
      </c>
      <c r="S7228">
        <v>0</v>
      </c>
      <c r="T7228">
        <v>86</v>
      </c>
      <c r="U7228">
        <v>0</v>
      </c>
      <c r="V7228">
        <v>0</v>
      </c>
      <c r="W7228">
        <v>0</v>
      </c>
      <c r="X7228">
        <v>507.19688129514765</v>
      </c>
      <c r="Y7228">
        <v>0</v>
      </c>
      <c r="Z7228">
        <v>0</v>
      </c>
      <c r="AA7228">
        <v>0</v>
      </c>
      <c r="AB7228">
        <v>822.19767082451779</v>
      </c>
      <c r="AC7228">
        <v>0</v>
      </c>
      <c r="AD7228">
        <v>0</v>
      </c>
      <c r="AE7228">
        <v>1329.3945521196654</v>
      </c>
    </row>
    <row r="7229" spans="1:31" x14ac:dyDescent="0.25">
      <c r="A7229">
        <v>2355437</v>
      </c>
      <c r="B7229">
        <v>1</v>
      </c>
      <c r="C7229" t="s">
        <v>80</v>
      </c>
      <c r="D7229" t="s">
        <v>103</v>
      </c>
      <c r="E7229" t="s">
        <v>154</v>
      </c>
      <c r="F7229" t="s">
        <v>20577</v>
      </c>
      <c r="G7229" t="s">
        <v>299</v>
      </c>
      <c r="H7229" t="s">
        <v>151</v>
      </c>
      <c r="I7229" t="s">
        <v>136</v>
      </c>
      <c r="J7229" t="s">
        <v>137</v>
      </c>
      <c r="K7229" t="s">
        <v>138</v>
      </c>
      <c r="L7229" t="s">
        <v>20578</v>
      </c>
      <c r="M7229" t="s">
        <v>20579</v>
      </c>
      <c r="N7229">
        <v>2.739166666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1</v>
      </c>
      <c r="U7229">
        <v>0</v>
      </c>
      <c r="V7229">
        <v>1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6.8185732258051246</v>
      </c>
      <c r="AC7229">
        <v>0</v>
      </c>
      <c r="AD7229">
        <v>224.15269171492704</v>
      </c>
      <c r="AE7229">
        <v>230.97126494073217</v>
      </c>
    </row>
    <row r="7230" spans="1:31" x14ac:dyDescent="0.25">
      <c r="A7230">
        <v>2355438</v>
      </c>
      <c r="B7230">
        <v>1</v>
      </c>
      <c r="C7230" t="s">
        <v>80</v>
      </c>
      <c r="D7230" t="s">
        <v>104</v>
      </c>
      <c r="E7230" t="s">
        <v>148</v>
      </c>
      <c r="F7230" t="s">
        <v>20580</v>
      </c>
      <c r="G7230" t="s">
        <v>160</v>
      </c>
      <c r="H7230" t="s">
        <v>151</v>
      </c>
      <c r="I7230" t="s">
        <v>136</v>
      </c>
      <c r="J7230" t="s">
        <v>137</v>
      </c>
      <c r="K7230" t="s">
        <v>138</v>
      </c>
      <c r="L7230" t="s">
        <v>20581</v>
      </c>
      <c r="M7230" t="s">
        <v>20582</v>
      </c>
      <c r="N7230">
        <v>1.335</v>
      </c>
      <c r="O7230">
        <v>0</v>
      </c>
      <c r="P7230">
        <v>3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1.733437027705103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1.733437027705103</v>
      </c>
    </row>
    <row r="7231" spans="1:31" x14ac:dyDescent="0.25">
      <c r="A7231">
        <v>2355439</v>
      </c>
      <c r="B7231">
        <v>1</v>
      </c>
      <c r="C7231" t="s">
        <v>80</v>
      </c>
      <c r="D7231" t="s">
        <v>103</v>
      </c>
      <c r="E7231" t="s">
        <v>225</v>
      </c>
      <c r="F7231" t="s">
        <v>20583</v>
      </c>
      <c r="G7231" t="s">
        <v>219</v>
      </c>
      <c r="H7231" t="s">
        <v>151</v>
      </c>
      <c r="I7231" t="s">
        <v>136</v>
      </c>
      <c r="J7231" t="s">
        <v>137</v>
      </c>
      <c r="K7231" t="s">
        <v>138</v>
      </c>
      <c r="L7231" t="s">
        <v>20584</v>
      </c>
      <c r="M7231" t="s">
        <v>20585</v>
      </c>
      <c r="N7231">
        <v>1.5972222220000001</v>
      </c>
      <c r="O7231">
        <v>0</v>
      </c>
      <c r="P7231">
        <v>2</v>
      </c>
      <c r="Q7231">
        <v>0</v>
      </c>
      <c r="R7231">
        <v>0</v>
      </c>
      <c r="S7231">
        <v>0</v>
      </c>
      <c r="T7231">
        <v>2</v>
      </c>
      <c r="U7231">
        <v>0</v>
      </c>
      <c r="V7231">
        <v>0</v>
      </c>
      <c r="W7231">
        <v>0</v>
      </c>
      <c r="X7231">
        <v>1.3988294724089301</v>
      </c>
      <c r="Y7231">
        <v>0</v>
      </c>
      <c r="Z7231">
        <v>0</v>
      </c>
      <c r="AA7231">
        <v>0</v>
      </c>
      <c r="AB7231">
        <v>11.291024726069457</v>
      </c>
      <c r="AC7231">
        <v>0</v>
      </c>
      <c r="AD7231">
        <v>0</v>
      </c>
      <c r="AE7231">
        <v>12.689854198478388</v>
      </c>
    </row>
    <row r="7232" spans="1:31" x14ac:dyDescent="0.25">
      <c r="A7232">
        <v>2355446</v>
      </c>
      <c r="B7232">
        <v>1</v>
      </c>
      <c r="C7232" t="s">
        <v>80</v>
      </c>
      <c r="D7232" t="s">
        <v>82</v>
      </c>
      <c r="E7232" t="s">
        <v>225</v>
      </c>
      <c r="F7232" t="s">
        <v>20586</v>
      </c>
      <c r="G7232" t="s">
        <v>156</v>
      </c>
      <c r="H7232" t="s">
        <v>151</v>
      </c>
      <c r="I7232" t="s">
        <v>136</v>
      </c>
      <c r="J7232" t="s">
        <v>137</v>
      </c>
      <c r="K7232" t="s">
        <v>138</v>
      </c>
      <c r="L7232" t="s">
        <v>20587</v>
      </c>
      <c r="M7232" t="s">
        <v>20588</v>
      </c>
      <c r="N7232">
        <v>0.25027777699999998</v>
      </c>
      <c r="O7232">
        <v>0</v>
      </c>
      <c r="P7232">
        <v>268</v>
      </c>
      <c r="Q7232">
        <v>0</v>
      </c>
      <c r="R7232">
        <v>0</v>
      </c>
      <c r="S7232">
        <v>0</v>
      </c>
      <c r="T7232">
        <v>4</v>
      </c>
      <c r="U7232">
        <v>0</v>
      </c>
      <c r="V7232">
        <v>0</v>
      </c>
      <c r="W7232">
        <v>0</v>
      </c>
      <c r="X7232">
        <v>22.197438178398432</v>
      </c>
      <c r="Y7232">
        <v>0</v>
      </c>
      <c r="Z7232">
        <v>0</v>
      </c>
      <c r="AA7232">
        <v>0</v>
      </c>
      <c r="AB7232">
        <v>0.11611809078381055</v>
      </c>
      <c r="AC7232">
        <v>0</v>
      </c>
      <c r="AD7232">
        <v>0</v>
      </c>
      <c r="AE7232">
        <v>22.313556269182243</v>
      </c>
    </row>
    <row r="7233" spans="1:31" x14ac:dyDescent="0.25">
      <c r="A7233">
        <v>2355447</v>
      </c>
      <c r="B7233">
        <v>1</v>
      </c>
      <c r="C7233" t="s">
        <v>81</v>
      </c>
      <c r="D7233" t="s">
        <v>123</v>
      </c>
      <c r="E7233" t="s">
        <v>148</v>
      </c>
      <c r="F7233" t="s">
        <v>20589</v>
      </c>
      <c r="G7233" t="s">
        <v>156</v>
      </c>
      <c r="H7233" t="s">
        <v>151</v>
      </c>
      <c r="I7233" t="s">
        <v>136</v>
      </c>
      <c r="J7233" t="s">
        <v>137</v>
      </c>
      <c r="K7233" t="s">
        <v>138</v>
      </c>
      <c r="L7233" t="s">
        <v>20590</v>
      </c>
      <c r="M7233" t="s">
        <v>20591</v>
      </c>
      <c r="N7233">
        <v>0.56166666600000004</v>
      </c>
      <c r="O7233">
        <v>0</v>
      </c>
      <c r="P7233">
        <v>4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0.72220840460033842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0.72220840460033842</v>
      </c>
    </row>
    <row r="7234" spans="1:31" x14ac:dyDescent="0.25">
      <c r="A7234">
        <v>2355448</v>
      </c>
      <c r="B7234">
        <v>1</v>
      </c>
      <c r="C7234" t="s">
        <v>80</v>
      </c>
      <c r="D7234" t="s">
        <v>94</v>
      </c>
      <c r="E7234" t="s">
        <v>132</v>
      </c>
      <c r="F7234" t="s">
        <v>20592</v>
      </c>
      <c r="G7234" t="s">
        <v>168</v>
      </c>
      <c r="H7234" t="s">
        <v>135</v>
      </c>
      <c r="I7234" t="s">
        <v>136</v>
      </c>
      <c r="J7234" t="s">
        <v>137</v>
      </c>
      <c r="K7234" t="s">
        <v>138</v>
      </c>
      <c r="L7234" t="s">
        <v>20593</v>
      </c>
      <c r="M7234" t="s">
        <v>20594</v>
      </c>
      <c r="N7234">
        <v>0.54666666600000002</v>
      </c>
      <c r="O7234">
        <v>0</v>
      </c>
      <c r="P7234">
        <v>461</v>
      </c>
      <c r="Q7234">
        <v>0</v>
      </c>
      <c r="R7234">
        <v>36</v>
      </c>
      <c r="S7234">
        <v>1</v>
      </c>
      <c r="T7234">
        <v>24</v>
      </c>
      <c r="U7234">
        <v>0</v>
      </c>
      <c r="V7234">
        <v>0</v>
      </c>
      <c r="W7234">
        <v>0</v>
      </c>
      <c r="X7234">
        <v>68.580050287463138</v>
      </c>
      <c r="Y7234">
        <v>0</v>
      </c>
      <c r="Z7234">
        <v>12.592535977175958</v>
      </c>
      <c r="AA7234">
        <v>1.3195613627346663</v>
      </c>
      <c r="AB7234">
        <v>18.336099943959326</v>
      </c>
      <c r="AC7234">
        <v>0</v>
      </c>
      <c r="AD7234">
        <v>0</v>
      </c>
      <c r="AE7234">
        <v>100.82824757133308</v>
      </c>
    </row>
    <row r="7235" spans="1:31" x14ac:dyDescent="0.25">
      <c r="A7235">
        <v>2355449</v>
      </c>
      <c r="B7235">
        <v>1</v>
      </c>
      <c r="C7235" t="s">
        <v>80</v>
      </c>
      <c r="D7235" t="s">
        <v>103</v>
      </c>
      <c r="E7235" t="s">
        <v>320</v>
      </c>
      <c r="F7235" t="s">
        <v>20595</v>
      </c>
      <c r="G7235" t="s">
        <v>2141</v>
      </c>
      <c r="H7235" t="s">
        <v>135</v>
      </c>
      <c r="I7235" t="s">
        <v>136</v>
      </c>
      <c r="J7235" t="s">
        <v>137</v>
      </c>
      <c r="K7235" t="s">
        <v>138</v>
      </c>
      <c r="L7235" t="s">
        <v>20360</v>
      </c>
      <c r="M7235" t="s">
        <v>20596</v>
      </c>
      <c r="N7235">
        <v>6.9136111109999998</v>
      </c>
      <c r="O7235">
        <v>0</v>
      </c>
      <c r="P7235">
        <v>54</v>
      </c>
      <c r="Q7235">
        <v>1</v>
      </c>
      <c r="R7235">
        <v>3</v>
      </c>
      <c r="S7235">
        <v>15</v>
      </c>
      <c r="T7235">
        <v>20</v>
      </c>
      <c r="U7235">
        <v>18</v>
      </c>
      <c r="V7235">
        <v>6</v>
      </c>
      <c r="W7235">
        <v>0</v>
      </c>
      <c r="X7235">
        <v>143.80102835095957</v>
      </c>
      <c r="Y7235">
        <v>0</v>
      </c>
      <c r="Z7235">
        <v>16.856052089987067</v>
      </c>
      <c r="AA7235">
        <v>338.29386919435194</v>
      </c>
      <c r="AB7235">
        <v>193.28514753209859</v>
      </c>
      <c r="AC7235">
        <v>82634.054638681569</v>
      </c>
      <c r="AD7235">
        <v>1344.3430616987889</v>
      </c>
      <c r="AE7235">
        <v>84670.633797547751</v>
      </c>
    </row>
    <row r="7236" spans="1:31" x14ac:dyDescent="0.25">
      <c r="A7236">
        <v>2355456</v>
      </c>
      <c r="B7236">
        <v>1</v>
      </c>
      <c r="C7236" t="s">
        <v>80</v>
      </c>
      <c r="D7236" t="s">
        <v>92</v>
      </c>
      <c r="E7236" t="s">
        <v>175</v>
      </c>
      <c r="F7236" t="s">
        <v>20597</v>
      </c>
      <c r="G7236" t="s">
        <v>181</v>
      </c>
      <c r="H7236" t="s">
        <v>151</v>
      </c>
      <c r="I7236" t="s">
        <v>136</v>
      </c>
      <c r="J7236" t="s">
        <v>3</v>
      </c>
      <c r="K7236" t="s">
        <v>138</v>
      </c>
      <c r="L7236" t="s">
        <v>20598</v>
      </c>
      <c r="M7236" t="s">
        <v>20599</v>
      </c>
      <c r="N7236">
        <v>3.7894444439999999</v>
      </c>
      <c r="O7236">
        <v>0</v>
      </c>
      <c r="P7236">
        <v>14</v>
      </c>
      <c r="Q7236">
        <v>0</v>
      </c>
      <c r="R7236">
        <v>0</v>
      </c>
      <c r="S7236">
        <v>0</v>
      </c>
      <c r="T7236">
        <v>3</v>
      </c>
      <c r="U7236">
        <v>0</v>
      </c>
      <c r="V7236">
        <v>0</v>
      </c>
      <c r="W7236">
        <v>0</v>
      </c>
      <c r="X7236">
        <v>15.99639553144417</v>
      </c>
      <c r="Y7236">
        <v>0</v>
      </c>
      <c r="Z7236">
        <v>0</v>
      </c>
      <c r="AA7236">
        <v>0</v>
      </c>
      <c r="AB7236">
        <v>17.973871064465396</v>
      </c>
      <c r="AC7236">
        <v>0</v>
      </c>
      <c r="AD7236">
        <v>0</v>
      </c>
      <c r="AE7236">
        <v>33.970266595909564</v>
      </c>
    </row>
    <row r="7237" spans="1:31" x14ac:dyDescent="0.25">
      <c r="A7237">
        <v>2355458</v>
      </c>
      <c r="B7237">
        <v>1</v>
      </c>
      <c r="C7237" t="s">
        <v>81</v>
      </c>
      <c r="D7237" t="s">
        <v>114</v>
      </c>
      <c r="E7237" t="s">
        <v>225</v>
      </c>
      <c r="F7237" t="s">
        <v>20600</v>
      </c>
      <c r="G7237" t="s">
        <v>1730</v>
      </c>
      <c r="H7237" t="s">
        <v>151</v>
      </c>
      <c r="I7237" t="s">
        <v>136</v>
      </c>
      <c r="J7237" t="s">
        <v>137</v>
      </c>
      <c r="K7237" t="s">
        <v>138</v>
      </c>
      <c r="L7237" t="s">
        <v>20601</v>
      </c>
      <c r="M7237" t="s">
        <v>20602</v>
      </c>
      <c r="N7237">
        <v>2.1694444439999998</v>
      </c>
      <c r="O7237">
        <v>0</v>
      </c>
      <c r="P7237">
        <v>2</v>
      </c>
      <c r="Q7237">
        <v>0</v>
      </c>
      <c r="R7237">
        <v>1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0.5181644646201834</v>
      </c>
      <c r="Y7237">
        <v>0</v>
      </c>
      <c r="Z7237">
        <v>0.13450528395622002</v>
      </c>
      <c r="AA7237">
        <v>0</v>
      </c>
      <c r="AB7237">
        <v>0</v>
      </c>
      <c r="AC7237">
        <v>0</v>
      </c>
      <c r="AD7237">
        <v>0</v>
      </c>
      <c r="AE7237">
        <v>0.65266974857640347</v>
      </c>
    </row>
    <row r="7238" spans="1:31" x14ac:dyDescent="0.25">
      <c r="A7238">
        <v>2355460</v>
      </c>
      <c r="B7238">
        <v>1</v>
      </c>
      <c r="C7238" t="s">
        <v>80</v>
      </c>
      <c r="D7238" t="s">
        <v>82</v>
      </c>
      <c r="E7238" t="s">
        <v>225</v>
      </c>
      <c r="F7238" t="s">
        <v>20603</v>
      </c>
      <c r="G7238" t="s">
        <v>156</v>
      </c>
      <c r="H7238" t="s">
        <v>151</v>
      </c>
      <c r="I7238" t="s">
        <v>136</v>
      </c>
      <c r="J7238" t="s">
        <v>137</v>
      </c>
      <c r="K7238" t="s">
        <v>138</v>
      </c>
      <c r="L7238" t="s">
        <v>20604</v>
      </c>
      <c r="M7238" t="s">
        <v>20605</v>
      </c>
      <c r="N7238">
        <v>1.977777777</v>
      </c>
      <c r="O7238">
        <v>0</v>
      </c>
      <c r="P7238">
        <v>151</v>
      </c>
      <c r="Q7238">
        <v>0</v>
      </c>
      <c r="R7238">
        <v>0</v>
      </c>
      <c r="S7238">
        <v>0</v>
      </c>
      <c r="T7238">
        <v>47</v>
      </c>
      <c r="U7238">
        <v>0</v>
      </c>
      <c r="V7238">
        <v>0</v>
      </c>
      <c r="W7238">
        <v>0</v>
      </c>
      <c r="X7238">
        <v>84.071735482945172</v>
      </c>
      <c r="Y7238">
        <v>0</v>
      </c>
      <c r="Z7238">
        <v>0</v>
      </c>
      <c r="AA7238">
        <v>0</v>
      </c>
      <c r="AB7238">
        <v>87.775873995244837</v>
      </c>
      <c r="AC7238">
        <v>0</v>
      </c>
      <c r="AD7238">
        <v>0</v>
      </c>
      <c r="AE7238">
        <v>171.84760947819001</v>
      </c>
    </row>
    <row r="7239" spans="1:31" x14ac:dyDescent="0.25">
      <c r="A7239">
        <v>2355461</v>
      </c>
      <c r="B7239">
        <v>1</v>
      </c>
      <c r="C7239" t="s">
        <v>81</v>
      </c>
      <c r="D7239" t="s">
        <v>115</v>
      </c>
      <c r="E7239" t="s">
        <v>171</v>
      </c>
      <c r="F7239" t="s">
        <v>20606</v>
      </c>
      <c r="G7239" t="s">
        <v>244</v>
      </c>
      <c r="H7239" t="s">
        <v>135</v>
      </c>
      <c r="I7239" t="s">
        <v>136</v>
      </c>
      <c r="J7239" t="s">
        <v>137</v>
      </c>
      <c r="K7239" t="s">
        <v>245</v>
      </c>
      <c r="L7239" t="s">
        <v>20607</v>
      </c>
      <c r="M7239" t="s">
        <v>20608</v>
      </c>
      <c r="N7239">
        <v>1.281111111</v>
      </c>
      <c r="O7239">
        <v>0</v>
      </c>
      <c r="P7239">
        <v>2774</v>
      </c>
      <c r="Q7239">
        <v>0</v>
      </c>
      <c r="R7239">
        <v>54</v>
      </c>
      <c r="S7239">
        <v>12</v>
      </c>
      <c r="T7239">
        <v>383</v>
      </c>
      <c r="U7239">
        <v>0</v>
      </c>
      <c r="V7239">
        <v>1</v>
      </c>
      <c r="W7239">
        <v>0</v>
      </c>
      <c r="X7239">
        <v>2604.4300806298261</v>
      </c>
      <c r="Y7239">
        <v>0</v>
      </c>
      <c r="Z7239">
        <v>111.56989644322859</v>
      </c>
      <c r="AA7239">
        <v>228.82922762351762</v>
      </c>
      <c r="AB7239">
        <v>507.66509715623619</v>
      </c>
      <c r="AC7239">
        <v>0</v>
      </c>
      <c r="AD7239">
        <v>219.13911827229776</v>
      </c>
      <c r="AE7239">
        <v>3671.6334201251061</v>
      </c>
    </row>
    <row r="7240" spans="1:31" x14ac:dyDescent="0.25">
      <c r="A7240">
        <v>2355463</v>
      </c>
      <c r="B7240">
        <v>1</v>
      </c>
      <c r="C7240" t="s">
        <v>80</v>
      </c>
      <c r="D7240" t="s">
        <v>82</v>
      </c>
      <c r="E7240" t="s">
        <v>148</v>
      </c>
      <c r="F7240" t="s">
        <v>20609</v>
      </c>
      <c r="G7240" t="s">
        <v>150</v>
      </c>
      <c r="H7240" t="s">
        <v>151</v>
      </c>
      <c r="I7240" t="s">
        <v>136</v>
      </c>
      <c r="J7240" t="s">
        <v>137</v>
      </c>
      <c r="K7240" t="s">
        <v>138</v>
      </c>
      <c r="L7240" t="s">
        <v>20610</v>
      </c>
      <c r="M7240" t="s">
        <v>20467</v>
      </c>
      <c r="N7240">
        <v>1.133888888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19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64.312564431601189</v>
      </c>
      <c r="AC7240">
        <v>0</v>
      </c>
      <c r="AD7240">
        <v>0</v>
      </c>
      <c r="AE7240">
        <v>64.312564431601189</v>
      </c>
    </row>
    <row r="7241" spans="1:31" x14ac:dyDescent="0.25">
      <c r="A7241">
        <v>2355465</v>
      </c>
      <c r="B7241">
        <v>1</v>
      </c>
      <c r="C7241" t="s">
        <v>80</v>
      </c>
      <c r="D7241" t="s">
        <v>85</v>
      </c>
      <c r="E7241" t="s">
        <v>175</v>
      </c>
      <c r="F7241" t="s">
        <v>4757</v>
      </c>
      <c r="G7241" t="s">
        <v>219</v>
      </c>
      <c r="H7241" t="s">
        <v>151</v>
      </c>
      <c r="I7241" t="s">
        <v>136</v>
      </c>
      <c r="J7241" t="s">
        <v>137</v>
      </c>
      <c r="K7241" t="s">
        <v>138</v>
      </c>
      <c r="L7241" t="s">
        <v>20611</v>
      </c>
      <c r="M7241" t="s">
        <v>20612</v>
      </c>
      <c r="N7241">
        <v>1.0891666659999999</v>
      </c>
      <c r="O7241">
        <v>0</v>
      </c>
      <c r="P7241">
        <v>23</v>
      </c>
      <c r="Q7241">
        <v>0</v>
      </c>
      <c r="R7241">
        <v>0</v>
      </c>
      <c r="S7241">
        <v>0</v>
      </c>
      <c r="T7241">
        <v>7</v>
      </c>
      <c r="U7241">
        <v>0</v>
      </c>
      <c r="V7241">
        <v>0</v>
      </c>
      <c r="W7241">
        <v>0</v>
      </c>
      <c r="X7241">
        <v>6.3394701864562624</v>
      </c>
      <c r="Y7241">
        <v>0</v>
      </c>
      <c r="Z7241">
        <v>0</v>
      </c>
      <c r="AA7241">
        <v>0</v>
      </c>
      <c r="AB7241">
        <v>41.70875128893406</v>
      </c>
      <c r="AC7241">
        <v>0</v>
      </c>
      <c r="AD7241">
        <v>0</v>
      </c>
      <c r="AE7241">
        <v>48.048221475390321</v>
      </c>
    </row>
    <row r="7242" spans="1:31" x14ac:dyDescent="0.25">
      <c r="A7242">
        <v>2355468</v>
      </c>
      <c r="B7242">
        <v>1</v>
      </c>
      <c r="C7242" t="s">
        <v>80</v>
      </c>
      <c r="D7242" t="s">
        <v>110</v>
      </c>
      <c r="E7242" t="s">
        <v>148</v>
      </c>
      <c r="F7242" t="s">
        <v>20613</v>
      </c>
      <c r="G7242" t="s">
        <v>240</v>
      </c>
      <c r="H7242" t="s">
        <v>151</v>
      </c>
      <c r="I7242" t="s">
        <v>136</v>
      </c>
      <c r="J7242" t="s">
        <v>137</v>
      </c>
      <c r="K7242" t="s">
        <v>138</v>
      </c>
      <c r="L7242" t="s">
        <v>20614</v>
      </c>
      <c r="M7242" t="s">
        <v>20615</v>
      </c>
      <c r="N7242">
        <v>5.5525000000000002</v>
      </c>
      <c r="O7242">
        <v>0</v>
      </c>
      <c r="P7242">
        <v>1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1.7133622626808087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1.7133622626808087</v>
      </c>
    </row>
    <row r="7243" spans="1:31" x14ac:dyDescent="0.25">
      <c r="A7243">
        <v>2355469</v>
      </c>
      <c r="B7243">
        <v>1</v>
      </c>
      <c r="C7243" t="s">
        <v>81</v>
      </c>
      <c r="D7243" t="s">
        <v>117</v>
      </c>
      <c r="E7243" t="s">
        <v>132</v>
      </c>
      <c r="F7243" t="s">
        <v>20616</v>
      </c>
      <c r="G7243" t="s">
        <v>134</v>
      </c>
      <c r="H7243" t="s">
        <v>135</v>
      </c>
      <c r="I7243" t="s">
        <v>136</v>
      </c>
      <c r="J7243" t="s">
        <v>137</v>
      </c>
      <c r="K7243" t="s">
        <v>138</v>
      </c>
      <c r="L7243" t="s">
        <v>20617</v>
      </c>
      <c r="M7243" t="s">
        <v>20618</v>
      </c>
      <c r="N7243">
        <v>1.8416666660000001</v>
      </c>
      <c r="O7243">
        <v>0</v>
      </c>
      <c r="P7243">
        <v>260</v>
      </c>
      <c r="Q7243">
        <v>0</v>
      </c>
      <c r="R7243">
        <v>6</v>
      </c>
      <c r="S7243">
        <v>1</v>
      </c>
      <c r="T7243">
        <v>25</v>
      </c>
      <c r="U7243">
        <v>1</v>
      </c>
      <c r="V7243">
        <v>0</v>
      </c>
      <c r="W7243">
        <v>0</v>
      </c>
      <c r="X7243">
        <v>108.66206561783991</v>
      </c>
      <c r="Y7243">
        <v>0</v>
      </c>
      <c r="Z7243">
        <v>31.014955526145595</v>
      </c>
      <c r="AA7243">
        <v>0.52326172461608678</v>
      </c>
      <c r="AB7243">
        <v>77.495713063967315</v>
      </c>
      <c r="AC7243">
        <v>243.03925262206121</v>
      </c>
      <c r="AD7243">
        <v>0</v>
      </c>
      <c r="AE7243">
        <v>460.73524855463012</v>
      </c>
    </row>
    <row r="7244" spans="1:31" x14ac:dyDescent="0.25">
      <c r="A7244">
        <v>2355473</v>
      </c>
      <c r="B7244">
        <v>1</v>
      </c>
      <c r="C7244" t="s">
        <v>81</v>
      </c>
      <c r="D7244" t="s">
        <v>127</v>
      </c>
      <c r="E7244" t="s">
        <v>171</v>
      </c>
      <c r="F7244" t="s">
        <v>20619</v>
      </c>
      <c r="G7244" t="s">
        <v>168</v>
      </c>
      <c r="H7244" t="s">
        <v>135</v>
      </c>
      <c r="I7244" t="s">
        <v>136</v>
      </c>
      <c r="J7244" t="s">
        <v>137</v>
      </c>
      <c r="K7244" t="s">
        <v>138</v>
      </c>
      <c r="L7244" t="s">
        <v>20620</v>
      </c>
      <c r="M7244" t="s">
        <v>20621</v>
      </c>
      <c r="N7244">
        <v>0.80833333299999999</v>
      </c>
      <c r="O7244">
        <v>0</v>
      </c>
      <c r="P7244">
        <v>3</v>
      </c>
      <c r="Q7244">
        <v>40</v>
      </c>
      <c r="R7244">
        <v>35</v>
      </c>
      <c r="S7244">
        <v>6</v>
      </c>
      <c r="T7244">
        <v>2</v>
      </c>
      <c r="U7244">
        <v>0</v>
      </c>
      <c r="V7244">
        <v>0</v>
      </c>
      <c r="W7244">
        <v>0</v>
      </c>
      <c r="X7244">
        <v>0.17163507422697777</v>
      </c>
      <c r="Y7244">
        <v>51.952696903816943</v>
      </c>
      <c r="Z7244">
        <v>62.988345363874522</v>
      </c>
      <c r="AA7244">
        <v>17.692482370129405</v>
      </c>
      <c r="AB7244">
        <v>1.9781131352853469</v>
      </c>
      <c r="AC7244">
        <v>0</v>
      </c>
      <c r="AD7244">
        <v>0</v>
      </c>
      <c r="AE7244">
        <v>134.78327284733319</v>
      </c>
    </row>
    <row r="7245" spans="1:31" x14ac:dyDescent="0.25">
      <c r="A7245">
        <v>2355475</v>
      </c>
      <c r="B7245">
        <v>1</v>
      </c>
      <c r="C7245" t="s">
        <v>80</v>
      </c>
      <c r="D7245" t="s">
        <v>110</v>
      </c>
      <c r="E7245" t="s">
        <v>132</v>
      </c>
      <c r="F7245" t="s">
        <v>20622</v>
      </c>
      <c r="G7245" t="s">
        <v>168</v>
      </c>
      <c r="H7245" t="s">
        <v>135</v>
      </c>
      <c r="I7245" t="s">
        <v>136</v>
      </c>
      <c r="J7245" t="s">
        <v>137</v>
      </c>
      <c r="K7245" t="s">
        <v>138</v>
      </c>
      <c r="L7245" t="s">
        <v>20623</v>
      </c>
      <c r="M7245" t="s">
        <v>20624</v>
      </c>
      <c r="N7245">
        <v>0.19027777700000001</v>
      </c>
      <c r="O7245">
        <v>8</v>
      </c>
      <c r="P7245">
        <v>1177</v>
      </c>
      <c r="Q7245">
        <v>6</v>
      </c>
      <c r="R7245">
        <v>9</v>
      </c>
      <c r="S7245">
        <v>7</v>
      </c>
      <c r="T7245">
        <v>100</v>
      </c>
      <c r="U7245">
        <v>0</v>
      </c>
      <c r="V7245">
        <v>0</v>
      </c>
      <c r="W7245">
        <v>0.54838934916578164</v>
      </c>
      <c r="X7245">
        <v>93.268416262593476</v>
      </c>
      <c r="Y7245">
        <v>1.5565666868221602</v>
      </c>
      <c r="Z7245">
        <v>0.56786406138238921</v>
      </c>
      <c r="AA7245">
        <v>19.744168006076062</v>
      </c>
      <c r="AB7245">
        <v>25.243415357222631</v>
      </c>
      <c r="AC7245">
        <v>0</v>
      </c>
      <c r="AD7245">
        <v>0</v>
      </c>
      <c r="AE7245">
        <v>140.92881972326251</v>
      </c>
    </row>
    <row r="7246" spans="1:31" x14ac:dyDescent="0.25">
      <c r="A7246">
        <v>2355476</v>
      </c>
      <c r="B7246">
        <v>1</v>
      </c>
      <c r="C7246" t="s">
        <v>81</v>
      </c>
      <c r="D7246" t="s">
        <v>123</v>
      </c>
      <c r="E7246" t="s">
        <v>171</v>
      </c>
      <c r="F7246" t="s">
        <v>5740</v>
      </c>
      <c r="G7246" t="s">
        <v>168</v>
      </c>
      <c r="H7246" t="s">
        <v>135</v>
      </c>
      <c r="I7246" t="s">
        <v>136</v>
      </c>
      <c r="J7246" t="s">
        <v>137</v>
      </c>
      <c r="K7246" t="s">
        <v>138</v>
      </c>
      <c r="L7246" t="s">
        <v>20625</v>
      </c>
      <c r="M7246" t="s">
        <v>20626</v>
      </c>
      <c r="N7246">
        <v>1.1344444440000001</v>
      </c>
      <c r="O7246">
        <v>0</v>
      </c>
      <c r="P7246">
        <v>1</v>
      </c>
      <c r="Q7246">
        <v>0</v>
      </c>
      <c r="R7246">
        <v>35</v>
      </c>
      <c r="S7246">
        <v>0</v>
      </c>
      <c r="T7246">
        <v>6</v>
      </c>
      <c r="U7246">
        <v>0</v>
      </c>
      <c r="V7246">
        <v>0</v>
      </c>
      <c r="W7246">
        <v>0</v>
      </c>
      <c r="X7246">
        <v>2.561422894533639</v>
      </c>
      <c r="Y7246">
        <v>0</v>
      </c>
      <c r="Z7246">
        <v>55.599157934961674</v>
      </c>
      <c r="AA7246">
        <v>0</v>
      </c>
      <c r="AB7246">
        <v>6.7975045272846835</v>
      </c>
      <c r="AC7246">
        <v>0</v>
      </c>
      <c r="AD7246">
        <v>0</v>
      </c>
      <c r="AE7246">
        <v>64.958085356780003</v>
      </c>
    </row>
    <row r="7247" spans="1:31" x14ac:dyDescent="0.25">
      <c r="A7247">
        <v>2355477</v>
      </c>
      <c r="B7247">
        <v>1</v>
      </c>
      <c r="C7247" t="s">
        <v>80</v>
      </c>
      <c r="D7247" t="s">
        <v>105</v>
      </c>
      <c r="E7247" t="s">
        <v>225</v>
      </c>
      <c r="F7247" t="s">
        <v>20627</v>
      </c>
      <c r="G7247" t="s">
        <v>227</v>
      </c>
      <c r="H7247" t="s">
        <v>151</v>
      </c>
      <c r="I7247" t="s">
        <v>136</v>
      </c>
      <c r="J7247" t="s">
        <v>137</v>
      </c>
      <c r="K7247" t="s">
        <v>138</v>
      </c>
      <c r="L7247" t="s">
        <v>20628</v>
      </c>
      <c r="M7247" t="s">
        <v>20629</v>
      </c>
      <c r="N7247">
        <v>4.8269444439999996</v>
      </c>
      <c r="O7247">
        <v>0</v>
      </c>
      <c r="P7247">
        <v>151</v>
      </c>
      <c r="Q7247">
        <v>0</v>
      </c>
      <c r="R7247">
        <v>0</v>
      </c>
      <c r="S7247">
        <v>0</v>
      </c>
      <c r="T7247">
        <v>31</v>
      </c>
      <c r="U7247">
        <v>0</v>
      </c>
      <c r="V7247">
        <v>0</v>
      </c>
      <c r="W7247">
        <v>0</v>
      </c>
      <c r="X7247">
        <v>246.80108925886876</v>
      </c>
      <c r="Y7247">
        <v>0</v>
      </c>
      <c r="Z7247">
        <v>0</v>
      </c>
      <c r="AA7247">
        <v>0</v>
      </c>
      <c r="AB7247">
        <v>159.8221125013547</v>
      </c>
      <c r="AC7247">
        <v>0</v>
      </c>
      <c r="AD7247">
        <v>0</v>
      </c>
      <c r="AE7247">
        <v>406.62320176022342</v>
      </c>
    </row>
    <row r="7248" spans="1:31" x14ac:dyDescent="0.25">
      <c r="A7248">
        <v>2355479</v>
      </c>
      <c r="B7248">
        <v>1</v>
      </c>
      <c r="C7248" t="s">
        <v>80</v>
      </c>
      <c r="D7248" t="s">
        <v>95</v>
      </c>
      <c r="E7248" t="s">
        <v>225</v>
      </c>
      <c r="F7248" t="s">
        <v>20630</v>
      </c>
      <c r="G7248" t="s">
        <v>219</v>
      </c>
      <c r="H7248" t="s">
        <v>151</v>
      </c>
      <c r="I7248" t="s">
        <v>136</v>
      </c>
      <c r="J7248" t="s">
        <v>137</v>
      </c>
      <c r="K7248" t="s">
        <v>138</v>
      </c>
      <c r="L7248" t="s">
        <v>20631</v>
      </c>
      <c r="M7248" t="s">
        <v>20632</v>
      </c>
      <c r="N7248">
        <v>0.48777777700000002</v>
      </c>
      <c r="O7248">
        <v>0</v>
      </c>
      <c r="P7248">
        <v>18</v>
      </c>
      <c r="Q7248">
        <v>0</v>
      </c>
      <c r="R7248">
        <v>0</v>
      </c>
      <c r="S7248">
        <v>0</v>
      </c>
      <c r="T7248">
        <v>11</v>
      </c>
      <c r="U7248">
        <v>0</v>
      </c>
      <c r="V7248">
        <v>0</v>
      </c>
      <c r="W7248">
        <v>0</v>
      </c>
      <c r="X7248">
        <v>3.0498564518651596</v>
      </c>
      <c r="Y7248">
        <v>0</v>
      </c>
      <c r="Z7248">
        <v>0</v>
      </c>
      <c r="AA7248">
        <v>0</v>
      </c>
      <c r="AB7248">
        <v>3.6222544515094959</v>
      </c>
      <c r="AC7248">
        <v>0</v>
      </c>
      <c r="AD7248">
        <v>0</v>
      </c>
      <c r="AE7248">
        <v>6.6721109033746551</v>
      </c>
    </row>
    <row r="7249" spans="1:31" x14ac:dyDescent="0.25">
      <c r="A7249">
        <v>2355481</v>
      </c>
      <c r="B7249">
        <v>1</v>
      </c>
      <c r="C7249" t="s">
        <v>80</v>
      </c>
      <c r="D7249" t="s">
        <v>83</v>
      </c>
      <c r="E7249" t="s">
        <v>132</v>
      </c>
      <c r="F7249" t="s">
        <v>20633</v>
      </c>
      <c r="G7249" t="s">
        <v>2141</v>
      </c>
      <c r="H7249" t="s">
        <v>135</v>
      </c>
      <c r="I7249" t="s">
        <v>136</v>
      </c>
      <c r="J7249" t="s">
        <v>137</v>
      </c>
      <c r="K7249" t="s">
        <v>138</v>
      </c>
      <c r="L7249" t="s">
        <v>20634</v>
      </c>
      <c r="M7249" t="s">
        <v>20635</v>
      </c>
      <c r="N7249">
        <v>1.774444444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46</v>
      </c>
      <c r="U7249">
        <v>0</v>
      </c>
      <c r="V7249">
        <v>21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652.23922333073597</v>
      </c>
      <c r="AC7249">
        <v>0</v>
      </c>
      <c r="AD7249">
        <v>1121.8186651867977</v>
      </c>
      <c r="AE7249">
        <v>1774.0578885175337</v>
      </c>
    </row>
    <row r="7250" spans="1:31" x14ac:dyDescent="0.25">
      <c r="A7250">
        <v>2355486</v>
      </c>
      <c r="B7250">
        <v>1</v>
      </c>
      <c r="C7250" t="s">
        <v>80</v>
      </c>
      <c r="D7250" t="s">
        <v>106</v>
      </c>
      <c r="E7250" t="s">
        <v>225</v>
      </c>
      <c r="F7250" t="s">
        <v>20636</v>
      </c>
      <c r="G7250" t="s">
        <v>177</v>
      </c>
      <c r="H7250" t="s">
        <v>151</v>
      </c>
      <c r="I7250" t="s">
        <v>136</v>
      </c>
      <c r="J7250" t="s">
        <v>137</v>
      </c>
      <c r="K7250" t="s">
        <v>138</v>
      </c>
      <c r="L7250" t="s">
        <v>20637</v>
      </c>
      <c r="M7250" t="s">
        <v>20638</v>
      </c>
      <c r="N7250">
        <v>3.6025</v>
      </c>
      <c r="O7250">
        <v>0</v>
      </c>
      <c r="P7250">
        <v>0</v>
      </c>
      <c r="Q7250">
        <v>0</v>
      </c>
      <c r="R7250">
        <v>3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75.047800768226836</v>
      </c>
      <c r="AA7250">
        <v>0</v>
      </c>
      <c r="AB7250">
        <v>0</v>
      </c>
      <c r="AC7250">
        <v>0</v>
      </c>
      <c r="AD7250">
        <v>0</v>
      </c>
      <c r="AE7250">
        <v>75.047800768226836</v>
      </c>
    </row>
    <row r="7251" spans="1:31" x14ac:dyDescent="0.25">
      <c r="A7251">
        <v>2355494</v>
      </c>
      <c r="B7251">
        <v>1</v>
      </c>
      <c r="C7251" t="s">
        <v>80</v>
      </c>
      <c r="D7251" t="s">
        <v>95</v>
      </c>
      <c r="E7251" t="s">
        <v>132</v>
      </c>
      <c r="F7251" t="s">
        <v>20639</v>
      </c>
      <c r="G7251" t="s">
        <v>142</v>
      </c>
      <c r="H7251" t="s">
        <v>135</v>
      </c>
      <c r="I7251" t="s">
        <v>136</v>
      </c>
      <c r="J7251" t="s">
        <v>137</v>
      </c>
      <c r="K7251" t="s">
        <v>138</v>
      </c>
      <c r="L7251" t="s">
        <v>20640</v>
      </c>
      <c r="M7251" t="s">
        <v>20641</v>
      </c>
      <c r="N7251">
        <v>0.47027777700000001</v>
      </c>
      <c r="O7251">
        <v>0</v>
      </c>
      <c r="P7251">
        <v>458</v>
      </c>
      <c r="Q7251">
        <v>0</v>
      </c>
      <c r="R7251">
        <v>0</v>
      </c>
      <c r="S7251">
        <v>0</v>
      </c>
      <c r="T7251">
        <v>41</v>
      </c>
      <c r="U7251">
        <v>0</v>
      </c>
      <c r="V7251">
        <v>0</v>
      </c>
      <c r="W7251">
        <v>0</v>
      </c>
      <c r="X7251">
        <v>72.332084465193518</v>
      </c>
      <c r="Y7251">
        <v>0</v>
      </c>
      <c r="Z7251">
        <v>0</v>
      </c>
      <c r="AA7251">
        <v>0</v>
      </c>
      <c r="AB7251">
        <v>24.62159899618343</v>
      </c>
      <c r="AC7251">
        <v>0</v>
      </c>
      <c r="AD7251">
        <v>0</v>
      </c>
      <c r="AE7251">
        <v>96.953683461376954</v>
      </c>
    </row>
    <row r="7252" spans="1:31" x14ac:dyDescent="0.25">
      <c r="A7252">
        <v>2355495</v>
      </c>
      <c r="B7252">
        <v>1</v>
      </c>
      <c r="C7252" t="s">
        <v>81</v>
      </c>
      <c r="D7252" t="s">
        <v>118</v>
      </c>
      <c r="E7252" t="s">
        <v>171</v>
      </c>
      <c r="F7252" t="s">
        <v>20642</v>
      </c>
      <c r="G7252" t="s">
        <v>168</v>
      </c>
      <c r="H7252" t="s">
        <v>135</v>
      </c>
      <c r="I7252" t="s">
        <v>653</v>
      </c>
      <c r="J7252" t="s">
        <v>137</v>
      </c>
      <c r="K7252" t="s">
        <v>138</v>
      </c>
      <c r="L7252" t="s">
        <v>20643</v>
      </c>
      <c r="M7252" t="s">
        <v>20644</v>
      </c>
      <c r="N7252">
        <v>0.02</v>
      </c>
      <c r="O7252">
        <v>0</v>
      </c>
      <c r="P7252">
        <v>758</v>
      </c>
      <c r="Q7252">
        <v>7</v>
      </c>
      <c r="R7252">
        <v>26</v>
      </c>
      <c r="S7252">
        <v>4</v>
      </c>
      <c r="T7252">
        <v>27</v>
      </c>
      <c r="U7252">
        <v>0</v>
      </c>
      <c r="V7252">
        <v>0</v>
      </c>
      <c r="W7252">
        <v>0</v>
      </c>
      <c r="X7252">
        <v>2.6386528532883999</v>
      </c>
      <c r="Y7252">
        <v>0.97670382810372014</v>
      </c>
      <c r="Z7252">
        <v>1.2092106324738001</v>
      </c>
      <c r="AA7252">
        <v>0.17768876646000001</v>
      </c>
      <c r="AB7252">
        <v>0.54510669151154012</v>
      </c>
      <c r="AC7252">
        <v>0</v>
      </c>
      <c r="AD7252">
        <v>0</v>
      </c>
      <c r="AE7252">
        <v>5.5473627718374603</v>
      </c>
    </row>
    <row r="7253" spans="1:31" x14ac:dyDescent="0.25">
      <c r="A7253">
        <v>2355497</v>
      </c>
      <c r="B7253">
        <v>1</v>
      </c>
      <c r="C7253" t="s">
        <v>81</v>
      </c>
      <c r="D7253" t="s">
        <v>113</v>
      </c>
      <c r="E7253" t="s">
        <v>225</v>
      </c>
      <c r="F7253" t="s">
        <v>20645</v>
      </c>
      <c r="G7253" t="s">
        <v>219</v>
      </c>
      <c r="H7253" t="s">
        <v>151</v>
      </c>
      <c r="I7253" t="s">
        <v>136</v>
      </c>
      <c r="J7253" t="s">
        <v>137</v>
      </c>
      <c r="K7253" t="s">
        <v>138</v>
      </c>
      <c r="L7253" t="s">
        <v>20646</v>
      </c>
      <c r="M7253" t="s">
        <v>20647</v>
      </c>
      <c r="N7253">
        <v>2.542777777</v>
      </c>
      <c r="O7253">
        <v>0</v>
      </c>
      <c r="P7253">
        <v>36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18.264278918025081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18.264278918025081</v>
      </c>
    </row>
    <row r="7254" spans="1:31" x14ac:dyDescent="0.25">
      <c r="A7254">
        <v>2355498</v>
      </c>
      <c r="B7254">
        <v>1</v>
      </c>
      <c r="C7254" t="s">
        <v>80</v>
      </c>
      <c r="D7254" t="s">
        <v>90</v>
      </c>
      <c r="E7254" t="s">
        <v>154</v>
      </c>
      <c r="F7254" t="s">
        <v>4217</v>
      </c>
      <c r="G7254" t="s">
        <v>156</v>
      </c>
      <c r="H7254" t="s">
        <v>151</v>
      </c>
      <c r="I7254" t="s">
        <v>136</v>
      </c>
      <c r="J7254" t="s">
        <v>137</v>
      </c>
      <c r="K7254" t="s">
        <v>138</v>
      </c>
      <c r="L7254" t="s">
        <v>20648</v>
      </c>
      <c r="M7254" t="s">
        <v>20649</v>
      </c>
      <c r="N7254">
        <v>1.2613888879999999</v>
      </c>
      <c r="O7254">
        <v>0</v>
      </c>
      <c r="P7254">
        <v>2</v>
      </c>
      <c r="Q7254">
        <v>0</v>
      </c>
      <c r="R7254">
        <v>0</v>
      </c>
      <c r="S7254">
        <v>0</v>
      </c>
      <c r="T7254">
        <v>205</v>
      </c>
      <c r="U7254">
        <v>0</v>
      </c>
      <c r="V7254">
        <v>1</v>
      </c>
      <c r="W7254">
        <v>0</v>
      </c>
      <c r="X7254">
        <v>5.7988783219920001E-2</v>
      </c>
      <c r="Y7254">
        <v>0</v>
      </c>
      <c r="Z7254">
        <v>0</v>
      </c>
      <c r="AA7254">
        <v>0</v>
      </c>
      <c r="AB7254">
        <v>297.67867025158608</v>
      </c>
      <c r="AC7254">
        <v>0</v>
      </c>
      <c r="AD7254">
        <v>33.080959862667662</v>
      </c>
      <c r="AE7254">
        <v>330.81761889747366</v>
      </c>
    </row>
    <row r="7255" spans="1:31" x14ac:dyDescent="0.25">
      <c r="A7255">
        <v>2355500</v>
      </c>
      <c r="B7255">
        <v>1</v>
      </c>
      <c r="C7255" t="s">
        <v>80</v>
      </c>
      <c r="D7255" t="s">
        <v>94</v>
      </c>
      <c r="E7255" t="s">
        <v>225</v>
      </c>
      <c r="F7255" t="s">
        <v>20650</v>
      </c>
      <c r="G7255" t="s">
        <v>489</v>
      </c>
      <c r="H7255" t="s">
        <v>151</v>
      </c>
      <c r="I7255" t="s">
        <v>136</v>
      </c>
      <c r="J7255" t="s">
        <v>137</v>
      </c>
      <c r="K7255" t="s">
        <v>138</v>
      </c>
      <c r="L7255" t="s">
        <v>20651</v>
      </c>
      <c r="M7255" t="s">
        <v>20652</v>
      </c>
      <c r="N7255">
        <v>0.27666666600000001</v>
      </c>
      <c r="O7255">
        <v>0</v>
      </c>
      <c r="P7255">
        <v>28</v>
      </c>
      <c r="Q7255">
        <v>0</v>
      </c>
      <c r="R7255">
        <v>0</v>
      </c>
      <c r="S7255">
        <v>0</v>
      </c>
      <c r="T7255">
        <v>2</v>
      </c>
      <c r="U7255">
        <v>0</v>
      </c>
      <c r="V7255">
        <v>0</v>
      </c>
      <c r="W7255">
        <v>0</v>
      </c>
      <c r="X7255">
        <v>2.2914043048705866</v>
      </c>
      <c r="Y7255">
        <v>0</v>
      </c>
      <c r="Z7255">
        <v>0</v>
      </c>
      <c r="AA7255">
        <v>0</v>
      </c>
      <c r="AB7255">
        <v>0.13426245870686002</v>
      </c>
      <c r="AC7255">
        <v>0</v>
      </c>
      <c r="AD7255">
        <v>0</v>
      </c>
      <c r="AE7255">
        <v>2.4256667635774467</v>
      </c>
    </row>
    <row r="7256" spans="1:31" x14ac:dyDescent="0.25">
      <c r="A7256">
        <v>2355502</v>
      </c>
      <c r="B7256">
        <v>1</v>
      </c>
      <c r="C7256" t="s">
        <v>81</v>
      </c>
      <c r="D7256" t="s">
        <v>127</v>
      </c>
      <c r="E7256" t="s">
        <v>171</v>
      </c>
      <c r="F7256" t="s">
        <v>20653</v>
      </c>
      <c r="G7256" t="s">
        <v>168</v>
      </c>
      <c r="H7256" t="s">
        <v>135</v>
      </c>
      <c r="I7256" t="s">
        <v>136</v>
      </c>
      <c r="J7256" t="s">
        <v>137</v>
      </c>
      <c r="K7256" t="s">
        <v>138</v>
      </c>
      <c r="L7256" t="s">
        <v>20654</v>
      </c>
      <c r="M7256" t="s">
        <v>20655</v>
      </c>
      <c r="N7256">
        <v>0.79111111099999998</v>
      </c>
      <c r="O7256">
        <v>5</v>
      </c>
      <c r="P7256">
        <v>74</v>
      </c>
      <c r="Q7256">
        <v>98</v>
      </c>
      <c r="R7256">
        <v>101</v>
      </c>
      <c r="S7256">
        <v>2</v>
      </c>
      <c r="T7256">
        <v>8</v>
      </c>
      <c r="U7256">
        <v>0</v>
      </c>
      <c r="V7256">
        <v>1</v>
      </c>
      <c r="W7256">
        <v>1.2253382435712477</v>
      </c>
      <c r="X7256">
        <v>21.134149020632655</v>
      </c>
      <c r="Y7256">
        <v>254.42374478059781</v>
      </c>
      <c r="Z7256">
        <v>208.30965675405</v>
      </c>
      <c r="AA7256">
        <v>8.8380189450820588</v>
      </c>
      <c r="AB7256">
        <v>6.9919490369424446</v>
      </c>
      <c r="AC7256">
        <v>0</v>
      </c>
      <c r="AD7256">
        <v>0</v>
      </c>
      <c r="AE7256">
        <v>500.92285678087626</v>
      </c>
    </row>
    <row r="7257" spans="1:31" x14ac:dyDescent="0.25">
      <c r="A7257">
        <v>2355503</v>
      </c>
      <c r="B7257">
        <v>1</v>
      </c>
      <c r="C7257" t="s">
        <v>80</v>
      </c>
      <c r="D7257" t="s">
        <v>103</v>
      </c>
      <c r="E7257" t="s">
        <v>225</v>
      </c>
      <c r="F7257" t="s">
        <v>4042</v>
      </c>
      <c r="G7257" t="s">
        <v>219</v>
      </c>
      <c r="H7257" t="s">
        <v>151</v>
      </c>
      <c r="I7257" t="s">
        <v>136</v>
      </c>
      <c r="J7257" t="s">
        <v>137</v>
      </c>
      <c r="K7257" t="s">
        <v>138</v>
      </c>
      <c r="L7257" t="s">
        <v>20656</v>
      </c>
      <c r="M7257" t="s">
        <v>20657</v>
      </c>
      <c r="N7257">
        <v>0.94027777700000004</v>
      </c>
      <c r="O7257">
        <v>0</v>
      </c>
      <c r="P7257">
        <v>0</v>
      </c>
      <c r="Q7257">
        <v>0</v>
      </c>
      <c r="R7257">
        <v>7</v>
      </c>
      <c r="S7257">
        <v>0</v>
      </c>
      <c r="T7257">
        <v>1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22.46519324702513</v>
      </c>
      <c r="AA7257">
        <v>0</v>
      </c>
      <c r="AB7257">
        <v>2.2803128046604071</v>
      </c>
      <c r="AC7257">
        <v>0</v>
      </c>
      <c r="AD7257">
        <v>0</v>
      </c>
      <c r="AE7257">
        <v>24.745506051685538</v>
      </c>
    </row>
    <row r="7258" spans="1:31" x14ac:dyDescent="0.25">
      <c r="A7258">
        <v>2355506</v>
      </c>
      <c r="B7258">
        <v>1</v>
      </c>
      <c r="C7258" t="s">
        <v>80</v>
      </c>
      <c r="D7258" t="s">
        <v>93</v>
      </c>
      <c r="E7258" t="s">
        <v>166</v>
      </c>
      <c r="F7258" t="s">
        <v>20658</v>
      </c>
      <c r="G7258" t="s">
        <v>168</v>
      </c>
      <c r="H7258" t="s">
        <v>135</v>
      </c>
      <c r="I7258" t="s">
        <v>136</v>
      </c>
      <c r="J7258" t="s">
        <v>137</v>
      </c>
      <c r="K7258" t="s">
        <v>138</v>
      </c>
      <c r="L7258" t="s">
        <v>20659</v>
      </c>
      <c r="M7258" t="s">
        <v>20660</v>
      </c>
      <c r="N7258">
        <v>0.384722222</v>
      </c>
      <c r="O7258">
        <v>0</v>
      </c>
      <c r="P7258">
        <v>762</v>
      </c>
      <c r="Q7258">
        <v>0</v>
      </c>
      <c r="R7258">
        <v>128</v>
      </c>
      <c r="S7258">
        <v>3</v>
      </c>
      <c r="T7258">
        <v>166</v>
      </c>
      <c r="U7258">
        <v>0</v>
      </c>
      <c r="V7258">
        <v>0</v>
      </c>
      <c r="W7258">
        <v>0</v>
      </c>
      <c r="X7258">
        <v>84.538775948907215</v>
      </c>
      <c r="Y7258">
        <v>0</v>
      </c>
      <c r="Z7258">
        <v>152.21286336456308</v>
      </c>
      <c r="AA7258">
        <v>1.3294220275084583</v>
      </c>
      <c r="AB7258">
        <v>111.67054001021459</v>
      </c>
      <c r="AC7258">
        <v>0</v>
      </c>
      <c r="AD7258">
        <v>0</v>
      </c>
      <c r="AE7258">
        <v>349.75160135119336</v>
      </c>
    </row>
    <row r="7259" spans="1:31" x14ac:dyDescent="0.25">
      <c r="A7259">
        <v>2355507</v>
      </c>
      <c r="B7259">
        <v>1</v>
      </c>
      <c r="C7259" t="s">
        <v>80</v>
      </c>
      <c r="D7259" t="s">
        <v>93</v>
      </c>
      <c r="E7259" t="s">
        <v>166</v>
      </c>
      <c r="F7259" t="s">
        <v>3557</v>
      </c>
      <c r="G7259" t="s">
        <v>168</v>
      </c>
      <c r="H7259" t="s">
        <v>135</v>
      </c>
      <c r="I7259" t="s">
        <v>136</v>
      </c>
      <c r="J7259" t="s">
        <v>137</v>
      </c>
      <c r="K7259" t="s">
        <v>138</v>
      </c>
      <c r="L7259" t="s">
        <v>20661</v>
      </c>
      <c r="M7259" t="s">
        <v>20662</v>
      </c>
      <c r="N7259">
        <v>0.205555555</v>
      </c>
      <c r="O7259">
        <v>3</v>
      </c>
      <c r="P7259">
        <v>4</v>
      </c>
      <c r="Q7259">
        <v>38</v>
      </c>
      <c r="R7259">
        <v>1</v>
      </c>
      <c r="S7259">
        <v>10</v>
      </c>
      <c r="T7259">
        <v>12</v>
      </c>
      <c r="U7259">
        <v>1</v>
      </c>
      <c r="V7259">
        <v>0</v>
      </c>
      <c r="W7259">
        <v>1.7649550867428889</v>
      </c>
      <c r="X7259">
        <v>2.088547029296</v>
      </c>
      <c r="Y7259">
        <v>79.504739689151677</v>
      </c>
      <c r="Z7259">
        <v>0.57292271162138886</v>
      </c>
      <c r="AA7259">
        <v>14.946519886171968</v>
      </c>
      <c r="AB7259">
        <v>5.7095171158536502</v>
      </c>
      <c r="AC7259">
        <v>5.8979711848002214</v>
      </c>
      <c r="AD7259">
        <v>0</v>
      </c>
      <c r="AE7259">
        <v>110.48517270363779</v>
      </c>
    </row>
    <row r="7260" spans="1:31" x14ac:dyDescent="0.25">
      <c r="A7260">
        <v>2355512</v>
      </c>
      <c r="B7260">
        <v>1</v>
      </c>
      <c r="C7260" t="s">
        <v>80</v>
      </c>
      <c r="D7260" t="s">
        <v>92</v>
      </c>
      <c r="E7260" t="s">
        <v>148</v>
      </c>
      <c r="F7260" t="s">
        <v>20663</v>
      </c>
      <c r="G7260" t="s">
        <v>160</v>
      </c>
      <c r="H7260" t="s">
        <v>151</v>
      </c>
      <c r="I7260" t="s">
        <v>136</v>
      </c>
      <c r="J7260" t="s">
        <v>137</v>
      </c>
      <c r="K7260" t="s">
        <v>138</v>
      </c>
      <c r="L7260" t="s">
        <v>20664</v>
      </c>
      <c r="M7260" t="s">
        <v>20665</v>
      </c>
      <c r="N7260">
        <v>1.2080555550000001</v>
      </c>
      <c r="O7260">
        <v>0</v>
      </c>
      <c r="P7260">
        <v>1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0.28948684700862498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0.28948684700862498</v>
      </c>
    </row>
    <row r="7261" spans="1:31" x14ac:dyDescent="0.25">
      <c r="A7261">
        <v>2355513</v>
      </c>
      <c r="B7261">
        <v>1</v>
      </c>
      <c r="C7261" t="s">
        <v>80</v>
      </c>
      <c r="D7261" t="s">
        <v>101</v>
      </c>
      <c r="E7261" t="s">
        <v>154</v>
      </c>
      <c r="F7261" t="s">
        <v>20666</v>
      </c>
      <c r="G7261" t="s">
        <v>299</v>
      </c>
      <c r="H7261" t="s">
        <v>151</v>
      </c>
      <c r="I7261" t="s">
        <v>136</v>
      </c>
      <c r="J7261" t="s">
        <v>137</v>
      </c>
      <c r="K7261" t="s">
        <v>138</v>
      </c>
      <c r="L7261" t="s">
        <v>20667</v>
      </c>
      <c r="M7261" t="s">
        <v>20668</v>
      </c>
      <c r="N7261">
        <v>0.91</v>
      </c>
      <c r="O7261">
        <v>0</v>
      </c>
      <c r="P7261">
        <v>525</v>
      </c>
      <c r="Q7261">
        <v>0</v>
      </c>
      <c r="R7261">
        <v>0</v>
      </c>
      <c r="S7261">
        <v>0</v>
      </c>
      <c r="T7261">
        <v>44</v>
      </c>
      <c r="U7261">
        <v>0</v>
      </c>
      <c r="V7261">
        <v>0</v>
      </c>
      <c r="W7261">
        <v>0</v>
      </c>
      <c r="X7261">
        <v>132.03208466469357</v>
      </c>
      <c r="Y7261">
        <v>0</v>
      </c>
      <c r="Z7261">
        <v>0</v>
      </c>
      <c r="AA7261">
        <v>0</v>
      </c>
      <c r="AB7261">
        <v>93.745492175735066</v>
      </c>
      <c r="AC7261">
        <v>0</v>
      </c>
      <c r="AD7261">
        <v>0</v>
      </c>
      <c r="AE7261">
        <v>225.77757684042865</v>
      </c>
    </row>
    <row r="7262" spans="1:31" x14ac:dyDescent="0.25">
      <c r="A7262">
        <v>2355514</v>
      </c>
      <c r="B7262">
        <v>1</v>
      </c>
      <c r="C7262" t="s">
        <v>80</v>
      </c>
      <c r="D7262" t="s">
        <v>85</v>
      </c>
      <c r="E7262" t="s">
        <v>148</v>
      </c>
      <c r="F7262" t="s">
        <v>20669</v>
      </c>
      <c r="G7262" t="s">
        <v>181</v>
      </c>
      <c r="H7262" t="s">
        <v>151</v>
      </c>
      <c r="I7262" t="s">
        <v>136</v>
      </c>
      <c r="J7262" t="s">
        <v>3</v>
      </c>
      <c r="K7262" t="s">
        <v>138</v>
      </c>
      <c r="L7262" t="s">
        <v>20670</v>
      </c>
      <c r="M7262" t="s">
        <v>20671</v>
      </c>
      <c r="N7262">
        <v>4.7541666659999997</v>
      </c>
      <c r="O7262">
        <v>0</v>
      </c>
      <c r="P7262">
        <v>9</v>
      </c>
      <c r="Q7262">
        <v>0</v>
      </c>
      <c r="R7262">
        <v>0</v>
      </c>
      <c r="S7262">
        <v>0</v>
      </c>
      <c r="T7262">
        <v>2</v>
      </c>
      <c r="U7262">
        <v>0</v>
      </c>
      <c r="V7262">
        <v>0</v>
      </c>
      <c r="W7262">
        <v>0</v>
      </c>
      <c r="X7262">
        <v>22.405957301827943</v>
      </c>
      <c r="Y7262">
        <v>0</v>
      </c>
      <c r="Z7262">
        <v>0</v>
      </c>
      <c r="AA7262">
        <v>0</v>
      </c>
      <c r="AB7262">
        <v>4.2054042190269989</v>
      </c>
      <c r="AC7262">
        <v>0</v>
      </c>
      <c r="AD7262">
        <v>0</v>
      </c>
      <c r="AE7262">
        <v>26.611361520854942</v>
      </c>
    </row>
    <row r="7263" spans="1:31" x14ac:dyDescent="0.25">
      <c r="A7263">
        <v>2355517</v>
      </c>
      <c r="B7263">
        <v>1</v>
      </c>
      <c r="C7263" t="s">
        <v>81</v>
      </c>
      <c r="D7263" t="s">
        <v>112</v>
      </c>
      <c r="E7263" t="s">
        <v>148</v>
      </c>
      <c r="F7263" t="s">
        <v>20672</v>
      </c>
      <c r="G7263" t="s">
        <v>160</v>
      </c>
      <c r="H7263" t="s">
        <v>151</v>
      </c>
      <c r="I7263" t="s">
        <v>136</v>
      </c>
      <c r="J7263" t="s">
        <v>137</v>
      </c>
      <c r="K7263" t="s">
        <v>138</v>
      </c>
      <c r="L7263" t="s">
        <v>20673</v>
      </c>
      <c r="M7263" t="s">
        <v>20674</v>
      </c>
      <c r="N7263">
        <v>1.6174999999999999</v>
      </c>
      <c r="O7263">
        <v>0</v>
      </c>
      <c r="P7263">
        <v>1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0.95163722062016509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0.95163722062016509</v>
      </c>
    </row>
    <row r="7264" spans="1:31" x14ac:dyDescent="0.25">
      <c r="A7264">
        <v>2355519</v>
      </c>
      <c r="B7264">
        <v>1</v>
      </c>
      <c r="C7264" t="s">
        <v>80</v>
      </c>
      <c r="D7264" t="s">
        <v>106</v>
      </c>
      <c r="E7264" t="s">
        <v>225</v>
      </c>
      <c r="F7264" t="s">
        <v>2433</v>
      </c>
      <c r="G7264" t="s">
        <v>219</v>
      </c>
      <c r="H7264" t="s">
        <v>151</v>
      </c>
      <c r="I7264" t="s">
        <v>136</v>
      </c>
      <c r="J7264" t="s">
        <v>137</v>
      </c>
      <c r="K7264" t="s">
        <v>138</v>
      </c>
      <c r="L7264" t="s">
        <v>20675</v>
      </c>
      <c r="M7264" t="s">
        <v>20676</v>
      </c>
      <c r="N7264">
        <v>1.188055555</v>
      </c>
      <c r="O7264">
        <v>0</v>
      </c>
      <c r="P7264">
        <v>0</v>
      </c>
      <c r="Q7264">
        <v>0</v>
      </c>
      <c r="R7264">
        <v>2</v>
      </c>
      <c r="S7264">
        <v>0</v>
      </c>
      <c r="T7264">
        <v>3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7.8779421099702844</v>
      </c>
      <c r="AA7264">
        <v>0</v>
      </c>
      <c r="AB7264">
        <v>3.077104641119</v>
      </c>
      <c r="AC7264">
        <v>0</v>
      </c>
      <c r="AD7264">
        <v>0</v>
      </c>
      <c r="AE7264">
        <v>10.955046751089284</v>
      </c>
    </row>
    <row r="7265" spans="1:31" x14ac:dyDescent="0.25">
      <c r="A7265">
        <v>2355522</v>
      </c>
      <c r="B7265">
        <v>1</v>
      </c>
      <c r="C7265" t="s">
        <v>80</v>
      </c>
      <c r="D7265" t="s">
        <v>82</v>
      </c>
      <c r="E7265" t="s">
        <v>148</v>
      </c>
      <c r="F7265" t="s">
        <v>20468</v>
      </c>
      <c r="G7265" t="s">
        <v>240</v>
      </c>
      <c r="H7265" t="s">
        <v>151</v>
      </c>
      <c r="I7265" t="s">
        <v>136</v>
      </c>
      <c r="J7265" t="s">
        <v>137</v>
      </c>
      <c r="K7265" t="s">
        <v>138</v>
      </c>
      <c r="L7265" t="s">
        <v>20677</v>
      </c>
      <c r="M7265" t="s">
        <v>20678</v>
      </c>
      <c r="N7265">
        <v>4.2861111110000003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3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151.87619484488337</v>
      </c>
      <c r="AC7265">
        <v>0</v>
      </c>
      <c r="AD7265">
        <v>0</v>
      </c>
      <c r="AE7265">
        <v>151.87619484488337</v>
      </c>
    </row>
    <row r="7266" spans="1:31" x14ac:dyDescent="0.25">
      <c r="A7266">
        <v>2355523</v>
      </c>
      <c r="B7266">
        <v>1</v>
      </c>
      <c r="C7266" t="s">
        <v>80</v>
      </c>
      <c r="D7266" t="s">
        <v>110</v>
      </c>
      <c r="E7266" t="s">
        <v>225</v>
      </c>
      <c r="F7266" t="s">
        <v>20679</v>
      </c>
      <c r="G7266" t="s">
        <v>1730</v>
      </c>
      <c r="H7266" t="s">
        <v>151</v>
      </c>
      <c r="I7266" t="s">
        <v>136</v>
      </c>
      <c r="J7266" t="s">
        <v>137</v>
      </c>
      <c r="K7266" t="s">
        <v>138</v>
      </c>
      <c r="L7266" t="s">
        <v>20680</v>
      </c>
      <c r="M7266" t="s">
        <v>20681</v>
      </c>
      <c r="N7266">
        <v>2.1572222220000001</v>
      </c>
      <c r="O7266">
        <v>0</v>
      </c>
      <c r="P7266">
        <v>138</v>
      </c>
      <c r="Q7266">
        <v>0</v>
      </c>
      <c r="R7266">
        <v>0</v>
      </c>
      <c r="S7266">
        <v>0</v>
      </c>
      <c r="T7266">
        <v>15</v>
      </c>
      <c r="U7266">
        <v>0</v>
      </c>
      <c r="V7266">
        <v>0</v>
      </c>
      <c r="W7266">
        <v>0</v>
      </c>
      <c r="X7266">
        <v>112.09826409266543</v>
      </c>
      <c r="Y7266">
        <v>0</v>
      </c>
      <c r="Z7266">
        <v>0</v>
      </c>
      <c r="AA7266">
        <v>0</v>
      </c>
      <c r="AB7266">
        <v>14.923678066873949</v>
      </c>
      <c r="AC7266">
        <v>0</v>
      </c>
      <c r="AD7266">
        <v>0</v>
      </c>
      <c r="AE7266">
        <v>127.02194215953938</v>
      </c>
    </row>
    <row r="7267" spans="1:31" x14ac:dyDescent="0.25">
      <c r="A7267">
        <v>2355526</v>
      </c>
      <c r="B7267">
        <v>1</v>
      </c>
      <c r="C7267" t="s">
        <v>80</v>
      </c>
      <c r="D7267" t="s">
        <v>108</v>
      </c>
      <c r="E7267" t="s">
        <v>225</v>
      </c>
      <c r="F7267" t="s">
        <v>20682</v>
      </c>
      <c r="G7267" t="s">
        <v>219</v>
      </c>
      <c r="H7267" t="s">
        <v>151</v>
      </c>
      <c r="I7267" t="s">
        <v>136</v>
      </c>
      <c r="J7267" t="s">
        <v>137</v>
      </c>
      <c r="K7267" t="s">
        <v>138</v>
      </c>
      <c r="L7267" t="s">
        <v>20683</v>
      </c>
      <c r="M7267" t="s">
        <v>20684</v>
      </c>
      <c r="N7267">
        <v>1.5022222220000001</v>
      </c>
      <c r="O7267">
        <v>0</v>
      </c>
      <c r="P7267">
        <v>21</v>
      </c>
      <c r="Q7267">
        <v>0</v>
      </c>
      <c r="R7267">
        <v>6</v>
      </c>
      <c r="S7267">
        <v>0</v>
      </c>
      <c r="T7267">
        <v>4</v>
      </c>
      <c r="U7267">
        <v>0</v>
      </c>
      <c r="V7267">
        <v>0</v>
      </c>
      <c r="W7267">
        <v>0</v>
      </c>
      <c r="X7267">
        <v>10.792022871234419</v>
      </c>
      <c r="Y7267">
        <v>0</v>
      </c>
      <c r="Z7267">
        <v>11.490887226319812</v>
      </c>
      <c r="AA7267">
        <v>0</v>
      </c>
      <c r="AB7267">
        <v>1.8510957002062407</v>
      </c>
      <c r="AC7267">
        <v>0</v>
      </c>
      <c r="AD7267">
        <v>0</v>
      </c>
      <c r="AE7267">
        <v>24.134005797760469</v>
      </c>
    </row>
    <row r="7268" spans="1:31" x14ac:dyDescent="0.25">
      <c r="A7268">
        <v>2355528</v>
      </c>
      <c r="B7268">
        <v>1</v>
      </c>
      <c r="C7268" t="s">
        <v>80</v>
      </c>
      <c r="D7268" t="s">
        <v>95</v>
      </c>
      <c r="E7268" t="s">
        <v>225</v>
      </c>
      <c r="F7268" t="s">
        <v>20685</v>
      </c>
      <c r="G7268" t="s">
        <v>227</v>
      </c>
      <c r="H7268" t="s">
        <v>151</v>
      </c>
      <c r="I7268" t="s">
        <v>136</v>
      </c>
      <c r="J7268" t="s">
        <v>137</v>
      </c>
      <c r="K7268" t="s">
        <v>138</v>
      </c>
      <c r="L7268" t="s">
        <v>20686</v>
      </c>
      <c r="M7268" t="s">
        <v>20687</v>
      </c>
      <c r="N7268">
        <v>1.4808333330000001</v>
      </c>
      <c r="O7268">
        <v>0</v>
      </c>
      <c r="P7268">
        <v>43</v>
      </c>
      <c r="Q7268">
        <v>0</v>
      </c>
      <c r="R7268">
        <v>0</v>
      </c>
      <c r="S7268">
        <v>0</v>
      </c>
      <c r="T7268">
        <v>1</v>
      </c>
      <c r="U7268">
        <v>0</v>
      </c>
      <c r="V7268">
        <v>0</v>
      </c>
      <c r="W7268">
        <v>0</v>
      </c>
      <c r="X7268">
        <v>15.330153332955183</v>
      </c>
      <c r="Y7268">
        <v>0</v>
      </c>
      <c r="Z7268">
        <v>0</v>
      </c>
      <c r="AA7268">
        <v>0</v>
      </c>
      <c r="AB7268">
        <v>0.41500031354395639</v>
      </c>
      <c r="AC7268">
        <v>0</v>
      </c>
      <c r="AD7268">
        <v>0</v>
      </c>
      <c r="AE7268">
        <v>15.745153646499139</v>
      </c>
    </row>
    <row r="7269" spans="1:31" x14ac:dyDescent="0.25">
      <c r="A7269">
        <v>2355529</v>
      </c>
      <c r="B7269">
        <v>1</v>
      </c>
      <c r="C7269" t="s">
        <v>81</v>
      </c>
      <c r="D7269" t="s">
        <v>117</v>
      </c>
      <c r="E7269" t="s">
        <v>148</v>
      </c>
      <c r="F7269" t="s">
        <v>20688</v>
      </c>
      <c r="G7269" t="s">
        <v>160</v>
      </c>
      <c r="H7269" t="s">
        <v>151</v>
      </c>
      <c r="I7269" t="s">
        <v>136</v>
      </c>
      <c r="J7269" t="s">
        <v>137</v>
      </c>
      <c r="K7269" t="s">
        <v>138</v>
      </c>
      <c r="L7269" t="s">
        <v>20689</v>
      </c>
      <c r="M7269" t="s">
        <v>20690</v>
      </c>
      <c r="N7269">
        <v>1.5055555549999999</v>
      </c>
      <c r="O7269">
        <v>0</v>
      </c>
      <c r="P7269">
        <v>1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0.14587672921812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0.14587672921812</v>
      </c>
    </row>
    <row r="7270" spans="1:31" x14ac:dyDescent="0.25">
      <c r="A7270">
        <v>2355530</v>
      </c>
      <c r="B7270">
        <v>1</v>
      </c>
      <c r="C7270" t="s">
        <v>81</v>
      </c>
      <c r="D7270" t="s">
        <v>128</v>
      </c>
      <c r="E7270" t="s">
        <v>148</v>
      </c>
      <c r="F7270" t="s">
        <v>20691</v>
      </c>
      <c r="G7270" t="s">
        <v>150</v>
      </c>
      <c r="H7270" t="s">
        <v>151</v>
      </c>
      <c r="I7270" t="s">
        <v>136</v>
      </c>
      <c r="J7270" t="s">
        <v>137</v>
      </c>
      <c r="K7270" t="s">
        <v>138</v>
      </c>
      <c r="L7270" t="s">
        <v>20692</v>
      </c>
      <c r="M7270" t="s">
        <v>20693</v>
      </c>
      <c r="N7270">
        <v>0.53527777700000001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24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9.7484558115076609</v>
      </c>
      <c r="AC7270">
        <v>0</v>
      </c>
      <c r="AD7270">
        <v>0</v>
      </c>
      <c r="AE7270">
        <v>9.7484558115076609</v>
      </c>
    </row>
    <row r="7271" spans="1:31" x14ac:dyDescent="0.25">
      <c r="A7271">
        <v>2355532</v>
      </c>
      <c r="B7271">
        <v>1</v>
      </c>
      <c r="C7271" t="s">
        <v>80</v>
      </c>
      <c r="D7271" t="s">
        <v>96</v>
      </c>
      <c r="E7271" t="s">
        <v>148</v>
      </c>
      <c r="F7271" t="s">
        <v>20694</v>
      </c>
      <c r="G7271" t="s">
        <v>240</v>
      </c>
      <c r="H7271" t="s">
        <v>151</v>
      </c>
      <c r="I7271" t="s">
        <v>136</v>
      </c>
      <c r="J7271" t="s">
        <v>137</v>
      </c>
      <c r="K7271" t="s">
        <v>138</v>
      </c>
      <c r="L7271" t="s">
        <v>20695</v>
      </c>
      <c r="M7271" t="s">
        <v>20696</v>
      </c>
      <c r="N7271">
        <v>1.5780555549999999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1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0.19763342352112112</v>
      </c>
      <c r="AC7271">
        <v>0</v>
      </c>
      <c r="AD7271">
        <v>0</v>
      </c>
      <c r="AE7271">
        <v>0.19763342352112112</v>
      </c>
    </row>
    <row r="7272" spans="1:31" x14ac:dyDescent="0.25">
      <c r="A7272">
        <v>2355533</v>
      </c>
      <c r="B7272">
        <v>1</v>
      </c>
      <c r="C7272" t="s">
        <v>81</v>
      </c>
      <c r="D7272" t="s">
        <v>127</v>
      </c>
      <c r="E7272" t="s">
        <v>171</v>
      </c>
      <c r="F7272" t="s">
        <v>20697</v>
      </c>
      <c r="G7272" t="s">
        <v>168</v>
      </c>
      <c r="H7272" t="s">
        <v>135</v>
      </c>
      <c r="I7272" t="s">
        <v>136</v>
      </c>
      <c r="J7272" t="s">
        <v>137</v>
      </c>
      <c r="K7272" t="s">
        <v>138</v>
      </c>
      <c r="L7272" t="s">
        <v>20698</v>
      </c>
      <c r="M7272" t="s">
        <v>20699</v>
      </c>
      <c r="N7272">
        <v>2.1522222219999998</v>
      </c>
      <c r="O7272">
        <v>0</v>
      </c>
      <c r="P7272">
        <v>73</v>
      </c>
      <c r="Q7272">
        <v>0</v>
      </c>
      <c r="R7272">
        <v>12</v>
      </c>
      <c r="S7272">
        <v>0</v>
      </c>
      <c r="T7272">
        <v>4</v>
      </c>
      <c r="U7272">
        <v>0</v>
      </c>
      <c r="V7272">
        <v>0</v>
      </c>
      <c r="W7272">
        <v>0</v>
      </c>
      <c r="X7272">
        <v>69.572823228736297</v>
      </c>
      <c r="Y7272">
        <v>0</v>
      </c>
      <c r="Z7272">
        <v>114.01750829630731</v>
      </c>
      <c r="AA7272">
        <v>0</v>
      </c>
      <c r="AB7272">
        <v>4.2813020718299963</v>
      </c>
      <c r="AC7272">
        <v>0</v>
      </c>
      <c r="AD7272">
        <v>0</v>
      </c>
      <c r="AE7272">
        <v>187.87163359687361</v>
      </c>
    </row>
    <row r="7273" spans="1:31" x14ac:dyDescent="0.25">
      <c r="A7273">
        <v>2355534</v>
      </c>
      <c r="B7273">
        <v>1</v>
      </c>
      <c r="C7273" t="s">
        <v>80</v>
      </c>
      <c r="D7273" t="s">
        <v>88</v>
      </c>
      <c r="E7273" t="s">
        <v>154</v>
      </c>
      <c r="F7273" t="s">
        <v>20700</v>
      </c>
      <c r="G7273" t="s">
        <v>299</v>
      </c>
      <c r="H7273" t="s">
        <v>151</v>
      </c>
      <c r="I7273" t="s">
        <v>136</v>
      </c>
      <c r="J7273" t="s">
        <v>137</v>
      </c>
      <c r="K7273" t="s">
        <v>138</v>
      </c>
      <c r="L7273" t="s">
        <v>20701</v>
      </c>
      <c r="M7273" t="s">
        <v>20702</v>
      </c>
      <c r="N7273">
        <v>1.6358333329999999</v>
      </c>
      <c r="O7273">
        <v>0</v>
      </c>
      <c r="P7273">
        <v>399</v>
      </c>
      <c r="Q7273">
        <v>0</v>
      </c>
      <c r="R7273">
        <v>0</v>
      </c>
      <c r="S7273">
        <v>0</v>
      </c>
      <c r="T7273">
        <v>23</v>
      </c>
      <c r="U7273">
        <v>0</v>
      </c>
      <c r="V7273">
        <v>1</v>
      </c>
      <c r="W7273">
        <v>0</v>
      </c>
      <c r="X7273">
        <v>250.30077071815708</v>
      </c>
      <c r="Y7273">
        <v>0</v>
      </c>
      <c r="Z7273">
        <v>0</v>
      </c>
      <c r="AA7273">
        <v>0</v>
      </c>
      <c r="AB7273">
        <v>23.359698758327418</v>
      </c>
      <c r="AC7273">
        <v>0</v>
      </c>
      <c r="AD7273">
        <v>8.0939821089116926</v>
      </c>
      <c r="AE7273">
        <v>281.75445158539617</v>
      </c>
    </row>
    <row r="7274" spans="1:31" x14ac:dyDescent="0.25">
      <c r="A7274">
        <v>2355535</v>
      </c>
      <c r="B7274">
        <v>1</v>
      </c>
      <c r="C7274" t="s">
        <v>80</v>
      </c>
      <c r="D7274" t="s">
        <v>104</v>
      </c>
      <c r="E7274" t="s">
        <v>320</v>
      </c>
      <c r="F7274" t="s">
        <v>20703</v>
      </c>
      <c r="G7274" t="s">
        <v>168</v>
      </c>
      <c r="H7274" t="s">
        <v>135</v>
      </c>
      <c r="I7274" t="s">
        <v>136</v>
      </c>
      <c r="J7274" t="s">
        <v>137</v>
      </c>
      <c r="K7274" t="s">
        <v>138</v>
      </c>
      <c r="L7274" t="s">
        <v>20704</v>
      </c>
      <c r="M7274" t="s">
        <v>20705</v>
      </c>
      <c r="N7274">
        <v>0.84805555499999996</v>
      </c>
      <c r="O7274">
        <v>14</v>
      </c>
      <c r="P7274">
        <v>24797</v>
      </c>
      <c r="Q7274">
        <v>56</v>
      </c>
      <c r="R7274">
        <v>183</v>
      </c>
      <c r="S7274">
        <v>36</v>
      </c>
      <c r="T7274">
        <v>3115</v>
      </c>
      <c r="U7274">
        <v>8</v>
      </c>
      <c r="V7274">
        <v>18</v>
      </c>
      <c r="W7274">
        <v>3.5367824816171387</v>
      </c>
      <c r="X7274">
        <v>5807.4910330344037</v>
      </c>
      <c r="Y7274">
        <v>157.3213442231239</v>
      </c>
      <c r="Z7274">
        <v>160.82469364324939</v>
      </c>
      <c r="AA7274">
        <v>150.96985914873136</v>
      </c>
      <c r="AB7274">
        <v>2246.7391892346382</v>
      </c>
      <c r="AC7274">
        <v>103.15199719697407</v>
      </c>
      <c r="AD7274">
        <v>268.80572754127229</v>
      </c>
      <c r="AE7274">
        <v>8898.8406265040103</v>
      </c>
    </row>
    <row r="7275" spans="1:31" x14ac:dyDescent="0.25">
      <c r="A7275">
        <v>2355536</v>
      </c>
      <c r="B7275">
        <v>1</v>
      </c>
      <c r="C7275" t="s">
        <v>81</v>
      </c>
      <c r="D7275" t="s">
        <v>122</v>
      </c>
      <c r="E7275" t="s">
        <v>225</v>
      </c>
      <c r="F7275" t="s">
        <v>20706</v>
      </c>
      <c r="G7275" t="s">
        <v>227</v>
      </c>
      <c r="H7275" t="s">
        <v>151</v>
      </c>
      <c r="I7275" t="s">
        <v>136</v>
      </c>
      <c r="J7275" t="s">
        <v>137</v>
      </c>
      <c r="K7275" t="s">
        <v>138</v>
      </c>
      <c r="L7275" t="s">
        <v>20707</v>
      </c>
      <c r="M7275" t="s">
        <v>20708</v>
      </c>
      <c r="N7275">
        <v>1.544444444</v>
      </c>
      <c r="O7275">
        <v>0</v>
      </c>
      <c r="P7275">
        <v>49</v>
      </c>
      <c r="Q7275">
        <v>0</v>
      </c>
      <c r="R7275">
        <v>0</v>
      </c>
      <c r="S7275">
        <v>0</v>
      </c>
      <c r="T7275">
        <v>2</v>
      </c>
      <c r="U7275">
        <v>0</v>
      </c>
      <c r="V7275">
        <v>0</v>
      </c>
      <c r="W7275">
        <v>0</v>
      </c>
      <c r="X7275">
        <v>14.211120044807116</v>
      </c>
      <c r="Y7275">
        <v>0</v>
      </c>
      <c r="Z7275">
        <v>0</v>
      </c>
      <c r="AA7275">
        <v>0</v>
      </c>
      <c r="AB7275">
        <v>3.1149535710659997</v>
      </c>
      <c r="AC7275">
        <v>0</v>
      </c>
      <c r="AD7275">
        <v>0</v>
      </c>
      <c r="AE7275">
        <v>17.326073615873113</v>
      </c>
    </row>
    <row r="7276" spans="1:31" x14ac:dyDescent="0.25">
      <c r="A7276">
        <v>2355538</v>
      </c>
      <c r="B7276">
        <v>1</v>
      </c>
      <c r="C7276" t="s">
        <v>80</v>
      </c>
      <c r="D7276" t="s">
        <v>107</v>
      </c>
      <c r="E7276" t="s">
        <v>175</v>
      </c>
      <c r="F7276" t="s">
        <v>20709</v>
      </c>
      <c r="G7276" t="s">
        <v>177</v>
      </c>
      <c r="H7276" t="s">
        <v>151</v>
      </c>
      <c r="I7276" t="s">
        <v>136</v>
      </c>
      <c r="J7276" t="s">
        <v>137</v>
      </c>
      <c r="K7276" t="s">
        <v>138</v>
      </c>
      <c r="L7276" t="s">
        <v>20710</v>
      </c>
      <c r="M7276" t="s">
        <v>20711</v>
      </c>
      <c r="N7276">
        <v>1.423888888</v>
      </c>
      <c r="O7276">
        <v>0</v>
      </c>
      <c r="P7276">
        <v>19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8.2624164949328005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8.2624164949328005</v>
      </c>
    </row>
    <row r="7277" spans="1:31" x14ac:dyDescent="0.25">
      <c r="A7277">
        <v>2355539</v>
      </c>
      <c r="B7277">
        <v>1</v>
      </c>
      <c r="C7277" t="s">
        <v>80</v>
      </c>
      <c r="D7277" t="s">
        <v>104</v>
      </c>
      <c r="E7277" t="s">
        <v>154</v>
      </c>
      <c r="F7277" t="s">
        <v>20712</v>
      </c>
      <c r="G7277" t="s">
        <v>156</v>
      </c>
      <c r="H7277" t="s">
        <v>151</v>
      </c>
      <c r="I7277" t="s">
        <v>136</v>
      </c>
      <c r="J7277" t="s">
        <v>137</v>
      </c>
      <c r="K7277" t="s">
        <v>138</v>
      </c>
      <c r="L7277" t="s">
        <v>20713</v>
      </c>
      <c r="M7277" t="s">
        <v>20714</v>
      </c>
      <c r="N7277">
        <v>0.97111111100000003</v>
      </c>
      <c r="O7277">
        <v>0</v>
      </c>
      <c r="P7277">
        <v>271</v>
      </c>
      <c r="Q7277">
        <v>0</v>
      </c>
      <c r="R7277">
        <v>1</v>
      </c>
      <c r="S7277">
        <v>0</v>
      </c>
      <c r="T7277">
        <v>22</v>
      </c>
      <c r="U7277">
        <v>0</v>
      </c>
      <c r="V7277">
        <v>0</v>
      </c>
      <c r="W7277">
        <v>0</v>
      </c>
      <c r="X7277">
        <v>80.85087475552325</v>
      </c>
      <c r="Y7277">
        <v>0</v>
      </c>
      <c r="Z7277">
        <v>0.31757421667619995</v>
      </c>
      <c r="AA7277">
        <v>0</v>
      </c>
      <c r="AB7277">
        <v>25.096716525606318</v>
      </c>
      <c r="AC7277">
        <v>0</v>
      </c>
      <c r="AD7277">
        <v>0</v>
      </c>
      <c r="AE7277">
        <v>106.26516549780578</v>
      </c>
    </row>
    <row r="7278" spans="1:31" x14ac:dyDescent="0.25">
      <c r="A7278">
        <v>2355540</v>
      </c>
      <c r="B7278">
        <v>1</v>
      </c>
      <c r="C7278" t="s">
        <v>80</v>
      </c>
      <c r="D7278" t="s">
        <v>90</v>
      </c>
      <c r="E7278" t="s">
        <v>148</v>
      </c>
      <c r="F7278" t="s">
        <v>20715</v>
      </c>
      <c r="G7278" t="s">
        <v>160</v>
      </c>
      <c r="H7278" t="s">
        <v>151</v>
      </c>
      <c r="I7278" t="s">
        <v>136</v>
      </c>
      <c r="J7278" t="s">
        <v>137</v>
      </c>
      <c r="K7278" t="s">
        <v>138</v>
      </c>
      <c r="L7278" t="s">
        <v>20716</v>
      </c>
      <c r="M7278" t="s">
        <v>20717</v>
      </c>
      <c r="N7278">
        <v>1.125</v>
      </c>
      <c r="O7278">
        <v>0</v>
      </c>
      <c r="P7278">
        <v>1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0.38476843402919447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0.38476843402919447</v>
      </c>
    </row>
    <row r="7279" spans="1:31" x14ac:dyDescent="0.25">
      <c r="A7279">
        <v>2355541</v>
      </c>
      <c r="B7279">
        <v>1</v>
      </c>
      <c r="C7279" t="s">
        <v>80</v>
      </c>
      <c r="D7279" t="s">
        <v>98</v>
      </c>
      <c r="E7279" t="s">
        <v>225</v>
      </c>
      <c r="F7279" t="s">
        <v>20718</v>
      </c>
      <c r="G7279" t="s">
        <v>744</v>
      </c>
      <c r="H7279" t="s">
        <v>151</v>
      </c>
      <c r="I7279" t="s">
        <v>136</v>
      </c>
      <c r="J7279" t="s">
        <v>137</v>
      </c>
      <c r="K7279" t="s">
        <v>138</v>
      </c>
      <c r="L7279" t="s">
        <v>20719</v>
      </c>
      <c r="M7279" t="s">
        <v>20720</v>
      </c>
      <c r="N7279">
        <v>1.3325</v>
      </c>
      <c r="O7279">
        <v>0</v>
      </c>
      <c r="P7279">
        <v>2</v>
      </c>
      <c r="Q7279">
        <v>0</v>
      </c>
      <c r="R7279">
        <v>3</v>
      </c>
      <c r="S7279">
        <v>0</v>
      </c>
      <c r="T7279">
        <v>26</v>
      </c>
      <c r="U7279">
        <v>0</v>
      </c>
      <c r="V7279">
        <v>0</v>
      </c>
      <c r="W7279">
        <v>0</v>
      </c>
      <c r="X7279">
        <v>0.88470271485087504</v>
      </c>
      <c r="Y7279">
        <v>0</v>
      </c>
      <c r="Z7279">
        <v>10.809533365856792</v>
      </c>
      <c r="AA7279">
        <v>0</v>
      </c>
      <c r="AB7279">
        <v>52.078078257612326</v>
      </c>
      <c r="AC7279">
        <v>0</v>
      </c>
      <c r="AD7279">
        <v>0</v>
      </c>
      <c r="AE7279">
        <v>63.772314338319994</v>
      </c>
    </row>
    <row r="7280" spans="1:31" x14ac:dyDescent="0.25">
      <c r="A7280">
        <v>2355542</v>
      </c>
      <c r="B7280">
        <v>1</v>
      </c>
      <c r="C7280" t="s">
        <v>80</v>
      </c>
      <c r="D7280" t="s">
        <v>106</v>
      </c>
      <c r="E7280" t="s">
        <v>132</v>
      </c>
      <c r="F7280" t="s">
        <v>20721</v>
      </c>
      <c r="G7280" t="s">
        <v>142</v>
      </c>
      <c r="H7280" t="s">
        <v>135</v>
      </c>
      <c r="I7280" t="s">
        <v>136</v>
      </c>
      <c r="J7280" t="s">
        <v>137</v>
      </c>
      <c r="K7280" t="s">
        <v>138</v>
      </c>
      <c r="L7280" t="s">
        <v>20722</v>
      </c>
      <c r="M7280" t="s">
        <v>20723</v>
      </c>
      <c r="N7280">
        <v>1.5438888879999999</v>
      </c>
      <c r="O7280">
        <v>0</v>
      </c>
      <c r="P7280">
        <v>70</v>
      </c>
      <c r="Q7280">
        <v>0</v>
      </c>
      <c r="R7280">
        <v>15</v>
      </c>
      <c r="S7280">
        <v>0</v>
      </c>
      <c r="T7280">
        <v>7</v>
      </c>
      <c r="U7280">
        <v>0</v>
      </c>
      <c r="V7280">
        <v>0</v>
      </c>
      <c r="W7280">
        <v>0</v>
      </c>
      <c r="X7280">
        <v>43.780330114309862</v>
      </c>
      <c r="Y7280">
        <v>0</v>
      </c>
      <c r="Z7280">
        <v>51.263088214081769</v>
      </c>
      <c r="AA7280">
        <v>0</v>
      </c>
      <c r="AB7280">
        <v>13.670627794428391</v>
      </c>
      <c r="AC7280">
        <v>0</v>
      </c>
      <c r="AD7280">
        <v>0</v>
      </c>
      <c r="AE7280">
        <v>108.71404612282001</v>
      </c>
    </row>
    <row r="7281" spans="1:31" x14ac:dyDescent="0.25">
      <c r="A7281">
        <v>2355543</v>
      </c>
      <c r="B7281">
        <v>1</v>
      </c>
      <c r="C7281" t="s">
        <v>80</v>
      </c>
      <c r="D7281" t="s">
        <v>96</v>
      </c>
      <c r="E7281" t="s">
        <v>148</v>
      </c>
      <c r="F7281" t="s">
        <v>20724</v>
      </c>
      <c r="G7281" t="s">
        <v>150</v>
      </c>
      <c r="H7281" t="s">
        <v>151</v>
      </c>
      <c r="I7281" t="s">
        <v>136</v>
      </c>
      <c r="J7281" t="s">
        <v>137</v>
      </c>
      <c r="K7281" t="s">
        <v>138</v>
      </c>
      <c r="L7281" t="s">
        <v>20725</v>
      </c>
      <c r="M7281" t="s">
        <v>20726</v>
      </c>
      <c r="N7281">
        <v>2.616944444</v>
      </c>
      <c r="O7281">
        <v>0</v>
      </c>
      <c r="P7281">
        <v>1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0.81879365480649491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0.81879365480649491</v>
      </c>
    </row>
    <row r="7282" spans="1:31" x14ac:dyDescent="0.25">
      <c r="A7282">
        <v>2355544</v>
      </c>
      <c r="B7282">
        <v>1</v>
      </c>
      <c r="C7282" t="s">
        <v>80</v>
      </c>
      <c r="D7282" t="s">
        <v>103</v>
      </c>
      <c r="E7282" t="s">
        <v>166</v>
      </c>
      <c r="F7282" t="s">
        <v>20727</v>
      </c>
      <c r="G7282" t="s">
        <v>168</v>
      </c>
      <c r="H7282" t="s">
        <v>135</v>
      </c>
      <c r="I7282" t="s">
        <v>136</v>
      </c>
      <c r="J7282" t="s">
        <v>137</v>
      </c>
      <c r="K7282" t="s">
        <v>138</v>
      </c>
      <c r="L7282" t="s">
        <v>20728</v>
      </c>
      <c r="M7282" t="s">
        <v>20729</v>
      </c>
      <c r="N7282">
        <v>0.63333333300000005</v>
      </c>
      <c r="O7282">
        <v>0</v>
      </c>
      <c r="P7282">
        <v>1817</v>
      </c>
      <c r="Q7282">
        <v>0</v>
      </c>
      <c r="R7282">
        <v>20</v>
      </c>
      <c r="S7282">
        <v>15</v>
      </c>
      <c r="T7282">
        <v>196</v>
      </c>
      <c r="U7282">
        <v>20</v>
      </c>
      <c r="V7282">
        <v>4</v>
      </c>
      <c r="W7282">
        <v>0</v>
      </c>
      <c r="X7282">
        <v>385.03509329812613</v>
      </c>
      <c r="Y7282">
        <v>0</v>
      </c>
      <c r="Z7282">
        <v>6.9769494653315984</v>
      </c>
      <c r="AA7282">
        <v>636.38719927151442</v>
      </c>
      <c r="AB7282">
        <v>116.26652604860583</v>
      </c>
      <c r="AC7282">
        <v>2076.5872947761168</v>
      </c>
      <c r="AD7282">
        <v>86.365477487275939</v>
      </c>
      <c r="AE7282">
        <v>3307.6185403469708</v>
      </c>
    </row>
    <row r="7283" spans="1:31" x14ac:dyDescent="0.25">
      <c r="A7283">
        <v>2355545</v>
      </c>
      <c r="B7283">
        <v>1</v>
      </c>
      <c r="C7283" t="s">
        <v>80</v>
      </c>
      <c r="D7283" t="s">
        <v>103</v>
      </c>
      <c r="E7283" t="s">
        <v>166</v>
      </c>
      <c r="F7283" t="s">
        <v>20730</v>
      </c>
      <c r="G7283" t="s">
        <v>168</v>
      </c>
      <c r="H7283" t="s">
        <v>135</v>
      </c>
      <c r="I7283" t="s">
        <v>136</v>
      </c>
      <c r="J7283" t="s">
        <v>137</v>
      </c>
      <c r="K7283" t="s">
        <v>138</v>
      </c>
      <c r="L7283" t="s">
        <v>20731</v>
      </c>
      <c r="M7283" t="s">
        <v>20732</v>
      </c>
      <c r="N7283">
        <v>0.37083333299999999</v>
      </c>
      <c r="O7283">
        <v>0</v>
      </c>
      <c r="P7283">
        <v>5315</v>
      </c>
      <c r="Q7283">
        <v>16</v>
      </c>
      <c r="R7283">
        <v>86</v>
      </c>
      <c r="S7283">
        <v>51</v>
      </c>
      <c r="T7283">
        <v>499</v>
      </c>
      <c r="U7283">
        <v>67</v>
      </c>
      <c r="V7283">
        <v>4</v>
      </c>
      <c r="W7283">
        <v>0</v>
      </c>
      <c r="X7283">
        <v>679.01826737072599</v>
      </c>
      <c r="Y7283">
        <v>71.714399588826026</v>
      </c>
      <c r="Z7283">
        <v>199.21213688310795</v>
      </c>
      <c r="AA7283">
        <v>289.74590878314876</v>
      </c>
      <c r="AB7283">
        <v>281.034713117509</v>
      </c>
      <c r="AC7283">
        <v>1640.3361136313376</v>
      </c>
      <c r="AD7283">
        <v>38.978885838810172</v>
      </c>
      <c r="AE7283">
        <v>3200.0404252134658</v>
      </c>
    </row>
    <row r="7284" spans="1:31" x14ac:dyDescent="0.25">
      <c r="A7284">
        <v>2355547</v>
      </c>
      <c r="B7284">
        <v>1</v>
      </c>
      <c r="C7284" t="s">
        <v>80</v>
      </c>
      <c r="D7284" t="s">
        <v>105</v>
      </c>
      <c r="E7284" t="s">
        <v>166</v>
      </c>
      <c r="F7284" t="s">
        <v>20733</v>
      </c>
      <c r="G7284" t="s">
        <v>168</v>
      </c>
      <c r="H7284" t="s">
        <v>135</v>
      </c>
      <c r="I7284" t="s">
        <v>136</v>
      </c>
      <c r="J7284" t="s">
        <v>137</v>
      </c>
      <c r="K7284" t="s">
        <v>138</v>
      </c>
      <c r="L7284" t="s">
        <v>20734</v>
      </c>
      <c r="M7284" t="s">
        <v>20735</v>
      </c>
      <c r="N7284">
        <v>1.0638888879999999</v>
      </c>
      <c r="O7284">
        <v>0</v>
      </c>
      <c r="P7284">
        <v>164</v>
      </c>
      <c r="Q7284">
        <v>0</v>
      </c>
      <c r="R7284">
        <v>0</v>
      </c>
      <c r="S7284">
        <v>17</v>
      </c>
      <c r="T7284">
        <v>28</v>
      </c>
      <c r="U7284">
        <v>15</v>
      </c>
      <c r="V7284">
        <v>2</v>
      </c>
      <c r="W7284">
        <v>0</v>
      </c>
      <c r="X7284">
        <v>53.937514629683676</v>
      </c>
      <c r="Y7284">
        <v>0</v>
      </c>
      <c r="Z7284">
        <v>0</v>
      </c>
      <c r="AA7284">
        <v>121.03148919804198</v>
      </c>
      <c r="AB7284">
        <v>60.354193481102989</v>
      </c>
      <c r="AC7284">
        <v>874.56610795932011</v>
      </c>
      <c r="AD7284">
        <v>10.431551884767703</v>
      </c>
      <c r="AE7284">
        <v>1120.3208571529165</v>
      </c>
    </row>
    <row r="7285" spans="1:31" x14ac:dyDescent="0.25">
      <c r="A7285">
        <v>2355549</v>
      </c>
      <c r="B7285">
        <v>1</v>
      </c>
      <c r="C7285" t="s">
        <v>80</v>
      </c>
      <c r="D7285" t="s">
        <v>95</v>
      </c>
      <c r="E7285" t="s">
        <v>132</v>
      </c>
      <c r="F7285" t="s">
        <v>20736</v>
      </c>
      <c r="G7285" t="s">
        <v>134</v>
      </c>
      <c r="H7285" t="s">
        <v>135</v>
      </c>
      <c r="I7285" t="s">
        <v>136</v>
      </c>
      <c r="J7285" t="s">
        <v>137</v>
      </c>
      <c r="K7285" t="s">
        <v>138</v>
      </c>
      <c r="L7285" t="s">
        <v>20737</v>
      </c>
      <c r="M7285" t="s">
        <v>20738</v>
      </c>
      <c r="N7285">
        <v>2.0933333329999999</v>
      </c>
      <c r="O7285">
        <v>0</v>
      </c>
      <c r="P7285">
        <v>385</v>
      </c>
      <c r="Q7285">
        <v>0</v>
      </c>
      <c r="R7285">
        <v>4</v>
      </c>
      <c r="S7285">
        <v>1</v>
      </c>
      <c r="T7285">
        <v>16</v>
      </c>
      <c r="U7285">
        <v>0</v>
      </c>
      <c r="V7285">
        <v>0</v>
      </c>
      <c r="W7285">
        <v>0</v>
      </c>
      <c r="X7285">
        <v>294.69614678293647</v>
      </c>
      <c r="Y7285">
        <v>0</v>
      </c>
      <c r="Z7285">
        <v>10.312217994593588</v>
      </c>
      <c r="AA7285">
        <v>98.596002905577365</v>
      </c>
      <c r="AB7285">
        <v>28.662010186993797</v>
      </c>
      <c r="AC7285">
        <v>0</v>
      </c>
      <c r="AD7285">
        <v>0</v>
      </c>
      <c r="AE7285">
        <v>432.26637787010122</v>
      </c>
    </row>
    <row r="7286" spans="1:31" x14ac:dyDescent="0.25">
      <c r="A7286">
        <v>2355554</v>
      </c>
      <c r="B7286">
        <v>1</v>
      </c>
      <c r="C7286" t="s">
        <v>80</v>
      </c>
      <c r="D7286" t="s">
        <v>105</v>
      </c>
      <c r="E7286" t="s">
        <v>166</v>
      </c>
      <c r="F7286" t="s">
        <v>20739</v>
      </c>
      <c r="G7286" t="s">
        <v>185</v>
      </c>
      <c r="H7286" t="s">
        <v>135</v>
      </c>
      <c r="I7286" t="s">
        <v>136</v>
      </c>
      <c r="J7286" t="s">
        <v>137</v>
      </c>
      <c r="K7286" t="s">
        <v>138</v>
      </c>
      <c r="L7286" t="s">
        <v>20740</v>
      </c>
      <c r="M7286" t="s">
        <v>20741</v>
      </c>
      <c r="N7286">
        <v>7.0347222220000001</v>
      </c>
      <c r="O7286">
        <v>0</v>
      </c>
      <c r="P7286">
        <v>1555</v>
      </c>
      <c r="Q7286">
        <v>0</v>
      </c>
      <c r="R7286">
        <v>0</v>
      </c>
      <c r="S7286">
        <v>0</v>
      </c>
      <c r="T7286">
        <v>63</v>
      </c>
      <c r="U7286">
        <v>0</v>
      </c>
      <c r="V7286">
        <v>0</v>
      </c>
      <c r="W7286">
        <v>0</v>
      </c>
      <c r="X7286">
        <v>4877.3752218218751</v>
      </c>
      <c r="Y7286">
        <v>0</v>
      </c>
      <c r="Z7286">
        <v>0</v>
      </c>
      <c r="AA7286">
        <v>0</v>
      </c>
      <c r="AB7286">
        <v>467.2443465015179</v>
      </c>
      <c r="AC7286">
        <v>0</v>
      </c>
      <c r="AD7286">
        <v>0</v>
      </c>
      <c r="AE7286">
        <v>5344.6195683233927</v>
      </c>
    </row>
    <row r="7287" spans="1:31" x14ac:dyDescent="0.25">
      <c r="A7287">
        <v>2355555</v>
      </c>
      <c r="B7287">
        <v>1</v>
      </c>
      <c r="C7287" t="s">
        <v>81</v>
      </c>
      <c r="D7287" t="s">
        <v>123</v>
      </c>
      <c r="E7287" t="s">
        <v>166</v>
      </c>
      <c r="F7287" t="s">
        <v>20742</v>
      </c>
      <c r="G7287" t="s">
        <v>168</v>
      </c>
      <c r="H7287" t="s">
        <v>135</v>
      </c>
      <c r="I7287" t="s">
        <v>136</v>
      </c>
      <c r="J7287" t="s">
        <v>137</v>
      </c>
      <c r="K7287" t="s">
        <v>138</v>
      </c>
      <c r="L7287" t="s">
        <v>20743</v>
      </c>
      <c r="M7287" t="s">
        <v>20744</v>
      </c>
      <c r="N7287">
        <v>0.46861111100000002</v>
      </c>
      <c r="O7287">
        <v>0</v>
      </c>
      <c r="P7287">
        <v>9713</v>
      </c>
      <c r="Q7287">
        <v>0</v>
      </c>
      <c r="R7287">
        <v>2</v>
      </c>
      <c r="S7287">
        <v>5</v>
      </c>
      <c r="T7287">
        <v>1620</v>
      </c>
      <c r="U7287">
        <v>3</v>
      </c>
      <c r="V7287">
        <v>5</v>
      </c>
      <c r="W7287">
        <v>0</v>
      </c>
      <c r="X7287">
        <v>1286.0867919765028</v>
      </c>
      <c r="Y7287">
        <v>0</v>
      </c>
      <c r="Z7287">
        <v>0.21727206142761779</v>
      </c>
      <c r="AA7287">
        <v>24.986768678050531</v>
      </c>
      <c r="AB7287">
        <v>576.84598355523462</v>
      </c>
      <c r="AC7287">
        <v>18.963404277668005</v>
      </c>
      <c r="AD7287">
        <v>14.903695047017848</v>
      </c>
      <c r="AE7287">
        <v>1922.0039155959014</v>
      </c>
    </row>
    <row r="7288" spans="1:31" x14ac:dyDescent="0.25">
      <c r="A7288">
        <v>2355556</v>
      </c>
      <c r="B7288">
        <v>1</v>
      </c>
      <c r="C7288" t="s">
        <v>81</v>
      </c>
      <c r="D7288" t="s">
        <v>112</v>
      </c>
      <c r="E7288" t="s">
        <v>166</v>
      </c>
      <c r="F7288" t="s">
        <v>5438</v>
      </c>
      <c r="G7288" t="s">
        <v>168</v>
      </c>
      <c r="H7288" t="s">
        <v>135</v>
      </c>
      <c r="I7288" t="s">
        <v>136</v>
      </c>
      <c r="J7288" t="s">
        <v>137</v>
      </c>
      <c r="K7288" t="s">
        <v>138</v>
      </c>
      <c r="L7288" t="s">
        <v>20745</v>
      </c>
      <c r="M7288" t="s">
        <v>20746</v>
      </c>
      <c r="N7288">
        <v>0.26027777699999999</v>
      </c>
      <c r="O7288">
        <v>0</v>
      </c>
      <c r="P7288">
        <v>1265</v>
      </c>
      <c r="Q7288">
        <v>5</v>
      </c>
      <c r="R7288">
        <v>36</v>
      </c>
      <c r="S7288">
        <v>8</v>
      </c>
      <c r="T7288">
        <v>69</v>
      </c>
      <c r="U7288">
        <v>1</v>
      </c>
      <c r="V7288">
        <v>1</v>
      </c>
      <c r="W7288">
        <v>0</v>
      </c>
      <c r="X7288">
        <v>40.929286763114902</v>
      </c>
      <c r="Y7288">
        <v>9.4912228970480363</v>
      </c>
      <c r="Z7288">
        <v>3.4674204039312571</v>
      </c>
      <c r="AA7288">
        <v>5.1801152361229095</v>
      </c>
      <c r="AB7288">
        <v>7.319362460577862</v>
      </c>
      <c r="AC7288">
        <v>25.432987130869325</v>
      </c>
      <c r="AD7288">
        <v>24.310414700699983</v>
      </c>
      <c r="AE7288">
        <v>116.13080959236426</v>
      </c>
    </row>
    <row r="7289" spans="1:31" x14ac:dyDescent="0.25">
      <c r="A7289">
        <v>2355557</v>
      </c>
      <c r="B7289">
        <v>1</v>
      </c>
      <c r="C7289" t="s">
        <v>80</v>
      </c>
      <c r="D7289" t="s">
        <v>103</v>
      </c>
      <c r="E7289" t="s">
        <v>148</v>
      </c>
      <c r="F7289" t="s">
        <v>20747</v>
      </c>
      <c r="G7289" t="s">
        <v>160</v>
      </c>
      <c r="H7289" t="s">
        <v>151</v>
      </c>
      <c r="I7289" t="s">
        <v>136</v>
      </c>
      <c r="J7289" t="s">
        <v>137</v>
      </c>
      <c r="K7289" t="s">
        <v>138</v>
      </c>
      <c r="L7289" t="s">
        <v>20748</v>
      </c>
      <c r="M7289" t="s">
        <v>20749</v>
      </c>
      <c r="N7289">
        <v>2.866944444</v>
      </c>
      <c r="O7289">
        <v>0</v>
      </c>
      <c r="P7289">
        <v>0</v>
      </c>
      <c r="Q7289">
        <v>0</v>
      </c>
      <c r="R7289">
        <v>1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4.1194152212210051</v>
      </c>
      <c r="AA7289">
        <v>0</v>
      </c>
      <c r="AB7289">
        <v>0</v>
      </c>
      <c r="AC7289">
        <v>0</v>
      </c>
      <c r="AD7289">
        <v>0</v>
      </c>
      <c r="AE7289">
        <v>4.1194152212210051</v>
      </c>
    </row>
    <row r="7290" spans="1:31" x14ac:dyDescent="0.25">
      <c r="A7290">
        <v>2355561</v>
      </c>
      <c r="B7290">
        <v>1</v>
      </c>
      <c r="C7290" t="s">
        <v>80</v>
      </c>
      <c r="D7290" t="s">
        <v>93</v>
      </c>
      <c r="E7290" t="s">
        <v>225</v>
      </c>
      <c r="F7290" t="s">
        <v>20750</v>
      </c>
      <c r="G7290" t="s">
        <v>219</v>
      </c>
      <c r="H7290" t="s">
        <v>151</v>
      </c>
      <c r="I7290" t="s">
        <v>136</v>
      </c>
      <c r="J7290" t="s">
        <v>137</v>
      </c>
      <c r="K7290" t="s">
        <v>138</v>
      </c>
      <c r="L7290" t="s">
        <v>20751</v>
      </c>
      <c r="M7290" t="s">
        <v>20752</v>
      </c>
      <c r="N7290">
        <v>2.6883333330000001</v>
      </c>
      <c r="O7290">
        <v>0</v>
      </c>
      <c r="P7290">
        <v>0</v>
      </c>
      <c r="Q7290">
        <v>0</v>
      </c>
      <c r="R7290">
        <v>6</v>
      </c>
      <c r="S7290">
        <v>0</v>
      </c>
      <c r="T7290">
        <v>4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71.92940736668848</v>
      </c>
      <c r="AA7290">
        <v>0</v>
      </c>
      <c r="AB7290">
        <v>31.778053276453335</v>
      </c>
      <c r="AC7290">
        <v>0</v>
      </c>
      <c r="AD7290">
        <v>0</v>
      </c>
      <c r="AE7290">
        <v>103.70746064314181</v>
      </c>
    </row>
    <row r="7291" spans="1:31" x14ac:dyDescent="0.25">
      <c r="A7291">
        <v>2355563</v>
      </c>
      <c r="B7291">
        <v>1</v>
      </c>
      <c r="C7291" t="s">
        <v>80</v>
      </c>
      <c r="D7291" t="s">
        <v>103</v>
      </c>
      <c r="E7291" t="s">
        <v>148</v>
      </c>
      <c r="F7291" t="s">
        <v>20753</v>
      </c>
      <c r="G7291" t="s">
        <v>150</v>
      </c>
      <c r="H7291" t="s">
        <v>151</v>
      </c>
      <c r="I7291" t="s">
        <v>136</v>
      </c>
      <c r="J7291" t="s">
        <v>137</v>
      </c>
      <c r="K7291" t="s">
        <v>138</v>
      </c>
      <c r="L7291" t="s">
        <v>20754</v>
      </c>
      <c r="M7291" t="s">
        <v>20755</v>
      </c>
      <c r="N7291">
        <v>0.35638888800000001</v>
      </c>
      <c r="O7291">
        <v>0</v>
      </c>
      <c r="P7291">
        <v>7</v>
      </c>
      <c r="Q7291">
        <v>0</v>
      </c>
      <c r="R7291">
        <v>0</v>
      </c>
      <c r="S7291">
        <v>0</v>
      </c>
      <c r="T7291">
        <v>3</v>
      </c>
      <c r="U7291">
        <v>0</v>
      </c>
      <c r="V7291">
        <v>0</v>
      </c>
      <c r="W7291">
        <v>0</v>
      </c>
      <c r="X7291">
        <v>1.2809452070741278</v>
      </c>
      <c r="Y7291">
        <v>0</v>
      </c>
      <c r="Z7291">
        <v>0</v>
      </c>
      <c r="AA7291">
        <v>0</v>
      </c>
      <c r="AB7291">
        <v>1.4421531403185242</v>
      </c>
      <c r="AC7291">
        <v>0</v>
      </c>
      <c r="AD7291">
        <v>0</v>
      </c>
      <c r="AE7291">
        <v>2.7230983473926518</v>
      </c>
    </row>
    <row r="7292" spans="1:31" x14ac:dyDescent="0.25">
      <c r="A7292">
        <v>2355564</v>
      </c>
      <c r="B7292">
        <v>1</v>
      </c>
      <c r="C7292" t="s">
        <v>80</v>
      </c>
      <c r="D7292" t="s">
        <v>93</v>
      </c>
      <c r="E7292" t="s">
        <v>225</v>
      </c>
      <c r="F7292" t="s">
        <v>20756</v>
      </c>
      <c r="G7292" t="s">
        <v>219</v>
      </c>
      <c r="H7292" t="s">
        <v>151</v>
      </c>
      <c r="I7292" t="s">
        <v>136</v>
      </c>
      <c r="J7292" t="s">
        <v>137</v>
      </c>
      <c r="K7292" t="s">
        <v>138</v>
      </c>
      <c r="L7292" t="s">
        <v>20757</v>
      </c>
      <c r="M7292" t="s">
        <v>20758</v>
      </c>
      <c r="N7292">
        <v>6.2249999999999996</v>
      </c>
      <c r="O7292">
        <v>0</v>
      </c>
      <c r="P7292">
        <v>4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4.523010327471563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4.523010327471563</v>
      </c>
    </row>
    <row r="7293" spans="1:31" x14ac:dyDescent="0.25">
      <c r="A7293">
        <v>2355566</v>
      </c>
      <c r="B7293">
        <v>1</v>
      </c>
      <c r="C7293" t="s">
        <v>81</v>
      </c>
      <c r="D7293" t="s">
        <v>112</v>
      </c>
      <c r="E7293" t="s">
        <v>148</v>
      </c>
      <c r="F7293" t="s">
        <v>20759</v>
      </c>
      <c r="G7293" t="s">
        <v>160</v>
      </c>
      <c r="H7293" t="s">
        <v>151</v>
      </c>
      <c r="I7293" t="s">
        <v>136</v>
      </c>
      <c r="J7293" t="s">
        <v>137</v>
      </c>
      <c r="K7293" t="s">
        <v>138</v>
      </c>
      <c r="L7293" t="s">
        <v>20760</v>
      </c>
      <c r="M7293" t="s">
        <v>20761</v>
      </c>
      <c r="N7293">
        <v>1.063055555</v>
      </c>
      <c r="O7293">
        <v>0</v>
      </c>
      <c r="P7293">
        <v>1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0.28454255648442561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0.28454255648442561</v>
      </c>
    </row>
    <row r="7294" spans="1:31" x14ac:dyDescent="0.25">
      <c r="A7294">
        <v>2355567</v>
      </c>
      <c r="B7294">
        <v>1</v>
      </c>
      <c r="C7294" t="s">
        <v>80</v>
      </c>
      <c r="D7294" t="s">
        <v>93</v>
      </c>
      <c r="E7294" t="s">
        <v>225</v>
      </c>
      <c r="F7294" t="s">
        <v>20762</v>
      </c>
      <c r="G7294" t="s">
        <v>219</v>
      </c>
      <c r="H7294" t="s">
        <v>151</v>
      </c>
      <c r="I7294" t="s">
        <v>136</v>
      </c>
      <c r="J7294" t="s">
        <v>137</v>
      </c>
      <c r="K7294" t="s">
        <v>138</v>
      </c>
      <c r="L7294" t="s">
        <v>20763</v>
      </c>
      <c r="M7294" t="s">
        <v>20764</v>
      </c>
      <c r="N7294">
        <v>3.8061111109999999</v>
      </c>
      <c r="O7294">
        <v>0</v>
      </c>
      <c r="P7294">
        <v>8</v>
      </c>
      <c r="Q7294">
        <v>0</v>
      </c>
      <c r="R7294">
        <v>2</v>
      </c>
      <c r="S7294">
        <v>0</v>
      </c>
      <c r="T7294">
        <v>6</v>
      </c>
      <c r="U7294">
        <v>0</v>
      </c>
      <c r="V7294">
        <v>0</v>
      </c>
      <c r="W7294">
        <v>0</v>
      </c>
      <c r="X7294">
        <v>10.985929348734015</v>
      </c>
      <c r="Y7294">
        <v>0</v>
      </c>
      <c r="Z7294">
        <v>3.4915791966681455</v>
      </c>
      <c r="AA7294">
        <v>0</v>
      </c>
      <c r="AB7294">
        <v>18.790925886506528</v>
      </c>
      <c r="AC7294">
        <v>0</v>
      </c>
      <c r="AD7294">
        <v>0</v>
      </c>
      <c r="AE7294">
        <v>33.268434431908688</v>
      </c>
    </row>
    <row r="7295" spans="1:31" x14ac:dyDescent="0.25">
      <c r="A7295">
        <v>2355570</v>
      </c>
      <c r="B7295">
        <v>1</v>
      </c>
      <c r="C7295" t="s">
        <v>81</v>
      </c>
      <c r="D7295" t="s">
        <v>112</v>
      </c>
      <c r="E7295" t="s">
        <v>166</v>
      </c>
      <c r="F7295" t="s">
        <v>5438</v>
      </c>
      <c r="G7295" t="s">
        <v>168</v>
      </c>
      <c r="H7295" t="s">
        <v>135</v>
      </c>
      <c r="I7295" t="s">
        <v>136</v>
      </c>
      <c r="J7295" t="s">
        <v>137</v>
      </c>
      <c r="K7295" t="s">
        <v>138</v>
      </c>
      <c r="L7295" t="s">
        <v>20765</v>
      </c>
      <c r="M7295" t="s">
        <v>20766</v>
      </c>
      <c r="N7295">
        <v>2.207222222</v>
      </c>
      <c r="O7295">
        <v>0</v>
      </c>
      <c r="P7295">
        <v>1265</v>
      </c>
      <c r="Q7295">
        <v>5</v>
      </c>
      <c r="R7295">
        <v>36</v>
      </c>
      <c r="S7295">
        <v>8</v>
      </c>
      <c r="T7295">
        <v>69</v>
      </c>
      <c r="U7295">
        <v>1</v>
      </c>
      <c r="V7295">
        <v>1</v>
      </c>
      <c r="W7295">
        <v>0</v>
      </c>
      <c r="X7295">
        <v>355.86308330519637</v>
      </c>
      <c r="Y7295">
        <v>75.076179489481319</v>
      </c>
      <c r="Z7295">
        <v>28.619549284075209</v>
      </c>
      <c r="AA7295">
        <v>41.873871680070266</v>
      </c>
      <c r="AB7295">
        <v>54.911817257242298</v>
      </c>
      <c r="AC7295">
        <v>205.01284478328841</v>
      </c>
      <c r="AD7295">
        <v>174.08752335046566</v>
      </c>
      <c r="AE7295">
        <v>935.44486914981951</v>
      </c>
    </row>
    <row r="7296" spans="1:31" x14ac:dyDescent="0.25">
      <c r="A7296">
        <v>2355572</v>
      </c>
      <c r="B7296">
        <v>1</v>
      </c>
      <c r="C7296" t="s">
        <v>81</v>
      </c>
      <c r="D7296" t="s">
        <v>115</v>
      </c>
      <c r="E7296" t="s">
        <v>225</v>
      </c>
      <c r="F7296" t="s">
        <v>20767</v>
      </c>
      <c r="G7296" t="s">
        <v>219</v>
      </c>
      <c r="H7296" t="s">
        <v>151</v>
      </c>
      <c r="I7296" t="s">
        <v>136</v>
      </c>
      <c r="J7296" t="s">
        <v>137</v>
      </c>
      <c r="K7296" t="s">
        <v>138</v>
      </c>
      <c r="L7296" t="s">
        <v>20768</v>
      </c>
      <c r="M7296" t="s">
        <v>20769</v>
      </c>
      <c r="N7296">
        <v>0.87694444400000005</v>
      </c>
      <c r="O7296">
        <v>0</v>
      </c>
      <c r="P7296">
        <v>12</v>
      </c>
      <c r="Q7296">
        <v>0</v>
      </c>
      <c r="R7296">
        <v>1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0.88525483048679121</v>
      </c>
      <c r="Y7296">
        <v>0</v>
      </c>
      <c r="Z7296">
        <v>0.55348438622202001</v>
      </c>
      <c r="AA7296">
        <v>0</v>
      </c>
      <c r="AB7296">
        <v>0</v>
      </c>
      <c r="AC7296">
        <v>0</v>
      </c>
      <c r="AD7296">
        <v>0</v>
      </c>
      <c r="AE7296">
        <v>1.4387392167088113</v>
      </c>
    </row>
    <row r="7297" spans="1:31" x14ac:dyDescent="0.25">
      <c r="A7297">
        <v>2355576</v>
      </c>
      <c r="B7297">
        <v>1</v>
      </c>
      <c r="C7297" t="s">
        <v>80</v>
      </c>
      <c r="D7297" t="s">
        <v>88</v>
      </c>
      <c r="E7297" t="s">
        <v>175</v>
      </c>
      <c r="F7297" t="s">
        <v>20770</v>
      </c>
      <c r="G7297" t="s">
        <v>284</v>
      </c>
      <c r="H7297" t="s">
        <v>151</v>
      </c>
      <c r="I7297" t="s">
        <v>136</v>
      </c>
      <c r="J7297" t="s">
        <v>137</v>
      </c>
      <c r="K7297" t="s">
        <v>138</v>
      </c>
      <c r="L7297" t="s">
        <v>20771</v>
      </c>
      <c r="M7297" t="s">
        <v>20772</v>
      </c>
      <c r="N7297">
        <v>0.88749999999999996</v>
      </c>
      <c r="O7297">
        <v>0</v>
      </c>
      <c r="P7297">
        <v>33</v>
      </c>
      <c r="Q7297">
        <v>0</v>
      </c>
      <c r="R7297">
        <v>0</v>
      </c>
      <c r="S7297">
        <v>0</v>
      </c>
      <c r="T7297">
        <v>4</v>
      </c>
      <c r="U7297">
        <v>0</v>
      </c>
      <c r="V7297">
        <v>0</v>
      </c>
      <c r="W7297">
        <v>0</v>
      </c>
      <c r="X7297">
        <v>10.986811416784409</v>
      </c>
      <c r="Y7297">
        <v>0</v>
      </c>
      <c r="Z7297">
        <v>0</v>
      </c>
      <c r="AA7297">
        <v>0</v>
      </c>
      <c r="AB7297">
        <v>9.6379075139608351E-3</v>
      </c>
      <c r="AC7297">
        <v>0</v>
      </c>
      <c r="AD7297">
        <v>0</v>
      </c>
      <c r="AE7297">
        <v>10.99644932429837</v>
      </c>
    </row>
    <row r="7298" spans="1:31" x14ac:dyDescent="0.25">
      <c r="A7298">
        <v>2355577</v>
      </c>
      <c r="B7298">
        <v>1</v>
      </c>
      <c r="C7298" t="s">
        <v>80</v>
      </c>
      <c r="D7298" t="s">
        <v>108</v>
      </c>
      <c r="E7298" t="s">
        <v>171</v>
      </c>
      <c r="F7298" t="s">
        <v>20773</v>
      </c>
      <c r="G7298" t="s">
        <v>168</v>
      </c>
      <c r="H7298" t="s">
        <v>135</v>
      </c>
      <c r="I7298" t="s">
        <v>136</v>
      </c>
      <c r="J7298" t="s">
        <v>137</v>
      </c>
      <c r="K7298" t="s">
        <v>138</v>
      </c>
      <c r="L7298" t="s">
        <v>20774</v>
      </c>
      <c r="M7298" t="s">
        <v>20775</v>
      </c>
      <c r="N7298">
        <v>0.15166666600000001</v>
      </c>
      <c r="O7298">
        <v>0</v>
      </c>
      <c r="P7298">
        <v>3251</v>
      </c>
      <c r="Q7298">
        <v>2</v>
      </c>
      <c r="R7298">
        <v>719</v>
      </c>
      <c r="S7298">
        <v>24</v>
      </c>
      <c r="T7298">
        <v>539</v>
      </c>
      <c r="U7298">
        <v>0</v>
      </c>
      <c r="V7298">
        <v>0</v>
      </c>
      <c r="W7298">
        <v>0</v>
      </c>
      <c r="X7298">
        <v>103.27247388045235</v>
      </c>
      <c r="Y7298">
        <v>11.722845579715118</v>
      </c>
      <c r="Z7298">
        <v>220.88984613360418</v>
      </c>
      <c r="AA7298">
        <v>25.126224738194288</v>
      </c>
      <c r="AB7298">
        <v>89.716731259976186</v>
      </c>
      <c r="AC7298">
        <v>0</v>
      </c>
      <c r="AD7298">
        <v>0</v>
      </c>
      <c r="AE7298">
        <v>450.72812159194217</v>
      </c>
    </row>
    <row r="7299" spans="1:31" x14ac:dyDescent="0.25">
      <c r="A7299">
        <v>2355578</v>
      </c>
      <c r="B7299">
        <v>1</v>
      </c>
      <c r="C7299" t="s">
        <v>81</v>
      </c>
      <c r="D7299" t="s">
        <v>128</v>
      </c>
      <c r="E7299" t="s">
        <v>148</v>
      </c>
      <c r="F7299" t="s">
        <v>20776</v>
      </c>
      <c r="G7299" t="s">
        <v>160</v>
      </c>
      <c r="H7299" t="s">
        <v>151</v>
      </c>
      <c r="I7299" t="s">
        <v>136</v>
      </c>
      <c r="J7299" t="s">
        <v>137</v>
      </c>
      <c r="K7299" t="s">
        <v>138</v>
      </c>
      <c r="L7299" t="s">
        <v>20777</v>
      </c>
      <c r="M7299" t="s">
        <v>20778</v>
      </c>
      <c r="N7299">
        <v>3.5180555550000001</v>
      </c>
      <c r="O7299">
        <v>0</v>
      </c>
      <c r="P7299">
        <v>1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0.46401701126214229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0.46401701126214229</v>
      </c>
    </row>
    <row r="7300" spans="1:31" x14ac:dyDescent="0.25">
      <c r="A7300">
        <v>2355580</v>
      </c>
      <c r="B7300">
        <v>1</v>
      </c>
      <c r="C7300" t="s">
        <v>80</v>
      </c>
      <c r="D7300" t="s">
        <v>107</v>
      </c>
      <c r="E7300" t="s">
        <v>225</v>
      </c>
      <c r="F7300" t="s">
        <v>20779</v>
      </c>
      <c r="G7300" t="s">
        <v>227</v>
      </c>
      <c r="H7300" t="s">
        <v>151</v>
      </c>
      <c r="I7300" t="s">
        <v>136</v>
      </c>
      <c r="J7300" t="s">
        <v>137</v>
      </c>
      <c r="K7300" t="s">
        <v>138</v>
      </c>
      <c r="L7300" t="s">
        <v>20780</v>
      </c>
      <c r="M7300" t="s">
        <v>20781</v>
      </c>
      <c r="N7300">
        <v>2.852777777</v>
      </c>
      <c r="O7300">
        <v>0</v>
      </c>
      <c r="P7300">
        <v>4</v>
      </c>
      <c r="Q7300">
        <v>0</v>
      </c>
      <c r="R7300">
        <v>0</v>
      </c>
      <c r="S7300">
        <v>0</v>
      </c>
      <c r="T7300">
        <v>10</v>
      </c>
      <c r="U7300">
        <v>0</v>
      </c>
      <c r="V7300">
        <v>0</v>
      </c>
      <c r="W7300">
        <v>0</v>
      </c>
      <c r="X7300">
        <v>5.2321421261975631</v>
      </c>
      <c r="Y7300">
        <v>0</v>
      </c>
      <c r="Z7300">
        <v>0</v>
      </c>
      <c r="AA7300">
        <v>0</v>
      </c>
      <c r="AB7300">
        <v>35.297578455822986</v>
      </c>
      <c r="AC7300">
        <v>0</v>
      </c>
      <c r="AD7300">
        <v>0</v>
      </c>
      <c r="AE7300">
        <v>40.529720582020552</v>
      </c>
    </row>
    <row r="7301" spans="1:31" x14ac:dyDescent="0.25">
      <c r="A7301">
        <v>2355581</v>
      </c>
      <c r="B7301">
        <v>1</v>
      </c>
      <c r="C7301" t="s">
        <v>81</v>
      </c>
      <c r="D7301" t="s">
        <v>120</v>
      </c>
      <c r="E7301" t="s">
        <v>154</v>
      </c>
      <c r="F7301" t="s">
        <v>20267</v>
      </c>
      <c r="G7301" t="s">
        <v>299</v>
      </c>
      <c r="H7301" t="s">
        <v>151</v>
      </c>
      <c r="I7301" t="s">
        <v>136</v>
      </c>
      <c r="J7301" t="s">
        <v>137</v>
      </c>
      <c r="K7301" t="s">
        <v>138</v>
      </c>
      <c r="L7301" t="s">
        <v>20782</v>
      </c>
      <c r="M7301" t="s">
        <v>20783</v>
      </c>
      <c r="N7301">
        <v>1.7397222219999999</v>
      </c>
      <c r="O7301">
        <v>0</v>
      </c>
      <c r="P7301">
        <v>0</v>
      </c>
      <c r="Q7301">
        <v>0</v>
      </c>
      <c r="R7301">
        <v>7</v>
      </c>
      <c r="S7301">
        <v>0</v>
      </c>
      <c r="T7301">
        <v>1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85.038162581870822</v>
      </c>
      <c r="AA7301">
        <v>0</v>
      </c>
      <c r="AB7301">
        <v>29.069664263269544</v>
      </c>
      <c r="AC7301">
        <v>0</v>
      </c>
      <c r="AD7301">
        <v>0</v>
      </c>
      <c r="AE7301">
        <v>114.10782684514037</v>
      </c>
    </row>
    <row r="7302" spans="1:31" x14ac:dyDescent="0.25">
      <c r="A7302">
        <v>2355582</v>
      </c>
      <c r="B7302">
        <v>1</v>
      </c>
      <c r="C7302" t="s">
        <v>81</v>
      </c>
      <c r="D7302" t="s">
        <v>114</v>
      </c>
      <c r="E7302" t="s">
        <v>225</v>
      </c>
      <c r="F7302" t="s">
        <v>20784</v>
      </c>
      <c r="G7302" t="s">
        <v>219</v>
      </c>
      <c r="H7302" t="s">
        <v>151</v>
      </c>
      <c r="I7302" t="s">
        <v>136</v>
      </c>
      <c r="J7302" t="s">
        <v>137</v>
      </c>
      <c r="K7302" t="s">
        <v>138</v>
      </c>
      <c r="L7302" t="s">
        <v>20785</v>
      </c>
      <c r="M7302" t="s">
        <v>20786</v>
      </c>
      <c r="N7302">
        <v>1.542777777</v>
      </c>
      <c r="O7302">
        <v>0</v>
      </c>
      <c r="P7302">
        <v>24</v>
      </c>
      <c r="Q7302">
        <v>0</v>
      </c>
      <c r="R7302">
        <v>4</v>
      </c>
      <c r="S7302">
        <v>0</v>
      </c>
      <c r="T7302">
        <v>3</v>
      </c>
      <c r="U7302">
        <v>0</v>
      </c>
      <c r="V7302">
        <v>0</v>
      </c>
      <c r="W7302">
        <v>0</v>
      </c>
      <c r="X7302">
        <v>11.315131850826624</v>
      </c>
      <c r="Y7302">
        <v>0</v>
      </c>
      <c r="Z7302">
        <v>11.325255299882604</v>
      </c>
      <c r="AA7302">
        <v>0</v>
      </c>
      <c r="AB7302">
        <v>1.8622750458951289</v>
      </c>
      <c r="AC7302">
        <v>0</v>
      </c>
      <c r="AD7302">
        <v>0</v>
      </c>
      <c r="AE7302">
        <v>24.502662196604359</v>
      </c>
    </row>
    <row r="7303" spans="1:31" x14ac:dyDescent="0.25">
      <c r="A7303">
        <v>2355585</v>
      </c>
      <c r="B7303">
        <v>1</v>
      </c>
      <c r="C7303" t="s">
        <v>80</v>
      </c>
      <c r="D7303" t="s">
        <v>93</v>
      </c>
      <c r="E7303" t="s">
        <v>154</v>
      </c>
      <c r="F7303" t="s">
        <v>19087</v>
      </c>
      <c r="G7303" t="s">
        <v>299</v>
      </c>
      <c r="H7303" t="s">
        <v>151</v>
      </c>
      <c r="I7303" t="s">
        <v>136</v>
      </c>
      <c r="J7303" t="s">
        <v>137</v>
      </c>
      <c r="K7303" t="s">
        <v>138</v>
      </c>
      <c r="L7303" t="s">
        <v>20787</v>
      </c>
      <c r="M7303" t="s">
        <v>20788</v>
      </c>
      <c r="N7303">
        <v>1.804444444</v>
      </c>
      <c r="O7303">
        <v>0</v>
      </c>
      <c r="P7303">
        <v>0</v>
      </c>
      <c r="Q7303">
        <v>0</v>
      </c>
      <c r="R7303">
        <v>1</v>
      </c>
      <c r="S7303">
        <v>0</v>
      </c>
      <c r="T7303">
        <v>3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23.674465531932178</v>
      </c>
      <c r="AC7303">
        <v>0</v>
      </c>
      <c r="AD7303">
        <v>0</v>
      </c>
      <c r="AE7303">
        <v>23.674465531932178</v>
      </c>
    </row>
    <row r="7304" spans="1:31" x14ac:dyDescent="0.25">
      <c r="A7304">
        <v>2355588</v>
      </c>
      <c r="B7304">
        <v>1</v>
      </c>
      <c r="C7304" t="s">
        <v>80</v>
      </c>
      <c r="D7304" t="s">
        <v>88</v>
      </c>
      <c r="E7304" t="s">
        <v>148</v>
      </c>
      <c r="F7304" t="s">
        <v>19621</v>
      </c>
      <c r="G7304" t="s">
        <v>150</v>
      </c>
      <c r="H7304" t="s">
        <v>151</v>
      </c>
      <c r="I7304" t="s">
        <v>136</v>
      </c>
      <c r="J7304" t="s">
        <v>137</v>
      </c>
      <c r="K7304" t="s">
        <v>138</v>
      </c>
      <c r="L7304" t="s">
        <v>20789</v>
      </c>
      <c r="M7304" t="s">
        <v>20790</v>
      </c>
      <c r="N7304">
        <v>0.89472222199999996</v>
      </c>
      <c r="O7304">
        <v>0</v>
      </c>
      <c r="P7304">
        <v>9</v>
      </c>
      <c r="Q7304">
        <v>0</v>
      </c>
      <c r="R7304">
        <v>0</v>
      </c>
      <c r="S7304">
        <v>0</v>
      </c>
      <c r="T7304">
        <v>4</v>
      </c>
      <c r="U7304">
        <v>0</v>
      </c>
      <c r="V7304">
        <v>0</v>
      </c>
      <c r="W7304">
        <v>0</v>
      </c>
      <c r="X7304">
        <v>4.1952183520546669</v>
      </c>
      <c r="Y7304">
        <v>0</v>
      </c>
      <c r="Z7304">
        <v>0</v>
      </c>
      <c r="AA7304">
        <v>0</v>
      </c>
      <c r="AB7304">
        <v>8.1705247986283709</v>
      </c>
      <c r="AC7304">
        <v>0</v>
      </c>
      <c r="AD7304">
        <v>0</v>
      </c>
      <c r="AE7304">
        <v>12.365743150683038</v>
      </c>
    </row>
    <row r="7305" spans="1:31" x14ac:dyDescent="0.25">
      <c r="A7305">
        <v>2355591</v>
      </c>
      <c r="B7305">
        <v>1</v>
      </c>
      <c r="C7305" t="s">
        <v>80</v>
      </c>
      <c r="D7305" t="s">
        <v>97</v>
      </c>
      <c r="E7305" t="s">
        <v>225</v>
      </c>
      <c r="F7305" t="s">
        <v>20791</v>
      </c>
      <c r="G7305" t="s">
        <v>219</v>
      </c>
      <c r="H7305" t="s">
        <v>151</v>
      </c>
      <c r="I7305" t="s">
        <v>136</v>
      </c>
      <c r="J7305" t="s">
        <v>137</v>
      </c>
      <c r="K7305" t="s">
        <v>138</v>
      </c>
      <c r="L7305" t="s">
        <v>20792</v>
      </c>
      <c r="M7305" t="s">
        <v>20793</v>
      </c>
      <c r="N7305">
        <v>1.3916666660000001</v>
      </c>
      <c r="O7305">
        <v>0</v>
      </c>
      <c r="P7305">
        <v>22</v>
      </c>
      <c r="Q7305">
        <v>0</v>
      </c>
      <c r="R7305">
        <v>19</v>
      </c>
      <c r="S7305">
        <v>0</v>
      </c>
      <c r="T7305">
        <v>2</v>
      </c>
      <c r="U7305">
        <v>0</v>
      </c>
      <c r="V7305">
        <v>0</v>
      </c>
      <c r="W7305">
        <v>0</v>
      </c>
      <c r="X7305">
        <v>17.986515782573122</v>
      </c>
      <c r="Y7305">
        <v>0</v>
      </c>
      <c r="Z7305">
        <v>23.476246458065074</v>
      </c>
      <c r="AA7305">
        <v>0</v>
      </c>
      <c r="AB7305">
        <v>0.51893925556000664</v>
      </c>
      <c r="AC7305">
        <v>0</v>
      </c>
      <c r="AD7305">
        <v>0</v>
      </c>
      <c r="AE7305">
        <v>41.981701496198205</v>
      </c>
    </row>
    <row r="7306" spans="1:31" x14ac:dyDescent="0.25">
      <c r="A7306">
        <v>2355592</v>
      </c>
      <c r="B7306">
        <v>1</v>
      </c>
      <c r="C7306" t="s">
        <v>80</v>
      </c>
      <c r="D7306" t="s">
        <v>106</v>
      </c>
      <c r="E7306" t="s">
        <v>225</v>
      </c>
      <c r="F7306" t="s">
        <v>5066</v>
      </c>
      <c r="G7306" t="s">
        <v>219</v>
      </c>
      <c r="H7306" t="s">
        <v>151</v>
      </c>
      <c r="I7306" t="s">
        <v>136</v>
      </c>
      <c r="J7306" t="s">
        <v>137</v>
      </c>
      <c r="K7306" t="s">
        <v>138</v>
      </c>
      <c r="L7306" t="s">
        <v>20794</v>
      </c>
      <c r="M7306" t="s">
        <v>20795</v>
      </c>
      <c r="N7306">
        <v>0.88555555500000005</v>
      </c>
      <c r="O7306">
        <v>0</v>
      </c>
      <c r="P7306">
        <v>0</v>
      </c>
      <c r="Q7306">
        <v>0</v>
      </c>
      <c r="R7306">
        <v>3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5.2305530348107592</v>
      </c>
      <c r="AA7306">
        <v>0</v>
      </c>
      <c r="AB7306">
        <v>0</v>
      </c>
      <c r="AC7306">
        <v>0</v>
      </c>
      <c r="AD7306">
        <v>0</v>
      </c>
      <c r="AE7306">
        <v>5.2305530348107592</v>
      </c>
    </row>
    <row r="7307" spans="1:31" x14ac:dyDescent="0.25">
      <c r="A7307">
        <v>2355594</v>
      </c>
      <c r="B7307">
        <v>1</v>
      </c>
      <c r="C7307" t="s">
        <v>80</v>
      </c>
      <c r="D7307" t="s">
        <v>100</v>
      </c>
      <c r="E7307" t="s">
        <v>132</v>
      </c>
      <c r="F7307" t="s">
        <v>20796</v>
      </c>
      <c r="G7307" t="s">
        <v>134</v>
      </c>
      <c r="H7307" t="s">
        <v>135</v>
      </c>
      <c r="I7307" t="s">
        <v>136</v>
      </c>
      <c r="J7307" t="s">
        <v>137</v>
      </c>
      <c r="K7307" t="s">
        <v>138</v>
      </c>
      <c r="L7307" t="s">
        <v>20797</v>
      </c>
      <c r="M7307" t="s">
        <v>20798</v>
      </c>
      <c r="N7307">
        <v>1.1177777769999999</v>
      </c>
      <c r="O7307">
        <v>0</v>
      </c>
      <c r="P7307">
        <v>125</v>
      </c>
      <c r="Q7307">
        <v>0</v>
      </c>
      <c r="R7307">
        <v>8</v>
      </c>
      <c r="S7307">
        <v>1</v>
      </c>
      <c r="T7307">
        <v>11</v>
      </c>
      <c r="U7307">
        <v>0</v>
      </c>
      <c r="V7307">
        <v>0</v>
      </c>
      <c r="W7307">
        <v>0</v>
      </c>
      <c r="X7307">
        <v>43.952333959475226</v>
      </c>
      <c r="Y7307">
        <v>0</v>
      </c>
      <c r="Z7307">
        <v>39.575590334956672</v>
      </c>
      <c r="AA7307">
        <v>16.942585334578453</v>
      </c>
      <c r="AB7307">
        <v>8.5255489207027502</v>
      </c>
      <c r="AC7307">
        <v>0</v>
      </c>
      <c r="AD7307">
        <v>0</v>
      </c>
      <c r="AE7307">
        <v>108.9960585497131</v>
      </c>
    </row>
    <row r="7308" spans="1:31" x14ac:dyDescent="0.25">
      <c r="A7308">
        <v>2355595</v>
      </c>
      <c r="B7308">
        <v>1</v>
      </c>
      <c r="C7308" t="s">
        <v>80</v>
      </c>
      <c r="D7308" t="s">
        <v>96</v>
      </c>
      <c r="E7308" t="s">
        <v>148</v>
      </c>
      <c r="F7308" t="s">
        <v>20799</v>
      </c>
      <c r="G7308" t="s">
        <v>160</v>
      </c>
      <c r="H7308" t="s">
        <v>151</v>
      </c>
      <c r="I7308" t="s">
        <v>136</v>
      </c>
      <c r="J7308" t="s">
        <v>137</v>
      </c>
      <c r="K7308" t="s">
        <v>138</v>
      </c>
      <c r="L7308" t="s">
        <v>20800</v>
      </c>
      <c r="M7308" t="s">
        <v>20801</v>
      </c>
      <c r="N7308">
        <v>2.1869444439999999</v>
      </c>
      <c r="O7308">
        <v>0</v>
      </c>
      <c r="P7308">
        <v>1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0.45317012444659721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0.45317012444659721</v>
      </c>
    </row>
    <row r="7309" spans="1:31" x14ac:dyDescent="0.25">
      <c r="A7309">
        <v>2355597</v>
      </c>
      <c r="B7309">
        <v>1</v>
      </c>
      <c r="C7309" t="s">
        <v>80</v>
      </c>
      <c r="D7309" t="s">
        <v>88</v>
      </c>
      <c r="E7309" t="s">
        <v>175</v>
      </c>
      <c r="F7309" t="s">
        <v>20802</v>
      </c>
      <c r="G7309" t="s">
        <v>489</v>
      </c>
      <c r="H7309" t="s">
        <v>151</v>
      </c>
      <c r="I7309" t="s">
        <v>136</v>
      </c>
      <c r="J7309" t="s">
        <v>137</v>
      </c>
      <c r="K7309" t="s">
        <v>138</v>
      </c>
      <c r="L7309" t="s">
        <v>20803</v>
      </c>
      <c r="M7309" t="s">
        <v>20804</v>
      </c>
      <c r="N7309">
        <v>0.30666666599999998</v>
      </c>
      <c r="O7309">
        <v>0</v>
      </c>
      <c r="P7309">
        <v>103</v>
      </c>
      <c r="Q7309">
        <v>0</v>
      </c>
      <c r="R7309">
        <v>0</v>
      </c>
      <c r="S7309">
        <v>0</v>
      </c>
      <c r="T7309">
        <v>1</v>
      </c>
      <c r="U7309">
        <v>0</v>
      </c>
      <c r="V7309">
        <v>0</v>
      </c>
      <c r="W7309">
        <v>0</v>
      </c>
      <c r="X7309">
        <v>13.185186126638492</v>
      </c>
      <c r="Y7309">
        <v>0</v>
      </c>
      <c r="Z7309">
        <v>0</v>
      </c>
      <c r="AA7309">
        <v>0</v>
      </c>
      <c r="AB7309">
        <v>8.0131793514586658E-2</v>
      </c>
      <c r="AC7309">
        <v>0</v>
      </c>
      <c r="AD7309">
        <v>0</v>
      </c>
      <c r="AE7309">
        <v>13.265317920153079</v>
      </c>
    </row>
    <row r="7310" spans="1:31" x14ac:dyDescent="0.25">
      <c r="A7310">
        <v>2355598</v>
      </c>
      <c r="B7310">
        <v>1</v>
      </c>
      <c r="C7310" t="s">
        <v>80</v>
      </c>
      <c r="D7310" t="s">
        <v>94</v>
      </c>
      <c r="E7310" t="s">
        <v>154</v>
      </c>
      <c r="F7310" t="s">
        <v>20805</v>
      </c>
      <c r="G7310" t="s">
        <v>299</v>
      </c>
      <c r="H7310" t="s">
        <v>151</v>
      </c>
      <c r="I7310" t="s">
        <v>136</v>
      </c>
      <c r="J7310" t="s">
        <v>137</v>
      </c>
      <c r="K7310" t="s">
        <v>138</v>
      </c>
      <c r="L7310" t="s">
        <v>20806</v>
      </c>
      <c r="M7310" t="s">
        <v>20807</v>
      </c>
      <c r="N7310">
        <v>1.365555555</v>
      </c>
      <c r="O7310">
        <v>0</v>
      </c>
      <c r="P7310">
        <v>15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1.3463029988859201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1.3463029988859201</v>
      </c>
    </row>
    <row r="7311" spans="1:31" x14ac:dyDescent="0.25">
      <c r="A7311">
        <v>2355599</v>
      </c>
      <c r="B7311">
        <v>1</v>
      </c>
      <c r="C7311" t="s">
        <v>81</v>
      </c>
      <c r="D7311" t="s">
        <v>117</v>
      </c>
      <c r="E7311" t="s">
        <v>225</v>
      </c>
      <c r="F7311" t="s">
        <v>20808</v>
      </c>
      <c r="G7311" t="s">
        <v>219</v>
      </c>
      <c r="H7311" t="s">
        <v>151</v>
      </c>
      <c r="I7311" t="s">
        <v>136</v>
      </c>
      <c r="J7311" t="s">
        <v>137</v>
      </c>
      <c r="K7311" t="s">
        <v>138</v>
      </c>
      <c r="L7311" t="s">
        <v>20809</v>
      </c>
      <c r="M7311" t="s">
        <v>20810</v>
      </c>
      <c r="N7311">
        <v>1.0366666659999999</v>
      </c>
      <c r="O7311">
        <v>0</v>
      </c>
      <c r="P7311">
        <v>3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0.42434246131885672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0.42434246131885672</v>
      </c>
    </row>
    <row r="7312" spans="1:31" x14ac:dyDescent="0.25">
      <c r="A7312">
        <v>2355601</v>
      </c>
      <c r="B7312">
        <v>1</v>
      </c>
      <c r="C7312" t="s">
        <v>80</v>
      </c>
      <c r="D7312" t="s">
        <v>82</v>
      </c>
      <c r="E7312" t="s">
        <v>148</v>
      </c>
      <c r="F7312" t="s">
        <v>20811</v>
      </c>
      <c r="G7312" t="s">
        <v>160</v>
      </c>
      <c r="H7312" t="s">
        <v>151</v>
      </c>
      <c r="I7312" t="s">
        <v>136</v>
      </c>
      <c r="J7312" t="s">
        <v>137</v>
      </c>
      <c r="K7312" t="s">
        <v>138</v>
      </c>
      <c r="L7312" t="s">
        <v>20812</v>
      </c>
      <c r="M7312" t="s">
        <v>20813</v>
      </c>
      <c r="N7312">
        <v>0.40111111100000002</v>
      </c>
      <c r="O7312">
        <v>0</v>
      </c>
      <c r="P7312">
        <v>3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0.52190367229065449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0.52190367229065449</v>
      </c>
    </row>
    <row r="7313" spans="1:31" x14ac:dyDescent="0.25">
      <c r="A7313">
        <v>2355603</v>
      </c>
      <c r="B7313">
        <v>1</v>
      </c>
      <c r="C7313" t="s">
        <v>80</v>
      </c>
      <c r="D7313" t="s">
        <v>100</v>
      </c>
      <c r="E7313" t="s">
        <v>166</v>
      </c>
      <c r="F7313" t="s">
        <v>20814</v>
      </c>
      <c r="G7313" t="s">
        <v>328</v>
      </c>
      <c r="H7313" t="s">
        <v>135</v>
      </c>
      <c r="I7313" t="s">
        <v>136</v>
      </c>
      <c r="J7313" t="s">
        <v>137</v>
      </c>
      <c r="K7313" t="s">
        <v>138</v>
      </c>
      <c r="L7313" t="s">
        <v>20815</v>
      </c>
      <c r="M7313" t="s">
        <v>20816</v>
      </c>
      <c r="N7313">
        <v>0.173055555</v>
      </c>
      <c r="O7313">
        <v>1</v>
      </c>
      <c r="P7313">
        <v>430</v>
      </c>
      <c r="Q7313">
        <v>28</v>
      </c>
      <c r="R7313">
        <v>123</v>
      </c>
      <c r="S7313">
        <v>10</v>
      </c>
      <c r="T7313">
        <v>98</v>
      </c>
      <c r="U7313">
        <v>0</v>
      </c>
      <c r="V7313">
        <v>0</v>
      </c>
      <c r="W7313">
        <v>0.68302168473556502</v>
      </c>
      <c r="X7313">
        <v>28.355343139898679</v>
      </c>
      <c r="Y7313">
        <v>47.688807152458402</v>
      </c>
      <c r="Z7313">
        <v>42.366414088604685</v>
      </c>
      <c r="AA7313">
        <v>7.3277193744614531</v>
      </c>
      <c r="AB7313">
        <v>13.358305834275299</v>
      </c>
      <c r="AC7313">
        <v>0</v>
      </c>
      <c r="AD7313">
        <v>0</v>
      </c>
      <c r="AE7313">
        <v>139.77961127443407</v>
      </c>
    </row>
    <row r="7314" spans="1:31" x14ac:dyDescent="0.25">
      <c r="A7314">
        <v>2355606</v>
      </c>
      <c r="B7314">
        <v>1</v>
      </c>
      <c r="C7314" t="s">
        <v>80</v>
      </c>
      <c r="D7314" t="s">
        <v>97</v>
      </c>
      <c r="E7314" t="s">
        <v>148</v>
      </c>
      <c r="F7314" t="s">
        <v>20817</v>
      </c>
      <c r="G7314" t="s">
        <v>160</v>
      </c>
      <c r="H7314" t="s">
        <v>151</v>
      </c>
      <c r="I7314" t="s">
        <v>136</v>
      </c>
      <c r="J7314" t="s">
        <v>137</v>
      </c>
      <c r="K7314" t="s">
        <v>138</v>
      </c>
      <c r="L7314" t="s">
        <v>20818</v>
      </c>
      <c r="M7314" t="s">
        <v>20819</v>
      </c>
      <c r="N7314">
        <v>1.4669444439999999</v>
      </c>
      <c r="O7314">
        <v>0</v>
      </c>
      <c r="P7314">
        <v>1</v>
      </c>
      <c r="Q7314">
        <v>0</v>
      </c>
      <c r="R7314">
        <v>0</v>
      </c>
      <c r="S7314">
        <v>0</v>
      </c>
      <c r="T7314">
        <v>1</v>
      </c>
      <c r="U7314">
        <v>0</v>
      </c>
      <c r="V7314">
        <v>0</v>
      </c>
      <c r="W7314">
        <v>0</v>
      </c>
      <c r="X7314">
        <v>0.31154771600301112</v>
      </c>
      <c r="Y7314">
        <v>0</v>
      </c>
      <c r="Z7314">
        <v>0</v>
      </c>
      <c r="AA7314">
        <v>0</v>
      </c>
      <c r="AB7314">
        <v>3.0658640227166391E-2</v>
      </c>
      <c r="AC7314">
        <v>0</v>
      </c>
      <c r="AD7314">
        <v>0</v>
      </c>
      <c r="AE7314">
        <v>0.34220635623017753</v>
      </c>
    </row>
    <row r="7315" spans="1:31" x14ac:dyDescent="0.25">
      <c r="A7315">
        <v>2355607</v>
      </c>
      <c r="B7315">
        <v>1</v>
      </c>
      <c r="C7315" t="s">
        <v>80</v>
      </c>
      <c r="D7315" t="s">
        <v>98</v>
      </c>
      <c r="E7315" t="s">
        <v>225</v>
      </c>
      <c r="F7315" t="s">
        <v>20820</v>
      </c>
      <c r="G7315" t="s">
        <v>219</v>
      </c>
      <c r="H7315" t="s">
        <v>151</v>
      </c>
      <c r="I7315" t="s">
        <v>136</v>
      </c>
      <c r="J7315" t="s">
        <v>137</v>
      </c>
      <c r="K7315" t="s">
        <v>138</v>
      </c>
      <c r="L7315" t="s">
        <v>20821</v>
      </c>
      <c r="M7315" t="s">
        <v>20822</v>
      </c>
      <c r="N7315">
        <v>1.4188888879999999</v>
      </c>
      <c r="O7315">
        <v>0</v>
      </c>
      <c r="P7315">
        <v>5</v>
      </c>
      <c r="Q7315">
        <v>0</v>
      </c>
      <c r="R7315">
        <v>0</v>
      </c>
      <c r="S7315">
        <v>0</v>
      </c>
      <c r="T7315">
        <v>5</v>
      </c>
      <c r="U7315">
        <v>0</v>
      </c>
      <c r="V7315">
        <v>0</v>
      </c>
      <c r="W7315">
        <v>0</v>
      </c>
      <c r="X7315">
        <v>3.7638961832565001</v>
      </c>
      <c r="Y7315">
        <v>0</v>
      </c>
      <c r="Z7315">
        <v>0</v>
      </c>
      <c r="AA7315">
        <v>0</v>
      </c>
      <c r="AB7315">
        <v>2.9402293614309918</v>
      </c>
      <c r="AC7315">
        <v>0</v>
      </c>
      <c r="AD7315">
        <v>0</v>
      </c>
      <c r="AE7315">
        <v>6.7041255446874919</v>
      </c>
    </row>
    <row r="7316" spans="1:31" x14ac:dyDescent="0.25">
      <c r="A7316">
        <v>2355608</v>
      </c>
      <c r="B7316">
        <v>1</v>
      </c>
      <c r="C7316" t="s">
        <v>80</v>
      </c>
      <c r="D7316" t="s">
        <v>103</v>
      </c>
      <c r="E7316" t="s">
        <v>154</v>
      </c>
      <c r="F7316" t="s">
        <v>2386</v>
      </c>
      <c r="G7316" t="s">
        <v>219</v>
      </c>
      <c r="H7316" t="s">
        <v>151</v>
      </c>
      <c r="I7316" t="s">
        <v>136</v>
      </c>
      <c r="J7316" t="s">
        <v>137</v>
      </c>
      <c r="K7316" t="s">
        <v>138</v>
      </c>
      <c r="L7316" t="s">
        <v>20823</v>
      </c>
      <c r="M7316" t="s">
        <v>20824</v>
      </c>
      <c r="N7316">
        <v>1.0011111109999999</v>
      </c>
      <c r="O7316">
        <v>0</v>
      </c>
      <c r="P7316">
        <v>0</v>
      </c>
      <c r="Q7316">
        <v>0</v>
      </c>
      <c r="R7316">
        <v>8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144.50014271705422</v>
      </c>
      <c r="AA7316">
        <v>0</v>
      </c>
      <c r="AB7316">
        <v>0</v>
      </c>
      <c r="AC7316">
        <v>0</v>
      </c>
      <c r="AD7316">
        <v>0</v>
      </c>
      <c r="AE7316">
        <v>144.50014271705422</v>
      </c>
    </row>
    <row r="7317" spans="1:31" x14ac:dyDescent="0.25">
      <c r="A7317">
        <v>2355610</v>
      </c>
      <c r="B7317">
        <v>1</v>
      </c>
      <c r="C7317" t="s">
        <v>80</v>
      </c>
      <c r="D7317" t="s">
        <v>93</v>
      </c>
      <c r="E7317" t="s">
        <v>166</v>
      </c>
      <c r="F7317" t="s">
        <v>3557</v>
      </c>
      <c r="G7317" t="s">
        <v>142</v>
      </c>
      <c r="H7317" t="s">
        <v>135</v>
      </c>
      <c r="I7317" t="s">
        <v>136</v>
      </c>
      <c r="J7317" t="s">
        <v>137</v>
      </c>
      <c r="K7317" t="s">
        <v>138</v>
      </c>
      <c r="L7317" t="s">
        <v>20825</v>
      </c>
      <c r="M7317" t="s">
        <v>20826</v>
      </c>
      <c r="N7317">
        <v>0.93666666600000004</v>
      </c>
      <c r="O7317">
        <v>3</v>
      </c>
      <c r="P7317">
        <v>4</v>
      </c>
      <c r="Q7317">
        <v>38</v>
      </c>
      <c r="R7317">
        <v>1</v>
      </c>
      <c r="S7317">
        <v>10</v>
      </c>
      <c r="T7317">
        <v>12</v>
      </c>
      <c r="U7317">
        <v>1</v>
      </c>
      <c r="V7317">
        <v>0</v>
      </c>
      <c r="W7317">
        <v>8.0909889102036345</v>
      </c>
      <c r="X7317">
        <v>9.2130470311296442</v>
      </c>
      <c r="Y7317">
        <v>317.90143546963247</v>
      </c>
      <c r="Z7317">
        <v>2.4209610307366809</v>
      </c>
      <c r="AA7317">
        <v>49.514958279776614</v>
      </c>
      <c r="AB7317">
        <v>15.184519769686663</v>
      </c>
      <c r="AC7317">
        <v>17.841255960187496</v>
      </c>
      <c r="AD7317">
        <v>0</v>
      </c>
      <c r="AE7317">
        <v>420.16716645135324</v>
      </c>
    </row>
    <row r="7318" spans="1:31" x14ac:dyDescent="0.25">
      <c r="A7318">
        <v>2355614</v>
      </c>
      <c r="B7318">
        <v>1</v>
      </c>
      <c r="C7318" t="s">
        <v>80</v>
      </c>
      <c r="D7318" t="s">
        <v>101</v>
      </c>
      <c r="E7318" t="s">
        <v>171</v>
      </c>
      <c r="F7318" t="s">
        <v>20827</v>
      </c>
      <c r="G7318" t="s">
        <v>168</v>
      </c>
      <c r="H7318" t="s">
        <v>135</v>
      </c>
      <c r="I7318" t="s">
        <v>136</v>
      </c>
      <c r="J7318" t="s">
        <v>137</v>
      </c>
      <c r="K7318" t="s">
        <v>138</v>
      </c>
      <c r="L7318" t="s">
        <v>20828</v>
      </c>
      <c r="M7318" t="s">
        <v>20829</v>
      </c>
      <c r="N7318">
        <v>1.7877777770000001</v>
      </c>
      <c r="O7318">
        <v>0</v>
      </c>
      <c r="P7318">
        <v>0</v>
      </c>
      <c r="Q7318">
        <v>0</v>
      </c>
      <c r="R7318">
        <v>0</v>
      </c>
      <c r="S7318">
        <v>1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554.08823059057625</v>
      </c>
      <c r="AB7318">
        <v>0</v>
      </c>
      <c r="AC7318">
        <v>0</v>
      </c>
      <c r="AD7318">
        <v>0</v>
      </c>
      <c r="AE7318">
        <v>554.08823059057625</v>
      </c>
    </row>
    <row r="7319" spans="1:31" x14ac:dyDescent="0.25">
      <c r="A7319">
        <v>2355615</v>
      </c>
      <c r="B7319">
        <v>1</v>
      </c>
      <c r="C7319" t="s">
        <v>81</v>
      </c>
      <c r="D7319" t="s">
        <v>127</v>
      </c>
      <c r="E7319" t="s">
        <v>148</v>
      </c>
      <c r="F7319" t="s">
        <v>20830</v>
      </c>
      <c r="G7319" t="s">
        <v>150</v>
      </c>
      <c r="H7319" t="s">
        <v>151</v>
      </c>
      <c r="I7319" t="s">
        <v>136</v>
      </c>
      <c r="J7319" t="s">
        <v>137</v>
      </c>
      <c r="K7319" t="s">
        <v>138</v>
      </c>
      <c r="L7319" t="s">
        <v>20831</v>
      </c>
      <c r="M7319" t="s">
        <v>20832</v>
      </c>
      <c r="N7319">
        <v>0.46583333300000002</v>
      </c>
      <c r="O7319">
        <v>0</v>
      </c>
      <c r="P7319">
        <v>1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3.1144624694552502E-2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3.1144624694552502E-2</v>
      </c>
    </row>
    <row r="7320" spans="1:31" x14ac:dyDescent="0.25">
      <c r="A7320">
        <v>2355616</v>
      </c>
      <c r="B7320">
        <v>1</v>
      </c>
      <c r="C7320" t="s">
        <v>81</v>
      </c>
      <c r="D7320" t="s">
        <v>119</v>
      </c>
      <c r="E7320" t="s">
        <v>225</v>
      </c>
      <c r="F7320" t="s">
        <v>20833</v>
      </c>
      <c r="G7320" t="s">
        <v>2703</v>
      </c>
      <c r="H7320" t="s">
        <v>151</v>
      </c>
      <c r="I7320" t="s">
        <v>136</v>
      </c>
      <c r="J7320" t="s">
        <v>137</v>
      </c>
      <c r="K7320" t="s">
        <v>138</v>
      </c>
      <c r="L7320" t="s">
        <v>20834</v>
      </c>
      <c r="M7320" t="s">
        <v>20835</v>
      </c>
      <c r="N7320">
        <v>3.8088888879999998</v>
      </c>
      <c r="O7320">
        <v>0</v>
      </c>
      <c r="P7320">
        <v>23</v>
      </c>
      <c r="Q7320">
        <v>0</v>
      </c>
      <c r="R7320">
        <v>8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11.559484792640891</v>
      </c>
      <c r="Y7320">
        <v>0</v>
      </c>
      <c r="Z7320">
        <v>71.476856014873448</v>
      </c>
      <c r="AA7320">
        <v>0</v>
      </c>
      <c r="AB7320">
        <v>0</v>
      </c>
      <c r="AC7320">
        <v>0</v>
      </c>
      <c r="AD7320">
        <v>0</v>
      </c>
      <c r="AE7320">
        <v>83.036340807514335</v>
      </c>
    </row>
    <row r="7321" spans="1:31" x14ac:dyDescent="0.25">
      <c r="A7321">
        <v>2355620</v>
      </c>
      <c r="B7321">
        <v>1</v>
      </c>
      <c r="C7321" t="s">
        <v>80</v>
      </c>
      <c r="D7321" t="s">
        <v>82</v>
      </c>
      <c r="E7321" t="s">
        <v>225</v>
      </c>
      <c r="F7321" t="s">
        <v>20836</v>
      </c>
      <c r="G7321" t="s">
        <v>292</v>
      </c>
      <c r="H7321" t="s">
        <v>151</v>
      </c>
      <c r="I7321" t="s">
        <v>136</v>
      </c>
      <c r="J7321" t="s">
        <v>137</v>
      </c>
      <c r="K7321" t="s">
        <v>138</v>
      </c>
      <c r="L7321" t="s">
        <v>20837</v>
      </c>
      <c r="M7321" t="s">
        <v>20838</v>
      </c>
      <c r="N7321">
        <v>4.9338888880000003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1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5.8866585904146111</v>
      </c>
      <c r="AC7321">
        <v>0</v>
      </c>
      <c r="AD7321">
        <v>0</v>
      </c>
      <c r="AE7321">
        <v>5.8866585904146111</v>
      </c>
    </row>
    <row r="7322" spans="1:31" x14ac:dyDescent="0.25">
      <c r="A7322">
        <v>2355621</v>
      </c>
      <c r="B7322">
        <v>1</v>
      </c>
      <c r="C7322" t="s">
        <v>81</v>
      </c>
      <c r="D7322" t="s">
        <v>113</v>
      </c>
      <c r="E7322" t="s">
        <v>225</v>
      </c>
      <c r="F7322" t="s">
        <v>13377</v>
      </c>
      <c r="G7322" t="s">
        <v>219</v>
      </c>
      <c r="H7322" t="s">
        <v>151</v>
      </c>
      <c r="I7322" t="s">
        <v>136</v>
      </c>
      <c r="J7322" t="s">
        <v>137</v>
      </c>
      <c r="K7322" t="s">
        <v>138</v>
      </c>
      <c r="L7322" t="s">
        <v>20839</v>
      </c>
      <c r="M7322" t="s">
        <v>20840</v>
      </c>
      <c r="N7322">
        <v>1.173888888</v>
      </c>
      <c r="O7322">
        <v>0</v>
      </c>
      <c r="P7322">
        <v>8</v>
      </c>
      <c r="Q7322">
        <v>0</v>
      </c>
      <c r="R7322">
        <v>15</v>
      </c>
      <c r="S7322">
        <v>0</v>
      </c>
      <c r="T7322">
        <v>1</v>
      </c>
      <c r="U7322">
        <v>0</v>
      </c>
      <c r="V7322">
        <v>0</v>
      </c>
      <c r="W7322">
        <v>0</v>
      </c>
      <c r="X7322">
        <v>2.7870451395479781</v>
      </c>
      <c r="Y7322">
        <v>0</v>
      </c>
      <c r="Z7322">
        <v>22.284228666235965</v>
      </c>
      <c r="AA7322">
        <v>0</v>
      </c>
      <c r="AB7322">
        <v>2.8675177581456412</v>
      </c>
      <c r="AC7322">
        <v>0</v>
      </c>
      <c r="AD7322">
        <v>0</v>
      </c>
      <c r="AE7322">
        <v>27.938791563929584</v>
      </c>
    </row>
    <row r="7323" spans="1:31" x14ac:dyDescent="0.25">
      <c r="A7323">
        <v>2381163</v>
      </c>
      <c r="B7323">
        <v>1</v>
      </c>
      <c r="C7323" t="s">
        <v>81</v>
      </c>
      <c r="D7323" t="s">
        <v>112</v>
      </c>
      <c r="E7323" t="s">
        <v>166</v>
      </c>
      <c r="F7323" t="s">
        <v>20841</v>
      </c>
      <c r="G7323" t="s">
        <v>168</v>
      </c>
      <c r="H7323" t="s">
        <v>135</v>
      </c>
      <c r="I7323" t="s">
        <v>653</v>
      </c>
      <c r="J7323" t="s">
        <v>137</v>
      </c>
      <c r="K7323" t="s">
        <v>138</v>
      </c>
      <c r="L7323" t="s">
        <v>20842</v>
      </c>
      <c r="M7323" t="s">
        <v>20843</v>
      </c>
      <c r="N7323">
        <v>3.3333333E-2</v>
      </c>
      <c r="O7323">
        <v>0</v>
      </c>
      <c r="P7323">
        <v>9433</v>
      </c>
      <c r="Q7323">
        <v>10</v>
      </c>
      <c r="R7323">
        <v>496</v>
      </c>
      <c r="S7323">
        <v>10</v>
      </c>
      <c r="T7323">
        <v>610</v>
      </c>
      <c r="U7323">
        <v>0</v>
      </c>
      <c r="V7323">
        <v>1</v>
      </c>
      <c r="W7323">
        <v>0</v>
      </c>
      <c r="X7323">
        <v>62.849055134688697</v>
      </c>
      <c r="Y7323">
        <v>0.32118131896015001</v>
      </c>
      <c r="Z7323">
        <v>4.934372678966497</v>
      </c>
      <c r="AA7323">
        <v>5.051492292345201</v>
      </c>
      <c r="AB7323">
        <v>12.469573901856823</v>
      </c>
      <c r="AC7323">
        <v>0</v>
      </c>
      <c r="AD7323">
        <v>1.5331034618833332E-2</v>
      </c>
      <c r="AE7323">
        <v>85.641006361436197</v>
      </c>
    </row>
    <row r="7324" spans="1:31" x14ac:dyDescent="0.25">
      <c r="A7324">
        <v>2355787</v>
      </c>
      <c r="B7324">
        <v>1</v>
      </c>
      <c r="C7324" t="s">
        <v>80</v>
      </c>
      <c r="D7324" t="s">
        <v>87</v>
      </c>
      <c r="E7324" t="s">
        <v>148</v>
      </c>
      <c r="F7324" t="s">
        <v>20844</v>
      </c>
      <c r="G7324" t="s">
        <v>240</v>
      </c>
      <c r="H7324" t="s">
        <v>151</v>
      </c>
      <c r="I7324" t="s">
        <v>136</v>
      </c>
      <c r="J7324" t="s">
        <v>137</v>
      </c>
      <c r="K7324" t="s">
        <v>138</v>
      </c>
      <c r="L7324" t="s">
        <v>20845</v>
      </c>
      <c r="M7324" t="s">
        <v>20846</v>
      </c>
      <c r="N7324">
        <v>1.9880555550000001</v>
      </c>
      <c r="O7324">
        <v>0</v>
      </c>
      <c r="P7324">
        <v>5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4.1221545359394787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4.1221545359394787</v>
      </c>
    </row>
    <row r="7325" spans="1:31" x14ac:dyDescent="0.25">
      <c r="A7325">
        <v>2355956</v>
      </c>
      <c r="B7325">
        <v>1</v>
      </c>
      <c r="C7325" t="s">
        <v>80</v>
      </c>
      <c r="D7325" t="s">
        <v>98</v>
      </c>
      <c r="E7325" t="s">
        <v>148</v>
      </c>
      <c r="F7325" t="s">
        <v>20847</v>
      </c>
      <c r="G7325" t="s">
        <v>160</v>
      </c>
      <c r="H7325" t="s">
        <v>151</v>
      </c>
      <c r="I7325" t="s">
        <v>136</v>
      </c>
      <c r="J7325" t="s">
        <v>137</v>
      </c>
      <c r="K7325" t="s">
        <v>138</v>
      </c>
      <c r="L7325" t="s">
        <v>20848</v>
      </c>
      <c r="M7325" t="s">
        <v>20849</v>
      </c>
      <c r="N7325">
        <v>1.9369444440000001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1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3.3244883401596645</v>
      </c>
      <c r="AC7325">
        <v>0</v>
      </c>
      <c r="AD7325">
        <v>0</v>
      </c>
      <c r="AE7325">
        <v>3.3244883401596645</v>
      </c>
    </row>
    <row r="7326" spans="1:31" x14ac:dyDescent="0.25">
      <c r="A7326">
        <v>2355933</v>
      </c>
      <c r="B7326">
        <v>1</v>
      </c>
      <c r="C7326" t="s">
        <v>81</v>
      </c>
      <c r="D7326" t="s">
        <v>112</v>
      </c>
      <c r="E7326" t="s">
        <v>148</v>
      </c>
      <c r="F7326" t="s">
        <v>20850</v>
      </c>
      <c r="G7326" t="s">
        <v>160</v>
      </c>
      <c r="H7326" t="s">
        <v>151</v>
      </c>
      <c r="I7326" t="s">
        <v>136</v>
      </c>
      <c r="J7326" t="s">
        <v>137</v>
      </c>
      <c r="K7326" t="s">
        <v>138</v>
      </c>
      <c r="L7326" t="s">
        <v>20851</v>
      </c>
      <c r="M7326" t="s">
        <v>20852</v>
      </c>
      <c r="N7326">
        <v>1.3075000000000001</v>
      </c>
      <c r="O7326">
        <v>0</v>
      </c>
      <c r="P7326">
        <v>1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0.45072517099963888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0.45072517099963888</v>
      </c>
    </row>
    <row r="7327" spans="1:31" x14ac:dyDescent="0.25">
      <c r="A7327">
        <v>2355641</v>
      </c>
      <c r="B7327">
        <v>1</v>
      </c>
      <c r="C7327" t="s">
        <v>80</v>
      </c>
      <c r="D7327" t="s">
        <v>83</v>
      </c>
      <c r="E7327" t="s">
        <v>225</v>
      </c>
      <c r="F7327" t="s">
        <v>20853</v>
      </c>
      <c r="G7327" t="s">
        <v>292</v>
      </c>
      <c r="H7327" t="s">
        <v>151</v>
      </c>
      <c r="I7327" t="s">
        <v>136</v>
      </c>
      <c r="J7327" t="s">
        <v>3</v>
      </c>
      <c r="K7327" t="s">
        <v>138</v>
      </c>
      <c r="L7327" t="s">
        <v>20854</v>
      </c>
      <c r="M7327" t="s">
        <v>20855</v>
      </c>
      <c r="N7327">
        <v>4.5583333330000002</v>
      </c>
      <c r="O7327">
        <v>0</v>
      </c>
      <c r="P7327">
        <v>72</v>
      </c>
      <c r="Q7327">
        <v>0</v>
      </c>
      <c r="R7327">
        <v>0</v>
      </c>
      <c r="S7327">
        <v>0</v>
      </c>
      <c r="T7327">
        <v>13</v>
      </c>
      <c r="U7327">
        <v>0</v>
      </c>
      <c r="V7327">
        <v>0</v>
      </c>
      <c r="W7327">
        <v>0</v>
      </c>
      <c r="X7327">
        <v>129.11380427537975</v>
      </c>
      <c r="Y7327">
        <v>0</v>
      </c>
      <c r="Z7327">
        <v>0</v>
      </c>
      <c r="AA7327">
        <v>0</v>
      </c>
      <c r="AB7327">
        <v>109.92233016435405</v>
      </c>
      <c r="AC7327">
        <v>0</v>
      </c>
      <c r="AD7327">
        <v>0</v>
      </c>
      <c r="AE7327">
        <v>239.03613443973381</v>
      </c>
    </row>
    <row r="7328" spans="1:31" x14ac:dyDescent="0.25">
      <c r="A7328">
        <v>2355741</v>
      </c>
      <c r="B7328">
        <v>1</v>
      </c>
      <c r="C7328" t="s">
        <v>80</v>
      </c>
      <c r="D7328" t="s">
        <v>96</v>
      </c>
      <c r="E7328" t="s">
        <v>148</v>
      </c>
      <c r="F7328" t="s">
        <v>20856</v>
      </c>
      <c r="G7328" t="s">
        <v>160</v>
      </c>
      <c r="H7328" t="s">
        <v>151</v>
      </c>
      <c r="I7328" t="s">
        <v>136</v>
      </c>
      <c r="J7328" t="s">
        <v>137</v>
      </c>
      <c r="K7328" t="s">
        <v>138</v>
      </c>
      <c r="L7328" t="s">
        <v>20857</v>
      </c>
      <c r="M7328" t="s">
        <v>20858</v>
      </c>
      <c r="N7328">
        <v>4.6727777770000003</v>
      </c>
      <c r="O7328">
        <v>0</v>
      </c>
      <c r="P7328">
        <v>1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1.2309067145138235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1.2309067145138235</v>
      </c>
    </row>
    <row r="7329" spans="1:31" x14ac:dyDescent="0.25">
      <c r="A7329">
        <v>2355873</v>
      </c>
      <c r="B7329">
        <v>1</v>
      </c>
      <c r="C7329" t="s">
        <v>80</v>
      </c>
      <c r="D7329" t="s">
        <v>86</v>
      </c>
      <c r="E7329" t="s">
        <v>148</v>
      </c>
      <c r="F7329" t="s">
        <v>20859</v>
      </c>
      <c r="G7329" t="s">
        <v>181</v>
      </c>
      <c r="H7329" t="s">
        <v>151</v>
      </c>
      <c r="I7329" t="s">
        <v>136</v>
      </c>
      <c r="J7329" t="s">
        <v>3</v>
      </c>
      <c r="K7329" t="s">
        <v>138</v>
      </c>
      <c r="L7329" t="s">
        <v>20860</v>
      </c>
      <c r="M7329" t="s">
        <v>20861</v>
      </c>
      <c r="N7329">
        <v>1.779722222</v>
      </c>
      <c r="O7329">
        <v>0</v>
      </c>
      <c r="P7329">
        <v>1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0.94853755619444169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0.94853755619444169</v>
      </c>
    </row>
    <row r="7330" spans="1:31" x14ac:dyDescent="0.25">
      <c r="A7330">
        <v>2355827</v>
      </c>
      <c r="B7330">
        <v>1</v>
      </c>
      <c r="C7330" t="s">
        <v>80</v>
      </c>
      <c r="D7330" t="s">
        <v>107</v>
      </c>
      <c r="E7330" t="s">
        <v>225</v>
      </c>
      <c r="F7330" t="s">
        <v>20862</v>
      </c>
      <c r="G7330" t="s">
        <v>177</v>
      </c>
      <c r="H7330" t="s">
        <v>151</v>
      </c>
      <c r="I7330" t="s">
        <v>136</v>
      </c>
      <c r="J7330" t="s">
        <v>137</v>
      </c>
      <c r="K7330" t="s">
        <v>138</v>
      </c>
      <c r="L7330" t="s">
        <v>20863</v>
      </c>
      <c r="M7330" t="s">
        <v>20864</v>
      </c>
      <c r="N7330">
        <v>5.1013888879999998</v>
      </c>
      <c r="O7330">
        <v>0</v>
      </c>
      <c r="P7330">
        <v>103</v>
      </c>
      <c r="Q7330">
        <v>0</v>
      </c>
      <c r="R7330">
        <v>0</v>
      </c>
      <c r="S7330">
        <v>0</v>
      </c>
      <c r="T7330">
        <v>2</v>
      </c>
      <c r="U7330">
        <v>0</v>
      </c>
      <c r="V7330">
        <v>0</v>
      </c>
      <c r="W7330">
        <v>0</v>
      </c>
      <c r="X7330">
        <v>170.04341905385738</v>
      </c>
      <c r="Y7330">
        <v>0</v>
      </c>
      <c r="Z7330">
        <v>0</v>
      </c>
      <c r="AA7330">
        <v>0</v>
      </c>
      <c r="AB7330">
        <v>25.797419265231447</v>
      </c>
      <c r="AC7330">
        <v>0</v>
      </c>
      <c r="AD7330">
        <v>0</v>
      </c>
      <c r="AE7330">
        <v>195.84083831908882</v>
      </c>
    </row>
    <row r="7331" spans="1:31" x14ac:dyDescent="0.25">
      <c r="A7331">
        <v>2356013</v>
      </c>
      <c r="B7331">
        <v>1</v>
      </c>
      <c r="C7331" t="s">
        <v>81</v>
      </c>
      <c r="D7331" t="s">
        <v>114</v>
      </c>
      <c r="E7331" t="s">
        <v>171</v>
      </c>
      <c r="F7331" t="s">
        <v>20865</v>
      </c>
      <c r="G7331" t="s">
        <v>134</v>
      </c>
      <c r="H7331" t="s">
        <v>135</v>
      </c>
      <c r="I7331" t="s">
        <v>136</v>
      </c>
      <c r="J7331" t="s">
        <v>137</v>
      </c>
      <c r="K7331" t="s">
        <v>138</v>
      </c>
      <c r="L7331" t="s">
        <v>20866</v>
      </c>
      <c r="M7331" t="s">
        <v>20867</v>
      </c>
      <c r="N7331">
        <v>0.68777777699999998</v>
      </c>
      <c r="O7331">
        <v>0</v>
      </c>
      <c r="P7331">
        <v>664</v>
      </c>
      <c r="Q7331">
        <v>0</v>
      </c>
      <c r="R7331">
        <v>35</v>
      </c>
      <c r="S7331">
        <v>1</v>
      </c>
      <c r="T7331">
        <v>48</v>
      </c>
      <c r="U7331">
        <v>0</v>
      </c>
      <c r="V7331">
        <v>1</v>
      </c>
      <c r="W7331">
        <v>0</v>
      </c>
      <c r="X7331">
        <v>61.530058582897901</v>
      </c>
      <c r="Y7331">
        <v>0</v>
      </c>
      <c r="Z7331">
        <v>4.0848561903368443</v>
      </c>
      <c r="AA7331">
        <v>1.3200077493590276</v>
      </c>
      <c r="AB7331">
        <v>12.70521595919141</v>
      </c>
      <c r="AC7331">
        <v>0</v>
      </c>
      <c r="AD7331">
        <v>0</v>
      </c>
      <c r="AE7331">
        <v>79.640138481785172</v>
      </c>
    </row>
    <row r="7332" spans="1:31" x14ac:dyDescent="0.25">
      <c r="A7332">
        <v>2355681</v>
      </c>
      <c r="B7332">
        <v>1</v>
      </c>
      <c r="C7332" t="s">
        <v>80</v>
      </c>
      <c r="D7332" t="s">
        <v>97</v>
      </c>
      <c r="E7332" t="s">
        <v>225</v>
      </c>
      <c r="F7332" t="s">
        <v>20868</v>
      </c>
      <c r="G7332" t="s">
        <v>244</v>
      </c>
      <c r="H7332" t="s">
        <v>151</v>
      </c>
      <c r="I7332" t="s">
        <v>136</v>
      </c>
      <c r="J7332" t="s">
        <v>137</v>
      </c>
      <c r="K7332" t="s">
        <v>245</v>
      </c>
      <c r="L7332" t="s">
        <v>20869</v>
      </c>
      <c r="M7332" t="s">
        <v>20870</v>
      </c>
      <c r="N7332">
        <v>8.3213888879999995</v>
      </c>
      <c r="O7332">
        <v>0</v>
      </c>
      <c r="P7332">
        <v>3</v>
      </c>
      <c r="Q7332">
        <v>0</v>
      </c>
      <c r="R7332">
        <v>6</v>
      </c>
      <c r="S7332">
        <v>0</v>
      </c>
      <c r="T7332">
        <v>2</v>
      </c>
      <c r="U7332">
        <v>0</v>
      </c>
      <c r="V7332">
        <v>1</v>
      </c>
      <c r="W7332">
        <v>0</v>
      </c>
      <c r="X7332">
        <v>19.233078325811388</v>
      </c>
      <c r="Y7332">
        <v>0</v>
      </c>
      <c r="Z7332">
        <v>170.57069206588133</v>
      </c>
      <c r="AA7332">
        <v>0</v>
      </c>
      <c r="AB7332">
        <v>63.020943990877626</v>
      </c>
      <c r="AC7332">
        <v>0</v>
      </c>
      <c r="AD7332">
        <v>111.06454179368748</v>
      </c>
      <c r="AE7332">
        <v>363.88925617625785</v>
      </c>
    </row>
    <row r="7333" spans="1:31" x14ac:dyDescent="0.25">
      <c r="A7333">
        <v>2355893</v>
      </c>
      <c r="B7333">
        <v>1</v>
      </c>
      <c r="C7333" t="s">
        <v>80</v>
      </c>
      <c r="D7333" t="s">
        <v>93</v>
      </c>
      <c r="E7333" t="s">
        <v>132</v>
      </c>
      <c r="F7333" t="s">
        <v>20871</v>
      </c>
      <c r="G7333" t="s">
        <v>134</v>
      </c>
      <c r="H7333" t="s">
        <v>135</v>
      </c>
      <c r="I7333" t="s">
        <v>136</v>
      </c>
      <c r="J7333" t="s">
        <v>137</v>
      </c>
      <c r="K7333" t="s">
        <v>138</v>
      </c>
      <c r="L7333" t="s">
        <v>20872</v>
      </c>
      <c r="M7333" t="s">
        <v>20873</v>
      </c>
      <c r="N7333">
        <v>4.2911111110000002</v>
      </c>
      <c r="O7333">
        <v>0</v>
      </c>
      <c r="P7333">
        <v>12</v>
      </c>
      <c r="Q7333">
        <v>0</v>
      </c>
      <c r="R7333">
        <v>12</v>
      </c>
      <c r="S7333">
        <v>0</v>
      </c>
      <c r="T7333">
        <v>6</v>
      </c>
      <c r="U7333">
        <v>0</v>
      </c>
      <c r="V7333">
        <v>0</v>
      </c>
      <c r="W7333">
        <v>0</v>
      </c>
      <c r="X7333">
        <v>29.177403100558436</v>
      </c>
      <c r="Y7333">
        <v>0</v>
      </c>
      <c r="Z7333">
        <v>159.75702212788286</v>
      </c>
      <c r="AA7333">
        <v>0</v>
      </c>
      <c r="AB7333">
        <v>68.607213375777789</v>
      </c>
      <c r="AC7333">
        <v>0</v>
      </c>
      <c r="AD7333">
        <v>0</v>
      </c>
      <c r="AE7333">
        <v>257.54163860421909</v>
      </c>
    </row>
    <row r="7334" spans="1:31" x14ac:dyDescent="0.25">
      <c r="A7334">
        <v>2355870</v>
      </c>
      <c r="B7334">
        <v>1</v>
      </c>
      <c r="C7334" t="s">
        <v>80</v>
      </c>
      <c r="D7334" t="s">
        <v>106</v>
      </c>
      <c r="E7334" t="s">
        <v>225</v>
      </c>
      <c r="F7334" t="s">
        <v>20874</v>
      </c>
      <c r="G7334" t="s">
        <v>219</v>
      </c>
      <c r="H7334" t="s">
        <v>151</v>
      </c>
      <c r="I7334" t="s">
        <v>136</v>
      </c>
      <c r="J7334" t="s">
        <v>137</v>
      </c>
      <c r="K7334" t="s">
        <v>138</v>
      </c>
      <c r="L7334" t="s">
        <v>20875</v>
      </c>
      <c r="M7334" t="s">
        <v>20876</v>
      </c>
      <c r="N7334">
        <v>2.0013888880000001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3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1.4604167279878666</v>
      </c>
      <c r="AC7334">
        <v>0</v>
      </c>
      <c r="AD7334">
        <v>0</v>
      </c>
      <c r="AE7334">
        <v>1.4604167279878666</v>
      </c>
    </row>
    <row r="7335" spans="1:31" x14ac:dyDescent="0.25">
      <c r="A7335">
        <v>2355664</v>
      </c>
      <c r="B7335">
        <v>1</v>
      </c>
      <c r="C7335" t="s">
        <v>80</v>
      </c>
      <c r="D7335" t="s">
        <v>94</v>
      </c>
      <c r="E7335" t="s">
        <v>225</v>
      </c>
      <c r="F7335" t="s">
        <v>20877</v>
      </c>
      <c r="G7335" t="s">
        <v>227</v>
      </c>
      <c r="H7335" t="s">
        <v>151</v>
      </c>
      <c r="I7335" t="s">
        <v>136</v>
      </c>
      <c r="J7335" t="s">
        <v>137</v>
      </c>
      <c r="K7335" t="s">
        <v>138</v>
      </c>
      <c r="L7335" t="s">
        <v>20878</v>
      </c>
      <c r="M7335" t="s">
        <v>20879</v>
      </c>
      <c r="N7335">
        <v>5.278888888</v>
      </c>
      <c r="O7335">
        <v>0</v>
      </c>
      <c r="P7335">
        <v>0</v>
      </c>
      <c r="Q7335">
        <v>0</v>
      </c>
      <c r="R7335">
        <v>1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58.00388754072965</v>
      </c>
      <c r="AA7335">
        <v>0</v>
      </c>
      <c r="AB7335">
        <v>0</v>
      </c>
      <c r="AC7335">
        <v>0</v>
      </c>
      <c r="AD7335">
        <v>0</v>
      </c>
      <c r="AE7335">
        <v>58.00388754072965</v>
      </c>
    </row>
    <row r="7336" spans="1:31" x14ac:dyDescent="0.25">
      <c r="A7336">
        <v>2355807</v>
      </c>
      <c r="B7336">
        <v>1</v>
      </c>
      <c r="C7336" t="s">
        <v>81</v>
      </c>
      <c r="D7336" t="s">
        <v>125</v>
      </c>
      <c r="E7336" t="s">
        <v>132</v>
      </c>
      <c r="F7336" t="s">
        <v>20880</v>
      </c>
      <c r="G7336" t="s">
        <v>134</v>
      </c>
      <c r="H7336" t="s">
        <v>135</v>
      </c>
      <c r="I7336" t="s">
        <v>136</v>
      </c>
      <c r="J7336" t="s">
        <v>137</v>
      </c>
      <c r="K7336" t="s">
        <v>138</v>
      </c>
      <c r="L7336" t="s">
        <v>20881</v>
      </c>
      <c r="M7336" t="s">
        <v>20882</v>
      </c>
      <c r="N7336">
        <v>1.8161111109999999</v>
      </c>
      <c r="O7336">
        <v>0</v>
      </c>
      <c r="P7336">
        <v>148</v>
      </c>
      <c r="Q7336">
        <v>2</v>
      </c>
      <c r="R7336">
        <v>1</v>
      </c>
      <c r="S7336">
        <v>3</v>
      </c>
      <c r="T7336">
        <v>8</v>
      </c>
      <c r="U7336">
        <v>0</v>
      </c>
      <c r="V7336">
        <v>0</v>
      </c>
      <c r="W7336">
        <v>0</v>
      </c>
      <c r="X7336">
        <v>34.736262554918454</v>
      </c>
      <c r="Y7336">
        <v>13.616310205483465</v>
      </c>
      <c r="Z7336">
        <v>0.47978111820692276</v>
      </c>
      <c r="AA7336">
        <v>33.840989109342608</v>
      </c>
      <c r="AB7336">
        <v>7.882870688286963</v>
      </c>
      <c r="AC7336">
        <v>0</v>
      </c>
      <c r="AD7336">
        <v>0</v>
      </c>
      <c r="AE7336">
        <v>90.556213676238414</v>
      </c>
    </row>
    <row r="7337" spans="1:31" x14ac:dyDescent="0.25">
      <c r="A7337">
        <v>2356056</v>
      </c>
      <c r="B7337">
        <v>1</v>
      </c>
      <c r="C7337" t="s">
        <v>80</v>
      </c>
      <c r="D7337" t="s">
        <v>85</v>
      </c>
      <c r="E7337" t="s">
        <v>175</v>
      </c>
      <c r="F7337" t="s">
        <v>4757</v>
      </c>
      <c r="G7337" t="s">
        <v>219</v>
      </c>
      <c r="H7337" t="s">
        <v>151</v>
      </c>
      <c r="I7337" t="s">
        <v>136</v>
      </c>
      <c r="J7337" t="s">
        <v>137</v>
      </c>
      <c r="K7337" t="s">
        <v>138</v>
      </c>
      <c r="L7337" t="s">
        <v>20883</v>
      </c>
      <c r="M7337" t="s">
        <v>20884</v>
      </c>
      <c r="N7337">
        <v>1.099722222</v>
      </c>
      <c r="O7337">
        <v>0</v>
      </c>
      <c r="P7337">
        <v>23</v>
      </c>
      <c r="Q7337">
        <v>0</v>
      </c>
      <c r="R7337">
        <v>0</v>
      </c>
      <c r="S7337">
        <v>0</v>
      </c>
      <c r="T7337">
        <v>7</v>
      </c>
      <c r="U7337">
        <v>0</v>
      </c>
      <c r="V7337">
        <v>0</v>
      </c>
      <c r="W7337">
        <v>0</v>
      </c>
      <c r="X7337">
        <v>5.7822297174998569</v>
      </c>
      <c r="Y7337">
        <v>0</v>
      </c>
      <c r="Z7337">
        <v>0</v>
      </c>
      <c r="AA7337">
        <v>0</v>
      </c>
      <c r="AB7337">
        <v>26.262337364523706</v>
      </c>
      <c r="AC7337">
        <v>0</v>
      </c>
      <c r="AD7337">
        <v>0</v>
      </c>
      <c r="AE7337">
        <v>32.044567082023562</v>
      </c>
    </row>
    <row r="7338" spans="1:31" x14ac:dyDescent="0.25">
      <c r="A7338">
        <v>2355701</v>
      </c>
      <c r="B7338">
        <v>1</v>
      </c>
      <c r="C7338" t="s">
        <v>81</v>
      </c>
      <c r="D7338" t="s">
        <v>128</v>
      </c>
      <c r="E7338" t="s">
        <v>132</v>
      </c>
      <c r="F7338" t="s">
        <v>1346</v>
      </c>
      <c r="G7338" t="s">
        <v>168</v>
      </c>
      <c r="H7338" t="s">
        <v>135</v>
      </c>
      <c r="I7338" t="s">
        <v>136</v>
      </c>
      <c r="J7338" t="s">
        <v>137</v>
      </c>
      <c r="K7338" t="s">
        <v>138</v>
      </c>
      <c r="L7338" t="s">
        <v>20885</v>
      </c>
      <c r="M7338" t="s">
        <v>20886</v>
      </c>
      <c r="N7338">
        <v>1.6358333329999999</v>
      </c>
      <c r="O7338">
        <v>0</v>
      </c>
      <c r="P7338">
        <v>15</v>
      </c>
      <c r="Q7338">
        <v>0</v>
      </c>
      <c r="R7338">
        <v>20</v>
      </c>
      <c r="S7338">
        <v>8</v>
      </c>
      <c r="T7338">
        <v>6</v>
      </c>
      <c r="U7338">
        <v>4</v>
      </c>
      <c r="V7338">
        <v>0</v>
      </c>
      <c r="W7338">
        <v>0</v>
      </c>
      <c r="X7338">
        <v>8.4311986911390679</v>
      </c>
      <c r="Y7338">
        <v>0</v>
      </c>
      <c r="Z7338">
        <v>43.588115814080453</v>
      </c>
      <c r="AA7338">
        <v>516.96901093001509</v>
      </c>
      <c r="AB7338">
        <v>33.074180789972537</v>
      </c>
      <c r="AC7338">
        <v>2552.2345996691542</v>
      </c>
      <c r="AD7338">
        <v>0</v>
      </c>
      <c r="AE7338">
        <v>3154.2971058943613</v>
      </c>
    </row>
    <row r="7339" spans="1:31" x14ac:dyDescent="0.25">
      <c r="A7339">
        <v>2355907</v>
      </c>
      <c r="B7339">
        <v>1</v>
      </c>
      <c r="C7339" t="s">
        <v>80</v>
      </c>
      <c r="D7339" t="s">
        <v>84</v>
      </c>
      <c r="E7339" t="s">
        <v>225</v>
      </c>
      <c r="F7339" t="s">
        <v>20887</v>
      </c>
      <c r="G7339" t="s">
        <v>219</v>
      </c>
      <c r="H7339" t="s">
        <v>151</v>
      </c>
      <c r="I7339" t="s">
        <v>136</v>
      </c>
      <c r="J7339" t="s">
        <v>137</v>
      </c>
      <c r="K7339" t="s">
        <v>138</v>
      </c>
      <c r="L7339" t="s">
        <v>20888</v>
      </c>
      <c r="M7339" t="s">
        <v>20889</v>
      </c>
      <c r="N7339">
        <v>2.7777777769999998</v>
      </c>
      <c r="O7339">
        <v>0</v>
      </c>
      <c r="P7339">
        <v>37</v>
      </c>
      <c r="Q7339">
        <v>0</v>
      </c>
      <c r="R7339">
        <v>0</v>
      </c>
      <c r="S7339">
        <v>0</v>
      </c>
      <c r="T7339">
        <v>1</v>
      </c>
      <c r="U7339">
        <v>0</v>
      </c>
      <c r="V7339">
        <v>0</v>
      </c>
      <c r="W7339">
        <v>0</v>
      </c>
      <c r="X7339">
        <v>41.854435910913764</v>
      </c>
      <c r="Y7339">
        <v>0</v>
      </c>
      <c r="Z7339">
        <v>0</v>
      </c>
      <c r="AA7339">
        <v>0</v>
      </c>
      <c r="AB7339">
        <v>0.96790476642066681</v>
      </c>
      <c r="AC7339">
        <v>0</v>
      </c>
      <c r="AD7339">
        <v>0</v>
      </c>
      <c r="AE7339">
        <v>42.822340677334431</v>
      </c>
    </row>
    <row r="7340" spans="1:31" x14ac:dyDescent="0.25">
      <c r="A7340">
        <v>2355744</v>
      </c>
      <c r="B7340">
        <v>1</v>
      </c>
      <c r="C7340" t="s">
        <v>80</v>
      </c>
      <c r="D7340" t="s">
        <v>88</v>
      </c>
      <c r="E7340" t="s">
        <v>225</v>
      </c>
      <c r="F7340" t="s">
        <v>20890</v>
      </c>
      <c r="G7340" t="s">
        <v>244</v>
      </c>
      <c r="H7340" t="s">
        <v>151</v>
      </c>
      <c r="I7340" t="s">
        <v>136</v>
      </c>
      <c r="J7340" t="s">
        <v>137</v>
      </c>
      <c r="K7340" t="s">
        <v>245</v>
      </c>
      <c r="L7340" t="s">
        <v>20891</v>
      </c>
      <c r="M7340" t="s">
        <v>20892</v>
      </c>
      <c r="N7340">
        <v>0.50249999999999995</v>
      </c>
      <c r="O7340">
        <v>0</v>
      </c>
      <c r="P7340">
        <v>71</v>
      </c>
      <c r="Q7340">
        <v>0</v>
      </c>
      <c r="R7340">
        <v>0</v>
      </c>
      <c r="S7340">
        <v>0</v>
      </c>
      <c r="T7340">
        <v>14</v>
      </c>
      <c r="U7340">
        <v>0</v>
      </c>
      <c r="V7340">
        <v>0</v>
      </c>
      <c r="W7340">
        <v>0</v>
      </c>
      <c r="X7340">
        <v>10.687225515941815</v>
      </c>
      <c r="Y7340">
        <v>0</v>
      </c>
      <c r="Z7340">
        <v>0</v>
      </c>
      <c r="AA7340">
        <v>0</v>
      </c>
      <c r="AB7340">
        <v>11.157336452348719</v>
      </c>
      <c r="AC7340">
        <v>0</v>
      </c>
      <c r="AD7340">
        <v>0</v>
      </c>
      <c r="AE7340">
        <v>21.844561968290535</v>
      </c>
    </row>
    <row r="7341" spans="1:31" x14ac:dyDescent="0.25">
      <c r="A7341">
        <v>2355644</v>
      </c>
      <c r="B7341">
        <v>1</v>
      </c>
      <c r="C7341" t="s">
        <v>80</v>
      </c>
      <c r="D7341" t="s">
        <v>83</v>
      </c>
      <c r="E7341" t="s">
        <v>132</v>
      </c>
      <c r="F7341" t="s">
        <v>20893</v>
      </c>
      <c r="G7341" t="s">
        <v>168</v>
      </c>
      <c r="H7341" t="s">
        <v>135</v>
      </c>
      <c r="I7341" t="s">
        <v>136</v>
      </c>
      <c r="J7341" t="s">
        <v>137</v>
      </c>
      <c r="K7341" t="s">
        <v>138</v>
      </c>
      <c r="L7341" t="s">
        <v>20894</v>
      </c>
      <c r="M7341" t="s">
        <v>20895</v>
      </c>
      <c r="N7341">
        <v>3.28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1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834.08816604302137</v>
      </c>
      <c r="AD7341">
        <v>0</v>
      </c>
      <c r="AE7341">
        <v>834.08816604302137</v>
      </c>
    </row>
    <row r="7342" spans="1:31" x14ac:dyDescent="0.25">
      <c r="A7342">
        <v>2355638</v>
      </c>
      <c r="B7342">
        <v>1</v>
      </c>
      <c r="C7342" t="s">
        <v>81</v>
      </c>
      <c r="D7342" t="s">
        <v>123</v>
      </c>
      <c r="E7342" t="s">
        <v>171</v>
      </c>
      <c r="F7342" t="s">
        <v>8836</v>
      </c>
      <c r="G7342" t="s">
        <v>168</v>
      </c>
      <c r="H7342" t="s">
        <v>135</v>
      </c>
      <c r="I7342" t="s">
        <v>136</v>
      </c>
      <c r="J7342" t="s">
        <v>137</v>
      </c>
      <c r="K7342" t="s">
        <v>138</v>
      </c>
      <c r="L7342" t="s">
        <v>20896</v>
      </c>
      <c r="M7342" t="s">
        <v>20897</v>
      </c>
      <c r="N7342">
        <v>1.0977777769999999</v>
      </c>
      <c r="O7342">
        <v>4</v>
      </c>
      <c r="P7342">
        <v>375</v>
      </c>
      <c r="Q7342">
        <v>300</v>
      </c>
      <c r="R7342">
        <v>301</v>
      </c>
      <c r="S7342">
        <v>27</v>
      </c>
      <c r="T7342">
        <v>66</v>
      </c>
      <c r="U7342">
        <v>1</v>
      </c>
      <c r="V7342">
        <v>0</v>
      </c>
      <c r="W7342">
        <v>10.199889673838758</v>
      </c>
      <c r="X7342">
        <v>108.76354376662974</v>
      </c>
      <c r="Y7342">
        <v>979.61677377817568</v>
      </c>
      <c r="Z7342">
        <v>804.35860666059739</v>
      </c>
      <c r="AA7342">
        <v>39.329436731227247</v>
      </c>
      <c r="AB7342">
        <v>53.355042583381511</v>
      </c>
      <c r="AC7342">
        <v>88.069043532844915</v>
      </c>
      <c r="AD7342">
        <v>0</v>
      </c>
      <c r="AE7342">
        <v>2083.692336726695</v>
      </c>
    </row>
    <row r="7343" spans="1:31" x14ac:dyDescent="0.25">
      <c r="A7343">
        <v>2355784</v>
      </c>
      <c r="B7343">
        <v>1</v>
      </c>
      <c r="C7343" t="s">
        <v>81</v>
      </c>
      <c r="D7343" t="s">
        <v>117</v>
      </c>
      <c r="E7343" t="s">
        <v>148</v>
      </c>
      <c r="F7343" t="s">
        <v>20898</v>
      </c>
      <c r="G7343" t="s">
        <v>150</v>
      </c>
      <c r="H7343" t="s">
        <v>151</v>
      </c>
      <c r="I7343" t="s">
        <v>136</v>
      </c>
      <c r="J7343" t="s">
        <v>137</v>
      </c>
      <c r="K7343" t="s">
        <v>138</v>
      </c>
      <c r="L7343" t="s">
        <v>20899</v>
      </c>
      <c r="M7343" t="s">
        <v>20900</v>
      </c>
      <c r="N7343">
        <v>0.58583333299999996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1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</row>
    <row r="7344" spans="1:31" x14ac:dyDescent="0.25">
      <c r="A7344">
        <v>2355976</v>
      </c>
      <c r="B7344">
        <v>1</v>
      </c>
      <c r="C7344" t="s">
        <v>80</v>
      </c>
      <c r="D7344" t="s">
        <v>108</v>
      </c>
      <c r="E7344" t="s">
        <v>154</v>
      </c>
      <c r="F7344" t="s">
        <v>17777</v>
      </c>
      <c r="G7344" t="s">
        <v>299</v>
      </c>
      <c r="H7344" t="s">
        <v>151</v>
      </c>
      <c r="I7344" t="s">
        <v>136</v>
      </c>
      <c r="J7344" t="s">
        <v>137</v>
      </c>
      <c r="K7344" t="s">
        <v>138</v>
      </c>
      <c r="L7344" t="s">
        <v>20901</v>
      </c>
      <c r="M7344" t="s">
        <v>20902</v>
      </c>
      <c r="N7344">
        <v>0.90472222199999996</v>
      </c>
      <c r="O7344">
        <v>0</v>
      </c>
      <c r="P7344">
        <v>36</v>
      </c>
      <c r="Q7344">
        <v>0</v>
      </c>
      <c r="R7344">
        <v>9</v>
      </c>
      <c r="S7344">
        <v>0</v>
      </c>
      <c r="T7344">
        <v>8</v>
      </c>
      <c r="U7344">
        <v>0</v>
      </c>
      <c r="V7344">
        <v>0</v>
      </c>
      <c r="W7344">
        <v>0</v>
      </c>
      <c r="X7344">
        <v>6.5277730825070659</v>
      </c>
      <c r="Y7344">
        <v>0</v>
      </c>
      <c r="Z7344">
        <v>7.2044821983452305</v>
      </c>
      <c r="AA7344">
        <v>0</v>
      </c>
      <c r="AB7344">
        <v>2.4673128508213447</v>
      </c>
      <c r="AC7344">
        <v>0</v>
      </c>
      <c r="AD7344">
        <v>0</v>
      </c>
      <c r="AE7344">
        <v>16.19956813167364</v>
      </c>
    </row>
    <row r="7345" spans="1:31" x14ac:dyDescent="0.25">
      <c r="A7345">
        <v>2355727</v>
      </c>
      <c r="B7345">
        <v>1</v>
      </c>
      <c r="C7345" t="s">
        <v>81</v>
      </c>
      <c r="D7345" t="s">
        <v>118</v>
      </c>
      <c r="E7345" t="s">
        <v>225</v>
      </c>
      <c r="F7345" t="s">
        <v>20903</v>
      </c>
      <c r="G7345" t="s">
        <v>219</v>
      </c>
      <c r="H7345" t="s">
        <v>151</v>
      </c>
      <c r="I7345" t="s">
        <v>136</v>
      </c>
      <c r="J7345" t="s">
        <v>137</v>
      </c>
      <c r="K7345" t="s">
        <v>138</v>
      </c>
      <c r="L7345" t="s">
        <v>20904</v>
      </c>
      <c r="M7345" t="s">
        <v>20905</v>
      </c>
      <c r="N7345">
        <v>1.166388888</v>
      </c>
      <c r="O7345">
        <v>0</v>
      </c>
      <c r="P7345">
        <v>62</v>
      </c>
      <c r="Q7345">
        <v>0</v>
      </c>
      <c r="R7345">
        <v>0</v>
      </c>
      <c r="S7345">
        <v>0</v>
      </c>
      <c r="T7345">
        <v>3</v>
      </c>
      <c r="U7345">
        <v>0</v>
      </c>
      <c r="V7345">
        <v>0</v>
      </c>
      <c r="W7345">
        <v>0</v>
      </c>
      <c r="X7345">
        <v>18.222652012359948</v>
      </c>
      <c r="Y7345">
        <v>0</v>
      </c>
      <c r="Z7345">
        <v>0</v>
      </c>
      <c r="AA7345">
        <v>0</v>
      </c>
      <c r="AB7345">
        <v>2.0864847908450002</v>
      </c>
      <c r="AC7345">
        <v>0</v>
      </c>
      <c r="AD7345">
        <v>0</v>
      </c>
      <c r="AE7345">
        <v>20.309136803204947</v>
      </c>
    </row>
    <row r="7346" spans="1:31" x14ac:dyDescent="0.25">
      <c r="A7346">
        <v>2355824</v>
      </c>
      <c r="B7346">
        <v>1</v>
      </c>
      <c r="C7346" t="s">
        <v>80</v>
      </c>
      <c r="D7346" t="s">
        <v>105</v>
      </c>
      <c r="E7346" t="s">
        <v>132</v>
      </c>
      <c r="F7346" t="s">
        <v>20906</v>
      </c>
      <c r="G7346" t="s">
        <v>181</v>
      </c>
      <c r="H7346" t="s">
        <v>135</v>
      </c>
      <c r="I7346" t="s">
        <v>136</v>
      </c>
      <c r="J7346" t="s">
        <v>3</v>
      </c>
      <c r="K7346" t="s">
        <v>138</v>
      </c>
      <c r="L7346" t="s">
        <v>20907</v>
      </c>
      <c r="M7346" t="s">
        <v>20908</v>
      </c>
      <c r="N7346">
        <v>1.2197222219999999</v>
      </c>
      <c r="O7346">
        <v>0</v>
      </c>
      <c r="P7346">
        <v>511</v>
      </c>
      <c r="Q7346">
        <v>0</v>
      </c>
      <c r="R7346">
        <v>0</v>
      </c>
      <c r="S7346">
        <v>0</v>
      </c>
      <c r="T7346">
        <v>12</v>
      </c>
      <c r="U7346">
        <v>0</v>
      </c>
      <c r="V7346">
        <v>0</v>
      </c>
      <c r="W7346">
        <v>0</v>
      </c>
      <c r="X7346">
        <v>188.17517452824524</v>
      </c>
      <c r="Y7346">
        <v>0</v>
      </c>
      <c r="Z7346">
        <v>0</v>
      </c>
      <c r="AA7346">
        <v>0</v>
      </c>
      <c r="AB7346">
        <v>23.670088791171782</v>
      </c>
      <c r="AC7346">
        <v>0</v>
      </c>
      <c r="AD7346">
        <v>0</v>
      </c>
      <c r="AE7346">
        <v>211.84526331941703</v>
      </c>
    </row>
    <row r="7347" spans="1:31" x14ac:dyDescent="0.25">
      <c r="A7347">
        <v>2356016</v>
      </c>
      <c r="B7347">
        <v>1</v>
      </c>
      <c r="C7347" t="s">
        <v>80</v>
      </c>
      <c r="D7347" t="s">
        <v>87</v>
      </c>
      <c r="E7347" t="s">
        <v>148</v>
      </c>
      <c r="F7347" t="s">
        <v>20909</v>
      </c>
      <c r="G7347" t="s">
        <v>160</v>
      </c>
      <c r="H7347" t="s">
        <v>151</v>
      </c>
      <c r="I7347" t="s">
        <v>136</v>
      </c>
      <c r="J7347" t="s">
        <v>137</v>
      </c>
      <c r="K7347" t="s">
        <v>138</v>
      </c>
      <c r="L7347" t="s">
        <v>20910</v>
      </c>
      <c r="M7347" t="s">
        <v>20911</v>
      </c>
      <c r="N7347">
        <v>1.2266666660000001</v>
      </c>
      <c r="O7347">
        <v>0</v>
      </c>
      <c r="P7347">
        <v>1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0.18043721836571891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0.18043721836571891</v>
      </c>
    </row>
    <row r="7348" spans="1:31" x14ac:dyDescent="0.25">
      <c r="A7348">
        <v>2355867</v>
      </c>
      <c r="B7348">
        <v>1</v>
      </c>
      <c r="C7348" t="s">
        <v>80</v>
      </c>
      <c r="D7348" t="s">
        <v>90</v>
      </c>
      <c r="E7348" t="s">
        <v>225</v>
      </c>
      <c r="F7348" t="s">
        <v>3961</v>
      </c>
      <c r="G7348" t="s">
        <v>219</v>
      </c>
      <c r="H7348" t="s">
        <v>151</v>
      </c>
      <c r="I7348" t="s">
        <v>136</v>
      </c>
      <c r="J7348" t="s">
        <v>137</v>
      </c>
      <c r="K7348" t="s">
        <v>138</v>
      </c>
      <c r="L7348" t="s">
        <v>20912</v>
      </c>
      <c r="M7348" t="s">
        <v>20913</v>
      </c>
      <c r="N7348">
        <v>1.1347222219999999</v>
      </c>
      <c r="O7348">
        <v>0</v>
      </c>
      <c r="P7348">
        <v>134</v>
      </c>
      <c r="Q7348">
        <v>0</v>
      </c>
      <c r="R7348">
        <v>0</v>
      </c>
      <c r="S7348">
        <v>0</v>
      </c>
      <c r="T7348">
        <v>72</v>
      </c>
      <c r="U7348">
        <v>0</v>
      </c>
      <c r="V7348">
        <v>0</v>
      </c>
      <c r="W7348">
        <v>0</v>
      </c>
      <c r="X7348">
        <v>59.853588351583305</v>
      </c>
      <c r="Y7348">
        <v>0</v>
      </c>
      <c r="Z7348">
        <v>0</v>
      </c>
      <c r="AA7348">
        <v>0</v>
      </c>
      <c r="AB7348">
        <v>191.32418055426058</v>
      </c>
      <c r="AC7348">
        <v>0</v>
      </c>
      <c r="AD7348">
        <v>0</v>
      </c>
      <c r="AE7348">
        <v>251.17776890584389</v>
      </c>
    </row>
    <row r="7349" spans="1:31" x14ac:dyDescent="0.25">
      <c r="A7349">
        <v>2356059</v>
      </c>
      <c r="B7349">
        <v>1</v>
      </c>
      <c r="C7349" t="s">
        <v>81</v>
      </c>
      <c r="D7349" t="s">
        <v>118</v>
      </c>
      <c r="E7349" t="s">
        <v>132</v>
      </c>
      <c r="F7349" t="s">
        <v>20914</v>
      </c>
      <c r="G7349" t="s">
        <v>181</v>
      </c>
      <c r="H7349" t="s">
        <v>135</v>
      </c>
      <c r="I7349" t="s">
        <v>136</v>
      </c>
      <c r="J7349" t="s">
        <v>3</v>
      </c>
      <c r="K7349" t="s">
        <v>138</v>
      </c>
      <c r="L7349" t="s">
        <v>20915</v>
      </c>
      <c r="M7349" t="s">
        <v>20916</v>
      </c>
      <c r="N7349">
        <v>5.2677777770000001</v>
      </c>
      <c r="O7349">
        <v>0</v>
      </c>
      <c r="P7349">
        <v>0</v>
      </c>
      <c r="Q7349">
        <v>15</v>
      </c>
      <c r="R7349">
        <v>0</v>
      </c>
      <c r="S7349">
        <v>5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175.96866421594356</v>
      </c>
      <c r="Z7349">
        <v>0</v>
      </c>
      <c r="AA7349">
        <v>99.377541620291339</v>
      </c>
      <c r="AB7349">
        <v>0</v>
      </c>
      <c r="AC7349">
        <v>0</v>
      </c>
      <c r="AD7349">
        <v>0</v>
      </c>
      <c r="AE7349">
        <v>275.3462058362349</v>
      </c>
    </row>
    <row r="7350" spans="1:31" x14ac:dyDescent="0.25">
      <c r="A7350">
        <v>2355747</v>
      </c>
      <c r="B7350">
        <v>1</v>
      </c>
      <c r="C7350" t="s">
        <v>80</v>
      </c>
      <c r="D7350" t="s">
        <v>83</v>
      </c>
      <c r="E7350" t="s">
        <v>148</v>
      </c>
      <c r="F7350" t="s">
        <v>20917</v>
      </c>
      <c r="G7350" t="s">
        <v>160</v>
      </c>
      <c r="H7350" t="s">
        <v>151</v>
      </c>
      <c r="I7350" t="s">
        <v>136</v>
      </c>
      <c r="J7350" t="s">
        <v>137</v>
      </c>
      <c r="K7350" t="s">
        <v>138</v>
      </c>
      <c r="L7350" t="s">
        <v>20918</v>
      </c>
      <c r="M7350" t="s">
        <v>20919</v>
      </c>
      <c r="N7350">
        <v>1.2780555549999999</v>
      </c>
      <c r="O7350">
        <v>0</v>
      </c>
      <c r="P7350">
        <v>3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0.85638103127914167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0.85638103127914167</v>
      </c>
    </row>
    <row r="7351" spans="1:31" x14ac:dyDescent="0.25">
      <c r="A7351">
        <v>2355704</v>
      </c>
      <c r="B7351">
        <v>1</v>
      </c>
      <c r="C7351" t="s">
        <v>81</v>
      </c>
      <c r="D7351" t="s">
        <v>112</v>
      </c>
      <c r="E7351" t="s">
        <v>166</v>
      </c>
      <c r="F7351" t="s">
        <v>13620</v>
      </c>
      <c r="G7351" t="s">
        <v>244</v>
      </c>
      <c r="H7351" t="s">
        <v>135</v>
      </c>
      <c r="I7351" t="s">
        <v>136</v>
      </c>
      <c r="J7351" t="s">
        <v>137</v>
      </c>
      <c r="K7351" t="s">
        <v>245</v>
      </c>
      <c r="L7351" t="s">
        <v>20920</v>
      </c>
      <c r="M7351" t="s">
        <v>20921</v>
      </c>
      <c r="N7351">
        <v>6.2694444440000003</v>
      </c>
      <c r="O7351">
        <v>0</v>
      </c>
      <c r="P7351">
        <v>886</v>
      </c>
      <c r="Q7351">
        <v>3</v>
      </c>
      <c r="R7351">
        <v>73</v>
      </c>
      <c r="S7351">
        <v>7</v>
      </c>
      <c r="T7351">
        <v>31</v>
      </c>
      <c r="U7351">
        <v>0</v>
      </c>
      <c r="V7351">
        <v>0</v>
      </c>
      <c r="W7351">
        <v>0</v>
      </c>
      <c r="X7351">
        <v>880.6929577077899</v>
      </c>
      <c r="Y7351">
        <v>77.261079589004552</v>
      </c>
      <c r="Z7351">
        <v>282.70037123490249</v>
      </c>
      <c r="AA7351">
        <v>162.2548877895708</v>
      </c>
      <c r="AB7351">
        <v>194.57123236744738</v>
      </c>
      <c r="AC7351">
        <v>0</v>
      </c>
      <c r="AD7351">
        <v>0</v>
      </c>
      <c r="AE7351">
        <v>1597.4805286887151</v>
      </c>
    </row>
    <row r="7352" spans="1:31" x14ac:dyDescent="0.25">
      <c r="A7352">
        <v>2355693</v>
      </c>
      <c r="B7352">
        <v>1</v>
      </c>
      <c r="C7352" t="s">
        <v>80</v>
      </c>
      <c r="D7352" t="s">
        <v>93</v>
      </c>
      <c r="E7352" t="s">
        <v>166</v>
      </c>
      <c r="F7352" t="s">
        <v>20922</v>
      </c>
      <c r="G7352" t="s">
        <v>244</v>
      </c>
      <c r="H7352" t="s">
        <v>135</v>
      </c>
      <c r="I7352" t="s">
        <v>136</v>
      </c>
      <c r="J7352" t="s">
        <v>137</v>
      </c>
      <c r="K7352" t="s">
        <v>245</v>
      </c>
      <c r="L7352" t="s">
        <v>20923</v>
      </c>
      <c r="M7352" t="s">
        <v>20924</v>
      </c>
      <c r="N7352">
        <v>2.1713888880000001</v>
      </c>
      <c r="O7352">
        <v>0</v>
      </c>
      <c r="P7352">
        <v>968</v>
      </c>
      <c r="Q7352">
        <v>0</v>
      </c>
      <c r="R7352">
        <v>11</v>
      </c>
      <c r="S7352">
        <v>1</v>
      </c>
      <c r="T7352">
        <v>139</v>
      </c>
      <c r="U7352">
        <v>0</v>
      </c>
      <c r="V7352">
        <v>0</v>
      </c>
      <c r="W7352">
        <v>0</v>
      </c>
      <c r="X7352">
        <v>455.48204693625047</v>
      </c>
      <c r="Y7352">
        <v>0</v>
      </c>
      <c r="Z7352">
        <v>32.768779165197081</v>
      </c>
      <c r="AA7352">
        <v>17.538475875946066</v>
      </c>
      <c r="AB7352">
        <v>275.14671041727922</v>
      </c>
      <c r="AC7352">
        <v>0</v>
      </c>
      <c r="AD7352">
        <v>0</v>
      </c>
      <c r="AE7352">
        <v>780.93601239467284</v>
      </c>
    </row>
    <row r="7353" spans="1:31" x14ac:dyDescent="0.25">
      <c r="A7353">
        <v>2356025</v>
      </c>
      <c r="B7353">
        <v>1</v>
      </c>
      <c r="C7353" t="s">
        <v>80</v>
      </c>
      <c r="D7353" t="s">
        <v>95</v>
      </c>
      <c r="E7353" t="s">
        <v>148</v>
      </c>
      <c r="F7353" t="s">
        <v>20925</v>
      </c>
      <c r="G7353" t="s">
        <v>240</v>
      </c>
      <c r="H7353" t="s">
        <v>151</v>
      </c>
      <c r="I7353" t="s">
        <v>136</v>
      </c>
      <c r="J7353" t="s">
        <v>137</v>
      </c>
      <c r="K7353" t="s">
        <v>138</v>
      </c>
      <c r="L7353" t="s">
        <v>20926</v>
      </c>
      <c r="M7353" t="s">
        <v>20927</v>
      </c>
      <c r="N7353">
        <v>2.6730555549999999</v>
      </c>
      <c r="O7353">
        <v>0</v>
      </c>
      <c r="P7353">
        <v>4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3.2344890462933007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3.2344890462933007</v>
      </c>
    </row>
    <row r="7354" spans="1:31" x14ac:dyDescent="0.25">
      <c r="A7354">
        <v>2355670</v>
      </c>
      <c r="B7354">
        <v>1</v>
      </c>
      <c r="C7354" t="s">
        <v>81</v>
      </c>
      <c r="D7354" t="s">
        <v>125</v>
      </c>
      <c r="E7354" t="s">
        <v>171</v>
      </c>
      <c r="F7354" t="s">
        <v>20928</v>
      </c>
      <c r="G7354" t="s">
        <v>168</v>
      </c>
      <c r="H7354" t="s">
        <v>135</v>
      </c>
      <c r="I7354" t="s">
        <v>136</v>
      </c>
      <c r="J7354" t="s">
        <v>137</v>
      </c>
      <c r="K7354" t="s">
        <v>138</v>
      </c>
      <c r="L7354" t="s">
        <v>20929</v>
      </c>
      <c r="M7354" t="s">
        <v>20930</v>
      </c>
      <c r="N7354">
        <v>0.97027777699999995</v>
      </c>
      <c r="O7354">
        <v>0</v>
      </c>
      <c r="P7354">
        <v>334</v>
      </c>
      <c r="Q7354">
        <v>2</v>
      </c>
      <c r="R7354">
        <v>3</v>
      </c>
      <c r="S7354">
        <v>3</v>
      </c>
      <c r="T7354">
        <v>16</v>
      </c>
      <c r="U7354">
        <v>0</v>
      </c>
      <c r="V7354">
        <v>0</v>
      </c>
      <c r="W7354">
        <v>0</v>
      </c>
      <c r="X7354">
        <v>35.180725636293424</v>
      </c>
      <c r="Y7354">
        <v>6.7466927165625998</v>
      </c>
      <c r="Z7354">
        <v>0.64176028789213058</v>
      </c>
      <c r="AA7354">
        <v>15.879275730570521</v>
      </c>
      <c r="AB7354">
        <v>4.9190192166917335</v>
      </c>
      <c r="AC7354">
        <v>0</v>
      </c>
      <c r="AD7354">
        <v>0</v>
      </c>
      <c r="AE7354">
        <v>63.367473588010412</v>
      </c>
    </row>
    <row r="7355" spans="1:31" x14ac:dyDescent="0.25">
      <c r="A7355">
        <v>2355647</v>
      </c>
      <c r="B7355">
        <v>1</v>
      </c>
      <c r="C7355" t="s">
        <v>81</v>
      </c>
      <c r="D7355" t="s">
        <v>128</v>
      </c>
      <c r="E7355" t="s">
        <v>132</v>
      </c>
      <c r="F7355" t="s">
        <v>20931</v>
      </c>
      <c r="G7355" t="s">
        <v>134</v>
      </c>
      <c r="H7355" t="s">
        <v>135</v>
      </c>
      <c r="I7355" t="s">
        <v>136</v>
      </c>
      <c r="J7355" t="s">
        <v>137</v>
      </c>
      <c r="K7355" t="s">
        <v>138</v>
      </c>
      <c r="L7355" t="s">
        <v>20932</v>
      </c>
      <c r="M7355" t="s">
        <v>20933</v>
      </c>
      <c r="N7355">
        <v>1.916111111</v>
      </c>
      <c r="O7355">
        <v>0</v>
      </c>
      <c r="P7355">
        <v>17</v>
      </c>
      <c r="Q7355">
        <v>0</v>
      </c>
      <c r="R7355">
        <v>4</v>
      </c>
      <c r="S7355">
        <v>0</v>
      </c>
      <c r="T7355">
        <v>1</v>
      </c>
      <c r="U7355">
        <v>0</v>
      </c>
      <c r="V7355">
        <v>0</v>
      </c>
      <c r="W7355">
        <v>0</v>
      </c>
      <c r="X7355">
        <v>5.8409531953012381</v>
      </c>
      <c r="Y7355">
        <v>0</v>
      </c>
      <c r="Z7355">
        <v>5.6633430511375096</v>
      </c>
      <c r="AA7355">
        <v>0</v>
      </c>
      <c r="AB7355">
        <v>0</v>
      </c>
      <c r="AC7355">
        <v>0</v>
      </c>
      <c r="AD7355">
        <v>0</v>
      </c>
      <c r="AE7355">
        <v>11.504296246438749</v>
      </c>
    </row>
    <row r="7356" spans="1:31" x14ac:dyDescent="0.25">
      <c r="A7356">
        <v>2355624</v>
      </c>
      <c r="B7356">
        <v>1</v>
      </c>
      <c r="C7356" t="s">
        <v>80</v>
      </c>
      <c r="D7356" t="s">
        <v>100</v>
      </c>
      <c r="E7356" t="s">
        <v>320</v>
      </c>
      <c r="F7356" t="s">
        <v>20934</v>
      </c>
      <c r="G7356" t="s">
        <v>816</v>
      </c>
      <c r="H7356" t="s">
        <v>135</v>
      </c>
      <c r="I7356" t="s">
        <v>136</v>
      </c>
      <c r="J7356" t="s">
        <v>137</v>
      </c>
      <c r="K7356" t="s">
        <v>138</v>
      </c>
      <c r="L7356" t="s">
        <v>20935</v>
      </c>
      <c r="M7356" t="s">
        <v>20936</v>
      </c>
      <c r="N7356">
        <v>1.650555555</v>
      </c>
      <c r="O7356">
        <v>0</v>
      </c>
      <c r="P7356">
        <v>25</v>
      </c>
      <c r="Q7356">
        <v>0</v>
      </c>
      <c r="R7356">
        <v>4</v>
      </c>
      <c r="S7356">
        <v>0</v>
      </c>
      <c r="T7356">
        <v>10</v>
      </c>
      <c r="U7356">
        <v>0</v>
      </c>
      <c r="V7356">
        <v>0</v>
      </c>
      <c r="W7356">
        <v>0</v>
      </c>
      <c r="X7356">
        <v>12.85898134229169</v>
      </c>
      <c r="Y7356">
        <v>0</v>
      </c>
      <c r="Z7356">
        <v>1.5714339887832067</v>
      </c>
      <c r="AA7356">
        <v>0</v>
      </c>
      <c r="AB7356">
        <v>10.80752449167953</v>
      </c>
      <c r="AC7356">
        <v>0</v>
      </c>
      <c r="AD7356">
        <v>0</v>
      </c>
      <c r="AE7356">
        <v>25.237939822754427</v>
      </c>
    </row>
    <row r="7357" spans="1:31" x14ac:dyDescent="0.25">
      <c r="A7357">
        <v>2355833</v>
      </c>
      <c r="B7357">
        <v>1</v>
      </c>
      <c r="C7357" t="s">
        <v>80</v>
      </c>
      <c r="D7357" t="s">
        <v>102</v>
      </c>
      <c r="E7357" t="s">
        <v>132</v>
      </c>
      <c r="F7357" t="s">
        <v>6136</v>
      </c>
      <c r="G7357" t="s">
        <v>168</v>
      </c>
      <c r="H7357" t="s">
        <v>135</v>
      </c>
      <c r="I7357" t="s">
        <v>136</v>
      </c>
      <c r="J7357" t="s">
        <v>137</v>
      </c>
      <c r="K7357" t="s">
        <v>138</v>
      </c>
      <c r="L7357" t="s">
        <v>20937</v>
      </c>
      <c r="M7357" t="s">
        <v>20938</v>
      </c>
      <c r="N7357">
        <v>0.234166666</v>
      </c>
      <c r="O7357">
        <v>0</v>
      </c>
      <c r="P7357">
        <v>273</v>
      </c>
      <c r="Q7357">
        <v>0</v>
      </c>
      <c r="R7357">
        <v>13</v>
      </c>
      <c r="S7357">
        <v>1</v>
      </c>
      <c r="T7357">
        <v>17</v>
      </c>
      <c r="U7357">
        <v>0</v>
      </c>
      <c r="V7357">
        <v>0</v>
      </c>
      <c r="W7357">
        <v>0</v>
      </c>
      <c r="X7357">
        <v>23.54511249997925</v>
      </c>
      <c r="Y7357">
        <v>0</v>
      </c>
      <c r="Z7357">
        <v>4.6971898224060809</v>
      </c>
      <c r="AA7357">
        <v>2.792300750505595</v>
      </c>
      <c r="AB7357">
        <v>6.7530716658903742</v>
      </c>
      <c r="AC7357">
        <v>0</v>
      </c>
      <c r="AD7357">
        <v>0</v>
      </c>
      <c r="AE7357">
        <v>37.787674738781305</v>
      </c>
    </row>
    <row r="7358" spans="1:31" x14ac:dyDescent="0.25">
      <c r="A7358">
        <v>2355816</v>
      </c>
      <c r="B7358">
        <v>1</v>
      </c>
      <c r="C7358" t="s">
        <v>81</v>
      </c>
      <c r="D7358" t="s">
        <v>128</v>
      </c>
      <c r="E7358" t="s">
        <v>166</v>
      </c>
      <c r="F7358" t="s">
        <v>20939</v>
      </c>
      <c r="G7358" t="s">
        <v>168</v>
      </c>
      <c r="H7358" t="s">
        <v>135</v>
      </c>
      <c r="I7358" t="s">
        <v>136</v>
      </c>
      <c r="J7358" t="s">
        <v>137</v>
      </c>
      <c r="K7358" t="s">
        <v>138</v>
      </c>
      <c r="L7358" t="s">
        <v>20940</v>
      </c>
      <c r="M7358" t="s">
        <v>20941</v>
      </c>
      <c r="N7358">
        <v>0.13277777700000001</v>
      </c>
      <c r="O7358">
        <v>0</v>
      </c>
      <c r="P7358">
        <v>2443</v>
      </c>
      <c r="Q7358">
        <v>7</v>
      </c>
      <c r="R7358">
        <v>24</v>
      </c>
      <c r="S7358">
        <v>11</v>
      </c>
      <c r="T7358">
        <v>152</v>
      </c>
      <c r="U7358">
        <v>0</v>
      </c>
      <c r="V7358">
        <v>0</v>
      </c>
      <c r="W7358">
        <v>0</v>
      </c>
      <c r="X7358">
        <v>112.28984722832583</v>
      </c>
      <c r="Y7358">
        <v>14.392082580557965</v>
      </c>
      <c r="Z7358">
        <v>2.9093419487796135</v>
      </c>
      <c r="AA7358">
        <v>51.417939844652615</v>
      </c>
      <c r="AB7358">
        <v>41.846120913473364</v>
      </c>
      <c r="AC7358">
        <v>0</v>
      </c>
      <c r="AD7358">
        <v>0</v>
      </c>
      <c r="AE7358">
        <v>222.85533251578937</v>
      </c>
    </row>
    <row r="7359" spans="1:31" x14ac:dyDescent="0.25">
      <c r="A7359">
        <v>2355839</v>
      </c>
      <c r="B7359">
        <v>1</v>
      </c>
      <c r="C7359" t="s">
        <v>80</v>
      </c>
      <c r="D7359" t="s">
        <v>84</v>
      </c>
      <c r="E7359" t="s">
        <v>148</v>
      </c>
      <c r="F7359" t="s">
        <v>20942</v>
      </c>
      <c r="G7359" t="s">
        <v>181</v>
      </c>
      <c r="H7359" t="s">
        <v>151</v>
      </c>
      <c r="I7359" t="s">
        <v>136</v>
      </c>
      <c r="J7359" t="s">
        <v>137</v>
      </c>
      <c r="K7359" t="s">
        <v>138</v>
      </c>
      <c r="L7359" t="s">
        <v>20943</v>
      </c>
      <c r="M7359" t="s">
        <v>20944</v>
      </c>
      <c r="N7359">
        <v>6.7886111109999998</v>
      </c>
      <c r="O7359">
        <v>0</v>
      </c>
      <c r="P7359">
        <v>7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12.798346038284226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12.798346038284226</v>
      </c>
    </row>
    <row r="7360" spans="1:31" x14ac:dyDescent="0.25">
      <c r="A7360">
        <v>2356019</v>
      </c>
      <c r="B7360">
        <v>1</v>
      </c>
      <c r="C7360" t="s">
        <v>80</v>
      </c>
      <c r="D7360" t="s">
        <v>82</v>
      </c>
      <c r="E7360" t="s">
        <v>148</v>
      </c>
      <c r="F7360" t="s">
        <v>20945</v>
      </c>
      <c r="G7360" t="s">
        <v>156</v>
      </c>
      <c r="H7360" t="s">
        <v>151</v>
      </c>
      <c r="I7360" t="s">
        <v>136</v>
      </c>
      <c r="J7360" t="s">
        <v>137</v>
      </c>
      <c r="K7360" t="s">
        <v>138</v>
      </c>
      <c r="L7360" t="s">
        <v>20946</v>
      </c>
      <c r="M7360" t="s">
        <v>20947</v>
      </c>
      <c r="N7360">
        <v>1.721944444</v>
      </c>
      <c r="O7360">
        <v>0</v>
      </c>
      <c r="P7360">
        <v>1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5.6645345830169724E-2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5.6645345830169724E-2</v>
      </c>
    </row>
    <row r="7361" spans="1:31" x14ac:dyDescent="0.25">
      <c r="A7361">
        <v>2356065</v>
      </c>
      <c r="B7361">
        <v>1</v>
      </c>
      <c r="C7361" t="s">
        <v>81</v>
      </c>
      <c r="D7361" t="s">
        <v>128</v>
      </c>
      <c r="E7361" t="s">
        <v>171</v>
      </c>
      <c r="F7361" t="s">
        <v>20948</v>
      </c>
      <c r="G7361" t="s">
        <v>168</v>
      </c>
      <c r="H7361" t="s">
        <v>135</v>
      </c>
      <c r="I7361" t="s">
        <v>136</v>
      </c>
      <c r="J7361" t="s">
        <v>137</v>
      </c>
      <c r="K7361" t="s">
        <v>138</v>
      </c>
      <c r="L7361" t="s">
        <v>20949</v>
      </c>
      <c r="M7361" t="s">
        <v>20950</v>
      </c>
      <c r="N7361">
        <v>0.42472222199999998</v>
      </c>
      <c r="O7361">
        <v>0</v>
      </c>
      <c r="P7361">
        <v>1230</v>
      </c>
      <c r="Q7361">
        <v>4</v>
      </c>
      <c r="R7361">
        <v>2</v>
      </c>
      <c r="S7361">
        <v>10</v>
      </c>
      <c r="T7361">
        <v>89</v>
      </c>
      <c r="U7361">
        <v>1</v>
      </c>
      <c r="V7361">
        <v>0</v>
      </c>
      <c r="W7361">
        <v>0</v>
      </c>
      <c r="X7361">
        <v>67.790485964168028</v>
      </c>
      <c r="Y7361">
        <v>10.887684775829042</v>
      </c>
      <c r="Z7361">
        <v>2.771189237797921</v>
      </c>
      <c r="AA7361">
        <v>7.1150307973433327</v>
      </c>
      <c r="AB7361">
        <v>7.0358668557676998</v>
      </c>
      <c r="AC7361">
        <v>39.117170688419549</v>
      </c>
      <c r="AD7361">
        <v>0</v>
      </c>
      <c r="AE7361">
        <v>134.71742831932556</v>
      </c>
    </row>
    <row r="7362" spans="1:31" x14ac:dyDescent="0.25">
      <c r="A7362">
        <v>2355733</v>
      </c>
      <c r="B7362">
        <v>1</v>
      </c>
      <c r="C7362" t="s">
        <v>80</v>
      </c>
      <c r="D7362" t="s">
        <v>99</v>
      </c>
      <c r="E7362" t="s">
        <v>148</v>
      </c>
      <c r="F7362" t="s">
        <v>20951</v>
      </c>
      <c r="G7362" t="s">
        <v>160</v>
      </c>
      <c r="H7362" t="s">
        <v>151</v>
      </c>
      <c r="I7362" t="s">
        <v>136</v>
      </c>
      <c r="J7362" t="s">
        <v>137</v>
      </c>
      <c r="K7362" t="s">
        <v>138</v>
      </c>
      <c r="L7362" t="s">
        <v>20952</v>
      </c>
      <c r="M7362" t="s">
        <v>20953</v>
      </c>
      <c r="N7362">
        <v>3.031111111</v>
      </c>
      <c r="O7362">
        <v>0</v>
      </c>
      <c r="P7362">
        <v>1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0.64403420099206221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0.64403420099206221</v>
      </c>
    </row>
    <row r="7363" spans="1:31" x14ac:dyDescent="0.25">
      <c r="A7363">
        <v>2356062</v>
      </c>
      <c r="B7363">
        <v>1</v>
      </c>
      <c r="C7363" t="s">
        <v>80</v>
      </c>
      <c r="D7363" t="s">
        <v>100</v>
      </c>
      <c r="E7363" t="s">
        <v>225</v>
      </c>
      <c r="F7363" t="s">
        <v>20954</v>
      </c>
      <c r="G7363" t="s">
        <v>464</v>
      </c>
      <c r="H7363" t="s">
        <v>151</v>
      </c>
      <c r="I7363" t="s">
        <v>136</v>
      </c>
      <c r="J7363" t="s">
        <v>137</v>
      </c>
      <c r="K7363" t="s">
        <v>138</v>
      </c>
      <c r="L7363" t="s">
        <v>20955</v>
      </c>
      <c r="M7363" t="s">
        <v>20956</v>
      </c>
      <c r="N7363">
        <v>0.55472222199999999</v>
      </c>
      <c r="O7363">
        <v>0</v>
      </c>
      <c r="P7363">
        <v>1</v>
      </c>
      <c r="Q7363">
        <v>0</v>
      </c>
      <c r="R7363">
        <v>4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1.2505854095680768</v>
      </c>
      <c r="AA7363">
        <v>0</v>
      </c>
      <c r="AB7363">
        <v>0</v>
      </c>
      <c r="AC7363">
        <v>0</v>
      </c>
      <c r="AD7363">
        <v>0</v>
      </c>
      <c r="AE7363">
        <v>1.2505854095680768</v>
      </c>
    </row>
    <row r="7364" spans="1:31" x14ac:dyDescent="0.25">
      <c r="A7364">
        <v>2355962</v>
      </c>
      <c r="B7364">
        <v>1</v>
      </c>
      <c r="C7364" t="s">
        <v>80</v>
      </c>
      <c r="D7364" t="s">
        <v>85</v>
      </c>
      <c r="E7364" t="s">
        <v>175</v>
      </c>
      <c r="F7364" t="s">
        <v>4757</v>
      </c>
      <c r="G7364" t="s">
        <v>219</v>
      </c>
      <c r="H7364" t="s">
        <v>151</v>
      </c>
      <c r="I7364" t="s">
        <v>136</v>
      </c>
      <c r="J7364" t="s">
        <v>137</v>
      </c>
      <c r="K7364" t="s">
        <v>138</v>
      </c>
      <c r="L7364" t="s">
        <v>20957</v>
      </c>
      <c r="M7364" t="s">
        <v>20958</v>
      </c>
      <c r="N7364">
        <v>3.1405555550000002</v>
      </c>
      <c r="O7364">
        <v>0</v>
      </c>
      <c r="P7364">
        <v>23</v>
      </c>
      <c r="Q7364">
        <v>0</v>
      </c>
      <c r="R7364">
        <v>0</v>
      </c>
      <c r="S7364">
        <v>0</v>
      </c>
      <c r="T7364">
        <v>7</v>
      </c>
      <c r="U7364">
        <v>0</v>
      </c>
      <c r="V7364">
        <v>0</v>
      </c>
      <c r="W7364">
        <v>0</v>
      </c>
      <c r="X7364">
        <v>18.473328929430775</v>
      </c>
      <c r="Y7364">
        <v>0</v>
      </c>
      <c r="Z7364">
        <v>0</v>
      </c>
      <c r="AA7364">
        <v>0</v>
      </c>
      <c r="AB7364">
        <v>95.615950962589096</v>
      </c>
      <c r="AC7364">
        <v>0</v>
      </c>
      <c r="AD7364">
        <v>0</v>
      </c>
      <c r="AE7364">
        <v>114.08927989201987</v>
      </c>
    </row>
    <row r="7365" spans="1:31" x14ac:dyDescent="0.25">
      <c r="A7365">
        <v>2356005</v>
      </c>
      <c r="B7365">
        <v>1</v>
      </c>
      <c r="C7365" t="s">
        <v>80</v>
      </c>
      <c r="D7365" t="s">
        <v>94</v>
      </c>
      <c r="E7365" t="s">
        <v>166</v>
      </c>
      <c r="F7365" t="s">
        <v>20959</v>
      </c>
      <c r="G7365" t="s">
        <v>168</v>
      </c>
      <c r="H7365" t="s">
        <v>135</v>
      </c>
      <c r="I7365" t="s">
        <v>653</v>
      </c>
      <c r="J7365" t="s">
        <v>137</v>
      </c>
      <c r="K7365" t="s">
        <v>138</v>
      </c>
      <c r="L7365" t="s">
        <v>20960</v>
      </c>
      <c r="M7365" t="s">
        <v>20961</v>
      </c>
      <c r="N7365">
        <v>3.0277776999999999E-2</v>
      </c>
      <c r="O7365">
        <v>0</v>
      </c>
      <c r="P7365">
        <v>553</v>
      </c>
      <c r="Q7365">
        <v>0</v>
      </c>
      <c r="R7365">
        <v>32</v>
      </c>
      <c r="S7365">
        <v>1</v>
      </c>
      <c r="T7365">
        <v>55</v>
      </c>
      <c r="U7365">
        <v>0</v>
      </c>
      <c r="V7365">
        <v>0</v>
      </c>
      <c r="W7365">
        <v>0</v>
      </c>
      <c r="X7365">
        <v>5.0609438656460179</v>
      </c>
      <c r="Y7365">
        <v>0</v>
      </c>
      <c r="Z7365">
        <v>2.6736160235512703</v>
      </c>
      <c r="AA7365">
        <v>18.856413184294123</v>
      </c>
      <c r="AB7365">
        <v>1.6655955654591736</v>
      </c>
      <c r="AC7365">
        <v>0</v>
      </c>
      <c r="AD7365">
        <v>0</v>
      </c>
      <c r="AE7365">
        <v>28.256568638950586</v>
      </c>
    </row>
    <row r="7366" spans="1:31" x14ac:dyDescent="0.25">
      <c r="A7366">
        <v>2355856</v>
      </c>
      <c r="B7366">
        <v>1</v>
      </c>
      <c r="C7366" t="s">
        <v>80</v>
      </c>
      <c r="D7366" t="s">
        <v>97</v>
      </c>
      <c r="E7366" t="s">
        <v>175</v>
      </c>
      <c r="F7366" t="s">
        <v>20962</v>
      </c>
      <c r="G7366" t="s">
        <v>284</v>
      </c>
      <c r="H7366" t="s">
        <v>151</v>
      </c>
      <c r="I7366" t="s">
        <v>136</v>
      </c>
      <c r="J7366" t="s">
        <v>137</v>
      </c>
      <c r="K7366" t="s">
        <v>138</v>
      </c>
      <c r="L7366" t="s">
        <v>20963</v>
      </c>
      <c r="M7366" t="s">
        <v>20964</v>
      </c>
      <c r="N7366">
        <v>0.89722222200000001</v>
      </c>
      <c r="O7366">
        <v>0</v>
      </c>
      <c r="P7366">
        <v>5</v>
      </c>
      <c r="Q7366">
        <v>0</v>
      </c>
      <c r="R7366">
        <v>0</v>
      </c>
      <c r="S7366">
        <v>0</v>
      </c>
      <c r="T7366">
        <v>16</v>
      </c>
      <c r="U7366">
        <v>0</v>
      </c>
      <c r="V7366">
        <v>0</v>
      </c>
      <c r="W7366">
        <v>0</v>
      </c>
      <c r="X7366">
        <v>0.78995723411300012</v>
      </c>
      <c r="Y7366">
        <v>0</v>
      </c>
      <c r="Z7366">
        <v>0</v>
      </c>
      <c r="AA7366">
        <v>0</v>
      </c>
      <c r="AB7366">
        <v>40.452624544868279</v>
      </c>
      <c r="AC7366">
        <v>0</v>
      </c>
      <c r="AD7366">
        <v>0</v>
      </c>
      <c r="AE7366">
        <v>41.242581778981275</v>
      </c>
    </row>
    <row r="7367" spans="1:31" x14ac:dyDescent="0.25">
      <c r="A7367">
        <v>2355707</v>
      </c>
      <c r="B7367">
        <v>1</v>
      </c>
      <c r="C7367" t="s">
        <v>80</v>
      </c>
      <c r="D7367" t="s">
        <v>98</v>
      </c>
      <c r="E7367" t="s">
        <v>132</v>
      </c>
      <c r="F7367" t="s">
        <v>20965</v>
      </c>
      <c r="G7367" t="s">
        <v>134</v>
      </c>
      <c r="H7367" t="s">
        <v>135</v>
      </c>
      <c r="I7367" t="s">
        <v>136</v>
      </c>
      <c r="J7367" t="s">
        <v>137</v>
      </c>
      <c r="K7367" t="s">
        <v>138</v>
      </c>
      <c r="L7367" t="s">
        <v>20966</v>
      </c>
      <c r="M7367" t="s">
        <v>20967</v>
      </c>
      <c r="N7367">
        <v>2.0872222219999998</v>
      </c>
      <c r="O7367">
        <v>0</v>
      </c>
      <c r="P7367">
        <v>124</v>
      </c>
      <c r="Q7367">
        <v>0</v>
      </c>
      <c r="R7367">
        <v>11</v>
      </c>
      <c r="S7367">
        <v>0</v>
      </c>
      <c r="T7367">
        <v>41</v>
      </c>
      <c r="U7367">
        <v>0</v>
      </c>
      <c r="V7367">
        <v>0</v>
      </c>
      <c r="W7367">
        <v>0</v>
      </c>
      <c r="X7367">
        <v>104.7780038636876</v>
      </c>
      <c r="Y7367">
        <v>0</v>
      </c>
      <c r="Z7367">
        <v>90.96794976386127</v>
      </c>
      <c r="AA7367">
        <v>0</v>
      </c>
      <c r="AB7367">
        <v>148.74752001520781</v>
      </c>
      <c r="AC7367">
        <v>0</v>
      </c>
      <c r="AD7367">
        <v>0</v>
      </c>
      <c r="AE7367">
        <v>344.49347364275673</v>
      </c>
    </row>
    <row r="7368" spans="1:31" x14ac:dyDescent="0.25">
      <c r="A7368">
        <v>2355750</v>
      </c>
      <c r="B7368">
        <v>1</v>
      </c>
      <c r="C7368" t="s">
        <v>81</v>
      </c>
      <c r="D7368" t="s">
        <v>112</v>
      </c>
      <c r="E7368" t="s">
        <v>148</v>
      </c>
      <c r="F7368" t="s">
        <v>20968</v>
      </c>
      <c r="G7368" t="s">
        <v>150</v>
      </c>
      <c r="H7368" t="s">
        <v>151</v>
      </c>
      <c r="I7368" t="s">
        <v>136</v>
      </c>
      <c r="J7368" t="s">
        <v>137</v>
      </c>
      <c r="K7368" t="s">
        <v>138</v>
      </c>
      <c r="L7368" t="s">
        <v>20969</v>
      </c>
      <c r="M7368" t="s">
        <v>20970</v>
      </c>
      <c r="N7368">
        <v>0.75</v>
      </c>
      <c r="O7368">
        <v>0</v>
      </c>
      <c r="P7368">
        <v>5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0.6360188314845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0.6360188314845</v>
      </c>
    </row>
    <row r="7369" spans="1:31" x14ac:dyDescent="0.25">
      <c r="A7369">
        <v>2355690</v>
      </c>
      <c r="B7369">
        <v>1</v>
      </c>
      <c r="C7369" t="s">
        <v>80</v>
      </c>
      <c r="D7369" t="s">
        <v>93</v>
      </c>
      <c r="E7369" t="s">
        <v>225</v>
      </c>
      <c r="F7369" t="s">
        <v>20971</v>
      </c>
      <c r="G7369" t="s">
        <v>219</v>
      </c>
      <c r="H7369" t="s">
        <v>151</v>
      </c>
      <c r="I7369" t="s">
        <v>136</v>
      </c>
      <c r="J7369" t="s">
        <v>137</v>
      </c>
      <c r="K7369" t="s">
        <v>138</v>
      </c>
      <c r="L7369" t="s">
        <v>20972</v>
      </c>
      <c r="M7369" t="s">
        <v>20973</v>
      </c>
      <c r="N7369">
        <v>2.3066666659999999</v>
      </c>
      <c r="O7369">
        <v>0</v>
      </c>
      <c r="P7369">
        <v>2</v>
      </c>
      <c r="Q7369">
        <v>0</v>
      </c>
      <c r="R7369">
        <v>8</v>
      </c>
      <c r="S7369">
        <v>0</v>
      </c>
      <c r="T7369">
        <v>3</v>
      </c>
      <c r="U7369">
        <v>0</v>
      </c>
      <c r="V7369">
        <v>0</v>
      </c>
      <c r="W7369">
        <v>0</v>
      </c>
      <c r="X7369">
        <v>0.12902686584654169</v>
      </c>
      <c r="Y7369">
        <v>0</v>
      </c>
      <c r="Z7369">
        <v>18.089768573270337</v>
      </c>
      <c r="AA7369">
        <v>0</v>
      </c>
      <c r="AB7369">
        <v>0.89642981565504909</v>
      </c>
      <c r="AC7369">
        <v>0</v>
      </c>
      <c r="AD7369">
        <v>0</v>
      </c>
      <c r="AE7369">
        <v>19.115225254771929</v>
      </c>
    </row>
    <row r="7370" spans="1:31" x14ac:dyDescent="0.25">
      <c r="A7370">
        <v>2355813</v>
      </c>
      <c r="B7370">
        <v>1</v>
      </c>
      <c r="C7370" t="s">
        <v>81</v>
      </c>
      <c r="D7370" t="s">
        <v>128</v>
      </c>
      <c r="E7370" t="s">
        <v>166</v>
      </c>
      <c r="F7370" t="s">
        <v>18566</v>
      </c>
      <c r="G7370" t="s">
        <v>168</v>
      </c>
      <c r="H7370" t="s">
        <v>135</v>
      </c>
      <c r="I7370" t="s">
        <v>136</v>
      </c>
      <c r="J7370" t="s">
        <v>137</v>
      </c>
      <c r="K7370" t="s">
        <v>138</v>
      </c>
      <c r="L7370" t="s">
        <v>20974</v>
      </c>
      <c r="M7370" t="s">
        <v>20975</v>
      </c>
      <c r="N7370">
        <v>0.98555555500000003</v>
      </c>
      <c r="O7370">
        <v>0</v>
      </c>
      <c r="P7370">
        <v>2443</v>
      </c>
      <c r="Q7370">
        <v>0</v>
      </c>
      <c r="R7370">
        <v>23</v>
      </c>
      <c r="S7370">
        <v>2</v>
      </c>
      <c r="T7370">
        <v>148</v>
      </c>
      <c r="U7370">
        <v>0</v>
      </c>
      <c r="V7370">
        <v>0</v>
      </c>
      <c r="W7370">
        <v>0</v>
      </c>
      <c r="X7370">
        <v>837.45449581363175</v>
      </c>
      <c r="Y7370">
        <v>0</v>
      </c>
      <c r="Z7370">
        <v>21.234683279147728</v>
      </c>
      <c r="AA7370">
        <v>43.999240630603524</v>
      </c>
      <c r="AB7370">
        <v>305.93753137666744</v>
      </c>
      <c r="AC7370">
        <v>0</v>
      </c>
      <c r="AD7370">
        <v>0</v>
      </c>
      <c r="AE7370">
        <v>1208.6259511000503</v>
      </c>
    </row>
    <row r="7371" spans="1:31" x14ac:dyDescent="0.25">
      <c r="A7371">
        <v>2355790</v>
      </c>
      <c r="B7371">
        <v>1</v>
      </c>
      <c r="C7371" t="s">
        <v>80</v>
      </c>
      <c r="D7371" t="s">
        <v>103</v>
      </c>
      <c r="E7371" t="s">
        <v>166</v>
      </c>
      <c r="F7371" t="s">
        <v>20976</v>
      </c>
      <c r="G7371" t="s">
        <v>489</v>
      </c>
      <c r="H7371" t="s">
        <v>135</v>
      </c>
      <c r="I7371" t="s">
        <v>136</v>
      </c>
      <c r="J7371" t="s">
        <v>137</v>
      </c>
      <c r="K7371" t="s">
        <v>138</v>
      </c>
      <c r="L7371" t="s">
        <v>20977</v>
      </c>
      <c r="M7371" t="s">
        <v>20978</v>
      </c>
      <c r="N7371">
        <v>1.01</v>
      </c>
      <c r="O7371">
        <v>0</v>
      </c>
      <c r="P7371">
        <v>649</v>
      </c>
      <c r="Q7371">
        <v>11</v>
      </c>
      <c r="R7371">
        <v>32</v>
      </c>
      <c r="S7371">
        <v>10</v>
      </c>
      <c r="T7371">
        <v>74</v>
      </c>
      <c r="U7371">
        <v>3</v>
      </c>
      <c r="V7371">
        <v>0</v>
      </c>
      <c r="W7371">
        <v>0</v>
      </c>
      <c r="X7371">
        <v>289.38418680531942</v>
      </c>
      <c r="Y7371">
        <v>124.08877069574103</v>
      </c>
      <c r="Z7371">
        <v>169.02126708610643</v>
      </c>
      <c r="AA7371">
        <v>80.648188616478322</v>
      </c>
      <c r="AB7371">
        <v>158.05945158143342</v>
      </c>
      <c r="AC7371">
        <v>784.47958492360522</v>
      </c>
      <c r="AD7371">
        <v>0</v>
      </c>
      <c r="AE7371">
        <v>1605.6814497086839</v>
      </c>
    </row>
    <row r="7372" spans="1:31" x14ac:dyDescent="0.25">
      <c r="A7372">
        <v>2355667</v>
      </c>
      <c r="B7372">
        <v>1</v>
      </c>
      <c r="C7372" t="s">
        <v>80</v>
      </c>
      <c r="D7372" t="s">
        <v>106</v>
      </c>
      <c r="E7372" t="s">
        <v>166</v>
      </c>
      <c r="F7372" t="s">
        <v>20979</v>
      </c>
      <c r="G7372" t="s">
        <v>244</v>
      </c>
      <c r="H7372" t="s">
        <v>135</v>
      </c>
      <c r="I7372" t="s">
        <v>136</v>
      </c>
      <c r="J7372" t="s">
        <v>137</v>
      </c>
      <c r="K7372" t="s">
        <v>245</v>
      </c>
      <c r="L7372" t="s">
        <v>20980</v>
      </c>
      <c r="M7372" t="s">
        <v>20981</v>
      </c>
      <c r="N7372">
        <v>2.6152777770000002</v>
      </c>
      <c r="O7372">
        <v>6</v>
      </c>
      <c r="P7372">
        <v>3762</v>
      </c>
      <c r="Q7372">
        <v>0</v>
      </c>
      <c r="R7372">
        <v>1</v>
      </c>
      <c r="S7372">
        <v>18</v>
      </c>
      <c r="T7372">
        <v>1426</v>
      </c>
      <c r="U7372">
        <v>0</v>
      </c>
      <c r="V7372">
        <v>1</v>
      </c>
      <c r="W7372">
        <v>5.8091799937353237</v>
      </c>
      <c r="X7372">
        <v>2763.9835705841438</v>
      </c>
      <c r="Y7372">
        <v>0</v>
      </c>
      <c r="Z7372">
        <v>22.84518415069719</v>
      </c>
      <c r="AA7372">
        <v>204.17709109614435</v>
      </c>
      <c r="AB7372">
        <v>5270.8020477005648</v>
      </c>
      <c r="AC7372">
        <v>0</v>
      </c>
      <c r="AD7372">
        <v>479.72447918977127</v>
      </c>
      <c r="AE7372">
        <v>8747.3415527150573</v>
      </c>
    </row>
    <row r="7373" spans="1:31" x14ac:dyDescent="0.25">
      <c r="A7373">
        <v>2355936</v>
      </c>
      <c r="B7373">
        <v>1</v>
      </c>
      <c r="C7373" t="s">
        <v>80</v>
      </c>
      <c r="D7373" t="s">
        <v>103</v>
      </c>
      <c r="E7373" t="s">
        <v>171</v>
      </c>
      <c r="F7373" t="s">
        <v>20198</v>
      </c>
      <c r="G7373" t="s">
        <v>1930</v>
      </c>
      <c r="H7373" t="s">
        <v>135</v>
      </c>
      <c r="I7373" t="s">
        <v>136</v>
      </c>
      <c r="J7373" t="s">
        <v>137</v>
      </c>
      <c r="K7373" t="s">
        <v>138</v>
      </c>
      <c r="L7373" t="s">
        <v>20982</v>
      </c>
      <c r="M7373" t="s">
        <v>20983</v>
      </c>
      <c r="N7373">
        <v>0.60527777699999996</v>
      </c>
      <c r="O7373">
        <v>1</v>
      </c>
      <c r="P7373">
        <v>986</v>
      </c>
      <c r="Q7373">
        <v>5</v>
      </c>
      <c r="R7373">
        <v>60</v>
      </c>
      <c r="S7373">
        <v>3</v>
      </c>
      <c r="T7373">
        <v>103</v>
      </c>
      <c r="U7373">
        <v>0</v>
      </c>
      <c r="V7373">
        <v>1</v>
      </c>
      <c r="W7373">
        <v>1.2342867887618953</v>
      </c>
      <c r="X7373">
        <v>290.24569756112567</v>
      </c>
      <c r="Y7373">
        <v>33.294912942567436</v>
      </c>
      <c r="Z7373">
        <v>118.85340821561189</v>
      </c>
      <c r="AA7373">
        <v>2.8094443824246795</v>
      </c>
      <c r="AB7373">
        <v>142.61508461124345</v>
      </c>
      <c r="AC7373">
        <v>0</v>
      </c>
      <c r="AD7373">
        <v>29.667921769127489</v>
      </c>
      <c r="AE7373">
        <v>618.72075627086247</v>
      </c>
    </row>
    <row r="7374" spans="1:31" x14ac:dyDescent="0.25">
      <c r="A7374">
        <v>2355627</v>
      </c>
      <c r="B7374">
        <v>1</v>
      </c>
      <c r="C7374" t="s">
        <v>80</v>
      </c>
      <c r="D7374" t="s">
        <v>96</v>
      </c>
      <c r="E7374" t="s">
        <v>148</v>
      </c>
      <c r="F7374" t="s">
        <v>20984</v>
      </c>
      <c r="G7374" t="s">
        <v>160</v>
      </c>
      <c r="H7374" t="s">
        <v>151</v>
      </c>
      <c r="I7374" t="s">
        <v>136</v>
      </c>
      <c r="J7374" t="s">
        <v>137</v>
      </c>
      <c r="K7374" t="s">
        <v>138</v>
      </c>
      <c r="L7374" t="s">
        <v>20985</v>
      </c>
      <c r="M7374" t="s">
        <v>20986</v>
      </c>
      <c r="N7374">
        <v>4.5030555550000004</v>
      </c>
      <c r="O7374">
        <v>0</v>
      </c>
      <c r="P7374">
        <v>2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3.8519527122304065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3.8519527122304065</v>
      </c>
    </row>
    <row r="7375" spans="1:31" x14ac:dyDescent="0.25">
      <c r="A7375">
        <v>2355982</v>
      </c>
      <c r="B7375">
        <v>1</v>
      </c>
      <c r="C7375" t="s">
        <v>80</v>
      </c>
      <c r="D7375" t="s">
        <v>95</v>
      </c>
      <c r="E7375" t="s">
        <v>148</v>
      </c>
      <c r="F7375" t="s">
        <v>20987</v>
      </c>
      <c r="G7375" t="s">
        <v>160</v>
      </c>
      <c r="H7375" t="s">
        <v>151</v>
      </c>
      <c r="I7375" t="s">
        <v>136</v>
      </c>
      <c r="J7375" t="s">
        <v>137</v>
      </c>
      <c r="K7375" t="s">
        <v>138</v>
      </c>
      <c r="L7375" t="s">
        <v>20988</v>
      </c>
      <c r="M7375" t="s">
        <v>20989</v>
      </c>
      <c r="N7375">
        <v>2.8955555550000001</v>
      </c>
      <c r="O7375">
        <v>0</v>
      </c>
      <c r="P7375">
        <v>1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0.43171931926908313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0.43171931926908313</v>
      </c>
    </row>
    <row r="7376" spans="1:31" x14ac:dyDescent="0.25">
      <c r="A7376">
        <v>2356068</v>
      </c>
      <c r="B7376">
        <v>1</v>
      </c>
      <c r="C7376" t="s">
        <v>81</v>
      </c>
      <c r="D7376" t="s">
        <v>118</v>
      </c>
      <c r="E7376" t="s">
        <v>225</v>
      </c>
      <c r="F7376" t="s">
        <v>20990</v>
      </c>
      <c r="G7376" t="s">
        <v>219</v>
      </c>
      <c r="H7376" t="s">
        <v>151</v>
      </c>
      <c r="I7376" t="s">
        <v>136</v>
      </c>
      <c r="J7376" t="s">
        <v>137</v>
      </c>
      <c r="K7376" t="s">
        <v>138</v>
      </c>
      <c r="L7376" t="s">
        <v>20991</v>
      </c>
      <c r="M7376" t="s">
        <v>20992</v>
      </c>
      <c r="N7376">
        <v>1.4980555550000001</v>
      </c>
      <c r="O7376">
        <v>0</v>
      </c>
      <c r="P7376">
        <v>22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8.7413875860351116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8.7413875860351116</v>
      </c>
    </row>
    <row r="7377" spans="1:31" x14ac:dyDescent="0.25">
      <c r="A7377">
        <v>2356022</v>
      </c>
      <c r="B7377">
        <v>1</v>
      </c>
      <c r="C7377" t="s">
        <v>81</v>
      </c>
      <c r="D7377" t="s">
        <v>113</v>
      </c>
      <c r="E7377" t="s">
        <v>132</v>
      </c>
      <c r="F7377" t="s">
        <v>20993</v>
      </c>
      <c r="G7377" t="s">
        <v>168</v>
      </c>
      <c r="H7377" t="s">
        <v>135</v>
      </c>
      <c r="I7377" t="s">
        <v>136</v>
      </c>
      <c r="J7377" t="s">
        <v>137</v>
      </c>
      <c r="K7377" t="s">
        <v>138</v>
      </c>
      <c r="L7377" t="s">
        <v>20994</v>
      </c>
      <c r="M7377" t="s">
        <v>20995</v>
      </c>
      <c r="N7377">
        <v>0.60527777699999996</v>
      </c>
      <c r="O7377">
        <v>0</v>
      </c>
      <c r="P7377">
        <v>383</v>
      </c>
      <c r="Q7377">
        <v>0</v>
      </c>
      <c r="R7377">
        <v>0</v>
      </c>
      <c r="S7377">
        <v>0</v>
      </c>
      <c r="T7377">
        <v>20</v>
      </c>
      <c r="U7377">
        <v>0</v>
      </c>
      <c r="V7377">
        <v>0</v>
      </c>
      <c r="W7377">
        <v>0</v>
      </c>
      <c r="X7377">
        <v>74.741071153185715</v>
      </c>
      <c r="Y7377">
        <v>0</v>
      </c>
      <c r="Z7377">
        <v>0</v>
      </c>
      <c r="AA7377">
        <v>0</v>
      </c>
      <c r="AB7377">
        <v>6.1376316564835509</v>
      </c>
      <c r="AC7377">
        <v>0</v>
      </c>
      <c r="AD7377">
        <v>0</v>
      </c>
      <c r="AE7377">
        <v>80.878702809669264</v>
      </c>
    </row>
    <row r="7378" spans="1:31" x14ac:dyDescent="0.25">
      <c r="A7378">
        <v>2355773</v>
      </c>
      <c r="B7378">
        <v>1</v>
      </c>
      <c r="C7378" t="s">
        <v>80</v>
      </c>
      <c r="D7378" t="s">
        <v>88</v>
      </c>
      <c r="E7378" t="s">
        <v>225</v>
      </c>
      <c r="F7378" t="s">
        <v>20996</v>
      </c>
      <c r="G7378" t="s">
        <v>244</v>
      </c>
      <c r="H7378" t="s">
        <v>151</v>
      </c>
      <c r="I7378" t="s">
        <v>136</v>
      </c>
      <c r="J7378" t="s">
        <v>137</v>
      </c>
      <c r="K7378" t="s">
        <v>245</v>
      </c>
      <c r="L7378" t="s">
        <v>20997</v>
      </c>
      <c r="M7378" t="s">
        <v>20998</v>
      </c>
      <c r="N7378">
        <v>0.76277777700000005</v>
      </c>
      <c r="O7378">
        <v>0</v>
      </c>
      <c r="P7378">
        <v>39</v>
      </c>
      <c r="Q7378">
        <v>0</v>
      </c>
      <c r="R7378">
        <v>0</v>
      </c>
      <c r="S7378">
        <v>0</v>
      </c>
      <c r="T7378">
        <v>6</v>
      </c>
      <c r="U7378">
        <v>0</v>
      </c>
      <c r="V7378">
        <v>1</v>
      </c>
      <c r="W7378">
        <v>0</v>
      </c>
      <c r="X7378">
        <v>12.97060142567635</v>
      </c>
      <c r="Y7378">
        <v>0</v>
      </c>
      <c r="Z7378">
        <v>0</v>
      </c>
      <c r="AA7378">
        <v>0</v>
      </c>
      <c r="AB7378">
        <v>25.644940420446154</v>
      </c>
      <c r="AC7378">
        <v>0</v>
      </c>
      <c r="AD7378">
        <v>2.7138166672065971</v>
      </c>
      <c r="AE7378">
        <v>41.329358513329097</v>
      </c>
    </row>
    <row r="7379" spans="1:31" x14ac:dyDescent="0.25">
      <c r="A7379">
        <v>2355922</v>
      </c>
      <c r="B7379">
        <v>1</v>
      </c>
      <c r="C7379" t="s">
        <v>81</v>
      </c>
      <c r="D7379" t="s">
        <v>119</v>
      </c>
      <c r="E7379" t="s">
        <v>166</v>
      </c>
      <c r="F7379" t="s">
        <v>2019</v>
      </c>
      <c r="G7379" t="s">
        <v>168</v>
      </c>
      <c r="H7379" t="s">
        <v>135</v>
      </c>
      <c r="I7379" t="s">
        <v>136</v>
      </c>
      <c r="J7379" t="s">
        <v>137</v>
      </c>
      <c r="K7379" t="s">
        <v>138</v>
      </c>
      <c r="L7379" t="s">
        <v>20999</v>
      </c>
      <c r="M7379" t="s">
        <v>21000</v>
      </c>
      <c r="N7379">
        <v>0.49527777699999997</v>
      </c>
      <c r="O7379">
        <v>0</v>
      </c>
      <c r="P7379">
        <v>1007</v>
      </c>
      <c r="Q7379">
        <v>18</v>
      </c>
      <c r="R7379">
        <v>241</v>
      </c>
      <c r="S7379">
        <v>3</v>
      </c>
      <c r="T7379">
        <v>64</v>
      </c>
      <c r="U7379">
        <v>0</v>
      </c>
      <c r="V7379">
        <v>0</v>
      </c>
      <c r="W7379">
        <v>0</v>
      </c>
      <c r="X7379">
        <v>137.875509148932</v>
      </c>
      <c r="Y7379">
        <v>62.654141853080183</v>
      </c>
      <c r="Z7379">
        <v>464.45124308140572</v>
      </c>
      <c r="AA7379">
        <v>3.347547748735666</v>
      </c>
      <c r="AB7379">
        <v>23.250222942439578</v>
      </c>
      <c r="AC7379">
        <v>0</v>
      </c>
      <c r="AD7379">
        <v>0</v>
      </c>
      <c r="AE7379">
        <v>691.57866477459311</v>
      </c>
    </row>
    <row r="7380" spans="1:31" x14ac:dyDescent="0.25">
      <c r="A7380">
        <v>2355730</v>
      </c>
      <c r="B7380">
        <v>1</v>
      </c>
      <c r="C7380" t="s">
        <v>80</v>
      </c>
      <c r="D7380" t="s">
        <v>83</v>
      </c>
      <c r="E7380" t="s">
        <v>148</v>
      </c>
      <c r="F7380" t="s">
        <v>21001</v>
      </c>
      <c r="G7380" t="s">
        <v>181</v>
      </c>
      <c r="H7380" t="s">
        <v>151</v>
      </c>
      <c r="I7380" t="s">
        <v>136</v>
      </c>
      <c r="J7380" t="s">
        <v>3</v>
      </c>
      <c r="K7380" t="s">
        <v>138</v>
      </c>
      <c r="L7380" t="s">
        <v>21002</v>
      </c>
      <c r="M7380" t="s">
        <v>21003</v>
      </c>
      <c r="N7380">
        <v>4.3105555549999997</v>
      </c>
      <c r="O7380">
        <v>0</v>
      </c>
      <c r="P7380">
        <v>5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6.9962985332746737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6.9962985332746737</v>
      </c>
    </row>
    <row r="7381" spans="1:31" x14ac:dyDescent="0.25">
      <c r="A7381">
        <v>2355896</v>
      </c>
      <c r="B7381">
        <v>1</v>
      </c>
      <c r="C7381" t="s">
        <v>80</v>
      </c>
      <c r="D7381" t="s">
        <v>83</v>
      </c>
      <c r="E7381" t="s">
        <v>225</v>
      </c>
      <c r="F7381" t="s">
        <v>21004</v>
      </c>
      <c r="G7381" t="s">
        <v>502</v>
      </c>
      <c r="H7381" t="s">
        <v>151</v>
      </c>
      <c r="I7381" t="s">
        <v>136</v>
      </c>
      <c r="J7381" t="s">
        <v>137</v>
      </c>
      <c r="K7381" t="s">
        <v>138</v>
      </c>
      <c r="L7381" t="s">
        <v>21005</v>
      </c>
      <c r="M7381" t="s">
        <v>21006</v>
      </c>
      <c r="N7381">
        <v>1.853888888</v>
      </c>
      <c r="O7381">
        <v>0</v>
      </c>
      <c r="P7381">
        <v>100</v>
      </c>
      <c r="Q7381">
        <v>0</v>
      </c>
      <c r="R7381">
        <v>0</v>
      </c>
      <c r="S7381">
        <v>0</v>
      </c>
      <c r="T7381">
        <v>4</v>
      </c>
      <c r="U7381">
        <v>0</v>
      </c>
      <c r="V7381">
        <v>0</v>
      </c>
      <c r="W7381">
        <v>0</v>
      </c>
      <c r="X7381">
        <v>72.484608721814141</v>
      </c>
      <c r="Y7381">
        <v>0</v>
      </c>
      <c r="Z7381">
        <v>0</v>
      </c>
      <c r="AA7381">
        <v>0</v>
      </c>
      <c r="AB7381">
        <v>4.8305587374145702</v>
      </c>
      <c r="AC7381">
        <v>0</v>
      </c>
      <c r="AD7381">
        <v>0</v>
      </c>
      <c r="AE7381">
        <v>77.315167459228718</v>
      </c>
    </row>
    <row r="7382" spans="1:31" x14ac:dyDescent="0.25">
      <c r="A7382">
        <v>2355939</v>
      </c>
      <c r="B7382">
        <v>1</v>
      </c>
      <c r="C7382" t="s">
        <v>81</v>
      </c>
      <c r="D7382" t="s">
        <v>117</v>
      </c>
      <c r="E7382" t="s">
        <v>166</v>
      </c>
      <c r="F7382" t="s">
        <v>692</v>
      </c>
      <c r="G7382" t="s">
        <v>168</v>
      </c>
      <c r="H7382" t="s">
        <v>135</v>
      </c>
      <c r="I7382" t="s">
        <v>136</v>
      </c>
      <c r="J7382" t="s">
        <v>137</v>
      </c>
      <c r="K7382" t="s">
        <v>138</v>
      </c>
      <c r="L7382" t="s">
        <v>21007</v>
      </c>
      <c r="M7382" t="s">
        <v>21008</v>
      </c>
      <c r="N7382">
        <v>0.106944444</v>
      </c>
      <c r="O7382">
        <v>1</v>
      </c>
      <c r="P7382">
        <v>2403</v>
      </c>
      <c r="Q7382">
        <v>38</v>
      </c>
      <c r="R7382">
        <v>83</v>
      </c>
      <c r="S7382">
        <v>18</v>
      </c>
      <c r="T7382">
        <v>231</v>
      </c>
      <c r="U7382">
        <v>8</v>
      </c>
      <c r="V7382">
        <v>1</v>
      </c>
      <c r="W7382">
        <v>3.6742937872666664E-2</v>
      </c>
      <c r="X7382">
        <v>42.55180724366371</v>
      </c>
      <c r="Y7382">
        <v>38.697427687979314</v>
      </c>
      <c r="Z7382">
        <v>7.9919110990216362</v>
      </c>
      <c r="AA7382">
        <v>9.6092324783618608</v>
      </c>
      <c r="AB7382">
        <v>16.882055457708994</v>
      </c>
      <c r="AC7382">
        <v>80.612526964501598</v>
      </c>
      <c r="AD7382">
        <v>0.36324760967109998</v>
      </c>
      <c r="AE7382">
        <v>196.74495147878088</v>
      </c>
    </row>
    <row r="7383" spans="1:31" x14ac:dyDescent="0.25">
      <c r="A7383">
        <v>2355916</v>
      </c>
      <c r="B7383">
        <v>1</v>
      </c>
      <c r="C7383" t="s">
        <v>80</v>
      </c>
      <c r="D7383" t="s">
        <v>82</v>
      </c>
      <c r="E7383" t="s">
        <v>148</v>
      </c>
      <c r="F7383" t="s">
        <v>21009</v>
      </c>
      <c r="G7383" t="s">
        <v>150</v>
      </c>
      <c r="H7383" t="s">
        <v>151</v>
      </c>
      <c r="I7383" t="s">
        <v>136</v>
      </c>
      <c r="J7383" t="s">
        <v>137</v>
      </c>
      <c r="K7383" t="s">
        <v>138</v>
      </c>
      <c r="L7383" t="s">
        <v>21010</v>
      </c>
      <c r="M7383" t="s">
        <v>21011</v>
      </c>
      <c r="N7383">
        <v>1.8186111110000001</v>
      </c>
      <c r="O7383">
        <v>0</v>
      </c>
      <c r="P7383">
        <v>1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0.30126192361314086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0.30126192361314086</v>
      </c>
    </row>
    <row r="7384" spans="1:31" x14ac:dyDescent="0.25">
      <c r="A7384">
        <v>2355959</v>
      </c>
      <c r="B7384">
        <v>1</v>
      </c>
      <c r="C7384" t="s">
        <v>81</v>
      </c>
      <c r="D7384" t="s">
        <v>112</v>
      </c>
      <c r="E7384" t="s">
        <v>171</v>
      </c>
      <c r="F7384" t="s">
        <v>21012</v>
      </c>
      <c r="G7384" t="s">
        <v>168</v>
      </c>
      <c r="H7384" t="s">
        <v>135</v>
      </c>
      <c r="I7384" t="s">
        <v>136</v>
      </c>
      <c r="J7384" t="s">
        <v>137</v>
      </c>
      <c r="K7384" t="s">
        <v>138</v>
      </c>
      <c r="L7384" t="s">
        <v>21013</v>
      </c>
      <c r="M7384" t="s">
        <v>21014</v>
      </c>
      <c r="N7384">
        <v>1.4797222219999999</v>
      </c>
      <c r="O7384">
        <v>0</v>
      </c>
      <c r="P7384">
        <v>11</v>
      </c>
      <c r="Q7384">
        <v>0</v>
      </c>
      <c r="R7384">
        <v>81</v>
      </c>
      <c r="S7384">
        <v>2</v>
      </c>
      <c r="T7384">
        <v>1</v>
      </c>
      <c r="U7384">
        <v>0</v>
      </c>
      <c r="V7384">
        <v>0</v>
      </c>
      <c r="W7384">
        <v>0</v>
      </c>
      <c r="X7384">
        <v>2.6731814608942228</v>
      </c>
      <c r="Y7384">
        <v>0</v>
      </c>
      <c r="Z7384">
        <v>62.406792479998956</v>
      </c>
      <c r="AA7384">
        <v>41.582360754809343</v>
      </c>
      <c r="AB7384">
        <v>3.1361414012666247</v>
      </c>
      <c r="AC7384">
        <v>0</v>
      </c>
      <c r="AD7384">
        <v>0</v>
      </c>
      <c r="AE7384">
        <v>109.79847609696915</v>
      </c>
    </row>
    <row r="7385" spans="1:31" x14ac:dyDescent="0.25">
      <c r="A7385">
        <v>2355796</v>
      </c>
      <c r="B7385">
        <v>1</v>
      </c>
      <c r="C7385" t="s">
        <v>80</v>
      </c>
      <c r="D7385" t="s">
        <v>84</v>
      </c>
      <c r="E7385" t="s">
        <v>225</v>
      </c>
      <c r="F7385" t="s">
        <v>21015</v>
      </c>
      <c r="G7385" t="s">
        <v>219</v>
      </c>
      <c r="H7385" t="s">
        <v>151</v>
      </c>
      <c r="I7385" t="s">
        <v>136</v>
      </c>
      <c r="J7385" t="s">
        <v>137</v>
      </c>
      <c r="K7385" t="s">
        <v>138</v>
      </c>
      <c r="L7385" t="s">
        <v>21016</v>
      </c>
      <c r="M7385" t="s">
        <v>21017</v>
      </c>
      <c r="N7385">
        <v>1.8941666660000001</v>
      </c>
      <c r="O7385">
        <v>0</v>
      </c>
      <c r="P7385">
        <v>83</v>
      </c>
      <c r="Q7385">
        <v>0</v>
      </c>
      <c r="R7385">
        <v>0</v>
      </c>
      <c r="S7385">
        <v>0</v>
      </c>
      <c r="T7385">
        <v>32</v>
      </c>
      <c r="U7385">
        <v>0</v>
      </c>
      <c r="V7385">
        <v>0</v>
      </c>
      <c r="W7385">
        <v>0</v>
      </c>
      <c r="X7385">
        <v>59.55488723543575</v>
      </c>
      <c r="Y7385">
        <v>0</v>
      </c>
      <c r="Z7385">
        <v>0</v>
      </c>
      <c r="AA7385">
        <v>0</v>
      </c>
      <c r="AB7385">
        <v>193.42873686948161</v>
      </c>
      <c r="AC7385">
        <v>0</v>
      </c>
      <c r="AD7385">
        <v>0</v>
      </c>
      <c r="AE7385">
        <v>252.98362410491737</v>
      </c>
    </row>
    <row r="7386" spans="1:31" x14ac:dyDescent="0.25">
      <c r="A7386">
        <v>2355753</v>
      </c>
      <c r="B7386">
        <v>1</v>
      </c>
      <c r="C7386" t="s">
        <v>81</v>
      </c>
      <c r="D7386" t="s">
        <v>123</v>
      </c>
      <c r="E7386" t="s">
        <v>225</v>
      </c>
      <c r="F7386" t="s">
        <v>21018</v>
      </c>
      <c r="G7386" t="s">
        <v>219</v>
      </c>
      <c r="H7386" t="s">
        <v>151</v>
      </c>
      <c r="I7386" t="s">
        <v>136</v>
      </c>
      <c r="J7386" t="s">
        <v>137</v>
      </c>
      <c r="K7386" t="s">
        <v>138</v>
      </c>
      <c r="L7386" t="s">
        <v>21019</v>
      </c>
      <c r="M7386" t="s">
        <v>21020</v>
      </c>
      <c r="N7386">
        <v>0.85277777700000001</v>
      </c>
      <c r="O7386">
        <v>0</v>
      </c>
      <c r="P7386">
        <v>77</v>
      </c>
      <c r="Q7386">
        <v>0</v>
      </c>
      <c r="R7386">
        <v>0</v>
      </c>
      <c r="S7386">
        <v>0</v>
      </c>
      <c r="T7386">
        <v>5</v>
      </c>
      <c r="U7386">
        <v>0</v>
      </c>
      <c r="V7386">
        <v>0</v>
      </c>
      <c r="W7386">
        <v>0</v>
      </c>
      <c r="X7386">
        <v>24.96441010426371</v>
      </c>
      <c r="Y7386">
        <v>0</v>
      </c>
      <c r="Z7386">
        <v>0</v>
      </c>
      <c r="AA7386">
        <v>0</v>
      </c>
      <c r="AB7386">
        <v>10.060363697243453</v>
      </c>
      <c r="AC7386">
        <v>0</v>
      </c>
      <c r="AD7386">
        <v>0</v>
      </c>
      <c r="AE7386">
        <v>35.024773801507166</v>
      </c>
    </row>
    <row r="7387" spans="1:31" x14ac:dyDescent="0.25">
      <c r="A7387">
        <v>2355908</v>
      </c>
      <c r="B7387">
        <v>1</v>
      </c>
      <c r="C7387" t="s">
        <v>81</v>
      </c>
      <c r="D7387" t="s">
        <v>122</v>
      </c>
      <c r="E7387" t="s">
        <v>132</v>
      </c>
      <c r="F7387" t="s">
        <v>21021</v>
      </c>
      <c r="G7387" t="s">
        <v>134</v>
      </c>
      <c r="H7387" t="s">
        <v>135</v>
      </c>
      <c r="I7387" t="s">
        <v>136</v>
      </c>
      <c r="J7387" t="s">
        <v>137</v>
      </c>
      <c r="K7387" t="s">
        <v>138</v>
      </c>
      <c r="L7387" t="s">
        <v>21022</v>
      </c>
      <c r="M7387" t="s">
        <v>21023</v>
      </c>
      <c r="N7387">
        <v>1.2866666659999999</v>
      </c>
      <c r="O7387">
        <v>0</v>
      </c>
      <c r="P7387">
        <v>66</v>
      </c>
      <c r="Q7387">
        <v>0</v>
      </c>
      <c r="R7387">
        <v>0</v>
      </c>
      <c r="S7387">
        <v>0</v>
      </c>
      <c r="T7387">
        <v>3</v>
      </c>
      <c r="U7387">
        <v>0</v>
      </c>
      <c r="V7387">
        <v>0</v>
      </c>
      <c r="W7387">
        <v>0</v>
      </c>
      <c r="X7387">
        <v>17.104534433752633</v>
      </c>
      <c r="Y7387">
        <v>0</v>
      </c>
      <c r="Z7387">
        <v>0</v>
      </c>
      <c r="AA7387">
        <v>0</v>
      </c>
      <c r="AB7387">
        <v>0.57336020832974888</v>
      </c>
      <c r="AC7387">
        <v>0</v>
      </c>
      <c r="AD7387">
        <v>0</v>
      </c>
      <c r="AE7387">
        <v>17.677894642082382</v>
      </c>
    </row>
    <row r="7388" spans="1:31" x14ac:dyDescent="0.25">
      <c r="A7388">
        <v>2355885</v>
      </c>
      <c r="B7388">
        <v>1</v>
      </c>
      <c r="C7388" t="s">
        <v>80</v>
      </c>
      <c r="D7388" t="s">
        <v>93</v>
      </c>
      <c r="E7388" t="s">
        <v>132</v>
      </c>
      <c r="F7388" t="s">
        <v>21024</v>
      </c>
      <c r="G7388" t="s">
        <v>134</v>
      </c>
      <c r="H7388" t="s">
        <v>135</v>
      </c>
      <c r="I7388" t="s">
        <v>136</v>
      </c>
      <c r="J7388" t="s">
        <v>137</v>
      </c>
      <c r="K7388" t="s">
        <v>138</v>
      </c>
      <c r="L7388" t="s">
        <v>21025</v>
      </c>
      <c r="M7388" t="s">
        <v>21026</v>
      </c>
      <c r="N7388">
        <v>3.011111111</v>
      </c>
      <c r="O7388">
        <v>0</v>
      </c>
      <c r="P7388">
        <v>0</v>
      </c>
      <c r="Q7388">
        <v>0</v>
      </c>
      <c r="R7388">
        <v>14</v>
      </c>
      <c r="S7388">
        <v>0</v>
      </c>
      <c r="T7388">
        <v>1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96.147147980326025</v>
      </c>
      <c r="AA7388">
        <v>0</v>
      </c>
      <c r="AB7388">
        <v>7.4360648746884177</v>
      </c>
      <c r="AC7388">
        <v>0</v>
      </c>
      <c r="AD7388">
        <v>0</v>
      </c>
      <c r="AE7388">
        <v>103.58321285501444</v>
      </c>
    </row>
    <row r="7389" spans="1:31" x14ac:dyDescent="0.25">
      <c r="A7389">
        <v>2355739</v>
      </c>
      <c r="B7389">
        <v>1</v>
      </c>
      <c r="C7389" t="s">
        <v>80</v>
      </c>
      <c r="D7389" t="s">
        <v>93</v>
      </c>
      <c r="E7389" t="s">
        <v>225</v>
      </c>
      <c r="F7389" t="s">
        <v>21027</v>
      </c>
      <c r="G7389" t="s">
        <v>219</v>
      </c>
      <c r="H7389" t="s">
        <v>151</v>
      </c>
      <c r="I7389" t="s">
        <v>136</v>
      </c>
      <c r="J7389" t="s">
        <v>137</v>
      </c>
      <c r="K7389" t="s">
        <v>138</v>
      </c>
      <c r="L7389" t="s">
        <v>21028</v>
      </c>
      <c r="M7389" t="s">
        <v>21029</v>
      </c>
      <c r="N7389">
        <v>5.9552777770000001</v>
      </c>
      <c r="O7389">
        <v>0</v>
      </c>
      <c r="P7389">
        <v>3</v>
      </c>
      <c r="Q7389">
        <v>0</v>
      </c>
      <c r="R7389">
        <v>1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1.861072463743995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1.861072463743995</v>
      </c>
    </row>
    <row r="7390" spans="1:31" x14ac:dyDescent="0.25">
      <c r="A7390">
        <v>2356031</v>
      </c>
      <c r="B7390">
        <v>1</v>
      </c>
      <c r="C7390" t="s">
        <v>80</v>
      </c>
      <c r="D7390" t="s">
        <v>90</v>
      </c>
      <c r="E7390" t="s">
        <v>154</v>
      </c>
      <c r="F7390" t="s">
        <v>21030</v>
      </c>
      <c r="G7390" t="s">
        <v>1306</v>
      </c>
      <c r="H7390" t="s">
        <v>151</v>
      </c>
      <c r="I7390" t="s">
        <v>136</v>
      </c>
      <c r="J7390" t="s">
        <v>137</v>
      </c>
      <c r="K7390" t="s">
        <v>138</v>
      </c>
      <c r="L7390" t="s">
        <v>21031</v>
      </c>
      <c r="M7390" t="s">
        <v>21032</v>
      </c>
      <c r="N7390">
        <v>1.1950000000000001</v>
      </c>
      <c r="O7390">
        <v>0</v>
      </c>
      <c r="P7390">
        <v>754</v>
      </c>
      <c r="Q7390">
        <v>0</v>
      </c>
      <c r="R7390">
        <v>0</v>
      </c>
      <c r="S7390">
        <v>1</v>
      </c>
      <c r="T7390">
        <v>88</v>
      </c>
      <c r="U7390">
        <v>0</v>
      </c>
      <c r="V7390">
        <v>1</v>
      </c>
      <c r="W7390">
        <v>0</v>
      </c>
      <c r="X7390">
        <v>383.5531770894807</v>
      </c>
      <c r="Y7390">
        <v>0</v>
      </c>
      <c r="Z7390">
        <v>0</v>
      </c>
      <c r="AA7390">
        <v>34.299973065866922</v>
      </c>
      <c r="AB7390">
        <v>131.24764058291308</v>
      </c>
      <c r="AC7390">
        <v>0</v>
      </c>
      <c r="AD7390">
        <v>6.3000150159002946</v>
      </c>
      <c r="AE7390">
        <v>555.40080575416096</v>
      </c>
    </row>
    <row r="7391" spans="1:31" x14ac:dyDescent="0.25">
      <c r="A7391">
        <v>2355676</v>
      </c>
      <c r="B7391">
        <v>1</v>
      </c>
      <c r="C7391" t="s">
        <v>80</v>
      </c>
      <c r="D7391" t="s">
        <v>98</v>
      </c>
      <c r="E7391" t="s">
        <v>171</v>
      </c>
      <c r="F7391" t="s">
        <v>21033</v>
      </c>
      <c r="G7391" t="s">
        <v>244</v>
      </c>
      <c r="H7391" t="s">
        <v>135</v>
      </c>
      <c r="I7391" t="s">
        <v>136</v>
      </c>
      <c r="J7391" t="s">
        <v>137</v>
      </c>
      <c r="K7391" t="s">
        <v>245</v>
      </c>
      <c r="L7391" t="s">
        <v>21034</v>
      </c>
      <c r="M7391" t="s">
        <v>21035</v>
      </c>
      <c r="N7391">
        <v>8.1416666660000008</v>
      </c>
      <c r="O7391">
        <v>0</v>
      </c>
      <c r="P7391">
        <v>424</v>
      </c>
      <c r="Q7391">
        <v>1</v>
      </c>
      <c r="R7391">
        <v>118</v>
      </c>
      <c r="S7391">
        <v>1</v>
      </c>
      <c r="T7391">
        <v>250</v>
      </c>
      <c r="U7391">
        <v>0</v>
      </c>
      <c r="V7391">
        <v>0</v>
      </c>
      <c r="W7391">
        <v>0</v>
      </c>
      <c r="X7391">
        <v>754.89136051330934</v>
      </c>
      <c r="Y7391">
        <v>42.040477377576799</v>
      </c>
      <c r="Z7391">
        <v>494.47815486335185</v>
      </c>
      <c r="AA7391">
        <v>73.590638852842488</v>
      </c>
      <c r="AB7391">
        <v>1068.9830644237184</v>
      </c>
      <c r="AC7391">
        <v>0</v>
      </c>
      <c r="AD7391">
        <v>0</v>
      </c>
      <c r="AE7391">
        <v>2433.9836960307985</v>
      </c>
    </row>
    <row r="7392" spans="1:31" x14ac:dyDescent="0.25">
      <c r="A7392">
        <v>2355722</v>
      </c>
      <c r="B7392">
        <v>1</v>
      </c>
      <c r="C7392" t="s">
        <v>80</v>
      </c>
      <c r="D7392" t="s">
        <v>96</v>
      </c>
      <c r="E7392" t="s">
        <v>225</v>
      </c>
      <c r="F7392" t="s">
        <v>21036</v>
      </c>
      <c r="G7392" t="s">
        <v>227</v>
      </c>
      <c r="H7392" t="s">
        <v>151</v>
      </c>
      <c r="I7392" t="s">
        <v>136</v>
      </c>
      <c r="J7392" t="s">
        <v>137</v>
      </c>
      <c r="K7392" t="s">
        <v>138</v>
      </c>
      <c r="L7392" t="s">
        <v>21037</v>
      </c>
      <c r="M7392" t="s">
        <v>21038</v>
      </c>
      <c r="N7392">
        <v>2.0933333329999999</v>
      </c>
      <c r="O7392">
        <v>0</v>
      </c>
      <c r="P7392">
        <v>13</v>
      </c>
      <c r="Q7392">
        <v>0</v>
      </c>
      <c r="R7392">
        <v>8</v>
      </c>
      <c r="S7392">
        <v>0</v>
      </c>
      <c r="T7392">
        <v>5</v>
      </c>
      <c r="U7392">
        <v>0</v>
      </c>
      <c r="V7392">
        <v>0</v>
      </c>
      <c r="W7392">
        <v>0</v>
      </c>
      <c r="X7392">
        <v>19.48876457574659</v>
      </c>
      <c r="Y7392">
        <v>0</v>
      </c>
      <c r="Z7392">
        <v>2.5767172549579827</v>
      </c>
      <c r="AA7392">
        <v>0</v>
      </c>
      <c r="AB7392">
        <v>145.77515115384207</v>
      </c>
      <c r="AC7392">
        <v>0</v>
      </c>
      <c r="AD7392">
        <v>0</v>
      </c>
      <c r="AE7392">
        <v>167.84063298454666</v>
      </c>
    </row>
    <row r="7393" spans="1:31" x14ac:dyDescent="0.25">
      <c r="A7393">
        <v>2355779</v>
      </c>
      <c r="B7393">
        <v>1</v>
      </c>
      <c r="C7393" t="s">
        <v>80</v>
      </c>
      <c r="D7393" t="s">
        <v>83</v>
      </c>
      <c r="E7393" t="s">
        <v>148</v>
      </c>
      <c r="F7393" t="s">
        <v>21039</v>
      </c>
      <c r="G7393" t="s">
        <v>150</v>
      </c>
      <c r="H7393" t="s">
        <v>151</v>
      </c>
      <c r="I7393" t="s">
        <v>136</v>
      </c>
      <c r="J7393" t="s">
        <v>137</v>
      </c>
      <c r="K7393" t="s">
        <v>138</v>
      </c>
      <c r="L7393" t="s">
        <v>21040</v>
      </c>
      <c r="M7393" t="s">
        <v>21041</v>
      </c>
      <c r="N7393">
        <v>2.920833333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1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22.75357753239377</v>
      </c>
      <c r="AC7393">
        <v>0</v>
      </c>
      <c r="AD7393">
        <v>0</v>
      </c>
      <c r="AE7393">
        <v>22.75357753239377</v>
      </c>
    </row>
    <row r="7394" spans="1:31" x14ac:dyDescent="0.25">
      <c r="A7394">
        <v>2355825</v>
      </c>
      <c r="B7394">
        <v>1</v>
      </c>
      <c r="C7394" t="s">
        <v>80</v>
      </c>
      <c r="D7394" t="s">
        <v>101</v>
      </c>
      <c r="E7394" t="s">
        <v>225</v>
      </c>
      <c r="F7394" t="s">
        <v>21042</v>
      </c>
      <c r="G7394" t="s">
        <v>156</v>
      </c>
      <c r="H7394" t="s">
        <v>151</v>
      </c>
      <c r="I7394" t="s">
        <v>136</v>
      </c>
      <c r="J7394" t="s">
        <v>137</v>
      </c>
      <c r="K7394" t="s">
        <v>138</v>
      </c>
      <c r="L7394" t="s">
        <v>21043</v>
      </c>
      <c r="M7394" t="s">
        <v>21044</v>
      </c>
      <c r="N7394">
        <v>1.6672222219999999</v>
      </c>
      <c r="O7394">
        <v>0</v>
      </c>
      <c r="P7394">
        <v>48</v>
      </c>
      <c r="Q7394">
        <v>0</v>
      </c>
      <c r="R7394">
        <v>0</v>
      </c>
      <c r="S7394">
        <v>0</v>
      </c>
      <c r="T7394">
        <v>4</v>
      </c>
      <c r="U7394">
        <v>0</v>
      </c>
      <c r="V7394">
        <v>0</v>
      </c>
      <c r="W7394">
        <v>0</v>
      </c>
      <c r="X7394">
        <v>24.828677954068358</v>
      </c>
      <c r="Y7394">
        <v>0</v>
      </c>
      <c r="Z7394">
        <v>0</v>
      </c>
      <c r="AA7394">
        <v>0</v>
      </c>
      <c r="AB7394">
        <v>18.622767497288507</v>
      </c>
      <c r="AC7394">
        <v>0</v>
      </c>
      <c r="AD7394">
        <v>0</v>
      </c>
      <c r="AE7394">
        <v>43.451445451356861</v>
      </c>
    </row>
    <row r="7395" spans="1:31" x14ac:dyDescent="0.25">
      <c r="A7395">
        <v>2355636</v>
      </c>
      <c r="B7395">
        <v>1</v>
      </c>
      <c r="C7395" t="s">
        <v>81</v>
      </c>
      <c r="D7395" t="s">
        <v>119</v>
      </c>
      <c r="E7395" t="s">
        <v>171</v>
      </c>
      <c r="F7395" t="s">
        <v>6497</v>
      </c>
      <c r="G7395" t="s">
        <v>168</v>
      </c>
      <c r="H7395" t="s">
        <v>135</v>
      </c>
      <c r="I7395" t="s">
        <v>136</v>
      </c>
      <c r="J7395" t="s">
        <v>137</v>
      </c>
      <c r="K7395" t="s">
        <v>138</v>
      </c>
      <c r="L7395" t="s">
        <v>21045</v>
      </c>
      <c r="M7395" t="s">
        <v>21046</v>
      </c>
      <c r="N7395">
        <v>0.63555555500000005</v>
      </c>
      <c r="O7395">
        <v>0</v>
      </c>
      <c r="P7395">
        <v>986</v>
      </c>
      <c r="Q7395">
        <v>66</v>
      </c>
      <c r="R7395">
        <v>61</v>
      </c>
      <c r="S7395">
        <v>4</v>
      </c>
      <c r="T7395">
        <v>70</v>
      </c>
      <c r="U7395">
        <v>0</v>
      </c>
      <c r="V7395">
        <v>2</v>
      </c>
      <c r="W7395">
        <v>0</v>
      </c>
      <c r="X7395">
        <v>100.0092150760631</v>
      </c>
      <c r="Y7395">
        <v>200.59132978989635</v>
      </c>
      <c r="Z7395">
        <v>120.66951541204227</v>
      </c>
      <c r="AA7395">
        <v>3.5769858000237953</v>
      </c>
      <c r="AB7395">
        <v>12.185889459390005</v>
      </c>
      <c r="AC7395">
        <v>0</v>
      </c>
      <c r="AD7395">
        <v>91.055665304323185</v>
      </c>
      <c r="AE7395">
        <v>528.08860084173875</v>
      </c>
    </row>
    <row r="7396" spans="1:31" x14ac:dyDescent="0.25">
      <c r="A7396">
        <v>2355985</v>
      </c>
      <c r="B7396">
        <v>1</v>
      </c>
      <c r="C7396" t="s">
        <v>80</v>
      </c>
      <c r="D7396" t="s">
        <v>93</v>
      </c>
      <c r="E7396" t="s">
        <v>225</v>
      </c>
      <c r="F7396" t="s">
        <v>21047</v>
      </c>
      <c r="G7396" t="s">
        <v>219</v>
      </c>
      <c r="H7396" t="s">
        <v>151</v>
      </c>
      <c r="I7396" t="s">
        <v>136</v>
      </c>
      <c r="J7396" t="s">
        <v>137</v>
      </c>
      <c r="K7396" t="s">
        <v>138</v>
      </c>
      <c r="L7396" t="s">
        <v>21048</v>
      </c>
      <c r="M7396" t="s">
        <v>21049</v>
      </c>
      <c r="N7396">
        <v>4.8511111109999998</v>
      </c>
      <c r="O7396">
        <v>0</v>
      </c>
      <c r="P7396">
        <v>0</v>
      </c>
      <c r="Q7396">
        <v>0</v>
      </c>
      <c r="R7396">
        <v>10</v>
      </c>
      <c r="S7396">
        <v>0</v>
      </c>
      <c r="T7396">
        <v>2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101.42726549422235</v>
      </c>
      <c r="AA7396">
        <v>0</v>
      </c>
      <c r="AB7396">
        <v>2.8887506114643755</v>
      </c>
      <c r="AC7396">
        <v>0</v>
      </c>
      <c r="AD7396">
        <v>0</v>
      </c>
      <c r="AE7396">
        <v>104.31601610568673</v>
      </c>
    </row>
    <row r="7397" spans="1:31" x14ac:dyDescent="0.25">
      <c r="A7397">
        <v>2356011</v>
      </c>
      <c r="B7397">
        <v>1</v>
      </c>
      <c r="C7397" t="s">
        <v>80</v>
      </c>
      <c r="D7397" t="s">
        <v>93</v>
      </c>
      <c r="E7397" t="s">
        <v>225</v>
      </c>
      <c r="F7397" t="s">
        <v>21050</v>
      </c>
      <c r="G7397" t="s">
        <v>227</v>
      </c>
      <c r="H7397" t="s">
        <v>151</v>
      </c>
      <c r="I7397" t="s">
        <v>136</v>
      </c>
      <c r="J7397" t="s">
        <v>137</v>
      </c>
      <c r="K7397" t="s">
        <v>138</v>
      </c>
      <c r="L7397" t="s">
        <v>21051</v>
      </c>
      <c r="M7397" t="s">
        <v>21052</v>
      </c>
      <c r="N7397">
        <v>1.6588888879999999</v>
      </c>
      <c r="O7397">
        <v>0</v>
      </c>
      <c r="P7397">
        <v>4</v>
      </c>
      <c r="Q7397">
        <v>0</v>
      </c>
      <c r="R7397">
        <v>5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4.7846078123045626</v>
      </c>
      <c r="Y7397">
        <v>0</v>
      </c>
      <c r="Z7397">
        <v>32.357670500155997</v>
      </c>
      <c r="AA7397">
        <v>0</v>
      </c>
      <c r="AB7397">
        <v>0</v>
      </c>
      <c r="AC7397">
        <v>0</v>
      </c>
      <c r="AD7397">
        <v>0</v>
      </c>
      <c r="AE7397">
        <v>37.142278312460562</v>
      </c>
    </row>
    <row r="7398" spans="1:31" x14ac:dyDescent="0.25">
      <c r="A7398">
        <v>2355696</v>
      </c>
      <c r="B7398">
        <v>1</v>
      </c>
      <c r="C7398" t="s">
        <v>80</v>
      </c>
      <c r="D7398" t="s">
        <v>85</v>
      </c>
      <c r="E7398" t="s">
        <v>225</v>
      </c>
      <c r="F7398" t="s">
        <v>21053</v>
      </c>
      <c r="G7398" t="s">
        <v>252</v>
      </c>
      <c r="H7398" t="s">
        <v>151</v>
      </c>
      <c r="I7398" t="s">
        <v>136</v>
      </c>
      <c r="J7398" t="s">
        <v>137</v>
      </c>
      <c r="K7398" t="s">
        <v>245</v>
      </c>
      <c r="L7398" t="s">
        <v>21054</v>
      </c>
      <c r="M7398" t="s">
        <v>21055</v>
      </c>
      <c r="N7398">
        <v>0.55055555499999997</v>
      </c>
      <c r="O7398">
        <v>0</v>
      </c>
      <c r="P7398">
        <v>177</v>
      </c>
      <c r="Q7398">
        <v>0</v>
      </c>
      <c r="R7398">
        <v>0</v>
      </c>
      <c r="S7398">
        <v>0</v>
      </c>
      <c r="T7398">
        <v>8</v>
      </c>
      <c r="U7398">
        <v>0</v>
      </c>
      <c r="V7398">
        <v>0</v>
      </c>
      <c r="W7398">
        <v>0</v>
      </c>
      <c r="X7398">
        <v>36.578862402282951</v>
      </c>
      <c r="Y7398">
        <v>0</v>
      </c>
      <c r="Z7398">
        <v>0</v>
      </c>
      <c r="AA7398">
        <v>0</v>
      </c>
      <c r="AB7398">
        <v>5.5396238296262839</v>
      </c>
      <c r="AC7398">
        <v>0</v>
      </c>
      <c r="AD7398">
        <v>0</v>
      </c>
      <c r="AE7398">
        <v>42.118486231909237</v>
      </c>
    </row>
    <row r="7399" spans="1:31" x14ac:dyDescent="0.25">
      <c r="A7399">
        <v>2355719</v>
      </c>
      <c r="B7399">
        <v>1</v>
      </c>
      <c r="C7399" t="s">
        <v>81</v>
      </c>
      <c r="D7399" t="s">
        <v>126</v>
      </c>
      <c r="E7399" t="s">
        <v>171</v>
      </c>
      <c r="F7399" t="s">
        <v>10763</v>
      </c>
      <c r="G7399" t="s">
        <v>168</v>
      </c>
      <c r="H7399" t="s">
        <v>135</v>
      </c>
      <c r="I7399" t="s">
        <v>136</v>
      </c>
      <c r="J7399" t="s">
        <v>137</v>
      </c>
      <c r="K7399" t="s">
        <v>138</v>
      </c>
      <c r="L7399" t="s">
        <v>21056</v>
      </c>
      <c r="M7399" t="s">
        <v>21057</v>
      </c>
      <c r="N7399">
        <v>1.929444444</v>
      </c>
      <c r="O7399">
        <v>2</v>
      </c>
      <c r="P7399">
        <v>288</v>
      </c>
      <c r="Q7399">
        <v>35</v>
      </c>
      <c r="R7399">
        <v>118</v>
      </c>
      <c r="S7399">
        <v>12</v>
      </c>
      <c r="T7399">
        <v>31</v>
      </c>
      <c r="U7399">
        <v>0</v>
      </c>
      <c r="V7399">
        <v>2</v>
      </c>
      <c r="W7399">
        <v>0.33591046761767057</v>
      </c>
      <c r="X7399">
        <v>93.273322972390218</v>
      </c>
      <c r="Y7399">
        <v>970.87183693599798</v>
      </c>
      <c r="Z7399">
        <v>392.5596456554124</v>
      </c>
      <c r="AA7399">
        <v>134.7509408037921</v>
      </c>
      <c r="AB7399">
        <v>336.01498463414072</v>
      </c>
      <c r="AC7399">
        <v>0</v>
      </c>
      <c r="AD7399">
        <v>711.71346707013151</v>
      </c>
      <c r="AE7399">
        <v>2639.5201085394824</v>
      </c>
    </row>
    <row r="7400" spans="1:31" x14ac:dyDescent="0.25">
      <c r="A7400">
        <v>2355865</v>
      </c>
      <c r="B7400">
        <v>1</v>
      </c>
      <c r="C7400" t="s">
        <v>80</v>
      </c>
      <c r="D7400" t="s">
        <v>99</v>
      </c>
      <c r="E7400" t="s">
        <v>148</v>
      </c>
      <c r="F7400" t="s">
        <v>21058</v>
      </c>
      <c r="G7400" t="s">
        <v>240</v>
      </c>
      <c r="H7400" t="s">
        <v>151</v>
      </c>
      <c r="I7400" t="s">
        <v>136</v>
      </c>
      <c r="J7400" t="s">
        <v>137</v>
      </c>
      <c r="K7400" t="s">
        <v>138</v>
      </c>
      <c r="L7400" t="s">
        <v>21059</v>
      </c>
      <c r="M7400" t="s">
        <v>21060</v>
      </c>
      <c r="N7400">
        <v>2.0263888880000001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1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13.87525716852238</v>
      </c>
      <c r="AC7400">
        <v>0</v>
      </c>
      <c r="AD7400">
        <v>0</v>
      </c>
      <c r="AE7400">
        <v>13.87525716852238</v>
      </c>
    </row>
    <row r="7401" spans="1:31" x14ac:dyDescent="0.25">
      <c r="A7401">
        <v>2355782</v>
      </c>
      <c r="B7401">
        <v>1</v>
      </c>
      <c r="C7401" t="s">
        <v>80</v>
      </c>
      <c r="D7401" t="s">
        <v>97</v>
      </c>
      <c r="E7401" t="s">
        <v>148</v>
      </c>
      <c r="F7401" t="s">
        <v>21061</v>
      </c>
      <c r="G7401" t="s">
        <v>240</v>
      </c>
      <c r="H7401" t="s">
        <v>151</v>
      </c>
      <c r="I7401" t="s">
        <v>136</v>
      </c>
      <c r="J7401" t="s">
        <v>137</v>
      </c>
      <c r="K7401" t="s">
        <v>138</v>
      </c>
      <c r="L7401" t="s">
        <v>21062</v>
      </c>
      <c r="M7401" t="s">
        <v>21063</v>
      </c>
      <c r="N7401">
        <v>5.3008333329999999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1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14.081296700351361</v>
      </c>
      <c r="AC7401">
        <v>0</v>
      </c>
      <c r="AD7401">
        <v>0</v>
      </c>
      <c r="AE7401">
        <v>14.081296700351361</v>
      </c>
    </row>
    <row r="7402" spans="1:31" x14ac:dyDescent="0.25">
      <c r="A7402">
        <v>2355819</v>
      </c>
      <c r="B7402">
        <v>1</v>
      </c>
      <c r="C7402" t="s">
        <v>80</v>
      </c>
      <c r="D7402" t="s">
        <v>106</v>
      </c>
      <c r="E7402" t="s">
        <v>166</v>
      </c>
      <c r="F7402" t="s">
        <v>21064</v>
      </c>
      <c r="G7402" t="s">
        <v>168</v>
      </c>
      <c r="H7402" t="s">
        <v>135</v>
      </c>
      <c r="I7402" t="s">
        <v>136</v>
      </c>
      <c r="J7402" t="s">
        <v>137</v>
      </c>
      <c r="K7402" t="s">
        <v>138</v>
      </c>
      <c r="L7402" t="s">
        <v>21065</v>
      </c>
      <c r="M7402" t="s">
        <v>21066</v>
      </c>
      <c r="N7402">
        <v>1.4608333330000001</v>
      </c>
      <c r="O7402">
        <v>0</v>
      </c>
      <c r="P7402">
        <v>605</v>
      </c>
      <c r="Q7402">
        <v>25</v>
      </c>
      <c r="R7402">
        <v>185</v>
      </c>
      <c r="S7402">
        <v>10</v>
      </c>
      <c r="T7402">
        <v>134</v>
      </c>
      <c r="U7402">
        <v>0</v>
      </c>
      <c r="V7402">
        <v>0</v>
      </c>
      <c r="W7402">
        <v>0</v>
      </c>
      <c r="X7402">
        <v>316.16007044464538</v>
      </c>
      <c r="Y7402">
        <v>553.53548149511926</v>
      </c>
      <c r="Z7402">
        <v>669.11788361898368</v>
      </c>
      <c r="AA7402">
        <v>83.520971654681901</v>
      </c>
      <c r="AB7402">
        <v>557.54386811505799</v>
      </c>
      <c r="AC7402">
        <v>0</v>
      </c>
      <c r="AD7402">
        <v>0</v>
      </c>
      <c r="AE7402">
        <v>2179.8782753284881</v>
      </c>
    </row>
    <row r="7403" spans="1:31" x14ac:dyDescent="0.25">
      <c r="A7403">
        <v>2355673</v>
      </c>
      <c r="B7403">
        <v>1</v>
      </c>
      <c r="C7403" t="s">
        <v>80</v>
      </c>
      <c r="D7403" t="s">
        <v>101</v>
      </c>
      <c r="E7403" t="s">
        <v>225</v>
      </c>
      <c r="F7403" t="s">
        <v>21067</v>
      </c>
      <c r="G7403" t="s">
        <v>1306</v>
      </c>
      <c r="H7403" t="s">
        <v>151</v>
      </c>
      <c r="I7403" t="s">
        <v>136</v>
      </c>
      <c r="J7403" t="s">
        <v>137</v>
      </c>
      <c r="K7403" t="s">
        <v>138</v>
      </c>
      <c r="L7403" t="s">
        <v>21068</v>
      </c>
      <c r="M7403" t="s">
        <v>21069</v>
      </c>
      <c r="N7403">
        <v>4.6663888880000002</v>
      </c>
      <c r="O7403">
        <v>0</v>
      </c>
      <c r="P7403">
        <v>131</v>
      </c>
      <c r="Q7403">
        <v>0</v>
      </c>
      <c r="R7403">
        <v>0</v>
      </c>
      <c r="S7403">
        <v>0</v>
      </c>
      <c r="T7403">
        <v>6</v>
      </c>
      <c r="U7403">
        <v>0</v>
      </c>
      <c r="V7403">
        <v>0</v>
      </c>
      <c r="W7403">
        <v>0</v>
      </c>
      <c r="X7403">
        <v>164.6918630717424</v>
      </c>
      <c r="Y7403">
        <v>0</v>
      </c>
      <c r="Z7403">
        <v>0</v>
      </c>
      <c r="AA7403">
        <v>0</v>
      </c>
      <c r="AB7403">
        <v>176.67233189131539</v>
      </c>
      <c r="AC7403">
        <v>0</v>
      </c>
      <c r="AD7403">
        <v>0</v>
      </c>
      <c r="AE7403">
        <v>341.3641949630578</v>
      </c>
    </row>
    <row r="7404" spans="1:31" x14ac:dyDescent="0.25">
      <c r="A7404">
        <v>2356028</v>
      </c>
      <c r="B7404">
        <v>1</v>
      </c>
      <c r="C7404" t="s">
        <v>81</v>
      </c>
      <c r="D7404" t="s">
        <v>128</v>
      </c>
      <c r="E7404" t="s">
        <v>225</v>
      </c>
      <c r="F7404" t="s">
        <v>287</v>
      </c>
      <c r="G7404" t="s">
        <v>219</v>
      </c>
      <c r="H7404" t="s">
        <v>151</v>
      </c>
      <c r="I7404" t="s">
        <v>136</v>
      </c>
      <c r="J7404" t="s">
        <v>137</v>
      </c>
      <c r="K7404" t="s">
        <v>138</v>
      </c>
      <c r="L7404" t="s">
        <v>21070</v>
      </c>
      <c r="M7404" t="s">
        <v>21071</v>
      </c>
      <c r="N7404">
        <v>0.86722222199999999</v>
      </c>
      <c r="O7404">
        <v>0</v>
      </c>
      <c r="P7404">
        <v>281</v>
      </c>
      <c r="Q7404">
        <v>0</v>
      </c>
      <c r="R7404">
        <v>0</v>
      </c>
      <c r="S7404">
        <v>0</v>
      </c>
      <c r="T7404">
        <v>23</v>
      </c>
      <c r="U7404">
        <v>0</v>
      </c>
      <c r="V7404">
        <v>0</v>
      </c>
      <c r="W7404">
        <v>0</v>
      </c>
      <c r="X7404">
        <v>73.814850099429776</v>
      </c>
      <c r="Y7404">
        <v>0</v>
      </c>
      <c r="Z7404">
        <v>0</v>
      </c>
      <c r="AA7404">
        <v>0</v>
      </c>
      <c r="AB7404">
        <v>5.4879285100811908</v>
      </c>
      <c r="AC7404">
        <v>0</v>
      </c>
      <c r="AD7404">
        <v>0</v>
      </c>
      <c r="AE7404">
        <v>79.302778609510966</v>
      </c>
    </row>
    <row r="7405" spans="1:31" x14ac:dyDescent="0.25">
      <c r="A7405">
        <v>2356074</v>
      </c>
      <c r="B7405">
        <v>1</v>
      </c>
      <c r="C7405" t="s">
        <v>80</v>
      </c>
      <c r="D7405" t="s">
        <v>108</v>
      </c>
      <c r="E7405" t="s">
        <v>225</v>
      </c>
      <c r="F7405" t="s">
        <v>21072</v>
      </c>
      <c r="G7405" t="s">
        <v>219</v>
      </c>
      <c r="H7405" t="s">
        <v>151</v>
      </c>
      <c r="I7405" t="s">
        <v>136</v>
      </c>
      <c r="J7405" t="s">
        <v>137</v>
      </c>
      <c r="K7405" t="s">
        <v>138</v>
      </c>
      <c r="L7405" t="s">
        <v>21073</v>
      </c>
      <c r="M7405" t="s">
        <v>21074</v>
      </c>
      <c r="N7405">
        <v>1.000555555</v>
      </c>
      <c r="O7405">
        <v>0</v>
      </c>
      <c r="P7405">
        <v>2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0.55141014321665582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0.55141014321665582</v>
      </c>
    </row>
    <row r="7406" spans="1:31" x14ac:dyDescent="0.25">
      <c r="A7406">
        <v>2355679</v>
      </c>
      <c r="B7406">
        <v>1</v>
      </c>
      <c r="C7406" t="s">
        <v>80</v>
      </c>
      <c r="D7406" t="s">
        <v>94</v>
      </c>
      <c r="E7406" t="s">
        <v>132</v>
      </c>
      <c r="F7406" t="s">
        <v>21075</v>
      </c>
      <c r="G7406" t="s">
        <v>134</v>
      </c>
      <c r="H7406" t="s">
        <v>135</v>
      </c>
      <c r="I7406" t="s">
        <v>136</v>
      </c>
      <c r="J7406" t="s">
        <v>137</v>
      </c>
      <c r="K7406" t="s">
        <v>138</v>
      </c>
      <c r="L7406" t="s">
        <v>21076</v>
      </c>
      <c r="M7406" t="s">
        <v>21077</v>
      </c>
      <c r="N7406">
        <v>2.8766666660000002</v>
      </c>
      <c r="O7406">
        <v>0</v>
      </c>
      <c r="P7406">
        <v>0</v>
      </c>
      <c r="Q7406">
        <v>0</v>
      </c>
      <c r="R7406">
        <v>10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246.38873729358826</v>
      </c>
      <c r="AA7406">
        <v>0</v>
      </c>
      <c r="AB7406">
        <v>0</v>
      </c>
      <c r="AC7406">
        <v>0</v>
      </c>
      <c r="AD7406">
        <v>0</v>
      </c>
      <c r="AE7406">
        <v>246.38873729358826</v>
      </c>
    </row>
    <row r="7407" spans="1:31" x14ac:dyDescent="0.25">
      <c r="A7407">
        <v>2355633</v>
      </c>
      <c r="B7407">
        <v>1</v>
      </c>
      <c r="C7407" t="s">
        <v>80</v>
      </c>
      <c r="D7407" t="s">
        <v>103</v>
      </c>
      <c r="E7407" t="s">
        <v>166</v>
      </c>
      <c r="F7407" t="s">
        <v>21078</v>
      </c>
      <c r="G7407" t="s">
        <v>1116</v>
      </c>
      <c r="H7407" t="s">
        <v>135</v>
      </c>
      <c r="I7407" t="s">
        <v>136</v>
      </c>
      <c r="J7407" t="s">
        <v>137</v>
      </c>
      <c r="K7407" t="s">
        <v>138</v>
      </c>
      <c r="L7407" t="s">
        <v>21079</v>
      </c>
      <c r="M7407" t="s">
        <v>21080</v>
      </c>
      <c r="N7407">
        <v>3.2261111109999998</v>
      </c>
      <c r="O7407">
        <v>1</v>
      </c>
      <c r="P7407">
        <v>287</v>
      </c>
      <c r="Q7407">
        <v>18</v>
      </c>
      <c r="R7407">
        <v>107</v>
      </c>
      <c r="S7407">
        <v>11</v>
      </c>
      <c r="T7407">
        <v>50</v>
      </c>
      <c r="U7407">
        <v>3</v>
      </c>
      <c r="V7407">
        <v>0</v>
      </c>
      <c r="W7407">
        <v>9.7181195446129021</v>
      </c>
      <c r="X7407">
        <v>278.90218409164953</v>
      </c>
      <c r="Y7407">
        <v>1110.1131459569165</v>
      </c>
      <c r="Z7407">
        <v>1319.8220457037216</v>
      </c>
      <c r="AA7407">
        <v>1381.9496742843567</v>
      </c>
      <c r="AB7407">
        <v>196.92509038183729</v>
      </c>
      <c r="AC7407">
        <v>80.583223694277166</v>
      </c>
      <c r="AD7407">
        <v>0</v>
      </c>
      <c r="AE7407">
        <v>4378.0134836573716</v>
      </c>
    </row>
    <row r="7408" spans="1:31" x14ac:dyDescent="0.25">
      <c r="A7408">
        <v>2355965</v>
      </c>
      <c r="B7408">
        <v>1</v>
      </c>
      <c r="C7408" t="s">
        <v>81</v>
      </c>
      <c r="D7408" t="s">
        <v>128</v>
      </c>
      <c r="E7408" t="s">
        <v>148</v>
      </c>
      <c r="F7408" t="s">
        <v>21081</v>
      </c>
      <c r="G7408" t="s">
        <v>240</v>
      </c>
      <c r="H7408" t="s">
        <v>151</v>
      </c>
      <c r="I7408" t="s">
        <v>136</v>
      </c>
      <c r="J7408" t="s">
        <v>137</v>
      </c>
      <c r="K7408" t="s">
        <v>138</v>
      </c>
      <c r="L7408" t="s">
        <v>21082</v>
      </c>
      <c r="M7408" t="s">
        <v>21083</v>
      </c>
      <c r="N7408">
        <v>0.67916666599999997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2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4.1501418480337939</v>
      </c>
      <c r="AC7408">
        <v>0</v>
      </c>
      <c r="AD7408">
        <v>0</v>
      </c>
      <c r="AE7408">
        <v>4.1501418480337939</v>
      </c>
    </row>
    <row r="7409" spans="1:31" x14ac:dyDescent="0.25">
      <c r="A7409">
        <v>2355659</v>
      </c>
      <c r="B7409">
        <v>1</v>
      </c>
      <c r="C7409" t="s">
        <v>81</v>
      </c>
      <c r="D7409" t="s">
        <v>112</v>
      </c>
      <c r="E7409" t="s">
        <v>132</v>
      </c>
      <c r="F7409" t="s">
        <v>21084</v>
      </c>
      <c r="G7409" t="s">
        <v>134</v>
      </c>
      <c r="H7409" t="s">
        <v>135</v>
      </c>
      <c r="I7409" t="s">
        <v>136</v>
      </c>
      <c r="J7409" t="s">
        <v>137</v>
      </c>
      <c r="K7409" t="s">
        <v>138</v>
      </c>
      <c r="L7409" t="s">
        <v>21085</v>
      </c>
      <c r="M7409" t="s">
        <v>21086</v>
      </c>
      <c r="N7409">
        <v>3.5163888879999998</v>
      </c>
      <c r="O7409">
        <v>0</v>
      </c>
      <c r="P7409">
        <v>97</v>
      </c>
      <c r="Q7409">
        <v>0</v>
      </c>
      <c r="R7409">
        <v>4</v>
      </c>
      <c r="S7409">
        <v>0</v>
      </c>
      <c r="T7409">
        <v>10</v>
      </c>
      <c r="U7409">
        <v>0</v>
      </c>
      <c r="V7409">
        <v>0</v>
      </c>
      <c r="W7409">
        <v>0</v>
      </c>
      <c r="X7409">
        <v>87.391890596954084</v>
      </c>
      <c r="Y7409">
        <v>0</v>
      </c>
      <c r="Z7409">
        <v>14.509829896722833</v>
      </c>
      <c r="AA7409">
        <v>0</v>
      </c>
      <c r="AB7409">
        <v>4.1322221307155322</v>
      </c>
      <c r="AC7409">
        <v>0</v>
      </c>
      <c r="AD7409">
        <v>0</v>
      </c>
      <c r="AE7409">
        <v>106.03394262439245</v>
      </c>
    </row>
    <row r="7410" spans="1:31" x14ac:dyDescent="0.25">
      <c r="A7410">
        <v>2355988</v>
      </c>
      <c r="B7410">
        <v>1</v>
      </c>
      <c r="C7410" t="s">
        <v>80</v>
      </c>
      <c r="D7410" t="s">
        <v>96</v>
      </c>
      <c r="E7410" t="s">
        <v>175</v>
      </c>
      <c r="F7410" t="s">
        <v>8336</v>
      </c>
      <c r="G7410" t="s">
        <v>219</v>
      </c>
      <c r="H7410" t="s">
        <v>151</v>
      </c>
      <c r="I7410" t="s">
        <v>136</v>
      </c>
      <c r="J7410" t="s">
        <v>137</v>
      </c>
      <c r="K7410" t="s">
        <v>138</v>
      </c>
      <c r="L7410" t="s">
        <v>21087</v>
      </c>
      <c r="M7410" t="s">
        <v>21088</v>
      </c>
      <c r="N7410">
        <v>2.8824999999999998</v>
      </c>
      <c r="O7410">
        <v>0</v>
      </c>
      <c r="P7410">
        <v>11</v>
      </c>
      <c r="Q7410">
        <v>0</v>
      </c>
      <c r="R7410">
        <v>0</v>
      </c>
      <c r="S7410">
        <v>0</v>
      </c>
      <c r="T7410">
        <v>3</v>
      </c>
      <c r="U7410">
        <v>0</v>
      </c>
      <c r="V7410">
        <v>0</v>
      </c>
      <c r="W7410">
        <v>0</v>
      </c>
      <c r="X7410">
        <v>42.709347854306209</v>
      </c>
      <c r="Y7410">
        <v>0</v>
      </c>
      <c r="Z7410">
        <v>0</v>
      </c>
      <c r="AA7410">
        <v>0</v>
      </c>
      <c r="AB7410">
        <v>53.366963062539469</v>
      </c>
      <c r="AC7410">
        <v>0</v>
      </c>
      <c r="AD7410">
        <v>0</v>
      </c>
      <c r="AE7410">
        <v>96.076310916845671</v>
      </c>
    </row>
    <row r="7411" spans="1:31" x14ac:dyDescent="0.25">
      <c r="A7411">
        <v>2355954</v>
      </c>
      <c r="B7411">
        <v>1</v>
      </c>
      <c r="C7411" t="s">
        <v>80</v>
      </c>
      <c r="D7411" t="s">
        <v>104</v>
      </c>
      <c r="E7411" t="s">
        <v>148</v>
      </c>
      <c r="F7411" t="s">
        <v>21089</v>
      </c>
      <c r="G7411" t="s">
        <v>150</v>
      </c>
      <c r="H7411" t="s">
        <v>151</v>
      </c>
      <c r="I7411" t="s">
        <v>136</v>
      </c>
      <c r="J7411" t="s">
        <v>137</v>
      </c>
      <c r="K7411" t="s">
        <v>138</v>
      </c>
      <c r="L7411" t="s">
        <v>21090</v>
      </c>
      <c r="M7411" t="s">
        <v>21091</v>
      </c>
      <c r="N7411">
        <v>1.683333333</v>
      </c>
      <c r="O7411">
        <v>0</v>
      </c>
      <c r="P7411">
        <v>4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3.7512234979644647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3.7512234979644647</v>
      </c>
    </row>
    <row r="7412" spans="1:31" x14ac:dyDescent="0.25">
      <c r="A7412">
        <v>2355645</v>
      </c>
      <c r="B7412">
        <v>1</v>
      </c>
      <c r="C7412" t="s">
        <v>80</v>
      </c>
      <c r="D7412" t="s">
        <v>95</v>
      </c>
      <c r="E7412" t="s">
        <v>166</v>
      </c>
      <c r="F7412" t="s">
        <v>21092</v>
      </c>
      <c r="G7412" t="s">
        <v>168</v>
      </c>
      <c r="H7412" t="s">
        <v>135</v>
      </c>
      <c r="I7412" t="s">
        <v>136</v>
      </c>
      <c r="J7412" t="s">
        <v>137</v>
      </c>
      <c r="K7412" t="s">
        <v>138</v>
      </c>
      <c r="L7412" t="s">
        <v>21093</v>
      </c>
      <c r="M7412" t="s">
        <v>21094</v>
      </c>
      <c r="N7412">
        <v>0.73111111100000004</v>
      </c>
      <c r="O7412">
        <v>0</v>
      </c>
      <c r="P7412">
        <v>0</v>
      </c>
      <c r="Q7412">
        <v>0</v>
      </c>
      <c r="R7412">
        <v>0</v>
      </c>
      <c r="S7412">
        <v>2</v>
      </c>
      <c r="T7412">
        <v>0</v>
      </c>
      <c r="U7412">
        <v>3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5.1664325137166127</v>
      </c>
      <c r="AB7412">
        <v>0</v>
      </c>
      <c r="AC7412">
        <v>165.97598614029377</v>
      </c>
      <c r="AD7412">
        <v>0</v>
      </c>
      <c r="AE7412">
        <v>171.14241865401038</v>
      </c>
    </row>
    <row r="7413" spans="1:31" x14ac:dyDescent="0.25">
      <c r="A7413">
        <v>2355931</v>
      </c>
      <c r="B7413">
        <v>1</v>
      </c>
      <c r="C7413" t="s">
        <v>80</v>
      </c>
      <c r="D7413" t="s">
        <v>94</v>
      </c>
      <c r="E7413" t="s">
        <v>175</v>
      </c>
      <c r="F7413" t="s">
        <v>21095</v>
      </c>
      <c r="G7413" t="s">
        <v>219</v>
      </c>
      <c r="H7413" t="s">
        <v>151</v>
      </c>
      <c r="I7413" t="s">
        <v>136</v>
      </c>
      <c r="J7413" t="s">
        <v>137</v>
      </c>
      <c r="K7413" t="s">
        <v>138</v>
      </c>
      <c r="L7413" t="s">
        <v>21096</v>
      </c>
      <c r="M7413" t="s">
        <v>21097</v>
      </c>
      <c r="N7413">
        <v>1.6016666660000001</v>
      </c>
      <c r="O7413">
        <v>0</v>
      </c>
      <c r="P7413">
        <v>97</v>
      </c>
      <c r="Q7413">
        <v>0</v>
      </c>
      <c r="R7413">
        <v>0</v>
      </c>
      <c r="S7413">
        <v>0</v>
      </c>
      <c r="T7413">
        <v>1</v>
      </c>
      <c r="U7413">
        <v>0</v>
      </c>
      <c r="V7413">
        <v>0</v>
      </c>
      <c r="W7413">
        <v>0</v>
      </c>
      <c r="X7413">
        <v>44.004899005967026</v>
      </c>
      <c r="Y7413">
        <v>0</v>
      </c>
      <c r="Z7413">
        <v>0</v>
      </c>
      <c r="AA7413">
        <v>0</v>
      </c>
      <c r="AB7413">
        <v>0.53532205551380441</v>
      </c>
      <c r="AC7413">
        <v>0</v>
      </c>
      <c r="AD7413">
        <v>0</v>
      </c>
      <c r="AE7413">
        <v>44.540221061480828</v>
      </c>
    </row>
    <row r="7414" spans="1:31" x14ac:dyDescent="0.25">
      <c r="A7414">
        <v>2355791</v>
      </c>
      <c r="B7414">
        <v>1</v>
      </c>
      <c r="C7414" t="s">
        <v>80</v>
      </c>
      <c r="D7414" t="s">
        <v>100</v>
      </c>
      <c r="E7414" t="s">
        <v>148</v>
      </c>
      <c r="F7414" t="s">
        <v>21098</v>
      </c>
      <c r="G7414" t="s">
        <v>160</v>
      </c>
      <c r="H7414" t="s">
        <v>151</v>
      </c>
      <c r="I7414" t="s">
        <v>136</v>
      </c>
      <c r="J7414" t="s">
        <v>137</v>
      </c>
      <c r="K7414" t="s">
        <v>138</v>
      </c>
      <c r="L7414" t="s">
        <v>21099</v>
      </c>
      <c r="M7414" t="s">
        <v>21100</v>
      </c>
      <c r="N7414">
        <v>3.051666666</v>
      </c>
      <c r="O7414">
        <v>0</v>
      </c>
      <c r="P7414">
        <v>0</v>
      </c>
      <c r="Q7414">
        <v>0</v>
      </c>
      <c r="R7414">
        <v>1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76.09597068090882</v>
      </c>
      <c r="AA7414">
        <v>0</v>
      </c>
      <c r="AB7414">
        <v>0</v>
      </c>
      <c r="AC7414">
        <v>0</v>
      </c>
      <c r="AD7414">
        <v>0</v>
      </c>
      <c r="AE7414">
        <v>76.09597068090882</v>
      </c>
    </row>
    <row r="7415" spans="1:31" x14ac:dyDescent="0.25">
      <c r="A7415">
        <v>2355831</v>
      </c>
      <c r="B7415">
        <v>1</v>
      </c>
      <c r="C7415" t="s">
        <v>80</v>
      </c>
      <c r="D7415" t="s">
        <v>85</v>
      </c>
      <c r="E7415" t="s">
        <v>148</v>
      </c>
      <c r="F7415" t="s">
        <v>21101</v>
      </c>
      <c r="G7415" t="s">
        <v>160</v>
      </c>
      <c r="H7415" t="s">
        <v>151</v>
      </c>
      <c r="I7415" t="s">
        <v>136</v>
      </c>
      <c r="J7415" t="s">
        <v>137</v>
      </c>
      <c r="K7415" t="s">
        <v>138</v>
      </c>
      <c r="L7415" t="s">
        <v>21102</v>
      </c>
      <c r="M7415" t="s">
        <v>21103</v>
      </c>
      <c r="N7415">
        <v>2.1672222219999999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1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0.47043757548063225</v>
      </c>
      <c r="AC7415">
        <v>0</v>
      </c>
      <c r="AD7415">
        <v>0</v>
      </c>
      <c r="AE7415">
        <v>0.47043757548063225</v>
      </c>
    </row>
    <row r="7416" spans="1:31" x14ac:dyDescent="0.25">
      <c r="A7416">
        <v>2355728</v>
      </c>
      <c r="B7416">
        <v>1</v>
      </c>
      <c r="C7416" t="s">
        <v>80</v>
      </c>
      <c r="D7416" t="s">
        <v>94</v>
      </c>
      <c r="E7416" t="s">
        <v>175</v>
      </c>
      <c r="F7416" t="s">
        <v>21095</v>
      </c>
      <c r="G7416" t="s">
        <v>181</v>
      </c>
      <c r="H7416" t="s">
        <v>151</v>
      </c>
      <c r="I7416" t="s">
        <v>136</v>
      </c>
      <c r="J7416" t="s">
        <v>137</v>
      </c>
      <c r="K7416" t="s">
        <v>138</v>
      </c>
      <c r="L7416" t="s">
        <v>21104</v>
      </c>
      <c r="M7416" t="s">
        <v>21105</v>
      </c>
      <c r="N7416">
        <v>5.5763888880000003</v>
      </c>
      <c r="O7416">
        <v>0</v>
      </c>
      <c r="P7416">
        <v>97</v>
      </c>
      <c r="Q7416">
        <v>0</v>
      </c>
      <c r="R7416">
        <v>0</v>
      </c>
      <c r="S7416">
        <v>0</v>
      </c>
      <c r="T7416">
        <v>1</v>
      </c>
      <c r="U7416">
        <v>0</v>
      </c>
      <c r="V7416">
        <v>0</v>
      </c>
      <c r="W7416">
        <v>0</v>
      </c>
      <c r="X7416">
        <v>151.62717896721529</v>
      </c>
      <c r="Y7416">
        <v>0</v>
      </c>
      <c r="Z7416">
        <v>0</v>
      </c>
      <c r="AA7416">
        <v>0</v>
      </c>
      <c r="AB7416">
        <v>2.1622708827102137</v>
      </c>
      <c r="AC7416">
        <v>0</v>
      </c>
      <c r="AD7416">
        <v>0</v>
      </c>
      <c r="AE7416">
        <v>153.78944984992549</v>
      </c>
    </row>
    <row r="7417" spans="1:31" x14ac:dyDescent="0.25">
      <c r="A7417">
        <v>2355705</v>
      </c>
      <c r="B7417">
        <v>1</v>
      </c>
      <c r="C7417" t="s">
        <v>80</v>
      </c>
      <c r="D7417" t="s">
        <v>107</v>
      </c>
      <c r="E7417" t="s">
        <v>154</v>
      </c>
      <c r="F7417" t="s">
        <v>8302</v>
      </c>
      <c r="G7417" t="s">
        <v>181</v>
      </c>
      <c r="H7417" t="s">
        <v>151</v>
      </c>
      <c r="I7417" t="s">
        <v>136</v>
      </c>
      <c r="J7417" t="s">
        <v>3</v>
      </c>
      <c r="K7417" t="s">
        <v>138</v>
      </c>
      <c r="L7417" t="s">
        <v>21106</v>
      </c>
      <c r="M7417" t="s">
        <v>21107</v>
      </c>
      <c r="N7417">
        <v>4.3949999999999996</v>
      </c>
      <c r="O7417">
        <v>0</v>
      </c>
      <c r="P7417">
        <v>78</v>
      </c>
      <c r="Q7417">
        <v>0</v>
      </c>
      <c r="R7417">
        <v>0</v>
      </c>
      <c r="S7417">
        <v>0</v>
      </c>
      <c r="T7417">
        <v>32</v>
      </c>
      <c r="U7417">
        <v>0</v>
      </c>
      <c r="V7417">
        <v>0</v>
      </c>
      <c r="W7417">
        <v>0</v>
      </c>
      <c r="X7417">
        <v>93.810969657858138</v>
      </c>
      <c r="Y7417">
        <v>0</v>
      </c>
      <c r="Z7417">
        <v>0</v>
      </c>
      <c r="AA7417">
        <v>0</v>
      </c>
      <c r="AB7417">
        <v>962.88190856340259</v>
      </c>
      <c r="AC7417">
        <v>0</v>
      </c>
      <c r="AD7417">
        <v>0</v>
      </c>
      <c r="AE7417">
        <v>1056.6928782212608</v>
      </c>
    </row>
    <row r="7418" spans="1:31" x14ac:dyDescent="0.25">
      <c r="A7418">
        <v>2356083</v>
      </c>
      <c r="B7418">
        <v>1</v>
      </c>
      <c r="C7418" t="s">
        <v>80</v>
      </c>
      <c r="D7418" t="s">
        <v>85</v>
      </c>
      <c r="E7418" t="s">
        <v>154</v>
      </c>
      <c r="F7418" t="s">
        <v>21108</v>
      </c>
      <c r="G7418" t="s">
        <v>1306</v>
      </c>
      <c r="H7418" t="s">
        <v>151</v>
      </c>
      <c r="I7418" t="s">
        <v>136</v>
      </c>
      <c r="J7418" t="s">
        <v>137</v>
      </c>
      <c r="K7418" t="s">
        <v>138</v>
      </c>
      <c r="L7418" t="s">
        <v>21109</v>
      </c>
      <c r="M7418" t="s">
        <v>21110</v>
      </c>
      <c r="N7418">
        <v>1.2861111110000001</v>
      </c>
      <c r="O7418">
        <v>0</v>
      </c>
      <c r="P7418">
        <v>644</v>
      </c>
      <c r="Q7418">
        <v>0</v>
      </c>
      <c r="R7418">
        <v>0</v>
      </c>
      <c r="S7418">
        <v>0</v>
      </c>
      <c r="T7418">
        <v>77</v>
      </c>
      <c r="U7418">
        <v>0</v>
      </c>
      <c r="V7418">
        <v>0</v>
      </c>
      <c r="W7418">
        <v>0</v>
      </c>
      <c r="X7418">
        <v>306.70987291175277</v>
      </c>
      <c r="Y7418">
        <v>0</v>
      </c>
      <c r="Z7418">
        <v>0</v>
      </c>
      <c r="AA7418">
        <v>0</v>
      </c>
      <c r="AB7418">
        <v>142.93973586531857</v>
      </c>
      <c r="AC7418">
        <v>0</v>
      </c>
      <c r="AD7418">
        <v>0</v>
      </c>
      <c r="AE7418">
        <v>449.64960877707131</v>
      </c>
    </row>
    <row r="7419" spans="1:31" x14ac:dyDescent="0.25">
      <c r="A7419">
        <v>2356060</v>
      </c>
      <c r="B7419">
        <v>1</v>
      </c>
      <c r="C7419" t="s">
        <v>80</v>
      </c>
      <c r="D7419" t="s">
        <v>107</v>
      </c>
      <c r="E7419" t="s">
        <v>132</v>
      </c>
      <c r="F7419" t="s">
        <v>21111</v>
      </c>
      <c r="G7419" t="s">
        <v>142</v>
      </c>
      <c r="H7419" t="s">
        <v>135</v>
      </c>
      <c r="I7419" t="s">
        <v>136</v>
      </c>
      <c r="J7419" t="s">
        <v>137</v>
      </c>
      <c r="K7419" t="s">
        <v>138</v>
      </c>
      <c r="L7419" t="s">
        <v>21112</v>
      </c>
      <c r="M7419" t="s">
        <v>21113</v>
      </c>
      <c r="N7419">
        <v>1.3163888880000001</v>
      </c>
      <c r="O7419">
        <v>0</v>
      </c>
      <c r="P7419">
        <v>434</v>
      </c>
      <c r="Q7419">
        <v>0</v>
      </c>
      <c r="R7419">
        <v>0</v>
      </c>
      <c r="S7419">
        <v>0</v>
      </c>
      <c r="T7419">
        <v>10</v>
      </c>
      <c r="U7419">
        <v>0</v>
      </c>
      <c r="V7419">
        <v>0</v>
      </c>
      <c r="W7419">
        <v>0</v>
      </c>
      <c r="X7419">
        <v>184.86170304502761</v>
      </c>
      <c r="Y7419">
        <v>0</v>
      </c>
      <c r="Z7419">
        <v>0</v>
      </c>
      <c r="AA7419">
        <v>0</v>
      </c>
      <c r="AB7419">
        <v>25.540494155808883</v>
      </c>
      <c r="AC7419">
        <v>0</v>
      </c>
      <c r="AD7419">
        <v>0</v>
      </c>
      <c r="AE7419">
        <v>210.4021972008365</v>
      </c>
    </row>
    <row r="7420" spans="1:31" x14ac:dyDescent="0.25">
      <c r="A7420">
        <v>2355997</v>
      </c>
      <c r="B7420">
        <v>1</v>
      </c>
      <c r="C7420" t="s">
        <v>80</v>
      </c>
      <c r="D7420" t="s">
        <v>101</v>
      </c>
      <c r="E7420" t="s">
        <v>225</v>
      </c>
      <c r="F7420" t="s">
        <v>21114</v>
      </c>
      <c r="G7420" t="s">
        <v>156</v>
      </c>
      <c r="H7420" t="s">
        <v>151</v>
      </c>
      <c r="I7420" t="s">
        <v>136</v>
      </c>
      <c r="J7420" t="s">
        <v>137</v>
      </c>
      <c r="K7420" t="s">
        <v>138</v>
      </c>
      <c r="L7420" t="s">
        <v>21115</v>
      </c>
      <c r="M7420" t="s">
        <v>21116</v>
      </c>
      <c r="N7420">
        <v>0.64138888800000005</v>
      </c>
      <c r="O7420">
        <v>0</v>
      </c>
      <c r="P7420">
        <v>52</v>
      </c>
      <c r="Q7420">
        <v>0</v>
      </c>
      <c r="R7420">
        <v>0</v>
      </c>
      <c r="S7420">
        <v>0</v>
      </c>
      <c r="T7420">
        <v>2</v>
      </c>
      <c r="U7420">
        <v>0</v>
      </c>
      <c r="V7420">
        <v>0</v>
      </c>
      <c r="W7420">
        <v>0</v>
      </c>
      <c r="X7420">
        <v>10.935805646823768</v>
      </c>
      <c r="Y7420">
        <v>0</v>
      </c>
      <c r="Z7420">
        <v>0</v>
      </c>
      <c r="AA7420">
        <v>0</v>
      </c>
      <c r="AB7420">
        <v>2.5821867654237503</v>
      </c>
      <c r="AC7420">
        <v>0</v>
      </c>
      <c r="AD7420">
        <v>0</v>
      </c>
      <c r="AE7420">
        <v>13.517992412247519</v>
      </c>
    </row>
    <row r="7421" spans="1:31" x14ac:dyDescent="0.25">
      <c r="A7421">
        <v>2355788</v>
      </c>
      <c r="B7421">
        <v>1</v>
      </c>
      <c r="C7421" t="s">
        <v>81</v>
      </c>
      <c r="D7421" t="s">
        <v>128</v>
      </c>
      <c r="E7421" t="s">
        <v>154</v>
      </c>
      <c r="F7421" t="s">
        <v>21117</v>
      </c>
      <c r="G7421" t="s">
        <v>244</v>
      </c>
      <c r="H7421" t="s">
        <v>151</v>
      </c>
      <c r="I7421" t="s">
        <v>136</v>
      </c>
      <c r="J7421" t="s">
        <v>137</v>
      </c>
      <c r="K7421" t="s">
        <v>245</v>
      </c>
      <c r="L7421" t="s">
        <v>21118</v>
      </c>
      <c r="M7421" t="s">
        <v>21119</v>
      </c>
      <c r="N7421">
        <v>0.95861111099999996</v>
      </c>
      <c r="O7421">
        <v>0</v>
      </c>
      <c r="P7421">
        <v>293</v>
      </c>
      <c r="Q7421">
        <v>0</v>
      </c>
      <c r="R7421">
        <v>4</v>
      </c>
      <c r="S7421">
        <v>0</v>
      </c>
      <c r="T7421">
        <v>9</v>
      </c>
      <c r="U7421">
        <v>0</v>
      </c>
      <c r="V7421">
        <v>0</v>
      </c>
      <c r="W7421">
        <v>0</v>
      </c>
      <c r="X7421">
        <v>98.568989068226955</v>
      </c>
      <c r="Y7421">
        <v>0</v>
      </c>
      <c r="Z7421">
        <v>0.50557700665194993</v>
      </c>
      <c r="AA7421">
        <v>0</v>
      </c>
      <c r="AB7421">
        <v>7.5857360574726096</v>
      </c>
      <c r="AC7421">
        <v>0</v>
      </c>
      <c r="AD7421">
        <v>0</v>
      </c>
      <c r="AE7421">
        <v>106.66030213235152</v>
      </c>
    </row>
    <row r="7422" spans="1:31" x14ac:dyDescent="0.25">
      <c r="A7422">
        <v>2355834</v>
      </c>
      <c r="B7422">
        <v>1</v>
      </c>
      <c r="C7422" t="s">
        <v>80</v>
      </c>
      <c r="D7422" t="s">
        <v>84</v>
      </c>
      <c r="E7422" t="s">
        <v>148</v>
      </c>
      <c r="F7422" t="s">
        <v>21120</v>
      </c>
      <c r="G7422" t="s">
        <v>150</v>
      </c>
      <c r="H7422" t="s">
        <v>151</v>
      </c>
      <c r="I7422" t="s">
        <v>136</v>
      </c>
      <c r="J7422" t="s">
        <v>137</v>
      </c>
      <c r="K7422" t="s">
        <v>138</v>
      </c>
      <c r="L7422" t="s">
        <v>21121</v>
      </c>
      <c r="M7422" t="s">
        <v>21122</v>
      </c>
      <c r="N7422">
        <v>2.150555555</v>
      </c>
      <c r="O7422">
        <v>0</v>
      </c>
      <c r="P7422">
        <v>7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10.391489432078155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10.391489432078155</v>
      </c>
    </row>
    <row r="7423" spans="1:31" x14ac:dyDescent="0.25">
      <c r="A7423">
        <v>2355957</v>
      </c>
      <c r="B7423">
        <v>1</v>
      </c>
      <c r="C7423" t="s">
        <v>80</v>
      </c>
      <c r="D7423" t="s">
        <v>88</v>
      </c>
      <c r="E7423" t="s">
        <v>148</v>
      </c>
      <c r="F7423" t="s">
        <v>21123</v>
      </c>
      <c r="G7423" t="s">
        <v>240</v>
      </c>
      <c r="H7423" t="s">
        <v>151</v>
      </c>
      <c r="I7423" t="s">
        <v>136</v>
      </c>
      <c r="J7423" t="s">
        <v>137</v>
      </c>
      <c r="K7423" t="s">
        <v>138</v>
      </c>
      <c r="L7423" t="s">
        <v>21124</v>
      </c>
      <c r="M7423" t="s">
        <v>21125</v>
      </c>
      <c r="N7423">
        <v>2.3050000000000002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9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13.839553276323155</v>
      </c>
      <c r="AC7423">
        <v>0</v>
      </c>
      <c r="AD7423">
        <v>0</v>
      </c>
      <c r="AE7423">
        <v>13.839553276323155</v>
      </c>
    </row>
    <row r="7424" spans="1:31" x14ac:dyDescent="0.25">
      <c r="A7424">
        <v>2355911</v>
      </c>
      <c r="B7424">
        <v>1</v>
      </c>
      <c r="C7424" t="s">
        <v>80</v>
      </c>
      <c r="D7424" t="s">
        <v>101</v>
      </c>
      <c r="E7424" t="s">
        <v>225</v>
      </c>
      <c r="F7424" t="s">
        <v>15009</v>
      </c>
      <c r="G7424" t="s">
        <v>156</v>
      </c>
      <c r="H7424" t="s">
        <v>151</v>
      </c>
      <c r="I7424" t="s">
        <v>136</v>
      </c>
      <c r="J7424" t="s">
        <v>137</v>
      </c>
      <c r="K7424" t="s">
        <v>138</v>
      </c>
      <c r="L7424" t="s">
        <v>21126</v>
      </c>
      <c r="M7424" t="s">
        <v>21127</v>
      </c>
      <c r="N7424">
        <v>1.4041666660000001</v>
      </c>
      <c r="O7424">
        <v>0</v>
      </c>
      <c r="P7424">
        <v>73</v>
      </c>
      <c r="Q7424">
        <v>0</v>
      </c>
      <c r="R7424">
        <v>0</v>
      </c>
      <c r="S7424">
        <v>0</v>
      </c>
      <c r="T7424">
        <v>1</v>
      </c>
      <c r="U7424">
        <v>0</v>
      </c>
      <c r="V7424">
        <v>0</v>
      </c>
      <c r="W7424">
        <v>0</v>
      </c>
      <c r="X7424">
        <v>32.122952587361027</v>
      </c>
      <c r="Y7424">
        <v>0</v>
      </c>
      <c r="Z7424">
        <v>0</v>
      </c>
      <c r="AA7424">
        <v>0</v>
      </c>
      <c r="AB7424">
        <v>1.3894279330672279</v>
      </c>
      <c r="AC7424">
        <v>0</v>
      </c>
      <c r="AD7424">
        <v>0</v>
      </c>
      <c r="AE7424">
        <v>33.512380520428252</v>
      </c>
    </row>
    <row r="7425" spans="1:31" x14ac:dyDescent="0.25">
      <c r="A7425">
        <v>2355642</v>
      </c>
      <c r="B7425">
        <v>1</v>
      </c>
      <c r="C7425" t="s">
        <v>80</v>
      </c>
      <c r="D7425" t="s">
        <v>105</v>
      </c>
      <c r="E7425" t="s">
        <v>132</v>
      </c>
      <c r="F7425" t="s">
        <v>7127</v>
      </c>
      <c r="G7425" t="s">
        <v>134</v>
      </c>
      <c r="H7425" t="s">
        <v>135</v>
      </c>
      <c r="I7425" t="s">
        <v>136</v>
      </c>
      <c r="J7425" t="s">
        <v>137</v>
      </c>
      <c r="K7425" t="s">
        <v>138</v>
      </c>
      <c r="L7425" t="s">
        <v>21128</v>
      </c>
      <c r="M7425" t="s">
        <v>21129</v>
      </c>
      <c r="N7425">
        <v>2.0041666660000002</v>
      </c>
      <c r="O7425">
        <v>0</v>
      </c>
      <c r="P7425">
        <v>20</v>
      </c>
      <c r="Q7425">
        <v>0</v>
      </c>
      <c r="R7425">
        <v>25</v>
      </c>
      <c r="S7425">
        <v>0</v>
      </c>
      <c r="T7425">
        <v>5</v>
      </c>
      <c r="U7425">
        <v>0</v>
      </c>
      <c r="V7425">
        <v>0</v>
      </c>
      <c r="W7425">
        <v>0</v>
      </c>
      <c r="X7425">
        <v>19.147598533255017</v>
      </c>
      <c r="Y7425">
        <v>0</v>
      </c>
      <c r="Z7425">
        <v>28.860625688629927</v>
      </c>
      <c r="AA7425">
        <v>0</v>
      </c>
      <c r="AB7425">
        <v>13.951673639493469</v>
      </c>
      <c r="AC7425">
        <v>0</v>
      </c>
      <c r="AD7425">
        <v>0</v>
      </c>
      <c r="AE7425">
        <v>61.959897861378415</v>
      </c>
    </row>
    <row r="7426" spans="1:31" x14ac:dyDescent="0.25">
      <c r="A7426">
        <v>2356020</v>
      </c>
      <c r="B7426">
        <v>1</v>
      </c>
      <c r="C7426" t="s">
        <v>80</v>
      </c>
      <c r="D7426" t="s">
        <v>93</v>
      </c>
      <c r="E7426" t="s">
        <v>225</v>
      </c>
      <c r="F7426" t="s">
        <v>21130</v>
      </c>
      <c r="G7426" t="s">
        <v>219</v>
      </c>
      <c r="H7426" t="s">
        <v>151</v>
      </c>
      <c r="I7426" t="s">
        <v>136</v>
      </c>
      <c r="J7426" t="s">
        <v>137</v>
      </c>
      <c r="K7426" t="s">
        <v>138</v>
      </c>
      <c r="L7426" t="s">
        <v>21131</v>
      </c>
      <c r="M7426" t="s">
        <v>21132</v>
      </c>
      <c r="N7426">
        <v>5.3061111109999999</v>
      </c>
      <c r="O7426">
        <v>0</v>
      </c>
      <c r="P7426">
        <v>28</v>
      </c>
      <c r="Q7426">
        <v>0</v>
      </c>
      <c r="R7426">
        <v>14</v>
      </c>
      <c r="S7426">
        <v>0</v>
      </c>
      <c r="T7426">
        <v>4</v>
      </c>
      <c r="U7426">
        <v>0</v>
      </c>
      <c r="V7426">
        <v>0</v>
      </c>
      <c r="W7426">
        <v>0</v>
      </c>
      <c r="X7426">
        <v>19.90561342722992</v>
      </c>
      <c r="Y7426">
        <v>0</v>
      </c>
      <c r="Z7426">
        <v>77.425530056698662</v>
      </c>
      <c r="AA7426">
        <v>0</v>
      </c>
      <c r="AB7426">
        <v>21.854708985625916</v>
      </c>
      <c r="AC7426">
        <v>0</v>
      </c>
      <c r="AD7426">
        <v>0</v>
      </c>
      <c r="AE7426">
        <v>119.1858524695545</v>
      </c>
    </row>
    <row r="7427" spans="1:31" x14ac:dyDescent="0.25">
      <c r="A7427">
        <v>2355725</v>
      </c>
      <c r="B7427">
        <v>1</v>
      </c>
      <c r="C7427" t="s">
        <v>81</v>
      </c>
      <c r="D7427" t="s">
        <v>123</v>
      </c>
      <c r="E7427" t="s">
        <v>166</v>
      </c>
      <c r="F7427" t="s">
        <v>6444</v>
      </c>
      <c r="G7427" t="s">
        <v>168</v>
      </c>
      <c r="H7427" t="s">
        <v>135</v>
      </c>
      <c r="I7427" t="s">
        <v>136</v>
      </c>
      <c r="J7427" t="s">
        <v>137</v>
      </c>
      <c r="K7427" t="s">
        <v>138</v>
      </c>
      <c r="L7427" t="s">
        <v>21133</v>
      </c>
      <c r="M7427" t="s">
        <v>21134</v>
      </c>
      <c r="N7427">
        <v>0.55500000000000005</v>
      </c>
      <c r="O7427">
        <v>5</v>
      </c>
      <c r="P7427">
        <v>380</v>
      </c>
      <c r="Q7427">
        <v>398</v>
      </c>
      <c r="R7427">
        <v>435</v>
      </c>
      <c r="S7427">
        <v>41</v>
      </c>
      <c r="T7427">
        <v>80</v>
      </c>
      <c r="U7427">
        <v>1</v>
      </c>
      <c r="V7427">
        <v>0</v>
      </c>
      <c r="W7427">
        <v>7.6798337629935016</v>
      </c>
      <c r="X7427">
        <v>72.038105448142915</v>
      </c>
      <c r="Y7427">
        <v>721.56611537439483</v>
      </c>
      <c r="Z7427">
        <v>636.86826545701513</v>
      </c>
      <c r="AA7427">
        <v>50.685528420233965</v>
      </c>
      <c r="AB7427">
        <v>66.43722351177324</v>
      </c>
      <c r="AC7427">
        <v>83.946922423739565</v>
      </c>
      <c r="AD7427">
        <v>0</v>
      </c>
      <c r="AE7427">
        <v>1639.2219943982932</v>
      </c>
    </row>
    <row r="7428" spans="1:31" x14ac:dyDescent="0.25">
      <c r="A7428">
        <v>2355828</v>
      </c>
      <c r="B7428">
        <v>1</v>
      </c>
      <c r="C7428" t="s">
        <v>80</v>
      </c>
      <c r="D7428" t="s">
        <v>104</v>
      </c>
      <c r="E7428" t="s">
        <v>148</v>
      </c>
      <c r="F7428" t="s">
        <v>21135</v>
      </c>
      <c r="G7428" t="s">
        <v>156</v>
      </c>
      <c r="H7428" t="s">
        <v>151</v>
      </c>
      <c r="I7428" t="s">
        <v>136</v>
      </c>
      <c r="J7428" t="s">
        <v>137</v>
      </c>
      <c r="K7428" t="s">
        <v>138</v>
      </c>
      <c r="L7428" t="s">
        <v>21136</v>
      </c>
      <c r="M7428" t="s">
        <v>21137</v>
      </c>
      <c r="N7428">
        <v>1.5633333330000001</v>
      </c>
      <c r="O7428">
        <v>0</v>
      </c>
      <c r="P7428">
        <v>4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1.3030328674676583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1.3030328674676583</v>
      </c>
    </row>
    <row r="7429" spans="1:31" x14ac:dyDescent="0.25">
      <c r="A7429">
        <v>2355974</v>
      </c>
      <c r="B7429">
        <v>1</v>
      </c>
      <c r="C7429" t="s">
        <v>80</v>
      </c>
      <c r="D7429" t="s">
        <v>104</v>
      </c>
      <c r="E7429" t="s">
        <v>132</v>
      </c>
      <c r="F7429" t="s">
        <v>21138</v>
      </c>
      <c r="G7429" t="s">
        <v>168</v>
      </c>
      <c r="H7429" t="s">
        <v>135</v>
      </c>
      <c r="I7429" t="s">
        <v>136</v>
      </c>
      <c r="J7429" t="s">
        <v>137</v>
      </c>
      <c r="K7429" t="s">
        <v>138</v>
      </c>
      <c r="L7429" t="s">
        <v>21139</v>
      </c>
      <c r="M7429" t="s">
        <v>21140</v>
      </c>
      <c r="N7429">
        <v>0.52111111099999996</v>
      </c>
      <c r="O7429">
        <v>0</v>
      </c>
      <c r="P7429">
        <v>1562</v>
      </c>
      <c r="Q7429">
        <v>0</v>
      </c>
      <c r="R7429">
        <v>2</v>
      </c>
      <c r="S7429">
        <v>0</v>
      </c>
      <c r="T7429">
        <v>61</v>
      </c>
      <c r="U7429">
        <v>0</v>
      </c>
      <c r="V7429">
        <v>0</v>
      </c>
      <c r="W7429">
        <v>0</v>
      </c>
      <c r="X7429">
        <v>231.90514715761844</v>
      </c>
      <c r="Y7429">
        <v>0</v>
      </c>
      <c r="Z7429">
        <v>9.6570003092566123E-2</v>
      </c>
      <c r="AA7429">
        <v>0</v>
      </c>
      <c r="AB7429">
        <v>13.461215729678212</v>
      </c>
      <c r="AC7429">
        <v>0</v>
      </c>
      <c r="AD7429">
        <v>0</v>
      </c>
      <c r="AE7429">
        <v>245.46293289038923</v>
      </c>
    </row>
    <row r="7430" spans="1:31" x14ac:dyDescent="0.25">
      <c r="A7430">
        <v>2355871</v>
      </c>
      <c r="B7430">
        <v>1</v>
      </c>
      <c r="C7430" t="s">
        <v>80</v>
      </c>
      <c r="D7430" t="s">
        <v>83</v>
      </c>
      <c r="E7430" t="s">
        <v>132</v>
      </c>
      <c r="F7430" t="s">
        <v>20633</v>
      </c>
      <c r="G7430" t="s">
        <v>643</v>
      </c>
      <c r="H7430" t="s">
        <v>135</v>
      </c>
      <c r="I7430" t="s">
        <v>136</v>
      </c>
      <c r="J7430" t="s">
        <v>137</v>
      </c>
      <c r="K7430" t="s">
        <v>138</v>
      </c>
      <c r="L7430" t="s">
        <v>21141</v>
      </c>
      <c r="M7430" t="s">
        <v>21142</v>
      </c>
      <c r="N7430">
        <v>2.1749999999999998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46</v>
      </c>
      <c r="U7430">
        <v>0</v>
      </c>
      <c r="V7430">
        <v>22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828.21770289283324</v>
      </c>
      <c r="AC7430">
        <v>0</v>
      </c>
      <c r="AD7430">
        <v>1706.9359305134014</v>
      </c>
      <c r="AE7430">
        <v>2535.1536334062348</v>
      </c>
    </row>
    <row r="7431" spans="1:31" x14ac:dyDescent="0.25">
      <c r="A7431">
        <v>2355682</v>
      </c>
      <c r="B7431">
        <v>1</v>
      </c>
      <c r="C7431" t="s">
        <v>80</v>
      </c>
      <c r="D7431" t="s">
        <v>88</v>
      </c>
      <c r="E7431" t="s">
        <v>148</v>
      </c>
      <c r="F7431" t="s">
        <v>21143</v>
      </c>
      <c r="G7431" t="s">
        <v>150</v>
      </c>
      <c r="H7431" t="s">
        <v>151</v>
      </c>
      <c r="I7431" t="s">
        <v>136</v>
      </c>
      <c r="J7431" t="s">
        <v>137</v>
      </c>
      <c r="K7431" t="s">
        <v>138</v>
      </c>
      <c r="L7431" t="s">
        <v>21144</v>
      </c>
      <c r="M7431" t="s">
        <v>20888</v>
      </c>
      <c r="N7431">
        <v>7.3961111109999997</v>
      </c>
      <c r="O7431">
        <v>0</v>
      </c>
      <c r="P7431">
        <v>2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4.629273274514583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4.629273274514583</v>
      </c>
    </row>
    <row r="7432" spans="1:31" x14ac:dyDescent="0.25">
      <c r="A7432">
        <v>2355894</v>
      </c>
      <c r="B7432">
        <v>1</v>
      </c>
      <c r="C7432" t="s">
        <v>80</v>
      </c>
      <c r="D7432" t="s">
        <v>96</v>
      </c>
      <c r="E7432" t="s">
        <v>148</v>
      </c>
      <c r="F7432" t="s">
        <v>21145</v>
      </c>
      <c r="G7432" t="s">
        <v>240</v>
      </c>
      <c r="H7432" t="s">
        <v>151</v>
      </c>
      <c r="I7432" t="s">
        <v>136</v>
      </c>
      <c r="J7432" t="s">
        <v>137</v>
      </c>
      <c r="K7432" t="s">
        <v>138</v>
      </c>
      <c r="L7432" t="s">
        <v>21146</v>
      </c>
      <c r="M7432" t="s">
        <v>21147</v>
      </c>
      <c r="N7432">
        <v>2.4841666660000001</v>
      </c>
      <c r="O7432">
        <v>0</v>
      </c>
      <c r="P7432">
        <v>2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3.4694521422798852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3.4694521422798852</v>
      </c>
    </row>
    <row r="7433" spans="1:31" x14ac:dyDescent="0.25">
      <c r="A7433">
        <v>2356057</v>
      </c>
      <c r="B7433">
        <v>1</v>
      </c>
      <c r="C7433" t="s">
        <v>80</v>
      </c>
      <c r="D7433" t="s">
        <v>100</v>
      </c>
      <c r="E7433" t="s">
        <v>148</v>
      </c>
      <c r="F7433" t="s">
        <v>21148</v>
      </c>
      <c r="G7433" t="s">
        <v>160</v>
      </c>
      <c r="H7433" t="s">
        <v>151</v>
      </c>
      <c r="I7433" t="s">
        <v>136</v>
      </c>
      <c r="J7433" t="s">
        <v>137</v>
      </c>
      <c r="K7433" t="s">
        <v>138</v>
      </c>
      <c r="L7433" t="s">
        <v>21149</v>
      </c>
      <c r="M7433" t="s">
        <v>21150</v>
      </c>
      <c r="N7433">
        <v>1.4202777769999999</v>
      </c>
      <c r="O7433">
        <v>0</v>
      </c>
      <c r="P7433">
        <v>1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0.48169608523592783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0.48169608523592783</v>
      </c>
    </row>
    <row r="7434" spans="1:31" x14ac:dyDescent="0.25">
      <c r="A7434">
        <v>2356063</v>
      </c>
      <c r="B7434">
        <v>1</v>
      </c>
      <c r="C7434" t="s">
        <v>80</v>
      </c>
      <c r="D7434" t="s">
        <v>84</v>
      </c>
      <c r="E7434" t="s">
        <v>148</v>
      </c>
      <c r="F7434" t="s">
        <v>21151</v>
      </c>
      <c r="G7434" t="s">
        <v>150</v>
      </c>
      <c r="H7434" t="s">
        <v>151</v>
      </c>
      <c r="I7434" t="s">
        <v>136</v>
      </c>
      <c r="J7434" t="s">
        <v>137</v>
      </c>
      <c r="K7434" t="s">
        <v>138</v>
      </c>
      <c r="L7434" t="s">
        <v>21152</v>
      </c>
      <c r="M7434" t="s">
        <v>21153</v>
      </c>
      <c r="N7434">
        <v>1.8533333329999999</v>
      </c>
      <c r="O7434">
        <v>0</v>
      </c>
      <c r="P7434">
        <v>1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0.61554660414725004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0.61554660414725004</v>
      </c>
    </row>
    <row r="7435" spans="1:31" x14ac:dyDescent="0.25">
      <c r="A7435">
        <v>2355914</v>
      </c>
      <c r="B7435">
        <v>1</v>
      </c>
      <c r="C7435" t="s">
        <v>81</v>
      </c>
      <c r="D7435" t="s">
        <v>112</v>
      </c>
      <c r="E7435" t="s">
        <v>225</v>
      </c>
      <c r="F7435" t="s">
        <v>4550</v>
      </c>
      <c r="G7435" t="s">
        <v>219</v>
      </c>
      <c r="H7435" t="s">
        <v>151</v>
      </c>
      <c r="I7435" t="s">
        <v>136</v>
      </c>
      <c r="J7435" t="s">
        <v>137</v>
      </c>
      <c r="K7435" t="s">
        <v>138</v>
      </c>
      <c r="L7435" t="s">
        <v>21154</v>
      </c>
      <c r="M7435" t="s">
        <v>21155</v>
      </c>
      <c r="N7435">
        <v>3.170555555</v>
      </c>
      <c r="O7435">
        <v>0</v>
      </c>
      <c r="P7435">
        <v>4</v>
      </c>
      <c r="Q7435">
        <v>0</v>
      </c>
      <c r="R7435">
        <v>16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3.8435460310040419</v>
      </c>
      <c r="Y7435">
        <v>0</v>
      </c>
      <c r="Z7435">
        <v>26.726739727702494</v>
      </c>
      <c r="AA7435">
        <v>0</v>
      </c>
      <c r="AB7435">
        <v>0</v>
      </c>
      <c r="AC7435">
        <v>0</v>
      </c>
      <c r="AD7435">
        <v>0</v>
      </c>
      <c r="AE7435">
        <v>30.570285758706536</v>
      </c>
    </row>
    <row r="7436" spans="1:31" x14ac:dyDescent="0.25">
      <c r="A7436">
        <v>2355745</v>
      </c>
      <c r="B7436">
        <v>1</v>
      </c>
      <c r="C7436" t="s">
        <v>80</v>
      </c>
      <c r="D7436" t="s">
        <v>84</v>
      </c>
      <c r="E7436" t="s">
        <v>225</v>
      </c>
      <c r="F7436" t="s">
        <v>21156</v>
      </c>
      <c r="G7436" t="s">
        <v>219</v>
      </c>
      <c r="H7436" t="s">
        <v>151</v>
      </c>
      <c r="I7436" t="s">
        <v>136</v>
      </c>
      <c r="J7436" t="s">
        <v>137</v>
      </c>
      <c r="K7436" t="s">
        <v>138</v>
      </c>
      <c r="L7436" t="s">
        <v>21157</v>
      </c>
      <c r="M7436" t="s">
        <v>21158</v>
      </c>
      <c r="N7436">
        <v>3.440555555</v>
      </c>
      <c r="O7436">
        <v>0</v>
      </c>
      <c r="P7436">
        <v>98</v>
      </c>
      <c r="Q7436">
        <v>0</v>
      </c>
      <c r="R7436">
        <v>0</v>
      </c>
      <c r="S7436">
        <v>0</v>
      </c>
      <c r="T7436">
        <v>2</v>
      </c>
      <c r="U7436">
        <v>0</v>
      </c>
      <c r="V7436">
        <v>0</v>
      </c>
      <c r="W7436">
        <v>0</v>
      </c>
      <c r="X7436">
        <v>105.21666823814326</v>
      </c>
      <c r="Y7436">
        <v>0</v>
      </c>
      <c r="Z7436">
        <v>0</v>
      </c>
      <c r="AA7436">
        <v>0</v>
      </c>
      <c r="AB7436">
        <v>0.24963878082017502</v>
      </c>
      <c r="AC7436">
        <v>0</v>
      </c>
      <c r="AD7436">
        <v>0</v>
      </c>
      <c r="AE7436">
        <v>105.46630701896343</v>
      </c>
    </row>
    <row r="7437" spans="1:31" x14ac:dyDescent="0.25">
      <c r="A7437">
        <v>2355702</v>
      </c>
      <c r="B7437">
        <v>1</v>
      </c>
      <c r="C7437" t="s">
        <v>80</v>
      </c>
      <c r="D7437" t="s">
        <v>108</v>
      </c>
      <c r="E7437" t="s">
        <v>171</v>
      </c>
      <c r="F7437" t="s">
        <v>7955</v>
      </c>
      <c r="G7437" t="s">
        <v>244</v>
      </c>
      <c r="H7437" t="s">
        <v>135</v>
      </c>
      <c r="I7437" t="s">
        <v>136</v>
      </c>
      <c r="J7437" t="s">
        <v>137</v>
      </c>
      <c r="K7437" t="s">
        <v>245</v>
      </c>
      <c r="L7437" t="s">
        <v>21159</v>
      </c>
      <c r="M7437" t="s">
        <v>21160</v>
      </c>
      <c r="N7437">
        <v>8.1288888880000005</v>
      </c>
      <c r="O7437">
        <v>0</v>
      </c>
      <c r="P7437">
        <v>1915</v>
      </c>
      <c r="Q7437">
        <v>2</v>
      </c>
      <c r="R7437">
        <v>408</v>
      </c>
      <c r="S7437">
        <v>14</v>
      </c>
      <c r="T7437">
        <v>273</v>
      </c>
      <c r="U7437">
        <v>0</v>
      </c>
      <c r="V7437">
        <v>0</v>
      </c>
      <c r="W7437">
        <v>0</v>
      </c>
      <c r="X7437">
        <v>2913.2748318891936</v>
      </c>
      <c r="Y7437">
        <v>650.69005556862794</v>
      </c>
      <c r="Z7437">
        <v>6649.8664308327679</v>
      </c>
      <c r="AA7437">
        <v>343.22823496331921</v>
      </c>
      <c r="AB7437">
        <v>3159.7936605543214</v>
      </c>
      <c r="AC7437">
        <v>0</v>
      </c>
      <c r="AD7437">
        <v>0</v>
      </c>
      <c r="AE7437">
        <v>13716.85321380823</v>
      </c>
    </row>
    <row r="7438" spans="1:31" x14ac:dyDescent="0.25">
      <c r="A7438">
        <v>2355708</v>
      </c>
      <c r="B7438">
        <v>1</v>
      </c>
      <c r="C7438" t="s">
        <v>80</v>
      </c>
      <c r="D7438" t="s">
        <v>85</v>
      </c>
      <c r="E7438" t="s">
        <v>225</v>
      </c>
      <c r="F7438" t="s">
        <v>19233</v>
      </c>
      <c r="G7438" t="s">
        <v>252</v>
      </c>
      <c r="H7438" t="s">
        <v>151</v>
      </c>
      <c r="I7438" t="s">
        <v>136</v>
      </c>
      <c r="J7438" t="s">
        <v>137</v>
      </c>
      <c r="K7438" t="s">
        <v>245</v>
      </c>
      <c r="L7438" t="s">
        <v>21161</v>
      </c>
      <c r="M7438" t="s">
        <v>21162</v>
      </c>
      <c r="N7438">
        <v>3.8597222219999998</v>
      </c>
      <c r="O7438">
        <v>0</v>
      </c>
      <c r="P7438">
        <v>114</v>
      </c>
      <c r="Q7438">
        <v>0</v>
      </c>
      <c r="R7438">
        <v>0</v>
      </c>
      <c r="S7438">
        <v>0</v>
      </c>
      <c r="T7438">
        <v>7</v>
      </c>
      <c r="U7438">
        <v>0</v>
      </c>
      <c r="V7438">
        <v>0</v>
      </c>
      <c r="W7438">
        <v>0</v>
      </c>
      <c r="X7438">
        <v>166.40316637264905</v>
      </c>
      <c r="Y7438">
        <v>0</v>
      </c>
      <c r="Z7438">
        <v>0</v>
      </c>
      <c r="AA7438">
        <v>0</v>
      </c>
      <c r="AB7438">
        <v>39.201259314528386</v>
      </c>
      <c r="AC7438">
        <v>0</v>
      </c>
      <c r="AD7438">
        <v>0</v>
      </c>
      <c r="AE7438">
        <v>205.60442568717744</v>
      </c>
    </row>
    <row r="7439" spans="1:31" x14ac:dyDescent="0.25">
      <c r="A7439">
        <v>2356000</v>
      </c>
      <c r="B7439">
        <v>1</v>
      </c>
      <c r="C7439" t="s">
        <v>80</v>
      </c>
      <c r="D7439" t="s">
        <v>82</v>
      </c>
      <c r="E7439" t="s">
        <v>154</v>
      </c>
      <c r="F7439" t="s">
        <v>21163</v>
      </c>
      <c r="G7439" t="s">
        <v>156</v>
      </c>
      <c r="H7439" t="s">
        <v>151</v>
      </c>
      <c r="I7439" t="s">
        <v>136</v>
      </c>
      <c r="J7439" t="s">
        <v>137</v>
      </c>
      <c r="K7439" t="s">
        <v>138</v>
      </c>
      <c r="L7439" t="s">
        <v>21164</v>
      </c>
      <c r="M7439" t="s">
        <v>21165</v>
      </c>
      <c r="N7439">
        <v>0.77749999999999997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628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376.51202437917874</v>
      </c>
      <c r="AC7439">
        <v>0</v>
      </c>
      <c r="AD7439">
        <v>0</v>
      </c>
      <c r="AE7439">
        <v>376.51202437917874</v>
      </c>
    </row>
    <row r="7440" spans="1:31" x14ac:dyDescent="0.25">
      <c r="A7440">
        <v>2355851</v>
      </c>
      <c r="B7440">
        <v>1</v>
      </c>
      <c r="C7440" t="s">
        <v>80</v>
      </c>
      <c r="D7440" t="s">
        <v>88</v>
      </c>
      <c r="E7440" t="s">
        <v>132</v>
      </c>
      <c r="F7440" t="s">
        <v>21166</v>
      </c>
      <c r="G7440" t="s">
        <v>244</v>
      </c>
      <c r="H7440" t="s">
        <v>135</v>
      </c>
      <c r="I7440" t="s">
        <v>136</v>
      </c>
      <c r="J7440" t="s">
        <v>137</v>
      </c>
      <c r="K7440" t="s">
        <v>245</v>
      </c>
      <c r="L7440" t="s">
        <v>21167</v>
      </c>
      <c r="M7440" t="s">
        <v>21168</v>
      </c>
      <c r="N7440">
        <v>9.0205555549999996</v>
      </c>
      <c r="O7440">
        <v>0</v>
      </c>
      <c r="P7440">
        <v>4870</v>
      </c>
      <c r="Q7440">
        <v>0</v>
      </c>
      <c r="R7440">
        <v>1</v>
      </c>
      <c r="S7440">
        <v>1</v>
      </c>
      <c r="T7440">
        <v>541</v>
      </c>
      <c r="U7440">
        <v>0</v>
      </c>
      <c r="V7440">
        <v>0</v>
      </c>
      <c r="W7440">
        <v>0</v>
      </c>
      <c r="X7440">
        <v>17620.522307470961</v>
      </c>
      <c r="Y7440">
        <v>0</v>
      </c>
      <c r="Z7440">
        <v>0</v>
      </c>
      <c r="AA7440">
        <v>21.567337961471779</v>
      </c>
      <c r="AB7440">
        <v>8506.0008474707029</v>
      </c>
      <c r="AC7440">
        <v>0</v>
      </c>
      <c r="AD7440">
        <v>0</v>
      </c>
      <c r="AE7440">
        <v>26148.090492903135</v>
      </c>
    </row>
    <row r="7441" spans="1:31" x14ac:dyDescent="0.25">
      <c r="A7441">
        <v>2355860</v>
      </c>
      <c r="B7441">
        <v>1</v>
      </c>
      <c r="C7441" t="s">
        <v>81</v>
      </c>
      <c r="D7441" t="s">
        <v>112</v>
      </c>
      <c r="E7441" t="s">
        <v>154</v>
      </c>
      <c r="F7441" t="s">
        <v>21169</v>
      </c>
      <c r="G7441" t="s">
        <v>464</v>
      </c>
      <c r="H7441" t="s">
        <v>151</v>
      </c>
      <c r="I7441" t="s">
        <v>136</v>
      </c>
      <c r="J7441" t="s">
        <v>137</v>
      </c>
      <c r="K7441" t="s">
        <v>138</v>
      </c>
      <c r="L7441" t="s">
        <v>21170</v>
      </c>
      <c r="M7441" t="s">
        <v>21171</v>
      </c>
      <c r="N7441">
        <v>3.1924999999999999</v>
      </c>
      <c r="O7441">
        <v>0</v>
      </c>
      <c r="P7441">
        <v>0</v>
      </c>
      <c r="Q7441">
        <v>0</v>
      </c>
      <c r="R7441">
        <v>4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263.23521663648256</v>
      </c>
      <c r="AA7441">
        <v>0</v>
      </c>
      <c r="AB7441">
        <v>0</v>
      </c>
      <c r="AC7441">
        <v>0</v>
      </c>
      <c r="AD7441">
        <v>0</v>
      </c>
      <c r="AE7441">
        <v>263.23521663648256</v>
      </c>
    </row>
    <row r="7442" spans="1:31" x14ac:dyDescent="0.25">
      <c r="A7442">
        <v>2355668</v>
      </c>
      <c r="B7442">
        <v>1</v>
      </c>
      <c r="C7442" t="s">
        <v>81</v>
      </c>
      <c r="D7442" t="s">
        <v>115</v>
      </c>
      <c r="E7442" t="s">
        <v>166</v>
      </c>
      <c r="F7442" t="s">
        <v>21172</v>
      </c>
      <c r="G7442" t="s">
        <v>244</v>
      </c>
      <c r="H7442" t="s">
        <v>135</v>
      </c>
      <c r="I7442" t="s">
        <v>136</v>
      </c>
      <c r="J7442" t="s">
        <v>137</v>
      </c>
      <c r="K7442" t="s">
        <v>245</v>
      </c>
      <c r="L7442" t="s">
        <v>21173</v>
      </c>
      <c r="M7442" t="s">
        <v>21174</v>
      </c>
      <c r="N7442">
        <v>4.1174999999999997</v>
      </c>
      <c r="O7442">
        <v>1</v>
      </c>
      <c r="P7442">
        <v>2017</v>
      </c>
      <c r="Q7442">
        <v>0</v>
      </c>
      <c r="R7442">
        <v>15</v>
      </c>
      <c r="S7442">
        <v>8</v>
      </c>
      <c r="T7442">
        <v>287</v>
      </c>
      <c r="U7442">
        <v>3</v>
      </c>
      <c r="V7442">
        <v>0</v>
      </c>
      <c r="W7442">
        <v>0</v>
      </c>
      <c r="X7442">
        <v>1267.7209708747919</v>
      </c>
      <c r="Y7442">
        <v>0</v>
      </c>
      <c r="Z7442">
        <v>63.635941025899321</v>
      </c>
      <c r="AA7442">
        <v>153.83540194743316</v>
      </c>
      <c r="AB7442">
        <v>957.31545497055595</v>
      </c>
      <c r="AC7442">
        <v>926.85457497030995</v>
      </c>
      <c r="AD7442">
        <v>0</v>
      </c>
      <c r="AE7442">
        <v>3369.3623437889901</v>
      </c>
    </row>
    <row r="7443" spans="1:31" x14ac:dyDescent="0.25">
      <c r="A7443">
        <v>2355837</v>
      </c>
      <c r="B7443">
        <v>1</v>
      </c>
      <c r="C7443" t="s">
        <v>80</v>
      </c>
      <c r="D7443" t="s">
        <v>107</v>
      </c>
      <c r="E7443" t="s">
        <v>132</v>
      </c>
      <c r="F7443" t="s">
        <v>8069</v>
      </c>
      <c r="G7443" t="s">
        <v>134</v>
      </c>
      <c r="H7443" t="s">
        <v>135</v>
      </c>
      <c r="I7443" t="s">
        <v>136</v>
      </c>
      <c r="J7443" t="s">
        <v>137</v>
      </c>
      <c r="K7443" t="s">
        <v>138</v>
      </c>
      <c r="L7443" t="s">
        <v>21175</v>
      </c>
      <c r="M7443" t="s">
        <v>21176</v>
      </c>
      <c r="N7443">
        <v>1.351388888</v>
      </c>
      <c r="O7443">
        <v>0</v>
      </c>
      <c r="P7443">
        <v>2</v>
      </c>
      <c r="Q7443">
        <v>0</v>
      </c>
      <c r="R7443">
        <v>10</v>
      </c>
      <c r="S7443">
        <v>0</v>
      </c>
      <c r="T7443">
        <v>2</v>
      </c>
      <c r="U7443">
        <v>0</v>
      </c>
      <c r="V7443">
        <v>0</v>
      </c>
      <c r="W7443">
        <v>0</v>
      </c>
      <c r="X7443">
        <v>0.60845294922995552</v>
      </c>
      <c r="Y7443">
        <v>0</v>
      </c>
      <c r="Z7443">
        <v>9.6339156618991151</v>
      </c>
      <c r="AA7443">
        <v>0</v>
      </c>
      <c r="AB7443">
        <v>5.1955757430690586</v>
      </c>
      <c r="AC7443">
        <v>0</v>
      </c>
      <c r="AD7443">
        <v>0</v>
      </c>
      <c r="AE7443">
        <v>15.437944354198128</v>
      </c>
    </row>
    <row r="7444" spans="1:31" x14ac:dyDescent="0.25">
      <c r="A7444">
        <v>2355814</v>
      </c>
      <c r="B7444">
        <v>1</v>
      </c>
      <c r="C7444" t="s">
        <v>80</v>
      </c>
      <c r="D7444" t="s">
        <v>88</v>
      </c>
      <c r="E7444" t="s">
        <v>154</v>
      </c>
      <c r="F7444" t="s">
        <v>21177</v>
      </c>
      <c r="G7444" t="s">
        <v>2040</v>
      </c>
      <c r="H7444" t="s">
        <v>151</v>
      </c>
      <c r="I7444" t="s">
        <v>136</v>
      </c>
      <c r="J7444" t="s">
        <v>137</v>
      </c>
      <c r="K7444" t="s">
        <v>138</v>
      </c>
      <c r="L7444" t="s">
        <v>21178</v>
      </c>
      <c r="M7444" t="s">
        <v>21179</v>
      </c>
      <c r="N7444">
        <v>0.40416666600000001</v>
      </c>
      <c r="O7444">
        <v>0</v>
      </c>
      <c r="P7444">
        <v>930</v>
      </c>
      <c r="Q7444">
        <v>0</v>
      </c>
      <c r="R7444">
        <v>0</v>
      </c>
      <c r="S7444">
        <v>0</v>
      </c>
      <c r="T7444">
        <v>83</v>
      </c>
      <c r="U7444">
        <v>0</v>
      </c>
      <c r="V7444">
        <v>0</v>
      </c>
      <c r="W7444">
        <v>0</v>
      </c>
      <c r="X7444">
        <v>152.58992679634616</v>
      </c>
      <c r="Y7444">
        <v>0</v>
      </c>
      <c r="Z7444">
        <v>0</v>
      </c>
      <c r="AA7444">
        <v>0</v>
      </c>
      <c r="AB7444">
        <v>60.792494181883129</v>
      </c>
      <c r="AC7444">
        <v>0</v>
      </c>
      <c r="AD7444">
        <v>0</v>
      </c>
      <c r="AE7444">
        <v>213.38242097822928</v>
      </c>
    </row>
    <row r="7445" spans="1:31" x14ac:dyDescent="0.25">
      <c r="A7445">
        <v>2355628</v>
      </c>
      <c r="B7445">
        <v>1</v>
      </c>
      <c r="C7445" t="s">
        <v>81</v>
      </c>
      <c r="D7445" t="s">
        <v>123</v>
      </c>
      <c r="E7445" t="s">
        <v>148</v>
      </c>
      <c r="F7445" t="s">
        <v>21180</v>
      </c>
      <c r="G7445" t="s">
        <v>150</v>
      </c>
      <c r="H7445" t="s">
        <v>151</v>
      </c>
      <c r="I7445" t="s">
        <v>136</v>
      </c>
      <c r="J7445" t="s">
        <v>137</v>
      </c>
      <c r="K7445" t="s">
        <v>138</v>
      </c>
      <c r="L7445" t="s">
        <v>21181</v>
      </c>
      <c r="M7445" t="s">
        <v>21182</v>
      </c>
      <c r="N7445">
        <v>0.57305555500000005</v>
      </c>
      <c r="O7445">
        <v>0</v>
      </c>
      <c r="P7445">
        <v>4</v>
      </c>
      <c r="Q7445">
        <v>0</v>
      </c>
      <c r="R7445">
        <v>0</v>
      </c>
      <c r="S7445">
        <v>0</v>
      </c>
      <c r="T7445">
        <v>1</v>
      </c>
      <c r="U7445">
        <v>0</v>
      </c>
      <c r="V7445">
        <v>0</v>
      </c>
      <c r="W7445">
        <v>0</v>
      </c>
      <c r="X7445">
        <v>0.49350745711320454</v>
      </c>
      <c r="Y7445">
        <v>0</v>
      </c>
      <c r="Z7445">
        <v>0</v>
      </c>
      <c r="AA7445">
        <v>0</v>
      </c>
      <c r="AB7445">
        <v>4.4355551796500005E-3</v>
      </c>
      <c r="AC7445">
        <v>0</v>
      </c>
      <c r="AD7445">
        <v>0</v>
      </c>
      <c r="AE7445">
        <v>0.49794301229285454</v>
      </c>
    </row>
    <row r="7446" spans="1:31" x14ac:dyDescent="0.25">
      <c r="A7446">
        <v>2356069</v>
      </c>
      <c r="B7446">
        <v>1</v>
      </c>
      <c r="C7446" t="s">
        <v>81</v>
      </c>
      <c r="D7446" t="s">
        <v>119</v>
      </c>
      <c r="E7446" t="s">
        <v>225</v>
      </c>
      <c r="F7446" t="s">
        <v>21183</v>
      </c>
      <c r="G7446" t="s">
        <v>2293</v>
      </c>
      <c r="H7446" t="s">
        <v>151</v>
      </c>
      <c r="I7446" t="s">
        <v>136</v>
      </c>
      <c r="J7446" t="s">
        <v>137</v>
      </c>
      <c r="K7446" t="s">
        <v>138</v>
      </c>
      <c r="L7446" t="s">
        <v>21184</v>
      </c>
      <c r="M7446" t="s">
        <v>21185</v>
      </c>
      <c r="N7446">
        <v>2.7397222220000002</v>
      </c>
      <c r="O7446">
        <v>0</v>
      </c>
      <c r="P7446">
        <v>11</v>
      </c>
      <c r="Q7446">
        <v>0</v>
      </c>
      <c r="R7446">
        <v>2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11.330021253294248</v>
      </c>
      <c r="Y7446">
        <v>0</v>
      </c>
      <c r="Z7446">
        <v>18.002087825779938</v>
      </c>
      <c r="AA7446">
        <v>0</v>
      </c>
      <c r="AB7446">
        <v>0</v>
      </c>
      <c r="AC7446">
        <v>0</v>
      </c>
      <c r="AD7446">
        <v>0</v>
      </c>
      <c r="AE7446">
        <v>29.332109079074186</v>
      </c>
    </row>
    <row r="7447" spans="1:31" x14ac:dyDescent="0.25">
      <c r="A7447">
        <v>2356023</v>
      </c>
      <c r="B7447">
        <v>1</v>
      </c>
      <c r="C7447" t="s">
        <v>80</v>
      </c>
      <c r="D7447" t="s">
        <v>93</v>
      </c>
      <c r="E7447" t="s">
        <v>225</v>
      </c>
      <c r="F7447" t="s">
        <v>21186</v>
      </c>
      <c r="G7447" t="s">
        <v>219</v>
      </c>
      <c r="H7447" t="s">
        <v>151</v>
      </c>
      <c r="I7447" t="s">
        <v>136</v>
      </c>
      <c r="J7447" t="s">
        <v>137</v>
      </c>
      <c r="K7447" t="s">
        <v>138</v>
      </c>
      <c r="L7447" t="s">
        <v>21187</v>
      </c>
      <c r="M7447" t="s">
        <v>21188</v>
      </c>
      <c r="N7447">
        <v>1.4197222220000001</v>
      </c>
      <c r="O7447">
        <v>0</v>
      </c>
      <c r="P7447">
        <v>9</v>
      </c>
      <c r="Q7447">
        <v>0</v>
      </c>
      <c r="R7447">
        <v>2</v>
      </c>
      <c r="S7447">
        <v>0</v>
      </c>
      <c r="T7447">
        <v>1</v>
      </c>
      <c r="U7447">
        <v>0</v>
      </c>
      <c r="V7447">
        <v>0</v>
      </c>
      <c r="W7447">
        <v>0</v>
      </c>
      <c r="X7447">
        <v>4.2581333685190303</v>
      </c>
      <c r="Y7447">
        <v>0</v>
      </c>
      <c r="Z7447">
        <v>62.348618582907875</v>
      </c>
      <c r="AA7447">
        <v>0</v>
      </c>
      <c r="AB7447">
        <v>0.55777692086072472</v>
      </c>
      <c r="AC7447">
        <v>0</v>
      </c>
      <c r="AD7447">
        <v>0</v>
      </c>
      <c r="AE7447">
        <v>67.164528872287619</v>
      </c>
    </row>
    <row r="7448" spans="1:31" x14ac:dyDescent="0.25">
      <c r="A7448">
        <v>2355966</v>
      </c>
      <c r="B7448">
        <v>1</v>
      </c>
      <c r="C7448" t="s">
        <v>80</v>
      </c>
      <c r="D7448" t="s">
        <v>100</v>
      </c>
      <c r="E7448" t="s">
        <v>148</v>
      </c>
      <c r="F7448" t="s">
        <v>21189</v>
      </c>
      <c r="G7448" t="s">
        <v>160</v>
      </c>
      <c r="H7448" t="s">
        <v>151</v>
      </c>
      <c r="I7448" t="s">
        <v>136</v>
      </c>
      <c r="J7448" t="s">
        <v>137</v>
      </c>
      <c r="K7448" t="s">
        <v>138</v>
      </c>
      <c r="L7448" t="s">
        <v>21190</v>
      </c>
      <c r="M7448" t="s">
        <v>21191</v>
      </c>
      <c r="N7448">
        <v>2.0927777769999998</v>
      </c>
      <c r="O7448">
        <v>0</v>
      </c>
      <c r="P7448">
        <v>0</v>
      </c>
      <c r="Q7448">
        <v>0</v>
      </c>
      <c r="R7448">
        <v>1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2.4959823441424414</v>
      </c>
      <c r="AA7448">
        <v>0</v>
      </c>
      <c r="AB7448">
        <v>0</v>
      </c>
      <c r="AC7448">
        <v>0</v>
      </c>
      <c r="AD7448">
        <v>0</v>
      </c>
      <c r="AE7448">
        <v>2.4959823441424414</v>
      </c>
    </row>
    <row r="7449" spans="1:31" x14ac:dyDescent="0.25">
      <c r="A7449">
        <v>2355797</v>
      </c>
      <c r="B7449">
        <v>1</v>
      </c>
      <c r="C7449" t="s">
        <v>80</v>
      </c>
      <c r="D7449" t="s">
        <v>99</v>
      </c>
      <c r="E7449" t="s">
        <v>148</v>
      </c>
      <c r="F7449" t="s">
        <v>21192</v>
      </c>
      <c r="G7449" t="s">
        <v>156</v>
      </c>
      <c r="H7449" t="s">
        <v>151</v>
      </c>
      <c r="I7449" t="s">
        <v>136</v>
      </c>
      <c r="J7449" t="s">
        <v>137</v>
      </c>
      <c r="K7449" t="s">
        <v>138</v>
      </c>
      <c r="L7449" t="s">
        <v>21193</v>
      </c>
      <c r="M7449" t="s">
        <v>21194</v>
      </c>
      <c r="N7449">
        <v>3.0588888879999998</v>
      </c>
      <c r="O7449">
        <v>0</v>
      </c>
      <c r="P7449">
        <v>3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3.191166047948967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3.191166047948967</v>
      </c>
    </row>
    <row r="7450" spans="1:31" x14ac:dyDescent="0.25">
      <c r="A7450">
        <v>2355897</v>
      </c>
      <c r="B7450">
        <v>1</v>
      </c>
      <c r="C7450" t="s">
        <v>80</v>
      </c>
      <c r="D7450" t="s">
        <v>96</v>
      </c>
      <c r="E7450" t="s">
        <v>148</v>
      </c>
      <c r="F7450" t="s">
        <v>21195</v>
      </c>
      <c r="G7450" t="s">
        <v>160</v>
      </c>
      <c r="H7450" t="s">
        <v>151</v>
      </c>
      <c r="I7450" t="s">
        <v>136</v>
      </c>
      <c r="J7450" t="s">
        <v>137</v>
      </c>
      <c r="K7450" t="s">
        <v>138</v>
      </c>
      <c r="L7450" t="s">
        <v>21196</v>
      </c>
      <c r="M7450" t="s">
        <v>21197</v>
      </c>
      <c r="N7450">
        <v>2.14</v>
      </c>
      <c r="O7450">
        <v>0</v>
      </c>
      <c r="P7450">
        <v>1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8.5936686852867528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8.5936686852867528</v>
      </c>
    </row>
    <row r="7451" spans="1:31" x14ac:dyDescent="0.25">
      <c r="A7451">
        <v>2355754</v>
      </c>
      <c r="B7451">
        <v>1</v>
      </c>
      <c r="C7451" t="s">
        <v>80</v>
      </c>
      <c r="D7451" t="s">
        <v>94</v>
      </c>
      <c r="E7451" t="s">
        <v>166</v>
      </c>
      <c r="F7451" t="s">
        <v>14620</v>
      </c>
      <c r="G7451" t="s">
        <v>489</v>
      </c>
      <c r="H7451" t="s">
        <v>135</v>
      </c>
      <c r="I7451" t="s">
        <v>136</v>
      </c>
      <c r="J7451" t="s">
        <v>137</v>
      </c>
      <c r="K7451" t="s">
        <v>138</v>
      </c>
      <c r="L7451" t="s">
        <v>21198</v>
      </c>
      <c r="M7451" t="s">
        <v>21199</v>
      </c>
      <c r="N7451">
        <v>0.78305555500000001</v>
      </c>
      <c r="O7451">
        <v>0</v>
      </c>
      <c r="P7451">
        <v>1</v>
      </c>
      <c r="Q7451">
        <v>4</v>
      </c>
      <c r="R7451">
        <v>59</v>
      </c>
      <c r="S7451">
        <v>1</v>
      </c>
      <c r="T7451">
        <v>4</v>
      </c>
      <c r="U7451">
        <v>0</v>
      </c>
      <c r="V7451">
        <v>0</v>
      </c>
      <c r="W7451">
        <v>0</v>
      </c>
      <c r="X7451">
        <v>0.53983780147588778</v>
      </c>
      <c r="Y7451">
        <v>16.818279349172464</v>
      </c>
      <c r="Z7451">
        <v>161.98123189190548</v>
      </c>
      <c r="AA7451">
        <v>1.8857325528644584</v>
      </c>
      <c r="AB7451">
        <v>20.781901926301643</v>
      </c>
      <c r="AC7451">
        <v>0</v>
      </c>
      <c r="AD7451">
        <v>0</v>
      </c>
      <c r="AE7451">
        <v>202.00698352171992</v>
      </c>
    </row>
    <row r="7452" spans="1:31" x14ac:dyDescent="0.25">
      <c r="A7452">
        <v>2355717</v>
      </c>
      <c r="B7452">
        <v>1</v>
      </c>
      <c r="C7452" t="s">
        <v>80</v>
      </c>
      <c r="D7452" t="s">
        <v>96</v>
      </c>
      <c r="E7452" t="s">
        <v>166</v>
      </c>
      <c r="F7452" t="s">
        <v>21200</v>
      </c>
      <c r="G7452" t="s">
        <v>168</v>
      </c>
      <c r="H7452" t="s">
        <v>135</v>
      </c>
      <c r="I7452" t="s">
        <v>136</v>
      </c>
      <c r="J7452" t="s">
        <v>137</v>
      </c>
      <c r="K7452" t="s">
        <v>138</v>
      </c>
      <c r="L7452" t="s">
        <v>21201</v>
      </c>
      <c r="M7452" t="s">
        <v>21202</v>
      </c>
      <c r="N7452">
        <v>0.50694444400000005</v>
      </c>
      <c r="O7452">
        <v>3</v>
      </c>
      <c r="P7452">
        <v>531</v>
      </c>
      <c r="Q7452">
        <v>8</v>
      </c>
      <c r="R7452">
        <v>29</v>
      </c>
      <c r="S7452">
        <v>19</v>
      </c>
      <c r="T7452">
        <v>167</v>
      </c>
      <c r="U7452">
        <v>0</v>
      </c>
      <c r="V7452">
        <v>0</v>
      </c>
      <c r="W7452">
        <v>2.0989799544369214</v>
      </c>
      <c r="X7452">
        <v>277.43230770258856</v>
      </c>
      <c r="Y7452">
        <v>16.324316983701657</v>
      </c>
      <c r="Z7452">
        <v>43.111651753285997</v>
      </c>
      <c r="AA7452">
        <v>1613.7231414959128</v>
      </c>
      <c r="AB7452">
        <v>528.92213002005121</v>
      </c>
      <c r="AC7452">
        <v>0</v>
      </c>
      <c r="AD7452">
        <v>0</v>
      </c>
      <c r="AE7452">
        <v>2481.612527909977</v>
      </c>
    </row>
    <row r="7453" spans="1:31" x14ac:dyDescent="0.25">
      <c r="A7453">
        <v>2356026</v>
      </c>
      <c r="B7453">
        <v>1</v>
      </c>
      <c r="C7453" t="s">
        <v>80</v>
      </c>
      <c r="D7453" t="s">
        <v>84</v>
      </c>
      <c r="E7453" t="s">
        <v>148</v>
      </c>
      <c r="F7453" t="s">
        <v>21203</v>
      </c>
      <c r="G7453" t="s">
        <v>160</v>
      </c>
      <c r="H7453" t="s">
        <v>151</v>
      </c>
      <c r="I7453" t="s">
        <v>136</v>
      </c>
      <c r="J7453" t="s">
        <v>137</v>
      </c>
      <c r="K7453" t="s">
        <v>138</v>
      </c>
      <c r="L7453" t="s">
        <v>21204</v>
      </c>
      <c r="M7453" t="s">
        <v>21205</v>
      </c>
      <c r="N7453">
        <v>2.2336111110000001</v>
      </c>
      <c r="O7453">
        <v>0</v>
      </c>
      <c r="P7453">
        <v>2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1.8607564950040001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1.8607564950040001</v>
      </c>
    </row>
    <row r="7454" spans="1:31" x14ac:dyDescent="0.25">
      <c r="A7454">
        <v>2356003</v>
      </c>
      <c r="B7454">
        <v>1</v>
      </c>
      <c r="C7454" t="s">
        <v>80</v>
      </c>
      <c r="D7454" t="s">
        <v>93</v>
      </c>
      <c r="E7454" t="s">
        <v>166</v>
      </c>
      <c r="F7454" t="s">
        <v>21206</v>
      </c>
      <c r="G7454" t="s">
        <v>489</v>
      </c>
      <c r="H7454" t="s">
        <v>135</v>
      </c>
      <c r="I7454" t="s">
        <v>136</v>
      </c>
      <c r="J7454" t="s">
        <v>137</v>
      </c>
      <c r="K7454" t="s">
        <v>138</v>
      </c>
      <c r="L7454" t="s">
        <v>21207</v>
      </c>
      <c r="M7454" t="s">
        <v>21208</v>
      </c>
      <c r="N7454">
        <v>0.22194444399999999</v>
      </c>
      <c r="O7454">
        <v>0</v>
      </c>
      <c r="P7454">
        <v>762</v>
      </c>
      <c r="Q7454">
        <v>0</v>
      </c>
      <c r="R7454">
        <v>128</v>
      </c>
      <c r="S7454">
        <v>3</v>
      </c>
      <c r="T7454">
        <v>166</v>
      </c>
      <c r="U7454">
        <v>0</v>
      </c>
      <c r="V7454">
        <v>0</v>
      </c>
      <c r="W7454">
        <v>0</v>
      </c>
      <c r="X7454">
        <v>49.854240314930486</v>
      </c>
      <c r="Y7454">
        <v>0</v>
      </c>
      <c r="Z7454">
        <v>91.244938451541657</v>
      </c>
      <c r="AA7454">
        <v>0.69135672789657909</v>
      </c>
      <c r="AB7454">
        <v>56.105776263512887</v>
      </c>
      <c r="AC7454">
        <v>0</v>
      </c>
      <c r="AD7454">
        <v>0</v>
      </c>
      <c r="AE7454">
        <v>197.89631175788162</v>
      </c>
    </row>
    <row r="7455" spans="1:31" x14ac:dyDescent="0.25">
      <c r="A7455">
        <v>2355671</v>
      </c>
      <c r="B7455">
        <v>1</v>
      </c>
      <c r="C7455" t="s">
        <v>81</v>
      </c>
      <c r="D7455" t="s">
        <v>128</v>
      </c>
      <c r="E7455" t="s">
        <v>154</v>
      </c>
      <c r="F7455" t="s">
        <v>21209</v>
      </c>
      <c r="G7455" t="s">
        <v>244</v>
      </c>
      <c r="H7455" t="s">
        <v>151</v>
      </c>
      <c r="I7455" t="s">
        <v>136</v>
      </c>
      <c r="J7455" t="s">
        <v>137</v>
      </c>
      <c r="K7455" t="s">
        <v>245</v>
      </c>
      <c r="L7455" t="s">
        <v>21076</v>
      </c>
      <c r="M7455" t="s">
        <v>21210</v>
      </c>
      <c r="N7455">
        <v>2.4822222219999999</v>
      </c>
      <c r="O7455">
        <v>0</v>
      </c>
      <c r="P7455">
        <v>327</v>
      </c>
      <c r="Q7455">
        <v>0</v>
      </c>
      <c r="R7455">
        <v>1</v>
      </c>
      <c r="S7455">
        <v>0</v>
      </c>
      <c r="T7455">
        <v>6</v>
      </c>
      <c r="U7455">
        <v>0</v>
      </c>
      <c r="V7455">
        <v>0</v>
      </c>
      <c r="W7455">
        <v>0</v>
      </c>
      <c r="X7455">
        <v>239.83830512398612</v>
      </c>
      <c r="Y7455">
        <v>0</v>
      </c>
      <c r="Z7455">
        <v>5.8480953613136304</v>
      </c>
      <c r="AA7455">
        <v>0</v>
      </c>
      <c r="AB7455">
        <v>15.441442086483521</v>
      </c>
      <c r="AC7455">
        <v>0</v>
      </c>
      <c r="AD7455">
        <v>0</v>
      </c>
      <c r="AE7455">
        <v>261.12784257178328</v>
      </c>
    </row>
    <row r="7456" spans="1:31" x14ac:dyDescent="0.25">
      <c r="A7456">
        <v>2355648</v>
      </c>
      <c r="B7456">
        <v>1</v>
      </c>
      <c r="C7456" t="s">
        <v>81</v>
      </c>
      <c r="D7456" t="s">
        <v>127</v>
      </c>
      <c r="E7456" t="s">
        <v>132</v>
      </c>
      <c r="F7456" t="s">
        <v>21211</v>
      </c>
      <c r="G7456" t="s">
        <v>142</v>
      </c>
      <c r="H7456" t="s">
        <v>135</v>
      </c>
      <c r="I7456" t="s">
        <v>136</v>
      </c>
      <c r="J7456" t="s">
        <v>137</v>
      </c>
      <c r="K7456" t="s">
        <v>138</v>
      </c>
      <c r="L7456" t="s">
        <v>21212</v>
      </c>
      <c r="M7456" t="s">
        <v>21213</v>
      </c>
      <c r="N7456">
        <v>2.5950000000000002</v>
      </c>
      <c r="O7456">
        <v>0</v>
      </c>
      <c r="P7456">
        <v>2</v>
      </c>
      <c r="Q7456">
        <v>0</v>
      </c>
      <c r="R7456">
        <v>3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1.3328676419431289</v>
      </c>
      <c r="Y7456">
        <v>0</v>
      </c>
      <c r="Z7456">
        <v>67.901338738414907</v>
      </c>
      <c r="AA7456">
        <v>0</v>
      </c>
      <c r="AB7456">
        <v>0</v>
      </c>
      <c r="AC7456">
        <v>0</v>
      </c>
      <c r="AD7456">
        <v>0</v>
      </c>
      <c r="AE7456">
        <v>69.234206380358032</v>
      </c>
    </row>
    <row r="7457" spans="1:31" x14ac:dyDescent="0.25">
      <c r="A7457">
        <v>2355980</v>
      </c>
      <c r="B7457">
        <v>1</v>
      </c>
      <c r="C7457" t="s">
        <v>80</v>
      </c>
      <c r="D7457" t="s">
        <v>96</v>
      </c>
      <c r="E7457" t="s">
        <v>148</v>
      </c>
      <c r="F7457" t="s">
        <v>21214</v>
      </c>
      <c r="G7457" t="s">
        <v>156</v>
      </c>
      <c r="H7457" t="s">
        <v>151</v>
      </c>
      <c r="I7457" t="s">
        <v>136</v>
      </c>
      <c r="J7457" t="s">
        <v>137</v>
      </c>
      <c r="K7457" t="s">
        <v>138</v>
      </c>
      <c r="L7457" t="s">
        <v>21215</v>
      </c>
      <c r="M7457" t="s">
        <v>21216</v>
      </c>
      <c r="N7457">
        <v>0.54194444399999997</v>
      </c>
      <c r="O7457">
        <v>0</v>
      </c>
      <c r="P7457">
        <v>1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3.1117467307741675E-2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3.1117467307741675E-2</v>
      </c>
    </row>
    <row r="7458" spans="1:31" x14ac:dyDescent="0.25">
      <c r="A7458">
        <v>2355840</v>
      </c>
      <c r="B7458">
        <v>1</v>
      </c>
      <c r="C7458" t="s">
        <v>81</v>
      </c>
      <c r="D7458" t="s">
        <v>113</v>
      </c>
      <c r="E7458" t="s">
        <v>132</v>
      </c>
      <c r="F7458" t="s">
        <v>5043</v>
      </c>
      <c r="G7458" t="s">
        <v>168</v>
      </c>
      <c r="H7458" t="s">
        <v>135</v>
      </c>
      <c r="I7458" t="s">
        <v>136</v>
      </c>
      <c r="J7458" t="s">
        <v>137</v>
      </c>
      <c r="K7458" t="s">
        <v>138</v>
      </c>
      <c r="L7458" t="s">
        <v>21217</v>
      </c>
      <c r="M7458" t="s">
        <v>21218</v>
      </c>
      <c r="N7458">
        <v>0.64361111100000001</v>
      </c>
      <c r="O7458">
        <v>0</v>
      </c>
      <c r="P7458">
        <v>760</v>
      </c>
      <c r="Q7458">
        <v>1</v>
      </c>
      <c r="R7458">
        <v>28</v>
      </c>
      <c r="S7458">
        <v>1</v>
      </c>
      <c r="T7458">
        <v>104</v>
      </c>
      <c r="U7458">
        <v>1</v>
      </c>
      <c r="V7458">
        <v>0</v>
      </c>
      <c r="W7458">
        <v>0</v>
      </c>
      <c r="X7458">
        <v>93.752350450829795</v>
      </c>
      <c r="Y7458">
        <v>10.857266017969657</v>
      </c>
      <c r="Z7458">
        <v>14.697834691412629</v>
      </c>
      <c r="AA7458">
        <v>1.6284545955079304</v>
      </c>
      <c r="AB7458">
        <v>67.256657615116637</v>
      </c>
      <c r="AC7458">
        <v>175.64726592922992</v>
      </c>
      <c r="AD7458">
        <v>0</v>
      </c>
      <c r="AE7458">
        <v>363.83982930006653</v>
      </c>
    </row>
    <row r="7459" spans="1:31" x14ac:dyDescent="0.25">
      <c r="A7459">
        <v>2355817</v>
      </c>
      <c r="B7459">
        <v>1</v>
      </c>
      <c r="C7459" t="s">
        <v>80</v>
      </c>
      <c r="D7459" t="s">
        <v>105</v>
      </c>
      <c r="E7459" t="s">
        <v>166</v>
      </c>
      <c r="F7459" t="s">
        <v>21219</v>
      </c>
      <c r="G7459" t="s">
        <v>168</v>
      </c>
      <c r="H7459" t="s">
        <v>135</v>
      </c>
      <c r="I7459" t="s">
        <v>136</v>
      </c>
      <c r="J7459" t="s">
        <v>137</v>
      </c>
      <c r="K7459" t="s">
        <v>138</v>
      </c>
      <c r="L7459" t="s">
        <v>21220</v>
      </c>
      <c r="M7459" t="s">
        <v>21221</v>
      </c>
      <c r="N7459">
        <v>0.34</v>
      </c>
      <c r="O7459">
        <v>0</v>
      </c>
      <c r="P7459">
        <v>1206</v>
      </c>
      <c r="Q7459">
        <v>0</v>
      </c>
      <c r="R7459">
        <v>17</v>
      </c>
      <c r="S7459">
        <v>7</v>
      </c>
      <c r="T7459">
        <v>33</v>
      </c>
      <c r="U7459">
        <v>6</v>
      </c>
      <c r="V7459">
        <v>0</v>
      </c>
      <c r="W7459">
        <v>0</v>
      </c>
      <c r="X7459">
        <v>130.24789157060172</v>
      </c>
      <c r="Y7459">
        <v>0</v>
      </c>
      <c r="Z7459">
        <v>3.8487171284217605</v>
      </c>
      <c r="AA7459">
        <v>39.801898581500325</v>
      </c>
      <c r="AB7459">
        <v>19.19333860954892</v>
      </c>
      <c r="AC7459">
        <v>115.71450711426937</v>
      </c>
      <c r="AD7459">
        <v>0</v>
      </c>
      <c r="AE7459">
        <v>308.8063530043421</v>
      </c>
    </row>
    <row r="7460" spans="1:31" x14ac:dyDescent="0.25">
      <c r="A7460">
        <v>2355631</v>
      </c>
      <c r="B7460">
        <v>1</v>
      </c>
      <c r="C7460" t="s">
        <v>80</v>
      </c>
      <c r="D7460" t="s">
        <v>96</v>
      </c>
      <c r="E7460" t="s">
        <v>132</v>
      </c>
      <c r="F7460" t="s">
        <v>21222</v>
      </c>
      <c r="G7460" t="s">
        <v>168</v>
      </c>
      <c r="H7460" t="s">
        <v>135</v>
      </c>
      <c r="I7460" t="s">
        <v>136</v>
      </c>
      <c r="J7460" t="s">
        <v>137</v>
      </c>
      <c r="K7460" t="s">
        <v>138</v>
      </c>
      <c r="L7460" t="s">
        <v>21223</v>
      </c>
      <c r="M7460" t="s">
        <v>21224</v>
      </c>
      <c r="N7460">
        <v>0.6</v>
      </c>
      <c r="O7460">
        <v>3</v>
      </c>
      <c r="P7460">
        <v>1302</v>
      </c>
      <c r="Q7460">
        <v>1</v>
      </c>
      <c r="R7460">
        <v>1</v>
      </c>
      <c r="S7460">
        <v>3</v>
      </c>
      <c r="T7460">
        <v>109</v>
      </c>
      <c r="U7460">
        <v>0</v>
      </c>
      <c r="V7460">
        <v>0</v>
      </c>
      <c r="W7460">
        <v>22.5739844950246</v>
      </c>
      <c r="X7460">
        <v>319.66020935907761</v>
      </c>
      <c r="Y7460">
        <v>0</v>
      </c>
      <c r="Z7460">
        <v>0.56230804233560006</v>
      </c>
      <c r="AA7460">
        <v>63.276166805104005</v>
      </c>
      <c r="AB7460">
        <v>103.49988924963014</v>
      </c>
      <c r="AC7460">
        <v>0</v>
      </c>
      <c r="AD7460">
        <v>0</v>
      </c>
      <c r="AE7460">
        <v>509.57255795117197</v>
      </c>
    </row>
    <row r="7461" spans="1:31" x14ac:dyDescent="0.25">
      <c r="A7461">
        <v>2355800</v>
      </c>
      <c r="B7461">
        <v>1</v>
      </c>
      <c r="C7461" t="s">
        <v>81</v>
      </c>
      <c r="D7461" t="s">
        <v>115</v>
      </c>
      <c r="E7461" t="s">
        <v>166</v>
      </c>
      <c r="F7461" t="s">
        <v>21225</v>
      </c>
      <c r="G7461" t="s">
        <v>244</v>
      </c>
      <c r="H7461" t="s">
        <v>135</v>
      </c>
      <c r="I7461" t="s">
        <v>136</v>
      </c>
      <c r="J7461" t="s">
        <v>137</v>
      </c>
      <c r="K7461" t="s">
        <v>245</v>
      </c>
      <c r="L7461" t="s">
        <v>21226</v>
      </c>
      <c r="M7461" t="s">
        <v>21227</v>
      </c>
      <c r="N7461">
        <v>3.4838888880000001</v>
      </c>
      <c r="O7461">
        <v>0</v>
      </c>
      <c r="P7461">
        <v>751</v>
      </c>
      <c r="Q7461">
        <v>0</v>
      </c>
      <c r="R7461">
        <v>0</v>
      </c>
      <c r="S7461">
        <v>1</v>
      </c>
      <c r="T7461">
        <v>408</v>
      </c>
      <c r="U7461">
        <v>0</v>
      </c>
      <c r="V7461">
        <v>2</v>
      </c>
      <c r="W7461">
        <v>0</v>
      </c>
      <c r="X7461">
        <v>420.51686551217921</v>
      </c>
      <c r="Y7461">
        <v>0</v>
      </c>
      <c r="Z7461">
        <v>0</v>
      </c>
      <c r="AA7461">
        <v>12.953595184236521</v>
      </c>
      <c r="AB7461">
        <v>948.91051700555295</v>
      </c>
      <c r="AC7461">
        <v>0</v>
      </c>
      <c r="AD7461">
        <v>54.766989303554887</v>
      </c>
      <c r="AE7461">
        <v>1437.1479670055237</v>
      </c>
    </row>
    <row r="7462" spans="1:31" x14ac:dyDescent="0.25">
      <c r="A7462">
        <v>2355920</v>
      </c>
      <c r="B7462">
        <v>1</v>
      </c>
      <c r="C7462" t="s">
        <v>80</v>
      </c>
      <c r="D7462" t="s">
        <v>96</v>
      </c>
      <c r="E7462" t="s">
        <v>148</v>
      </c>
      <c r="F7462" t="s">
        <v>21228</v>
      </c>
      <c r="G7462" t="s">
        <v>240</v>
      </c>
      <c r="H7462" t="s">
        <v>151</v>
      </c>
      <c r="I7462" t="s">
        <v>136</v>
      </c>
      <c r="J7462" t="s">
        <v>137</v>
      </c>
      <c r="K7462" t="s">
        <v>138</v>
      </c>
      <c r="L7462" t="s">
        <v>21229</v>
      </c>
      <c r="M7462" t="s">
        <v>21230</v>
      </c>
      <c r="N7462">
        <v>2.215833333</v>
      </c>
      <c r="O7462">
        <v>0</v>
      </c>
      <c r="P7462">
        <v>1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0.81880480179723303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0.81880480179723303</v>
      </c>
    </row>
    <row r="7463" spans="1:31" x14ac:dyDescent="0.25">
      <c r="A7463">
        <v>2355943</v>
      </c>
      <c r="B7463">
        <v>1</v>
      </c>
      <c r="C7463" t="s">
        <v>81</v>
      </c>
      <c r="D7463" t="s">
        <v>118</v>
      </c>
      <c r="E7463" t="s">
        <v>132</v>
      </c>
      <c r="F7463" t="s">
        <v>21231</v>
      </c>
      <c r="G7463" t="s">
        <v>2141</v>
      </c>
      <c r="H7463" t="s">
        <v>135</v>
      </c>
      <c r="I7463" t="s">
        <v>136</v>
      </c>
      <c r="J7463" t="s">
        <v>137</v>
      </c>
      <c r="K7463" t="s">
        <v>138</v>
      </c>
      <c r="L7463" t="s">
        <v>21232</v>
      </c>
      <c r="M7463" t="s">
        <v>21233</v>
      </c>
      <c r="N7463">
        <v>1.2949999999999999</v>
      </c>
      <c r="O7463">
        <v>0</v>
      </c>
      <c r="P7463">
        <v>3445</v>
      </c>
      <c r="Q7463">
        <v>0</v>
      </c>
      <c r="R7463">
        <v>0</v>
      </c>
      <c r="S7463">
        <v>2</v>
      </c>
      <c r="T7463">
        <v>56</v>
      </c>
      <c r="U7463">
        <v>0</v>
      </c>
      <c r="V7463">
        <v>0</v>
      </c>
      <c r="W7463">
        <v>0</v>
      </c>
      <c r="X7463">
        <v>1287.5193162898599</v>
      </c>
      <c r="Y7463">
        <v>0</v>
      </c>
      <c r="Z7463">
        <v>0</v>
      </c>
      <c r="AA7463">
        <v>754.69565357260319</v>
      </c>
      <c r="AB7463">
        <v>90.065962817977052</v>
      </c>
      <c r="AC7463">
        <v>0</v>
      </c>
      <c r="AD7463">
        <v>0</v>
      </c>
      <c r="AE7463">
        <v>2132.2809326804399</v>
      </c>
    </row>
    <row r="7464" spans="1:31" x14ac:dyDescent="0.25">
      <c r="A7464">
        <v>2355963</v>
      </c>
      <c r="B7464">
        <v>1</v>
      </c>
      <c r="C7464" t="s">
        <v>81</v>
      </c>
      <c r="D7464" t="s">
        <v>118</v>
      </c>
      <c r="E7464" t="s">
        <v>154</v>
      </c>
      <c r="F7464" t="s">
        <v>21234</v>
      </c>
      <c r="G7464" t="s">
        <v>299</v>
      </c>
      <c r="H7464" t="s">
        <v>151</v>
      </c>
      <c r="I7464" t="s">
        <v>136</v>
      </c>
      <c r="J7464" t="s">
        <v>137</v>
      </c>
      <c r="K7464" t="s">
        <v>138</v>
      </c>
      <c r="L7464" t="s">
        <v>21235</v>
      </c>
      <c r="M7464" t="s">
        <v>21236</v>
      </c>
      <c r="N7464">
        <v>1.114166666</v>
      </c>
      <c r="O7464">
        <v>0</v>
      </c>
      <c r="P7464">
        <v>612</v>
      </c>
      <c r="Q7464">
        <v>0</v>
      </c>
      <c r="R7464">
        <v>0</v>
      </c>
      <c r="S7464">
        <v>0</v>
      </c>
      <c r="T7464">
        <v>20</v>
      </c>
      <c r="U7464">
        <v>0</v>
      </c>
      <c r="V7464">
        <v>0</v>
      </c>
      <c r="W7464">
        <v>0</v>
      </c>
      <c r="X7464">
        <v>212.40164378192136</v>
      </c>
      <c r="Y7464">
        <v>0</v>
      </c>
      <c r="Z7464">
        <v>0</v>
      </c>
      <c r="AA7464">
        <v>0</v>
      </c>
      <c r="AB7464">
        <v>41.732640826309073</v>
      </c>
      <c r="AC7464">
        <v>0</v>
      </c>
      <c r="AD7464">
        <v>0</v>
      </c>
      <c r="AE7464">
        <v>254.13428460823044</v>
      </c>
    </row>
    <row r="7465" spans="1:31" x14ac:dyDescent="0.25">
      <c r="A7465">
        <v>2355986</v>
      </c>
      <c r="B7465">
        <v>1</v>
      </c>
      <c r="C7465" t="s">
        <v>80</v>
      </c>
      <c r="D7465" t="s">
        <v>93</v>
      </c>
      <c r="E7465" t="s">
        <v>148</v>
      </c>
      <c r="F7465" t="s">
        <v>21237</v>
      </c>
      <c r="G7465" t="s">
        <v>150</v>
      </c>
      <c r="H7465" t="s">
        <v>151</v>
      </c>
      <c r="I7465" t="s">
        <v>136</v>
      </c>
      <c r="J7465" t="s">
        <v>137</v>
      </c>
      <c r="K7465" t="s">
        <v>138</v>
      </c>
      <c r="L7465" t="s">
        <v>21238</v>
      </c>
      <c r="M7465" t="s">
        <v>21239</v>
      </c>
      <c r="N7465">
        <v>1.106944444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1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0.12215732127247501</v>
      </c>
      <c r="AC7465">
        <v>0</v>
      </c>
      <c r="AD7465">
        <v>0</v>
      </c>
      <c r="AE7465">
        <v>0.12215732127247501</v>
      </c>
    </row>
    <row r="7466" spans="1:31" x14ac:dyDescent="0.25">
      <c r="A7466">
        <v>2355794</v>
      </c>
      <c r="B7466">
        <v>1</v>
      </c>
      <c r="C7466" t="s">
        <v>80</v>
      </c>
      <c r="D7466" t="s">
        <v>88</v>
      </c>
      <c r="E7466" t="s">
        <v>225</v>
      </c>
      <c r="F7466" t="s">
        <v>14975</v>
      </c>
      <c r="G7466" t="s">
        <v>244</v>
      </c>
      <c r="H7466" t="s">
        <v>151</v>
      </c>
      <c r="I7466" t="s">
        <v>136</v>
      </c>
      <c r="J7466" t="s">
        <v>137</v>
      </c>
      <c r="K7466" t="s">
        <v>245</v>
      </c>
      <c r="L7466" t="s">
        <v>21240</v>
      </c>
      <c r="M7466" t="s">
        <v>21241</v>
      </c>
      <c r="N7466">
        <v>0.762222222</v>
      </c>
      <c r="O7466">
        <v>0</v>
      </c>
      <c r="P7466">
        <v>109</v>
      </c>
      <c r="Q7466">
        <v>0</v>
      </c>
      <c r="R7466">
        <v>0</v>
      </c>
      <c r="S7466">
        <v>0</v>
      </c>
      <c r="T7466">
        <v>4</v>
      </c>
      <c r="U7466">
        <v>0</v>
      </c>
      <c r="V7466">
        <v>0</v>
      </c>
      <c r="W7466">
        <v>0</v>
      </c>
      <c r="X7466">
        <v>26.51107307613248</v>
      </c>
      <c r="Y7466">
        <v>0</v>
      </c>
      <c r="Z7466">
        <v>0</v>
      </c>
      <c r="AA7466">
        <v>0</v>
      </c>
      <c r="AB7466">
        <v>2.9274514423279108</v>
      </c>
      <c r="AC7466">
        <v>0</v>
      </c>
      <c r="AD7466">
        <v>0</v>
      </c>
      <c r="AE7466">
        <v>29.43852451846039</v>
      </c>
    </row>
    <row r="7467" spans="1:31" x14ac:dyDescent="0.25">
      <c r="A7467">
        <v>2356043</v>
      </c>
      <c r="B7467">
        <v>1</v>
      </c>
      <c r="C7467" t="s">
        <v>81</v>
      </c>
      <c r="D7467" t="s">
        <v>118</v>
      </c>
      <c r="E7467" t="s">
        <v>148</v>
      </c>
      <c r="F7467" t="s">
        <v>21242</v>
      </c>
      <c r="G7467" t="s">
        <v>160</v>
      </c>
      <c r="H7467" t="s">
        <v>151</v>
      </c>
      <c r="I7467" t="s">
        <v>136</v>
      </c>
      <c r="J7467" t="s">
        <v>137</v>
      </c>
      <c r="K7467" t="s">
        <v>138</v>
      </c>
      <c r="L7467" t="s">
        <v>21243</v>
      </c>
      <c r="M7467" t="s">
        <v>21244</v>
      </c>
      <c r="N7467">
        <v>1.9955555549999999</v>
      </c>
      <c r="O7467">
        <v>0</v>
      </c>
      <c r="P7467">
        <v>1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0.57227061186879824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0.57227061186879824</v>
      </c>
    </row>
    <row r="7468" spans="1:31" x14ac:dyDescent="0.25">
      <c r="A7468">
        <v>2355929</v>
      </c>
      <c r="B7468">
        <v>1</v>
      </c>
      <c r="C7468" t="s">
        <v>81</v>
      </c>
      <c r="D7468" t="s">
        <v>118</v>
      </c>
      <c r="E7468" t="s">
        <v>132</v>
      </c>
      <c r="F7468" t="s">
        <v>21245</v>
      </c>
      <c r="G7468" t="s">
        <v>168</v>
      </c>
      <c r="H7468" t="s">
        <v>135</v>
      </c>
      <c r="I7468" t="s">
        <v>136</v>
      </c>
      <c r="J7468" t="s">
        <v>137</v>
      </c>
      <c r="K7468" t="s">
        <v>138</v>
      </c>
      <c r="L7468" t="s">
        <v>21246</v>
      </c>
      <c r="M7468" t="s">
        <v>21247</v>
      </c>
      <c r="N7468">
        <v>0.72666666599999996</v>
      </c>
      <c r="O7468">
        <v>0</v>
      </c>
      <c r="P7468">
        <v>3683</v>
      </c>
      <c r="Q7468">
        <v>1</v>
      </c>
      <c r="R7468">
        <v>34</v>
      </c>
      <c r="S7468">
        <v>58</v>
      </c>
      <c r="T7468">
        <v>183</v>
      </c>
      <c r="U7468">
        <v>1</v>
      </c>
      <c r="V7468">
        <v>0</v>
      </c>
      <c r="W7468">
        <v>0</v>
      </c>
      <c r="X7468">
        <v>798.04642075449874</v>
      </c>
      <c r="Y7468">
        <v>0</v>
      </c>
      <c r="Z7468">
        <v>48.228680577691421</v>
      </c>
      <c r="AA7468">
        <v>669.12029459069606</v>
      </c>
      <c r="AB7468">
        <v>292.8400990635609</v>
      </c>
      <c r="AC7468">
        <v>18.95486544180773</v>
      </c>
      <c r="AD7468">
        <v>0</v>
      </c>
      <c r="AE7468">
        <v>1827.1903604282547</v>
      </c>
    </row>
    <row r="7469" spans="1:31" x14ac:dyDescent="0.25">
      <c r="A7469">
        <v>2355743</v>
      </c>
      <c r="B7469">
        <v>1</v>
      </c>
      <c r="C7469" t="s">
        <v>80</v>
      </c>
      <c r="D7469" t="s">
        <v>98</v>
      </c>
      <c r="E7469" t="s">
        <v>166</v>
      </c>
      <c r="F7469" t="s">
        <v>14745</v>
      </c>
      <c r="G7469" t="s">
        <v>328</v>
      </c>
      <c r="H7469" t="s">
        <v>135</v>
      </c>
      <c r="I7469" t="s">
        <v>136</v>
      </c>
      <c r="J7469" t="s">
        <v>137</v>
      </c>
      <c r="K7469" t="s">
        <v>138</v>
      </c>
      <c r="L7469" t="s">
        <v>21248</v>
      </c>
      <c r="M7469" t="s">
        <v>21249</v>
      </c>
      <c r="N7469">
        <v>0.29166666600000002</v>
      </c>
      <c r="O7469">
        <v>0</v>
      </c>
      <c r="P7469">
        <v>0</v>
      </c>
      <c r="Q7469">
        <v>15</v>
      </c>
      <c r="R7469">
        <v>39</v>
      </c>
      <c r="S7469">
        <v>6</v>
      </c>
      <c r="T7469">
        <v>28</v>
      </c>
      <c r="U7469">
        <v>0</v>
      </c>
      <c r="V7469">
        <v>0</v>
      </c>
      <c r="W7469">
        <v>0</v>
      </c>
      <c r="X7469">
        <v>0</v>
      </c>
      <c r="Y7469">
        <v>26.693081890947504</v>
      </c>
      <c r="Z7469">
        <v>51.527519165125497</v>
      </c>
      <c r="AA7469">
        <v>4.8170616660982084</v>
      </c>
      <c r="AB7469">
        <v>34.135999915200749</v>
      </c>
      <c r="AC7469">
        <v>0</v>
      </c>
      <c r="AD7469">
        <v>0</v>
      </c>
      <c r="AE7469">
        <v>117.17366263737196</v>
      </c>
    </row>
    <row r="7470" spans="1:31" x14ac:dyDescent="0.25">
      <c r="A7470">
        <v>2355766</v>
      </c>
      <c r="B7470">
        <v>1</v>
      </c>
      <c r="C7470" t="s">
        <v>80</v>
      </c>
      <c r="D7470" t="s">
        <v>88</v>
      </c>
      <c r="E7470" t="s">
        <v>225</v>
      </c>
      <c r="F7470" t="s">
        <v>21250</v>
      </c>
      <c r="G7470" t="s">
        <v>219</v>
      </c>
      <c r="H7470" t="s">
        <v>151</v>
      </c>
      <c r="I7470" t="s">
        <v>136</v>
      </c>
      <c r="J7470" t="s">
        <v>137</v>
      </c>
      <c r="K7470" t="s">
        <v>138</v>
      </c>
      <c r="L7470" t="s">
        <v>21251</v>
      </c>
      <c r="M7470" t="s">
        <v>21252</v>
      </c>
      <c r="N7470">
        <v>2.8488888879999998</v>
      </c>
      <c r="O7470">
        <v>0</v>
      </c>
      <c r="P7470">
        <v>105</v>
      </c>
      <c r="Q7470">
        <v>0</v>
      </c>
      <c r="R7470">
        <v>0</v>
      </c>
      <c r="S7470">
        <v>0</v>
      </c>
      <c r="T7470">
        <v>5</v>
      </c>
      <c r="U7470">
        <v>0</v>
      </c>
      <c r="V7470">
        <v>0</v>
      </c>
      <c r="W7470">
        <v>0</v>
      </c>
      <c r="X7470">
        <v>104.55529053956323</v>
      </c>
      <c r="Y7470">
        <v>0</v>
      </c>
      <c r="Z7470">
        <v>0</v>
      </c>
      <c r="AA7470">
        <v>0</v>
      </c>
      <c r="AB7470">
        <v>3.5740062301756534</v>
      </c>
      <c r="AC7470">
        <v>0</v>
      </c>
      <c r="AD7470">
        <v>0</v>
      </c>
      <c r="AE7470">
        <v>108.12929676973889</v>
      </c>
    </row>
    <row r="7471" spans="1:31" x14ac:dyDescent="0.25">
      <c r="A7471">
        <v>2355912</v>
      </c>
      <c r="B7471">
        <v>1</v>
      </c>
      <c r="C7471" t="s">
        <v>80</v>
      </c>
      <c r="D7471" t="s">
        <v>82</v>
      </c>
      <c r="E7471" t="s">
        <v>175</v>
      </c>
      <c r="F7471" t="s">
        <v>21253</v>
      </c>
      <c r="G7471" t="s">
        <v>284</v>
      </c>
      <c r="H7471" t="s">
        <v>151</v>
      </c>
      <c r="I7471" t="s">
        <v>136</v>
      </c>
      <c r="J7471" t="s">
        <v>137</v>
      </c>
      <c r="K7471" t="s">
        <v>138</v>
      </c>
      <c r="L7471" t="s">
        <v>21254</v>
      </c>
      <c r="M7471" t="s">
        <v>21255</v>
      </c>
      <c r="N7471">
        <v>3.2544444440000002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12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20.995464494516344</v>
      </c>
      <c r="AC7471">
        <v>0</v>
      </c>
      <c r="AD7471">
        <v>0</v>
      </c>
      <c r="AE7471">
        <v>20.995464494516344</v>
      </c>
    </row>
    <row r="7472" spans="1:31" x14ac:dyDescent="0.25">
      <c r="A7472">
        <v>2355866</v>
      </c>
      <c r="B7472">
        <v>1</v>
      </c>
      <c r="C7472" t="s">
        <v>80</v>
      </c>
      <c r="D7472" t="s">
        <v>94</v>
      </c>
      <c r="E7472" t="s">
        <v>132</v>
      </c>
      <c r="F7472" t="s">
        <v>21256</v>
      </c>
      <c r="G7472" t="s">
        <v>328</v>
      </c>
      <c r="H7472" t="s">
        <v>135</v>
      </c>
      <c r="I7472" t="s">
        <v>136</v>
      </c>
      <c r="J7472" t="s">
        <v>137</v>
      </c>
      <c r="K7472" t="s">
        <v>245</v>
      </c>
      <c r="L7472" t="s">
        <v>21257</v>
      </c>
      <c r="M7472" t="s">
        <v>21258</v>
      </c>
      <c r="N7472">
        <v>0.34277777700000001</v>
      </c>
      <c r="O7472">
        <v>0</v>
      </c>
      <c r="P7472">
        <v>98</v>
      </c>
      <c r="Q7472">
        <v>0</v>
      </c>
      <c r="R7472">
        <v>0</v>
      </c>
      <c r="S7472">
        <v>0</v>
      </c>
      <c r="T7472">
        <v>3</v>
      </c>
      <c r="U7472">
        <v>0</v>
      </c>
      <c r="V7472">
        <v>0</v>
      </c>
      <c r="W7472">
        <v>0</v>
      </c>
      <c r="X7472">
        <v>11.321407641202747</v>
      </c>
      <c r="Y7472">
        <v>0</v>
      </c>
      <c r="Z7472">
        <v>0</v>
      </c>
      <c r="AA7472">
        <v>0</v>
      </c>
      <c r="AB7472">
        <v>4.5547842911578584</v>
      </c>
      <c r="AC7472">
        <v>0</v>
      </c>
      <c r="AD7472">
        <v>0</v>
      </c>
      <c r="AE7472">
        <v>15.876191932360605</v>
      </c>
    </row>
    <row r="7473" spans="1:31" x14ac:dyDescent="0.25">
      <c r="A7473">
        <v>2355783</v>
      </c>
      <c r="B7473">
        <v>1</v>
      </c>
      <c r="C7473" t="s">
        <v>81</v>
      </c>
      <c r="D7473" t="s">
        <v>119</v>
      </c>
      <c r="E7473" t="s">
        <v>154</v>
      </c>
      <c r="F7473" t="s">
        <v>21259</v>
      </c>
      <c r="G7473" t="s">
        <v>299</v>
      </c>
      <c r="H7473" t="s">
        <v>151</v>
      </c>
      <c r="I7473" t="s">
        <v>136</v>
      </c>
      <c r="J7473" t="s">
        <v>137</v>
      </c>
      <c r="K7473" t="s">
        <v>138</v>
      </c>
      <c r="L7473" t="s">
        <v>21260</v>
      </c>
      <c r="M7473" t="s">
        <v>21261</v>
      </c>
      <c r="N7473">
        <v>0.86055555500000003</v>
      </c>
      <c r="O7473">
        <v>0</v>
      </c>
      <c r="P7473">
        <v>0</v>
      </c>
      <c r="Q7473">
        <v>0</v>
      </c>
      <c r="R7473">
        <v>10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76.932635179184416</v>
      </c>
      <c r="AA7473">
        <v>0</v>
      </c>
      <c r="AB7473">
        <v>0</v>
      </c>
      <c r="AC7473">
        <v>0</v>
      </c>
      <c r="AD7473">
        <v>0</v>
      </c>
      <c r="AE7473">
        <v>76.932635179184416</v>
      </c>
    </row>
    <row r="7474" spans="1:31" x14ac:dyDescent="0.25">
      <c r="A7474">
        <v>2355634</v>
      </c>
      <c r="B7474">
        <v>1</v>
      </c>
      <c r="C7474" t="s">
        <v>80</v>
      </c>
      <c r="D7474" t="s">
        <v>96</v>
      </c>
      <c r="E7474" t="s">
        <v>166</v>
      </c>
      <c r="F7474" t="s">
        <v>21262</v>
      </c>
      <c r="G7474" t="s">
        <v>1077</v>
      </c>
      <c r="H7474" t="s">
        <v>135</v>
      </c>
      <c r="I7474" t="s">
        <v>136</v>
      </c>
      <c r="J7474" t="s">
        <v>137</v>
      </c>
      <c r="K7474" t="s">
        <v>138</v>
      </c>
      <c r="L7474" t="s">
        <v>21224</v>
      </c>
      <c r="M7474" t="s">
        <v>21263</v>
      </c>
      <c r="N7474">
        <v>1.727222222</v>
      </c>
      <c r="O7474">
        <v>1</v>
      </c>
      <c r="P7474">
        <v>971</v>
      </c>
      <c r="Q7474">
        <v>0</v>
      </c>
      <c r="R7474">
        <v>0</v>
      </c>
      <c r="S7474">
        <v>12</v>
      </c>
      <c r="T7474">
        <v>30</v>
      </c>
      <c r="U7474">
        <v>0</v>
      </c>
      <c r="V7474">
        <v>1</v>
      </c>
      <c r="W7474">
        <v>26.770603597598708</v>
      </c>
      <c r="X7474">
        <v>592.52020847656206</v>
      </c>
      <c r="Y7474">
        <v>0</v>
      </c>
      <c r="Z7474">
        <v>0</v>
      </c>
      <c r="AA7474">
        <v>306.67811269710364</v>
      </c>
      <c r="AB7474">
        <v>145.02967117534456</v>
      </c>
      <c r="AC7474">
        <v>0</v>
      </c>
      <c r="AD7474">
        <v>4.1492811646722224E-3</v>
      </c>
      <c r="AE7474">
        <v>1071.0027452277736</v>
      </c>
    </row>
    <row r="7475" spans="1:31" x14ac:dyDescent="0.25">
      <c r="A7475">
        <v>2355823</v>
      </c>
      <c r="B7475">
        <v>1</v>
      </c>
      <c r="C7475" t="s">
        <v>80</v>
      </c>
      <c r="D7475" t="s">
        <v>96</v>
      </c>
      <c r="E7475" t="s">
        <v>175</v>
      </c>
      <c r="F7475" t="s">
        <v>21264</v>
      </c>
      <c r="G7475" t="s">
        <v>156</v>
      </c>
      <c r="H7475" t="s">
        <v>151</v>
      </c>
      <c r="I7475" t="s">
        <v>136</v>
      </c>
      <c r="J7475" t="s">
        <v>137</v>
      </c>
      <c r="K7475" t="s">
        <v>138</v>
      </c>
      <c r="L7475" t="s">
        <v>21265</v>
      </c>
      <c r="M7475" t="s">
        <v>21266</v>
      </c>
      <c r="N7475">
        <v>0.47249999999999998</v>
      </c>
      <c r="O7475">
        <v>0</v>
      </c>
      <c r="P7475">
        <v>32</v>
      </c>
      <c r="Q7475">
        <v>0</v>
      </c>
      <c r="R7475">
        <v>0</v>
      </c>
      <c r="S7475">
        <v>0</v>
      </c>
      <c r="T7475">
        <v>1</v>
      </c>
      <c r="U7475">
        <v>0</v>
      </c>
      <c r="V7475">
        <v>0</v>
      </c>
      <c r="W7475">
        <v>0</v>
      </c>
      <c r="X7475">
        <v>7.8606723196033341</v>
      </c>
      <c r="Y7475">
        <v>0</v>
      </c>
      <c r="Z7475">
        <v>0</v>
      </c>
      <c r="AA7475">
        <v>0</v>
      </c>
      <c r="AB7475">
        <v>6.6942089261285004E-2</v>
      </c>
      <c r="AC7475">
        <v>0</v>
      </c>
      <c r="AD7475">
        <v>0</v>
      </c>
      <c r="AE7475">
        <v>7.9276144088646188</v>
      </c>
    </row>
    <row r="7476" spans="1:31" x14ac:dyDescent="0.25">
      <c r="A7476">
        <v>2355683</v>
      </c>
      <c r="B7476">
        <v>1</v>
      </c>
      <c r="C7476" t="s">
        <v>81</v>
      </c>
      <c r="D7476" t="s">
        <v>118</v>
      </c>
      <c r="E7476" t="s">
        <v>132</v>
      </c>
      <c r="F7476" t="s">
        <v>21267</v>
      </c>
      <c r="G7476" t="s">
        <v>244</v>
      </c>
      <c r="H7476" t="s">
        <v>135</v>
      </c>
      <c r="I7476" t="s">
        <v>136</v>
      </c>
      <c r="J7476" t="s">
        <v>137</v>
      </c>
      <c r="K7476" t="s">
        <v>245</v>
      </c>
      <c r="L7476" t="s">
        <v>21268</v>
      </c>
      <c r="M7476" t="s">
        <v>21269</v>
      </c>
      <c r="N7476">
        <v>7.6577777769999997</v>
      </c>
      <c r="O7476">
        <v>0</v>
      </c>
      <c r="P7476">
        <v>5937</v>
      </c>
      <c r="Q7476">
        <v>0</v>
      </c>
      <c r="R7476">
        <v>0</v>
      </c>
      <c r="S7476">
        <v>9</v>
      </c>
      <c r="T7476">
        <v>220</v>
      </c>
      <c r="U7476">
        <v>0</v>
      </c>
      <c r="V7476">
        <v>0</v>
      </c>
      <c r="W7476">
        <v>0</v>
      </c>
      <c r="X7476">
        <v>13297.10195027324</v>
      </c>
      <c r="Y7476">
        <v>0</v>
      </c>
      <c r="Z7476">
        <v>0</v>
      </c>
      <c r="AA7476">
        <v>6678.756781520543</v>
      </c>
      <c r="AB7476">
        <v>3053.0147034081506</v>
      </c>
      <c r="AC7476">
        <v>0</v>
      </c>
      <c r="AD7476">
        <v>0</v>
      </c>
      <c r="AE7476">
        <v>23028.873435201931</v>
      </c>
    </row>
    <row r="7477" spans="1:31" x14ac:dyDescent="0.25">
      <c r="A7477">
        <v>2355846</v>
      </c>
      <c r="B7477">
        <v>1</v>
      </c>
      <c r="C7477" t="s">
        <v>81</v>
      </c>
      <c r="D7477" t="s">
        <v>128</v>
      </c>
      <c r="E7477" t="s">
        <v>166</v>
      </c>
      <c r="F7477" t="s">
        <v>21270</v>
      </c>
      <c r="G7477" t="s">
        <v>168</v>
      </c>
      <c r="H7477" t="s">
        <v>135</v>
      </c>
      <c r="I7477" t="s">
        <v>136</v>
      </c>
      <c r="J7477" t="s">
        <v>137</v>
      </c>
      <c r="K7477" t="s">
        <v>138</v>
      </c>
      <c r="L7477" t="s">
        <v>21271</v>
      </c>
      <c r="M7477" t="s">
        <v>21272</v>
      </c>
      <c r="N7477">
        <v>0.582777777</v>
      </c>
      <c r="O7477">
        <v>0</v>
      </c>
      <c r="P7477">
        <v>185</v>
      </c>
      <c r="Q7477">
        <v>0</v>
      </c>
      <c r="R7477">
        <v>19</v>
      </c>
      <c r="S7477">
        <v>1</v>
      </c>
      <c r="T7477">
        <v>18</v>
      </c>
      <c r="U7477">
        <v>0</v>
      </c>
      <c r="V7477">
        <v>0</v>
      </c>
      <c r="W7477">
        <v>0</v>
      </c>
      <c r="X7477">
        <v>34.486407196208425</v>
      </c>
      <c r="Y7477">
        <v>0</v>
      </c>
      <c r="Z7477">
        <v>11.31570801531713</v>
      </c>
      <c r="AA7477">
        <v>24.897008490619925</v>
      </c>
      <c r="AB7477">
        <v>19.091590242975798</v>
      </c>
      <c r="AC7477">
        <v>0</v>
      </c>
      <c r="AD7477">
        <v>0</v>
      </c>
      <c r="AE7477">
        <v>89.790713945121269</v>
      </c>
    </row>
    <row r="7478" spans="1:31" x14ac:dyDescent="0.25">
      <c r="A7478">
        <v>2356009</v>
      </c>
      <c r="B7478">
        <v>1</v>
      </c>
      <c r="C7478" t="s">
        <v>80</v>
      </c>
      <c r="D7478" t="s">
        <v>93</v>
      </c>
      <c r="E7478" t="s">
        <v>166</v>
      </c>
      <c r="F7478" t="s">
        <v>21273</v>
      </c>
      <c r="G7478" t="s">
        <v>489</v>
      </c>
      <c r="H7478" t="s">
        <v>135</v>
      </c>
      <c r="I7478" t="s">
        <v>136</v>
      </c>
      <c r="J7478" t="s">
        <v>137</v>
      </c>
      <c r="K7478" t="s">
        <v>138</v>
      </c>
      <c r="L7478" t="s">
        <v>21274</v>
      </c>
      <c r="M7478" t="s">
        <v>21275</v>
      </c>
      <c r="N7478">
        <v>0.29027777700000001</v>
      </c>
      <c r="O7478">
        <v>0</v>
      </c>
      <c r="P7478">
        <v>250</v>
      </c>
      <c r="Q7478">
        <v>3</v>
      </c>
      <c r="R7478">
        <v>50</v>
      </c>
      <c r="S7478">
        <v>5</v>
      </c>
      <c r="T7478">
        <v>41</v>
      </c>
      <c r="U7478">
        <v>0</v>
      </c>
      <c r="V7478">
        <v>0</v>
      </c>
      <c r="W7478">
        <v>0</v>
      </c>
      <c r="X7478">
        <v>23.670922899500553</v>
      </c>
      <c r="Y7478">
        <v>30.554962507634347</v>
      </c>
      <c r="Z7478">
        <v>59.666158405731665</v>
      </c>
      <c r="AA7478">
        <v>11.190662755062313</v>
      </c>
      <c r="AB7478">
        <v>21.288852262941287</v>
      </c>
      <c r="AC7478">
        <v>0</v>
      </c>
      <c r="AD7478">
        <v>0</v>
      </c>
      <c r="AE7478">
        <v>146.37155883087016</v>
      </c>
    </row>
    <row r="7479" spans="1:31" x14ac:dyDescent="0.25">
      <c r="A7479">
        <v>2355889</v>
      </c>
      <c r="B7479">
        <v>1</v>
      </c>
      <c r="C7479" t="s">
        <v>80</v>
      </c>
      <c r="D7479" t="s">
        <v>97</v>
      </c>
      <c r="E7479" t="s">
        <v>148</v>
      </c>
      <c r="F7479" t="s">
        <v>21276</v>
      </c>
      <c r="G7479" t="s">
        <v>181</v>
      </c>
      <c r="H7479" t="s">
        <v>151</v>
      </c>
      <c r="I7479" t="s">
        <v>136</v>
      </c>
      <c r="J7479" t="s">
        <v>137</v>
      </c>
      <c r="K7479" t="s">
        <v>138</v>
      </c>
      <c r="L7479" t="s">
        <v>21277</v>
      </c>
      <c r="M7479" t="s">
        <v>21278</v>
      </c>
      <c r="N7479">
        <v>3.9030555549999999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1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2.404237553196686</v>
      </c>
      <c r="AC7479">
        <v>0</v>
      </c>
      <c r="AD7479">
        <v>0</v>
      </c>
      <c r="AE7479">
        <v>2.404237553196686</v>
      </c>
    </row>
    <row r="7480" spans="1:31" x14ac:dyDescent="0.25">
      <c r="A7480">
        <v>2355995</v>
      </c>
      <c r="B7480">
        <v>1</v>
      </c>
      <c r="C7480" t="s">
        <v>81</v>
      </c>
      <c r="D7480" t="s">
        <v>120</v>
      </c>
      <c r="E7480" t="s">
        <v>171</v>
      </c>
      <c r="F7480" t="s">
        <v>21279</v>
      </c>
      <c r="G7480" t="s">
        <v>168</v>
      </c>
      <c r="H7480" t="s">
        <v>135</v>
      </c>
      <c r="I7480" t="s">
        <v>136</v>
      </c>
      <c r="J7480" t="s">
        <v>137</v>
      </c>
      <c r="K7480" t="s">
        <v>138</v>
      </c>
      <c r="L7480" t="s">
        <v>21280</v>
      </c>
      <c r="M7480" t="s">
        <v>21281</v>
      </c>
      <c r="N7480">
        <v>0.693333333</v>
      </c>
      <c r="O7480">
        <v>1</v>
      </c>
      <c r="P7480">
        <v>132</v>
      </c>
      <c r="Q7480">
        <v>36</v>
      </c>
      <c r="R7480">
        <v>11</v>
      </c>
      <c r="S7480">
        <v>1</v>
      </c>
      <c r="T7480">
        <v>21</v>
      </c>
      <c r="U7480">
        <v>0</v>
      </c>
      <c r="V7480">
        <v>0</v>
      </c>
      <c r="W7480">
        <v>1.2115245720066665</v>
      </c>
      <c r="X7480">
        <v>29.936370722877768</v>
      </c>
      <c r="Y7480">
        <v>119.52547505689923</v>
      </c>
      <c r="Z7480">
        <v>44.878215987210055</v>
      </c>
      <c r="AA7480">
        <v>8.7773857762257781E-2</v>
      </c>
      <c r="AB7480">
        <v>1.2972405468467203</v>
      </c>
      <c r="AC7480">
        <v>0</v>
      </c>
      <c r="AD7480">
        <v>0</v>
      </c>
      <c r="AE7480">
        <v>196.9366007436027</v>
      </c>
    </row>
    <row r="7481" spans="1:31" x14ac:dyDescent="0.25">
      <c r="A7481">
        <v>2355803</v>
      </c>
      <c r="B7481">
        <v>1</v>
      </c>
      <c r="C7481" t="s">
        <v>80</v>
      </c>
      <c r="D7481" t="s">
        <v>107</v>
      </c>
      <c r="E7481" t="s">
        <v>171</v>
      </c>
      <c r="F7481" t="s">
        <v>17973</v>
      </c>
      <c r="G7481" t="s">
        <v>168</v>
      </c>
      <c r="H7481" t="s">
        <v>135</v>
      </c>
      <c r="I7481" t="s">
        <v>136</v>
      </c>
      <c r="J7481" t="s">
        <v>137</v>
      </c>
      <c r="K7481" t="s">
        <v>138</v>
      </c>
      <c r="L7481" t="s">
        <v>21282</v>
      </c>
      <c r="M7481" t="s">
        <v>21283</v>
      </c>
      <c r="N7481">
        <v>0.92611111099999999</v>
      </c>
      <c r="O7481">
        <v>1</v>
      </c>
      <c r="P7481">
        <v>1189</v>
      </c>
      <c r="Q7481">
        <v>1</v>
      </c>
      <c r="R7481">
        <v>0</v>
      </c>
      <c r="S7481">
        <v>2</v>
      </c>
      <c r="T7481">
        <v>52</v>
      </c>
      <c r="U7481">
        <v>0</v>
      </c>
      <c r="V7481">
        <v>3</v>
      </c>
      <c r="W7481">
        <v>48.681363055130035</v>
      </c>
      <c r="X7481">
        <v>434.2200111644284</v>
      </c>
      <c r="Y7481">
        <v>0.65555263178116507</v>
      </c>
      <c r="Z7481">
        <v>0</v>
      </c>
      <c r="AA7481">
        <v>13.048893350346429</v>
      </c>
      <c r="AB7481">
        <v>115.05329823975009</v>
      </c>
      <c r="AC7481">
        <v>0</v>
      </c>
      <c r="AD7481">
        <v>21.355524386772682</v>
      </c>
      <c r="AE7481">
        <v>633.01464282820882</v>
      </c>
    </row>
    <row r="7482" spans="1:31" x14ac:dyDescent="0.25">
      <c r="A7482">
        <v>2355932</v>
      </c>
      <c r="B7482">
        <v>1</v>
      </c>
      <c r="C7482" t="s">
        <v>80</v>
      </c>
      <c r="D7482" t="s">
        <v>93</v>
      </c>
      <c r="E7482" t="s">
        <v>225</v>
      </c>
      <c r="F7482" t="s">
        <v>21284</v>
      </c>
      <c r="G7482" t="s">
        <v>219</v>
      </c>
      <c r="H7482" t="s">
        <v>151</v>
      </c>
      <c r="I7482" t="s">
        <v>136</v>
      </c>
      <c r="J7482" t="s">
        <v>137</v>
      </c>
      <c r="K7482" t="s">
        <v>138</v>
      </c>
      <c r="L7482" t="s">
        <v>21285</v>
      </c>
      <c r="M7482" t="s">
        <v>21286</v>
      </c>
      <c r="N7482">
        <v>3.5730555549999998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4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54.816093024385935</v>
      </c>
      <c r="AC7482">
        <v>0</v>
      </c>
      <c r="AD7482">
        <v>0</v>
      </c>
      <c r="AE7482">
        <v>54.816093024385935</v>
      </c>
    </row>
    <row r="7483" spans="1:31" x14ac:dyDescent="0.25">
      <c r="A7483">
        <v>2355786</v>
      </c>
      <c r="B7483">
        <v>1</v>
      </c>
      <c r="C7483" t="s">
        <v>80</v>
      </c>
      <c r="D7483" t="s">
        <v>110</v>
      </c>
      <c r="E7483" t="s">
        <v>148</v>
      </c>
      <c r="F7483" t="s">
        <v>21287</v>
      </c>
      <c r="G7483" t="s">
        <v>160</v>
      </c>
      <c r="H7483" t="s">
        <v>151</v>
      </c>
      <c r="I7483" t="s">
        <v>136</v>
      </c>
      <c r="J7483" t="s">
        <v>137</v>
      </c>
      <c r="K7483" t="s">
        <v>138</v>
      </c>
      <c r="L7483" t="s">
        <v>21288</v>
      </c>
      <c r="M7483" t="s">
        <v>21289</v>
      </c>
      <c r="N7483">
        <v>1.089444444</v>
      </c>
      <c r="O7483">
        <v>0</v>
      </c>
      <c r="P7483">
        <v>4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2.0280506370241862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2.0280506370241862</v>
      </c>
    </row>
    <row r="7484" spans="1:31" x14ac:dyDescent="0.25">
      <c r="A7484">
        <v>2355909</v>
      </c>
      <c r="B7484">
        <v>1</v>
      </c>
      <c r="C7484" t="s">
        <v>80</v>
      </c>
      <c r="D7484" t="s">
        <v>105</v>
      </c>
      <c r="E7484" t="s">
        <v>148</v>
      </c>
      <c r="F7484" t="s">
        <v>21290</v>
      </c>
      <c r="G7484" t="s">
        <v>160</v>
      </c>
      <c r="H7484" t="s">
        <v>151</v>
      </c>
      <c r="I7484" t="s">
        <v>136</v>
      </c>
      <c r="J7484" t="s">
        <v>137</v>
      </c>
      <c r="K7484" t="s">
        <v>138</v>
      </c>
      <c r="L7484" t="s">
        <v>21291</v>
      </c>
      <c r="M7484" t="s">
        <v>21292</v>
      </c>
      <c r="N7484">
        <v>2.3544444439999999</v>
      </c>
      <c r="O7484">
        <v>0</v>
      </c>
      <c r="P7484">
        <v>0</v>
      </c>
      <c r="Q7484">
        <v>0</v>
      </c>
      <c r="R7484">
        <v>1</v>
      </c>
      <c r="S7484">
        <v>0</v>
      </c>
      <c r="T7484">
        <v>1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0.66321602558698223</v>
      </c>
      <c r="AA7484">
        <v>0</v>
      </c>
      <c r="AB7484">
        <v>5.6041578245366113</v>
      </c>
      <c r="AC7484">
        <v>0</v>
      </c>
      <c r="AD7484">
        <v>0</v>
      </c>
      <c r="AE7484">
        <v>6.2673738501235938</v>
      </c>
    </row>
    <row r="7485" spans="1:31" x14ac:dyDescent="0.25">
      <c r="A7485">
        <v>2355740</v>
      </c>
      <c r="B7485">
        <v>1</v>
      </c>
      <c r="C7485" t="s">
        <v>81</v>
      </c>
      <c r="D7485" t="s">
        <v>113</v>
      </c>
      <c r="E7485" t="s">
        <v>148</v>
      </c>
      <c r="F7485" t="s">
        <v>21293</v>
      </c>
      <c r="G7485" t="s">
        <v>160</v>
      </c>
      <c r="H7485" t="s">
        <v>151</v>
      </c>
      <c r="I7485" t="s">
        <v>136</v>
      </c>
      <c r="J7485" t="s">
        <v>137</v>
      </c>
      <c r="K7485" t="s">
        <v>138</v>
      </c>
      <c r="L7485" t="s">
        <v>21294</v>
      </c>
      <c r="M7485" t="s">
        <v>21295</v>
      </c>
      <c r="N7485">
        <v>2.7069444439999999</v>
      </c>
      <c r="O7485">
        <v>0</v>
      </c>
      <c r="P7485">
        <v>2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0.60996316465409062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0.60996316465409062</v>
      </c>
    </row>
    <row r="7486" spans="1:31" x14ac:dyDescent="0.25">
      <c r="A7486">
        <v>2355863</v>
      </c>
      <c r="B7486">
        <v>1</v>
      </c>
      <c r="C7486" t="s">
        <v>80</v>
      </c>
      <c r="D7486" t="s">
        <v>104</v>
      </c>
      <c r="E7486" t="s">
        <v>148</v>
      </c>
      <c r="F7486" t="s">
        <v>21296</v>
      </c>
      <c r="G7486" t="s">
        <v>160</v>
      </c>
      <c r="H7486" t="s">
        <v>151</v>
      </c>
      <c r="I7486" t="s">
        <v>136</v>
      </c>
      <c r="J7486" t="s">
        <v>137</v>
      </c>
      <c r="K7486" t="s">
        <v>138</v>
      </c>
      <c r="L7486" t="s">
        <v>21297</v>
      </c>
      <c r="M7486" t="s">
        <v>21298</v>
      </c>
      <c r="N7486">
        <v>2.9155555550000001</v>
      </c>
      <c r="O7486">
        <v>0</v>
      </c>
      <c r="P7486">
        <v>1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4.2084603040000003E-3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4.2084603040000003E-3</v>
      </c>
    </row>
    <row r="7487" spans="1:31" x14ac:dyDescent="0.25">
      <c r="A7487">
        <v>2355972</v>
      </c>
      <c r="B7487">
        <v>1</v>
      </c>
      <c r="C7487" t="s">
        <v>80</v>
      </c>
      <c r="D7487" t="s">
        <v>105</v>
      </c>
      <c r="E7487" t="s">
        <v>225</v>
      </c>
      <c r="F7487" t="s">
        <v>21299</v>
      </c>
      <c r="G7487" t="s">
        <v>156</v>
      </c>
      <c r="H7487" t="s">
        <v>151</v>
      </c>
      <c r="I7487" t="s">
        <v>136</v>
      </c>
      <c r="J7487" t="s">
        <v>137</v>
      </c>
      <c r="K7487" t="s">
        <v>138</v>
      </c>
      <c r="L7487" t="s">
        <v>21300</v>
      </c>
      <c r="M7487" t="s">
        <v>21301</v>
      </c>
      <c r="N7487">
        <v>0.42361111099999998</v>
      </c>
      <c r="O7487">
        <v>0</v>
      </c>
      <c r="P7487">
        <v>5</v>
      </c>
      <c r="Q7487">
        <v>0</v>
      </c>
      <c r="R7487">
        <v>17</v>
      </c>
      <c r="S7487">
        <v>0</v>
      </c>
      <c r="T7487">
        <v>5</v>
      </c>
      <c r="U7487">
        <v>0</v>
      </c>
      <c r="V7487">
        <v>0</v>
      </c>
      <c r="W7487">
        <v>0</v>
      </c>
      <c r="X7487">
        <v>0.7298807717516389</v>
      </c>
      <c r="Y7487">
        <v>0</v>
      </c>
      <c r="Z7487">
        <v>1.6788380429083956</v>
      </c>
      <c r="AA7487">
        <v>0</v>
      </c>
      <c r="AB7487">
        <v>2.0607819957914169</v>
      </c>
      <c r="AC7487">
        <v>0</v>
      </c>
      <c r="AD7487">
        <v>0</v>
      </c>
      <c r="AE7487">
        <v>4.4695008104514518</v>
      </c>
    </row>
    <row r="7488" spans="1:31" x14ac:dyDescent="0.25">
      <c r="A7488">
        <v>2355640</v>
      </c>
      <c r="B7488">
        <v>1</v>
      </c>
      <c r="C7488" t="s">
        <v>80</v>
      </c>
      <c r="D7488" t="s">
        <v>106</v>
      </c>
      <c r="E7488" t="s">
        <v>171</v>
      </c>
      <c r="F7488" t="s">
        <v>15748</v>
      </c>
      <c r="G7488" t="s">
        <v>168</v>
      </c>
      <c r="H7488" t="s">
        <v>135</v>
      </c>
      <c r="I7488" t="s">
        <v>136</v>
      </c>
      <c r="J7488" t="s">
        <v>137</v>
      </c>
      <c r="K7488" t="s">
        <v>138</v>
      </c>
      <c r="L7488" t="s">
        <v>21302</v>
      </c>
      <c r="M7488" t="s">
        <v>21303</v>
      </c>
      <c r="N7488">
        <v>1.621111111</v>
      </c>
      <c r="O7488">
        <v>0</v>
      </c>
      <c r="P7488">
        <v>21</v>
      </c>
      <c r="Q7488">
        <v>8</v>
      </c>
      <c r="R7488">
        <v>26</v>
      </c>
      <c r="S7488">
        <v>4</v>
      </c>
      <c r="T7488">
        <v>13</v>
      </c>
      <c r="U7488">
        <v>0</v>
      </c>
      <c r="V7488">
        <v>0</v>
      </c>
      <c r="W7488">
        <v>0</v>
      </c>
      <c r="X7488">
        <v>29.662614655510659</v>
      </c>
      <c r="Y7488">
        <v>41.328156612944028</v>
      </c>
      <c r="Z7488">
        <v>138.219064418957</v>
      </c>
      <c r="AA7488">
        <v>16.031317957305287</v>
      </c>
      <c r="AB7488">
        <v>28.685552073027456</v>
      </c>
      <c r="AC7488">
        <v>0</v>
      </c>
      <c r="AD7488">
        <v>0</v>
      </c>
      <c r="AE7488">
        <v>253.92670571774443</v>
      </c>
    </row>
    <row r="7489" spans="1:31" x14ac:dyDescent="0.25">
      <c r="A7489">
        <v>2355723</v>
      </c>
      <c r="B7489">
        <v>1</v>
      </c>
      <c r="C7489" t="s">
        <v>80</v>
      </c>
      <c r="D7489" t="s">
        <v>91</v>
      </c>
      <c r="E7489" t="s">
        <v>175</v>
      </c>
      <c r="F7489" t="s">
        <v>21304</v>
      </c>
      <c r="G7489" t="s">
        <v>2293</v>
      </c>
      <c r="H7489" t="s">
        <v>151</v>
      </c>
      <c r="I7489" t="s">
        <v>136</v>
      </c>
      <c r="J7489" t="s">
        <v>137</v>
      </c>
      <c r="K7489" t="s">
        <v>138</v>
      </c>
      <c r="L7489" t="s">
        <v>21305</v>
      </c>
      <c r="M7489" t="s">
        <v>21306</v>
      </c>
      <c r="N7489">
        <v>1.511666666</v>
      </c>
      <c r="O7489">
        <v>0</v>
      </c>
      <c r="P7489">
        <v>28</v>
      </c>
      <c r="Q7489">
        <v>0</v>
      </c>
      <c r="R7489">
        <v>0</v>
      </c>
      <c r="S7489">
        <v>0</v>
      </c>
      <c r="T7489">
        <v>16</v>
      </c>
      <c r="U7489">
        <v>0</v>
      </c>
      <c r="V7489">
        <v>0</v>
      </c>
      <c r="W7489">
        <v>0</v>
      </c>
      <c r="X7489">
        <v>14.910535320342055</v>
      </c>
      <c r="Y7489">
        <v>0</v>
      </c>
      <c r="Z7489">
        <v>0</v>
      </c>
      <c r="AA7489">
        <v>0</v>
      </c>
      <c r="AB7489">
        <v>39.908661654195818</v>
      </c>
      <c r="AC7489">
        <v>0</v>
      </c>
      <c r="AD7489">
        <v>0</v>
      </c>
      <c r="AE7489">
        <v>54.819196974537874</v>
      </c>
    </row>
    <row r="7490" spans="1:31" x14ac:dyDescent="0.25">
      <c r="A7490">
        <v>2356032</v>
      </c>
      <c r="B7490">
        <v>1</v>
      </c>
      <c r="C7490" t="s">
        <v>81</v>
      </c>
      <c r="D7490" t="s">
        <v>121</v>
      </c>
      <c r="E7490" t="s">
        <v>225</v>
      </c>
      <c r="F7490" t="s">
        <v>4329</v>
      </c>
      <c r="G7490" t="s">
        <v>219</v>
      </c>
      <c r="H7490" t="s">
        <v>151</v>
      </c>
      <c r="I7490" t="s">
        <v>136</v>
      </c>
      <c r="J7490" t="s">
        <v>137</v>
      </c>
      <c r="K7490" t="s">
        <v>138</v>
      </c>
      <c r="L7490" t="s">
        <v>21307</v>
      </c>
      <c r="M7490" t="s">
        <v>21308</v>
      </c>
      <c r="N7490">
        <v>1.100833333</v>
      </c>
      <c r="O7490">
        <v>0</v>
      </c>
      <c r="P7490">
        <v>7</v>
      </c>
      <c r="Q7490">
        <v>0</v>
      </c>
      <c r="R7490">
        <v>2</v>
      </c>
      <c r="S7490">
        <v>0</v>
      </c>
      <c r="T7490">
        <v>1</v>
      </c>
      <c r="U7490">
        <v>0</v>
      </c>
      <c r="V7490">
        <v>0</v>
      </c>
      <c r="W7490">
        <v>0</v>
      </c>
      <c r="X7490">
        <v>1.1368689958803451</v>
      </c>
      <c r="Y7490">
        <v>0</v>
      </c>
      <c r="Z7490">
        <v>0.18040319597322002</v>
      </c>
      <c r="AA7490">
        <v>0</v>
      </c>
      <c r="AB7490">
        <v>0</v>
      </c>
      <c r="AC7490">
        <v>0</v>
      </c>
      <c r="AD7490">
        <v>0</v>
      </c>
      <c r="AE7490">
        <v>1.317272191853565</v>
      </c>
    </row>
    <row r="7491" spans="1:31" x14ac:dyDescent="0.25">
      <c r="A7491">
        <v>2356078</v>
      </c>
      <c r="B7491">
        <v>1</v>
      </c>
      <c r="C7491" t="s">
        <v>80</v>
      </c>
      <c r="D7491" t="s">
        <v>104</v>
      </c>
      <c r="E7491" t="s">
        <v>225</v>
      </c>
      <c r="F7491" t="s">
        <v>21309</v>
      </c>
      <c r="G7491" t="s">
        <v>219</v>
      </c>
      <c r="H7491" t="s">
        <v>151</v>
      </c>
      <c r="I7491" t="s">
        <v>136</v>
      </c>
      <c r="J7491" t="s">
        <v>137</v>
      </c>
      <c r="K7491" t="s">
        <v>138</v>
      </c>
      <c r="L7491" t="s">
        <v>21310</v>
      </c>
      <c r="M7491" t="s">
        <v>21311</v>
      </c>
      <c r="N7491">
        <v>2.4477777770000002</v>
      </c>
      <c r="O7491">
        <v>0</v>
      </c>
      <c r="P7491">
        <v>0</v>
      </c>
      <c r="Q7491">
        <v>0</v>
      </c>
      <c r="R7491">
        <v>1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</row>
    <row r="7492" spans="1:31" x14ac:dyDescent="0.25">
      <c r="A7492">
        <v>2355677</v>
      </c>
      <c r="B7492">
        <v>1</v>
      </c>
      <c r="C7492" t="s">
        <v>81</v>
      </c>
      <c r="D7492" t="s">
        <v>112</v>
      </c>
      <c r="E7492" t="s">
        <v>132</v>
      </c>
      <c r="F7492" t="s">
        <v>21312</v>
      </c>
      <c r="G7492" t="s">
        <v>134</v>
      </c>
      <c r="H7492" t="s">
        <v>135</v>
      </c>
      <c r="I7492" t="s">
        <v>136</v>
      </c>
      <c r="J7492" t="s">
        <v>137</v>
      </c>
      <c r="K7492" t="s">
        <v>138</v>
      </c>
      <c r="L7492" t="s">
        <v>21313</v>
      </c>
      <c r="M7492" t="s">
        <v>21314</v>
      </c>
      <c r="N7492">
        <v>3.1349999999999998</v>
      </c>
      <c r="O7492">
        <v>0</v>
      </c>
      <c r="P7492">
        <v>13</v>
      </c>
      <c r="Q7492">
        <v>0</v>
      </c>
      <c r="R7492">
        <v>51</v>
      </c>
      <c r="S7492">
        <v>0</v>
      </c>
      <c r="T7492">
        <v>3</v>
      </c>
      <c r="U7492">
        <v>0</v>
      </c>
      <c r="V7492">
        <v>0</v>
      </c>
      <c r="W7492">
        <v>0</v>
      </c>
      <c r="X7492">
        <v>5.8013938480314557</v>
      </c>
      <c r="Y7492">
        <v>0</v>
      </c>
      <c r="Z7492">
        <v>220.46902174267674</v>
      </c>
      <c r="AA7492">
        <v>0</v>
      </c>
      <c r="AB7492">
        <v>24.162605634444631</v>
      </c>
      <c r="AC7492">
        <v>0</v>
      </c>
      <c r="AD7492">
        <v>0</v>
      </c>
      <c r="AE7492">
        <v>250.43302122515286</v>
      </c>
    </row>
    <row r="7493" spans="1:31" x14ac:dyDescent="0.25">
      <c r="A7493">
        <v>2355992</v>
      </c>
      <c r="B7493">
        <v>1</v>
      </c>
      <c r="C7493" t="s">
        <v>80</v>
      </c>
      <c r="D7493" t="s">
        <v>88</v>
      </c>
      <c r="E7493" t="s">
        <v>175</v>
      </c>
      <c r="F7493" t="s">
        <v>21315</v>
      </c>
      <c r="G7493" t="s">
        <v>284</v>
      </c>
      <c r="H7493" t="s">
        <v>151</v>
      </c>
      <c r="I7493" t="s">
        <v>136</v>
      </c>
      <c r="J7493" t="s">
        <v>137</v>
      </c>
      <c r="K7493" t="s">
        <v>138</v>
      </c>
      <c r="L7493" t="s">
        <v>21316</v>
      </c>
      <c r="M7493" t="s">
        <v>21317</v>
      </c>
      <c r="N7493">
        <v>2.0252777769999999</v>
      </c>
      <c r="O7493">
        <v>0</v>
      </c>
      <c r="P7493">
        <v>20</v>
      </c>
      <c r="Q7493">
        <v>0</v>
      </c>
      <c r="R7493">
        <v>0</v>
      </c>
      <c r="S7493">
        <v>0</v>
      </c>
      <c r="T7493">
        <v>24</v>
      </c>
      <c r="U7493">
        <v>0</v>
      </c>
      <c r="V7493">
        <v>0</v>
      </c>
      <c r="W7493">
        <v>0</v>
      </c>
      <c r="X7493">
        <v>17.614537640014579</v>
      </c>
      <c r="Y7493">
        <v>0</v>
      </c>
      <c r="Z7493">
        <v>0</v>
      </c>
      <c r="AA7493">
        <v>0</v>
      </c>
      <c r="AB7493">
        <v>112.32022480024479</v>
      </c>
      <c r="AC7493">
        <v>0</v>
      </c>
      <c r="AD7493">
        <v>0</v>
      </c>
      <c r="AE7493">
        <v>129.93476244025936</v>
      </c>
    </row>
    <row r="7494" spans="1:31" x14ac:dyDescent="0.25">
      <c r="A7494">
        <v>2355637</v>
      </c>
      <c r="B7494">
        <v>1</v>
      </c>
      <c r="C7494" t="s">
        <v>81</v>
      </c>
      <c r="D7494" t="s">
        <v>112</v>
      </c>
      <c r="E7494" t="s">
        <v>166</v>
      </c>
      <c r="F7494" t="s">
        <v>13620</v>
      </c>
      <c r="G7494" t="s">
        <v>168</v>
      </c>
      <c r="H7494" t="s">
        <v>135</v>
      </c>
      <c r="I7494" t="s">
        <v>136</v>
      </c>
      <c r="J7494" t="s">
        <v>137</v>
      </c>
      <c r="K7494" t="s">
        <v>138</v>
      </c>
      <c r="L7494" t="s">
        <v>21318</v>
      </c>
      <c r="M7494" t="s">
        <v>21319</v>
      </c>
      <c r="N7494">
        <v>0.26388888799999999</v>
      </c>
      <c r="O7494">
        <v>0</v>
      </c>
      <c r="P7494">
        <v>886</v>
      </c>
      <c r="Q7494">
        <v>3</v>
      </c>
      <c r="R7494">
        <v>73</v>
      </c>
      <c r="S7494">
        <v>7</v>
      </c>
      <c r="T7494">
        <v>31</v>
      </c>
      <c r="U7494">
        <v>0</v>
      </c>
      <c r="V7494">
        <v>0</v>
      </c>
      <c r="W7494">
        <v>0</v>
      </c>
      <c r="X7494">
        <v>27.350581602990484</v>
      </c>
      <c r="Y7494">
        <v>2.4926175877798333</v>
      </c>
      <c r="Z7494">
        <v>10.603271657610946</v>
      </c>
      <c r="AA7494">
        <v>3.6329220511402216</v>
      </c>
      <c r="AB7494">
        <v>3.5899619346408471</v>
      </c>
      <c r="AC7494">
        <v>0</v>
      </c>
      <c r="AD7494">
        <v>0</v>
      </c>
      <c r="AE7494">
        <v>47.669354834162334</v>
      </c>
    </row>
    <row r="7495" spans="1:31" x14ac:dyDescent="0.25">
      <c r="A7495">
        <v>2356055</v>
      </c>
      <c r="B7495">
        <v>1</v>
      </c>
      <c r="C7495" t="s">
        <v>81</v>
      </c>
      <c r="D7495" t="s">
        <v>122</v>
      </c>
      <c r="E7495" t="s">
        <v>166</v>
      </c>
      <c r="F7495" t="s">
        <v>4417</v>
      </c>
      <c r="G7495" t="s">
        <v>168</v>
      </c>
      <c r="H7495" t="s">
        <v>135</v>
      </c>
      <c r="I7495" t="s">
        <v>136</v>
      </c>
      <c r="J7495" t="s">
        <v>137</v>
      </c>
      <c r="K7495" t="s">
        <v>138</v>
      </c>
      <c r="L7495" t="s">
        <v>21320</v>
      </c>
      <c r="M7495" t="s">
        <v>21321</v>
      </c>
      <c r="N7495">
        <v>0.175555555</v>
      </c>
      <c r="O7495">
        <v>0</v>
      </c>
      <c r="P7495">
        <v>8668</v>
      </c>
      <c r="Q7495">
        <v>0</v>
      </c>
      <c r="R7495">
        <v>34</v>
      </c>
      <c r="S7495">
        <v>0</v>
      </c>
      <c r="T7495">
        <v>456</v>
      </c>
      <c r="U7495">
        <v>0</v>
      </c>
      <c r="V7495">
        <v>0</v>
      </c>
      <c r="W7495">
        <v>0</v>
      </c>
      <c r="X7495">
        <v>376.42578248540838</v>
      </c>
      <c r="Y7495">
        <v>0</v>
      </c>
      <c r="Z7495">
        <v>5.0258039914733663</v>
      </c>
      <c r="AA7495">
        <v>0</v>
      </c>
      <c r="AB7495">
        <v>80.622769824155768</v>
      </c>
      <c r="AC7495">
        <v>0</v>
      </c>
      <c r="AD7495">
        <v>0</v>
      </c>
      <c r="AE7495">
        <v>462.07435630103748</v>
      </c>
    </row>
    <row r="7496" spans="1:31" x14ac:dyDescent="0.25">
      <c r="A7496">
        <v>2355949</v>
      </c>
      <c r="B7496">
        <v>1</v>
      </c>
      <c r="C7496" t="s">
        <v>80</v>
      </c>
      <c r="D7496" t="s">
        <v>104</v>
      </c>
      <c r="E7496" t="s">
        <v>148</v>
      </c>
      <c r="F7496" t="s">
        <v>21322</v>
      </c>
      <c r="G7496" t="s">
        <v>156</v>
      </c>
      <c r="H7496" t="s">
        <v>151</v>
      </c>
      <c r="I7496" t="s">
        <v>136</v>
      </c>
      <c r="J7496" t="s">
        <v>137</v>
      </c>
      <c r="K7496" t="s">
        <v>138</v>
      </c>
      <c r="L7496" t="s">
        <v>21323</v>
      </c>
      <c r="M7496" t="s">
        <v>21324</v>
      </c>
      <c r="N7496">
        <v>0.752222222</v>
      </c>
      <c r="O7496">
        <v>0</v>
      </c>
      <c r="P7496">
        <v>1</v>
      </c>
      <c r="Q7496">
        <v>0</v>
      </c>
      <c r="R7496">
        <v>0</v>
      </c>
      <c r="S7496">
        <v>0</v>
      </c>
      <c r="T7496">
        <v>1</v>
      </c>
      <c r="U7496">
        <v>0</v>
      </c>
      <c r="V7496">
        <v>0</v>
      </c>
      <c r="W7496">
        <v>0</v>
      </c>
      <c r="X7496">
        <v>0.12918161257964167</v>
      </c>
      <c r="Y7496">
        <v>0</v>
      </c>
      <c r="Z7496">
        <v>0</v>
      </c>
      <c r="AA7496">
        <v>0</v>
      </c>
      <c r="AB7496">
        <v>0.20899753672093085</v>
      </c>
      <c r="AC7496">
        <v>0</v>
      </c>
      <c r="AD7496">
        <v>0</v>
      </c>
      <c r="AE7496">
        <v>0.33817914930057252</v>
      </c>
    </row>
    <row r="7497" spans="1:31" x14ac:dyDescent="0.25">
      <c r="A7497">
        <v>2355812</v>
      </c>
      <c r="B7497">
        <v>1</v>
      </c>
      <c r="C7497" t="s">
        <v>80</v>
      </c>
      <c r="D7497" t="s">
        <v>82</v>
      </c>
      <c r="E7497" t="s">
        <v>148</v>
      </c>
      <c r="F7497" t="s">
        <v>21325</v>
      </c>
      <c r="G7497" t="s">
        <v>150</v>
      </c>
      <c r="H7497" t="s">
        <v>151</v>
      </c>
      <c r="I7497" t="s">
        <v>136</v>
      </c>
      <c r="J7497" t="s">
        <v>137</v>
      </c>
      <c r="K7497" t="s">
        <v>138</v>
      </c>
      <c r="L7497" t="s">
        <v>21326</v>
      </c>
      <c r="M7497" t="s">
        <v>21327</v>
      </c>
      <c r="N7497">
        <v>1.4402777769999999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11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1.5750942699326391</v>
      </c>
      <c r="AC7497">
        <v>0</v>
      </c>
      <c r="AD7497">
        <v>0</v>
      </c>
      <c r="AE7497">
        <v>1.5750942699326391</v>
      </c>
    </row>
    <row r="7498" spans="1:31" x14ac:dyDescent="0.25">
      <c r="A7498">
        <v>2355643</v>
      </c>
      <c r="B7498">
        <v>1</v>
      </c>
      <c r="C7498" t="s">
        <v>80</v>
      </c>
      <c r="D7498" t="s">
        <v>82</v>
      </c>
      <c r="E7498" t="s">
        <v>148</v>
      </c>
      <c r="F7498" t="s">
        <v>21328</v>
      </c>
      <c r="G7498" t="s">
        <v>150</v>
      </c>
      <c r="H7498" t="s">
        <v>151</v>
      </c>
      <c r="I7498" t="s">
        <v>136</v>
      </c>
      <c r="J7498" t="s">
        <v>137</v>
      </c>
      <c r="K7498" t="s">
        <v>138</v>
      </c>
      <c r="L7498" t="s">
        <v>21329</v>
      </c>
      <c r="M7498" t="s">
        <v>21330</v>
      </c>
      <c r="N7498">
        <v>1.7894444439999999</v>
      </c>
      <c r="O7498">
        <v>0</v>
      </c>
      <c r="P7498">
        <v>1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0.40870150194668498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0.40870150194668498</v>
      </c>
    </row>
    <row r="7499" spans="1:31" x14ac:dyDescent="0.25">
      <c r="A7499">
        <v>2355958</v>
      </c>
      <c r="B7499">
        <v>1</v>
      </c>
      <c r="C7499" t="s">
        <v>80</v>
      </c>
      <c r="D7499" t="s">
        <v>105</v>
      </c>
      <c r="E7499" t="s">
        <v>132</v>
      </c>
      <c r="F7499" t="s">
        <v>21331</v>
      </c>
      <c r="G7499" t="s">
        <v>168</v>
      </c>
      <c r="H7499" t="s">
        <v>135</v>
      </c>
      <c r="I7499" t="s">
        <v>136</v>
      </c>
      <c r="J7499" t="s">
        <v>137</v>
      </c>
      <c r="K7499" t="s">
        <v>138</v>
      </c>
      <c r="L7499" t="s">
        <v>21013</v>
      </c>
      <c r="M7499" t="s">
        <v>21332</v>
      </c>
      <c r="N7499">
        <v>2.2241666659999999</v>
      </c>
      <c r="O7499">
        <v>0</v>
      </c>
      <c r="P7499">
        <v>511</v>
      </c>
      <c r="Q7499">
        <v>0</v>
      </c>
      <c r="R7499">
        <v>0</v>
      </c>
      <c r="S7499">
        <v>0</v>
      </c>
      <c r="T7499">
        <v>12</v>
      </c>
      <c r="U7499">
        <v>0</v>
      </c>
      <c r="V7499">
        <v>0</v>
      </c>
      <c r="W7499">
        <v>0</v>
      </c>
      <c r="X7499">
        <v>346.58543920872421</v>
      </c>
      <c r="Y7499">
        <v>0</v>
      </c>
      <c r="Z7499">
        <v>0</v>
      </c>
      <c r="AA7499">
        <v>0</v>
      </c>
      <c r="AB7499">
        <v>32.988432736715673</v>
      </c>
      <c r="AC7499">
        <v>0</v>
      </c>
      <c r="AD7499">
        <v>0</v>
      </c>
      <c r="AE7499">
        <v>379.57387194543986</v>
      </c>
    </row>
    <row r="7500" spans="1:31" x14ac:dyDescent="0.25">
      <c r="A7500">
        <v>2355935</v>
      </c>
      <c r="B7500">
        <v>1</v>
      </c>
      <c r="C7500" t="s">
        <v>80</v>
      </c>
      <c r="D7500" t="s">
        <v>97</v>
      </c>
      <c r="E7500" t="s">
        <v>166</v>
      </c>
      <c r="F7500" t="s">
        <v>21333</v>
      </c>
      <c r="G7500" t="s">
        <v>168</v>
      </c>
      <c r="H7500" t="s">
        <v>135</v>
      </c>
      <c r="I7500" t="s">
        <v>136</v>
      </c>
      <c r="J7500" t="s">
        <v>137</v>
      </c>
      <c r="K7500" t="s">
        <v>138</v>
      </c>
      <c r="L7500" t="s">
        <v>21334</v>
      </c>
      <c r="M7500" t="s">
        <v>21335</v>
      </c>
      <c r="N7500">
        <v>0.436111111</v>
      </c>
      <c r="O7500">
        <v>13</v>
      </c>
      <c r="P7500">
        <v>4616</v>
      </c>
      <c r="Q7500">
        <v>0</v>
      </c>
      <c r="R7500">
        <v>104</v>
      </c>
      <c r="S7500">
        <v>9</v>
      </c>
      <c r="T7500">
        <v>427</v>
      </c>
      <c r="U7500">
        <v>0</v>
      </c>
      <c r="V7500">
        <v>2</v>
      </c>
      <c r="W7500">
        <v>83.905444418190271</v>
      </c>
      <c r="X7500">
        <v>1037.5496044576889</v>
      </c>
      <c r="Y7500">
        <v>0</v>
      </c>
      <c r="Z7500">
        <v>36.63080663726285</v>
      </c>
      <c r="AA7500">
        <v>162.09591865319868</v>
      </c>
      <c r="AB7500">
        <v>348.45715759830694</v>
      </c>
      <c r="AC7500">
        <v>0</v>
      </c>
      <c r="AD7500">
        <v>144.37881313022882</v>
      </c>
      <c r="AE7500">
        <v>1813.0177448948764</v>
      </c>
    </row>
    <row r="7501" spans="1:31" x14ac:dyDescent="0.25">
      <c r="A7501">
        <v>2355726</v>
      </c>
      <c r="B7501">
        <v>1</v>
      </c>
      <c r="C7501" t="s">
        <v>80</v>
      </c>
      <c r="D7501" t="s">
        <v>101</v>
      </c>
      <c r="E7501" t="s">
        <v>148</v>
      </c>
      <c r="F7501" t="s">
        <v>21336</v>
      </c>
      <c r="G7501" t="s">
        <v>160</v>
      </c>
      <c r="H7501" t="s">
        <v>151</v>
      </c>
      <c r="I7501" t="s">
        <v>136</v>
      </c>
      <c r="J7501" t="s">
        <v>137</v>
      </c>
      <c r="K7501" t="s">
        <v>138</v>
      </c>
      <c r="L7501" t="s">
        <v>21337</v>
      </c>
      <c r="M7501" t="s">
        <v>21338</v>
      </c>
      <c r="N7501">
        <v>4.3736111109999998</v>
      </c>
      <c r="O7501">
        <v>0</v>
      </c>
      <c r="P7501">
        <v>1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1.3286788748146212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1.3286788748146212</v>
      </c>
    </row>
    <row r="7502" spans="1:31" x14ac:dyDescent="0.25">
      <c r="A7502">
        <v>2355626</v>
      </c>
      <c r="B7502">
        <v>1</v>
      </c>
      <c r="C7502" t="s">
        <v>80</v>
      </c>
      <c r="D7502" t="s">
        <v>93</v>
      </c>
      <c r="E7502" t="s">
        <v>166</v>
      </c>
      <c r="F7502" t="s">
        <v>10431</v>
      </c>
      <c r="G7502" t="s">
        <v>168</v>
      </c>
      <c r="H7502" t="s">
        <v>135</v>
      </c>
      <c r="I7502" t="s">
        <v>136</v>
      </c>
      <c r="J7502" t="s">
        <v>137</v>
      </c>
      <c r="K7502" t="s">
        <v>138</v>
      </c>
      <c r="L7502" t="s">
        <v>21339</v>
      </c>
      <c r="M7502" t="s">
        <v>21340</v>
      </c>
      <c r="N7502">
        <v>0.58361111099999996</v>
      </c>
      <c r="O7502">
        <v>0</v>
      </c>
      <c r="P7502">
        <v>196</v>
      </c>
      <c r="Q7502">
        <v>2</v>
      </c>
      <c r="R7502">
        <v>47</v>
      </c>
      <c r="S7502">
        <v>3</v>
      </c>
      <c r="T7502">
        <v>42</v>
      </c>
      <c r="U7502">
        <v>0</v>
      </c>
      <c r="V7502">
        <v>0</v>
      </c>
      <c r="W7502">
        <v>0</v>
      </c>
      <c r="X7502">
        <v>17.963512901741719</v>
      </c>
      <c r="Y7502">
        <v>16.178166269433962</v>
      </c>
      <c r="Z7502">
        <v>35.037651213474227</v>
      </c>
      <c r="AA7502">
        <v>2.566727763878208</v>
      </c>
      <c r="AB7502">
        <v>10.808439169184741</v>
      </c>
      <c r="AC7502">
        <v>0</v>
      </c>
      <c r="AD7502">
        <v>0</v>
      </c>
      <c r="AE7502">
        <v>82.554497317712858</v>
      </c>
    </row>
    <row r="7503" spans="1:31" x14ac:dyDescent="0.25">
      <c r="A7503">
        <v>2356021</v>
      </c>
      <c r="B7503">
        <v>1</v>
      </c>
      <c r="C7503" t="s">
        <v>81</v>
      </c>
      <c r="D7503" t="s">
        <v>121</v>
      </c>
      <c r="E7503" t="s">
        <v>132</v>
      </c>
      <c r="F7503" t="s">
        <v>21341</v>
      </c>
      <c r="G7503" t="s">
        <v>168</v>
      </c>
      <c r="H7503" t="s">
        <v>135</v>
      </c>
      <c r="I7503" t="s">
        <v>136</v>
      </c>
      <c r="J7503" t="s">
        <v>137</v>
      </c>
      <c r="K7503" t="s">
        <v>138</v>
      </c>
      <c r="L7503" t="s">
        <v>21342</v>
      </c>
      <c r="M7503" t="s">
        <v>21343</v>
      </c>
      <c r="N7503">
        <v>1.0608333329999999</v>
      </c>
      <c r="O7503">
        <v>0</v>
      </c>
      <c r="P7503">
        <v>8</v>
      </c>
      <c r="Q7503">
        <v>0</v>
      </c>
      <c r="R7503">
        <v>43</v>
      </c>
      <c r="S7503">
        <v>0</v>
      </c>
      <c r="T7503">
        <v>6</v>
      </c>
      <c r="U7503">
        <v>1</v>
      </c>
      <c r="V7503">
        <v>0</v>
      </c>
      <c r="W7503">
        <v>0</v>
      </c>
      <c r="X7503">
        <v>2.787785986248954</v>
      </c>
      <c r="Y7503">
        <v>0</v>
      </c>
      <c r="Z7503">
        <v>38.534882734040416</v>
      </c>
      <c r="AA7503">
        <v>0</v>
      </c>
      <c r="AB7503">
        <v>5.911693040684125</v>
      </c>
      <c r="AC7503">
        <v>100.19236412833078</v>
      </c>
      <c r="AD7503">
        <v>0</v>
      </c>
      <c r="AE7503">
        <v>147.42672588930429</v>
      </c>
    </row>
    <row r="7504" spans="1:31" x14ac:dyDescent="0.25">
      <c r="A7504">
        <v>2355875</v>
      </c>
      <c r="B7504">
        <v>1</v>
      </c>
      <c r="C7504" t="s">
        <v>80</v>
      </c>
      <c r="D7504" t="s">
        <v>109</v>
      </c>
      <c r="E7504" t="s">
        <v>148</v>
      </c>
      <c r="F7504" t="s">
        <v>21344</v>
      </c>
      <c r="G7504" t="s">
        <v>160</v>
      </c>
      <c r="H7504" t="s">
        <v>151</v>
      </c>
      <c r="I7504" t="s">
        <v>136</v>
      </c>
      <c r="J7504" t="s">
        <v>137</v>
      </c>
      <c r="K7504" t="s">
        <v>138</v>
      </c>
      <c r="L7504" t="s">
        <v>21345</v>
      </c>
      <c r="M7504" t="s">
        <v>21346</v>
      </c>
      <c r="N7504">
        <v>0.41666666600000002</v>
      </c>
      <c r="O7504">
        <v>0</v>
      </c>
      <c r="P7504">
        <v>3</v>
      </c>
      <c r="Q7504">
        <v>0</v>
      </c>
      <c r="R7504">
        <v>0</v>
      </c>
      <c r="S7504">
        <v>0</v>
      </c>
      <c r="T7504">
        <v>1</v>
      </c>
      <c r="U7504">
        <v>0</v>
      </c>
      <c r="V7504">
        <v>0</v>
      </c>
      <c r="W7504">
        <v>0</v>
      </c>
      <c r="X7504">
        <v>0.31374987067000004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0.31374987067000004</v>
      </c>
    </row>
    <row r="7505" spans="1:31" x14ac:dyDescent="0.25">
      <c r="A7505">
        <v>2355895</v>
      </c>
      <c r="B7505">
        <v>1</v>
      </c>
      <c r="C7505" t="s">
        <v>81</v>
      </c>
      <c r="D7505" t="s">
        <v>116</v>
      </c>
      <c r="E7505" t="s">
        <v>154</v>
      </c>
      <c r="F7505" t="s">
        <v>21347</v>
      </c>
      <c r="G7505" t="s">
        <v>244</v>
      </c>
      <c r="H7505" t="s">
        <v>151</v>
      </c>
      <c r="I7505" t="s">
        <v>136</v>
      </c>
      <c r="J7505" t="s">
        <v>137</v>
      </c>
      <c r="K7505" t="s">
        <v>245</v>
      </c>
      <c r="L7505" t="s">
        <v>21348</v>
      </c>
      <c r="M7505" t="s">
        <v>21349</v>
      </c>
      <c r="N7505">
        <v>0.54944444400000003</v>
      </c>
      <c r="O7505">
        <v>0</v>
      </c>
      <c r="P7505">
        <v>70</v>
      </c>
      <c r="Q7505">
        <v>0</v>
      </c>
      <c r="R7505">
        <v>1</v>
      </c>
      <c r="S7505">
        <v>0</v>
      </c>
      <c r="T7505">
        <v>5</v>
      </c>
      <c r="U7505">
        <v>0</v>
      </c>
      <c r="V7505">
        <v>0</v>
      </c>
      <c r="W7505">
        <v>0</v>
      </c>
      <c r="X7505">
        <v>6.8014291263508424</v>
      </c>
      <c r="Y7505">
        <v>0</v>
      </c>
      <c r="Z7505">
        <v>0.50117450425010557</v>
      </c>
      <c r="AA7505">
        <v>0</v>
      </c>
      <c r="AB7505">
        <v>0.32614973452654217</v>
      </c>
      <c r="AC7505">
        <v>0</v>
      </c>
      <c r="AD7505">
        <v>0</v>
      </c>
      <c r="AE7505">
        <v>7.6287533651274897</v>
      </c>
    </row>
    <row r="7506" spans="1:31" x14ac:dyDescent="0.25">
      <c r="A7506">
        <v>2356038</v>
      </c>
      <c r="B7506">
        <v>1</v>
      </c>
      <c r="C7506" t="s">
        <v>81</v>
      </c>
      <c r="D7506" t="s">
        <v>128</v>
      </c>
      <c r="E7506" t="s">
        <v>132</v>
      </c>
      <c r="F7506" t="s">
        <v>21350</v>
      </c>
      <c r="G7506" t="s">
        <v>134</v>
      </c>
      <c r="H7506" t="s">
        <v>135</v>
      </c>
      <c r="I7506" t="s">
        <v>136</v>
      </c>
      <c r="J7506" t="s">
        <v>137</v>
      </c>
      <c r="K7506" t="s">
        <v>138</v>
      </c>
      <c r="L7506" t="s">
        <v>21351</v>
      </c>
      <c r="M7506" t="s">
        <v>21352</v>
      </c>
      <c r="N7506">
        <v>1.464722222</v>
      </c>
      <c r="O7506">
        <v>0</v>
      </c>
      <c r="P7506">
        <v>61</v>
      </c>
      <c r="Q7506">
        <v>0</v>
      </c>
      <c r="R7506">
        <v>0</v>
      </c>
      <c r="S7506">
        <v>0</v>
      </c>
      <c r="T7506">
        <v>2</v>
      </c>
      <c r="U7506">
        <v>0</v>
      </c>
      <c r="V7506">
        <v>0</v>
      </c>
      <c r="W7506">
        <v>0</v>
      </c>
      <c r="X7506">
        <v>9.2143230624262671</v>
      </c>
      <c r="Y7506">
        <v>0</v>
      </c>
      <c r="Z7506">
        <v>0</v>
      </c>
      <c r="AA7506">
        <v>0</v>
      </c>
      <c r="AB7506">
        <v>3.5569453450027787E-3</v>
      </c>
      <c r="AC7506">
        <v>0</v>
      </c>
      <c r="AD7506">
        <v>0</v>
      </c>
      <c r="AE7506">
        <v>9.217880007771269</v>
      </c>
    </row>
    <row r="7507" spans="1:31" x14ac:dyDescent="0.25">
      <c r="A7507">
        <v>2355872</v>
      </c>
      <c r="B7507">
        <v>1</v>
      </c>
      <c r="C7507" t="s">
        <v>81</v>
      </c>
      <c r="D7507" t="s">
        <v>113</v>
      </c>
      <c r="E7507" t="s">
        <v>148</v>
      </c>
      <c r="F7507" t="s">
        <v>21353</v>
      </c>
      <c r="G7507" t="s">
        <v>160</v>
      </c>
      <c r="H7507" t="s">
        <v>151</v>
      </c>
      <c r="I7507" t="s">
        <v>136</v>
      </c>
      <c r="J7507" t="s">
        <v>137</v>
      </c>
      <c r="K7507" t="s">
        <v>138</v>
      </c>
      <c r="L7507" t="s">
        <v>21354</v>
      </c>
      <c r="M7507" t="s">
        <v>21355</v>
      </c>
      <c r="N7507">
        <v>2.3830555549999999</v>
      </c>
      <c r="O7507">
        <v>0</v>
      </c>
      <c r="P7507">
        <v>0</v>
      </c>
      <c r="Q7507">
        <v>0</v>
      </c>
      <c r="R7507">
        <v>1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2.9328620838159178</v>
      </c>
      <c r="AA7507">
        <v>0</v>
      </c>
      <c r="AB7507">
        <v>0</v>
      </c>
      <c r="AC7507">
        <v>0</v>
      </c>
      <c r="AD7507">
        <v>0</v>
      </c>
      <c r="AE7507">
        <v>2.9328620838159178</v>
      </c>
    </row>
    <row r="7508" spans="1:31" x14ac:dyDescent="0.25">
      <c r="A7508">
        <v>2356058</v>
      </c>
      <c r="B7508">
        <v>1</v>
      </c>
      <c r="C7508" t="s">
        <v>81</v>
      </c>
      <c r="D7508" t="s">
        <v>122</v>
      </c>
      <c r="E7508" t="s">
        <v>132</v>
      </c>
      <c r="F7508" t="s">
        <v>21356</v>
      </c>
      <c r="G7508" t="s">
        <v>168</v>
      </c>
      <c r="H7508" t="s">
        <v>135</v>
      </c>
      <c r="I7508" t="s">
        <v>136</v>
      </c>
      <c r="J7508" t="s">
        <v>137</v>
      </c>
      <c r="K7508" t="s">
        <v>138</v>
      </c>
      <c r="L7508" t="s">
        <v>21357</v>
      </c>
      <c r="M7508" t="s">
        <v>21358</v>
      </c>
      <c r="N7508">
        <v>0.92361111100000004</v>
      </c>
      <c r="O7508">
        <v>0</v>
      </c>
      <c r="P7508">
        <v>1669</v>
      </c>
      <c r="Q7508">
        <v>0</v>
      </c>
      <c r="R7508">
        <v>0</v>
      </c>
      <c r="S7508">
        <v>0</v>
      </c>
      <c r="T7508">
        <v>70</v>
      </c>
      <c r="U7508">
        <v>0</v>
      </c>
      <c r="V7508">
        <v>0</v>
      </c>
      <c r="W7508">
        <v>0</v>
      </c>
      <c r="X7508">
        <v>392.5838260197109</v>
      </c>
      <c r="Y7508">
        <v>0</v>
      </c>
      <c r="Z7508">
        <v>0</v>
      </c>
      <c r="AA7508">
        <v>0</v>
      </c>
      <c r="AB7508">
        <v>47.989308004806894</v>
      </c>
      <c r="AC7508">
        <v>0</v>
      </c>
      <c r="AD7508">
        <v>0</v>
      </c>
      <c r="AE7508">
        <v>440.5731340245178</v>
      </c>
    </row>
    <row r="7509" spans="1:31" x14ac:dyDescent="0.25">
      <c r="A7509">
        <v>2356064</v>
      </c>
      <c r="B7509">
        <v>1</v>
      </c>
      <c r="C7509" t="s">
        <v>80</v>
      </c>
      <c r="D7509" t="s">
        <v>106</v>
      </c>
      <c r="E7509" t="s">
        <v>148</v>
      </c>
      <c r="F7509" t="s">
        <v>21359</v>
      </c>
      <c r="G7509" t="s">
        <v>150</v>
      </c>
      <c r="H7509" t="s">
        <v>151</v>
      </c>
      <c r="I7509" t="s">
        <v>136</v>
      </c>
      <c r="J7509" t="s">
        <v>137</v>
      </c>
      <c r="K7509" t="s">
        <v>138</v>
      </c>
      <c r="L7509" t="s">
        <v>21360</v>
      </c>
      <c r="M7509" t="s">
        <v>21361</v>
      </c>
      <c r="N7509">
        <v>1.7136111110000001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1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6.7096182940982212</v>
      </c>
      <c r="AC7509">
        <v>0</v>
      </c>
      <c r="AD7509">
        <v>0</v>
      </c>
      <c r="AE7509">
        <v>6.7096182940982212</v>
      </c>
    </row>
    <row r="7510" spans="1:31" x14ac:dyDescent="0.25">
      <c r="A7510">
        <v>2355915</v>
      </c>
      <c r="B7510">
        <v>1</v>
      </c>
      <c r="C7510" t="s">
        <v>80</v>
      </c>
      <c r="D7510" t="s">
        <v>85</v>
      </c>
      <c r="E7510" t="s">
        <v>225</v>
      </c>
      <c r="F7510" t="s">
        <v>21362</v>
      </c>
      <c r="G7510" t="s">
        <v>181</v>
      </c>
      <c r="H7510" t="s">
        <v>151</v>
      </c>
      <c r="I7510" t="s">
        <v>136</v>
      </c>
      <c r="J7510" t="s">
        <v>3</v>
      </c>
      <c r="K7510" t="s">
        <v>138</v>
      </c>
      <c r="L7510" t="s">
        <v>21363</v>
      </c>
      <c r="M7510" t="s">
        <v>21364</v>
      </c>
      <c r="N7510">
        <v>3.3624999999999998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5</v>
      </c>
      <c r="U7510">
        <v>0</v>
      </c>
      <c r="V7510">
        <v>1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77.509385973689277</v>
      </c>
      <c r="AC7510">
        <v>0</v>
      </c>
      <c r="AD7510">
        <v>48.992084223596862</v>
      </c>
      <c r="AE7510">
        <v>126.50147019728614</v>
      </c>
    </row>
    <row r="7511" spans="1:31" x14ac:dyDescent="0.25">
      <c r="A7511">
        <v>2355938</v>
      </c>
      <c r="B7511">
        <v>1</v>
      </c>
      <c r="C7511" t="s">
        <v>81</v>
      </c>
      <c r="D7511" t="s">
        <v>117</v>
      </c>
      <c r="E7511" t="s">
        <v>225</v>
      </c>
      <c r="F7511" t="s">
        <v>21365</v>
      </c>
      <c r="G7511" t="s">
        <v>219</v>
      </c>
      <c r="H7511" t="s">
        <v>151</v>
      </c>
      <c r="I7511" t="s">
        <v>136</v>
      </c>
      <c r="J7511" t="s">
        <v>137</v>
      </c>
      <c r="K7511" t="s">
        <v>138</v>
      </c>
      <c r="L7511" t="s">
        <v>21366</v>
      </c>
      <c r="M7511" t="s">
        <v>21367</v>
      </c>
      <c r="N7511">
        <v>1.822777777</v>
      </c>
      <c r="O7511">
        <v>0</v>
      </c>
      <c r="P7511">
        <v>6</v>
      </c>
      <c r="Q7511">
        <v>0</v>
      </c>
      <c r="R7511">
        <v>1</v>
      </c>
      <c r="S7511">
        <v>0</v>
      </c>
      <c r="T7511">
        <v>4</v>
      </c>
      <c r="U7511">
        <v>0</v>
      </c>
      <c r="V7511">
        <v>0</v>
      </c>
      <c r="W7511">
        <v>0</v>
      </c>
      <c r="X7511">
        <v>0.605466245076</v>
      </c>
      <c r="Y7511">
        <v>0</v>
      </c>
      <c r="Z7511">
        <v>0.64046029978550001</v>
      </c>
      <c r="AA7511">
        <v>0</v>
      </c>
      <c r="AB7511">
        <v>11.33636771106972</v>
      </c>
      <c r="AC7511">
        <v>0</v>
      </c>
      <c r="AD7511">
        <v>0</v>
      </c>
      <c r="AE7511">
        <v>12.58229425593122</v>
      </c>
    </row>
    <row r="7512" spans="1:31" x14ac:dyDescent="0.25">
      <c r="A7512">
        <v>2355746</v>
      </c>
      <c r="B7512">
        <v>1</v>
      </c>
      <c r="C7512" t="s">
        <v>80</v>
      </c>
      <c r="D7512" t="s">
        <v>84</v>
      </c>
      <c r="E7512" t="s">
        <v>148</v>
      </c>
      <c r="F7512" t="s">
        <v>21368</v>
      </c>
      <c r="G7512" t="s">
        <v>181</v>
      </c>
      <c r="H7512" t="s">
        <v>151</v>
      </c>
      <c r="I7512" t="s">
        <v>136</v>
      </c>
      <c r="J7512" t="s">
        <v>3</v>
      </c>
      <c r="K7512" t="s">
        <v>138</v>
      </c>
      <c r="L7512" t="s">
        <v>21369</v>
      </c>
      <c r="M7512" t="s">
        <v>21370</v>
      </c>
      <c r="N7512">
        <v>7.7322222219999999</v>
      </c>
      <c r="O7512">
        <v>0</v>
      </c>
      <c r="P7512">
        <v>20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50.625981773528622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50.625981773528622</v>
      </c>
    </row>
    <row r="7513" spans="1:31" x14ac:dyDescent="0.25">
      <c r="A7513">
        <v>2355852</v>
      </c>
      <c r="B7513">
        <v>1</v>
      </c>
      <c r="C7513" t="s">
        <v>80</v>
      </c>
      <c r="D7513" t="s">
        <v>108</v>
      </c>
      <c r="E7513" t="s">
        <v>154</v>
      </c>
      <c r="F7513" t="s">
        <v>17777</v>
      </c>
      <c r="G7513" t="s">
        <v>299</v>
      </c>
      <c r="H7513" t="s">
        <v>151</v>
      </c>
      <c r="I7513" t="s">
        <v>136</v>
      </c>
      <c r="J7513" t="s">
        <v>137</v>
      </c>
      <c r="K7513" t="s">
        <v>138</v>
      </c>
      <c r="L7513" t="s">
        <v>21371</v>
      </c>
      <c r="M7513" t="s">
        <v>21372</v>
      </c>
      <c r="N7513">
        <v>1.7975000000000001</v>
      </c>
      <c r="O7513">
        <v>0</v>
      </c>
      <c r="P7513">
        <v>36</v>
      </c>
      <c r="Q7513">
        <v>0</v>
      </c>
      <c r="R7513">
        <v>9</v>
      </c>
      <c r="S7513">
        <v>0</v>
      </c>
      <c r="T7513">
        <v>8</v>
      </c>
      <c r="U7513">
        <v>0</v>
      </c>
      <c r="V7513">
        <v>0</v>
      </c>
      <c r="W7513">
        <v>0</v>
      </c>
      <c r="X7513">
        <v>13.061118087048364</v>
      </c>
      <c r="Y7513">
        <v>0</v>
      </c>
      <c r="Z7513">
        <v>14.018292103063104</v>
      </c>
      <c r="AA7513">
        <v>0</v>
      </c>
      <c r="AB7513">
        <v>6.3341289661578788</v>
      </c>
      <c r="AC7513">
        <v>0</v>
      </c>
      <c r="AD7513">
        <v>0</v>
      </c>
      <c r="AE7513">
        <v>33.413539156269344</v>
      </c>
    </row>
    <row r="7514" spans="1:31" x14ac:dyDescent="0.25">
      <c r="A7514">
        <v>2355978</v>
      </c>
      <c r="B7514">
        <v>1</v>
      </c>
      <c r="C7514" t="s">
        <v>81</v>
      </c>
      <c r="D7514" t="s">
        <v>115</v>
      </c>
      <c r="E7514" t="s">
        <v>148</v>
      </c>
      <c r="F7514" t="s">
        <v>21373</v>
      </c>
      <c r="G7514" t="s">
        <v>160</v>
      </c>
      <c r="H7514" t="s">
        <v>151</v>
      </c>
      <c r="I7514" t="s">
        <v>136</v>
      </c>
      <c r="J7514" t="s">
        <v>137</v>
      </c>
      <c r="K7514" t="s">
        <v>138</v>
      </c>
      <c r="L7514" t="s">
        <v>21374</v>
      </c>
      <c r="M7514" t="s">
        <v>21375</v>
      </c>
      <c r="N7514">
        <v>1.061388888</v>
      </c>
      <c r="O7514">
        <v>0</v>
      </c>
      <c r="P7514">
        <v>1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0.5366830452744078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0.5366830452744078</v>
      </c>
    </row>
    <row r="7515" spans="1:31" x14ac:dyDescent="0.25">
      <c r="A7515">
        <v>2355646</v>
      </c>
      <c r="B7515">
        <v>1</v>
      </c>
      <c r="C7515" t="s">
        <v>80</v>
      </c>
      <c r="D7515" t="s">
        <v>93</v>
      </c>
      <c r="E7515" t="s">
        <v>154</v>
      </c>
      <c r="F7515" t="s">
        <v>19087</v>
      </c>
      <c r="G7515" t="s">
        <v>299</v>
      </c>
      <c r="H7515" t="s">
        <v>151</v>
      </c>
      <c r="I7515" t="s">
        <v>136</v>
      </c>
      <c r="J7515" t="s">
        <v>137</v>
      </c>
      <c r="K7515" t="s">
        <v>138</v>
      </c>
      <c r="L7515" t="s">
        <v>21376</v>
      </c>
      <c r="M7515" t="s">
        <v>21377</v>
      </c>
      <c r="N7515">
        <v>1.844166666</v>
      </c>
      <c r="O7515">
        <v>0</v>
      </c>
      <c r="P7515">
        <v>0</v>
      </c>
      <c r="Q7515">
        <v>0</v>
      </c>
      <c r="R7515">
        <v>1</v>
      </c>
      <c r="S7515">
        <v>0</v>
      </c>
      <c r="T7515">
        <v>3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29.322803399654365</v>
      </c>
      <c r="AC7515">
        <v>0</v>
      </c>
      <c r="AD7515">
        <v>0</v>
      </c>
      <c r="AE7515">
        <v>29.322803399654365</v>
      </c>
    </row>
    <row r="7516" spans="1:31" x14ac:dyDescent="0.25">
      <c r="A7516">
        <v>2355955</v>
      </c>
      <c r="B7516">
        <v>1</v>
      </c>
      <c r="C7516" t="s">
        <v>80</v>
      </c>
      <c r="D7516" t="s">
        <v>97</v>
      </c>
      <c r="E7516" t="s">
        <v>166</v>
      </c>
      <c r="F7516" t="s">
        <v>21333</v>
      </c>
      <c r="G7516" t="s">
        <v>168</v>
      </c>
      <c r="H7516" t="s">
        <v>135</v>
      </c>
      <c r="I7516" t="s">
        <v>136</v>
      </c>
      <c r="J7516" t="s">
        <v>137</v>
      </c>
      <c r="K7516" t="s">
        <v>138</v>
      </c>
      <c r="L7516" t="s">
        <v>21378</v>
      </c>
      <c r="M7516" t="s">
        <v>21379</v>
      </c>
      <c r="N7516">
        <v>0.35083333300000002</v>
      </c>
      <c r="O7516">
        <v>13</v>
      </c>
      <c r="P7516">
        <v>4616</v>
      </c>
      <c r="Q7516">
        <v>0</v>
      </c>
      <c r="R7516">
        <v>104</v>
      </c>
      <c r="S7516">
        <v>9</v>
      </c>
      <c r="T7516">
        <v>427</v>
      </c>
      <c r="U7516">
        <v>0</v>
      </c>
      <c r="V7516">
        <v>2</v>
      </c>
      <c r="W7516">
        <v>70.870819887810953</v>
      </c>
      <c r="X7516">
        <v>841.88035945066554</v>
      </c>
      <c r="Y7516">
        <v>0</v>
      </c>
      <c r="Z7516">
        <v>29.78531360057956</v>
      </c>
      <c r="AA7516">
        <v>118.58473980504057</v>
      </c>
      <c r="AB7516">
        <v>249.63141008062198</v>
      </c>
      <c r="AC7516">
        <v>0</v>
      </c>
      <c r="AD7516">
        <v>88.422963215858616</v>
      </c>
      <c r="AE7516">
        <v>1399.1756060405771</v>
      </c>
    </row>
    <row r="7517" spans="1:31" x14ac:dyDescent="0.25">
      <c r="A7517">
        <v>2355815</v>
      </c>
      <c r="B7517">
        <v>1</v>
      </c>
      <c r="C7517" t="s">
        <v>80</v>
      </c>
      <c r="D7517" t="s">
        <v>90</v>
      </c>
      <c r="E7517" t="s">
        <v>148</v>
      </c>
      <c r="F7517" t="s">
        <v>21380</v>
      </c>
      <c r="G7517" t="s">
        <v>1167</v>
      </c>
      <c r="H7517" t="s">
        <v>151</v>
      </c>
      <c r="I7517" t="s">
        <v>136</v>
      </c>
      <c r="J7517" t="s">
        <v>137</v>
      </c>
      <c r="K7517" t="s">
        <v>138</v>
      </c>
      <c r="L7517" t="s">
        <v>21381</v>
      </c>
      <c r="M7517" t="s">
        <v>21382</v>
      </c>
      <c r="N7517">
        <v>3.5605555550000001</v>
      </c>
      <c r="O7517">
        <v>0</v>
      </c>
      <c r="P7517">
        <v>5</v>
      </c>
      <c r="Q7517">
        <v>0</v>
      </c>
      <c r="R7517">
        <v>0</v>
      </c>
      <c r="S7517">
        <v>0</v>
      </c>
      <c r="T7517">
        <v>1</v>
      </c>
      <c r="U7517">
        <v>0</v>
      </c>
      <c r="V7517">
        <v>0</v>
      </c>
      <c r="W7517">
        <v>0</v>
      </c>
      <c r="X7517">
        <v>6.652780937935602</v>
      </c>
      <c r="Y7517">
        <v>0</v>
      </c>
      <c r="Z7517">
        <v>0</v>
      </c>
      <c r="AA7517">
        <v>0</v>
      </c>
      <c r="AB7517">
        <v>5.2885414249316671</v>
      </c>
      <c r="AC7517">
        <v>0</v>
      </c>
      <c r="AD7517">
        <v>0</v>
      </c>
      <c r="AE7517">
        <v>11.941322362867268</v>
      </c>
    </row>
    <row r="7518" spans="1:31" x14ac:dyDescent="0.25">
      <c r="A7518">
        <v>2355792</v>
      </c>
      <c r="B7518">
        <v>1</v>
      </c>
      <c r="C7518" t="s">
        <v>80</v>
      </c>
      <c r="D7518" t="s">
        <v>100</v>
      </c>
      <c r="E7518" t="s">
        <v>148</v>
      </c>
      <c r="F7518" t="s">
        <v>21383</v>
      </c>
      <c r="G7518" t="s">
        <v>156</v>
      </c>
      <c r="H7518" t="s">
        <v>151</v>
      </c>
      <c r="I7518" t="s">
        <v>136</v>
      </c>
      <c r="J7518" t="s">
        <v>137</v>
      </c>
      <c r="K7518" t="s">
        <v>138</v>
      </c>
      <c r="L7518" t="s">
        <v>21384</v>
      </c>
      <c r="M7518" t="s">
        <v>21385</v>
      </c>
      <c r="N7518">
        <v>2.2652777770000001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1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0.60217835887548898</v>
      </c>
      <c r="AC7518">
        <v>0</v>
      </c>
      <c r="AD7518">
        <v>0</v>
      </c>
      <c r="AE7518">
        <v>0.60217835887548898</v>
      </c>
    </row>
    <row r="7519" spans="1:31" x14ac:dyDescent="0.25">
      <c r="A7519">
        <v>2355686</v>
      </c>
      <c r="B7519">
        <v>1</v>
      </c>
      <c r="C7519" t="s">
        <v>81</v>
      </c>
      <c r="D7519" t="s">
        <v>116</v>
      </c>
      <c r="E7519" t="s">
        <v>171</v>
      </c>
      <c r="F7519" t="s">
        <v>2289</v>
      </c>
      <c r="G7519" t="s">
        <v>252</v>
      </c>
      <c r="H7519" t="s">
        <v>135</v>
      </c>
      <c r="I7519" t="s">
        <v>136</v>
      </c>
      <c r="J7519" t="s">
        <v>137</v>
      </c>
      <c r="K7519" t="s">
        <v>245</v>
      </c>
      <c r="L7519" t="s">
        <v>21386</v>
      </c>
      <c r="M7519" t="s">
        <v>21387</v>
      </c>
      <c r="N7519">
        <v>8.0136111109999995</v>
      </c>
      <c r="O7519">
        <v>2</v>
      </c>
      <c r="P7519">
        <v>354</v>
      </c>
      <c r="Q7519">
        <v>6</v>
      </c>
      <c r="R7519">
        <v>0</v>
      </c>
      <c r="S7519">
        <v>2</v>
      </c>
      <c r="T7519">
        <v>16</v>
      </c>
      <c r="U7519">
        <v>0</v>
      </c>
      <c r="V7519">
        <v>0</v>
      </c>
      <c r="W7519">
        <v>9.6721148083411261</v>
      </c>
      <c r="X7519">
        <v>362.44835559991338</v>
      </c>
      <c r="Y7519">
        <v>1246.0846771133599</v>
      </c>
      <c r="Z7519">
        <v>0</v>
      </c>
      <c r="AA7519">
        <v>37.336753824014174</v>
      </c>
      <c r="AB7519">
        <v>110.22291773011811</v>
      </c>
      <c r="AC7519">
        <v>0</v>
      </c>
      <c r="AD7519">
        <v>0</v>
      </c>
      <c r="AE7519">
        <v>1765.7648190757466</v>
      </c>
    </row>
    <row r="7520" spans="1:31" x14ac:dyDescent="0.25">
      <c r="A7520">
        <v>2355769</v>
      </c>
      <c r="B7520">
        <v>1</v>
      </c>
      <c r="C7520" t="s">
        <v>81</v>
      </c>
      <c r="D7520" t="s">
        <v>116</v>
      </c>
      <c r="E7520" t="s">
        <v>225</v>
      </c>
      <c r="F7520" t="s">
        <v>3820</v>
      </c>
      <c r="G7520" t="s">
        <v>219</v>
      </c>
      <c r="H7520" t="s">
        <v>151</v>
      </c>
      <c r="I7520" t="s">
        <v>136</v>
      </c>
      <c r="J7520" t="s">
        <v>137</v>
      </c>
      <c r="K7520" t="s">
        <v>138</v>
      </c>
      <c r="L7520" t="s">
        <v>21388</v>
      </c>
      <c r="M7520" t="s">
        <v>21389</v>
      </c>
      <c r="N7520">
        <v>0.630833333</v>
      </c>
      <c r="O7520">
        <v>0</v>
      </c>
      <c r="P7520">
        <v>4</v>
      </c>
      <c r="Q7520">
        <v>0</v>
      </c>
      <c r="R7520">
        <v>6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1.3861570174890123</v>
      </c>
      <c r="Y7520">
        <v>0</v>
      </c>
      <c r="Z7520">
        <v>7.5332577465481974</v>
      </c>
      <c r="AA7520">
        <v>0</v>
      </c>
      <c r="AB7520">
        <v>0</v>
      </c>
      <c r="AC7520">
        <v>0</v>
      </c>
      <c r="AD7520">
        <v>0</v>
      </c>
      <c r="AE7520">
        <v>8.9194147640372101</v>
      </c>
    </row>
    <row r="7521" spans="1:31" x14ac:dyDescent="0.25">
      <c r="A7521">
        <v>2355832</v>
      </c>
      <c r="B7521">
        <v>1</v>
      </c>
      <c r="C7521" t="s">
        <v>80</v>
      </c>
      <c r="D7521" t="s">
        <v>83</v>
      </c>
      <c r="E7521" t="s">
        <v>166</v>
      </c>
      <c r="F7521" t="s">
        <v>21390</v>
      </c>
      <c r="G7521" t="s">
        <v>168</v>
      </c>
      <c r="H7521" t="s">
        <v>135</v>
      </c>
      <c r="I7521" t="s">
        <v>136</v>
      </c>
      <c r="J7521" t="s">
        <v>137</v>
      </c>
      <c r="K7521" t="s">
        <v>138</v>
      </c>
      <c r="L7521" t="s">
        <v>21391</v>
      </c>
      <c r="M7521" t="s">
        <v>21392</v>
      </c>
      <c r="N7521">
        <v>0.95250000000000001</v>
      </c>
      <c r="O7521">
        <v>0</v>
      </c>
      <c r="P7521">
        <v>204</v>
      </c>
      <c r="Q7521">
        <v>0</v>
      </c>
      <c r="R7521">
        <v>1</v>
      </c>
      <c r="S7521">
        <v>4</v>
      </c>
      <c r="T7521">
        <v>506</v>
      </c>
      <c r="U7521">
        <v>1</v>
      </c>
      <c r="V7521">
        <v>31</v>
      </c>
      <c r="W7521">
        <v>0</v>
      </c>
      <c r="X7521">
        <v>68.681253948594147</v>
      </c>
      <c r="Y7521">
        <v>0</v>
      </c>
      <c r="Z7521">
        <v>0.37041463032083255</v>
      </c>
      <c r="AA7521">
        <v>136.54822951454989</v>
      </c>
      <c r="AB7521">
        <v>2000.4582963466121</v>
      </c>
      <c r="AC7521">
        <v>68.771873933221144</v>
      </c>
      <c r="AD7521">
        <v>1412.1528637084614</v>
      </c>
      <c r="AE7521">
        <v>3686.9829320817598</v>
      </c>
    </row>
    <row r="7522" spans="1:31" x14ac:dyDescent="0.25">
      <c r="A7522">
        <v>2355732</v>
      </c>
      <c r="B7522">
        <v>1</v>
      </c>
      <c r="C7522" t="s">
        <v>80</v>
      </c>
      <c r="D7522" t="s">
        <v>94</v>
      </c>
      <c r="E7522" t="s">
        <v>166</v>
      </c>
      <c r="F7522" t="s">
        <v>21393</v>
      </c>
      <c r="G7522" t="s">
        <v>244</v>
      </c>
      <c r="H7522" t="s">
        <v>135</v>
      </c>
      <c r="I7522" t="s">
        <v>136</v>
      </c>
      <c r="J7522" t="s">
        <v>137</v>
      </c>
      <c r="K7522" t="s">
        <v>245</v>
      </c>
      <c r="L7522" t="s">
        <v>21394</v>
      </c>
      <c r="M7522" t="s">
        <v>21395</v>
      </c>
      <c r="N7522">
        <v>4.8019444440000001</v>
      </c>
      <c r="O7522">
        <v>0</v>
      </c>
      <c r="P7522">
        <v>755</v>
      </c>
      <c r="Q7522">
        <v>30</v>
      </c>
      <c r="R7522">
        <v>48</v>
      </c>
      <c r="S7522">
        <v>18</v>
      </c>
      <c r="T7522">
        <v>109</v>
      </c>
      <c r="U7522">
        <v>7</v>
      </c>
      <c r="V7522">
        <v>0</v>
      </c>
      <c r="W7522">
        <v>0</v>
      </c>
      <c r="X7522">
        <v>1179.8231994374571</v>
      </c>
      <c r="Y7522">
        <v>434.78961462620339</v>
      </c>
      <c r="Z7522">
        <v>800.25974576048122</v>
      </c>
      <c r="AA7522">
        <v>294.50388125093065</v>
      </c>
      <c r="AB7522">
        <v>891.17594528277721</v>
      </c>
      <c r="AC7522">
        <v>2683.0104330809268</v>
      </c>
      <c r="AD7522">
        <v>0</v>
      </c>
      <c r="AE7522">
        <v>6283.5628194387764</v>
      </c>
    </row>
    <row r="7523" spans="1:31" x14ac:dyDescent="0.25">
      <c r="A7523">
        <v>2356024</v>
      </c>
      <c r="B7523">
        <v>1</v>
      </c>
      <c r="C7523" t="s">
        <v>80</v>
      </c>
      <c r="D7523" t="s">
        <v>86</v>
      </c>
      <c r="E7523" t="s">
        <v>148</v>
      </c>
      <c r="F7523" t="s">
        <v>21396</v>
      </c>
      <c r="G7523" t="s">
        <v>160</v>
      </c>
      <c r="H7523" t="s">
        <v>151</v>
      </c>
      <c r="I7523" t="s">
        <v>136</v>
      </c>
      <c r="J7523" t="s">
        <v>137</v>
      </c>
      <c r="K7523" t="s">
        <v>138</v>
      </c>
      <c r="L7523" t="s">
        <v>21397</v>
      </c>
      <c r="M7523" t="s">
        <v>21398</v>
      </c>
      <c r="N7523">
        <v>1.6405555549999999</v>
      </c>
      <c r="O7523">
        <v>0</v>
      </c>
      <c r="P7523">
        <v>3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1.1877904236306165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1.1877904236306165</v>
      </c>
    </row>
    <row r="7524" spans="1:31" x14ac:dyDescent="0.25">
      <c r="A7524">
        <v>2355706</v>
      </c>
      <c r="B7524">
        <v>1</v>
      </c>
      <c r="C7524" t="s">
        <v>80</v>
      </c>
      <c r="D7524" t="s">
        <v>97</v>
      </c>
      <c r="E7524" t="s">
        <v>132</v>
      </c>
      <c r="F7524" t="s">
        <v>21399</v>
      </c>
      <c r="G7524" t="s">
        <v>252</v>
      </c>
      <c r="H7524" t="s">
        <v>135</v>
      </c>
      <c r="I7524" t="s">
        <v>136</v>
      </c>
      <c r="J7524" t="s">
        <v>137</v>
      </c>
      <c r="K7524" t="s">
        <v>245</v>
      </c>
      <c r="L7524" t="s">
        <v>21400</v>
      </c>
      <c r="M7524" t="s">
        <v>21401</v>
      </c>
      <c r="N7524">
        <v>2.105277777</v>
      </c>
      <c r="O7524">
        <v>2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44.767745120405358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44.767745120405358</v>
      </c>
    </row>
    <row r="7525" spans="1:31" x14ac:dyDescent="0.25">
      <c r="A7525">
        <v>2355918</v>
      </c>
      <c r="B7525">
        <v>1</v>
      </c>
      <c r="C7525" t="s">
        <v>81</v>
      </c>
      <c r="D7525" t="s">
        <v>118</v>
      </c>
      <c r="E7525" t="s">
        <v>154</v>
      </c>
      <c r="F7525" t="s">
        <v>21402</v>
      </c>
      <c r="G7525" t="s">
        <v>299</v>
      </c>
      <c r="H7525" t="s">
        <v>151</v>
      </c>
      <c r="I7525" t="s">
        <v>136</v>
      </c>
      <c r="J7525" t="s">
        <v>137</v>
      </c>
      <c r="K7525" t="s">
        <v>138</v>
      </c>
      <c r="L7525" t="s">
        <v>21403</v>
      </c>
      <c r="M7525" t="s">
        <v>21404</v>
      </c>
      <c r="N7525">
        <v>2.1272222219999999</v>
      </c>
      <c r="O7525">
        <v>0</v>
      </c>
      <c r="P7525">
        <v>10</v>
      </c>
      <c r="Q7525">
        <v>0</v>
      </c>
      <c r="R7525">
        <v>12</v>
      </c>
      <c r="S7525">
        <v>0</v>
      </c>
      <c r="T7525">
        <v>7</v>
      </c>
      <c r="U7525">
        <v>0</v>
      </c>
      <c r="V7525">
        <v>0</v>
      </c>
      <c r="W7525">
        <v>0</v>
      </c>
      <c r="X7525">
        <v>10.046311502610472</v>
      </c>
      <c r="Y7525">
        <v>0</v>
      </c>
      <c r="Z7525">
        <v>75.388159887098226</v>
      </c>
      <c r="AA7525">
        <v>0</v>
      </c>
      <c r="AB7525">
        <v>17.71923278984298</v>
      </c>
      <c r="AC7525">
        <v>0</v>
      </c>
      <c r="AD7525">
        <v>0</v>
      </c>
      <c r="AE7525">
        <v>103.15370417955168</v>
      </c>
    </row>
    <row r="7526" spans="1:31" x14ac:dyDescent="0.25">
      <c r="A7526">
        <v>2355892</v>
      </c>
      <c r="B7526">
        <v>1</v>
      </c>
      <c r="C7526" t="s">
        <v>80</v>
      </c>
      <c r="D7526" t="s">
        <v>86</v>
      </c>
      <c r="E7526" t="s">
        <v>225</v>
      </c>
      <c r="F7526" t="s">
        <v>21405</v>
      </c>
      <c r="G7526" t="s">
        <v>156</v>
      </c>
      <c r="H7526" t="s">
        <v>151</v>
      </c>
      <c r="I7526" t="s">
        <v>136</v>
      </c>
      <c r="J7526" t="s">
        <v>137</v>
      </c>
      <c r="K7526" t="s">
        <v>138</v>
      </c>
      <c r="L7526" t="s">
        <v>21406</v>
      </c>
      <c r="M7526" t="s">
        <v>21407</v>
      </c>
      <c r="N7526">
        <v>1.43</v>
      </c>
      <c r="O7526">
        <v>0</v>
      </c>
      <c r="P7526">
        <v>46</v>
      </c>
      <c r="Q7526">
        <v>0</v>
      </c>
      <c r="R7526">
        <v>0</v>
      </c>
      <c r="S7526">
        <v>0</v>
      </c>
      <c r="T7526">
        <v>8</v>
      </c>
      <c r="U7526">
        <v>0</v>
      </c>
      <c r="V7526">
        <v>0</v>
      </c>
      <c r="W7526">
        <v>0</v>
      </c>
      <c r="X7526">
        <v>35.020058046962852</v>
      </c>
      <c r="Y7526">
        <v>0</v>
      </c>
      <c r="Z7526">
        <v>0</v>
      </c>
      <c r="AA7526">
        <v>0</v>
      </c>
      <c r="AB7526">
        <v>34.171896221586714</v>
      </c>
      <c r="AC7526">
        <v>0</v>
      </c>
      <c r="AD7526">
        <v>0</v>
      </c>
      <c r="AE7526">
        <v>69.191954268549566</v>
      </c>
    </row>
    <row r="7527" spans="1:31" x14ac:dyDescent="0.25">
      <c r="A7527">
        <v>2356041</v>
      </c>
      <c r="B7527">
        <v>1</v>
      </c>
      <c r="C7527" t="s">
        <v>81</v>
      </c>
      <c r="D7527" t="s">
        <v>118</v>
      </c>
      <c r="E7527" t="s">
        <v>148</v>
      </c>
      <c r="F7527" t="s">
        <v>21408</v>
      </c>
      <c r="G7527" t="s">
        <v>160</v>
      </c>
      <c r="H7527" t="s">
        <v>151</v>
      </c>
      <c r="I7527" t="s">
        <v>136</v>
      </c>
      <c r="J7527" t="s">
        <v>137</v>
      </c>
      <c r="K7527" t="s">
        <v>138</v>
      </c>
      <c r="L7527" t="s">
        <v>21409</v>
      </c>
      <c r="M7527" t="s">
        <v>21410</v>
      </c>
      <c r="N7527">
        <v>1.4588888879999999</v>
      </c>
      <c r="O7527">
        <v>0</v>
      </c>
      <c r="P7527">
        <v>1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2.6864334369277003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2.6864334369277003</v>
      </c>
    </row>
    <row r="7528" spans="1:31" x14ac:dyDescent="0.25">
      <c r="A7528">
        <v>2355749</v>
      </c>
      <c r="B7528">
        <v>1</v>
      </c>
      <c r="C7528" t="s">
        <v>80</v>
      </c>
      <c r="D7528" t="s">
        <v>83</v>
      </c>
      <c r="E7528" t="s">
        <v>148</v>
      </c>
      <c r="F7528" t="s">
        <v>21411</v>
      </c>
      <c r="G7528" t="s">
        <v>181</v>
      </c>
      <c r="H7528" t="s">
        <v>151</v>
      </c>
      <c r="I7528" t="s">
        <v>136</v>
      </c>
      <c r="J7528" t="s">
        <v>137</v>
      </c>
      <c r="K7528" t="s">
        <v>138</v>
      </c>
      <c r="L7528" t="s">
        <v>21412</v>
      </c>
      <c r="M7528" t="s">
        <v>21413</v>
      </c>
      <c r="N7528">
        <v>2.164722222</v>
      </c>
      <c r="O7528">
        <v>0</v>
      </c>
      <c r="P7528">
        <v>3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0.88069735665372018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0.88069735665372018</v>
      </c>
    </row>
    <row r="7529" spans="1:31" x14ac:dyDescent="0.25">
      <c r="A7529">
        <v>2355998</v>
      </c>
      <c r="B7529">
        <v>1</v>
      </c>
      <c r="C7529" t="s">
        <v>80</v>
      </c>
      <c r="D7529" t="s">
        <v>84</v>
      </c>
      <c r="E7529" t="s">
        <v>225</v>
      </c>
      <c r="F7529" t="s">
        <v>10474</v>
      </c>
      <c r="G7529" t="s">
        <v>219</v>
      </c>
      <c r="H7529" t="s">
        <v>151</v>
      </c>
      <c r="I7529" t="s">
        <v>136</v>
      </c>
      <c r="J7529" t="s">
        <v>137</v>
      </c>
      <c r="K7529" t="s">
        <v>138</v>
      </c>
      <c r="L7529" t="s">
        <v>21414</v>
      </c>
      <c r="M7529" t="s">
        <v>21415</v>
      </c>
      <c r="N7529">
        <v>1.5433333330000001</v>
      </c>
      <c r="O7529">
        <v>0</v>
      </c>
      <c r="P7529">
        <v>73</v>
      </c>
      <c r="Q7529">
        <v>0</v>
      </c>
      <c r="R7529">
        <v>0</v>
      </c>
      <c r="S7529">
        <v>0</v>
      </c>
      <c r="T7529">
        <v>3</v>
      </c>
      <c r="U7529">
        <v>0</v>
      </c>
      <c r="V7529">
        <v>0</v>
      </c>
      <c r="W7529">
        <v>0</v>
      </c>
      <c r="X7529">
        <v>46.653616493518832</v>
      </c>
      <c r="Y7529">
        <v>0</v>
      </c>
      <c r="Z7529">
        <v>0</v>
      </c>
      <c r="AA7529">
        <v>0</v>
      </c>
      <c r="AB7529">
        <v>3.897897944307509</v>
      </c>
      <c r="AC7529">
        <v>0</v>
      </c>
      <c r="AD7529">
        <v>0</v>
      </c>
      <c r="AE7529">
        <v>50.551514437826341</v>
      </c>
    </row>
    <row r="7530" spans="1:31" x14ac:dyDescent="0.25">
      <c r="A7530">
        <v>2355718</v>
      </c>
      <c r="B7530">
        <v>1</v>
      </c>
      <c r="C7530" t="s">
        <v>81</v>
      </c>
      <c r="D7530" t="s">
        <v>116</v>
      </c>
      <c r="E7530" t="s">
        <v>154</v>
      </c>
      <c r="F7530" t="s">
        <v>21416</v>
      </c>
      <c r="G7530" t="s">
        <v>244</v>
      </c>
      <c r="H7530" t="s">
        <v>151</v>
      </c>
      <c r="I7530" t="s">
        <v>136</v>
      </c>
      <c r="J7530" t="s">
        <v>137</v>
      </c>
      <c r="K7530" t="s">
        <v>245</v>
      </c>
      <c r="L7530" t="s">
        <v>21417</v>
      </c>
      <c r="M7530" t="s">
        <v>21418</v>
      </c>
      <c r="N7530">
        <v>0.65</v>
      </c>
      <c r="O7530">
        <v>0</v>
      </c>
      <c r="P7530">
        <v>393</v>
      </c>
      <c r="Q7530">
        <v>0</v>
      </c>
      <c r="R7530">
        <v>0</v>
      </c>
      <c r="S7530">
        <v>0</v>
      </c>
      <c r="T7530">
        <v>45</v>
      </c>
      <c r="U7530">
        <v>0</v>
      </c>
      <c r="V7530">
        <v>0</v>
      </c>
      <c r="W7530">
        <v>0</v>
      </c>
      <c r="X7530">
        <v>56.20099777444473</v>
      </c>
      <c r="Y7530">
        <v>0</v>
      </c>
      <c r="Z7530">
        <v>0</v>
      </c>
      <c r="AA7530">
        <v>0</v>
      </c>
      <c r="AB7530">
        <v>42.045033719272666</v>
      </c>
      <c r="AC7530">
        <v>0</v>
      </c>
      <c r="AD7530">
        <v>0</v>
      </c>
      <c r="AE7530">
        <v>98.246031493717396</v>
      </c>
    </row>
    <row r="7531" spans="1:31" x14ac:dyDescent="0.25">
      <c r="A7531">
        <v>2356027</v>
      </c>
      <c r="B7531">
        <v>1</v>
      </c>
      <c r="C7531" t="s">
        <v>80</v>
      </c>
      <c r="D7531" t="s">
        <v>100</v>
      </c>
      <c r="E7531" t="s">
        <v>154</v>
      </c>
      <c r="F7531" t="s">
        <v>2392</v>
      </c>
      <c r="G7531" t="s">
        <v>489</v>
      </c>
      <c r="H7531" t="s">
        <v>151</v>
      </c>
      <c r="I7531" t="s">
        <v>136</v>
      </c>
      <c r="J7531" t="s">
        <v>137</v>
      </c>
      <c r="K7531" t="s">
        <v>138</v>
      </c>
      <c r="L7531" t="s">
        <v>21419</v>
      </c>
      <c r="M7531" t="s">
        <v>21420</v>
      </c>
      <c r="N7531">
        <v>0.32611111100000001</v>
      </c>
      <c r="O7531">
        <v>0</v>
      </c>
      <c r="P7531">
        <v>38</v>
      </c>
      <c r="Q7531">
        <v>0</v>
      </c>
      <c r="R7531">
        <v>7</v>
      </c>
      <c r="S7531">
        <v>0</v>
      </c>
      <c r="T7531">
        <v>1</v>
      </c>
      <c r="U7531">
        <v>0</v>
      </c>
      <c r="V7531">
        <v>0</v>
      </c>
      <c r="W7531">
        <v>0</v>
      </c>
      <c r="X7531">
        <v>11.567360362071522</v>
      </c>
      <c r="Y7531">
        <v>0</v>
      </c>
      <c r="Z7531">
        <v>2.743602383182782</v>
      </c>
      <c r="AA7531">
        <v>0</v>
      </c>
      <c r="AB7531">
        <v>0.10842808580483612</v>
      </c>
      <c r="AC7531">
        <v>0</v>
      </c>
      <c r="AD7531">
        <v>0</v>
      </c>
      <c r="AE7531">
        <v>14.419390831059141</v>
      </c>
    </row>
    <row r="7532" spans="1:31" x14ac:dyDescent="0.25">
      <c r="A7532">
        <v>2355881</v>
      </c>
      <c r="B7532">
        <v>1</v>
      </c>
      <c r="C7532" t="s">
        <v>80</v>
      </c>
      <c r="D7532" t="s">
        <v>84</v>
      </c>
      <c r="E7532" t="s">
        <v>148</v>
      </c>
      <c r="F7532" t="s">
        <v>21421</v>
      </c>
      <c r="G7532" t="s">
        <v>160</v>
      </c>
      <c r="H7532" t="s">
        <v>151</v>
      </c>
      <c r="I7532" t="s">
        <v>136</v>
      </c>
      <c r="J7532" t="s">
        <v>137</v>
      </c>
      <c r="K7532" t="s">
        <v>138</v>
      </c>
      <c r="L7532" t="s">
        <v>21422</v>
      </c>
      <c r="M7532" t="s">
        <v>21423</v>
      </c>
      <c r="N7532">
        <v>5.5566666659999999</v>
      </c>
      <c r="O7532">
        <v>0</v>
      </c>
      <c r="P7532">
        <v>13</v>
      </c>
      <c r="Q7532">
        <v>0</v>
      </c>
      <c r="R7532">
        <v>0</v>
      </c>
      <c r="S7532">
        <v>0</v>
      </c>
      <c r="T7532">
        <v>2</v>
      </c>
      <c r="U7532">
        <v>0</v>
      </c>
      <c r="V7532">
        <v>0</v>
      </c>
      <c r="W7532">
        <v>0</v>
      </c>
      <c r="X7532">
        <v>22.777649932790482</v>
      </c>
      <c r="Y7532">
        <v>0</v>
      </c>
      <c r="Z7532">
        <v>0</v>
      </c>
      <c r="AA7532">
        <v>0</v>
      </c>
      <c r="AB7532">
        <v>15.019206106339748</v>
      </c>
      <c r="AC7532">
        <v>0</v>
      </c>
      <c r="AD7532">
        <v>0</v>
      </c>
      <c r="AE7532">
        <v>37.796856039130233</v>
      </c>
    </row>
    <row r="7533" spans="1:31" x14ac:dyDescent="0.25">
      <c r="A7533">
        <v>2355672</v>
      </c>
      <c r="B7533">
        <v>1</v>
      </c>
      <c r="C7533" t="s">
        <v>81</v>
      </c>
      <c r="D7533" t="s">
        <v>121</v>
      </c>
      <c r="E7533" t="s">
        <v>225</v>
      </c>
      <c r="F7533" t="s">
        <v>4329</v>
      </c>
      <c r="G7533" t="s">
        <v>219</v>
      </c>
      <c r="H7533" t="s">
        <v>151</v>
      </c>
      <c r="I7533" t="s">
        <v>136</v>
      </c>
      <c r="J7533" t="s">
        <v>137</v>
      </c>
      <c r="K7533" t="s">
        <v>138</v>
      </c>
      <c r="L7533" t="s">
        <v>21424</v>
      </c>
      <c r="M7533" t="s">
        <v>21425</v>
      </c>
      <c r="N7533">
        <v>0.949722222</v>
      </c>
      <c r="O7533">
        <v>0</v>
      </c>
      <c r="P7533">
        <v>7</v>
      </c>
      <c r="Q7533">
        <v>0</v>
      </c>
      <c r="R7533">
        <v>2</v>
      </c>
      <c r="S7533">
        <v>0</v>
      </c>
      <c r="T7533">
        <v>1</v>
      </c>
      <c r="U7533">
        <v>0</v>
      </c>
      <c r="V7533">
        <v>0</v>
      </c>
      <c r="W7533">
        <v>0</v>
      </c>
      <c r="X7533">
        <v>0.86060605583024341</v>
      </c>
      <c r="Y7533">
        <v>0</v>
      </c>
      <c r="Z7533">
        <v>0.15848221088385003</v>
      </c>
      <c r="AA7533">
        <v>0</v>
      </c>
      <c r="AB7533">
        <v>0</v>
      </c>
      <c r="AC7533">
        <v>0</v>
      </c>
      <c r="AD7533">
        <v>0</v>
      </c>
      <c r="AE7533">
        <v>1.0190882667140935</v>
      </c>
    </row>
    <row r="7534" spans="1:31" x14ac:dyDescent="0.25">
      <c r="A7534">
        <v>2355818</v>
      </c>
      <c r="B7534">
        <v>1</v>
      </c>
      <c r="C7534" t="s">
        <v>81</v>
      </c>
      <c r="D7534" t="s">
        <v>115</v>
      </c>
      <c r="E7534" t="s">
        <v>225</v>
      </c>
      <c r="F7534" t="s">
        <v>21426</v>
      </c>
      <c r="G7534" t="s">
        <v>219</v>
      </c>
      <c r="H7534" t="s">
        <v>151</v>
      </c>
      <c r="I7534" t="s">
        <v>136</v>
      </c>
      <c r="J7534" t="s">
        <v>137</v>
      </c>
      <c r="K7534" t="s">
        <v>138</v>
      </c>
      <c r="L7534" t="s">
        <v>21427</v>
      </c>
      <c r="M7534" t="s">
        <v>21428</v>
      </c>
      <c r="N7534">
        <v>4.7222222220000001</v>
      </c>
      <c r="O7534">
        <v>0</v>
      </c>
      <c r="P7534">
        <v>7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3.5268444086920629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3.5268444086920629</v>
      </c>
    </row>
    <row r="7535" spans="1:31" x14ac:dyDescent="0.25">
      <c r="A7535">
        <v>2355632</v>
      </c>
      <c r="B7535">
        <v>1</v>
      </c>
      <c r="C7535" t="s">
        <v>80</v>
      </c>
      <c r="D7535" t="s">
        <v>105</v>
      </c>
      <c r="E7535" t="s">
        <v>175</v>
      </c>
      <c r="F7535" t="s">
        <v>21429</v>
      </c>
      <c r="G7535" t="s">
        <v>284</v>
      </c>
      <c r="H7535" t="s">
        <v>151</v>
      </c>
      <c r="I7535" t="s">
        <v>136</v>
      </c>
      <c r="J7535" t="s">
        <v>137</v>
      </c>
      <c r="K7535" t="s">
        <v>138</v>
      </c>
      <c r="L7535" t="s">
        <v>21430</v>
      </c>
      <c r="M7535" t="s">
        <v>21431</v>
      </c>
      <c r="N7535">
        <v>1.3374999999999999</v>
      </c>
      <c r="O7535">
        <v>0</v>
      </c>
      <c r="P7535">
        <v>70</v>
      </c>
      <c r="Q7535">
        <v>0</v>
      </c>
      <c r="R7535">
        <v>0</v>
      </c>
      <c r="S7535">
        <v>0</v>
      </c>
      <c r="T7535">
        <v>15</v>
      </c>
      <c r="U7535">
        <v>0</v>
      </c>
      <c r="V7535">
        <v>0</v>
      </c>
      <c r="W7535">
        <v>0</v>
      </c>
      <c r="X7535">
        <v>27.399877045507907</v>
      </c>
      <c r="Y7535">
        <v>0</v>
      </c>
      <c r="Z7535">
        <v>0</v>
      </c>
      <c r="AA7535">
        <v>0</v>
      </c>
      <c r="AB7535">
        <v>36.336089817570915</v>
      </c>
      <c r="AC7535">
        <v>0</v>
      </c>
      <c r="AD7535">
        <v>0</v>
      </c>
      <c r="AE7535">
        <v>63.735966863078822</v>
      </c>
    </row>
    <row r="7536" spans="1:31" x14ac:dyDescent="0.25">
      <c r="A7536">
        <v>2355921</v>
      </c>
      <c r="B7536">
        <v>1</v>
      </c>
      <c r="C7536" t="s">
        <v>80</v>
      </c>
      <c r="D7536" t="s">
        <v>90</v>
      </c>
      <c r="E7536" t="s">
        <v>225</v>
      </c>
      <c r="F7536" t="s">
        <v>21432</v>
      </c>
      <c r="G7536" t="s">
        <v>1306</v>
      </c>
      <c r="H7536" t="s">
        <v>151</v>
      </c>
      <c r="I7536" t="s">
        <v>136</v>
      </c>
      <c r="J7536" t="s">
        <v>137</v>
      </c>
      <c r="K7536" t="s">
        <v>138</v>
      </c>
      <c r="L7536" t="s">
        <v>21433</v>
      </c>
      <c r="M7536" t="s">
        <v>21434</v>
      </c>
      <c r="N7536">
        <v>4.8113888879999998</v>
      </c>
      <c r="O7536">
        <v>0</v>
      </c>
      <c r="P7536">
        <v>108</v>
      </c>
      <c r="Q7536">
        <v>0</v>
      </c>
      <c r="R7536">
        <v>0</v>
      </c>
      <c r="S7536">
        <v>0</v>
      </c>
      <c r="T7536">
        <v>30</v>
      </c>
      <c r="U7536">
        <v>0</v>
      </c>
      <c r="V7536">
        <v>0</v>
      </c>
      <c r="W7536">
        <v>0</v>
      </c>
      <c r="X7536">
        <v>216.22877892676553</v>
      </c>
      <c r="Y7536">
        <v>0</v>
      </c>
      <c r="Z7536">
        <v>0</v>
      </c>
      <c r="AA7536">
        <v>0</v>
      </c>
      <c r="AB7536">
        <v>121.68525808401868</v>
      </c>
      <c r="AC7536">
        <v>0</v>
      </c>
      <c r="AD7536">
        <v>0</v>
      </c>
      <c r="AE7536">
        <v>337.91403701078423</v>
      </c>
    </row>
    <row r="7537" spans="1:31" x14ac:dyDescent="0.25">
      <c r="A7537">
        <v>2355678</v>
      </c>
      <c r="B7537">
        <v>1</v>
      </c>
      <c r="C7537" t="s">
        <v>81</v>
      </c>
      <c r="D7537" t="s">
        <v>122</v>
      </c>
      <c r="E7537" t="s">
        <v>166</v>
      </c>
      <c r="F7537" t="s">
        <v>21435</v>
      </c>
      <c r="G7537" t="s">
        <v>244</v>
      </c>
      <c r="H7537" t="s">
        <v>135</v>
      </c>
      <c r="I7537" t="s">
        <v>136</v>
      </c>
      <c r="J7537" t="s">
        <v>137</v>
      </c>
      <c r="K7537" t="s">
        <v>245</v>
      </c>
      <c r="L7537" t="s">
        <v>21436</v>
      </c>
      <c r="M7537" t="s">
        <v>21437</v>
      </c>
      <c r="N7537">
        <v>3.5697222219999998</v>
      </c>
      <c r="O7537">
        <v>6</v>
      </c>
      <c r="P7537">
        <v>4009</v>
      </c>
      <c r="Q7537">
        <v>91</v>
      </c>
      <c r="R7537">
        <v>151</v>
      </c>
      <c r="S7537">
        <v>51</v>
      </c>
      <c r="T7537">
        <v>387</v>
      </c>
      <c r="U7537">
        <v>5</v>
      </c>
      <c r="V7537">
        <v>1</v>
      </c>
      <c r="W7537">
        <v>7.4309056003340421</v>
      </c>
      <c r="X7537">
        <v>2557.7723139870991</v>
      </c>
      <c r="Y7537">
        <v>1641.0435834724353</v>
      </c>
      <c r="Z7537">
        <v>809.06721960036236</v>
      </c>
      <c r="AA7537">
        <v>5460.9246047015085</v>
      </c>
      <c r="AB7537">
        <v>1187.5124984832817</v>
      </c>
      <c r="AC7537">
        <v>2015.7447619910695</v>
      </c>
      <c r="AD7537">
        <v>642.59800812270385</v>
      </c>
      <c r="AE7537">
        <v>14322.093895958795</v>
      </c>
    </row>
    <row r="7538" spans="1:31" x14ac:dyDescent="0.25">
      <c r="A7538">
        <v>2355987</v>
      </c>
      <c r="B7538">
        <v>1</v>
      </c>
      <c r="C7538" t="s">
        <v>80</v>
      </c>
      <c r="D7538" t="s">
        <v>106</v>
      </c>
      <c r="E7538" t="s">
        <v>225</v>
      </c>
      <c r="F7538" t="s">
        <v>2433</v>
      </c>
      <c r="G7538" t="s">
        <v>219</v>
      </c>
      <c r="H7538" t="s">
        <v>151</v>
      </c>
      <c r="I7538" t="s">
        <v>136</v>
      </c>
      <c r="J7538" t="s">
        <v>137</v>
      </c>
      <c r="K7538" t="s">
        <v>138</v>
      </c>
      <c r="L7538" t="s">
        <v>21438</v>
      </c>
      <c r="M7538" t="s">
        <v>21439</v>
      </c>
      <c r="N7538">
        <v>4.903888888</v>
      </c>
      <c r="O7538">
        <v>0</v>
      </c>
      <c r="P7538">
        <v>0</v>
      </c>
      <c r="Q7538">
        <v>0</v>
      </c>
      <c r="R7538">
        <v>2</v>
      </c>
      <c r="S7538">
        <v>0</v>
      </c>
      <c r="T7538">
        <v>3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32.849490059668618</v>
      </c>
      <c r="AA7538">
        <v>0</v>
      </c>
      <c r="AB7538">
        <v>15.183131595467001</v>
      </c>
      <c r="AC7538">
        <v>0</v>
      </c>
      <c r="AD7538">
        <v>0</v>
      </c>
      <c r="AE7538">
        <v>48.032621655135621</v>
      </c>
    </row>
    <row r="7539" spans="1:31" x14ac:dyDescent="0.25">
      <c r="A7539">
        <v>2356007</v>
      </c>
      <c r="B7539">
        <v>1</v>
      </c>
      <c r="C7539" t="s">
        <v>80</v>
      </c>
      <c r="D7539" t="s">
        <v>104</v>
      </c>
      <c r="E7539" t="s">
        <v>225</v>
      </c>
      <c r="F7539" t="s">
        <v>21440</v>
      </c>
      <c r="G7539" t="s">
        <v>219</v>
      </c>
      <c r="H7539" t="s">
        <v>151</v>
      </c>
      <c r="I7539" t="s">
        <v>136</v>
      </c>
      <c r="J7539" t="s">
        <v>137</v>
      </c>
      <c r="K7539" t="s">
        <v>138</v>
      </c>
      <c r="L7539" t="s">
        <v>21441</v>
      </c>
      <c r="M7539" t="s">
        <v>21442</v>
      </c>
      <c r="N7539">
        <v>1.5008333330000001</v>
      </c>
      <c r="O7539">
        <v>0</v>
      </c>
      <c r="P7539">
        <v>0</v>
      </c>
      <c r="Q7539">
        <v>0</v>
      </c>
      <c r="R7539">
        <v>7</v>
      </c>
      <c r="S7539">
        <v>0</v>
      </c>
      <c r="T7539">
        <v>1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4.2237295577425913</v>
      </c>
      <c r="AA7539">
        <v>0</v>
      </c>
      <c r="AB7539">
        <v>2.8928273759248468</v>
      </c>
      <c r="AC7539">
        <v>0</v>
      </c>
      <c r="AD7539">
        <v>0</v>
      </c>
      <c r="AE7539">
        <v>7.1165569336674377</v>
      </c>
    </row>
    <row r="7540" spans="1:31" x14ac:dyDescent="0.25">
      <c r="A7540">
        <v>2355738</v>
      </c>
      <c r="B7540">
        <v>1</v>
      </c>
      <c r="C7540" t="s">
        <v>80</v>
      </c>
      <c r="D7540" t="s">
        <v>97</v>
      </c>
      <c r="E7540" t="s">
        <v>225</v>
      </c>
      <c r="F7540" t="s">
        <v>21443</v>
      </c>
      <c r="G7540" t="s">
        <v>2703</v>
      </c>
      <c r="H7540" t="s">
        <v>151</v>
      </c>
      <c r="I7540" t="s">
        <v>136</v>
      </c>
      <c r="J7540" t="s">
        <v>137</v>
      </c>
      <c r="K7540" t="s">
        <v>138</v>
      </c>
      <c r="L7540" t="s">
        <v>21444</v>
      </c>
      <c r="M7540" t="s">
        <v>21445</v>
      </c>
      <c r="N7540">
        <v>0.53666666600000001</v>
      </c>
      <c r="O7540">
        <v>0</v>
      </c>
      <c r="P7540">
        <v>45</v>
      </c>
      <c r="Q7540">
        <v>0</v>
      </c>
      <c r="R7540">
        <v>0</v>
      </c>
      <c r="S7540">
        <v>0</v>
      </c>
      <c r="T7540">
        <v>13</v>
      </c>
      <c r="U7540">
        <v>0</v>
      </c>
      <c r="V7540">
        <v>0</v>
      </c>
      <c r="W7540">
        <v>0</v>
      </c>
      <c r="X7540">
        <v>11.236752536820719</v>
      </c>
      <c r="Y7540">
        <v>0</v>
      </c>
      <c r="Z7540">
        <v>0</v>
      </c>
      <c r="AA7540">
        <v>0</v>
      </c>
      <c r="AB7540">
        <v>29.54498916222709</v>
      </c>
      <c r="AC7540">
        <v>0</v>
      </c>
      <c r="AD7540">
        <v>0</v>
      </c>
      <c r="AE7540">
        <v>40.781741699047807</v>
      </c>
    </row>
    <row r="7541" spans="1:31" x14ac:dyDescent="0.25">
      <c r="A7541">
        <v>2355692</v>
      </c>
      <c r="B7541">
        <v>1</v>
      </c>
      <c r="C7541" t="s">
        <v>80</v>
      </c>
      <c r="D7541" t="s">
        <v>83</v>
      </c>
      <c r="E7541" t="s">
        <v>132</v>
      </c>
      <c r="F7541" t="s">
        <v>21446</v>
      </c>
      <c r="G7541" t="s">
        <v>134</v>
      </c>
      <c r="H7541" t="s">
        <v>135</v>
      </c>
      <c r="I7541" t="s">
        <v>136</v>
      </c>
      <c r="J7541" t="s">
        <v>137</v>
      </c>
      <c r="K7541" t="s">
        <v>138</v>
      </c>
      <c r="L7541" t="s">
        <v>21447</v>
      </c>
      <c r="M7541" t="s">
        <v>21448</v>
      </c>
      <c r="N7541">
        <v>4.3683333329999998</v>
      </c>
      <c r="O7541">
        <v>0</v>
      </c>
      <c r="P7541">
        <v>0</v>
      </c>
      <c r="Q7541">
        <v>0</v>
      </c>
      <c r="R7541">
        <v>0</v>
      </c>
      <c r="S7541">
        <v>1</v>
      </c>
      <c r="T7541">
        <v>0</v>
      </c>
      <c r="U7541">
        <v>1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74.501956296478738</v>
      </c>
      <c r="AB7541">
        <v>0</v>
      </c>
      <c r="AC7541">
        <v>628.84404868057061</v>
      </c>
      <c r="AD7541">
        <v>0</v>
      </c>
      <c r="AE7541">
        <v>703.34600497704935</v>
      </c>
    </row>
    <row r="7542" spans="1:31" x14ac:dyDescent="0.25">
      <c r="A7542">
        <v>2355838</v>
      </c>
      <c r="B7542">
        <v>1</v>
      </c>
      <c r="C7542" t="s">
        <v>81</v>
      </c>
      <c r="D7542" t="s">
        <v>113</v>
      </c>
      <c r="E7542" t="s">
        <v>148</v>
      </c>
      <c r="F7542" t="s">
        <v>21449</v>
      </c>
      <c r="G7542" t="s">
        <v>160</v>
      </c>
      <c r="H7542" t="s">
        <v>151</v>
      </c>
      <c r="I7542" t="s">
        <v>136</v>
      </c>
      <c r="J7542" t="s">
        <v>137</v>
      </c>
      <c r="K7542" t="s">
        <v>138</v>
      </c>
      <c r="L7542" t="s">
        <v>21450</v>
      </c>
      <c r="M7542" t="s">
        <v>21451</v>
      </c>
      <c r="N7542">
        <v>1.575</v>
      </c>
      <c r="O7542">
        <v>0</v>
      </c>
      <c r="P7542">
        <v>1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0.29033055955823339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0.29033055955823339</v>
      </c>
    </row>
    <row r="7543" spans="1:31" x14ac:dyDescent="0.25">
      <c r="A7543">
        <v>2355715</v>
      </c>
      <c r="B7543">
        <v>1</v>
      </c>
      <c r="C7543" t="s">
        <v>80</v>
      </c>
      <c r="D7543" t="s">
        <v>103</v>
      </c>
      <c r="E7543" t="s">
        <v>175</v>
      </c>
      <c r="F7543" t="s">
        <v>21452</v>
      </c>
      <c r="G7543" t="s">
        <v>284</v>
      </c>
      <c r="H7543" t="s">
        <v>151</v>
      </c>
      <c r="I7543" t="s">
        <v>136</v>
      </c>
      <c r="J7543" t="s">
        <v>137</v>
      </c>
      <c r="K7543" t="s">
        <v>138</v>
      </c>
      <c r="L7543" t="s">
        <v>21453</v>
      </c>
      <c r="M7543" t="s">
        <v>21454</v>
      </c>
      <c r="N7543">
        <v>5.931944444</v>
      </c>
      <c r="O7543">
        <v>0</v>
      </c>
      <c r="P7543">
        <v>11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24.80511450187203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24.80511450187203</v>
      </c>
    </row>
    <row r="7544" spans="1:31" x14ac:dyDescent="0.25">
      <c r="A7544">
        <v>2355984</v>
      </c>
      <c r="B7544">
        <v>1</v>
      </c>
      <c r="C7544" t="s">
        <v>80</v>
      </c>
      <c r="D7544" t="s">
        <v>103</v>
      </c>
      <c r="E7544" t="s">
        <v>166</v>
      </c>
      <c r="F7544" t="s">
        <v>21455</v>
      </c>
      <c r="G7544" t="s">
        <v>168</v>
      </c>
      <c r="H7544" t="s">
        <v>135</v>
      </c>
      <c r="I7544" t="s">
        <v>136</v>
      </c>
      <c r="J7544" t="s">
        <v>137</v>
      </c>
      <c r="K7544" t="s">
        <v>138</v>
      </c>
      <c r="L7544" t="s">
        <v>21456</v>
      </c>
      <c r="M7544" t="s">
        <v>21457</v>
      </c>
      <c r="N7544">
        <v>3.0027777769999999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1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660.2036435427774</v>
      </c>
      <c r="AD7544">
        <v>0</v>
      </c>
      <c r="AE7544">
        <v>660.2036435427774</v>
      </c>
    </row>
    <row r="7545" spans="1:31" x14ac:dyDescent="0.25">
      <c r="A7545">
        <v>2355675</v>
      </c>
      <c r="B7545">
        <v>1</v>
      </c>
      <c r="C7545" t="s">
        <v>80</v>
      </c>
      <c r="D7545" t="s">
        <v>88</v>
      </c>
      <c r="E7545" t="s">
        <v>225</v>
      </c>
      <c r="F7545" t="s">
        <v>21458</v>
      </c>
      <c r="G7545" t="s">
        <v>244</v>
      </c>
      <c r="H7545" t="s">
        <v>151</v>
      </c>
      <c r="I7545" t="s">
        <v>136</v>
      </c>
      <c r="J7545" t="s">
        <v>137</v>
      </c>
      <c r="K7545" t="s">
        <v>245</v>
      </c>
      <c r="L7545" t="s">
        <v>21459</v>
      </c>
      <c r="M7545" t="s">
        <v>21460</v>
      </c>
      <c r="N7545">
        <v>1.6369444440000001</v>
      </c>
      <c r="O7545">
        <v>0</v>
      </c>
      <c r="P7545">
        <v>6</v>
      </c>
      <c r="Q7545">
        <v>0</v>
      </c>
      <c r="R7545">
        <v>0</v>
      </c>
      <c r="S7545">
        <v>0</v>
      </c>
      <c r="T7545">
        <v>2</v>
      </c>
      <c r="U7545">
        <v>0</v>
      </c>
      <c r="V7545">
        <v>0</v>
      </c>
      <c r="W7545">
        <v>0</v>
      </c>
      <c r="X7545">
        <v>3.8489296540138378</v>
      </c>
      <c r="Y7545">
        <v>0</v>
      </c>
      <c r="Z7545">
        <v>0</v>
      </c>
      <c r="AA7545">
        <v>0</v>
      </c>
      <c r="AB7545">
        <v>3.9188361203621387</v>
      </c>
      <c r="AC7545">
        <v>0</v>
      </c>
      <c r="AD7545">
        <v>0</v>
      </c>
      <c r="AE7545">
        <v>7.7677657743759765</v>
      </c>
    </row>
    <row r="7546" spans="1:31" x14ac:dyDescent="0.25">
      <c r="A7546">
        <v>2356030</v>
      </c>
      <c r="B7546">
        <v>1</v>
      </c>
      <c r="C7546" t="s">
        <v>81</v>
      </c>
      <c r="D7546" t="s">
        <v>112</v>
      </c>
      <c r="E7546" t="s">
        <v>225</v>
      </c>
      <c r="F7546" t="s">
        <v>21461</v>
      </c>
      <c r="G7546" t="s">
        <v>219</v>
      </c>
      <c r="H7546" t="s">
        <v>151</v>
      </c>
      <c r="I7546" t="s">
        <v>136</v>
      </c>
      <c r="J7546" t="s">
        <v>137</v>
      </c>
      <c r="K7546" t="s">
        <v>138</v>
      </c>
      <c r="L7546" t="s">
        <v>21462</v>
      </c>
      <c r="M7546" t="s">
        <v>21463</v>
      </c>
      <c r="N7546">
        <v>1.727777777</v>
      </c>
      <c r="O7546">
        <v>0</v>
      </c>
      <c r="P7546">
        <v>7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1.2883352604114051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1.2883352604114051</v>
      </c>
    </row>
    <row r="7547" spans="1:31" x14ac:dyDescent="0.25">
      <c r="A7547">
        <v>2355629</v>
      </c>
      <c r="B7547">
        <v>1</v>
      </c>
      <c r="C7547" t="s">
        <v>80</v>
      </c>
      <c r="D7547" t="s">
        <v>98</v>
      </c>
      <c r="E7547" t="s">
        <v>166</v>
      </c>
      <c r="F7547" t="s">
        <v>14745</v>
      </c>
      <c r="G7547" t="s">
        <v>328</v>
      </c>
      <c r="H7547" t="s">
        <v>135</v>
      </c>
      <c r="I7547" t="s">
        <v>136</v>
      </c>
      <c r="J7547" t="s">
        <v>137</v>
      </c>
      <c r="K7547" t="s">
        <v>138</v>
      </c>
      <c r="L7547" t="s">
        <v>21464</v>
      </c>
      <c r="M7547" t="s">
        <v>21465</v>
      </c>
      <c r="N7547">
        <v>1.581111111</v>
      </c>
      <c r="O7547">
        <v>0</v>
      </c>
      <c r="P7547">
        <v>0</v>
      </c>
      <c r="Q7547">
        <v>15</v>
      </c>
      <c r="R7547">
        <v>39</v>
      </c>
      <c r="S7547">
        <v>6</v>
      </c>
      <c r="T7547">
        <v>28</v>
      </c>
      <c r="U7547">
        <v>0</v>
      </c>
      <c r="V7547">
        <v>0</v>
      </c>
      <c r="W7547">
        <v>0</v>
      </c>
      <c r="X7547">
        <v>0</v>
      </c>
      <c r="Y7547">
        <v>118.74476055034691</v>
      </c>
      <c r="Z7547">
        <v>240.91009419507657</v>
      </c>
      <c r="AA7547">
        <v>11.403377021307918</v>
      </c>
      <c r="AB7547">
        <v>87.584432152301133</v>
      </c>
      <c r="AC7547">
        <v>0</v>
      </c>
      <c r="AD7547">
        <v>0</v>
      </c>
      <c r="AE7547">
        <v>458.64266391903249</v>
      </c>
    </row>
    <row r="7548" spans="1:31" x14ac:dyDescent="0.25">
      <c r="A7548">
        <v>2355990</v>
      </c>
      <c r="B7548">
        <v>1</v>
      </c>
      <c r="C7548" t="s">
        <v>81</v>
      </c>
      <c r="D7548" t="s">
        <v>122</v>
      </c>
      <c r="E7548" t="s">
        <v>166</v>
      </c>
      <c r="F7548" t="s">
        <v>21466</v>
      </c>
      <c r="G7548" t="s">
        <v>168</v>
      </c>
      <c r="H7548" t="s">
        <v>135</v>
      </c>
      <c r="I7548" t="s">
        <v>136</v>
      </c>
      <c r="J7548" t="s">
        <v>137</v>
      </c>
      <c r="K7548" t="s">
        <v>138</v>
      </c>
      <c r="L7548" t="s">
        <v>21467</v>
      </c>
      <c r="M7548" t="s">
        <v>21468</v>
      </c>
      <c r="N7548">
        <v>0.31277777699999998</v>
      </c>
      <c r="O7548">
        <v>0</v>
      </c>
      <c r="P7548">
        <v>2527</v>
      </c>
      <c r="Q7548">
        <v>0</v>
      </c>
      <c r="R7548">
        <v>2</v>
      </c>
      <c r="S7548">
        <v>2</v>
      </c>
      <c r="T7548">
        <v>233</v>
      </c>
      <c r="U7548">
        <v>1</v>
      </c>
      <c r="V7548">
        <v>1</v>
      </c>
      <c r="W7548">
        <v>0</v>
      </c>
      <c r="X7548">
        <v>198.43384948837388</v>
      </c>
      <c r="Y7548">
        <v>0</v>
      </c>
      <c r="Z7548">
        <v>0.10815816942075444</v>
      </c>
      <c r="AA7548">
        <v>1.2663637465622777</v>
      </c>
      <c r="AB7548">
        <v>82.552085873896004</v>
      </c>
      <c r="AC7548">
        <v>30.613858105448685</v>
      </c>
      <c r="AD7548">
        <v>0.76344464740861728</v>
      </c>
      <c r="AE7548">
        <v>313.73776003111027</v>
      </c>
    </row>
    <row r="7549" spans="1:31" x14ac:dyDescent="0.25">
      <c r="A7549">
        <v>2355967</v>
      </c>
      <c r="B7549">
        <v>1</v>
      </c>
      <c r="C7549" t="s">
        <v>80</v>
      </c>
      <c r="D7549" t="s">
        <v>98</v>
      </c>
      <c r="E7549" t="s">
        <v>225</v>
      </c>
      <c r="F7549" t="s">
        <v>21469</v>
      </c>
      <c r="G7549" t="s">
        <v>219</v>
      </c>
      <c r="H7549" t="s">
        <v>151</v>
      </c>
      <c r="I7549" t="s">
        <v>136</v>
      </c>
      <c r="J7549" t="s">
        <v>137</v>
      </c>
      <c r="K7549" t="s">
        <v>138</v>
      </c>
      <c r="L7549" t="s">
        <v>21470</v>
      </c>
      <c r="M7549" t="s">
        <v>21471</v>
      </c>
      <c r="N7549">
        <v>3.2055555550000001</v>
      </c>
      <c r="O7549">
        <v>0</v>
      </c>
      <c r="P7549">
        <v>48</v>
      </c>
      <c r="Q7549">
        <v>0</v>
      </c>
      <c r="R7549">
        <v>3</v>
      </c>
      <c r="S7549">
        <v>0</v>
      </c>
      <c r="T7549">
        <v>15</v>
      </c>
      <c r="U7549">
        <v>0</v>
      </c>
      <c r="V7549">
        <v>0</v>
      </c>
      <c r="W7549">
        <v>0</v>
      </c>
      <c r="X7549">
        <v>35.12629947839315</v>
      </c>
      <c r="Y7549">
        <v>0</v>
      </c>
      <c r="Z7549">
        <v>3.3628681718466322</v>
      </c>
      <c r="AA7549">
        <v>0</v>
      </c>
      <c r="AB7549">
        <v>21.13735758265879</v>
      </c>
      <c r="AC7549">
        <v>0</v>
      </c>
      <c r="AD7549">
        <v>0</v>
      </c>
      <c r="AE7549">
        <v>59.626525232898572</v>
      </c>
    </row>
    <row r="7550" spans="1:31" x14ac:dyDescent="0.25">
      <c r="A7550">
        <v>2355635</v>
      </c>
      <c r="B7550">
        <v>1</v>
      </c>
      <c r="C7550" t="s">
        <v>80</v>
      </c>
      <c r="D7550" t="s">
        <v>92</v>
      </c>
      <c r="E7550" t="s">
        <v>148</v>
      </c>
      <c r="F7550" t="s">
        <v>21472</v>
      </c>
      <c r="G7550" t="s">
        <v>240</v>
      </c>
      <c r="H7550" t="s">
        <v>151</v>
      </c>
      <c r="I7550" t="s">
        <v>136</v>
      </c>
      <c r="J7550" t="s">
        <v>137</v>
      </c>
      <c r="K7550" t="s">
        <v>138</v>
      </c>
      <c r="L7550" t="s">
        <v>21473</v>
      </c>
      <c r="M7550" t="s">
        <v>21474</v>
      </c>
      <c r="N7550">
        <v>0.86694444400000004</v>
      </c>
      <c r="O7550">
        <v>0</v>
      </c>
      <c r="P7550">
        <v>1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3.8592013563918892E-2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3.8592013563918892E-2</v>
      </c>
    </row>
    <row r="7551" spans="1:31" x14ac:dyDescent="0.25">
      <c r="A7551">
        <v>2356010</v>
      </c>
      <c r="B7551">
        <v>1</v>
      </c>
      <c r="C7551" t="s">
        <v>81</v>
      </c>
      <c r="D7551" t="s">
        <v>118</v>
      </c>
      <c r="E7551" t="s">
        <v>225</v>
      </c>
      <c r="F7551" t="s">
        <v>21475</v>
      </c>
      <c r="G7551" t="s">
        <v>219</v>
      </c>
      <c r="H7551" t="s">
        <v>151</v>
      </c>
      <c r="I7551" t="s">
        <v>136</v>
      </c>
      <c r="J7551" t="s">
        <v>137</v>
      </c>
      <c r="K7551" t="s">
        <v>138</v>
      </c>
      <c r="L7551" t="s">
        <v>21476</v>
      </c>
      <c r="M7551" t="s">
        <v>21477</v>
      </c>
      <c r="N7551">
        <v>2.0022222219999999</v>
      </c>
      <c r="O7551">
        <v>0</v>
      </c>
      <c r="P7551">
        <v>6</v>
      </c>
      <c r="Q7551">
        <v>0</v>
      </c>
      <c r="R7551">
        <v>3</v>
      </c>
      <c r="S7551">
        <v>0</v>
      </c>
      <c r="T7551">
        <v>1</v>
      </c>
      <c r="U7551">
        <v>0</v>
      </c>
      <c r="V7551">
        <v>0</v>
      </c>
      <c r="W7551">
        <v>0</v>
      </c>
      <c r="X7551">
        <v>2.7029397631642289</v>
      </c>
      <c r="Y7551">
        <v>0</v>
      </c>
      <c r="Z7551">
        <v>16.732803755741365</v>
      </c>
      <c r="AA7551">
        <v>0</v>
      </c>
      <c r="AB7551">
        <v>0.41204801468477781</v>
      </c>
      <c r="AC7551">
        <v>0</v>
      </c>
      <c r="AD7551">
        <v>0</v>
      </c>
      <c r="AE7551">
        <v>19.847791533590371</v>
      </c>
    </row>
    <row r="7552" spans="1:31" x14ac:dyDescent="0.25">
      <c r="A7552">
        <v>2355841</v>
      </c>
      <c r="B7552">
        <v>1</v>
      </c>
      <c r="C7552" t="s">
        <v>80</v>
      </c>
      <c r="D7552" t="s">
        <v>100</v>
      </c>
      <c r="E7552" t="s">
        <v>148</v>
      </c>
      <c r="F7552" t="s">
        <v>21478</v>
      </c>
      <c r="G7552" t="s">
        <v>160</v>
      </c>
      <c r="H7552" t="s">
        <v>151</v>
      </c>
      <c r="I7552" t="s">
        <v>136</v>
      </c>
      <c r="J7552" t="s">
        <v>137</v>
      </c>
      <c r="K7552" t="s">
        <v>138</v>
      </c>
      <c r="L7552" t="s">
        <v>21479</v>
      </c>
      <c r="M7552" t="s">
        <v>21480</v>
      </c>
      <c r="N7552">
        <v>7.2377777769999998</v>
      </c>
      <c r="O7552">
        <v>0</v>
      </c>
      <c r="P7552">
        <v>1</v>
      </c>
      <c r="Q7552">
        <v>0</v>
      </c>
      <c r="R7552">
        <v>1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5.2364126298221425</v>
      </c>
      <c r="AA7552">
        <v>0</v>
      </c>
      <c r="AB7552">
        <v>0</v>
      </c>
      <c r="AC7552">
        <v>0</v>
      </c>
      <c r="AD7552">
        <v>0</v>
      </c>
      <c r="AE7552">
        <v>5.2364126298221425</v>
      </c>
    </row>
    <row r="7553" spans="1:31" x14ac:dyDescent="0.25">
      <c r="A7553">
        <v>2355655</v>
      </c>
      <c r="B7553">
        <v>1</v>
      </c>
      <c r="C7553" t="s">
        <v>80</v>
      </c>
      <c r="D7553" t="s">
        <v>103</v>
      </c>
      <c r="E7553" t="s">
        <v>132</v>
      </c>
      <c r="F7553" t="s">
        <v>21481</v>
      </c>
      <c r="G7553" t="s">
        <v>134</v>
      </c>
      <c r="H7553" t="s">
        <v>135</v>
      </c>
      <c r="I7553" t="s">
        <v>136</v>
      </c>
      <c r="J7553" t="s">
        <v>137</v>
      </c>
      <c r="K7553" t="s">
        <v>138</v>
      </c>
      <c r="L7553" t="s">
        <v>21482</v>
      </c>
      <c r="M7553" t="s">
        <v>21483</v>
      </c>
      <c r="N7553">
        <v>5.7066666660000003</v>
      </c>
      <c r="O7553">
        <v>0</v>
      </c>
      <c r="P7553">
        <v>1</v>
      </c>
      <c r="Q7553">
        <v>0</v>
      </c>
      <c r="R7553">
        <v>4</v>
      </c>
      <c r="S7553">
        <v>0</v>
      </c>
      <c r="T7553">
        <v>1</v>
      </c>
      <c r="U7553">
        <v>0</v>
      </c>
      <c r="V7553">
        <v>0</v>
      </c>
      <c r="W7553">
        <v>0</v>
      </c>
      <c r="X7553">
        <v>2.5933428725922756</v>
      </c>
      <c r="Y7553">
        <v>0</v>
      </c>
      <c r="Z7553">
        <v>193.93626083244956</v>
      </c>
      <c r="AA7553">
        <v>0</v>
      </c>
      <c r="AB7553">
        <v>14.072454770494554</v>
      </c>
      <c r="AC7553">
        <v>0</v>
      </c>
      <c r="AD7553">
        <v>0</v>
      </c>
      <c r="AE7553">
        <v>210.60205847553638</v>
      </c>
    </row>
    <row r="7554" spans="1:31" x14ac:dyDescent="0.25">
      <c r="A7554">
        <v>2355947</v>
      </c>
      <c r="B7554">
        <v>1</v>
      </c>
      <c r="C7554" t="s">
        <v>81</v>
      </c>
      <c r="D7554" t="s">
        <v>125</v>
      </c>
      <c r="E7554" t="s">
        <v>225</v>
      </c>
      <c r="F7554" t="s">
        <v>21484</v>
      </c>
      <c r="G7554" t="s">
        <v>219</v>
      </c>
      <c r="H7554" t="s">
        <v>151</v>
      </c>
      <c r="I7554" t="s">
        <v>136</v>
      </c>
      <c r="J7554" t="s">
        <v>137</v>
      </c>
      <c r="K7554" t="s">
        <v>138</v>
      </c>
      <c r="L7554" t="s">
        <v>21485</v>
      </c>
      <c r="M7554" t="s">
        <v>21486</v>
      </c>
      <c r="N7554">
        <v>3.6258333330000001</v>
      </c>
      <c r="O7554">
        <v>0</v>
      </c>
      <c r="P7554">
        <v>0</v>
      </c>
      <c r="Q7554">
        <v>0</v>
      </c>
      <c r="R7554">
        <v>3</v>
      </c>
      <c r="S7554">
        <v>0</v>
      </c>
      <c r="T7554">
        <v>1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62.215358837140215</v>
      </c>
      <c r="AA7554">
        <v>0</v>
      </c>
      <c r="AB7554">
        <v>19.795294443140456</v>
      </c>
      <c r="AC7554">
        <v>0</v>
      </c>
      <c r="AD7554">
        <v>0</v>
      </c>
      <c r="AE7554">
        <v>82.010653280280678</v>
      </c>
    </row>
    <row r="7555" spans="1:31" x14ac:dyDescent="0.25">
      <c r="A7555">
        <v>2356047</v>
      </c>
      <c r="B7555">
        <v>1</v>
      </c>
      <c r="C7555" t="s">
        <v>81</v>
      </c>
      <c r="D7555" t="s">
        <v>119</v>
      </c>
      <c r="E7555" t="s">
        <v>154</v>
      </c>
      <c r="F7555" t="s">
        <v>21487</v>
      </c>
      <c r="G7555" t="s">
        <v>299</v>
      </c>
      <c r="H7555" t="s">
        <v>151</v>
      </c>
      <c r="I7555" t="s">
        <v>136</v>
      </c>
      <c r="J7555" t="s">
        <v>137</v>
      </c>
      <c r="K7555" t="s">
        <v>138</v>
      </c>
      <c r="L7555" t="s">
        <v>21488</v>
      </c>
      <c r="M7555" t="s">
        <v>21489</v>
      </c>
      <c r="N7555">
        <v>2.125</v>
      </c>
      <c r="O7555">
        <v>0</v>
      </c>
      <c r="P7555">
        <v>28</v>
      </c>
      <c r="Q7555">
        <v>0</v>
      </c>
      <c r="R7555">
        <v>12</v>
      </c>
      <c r="S7555">
        <v>0</v>
      </c>
      <c r="T7555">
        <v>1</v>
      </c>
      <c r="U7555">
        <v>0</v>
      </c>
      <c r="V7555">
        <v>0</v>
      </c>
      <c r="W7555">
        <v>0</v>
      </c>
      <c r="X7555">
        <v>9.8763633120624075</v>
      </c>
      <c r="Y7555">
        <v>0</v>
      </c>
      <c r="Z7555">
        <v>168.51616583590859</v>
      </c>
      <c r="AA7555">
        <v>0</v>
      </c>
      <c r="AB7555">
        <v>3.3752335994151803</v>
      </c>
      <c r="AC7555">
        <v>0</v>
      </c>
      <c r="AD7555">
        <v>0</v>
      </c>
      <c r="AE7555">
        <v>181.76776274738617</v>
      </c>
    </row>
    <row r="7556" spans="1:31" x14ac:dyDescent="0.25">
      <c r="A7556">
        <v>2356096</v>
      </c>
      <c r="B7556">
        <v>1</v>
      </c>
      <c r="C7556" t="s">
        <v>80</v>
      </c>
      <c r="D7556" t="s">
        <v>108</v>
      </c>
      <c r="E7556" t="s">
        <v>154</v>
      </c>
      <c r="F7556" t="s">
        <v>17777</v>
      </c>
      <c r="G7556" t="s">
        <v>299</v>
      </c>
      <c r="H7556" t="s">
        <v>151</v>
      </c>
      <c r="I7556" t="s">
        <v>136</v>
      </c>
      <c r="J7556" t="s">
        <v>137</v>
      </c>
      <c r="K7556" t="s">
        <v>138</v>
      </c>
      <c r="L7556" t="s">
        <v>21490</v>
      </c>
      <c r="M7556" t="s">
        <v>21491</v>
      </c>
      <c r="N7556">
        <v>1.219166666</v>
      </c>
      <c r="O7556">
        <v>0</v>
      </c>
      <c r="P7556">
        <v>36</v>
      </c>
      <c r="Q7556">
        <v>0</v>
      </c>
      <c r="R7556">
        <v>9</v>
      </c>
      <c r="S7556">
        <v>0</v>
      </c>
      <c r="T7556">
        <v>8</v>
      </c>
      <c r="U7556">
        <v>0</v>
      </c>
      <c r="V7556">
        <v>0</v>
      </c>
      <c r="W7556">
        <v>0</v>
      </c>
      <c r="X7556">
        <v>6.8255784405454349</v>
      </c>
      <c r="Y7556">
        <v>0</v>
      </c>
      <c r="Z7556">
        <v>7.5937181081009273</v>
      </c>
      <c r="AA7556">
        <v>0</v>
      </c>
      <c r="AB7556">
        <v>1.804984785368059</v>
      </c>
      <c r="AC7556">
        <v>0</v>
      </c>
      <c r="AD7556">
        <v>0</v>
      </c>
      <c r="AE7556">
        <v>16.224281334014421</v>
      </c>
    </row>
    <row r="7557" spans="1:31" x14ac:dyDescent="0.25">
      <c r="A7557">
        <v>2356451</v>
      </c>
      <c r="B7557">
        <v>1</v>
      </c>
      <c r="C7557" t="s">
        <v>80</v>
      </c>
      <c r="D7557" t="s">
        <v>105</v>
      </c>
      <c r="E7557" t="s">
        <v>148</v>
      </c>
      <c r="F7557" t="s">
        <v>21492</v>
      </c>
      <c r="G7557" t="s">
        <v>240</v>
      </c>
      <c r="H7557" t="s">
        <v>151</v>
      </c>
      <c r="I7557" t="s">
        <v>136</v>
      </c>
      <c r="J7557" t="s">
        <v>137</v>
      </c>
      <c r="K7557" t="s">
        <v>138</v>
      </c>
      <c r="L7557" t="s">
        <v>21493</v>
      </c>
      <c r="M7557" t="s">
        <v>21494</v>
      </c>
      <c r="N7557">
        <v>7.8825000000000003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1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16.264146609165625</v>
      </c>
      <c r="AC7557">
        <v>0</v>
      </c>
      <c r="AD7557">
        <v>0</v>
      </c>
      <c r="AE7557">
        <v>16.264146609165625</v>
      </c>
    </row>
    <row r="7558" spans="1:31" x14ac:dyDescent="0.25">
      <c r="A7558">
        <v>2356643</v>
      </c>
      <c r="B7558">
        <v>1</v>
      </c>
      <c r="C7558" t="s">
        <v>80</v>
      </c>
      <c r="D7558" t="s">
        <v>90</v>
      </c>
      <c r="E7558" t="s">
        <v>320</v>
      </c>
      <c r="F7558" t="s">
        <v>21495</v>
      </c>
      <c r="G7558" t="s">
        <v>21496</v>
      </c>
      <c r="H7558" t="s">
        <v>2280</v>
      </c>
      <c r="I7558" t="s">
        <v>136</v>
      </c>
      <c r="J7558" t="s">
        <v>137</v>
      </c>
      <c r="K7558" t="s">
        <v>245</v>
      </c>
      <c r="L7558" t="s">
        <v>21497</v>
      </c>
      <c r="M7558" t="s">
        <v>21498</v>
      </c>
      <c r="N7558">
        <v>0.67416388800000004</v>
      </c>
      <c r="O7558">
        <v>0</v>
      </c>
      <c r="P7558">
        <v>26762</v>
      </c>
      <c r="Q7558">
        <v>0</v>
      </c>
      <c r="R7558">
        <v>0</v>
      </c>
      <c r="S7558">
        <v>7</v>
      </c>
      <c r="T7558">
        <v>4316</v>
      </c>
      <c r="U7558">
        <v>0</v>
      </c>
      <c r="V7558">
        <v>14</v>
      </c>
      <c r="W7558">
        <v>0</v>
      </c>
      <c r="X7558">
        <v>6068.6327615434602</v>
      </c>
      <c r="Y7558">
        <v>0</v>
      </c>
      <c r="Z7558">
        <v>0</v>
      </c>
      <c r="AA7558">
        <v>974.78677305379085</v>
      </c>
      <c r="AB7558">
        <v>2401.3523742637972</v>
      </c>
      <c r="AC7558">
        <v>0</v>
      </c>
      <c r="AD7558">
        <v>192.54337924304986</v>
      </c>
      <c r="AE7558">
        <v>9637.3152881040987</v>
      </c>
    </row>
    <row r="7559" spans="1:31" x14ac:dyDescent="0.25">
      <c r="A7559">
        <v>2356497</v>
      </c>
      <c r="B7559">
        <v>1</v>
      </c>
      <c r="C7559" t="s">
        <v>80</v>
      </c>
      <c r="D7559" t="s">
        <v>105</v>
      </c>
      <c r="E7559" t="s">
        <v>166</v>
      </c>
      <c r="F7559" t="s">
        <v>9768</v>
      </c>
      <c r="G7559" t="s">
        <v>168</v>
      </c>
      <c r="H7559" t="s">
        <v>135</v>
      </c>
      <c r="I7559" t="s">
        <v>136</v>
      </c>
      <c r="J7559" t="s">
        <v>137</v>
      </c>
      <c r="K7559" t="s">
        <v>138</v>
      </c>
      <c r="L7559" t="s">
        <v>21499</v>
      </c>
      <c r="M7559" t="s">
        <v>21500</v>
      </c>
      <c r="N7559">
        <v>0.56083333300000004</v>
      </c>
      <c r="O7559">
        <v>0</v>
      </c>
      <c r="P7559">
        <v>2270</v>
      </c>
      <c r="Q7559">
        <v>0</v>
      </c>
      <c r="R7559">
        <v>9</v>
      </c>
      <c r="S7559">
        <v>9</v>
      </c>
      <c r="T7559">
        <v>110</v>
      </c>
      <c r="U7559">
        <v>6</v>
      </c>
      <c r="V7559">
        <v>3</v>
      </c>
      <c r="W7559">
        <v>0</v>
      </c>
      <c r="X7559">
        <v>484.43993941261766</v>
      </c>
      <c r="Y7559">
        <v>0</v>
      </c>
      <c r="Z7559">
        <v>2.8798302677407834</v>
      </c>
      <c r="AA7559">
        <v>75.727161267307622</v>
      </c>
      <c r="AB7559">
        <v>128.87877155335079</v>
      </c>
      <c r="AC7559">
        <v>318.20923666582888</v>
      </c>
      <c r="AD7559">
        <v>12.144350546121885</v>
      </c>
      <c r="AE7559">
        <v>1022.2792897129676</v>
      </c>
    </row>
    <row r="7560" spans="1:31" x14ac:dyDescent="0.25">
      <c r="A7560">
        <v>2356620</v>
      </c>
      <c r="B7560">
        <v>1</v>
      </c>
      <c r="C7560" t="s">
        <v>80</v>
      </c>
      <c r="D7560" t="s">
        <v>103</v>
      </c>
      <c r="E7560" t="s">
        <v>225</v>
      </c>
      <c r="F7560" t="s">
        <v>21501</v>
      </c>
      <c r="G7560" t="s">
        <v>219</v>
      </c>
      <c r="H7560" t="s">
        <v>151</v>
      </c>
      <c r="I7560" t="s">
        <v>136</v>
      </c>
      <c r="J7560" t="s">
        <v>137</v>
      </c>
      <c r="K7560" t="s">
        <v>138</v>
      </c>
      <c r="L7560" t="s">
        <v>21502</v>
      </c>
      <c r="M7560" t="s">
        <v>21503</v>
      </c>
      <c r="N7560">
        <v>0.39277777699999999</v>
      </c>
      <c r="O7560">
        <v>0</v>
      </c>
      <c r="P7560">
        <v>54</v>
      </c>
      <c r="Q7560">
        <v>0</v>
      </c>
      <c r="R7560">
        <v>1</v>
      </c>
      <c r="S7560">
        <v>0</v>
      </c>
      <c r="T7560">
        <v>1</v>
      </c>
      <c r="U7560">
        <v>0</v>
      </c>
      <c r="V7560">
        <v>0</v>
      </c>
      <c r="W7560">
        <v>0</v>
      </c>
      <c r="X7560">
        <v>8.7711683220690553</v>
      </c>
      <c r="Y7560">
        <v>0</v>
      </c>
      <c r="Z7560">
        <v>1.4270594031282946</v>
      </c>
      <c r="AA7560">
        <v>0</v>
      </c>
      <c r="AB7560">
        <v>1.4194719168388889E-2</v>
      </c>
      <c r="AC7560">
        <v>0</v>
      </c>
      <c r="AD7560">
        <v>0</v>
      </c>
      <c r="AE7560">
        <v>10.212422444365739</v>
      </c>
    </row>
    <row r="7561" spans="1:31" x14ac:dyDescent="0.25">
      <c r="A7561">
        <v>2356597</v>
      </c>
      <c r="B7561">
        <v>1</v>
      </c>
      <c r="C7561" t="s">
        <v>80</v>
      </c>
      <c r="D7561" t="s">
        <v>105</v>
      </c>
      <c r="E7561" t="s">
        <v>154</v>
      </c>
      <c r="F7561" t="s">
        <v>8614</v>
      </c>
      <c r="G7561" t="s">
        <v>299</v>
      </c>
      <c r="H7561" t="s">
        <v>151</v>
      </c>
      <c r="I7561" t="s">
        <v>136</v>
      </c>
      <c r="J7561" t="s">
        <v>137</v>
      </c>
      <c r="K7561" t="s">
        <v>138</v>
      </c>
      <c r="L7561" t="s">
        <v>21504</v>
      </c>
      <c r="M7561" t="s">
        <v>21505</v>
      </c>
      <c r="N7561">
        <v>1.0905555549999999</v>
      </c>
      <c r="O7561">
        <v>0</v>
      </c>
      <c r="P7561">
        <v>80</v>
      </c>
      <c r="Q7561">
        <v>0</v>
      </c>
      <c r="R7561">
        <v>67</v>
      </c>
      <c r="S7561">
        <v>0</v>
      </c>
      <c r="T7561">
        <v>13</v>
      </c>
      <c r="U7561">
        <v>0</v>
      </c>
      <c r="V7561">
        <v>0</v>
      </c>
      <c r="W7561">
        <v>0</v>
      </c>
      <c r="X7561">
        <v>36.795369971307593</v>
      </c>
      <c r="Y7561">
        <v>0</v>
      </c>
      <c r="Z7561">
        <v>49.210507200776703</v>
      </c>
      <c r="AA7561">
        <v>0</v>
      </c>
      <c r="AB7561">
        <v>9.3851571947291976</v>
      </c>
      <c r="AC7561">
        <v>0</v>
      </c>
      <c r="AD7561">
        <v>0</v>
      </c>
      <c r="AE7561">
        <v>95.3910343668135</v>
      </c>
    </row>
    <row r="7562" spans="1:31" x14ac:dyDescent="0.25">
      <c r="A7562">
        <v>2356574</v>
      </c>
      <c r="B7562">
        <v>1</v>
      </c>
      <c r="C7562" t="s">
        <v>80</v>
      </c>
      <c r="D7562" t="s">
        <v>107</v>
      </c>
      <c r="E7562" t="s">
        <v>175</v>
      </c>
      <c r="F7562" t="s">
        <v>21506</v>
      </c>
      <c r="G7562" t="s">
        <v>284</v>
      </c>
      <c r="H7562" t="s">
        <v>151</v>
      </c>
      <c r="I7562" t="s">
        <v>136</v>
      </c>
      <c r="J7562" t="s">
        <v>137</v>
      </c>
      <c r="K7562" t="s">
        <v>138</v>
      </c>
      <c r="L7562" t="s">
        <v>21507</v>
      </c>
      <c r="M7562" t="s">
        <v>21508</v>
      </c>
      <c r="N7562">
        <v>2.6930555549999999</v>
      </c>
      <c r="O7562">
        <v>0</v>
      </c>
      <c r="P7562">
        <v>3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8.0670140211502819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8.0670140211502819</v>
      </c>
    </row>
    <row r="7563" spans="1:31" x14ac:dyDescent="0.25">
      <c r="A7563">
        <v>2356305</v>
      </c>
      <c r="B7563">
        <v>1</v>
      </c>
      <c r="C7563" t="s">
        <v>80</v>
      </c>
      <c r="D7563" t="s">
        <v>94</v>
      </c>
      <c r="E7563" t="s">
        <v>132</v>
      </c>
      <c r="F7563" t="s">
        <v>19604</v>
      </c>
      <c r="G7563" t="s">
        <v>134</v>
      </c>
      <c r="H7563" t="s">
        <v>135</v>
      </c>
      <c r="I7563" t="s">
        <v>136</v>
      </c>
      <c r="J7563" t="s">
        <v>137</v>
      </c>
      <c r="K7563" t="s">
        <v>138</v>
      </c>
      <c r="L7563" t="s">
        <v>21509</v>
      </c>
      <c r="M7563" t="s">
        <v>21510</v>
      </c>
      <c r="N7563">
        <v>3.1172222220000001</v>
      </c>
      <c r="O7563">
        <v>0</v>
      </c>
      <c r="P7563">
        <v>80</v>
      </c>
      <c r="Q7563">
        <v>0</v>
      </c>
      <c r="R7563">
        <v>0</v>
      </c>
      <c r="S7563">
        <v>0</v>
      </c>
      <c r="T7563">
        <v>14</v>
      </c>
      <c r="U7563">
        <v>0</v>
      </c>
      <c r="V7563">
        <v>0</v>
      </c>
      <c r="W7563">
        <v>0</v>
      </c>
      <c r="X7563">
        <v>42.448613556593905</v>
      </c>
      <c r="Y7563">
        <v>0</v>
      </c>
      <c r="Z7563">
        <v>0</v>
      </c>
      <c r="AA7563">
        <v>0</v>
      </c>
      <c r="AB7563">
        <v>18.268049462251579</v>
      </c>
      <c r="AC7563">
        <v>0</v>
      </c>
      <c r="AD7563">
        <v>0</v>
      </c>
      <c r="AE7563">
        <v>60.71666301884548</v>
      </c>
    </row>
    <row r="7564" spans="1:31" x14ac:dyDescent="0.25">
      <c r="A7564">
        <v>2356514</v>
      </c>
      <c r="B7564">
        <v>1</v>
      </c>
      <c r="C7564" t="s">
        <v>80</v>
      </c>
      <c r="D7564" t="s">
        <v>85</v>
      </c>
      <c r="E7564" t="s">
        <v>175</v>
      </c>
      <c r="F7564" t="s">
        <v>4757</v>
      </c>
      <c r="G7564" t="s">
        <v>219</v>
      </c>
      <c r="H7564" t="s">
        <v>151</v>
      </c>
      <c r="I7564" t="s">
        <v>136</v>
      </c>
      <c r="J7564" t="s">
        <v>137</v>
      </c>
      <c r="K7564" t="s">
        <v>138</v>
      </c>
      <c r="L7564" t="s">
        <v>21511</v>
      </c>
      <c r="M7564" t="s">
        <v>21512</v>
      </c>
      <c r="N7564">
        <v>0.885833333</v>
      </c>
      <c r="O7564">
        <v>0</v>
      </c>
      <c r="P7564">
        <v>56</v>
      </c>
      <c r="Q7564">
        <v>0</v>
      </c>
      <c r="R7564">
        <v>0</v>
      </c>
      <c r="S7564">
        <v>0</v>
      </c>
      <c r="T7564">
        <v>18</v>
      </c>
      <c r="U7564">
        <v>0</v>
      </c>
      <c r="V7564">
        <v>0</v>
      </c>
      <c r="W7564">
        <v>0</v>
      </c>
      <c r="X7564">
        <v>18.633700349192399</v>
      </c>
      <c r="Y7564">
        <v>0</v>
      </c>
      <c r="Z7564">
        <v>0</v>
      </c>
      <c r="AA7564">
        <v>0</v>
      </c>
      <c r="AB7564">
        <v>59.628759633887334</v>
      </c>
      <c r="AC7564">
        <v>0</v>
      </c>
      <c r="AD7564">
        <v>0</v>
      </c>
      <c r="AE7564">
        <v>78.262459983079737</v>
      </c>
    </row>
    <row r="7565" spans="1:31" x14ac:dyDescent="0.25">
      <c r="A7565">
        <v>2356534</v>
      </c>
      <c r="B7565">
        <v>1</v>
      </c>
      <c r="C7565" t="s">
        <v>80</v>
      </c>
      <c r="D7565" t="s">
        <v>106</v>
      </c>
      <c r="E7565" t="s">
        <v>225</v>
      </c>
      <c r="F7565" t="s">
        <v>21513</v>
      </c>
      <c r="G7565" t="s">
        <v>156</v>
      </c>
      <c r="H7565" t="s">
        <v>151</v>
      </c>
      <c r="I7565" t="s">
        <v>136</v>
      </c>
      <c r="J7565" t="s">
        <v>137</v>
      </c>
      <c r="K7565" t="s">
        <v>138</v>
      </c>
      <c r="L7565" t="s">
        <v>21514</v>
      </c>
      <c r="M7565" t="s">
        <v>21515</v>
      </c>
      <c r="N7565">
        <v>1.043055555</v>
      </c>
      <c r="O7565">
        <v>0</v>
      </c>
      <c r="P7565">
        <v>71</v>
      </c>
      <c r="Q7565">
        <v>0</v>
      </c>
      <c r="R7565">
        <v>0</v>
      </c>
      <c r="S7565">
        <v>0</v>
      </c>
      <c r="T7565">
        <v>3</v>
      </c>
      <c r="U7565">
        <v>0</v>
      </c>
      <c r="V7565">
        <v>0</v>
      </c>
      <c r="W7565">
        <v>0</v>
      </c>
      <c r="X7565">
        <v>28.424940078396897</v>
      </c>
      <c r="Y7565">
        <v>0</v>
      </c>
      <c r="Z7565">
        <v>0</v>
      </c>
      <c r="AA7565">
        <v>0</v>
      </c>
      <c r="AB7565">
        <v>11.509342287505497</v>
      </c>
      <c r="AC7565">
        <v>0</v>
      </c>
      <c r="AD7565">
        <v>0</v>
      </c>
      <c r="AE7565">
        <v>39.934282365902391</v>
      </c>
    </row>
    <row r="7566" spans="1:31" x14ac:dyDescent="0.25">
      <c r="A7566">
        <v>2356577</v>
      </c>
      <c r="B7566">
        <v>1</v>
      </c>
      <c r="C7566" t="s">
        <v>80</v>
      </c>
      <c r="D7566" t="s">
        <v>101</v>
      </c>
      <c r="E7566" t="s">
        <v>132</v>
      </c>
      <c r="F7566" t="s">
        <v>21516</v>
      </c>
      <c r="G7566" t="s">
        <v>168</v>
      </c>
      <c r="H7566" t="s">
        <v>135</v>
      </c>
      <c r="I7566" t="s">
        <v>136</v>
      </c>
      <c r="J7566" t="s">
        <v>137</v>
      </c>
      <c r="K7566" t="s">
        <v>138</v>
      </c>
      <c r="L7566" t="s">
        <v>21517</v>
      </c>
      <c r="M7566" t="s">
        <v>21518</v>
      </c>
      <c r="N7566">
        <v>0.34333333300000002</v>
      </c>
      <c r="O7566">
        <v>0</v>
      </c>
      <c r="P7566">
        <v>277</v>
      </c>
      <c r="Q7566">
        <v>0</v>
      </c>
      <c r="R7566">
        <v>0</v>
      </c>
      <c r="S7566">
        <v>0</v>
      </c>
      <c r="T7566">
        <v>9</v>
      </c>
      <c r="U7566">
        <v>0</v>
      </c>
      <c r="V7566">
        <v>0</v>
      </c>
      <c r="W7566">
        <v>0</v>
      </c>
      <c r="X7566">
        <v>32.074762406318534</v>
      </c>
      <c r="Y7566">
        <v>0</v>
      </c>
      <c r="Z7566">
        <v>0</v>
      </c>
      <c r="AA7566">
        <v>0</v>
      </c>
      <c r="AB7566">
        <v>2.7836099768436862</v>
      </c>
      <c r="AC7566">
        <v>0</v>
      </c>
      <c r="AD7566">
        <v>0</v>
      </c>
      <c r="AE7566">
        <v>34.858372383162219</v>
      </c>
    </row>
    <row r="7567" spans="1:31" x14ac:dyDescent="0.25">
      <c r="A7567">
        <v>2356434</v>
      </c>
      <c r="B7567">
        <v>1</v>
      </c>
      <c r="C7567" t="s">
        <v>81</v>
      </c>
      <c r="D7567" t="s">
        <v>127</v>
      </c>
      <c r="E7567" t="s">
        <v>132</v>
      </c>
      <c r="F7567" t="s">
        <v>18142</v>
      </c>
      <c r="G7567" t="s">
        <v>134</v>
      </c>
      <c r="H7567" t="s">
        <v>135</v>
      </c>
      <c r="I7567" t="s">
        <v>136</v>
      </c>
      <c r="J7567" t="s">
        <v>137</v>
      </c>
      <c r="K7567" t="s">
        <v>138</v>
      </c>
      <c r="L7567" t="s">
        <v>21519</v>
      </c>
      <c r="M7567" t="s">
        <v>21520</v>
      </c>
      <c r="N7567">
        <v>4.5008333330000001</v>
      </c>
      <c r="O7567">
        <v>0</v>
      </c>
      <c r="P7567">
        <v>7</v>
      </c>
      <c r="Q7567">
        <v>8</v>
      </c>
      <c r="R7567">
        <v>3</v>
      </c>
      <c r="S7567">
        <v>1</v>
      </c>
      <c r="T7567">
        <v>0</v>
      </c>
      <c r="U7567">
        <v>0</v>
      </c>
      <c r="V7567">
        <v>0</v>
      </c>
      <c r="W7567">
        <v>0</v>
      </c>
      <c r="X7567">
        <v>38.535479325260795</v>
      </c>
      <c r="Y7567">
        <v>94.564031942313648</v>
      </c>
      <c r="Z7567">
        <v>61.871500372444423</v>
      </c>
      <c r="AA7567">
        <v>39.889602256319485</v>
      </c>
      <c r="AB7567">
        <v>0</v>
      </c>
      <c r="AC7567">
        <v>0</v>
      </c>
      <c r="AD7567">
        <v>0</v>
      </c>
      <c r="AE7567">
        <v>234.86061389633832</v>
      </c>
    </row>
    <row r="7568" spans="1:31" x14ac:dyDescent="0.25">
      <c r="A7568">
        <v>2356348</v>
      </c>
      <c r="B7568">
        <v>1</v>
      </c>
      <c r="C7568" t="s">
        <v>80</v>
      </c>
      <c r="D7568" t="s">
        <v>99</v>
      </c>
      <c r="E7568" t="s">
        <v>148</v>
      </c>
      <c r="F7568" t="s">
        <v>21521</v>
      </c>
      <c r="G7568" t="s">
        <v>160</v>
      </c>
      <c r="H7568" t="s">
        <v>151</v>
      </c>
      <c r="I7568" t="s">
        <v>136</v>
      </c>
      <c r="J7568" t="s">
        <v>137</v>
      </c>
      <c r="K7568" t="s">
        <v>138</v>
      </c>
      <c r="L7568" t="s">
        <v>21522</v>
      </c>
      <c r="M7568" t="s">
        <v>21523</v>
      </c>
      <c r="N7568">
        <v>1.0663888880000001</v>
      </c>
      <c r="O7568">
        <v>0</v>
      </c>
      <c r="P7568">
        <v>1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</row>
    <row r="7569" spans="1:31" x14ac:dyDescent="0.25">
      <c r="A7569">
        <v>2356242</v>
      </c>
      <c r="B7569">
        <v>1</v>
      </c>
      <c r="C7569" t="s">
        <v>80</v>
      </c>
      <c r="D7569" t="s">
        <v>87</v>
      </c>
      <c r="E7569" t="s">
        <v>148</v>
      </c>
      <c r="F7569" t="s">
        <v>21524</v>
      </c>
      <c r="G7569" t="s">
        <v>219</v>
      </c>
      <c r="H7569" t="s">
        <v>151</v>
      </c>
      <c r="I7569" t="s">
        <v>136</v>
      </c>
      <c r="J7569" t="s">
        <v>137</v>
      </c>
      <c r="K7569" t="s">
        <v>138</v>
      </c>
      <c r="L7569" t="s">
        <v>21525</v>
      </c>
      <c r="M7569" t="s">
        <v>21526</v>
      </c>
      <c r="N7569">
        <v>5.4788888880000002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8</v>
      </c>
      <c r="U7569">
        <v>0</v>
      </c>
      <c r="V7569">
        <v>1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331.7654097969758</v>
      </c>
      <c r="AC7569">
        <v>0</v>
      </c>
      <c r="AD7569">
        <v>3.9313848268148583</v>
      </c>
      <c r="AE7569">
        <v>335.69679462379065</v>
      </c>
    </row>
    <row r="7570" spans="1:31" x14ac:dyDescent="0.25">
      <c r="A7570">
        <v>2356454</v>
      </c>
      <c r="B7570">
        <v>1</v>
      </c>
      <c r="C7570" t="s">
        <v>80</v>
      </c>
      <c r="D7570" t="s">
        <v>93</v>
      </c>
      <c r="E7570" t="s">
        <v>148</v>
      </c>
      <c r="F7570" t="s">
        <v>21527</v>
      </c>
      <c r="G7570" t="s">
        <v>240</v>
      </c>
      <c r="H7570" t="s">
        <v>151</v>
      </c>
      <c r="I7570" t="s">
        <v>136</v>
      </c>
      <c r="J7570" t="s">
        <v>137</v>
      </c>
      <c r="K7570" t="s">
        <v>138</v>
      </c>
      <c r="L7570" t="s">
        <v>21528</v>
      </c>
      <c r="M7570" t="s">
        <v>21529</v>
      </c>
      <c r="N7570">
        <v>3.8224999999999998</v>
      </c>
      <c r="O7570">
        <v>0</v>
      </c>
      <c r="P7570">
        <v>0</v>
      </c>
      <c r="Q7570">
        <v>0</v>
      </c>
      <c r="R7570">
        <v>1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3.1844364797692277</v>
      </c>
      <c r="AA7570">
        <v>0</v>
      </c>
      <c r="AB7570">
        <v>0</v>
      </c>
      <c r="AC7570">
        <v>0</v>
      </c>
      <c r="AD7570">
        <v>0</v>
      </c>
      <c r="AE7570">
        <v>3.1844364797692277</v>
      </c>
    </row>
    <row r="7571" spans="1:31" x14ac:dyDescent="0.25">
      <c r="A7571">
        <v>2356116</v>
      </c>
      <c r="B7571">
        <v>1</v>
      </c>
      <c r="C7571" t="s">
        <v>80</v>
      </c>
      <c r="D7571" t="s">
        <v>100</v>
      </c>
      <c r="E7571" t="s">
        <v>166</v>
      </c>
      <c r="F7571" t="s">
        <v>16878</v>
      </c>
      <c r="G7571" t="s">
        <v>168</v>
      </c>
      <c r="H7571" t="s">
        <v>135</v>
      </c>
      <c r="I7571" t="s">
        <v>136</v>
      </c>
      <c r="J7571" t="s">
        <v>137</v>
      </c>
      <c r="K7571" t="s">
        <v>138</v>
      </c>
      <c r="L7571" t="s">
        <v>21530</v>
      </c>
      <c r="M7571" t="s">
        <v>21531</v>
      </c>
      <c r="N7571">
        <v>7.6388888000000002E-2</v>
      </c>
      <c r="O7571">
        <v>2</v>
      </c>
      <c r="P7571">
        <v>1331</v>
      </c>
      <c r="Q7571">
        <v>14</v>
      </c>
      <c r="R7571">
        <v>143</v>
      </c>
      <c r="S7571">
        <v>29</v>
      </c>
      <c r="T7571">
        <v>116</v>
      </c>
      <c r="U7571">
        <v>2</v>
      </c>
      <c r="V7571">
        <v>0</v>
      </c>
      <c r="W7571">
        <v>2.4089850336333336E-2</v>
      </c>
      <c r="X7571">
        <v>51.7278455066307</v>
      </c>
      <c r="Y7571">
        <v>3.4503911335464892</v>
      </c>
      <c r="Z7571">
        <v>14.83242986522095</v>
      </c>
      <c r="AA7571">
        <v>13.499964615208029</v>
      </c>
      <c r="AB7571">
        <v>12.889054792038138</v>
      </c>
      <c r="AC7571">
        <v>6.128839387623449</v>
      </c>
      <c r="AD7571">
        <v>0</v>
      </c>
      <c r="AE7571">
        <v>102.55261515060408</v>
      </c>
    </row>
    <row r="7572" spans="1:31" x14ac:dyDescent="0.25">
      <c r="A7572">
        <v>2356222</v>
      </c>
      <c r="B7572">
        <v>1</v>
      </c>
      <c r="C7572" t="s">
        <v>80</v>
      </c>
      <c r="D7572" t="s">
        <v>84</v>
      </c>
      <c r="E7572" t="s">
        <v>154</v>
      </c>
      <c r="F7572" t="s">
        <v>21532</v>
      </c>
      <c r="G7572" t="s">
        <v>2040</v>
      </c>
      <c r="H7572" t="s">
        <v>151</v>
      </c>
      <c r="I7572" t="s">
        <v>136</v>
      </c>
      <c r="J7572" t="s">
        <v>137</v>
      </c>
      <c r="K7572" t="s">
        <v>138</v>
      </c>
      <c r="L7572" t="s">
        <v>21533</v>
      </c>
      <c r="M7572" t="s">
        <v>21534</v>
      </c>
      <c r="N7572">
        <v>1.5052777770000001</v>
      </c>
      <c r="O7572">
        <v>0</v>
      </c>
      <c r="P7572">
        <v>782</v>
      </c>
      <c r="Q7572">
        <v>0</v>
      </c>
      <c r="R7572">
        <v>0</v>
      </c>
      <c r="S7572">
        <v>0</v>
      </c>
      <c r="T7572">
        <v>57</v>
      </c>
      <c r="U7572">
        <v>0</v>
      </c>
      <c r="V7572">
        <v>0</v>
      </c>
      <c r="W7572">
        <v>0</v>
      </c>
      <c r="X7572">
        <v>393.12928927893472</v>
      </c>
      <c r="Y7572">
        <v>0</v>
      </c>
      <c r="Z7572">
        <v>0</v>
      </c>
      <c r="AA7572">
        <v>0</v>
      </c>
      <c r="AB7572">
        <v>175.83137861048397</v>
      </c>
      <c r="AC7572">
        <v>0</v>
      </c>
      <c r="AD7572">
        <v>0</v>
      </c>
      <c r="AE7572">
        <v>568.96066788941869</v>
      </c>
    </row>
    <row r="7573" spans="1:31" x14ac:dyDescent="0.25">
      <c r="A7573">
        <v>2356557</v>
      </c>
      <c r="B7573">
        <v>1</v>
      </c>
      <c r="C7573" t="s">
        <v>80</v>
      </c>
      <c r="D7573" t="s">
        <v>84</v>
      </c>
      <c r="E7573" t="s">
        <v>148</v>
      </c>
      <c r="F7573" t="s">
        <v>21535</v>
      </c>
      <c r="G7573" t="s">
        <v>160</v>
      </c>
      <c r="H7573" t="s">
        <v>151</v>
      </c>
      <c r="I7573" t="s">
        <v>136</v>
      </c>
      <c r="J7573" t="s">
        <v>137</v>
      </c>
      <c r="K7573" t="s">
        <v>138</v>
      </c>
      <c r="L7573" t="s">
        <v>21536</v>
      </c>
      <c r="M7573" t="s">
        <v>21537</v>
      </c>
      <c r="N7573">
        <v>1.7475000000000001</v>
      </c>
      <c r="O7573">
        <v>0</v>
      </c>
      <c r="P7573">
        <v>4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1.9182171447062399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1.9182171447062399</v>
      </c>
    </row>
    <row r="7574" spans="1:31" x14ac:dyDescent="0.25">
      <c r="A7574">
        <v>2356202</v>
      </c>
      <c r="B7574">
        <v>1</v>
      </c>
      <c r="C7574" t="s">
        <v>80</v>
      </c>
      <c r="D7574" t="s">
        <v>94</v>
      </c>
      <c r="E7574" t="s">
        <v>148</v>
      </c>
      <c r="F7574" t="s">
        <v>21538</v>
      </c>
      <c r="G7574" t="s">
        <v>160</v>
      </c>
      <c r="H7574" t="s">
        <v>151</v>
      </c>
      <c r="I7574" t="s">
        <v>136</v>
      </c>
      <c r="J7574" t="s">
        <v>137</v>
      </c>
      <c r="K7574" t="s">
        <v>138</v>
      </c>
      <c r="L7574" t="s">
        <v>21539</v>
      </c>
      <c r="M7574" t="s">
        <v>21540</v>
      </c>
      <c r="N7574">
        <v>5.307222222</v>
      </c>
      <c r="O7574">
        <v>0</v>
      </c>
      <c r="P7574">
        <v>1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3.2616148231918354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3.2616148231918354</v>
      </c>
    </row>
    <row r="7575" spans="1:31" x14ac:dyDescent="0.25">
      <c r="A7575">
        <v>2356159</v>
      </c>
      <c r="B7575">
        <v>1</v>
      </c>
      <c r="C7575" t="s">
        <v>80</v>
      </c>
      <c r="D7575" t="s">
        <v>98</v>
      </c>
      <c r="E7575" t="s">
        <v>166</v>
      </c>
      <c r="F7575" t="s">
        <v>21541</v>
      </c>
      <c r="G7575" t="s">
        <v>328</v>
      </c>
      <c r="H7575" t="s">
        <v>135</v>
      </c>
      <c r="I7575" t="s">
        <v>136</v>
      </c>
      <c r="J7575" t="s">
        <v>137</v>
      </c>
      <c r="K7575" t="s">
        <v>138</v>
      </c>
      <c r="L7575" t="s">
        <v>21542</v>
      </c>
      <c r="M7575" t="s">
        <v>21543</v>
      </c>
      <c r="N7575">
        <v>1.0761111109999999</v>
      </c>
      <c r="O7575">
        <v>0</v>
      </c>
      <c r="P7575">
        <v>247</v>
      </c>
      <c r="Q7575">
        <v>2</v>
      </c>
      <c r="R7575">
        <v>505</v>
      </c>
      <c r="S7575">
        <v>2</v>
      </c>
      <c r="T7575">
        <v>187</v>
      </c>
      <c r="U7575">
        <v>2</v>
      </c>
      <c r="V7575">
        <v>0</v>
      </c>
      <c r="W7575">
        <v>0</v>
      </c>
      <c r="X7575">
        <v>106.29917740030844</v>
      </c>
      <c r="Y7575">
        <v>5.6572435718893761</v>
      </c>
      <c r="Z7575">
        <v>1176.1002408378599</v>
      </c>
      <c r="AA7575">
        <v>11.075438028137764</v>
      </c>
      <c r="AB7575">
        <v>555.60343916285376</v>
      </c>
      <c r="AC7575">
        <v>49.296348831796053</v>
      </c>
      <c r="AD7575">
        <v>0</v>
      </c>
      <c r="AE7575">
        <v>1904.0318878328453</v>
      </c>
    </row>
    <row r="7576" spans="1:31" x14ac:dyDescent="0.25">
      <c r="A7576">
        <v>2356102</v>
      </c>
      <c r="B7576">
        <v>1</v>
      </c>
      <c r="C7576" t="s">
        <v>80</v>
      </c>
      <c r="D7576" t="s">
        <v>93</v>
      </c>
      <c r="E7576" t="s">
        <v>148</v>
      </c>
      <c r="F7576" t="s">
        <v>21544</v>
      </c>
      <c r="G7576" t="s">
        <v>160</v>
      </c>
      <c r="H7576" t="s">
        <v>151</v>
      </c>
      <c r="I7576" t="s">
        <v>136</v>
      </c>
      <c r="J7576" t="s">
        <v>137</v>
      </c>
      <c r="K7576" t="s">
        <v>138</v>
      </c>
      <c r="L7576" t="s">
        <v>21545</v>
      </c>
      <c r="M7576" t="s">
        <v>21546</v>
      </c>
      <c r="N7576">
        <v>2.7111111110000001</v>
      </c>
      <c r="O7576">
        <v>0</v>
      </c>
      <c r="P7576">
        <v>1</v>
      </c>
      <c r="Q7576">
        <v>0</v>
      </c>
      <c r="R7576">
        <v>1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0.29308920798813753</v>
      </c>
      <c r="Y7576">
        <v>0</v>
      </c>
      <c r="Z7576">
        <v>28.835302951491542</v>
      </c>
      <c r="AA7576">
        <v>0</v>
      </c>
      <c r="AB7576">
        <v>0</v>
      </c>
      <c r="AC7576">
        <v>0</v>
      </c>
      <c r="AD7576">
        <v>0</v>
      </c>
      <c r="AE7576">
        <v>29.128392159479681</v>
      </c>
    </row>
    <row r="7577" spans="1:31" x14ac:dyDescent="0.25">
      <c r="A7577">
        <v>2356351</v>
      </c>
      <c r="B7577">
        <v>1</v>
      </c>
      <c r="C7577" t="s">
        <v>80</v>
      </c>
      <c r="D7577" t="s">
        <v>82</v>
      </c>
      <c r="E7577" t="s">
        <v>148</v>
      </c>
      <c r="F7577" t="s">
        <v>21547</v>
      </c>
      <c r="G7577" t="s">
        <v>150</v>
      </c>
      <c r="H7577" t="s">
        <v>151</v>
      </c>
      <c r="I7577" t="s">
        <v>136</v>
      </c>
      <c r="J7577" t="s">
        <v>137</v>
      </c>
      <c r="K7577" t="s">
        <v>138</v>
      </c>
      <c r="L7577" t="s">
        <v>21548</v>
      </c>
      <c r="M7577" t="s">
        <v>21549</v>
      </c>
      <c r="N7577">
        <v>2.161944444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25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71.081076076351778</v>
      </c>
      <c r="AC7577">
        <v>0</v>
      </c>
      <c r="AD7577">
        <v>0</v>
      </c>
      <c r="AE7577">
        <v>71.081076076351778</v>
      </c>
    </row>
    <row r="7578" spans="1:31" x14ac:dyDescent="0.25">
      <c r="A7578">
        <v>2356139</v>
      </c>
      <c r="B7578">
        <v>1</v>
      </c>
      <c r="C7578" t="s">
        <v>81</v>
      </c>
      <c r="D7578" t="s">
        <v>122</v>
      </c>
      <c r="E7578" t="s">
        <v>166</v>
      </c>
      <c r="F7578" t="s">
        <v>327</v>
      </c>
      <c r="G7578" t="s">
        <v>328</v>
      </c>
      <c r="H7578" t="s">
        <v>135</v>
      </c>
      <c r="I7578" t="s">
        <v>136</v>
      </c>
      <c r="J7578" t="s">
        <v>137</v>
      </c>
      <c r="K7578" t="s">
        <v>245</v>
      </c>
      <c r="L7578" t="s">
        <v>21550</v>
      </c>
      <c r="M7578" t="s">
        <v>21551</v>
      </c>
      <c r="N7578">
        <v>6.6944444000000006E-2</v>
      </c>
      <c r="O7578">
        <v>1</v>
      </c>
      <c r="P7578">
        <v>5796</v>
      </c>
      <c r="Q7578">
        <v>0</v>
      </c>
      <c r="R7578">
        <v>12</v>
      </c>
      <c r="S7578">
        <v>17</v>
      </c>
      <c r="T7578">
        <v>1084</v>
      </c>
      <c r="U7578">
        <v>9</v>
      </c>
      <c r="V7578">
        <v>1</v>
      </c>
      <c r="W7578">
        <v>3.4740552101671672E-2</v>
      </c>
      <c r="X7578">
        <v>74.344640897762801</v>
      </c>
      <c r="Y7578">
        <v>0</v>
      </c>
      <c r="Z7578">
        <v>0.15063601770930282</v>
      </c>
      <c r="AA7578">
        <v>6.0766836437470415</v>
      </c>
      <c r="AB7578">
        <v>46.87675854692769</v>
      </c>
      <c r="AC7578">
        <v>325.25401959285438</v>
      </c>
      <c r="AD7578">
        <v>0.1537814085197875</v>
      </c>
      <c r="AE7578">
        <v>452.89126065962262</v>
      </c>
    </row>
    <row r="7579" spans="1:31" x14ac:dyDescent="0.25">
      <c r="A7579">
        <v>2356388</v>
      </c>
      <c r="B7579">
        <v>1</v>
      </c>
      <c r="C7579" t="s">
        <v>80</v>
      </c>
      <c r="D7579" t="s">
        <v>88</v>
      </c>
      <c r="E7579" t="s">
        <v>320</v>
      </c>
      <c r="F7579" t="s">
        <v>21552</v>
      </c>
      <c r="G7579" t="s">
        <v>1116</v>
      </c>
      <c r="H7579" t="s">
        <v>135</v>
      </c>
      <c r="I7579" t="s">
        <v>136</v>
      </c>
      <c r="J7579" t="s">
        <v>137</v>
      </c>
      <c r="K7579" t="s">
        <v>138</v>
      </c>
      <c r="L7579" t="s">
        <v>21553</v>
      </c>
      <c r="M7579" t="s">
        <v>18701</v>
      </c>
      <c r="N7579">
        <v>0.86333333300000004</v>
      </c>
      <c r="O7579">
        <v>0</v>
      </c>
      <c r="P7579">
        <v>0</v>
      </c>
      <c r="Q7579">
        <v>0</v>
      </c>
      <c r="R7579">
        <v>0</v>
      </c>
      <c r="S7579">
        <v>2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4.5891255476113493</v>
      </c>
      <c r="AB7579">
        <v>0</v>
      </c>
      <c r="AC7579">
        <v>0</v>
      </c>
      <c r="AD7579">
        <v>0</v>
      </c>
      <c r="AE7579">
        <v>4.5891255476113493</v>
      </c>
    </row>
    <row r="7580" spans="1:31" x14ac:dyDescent="0.25">
      <c r="A7580">
        <v>2356537</v>
      </c>
      <c r="B7580">
        <v>1</v>
      </c>
      <c r="C7580" t="s">
        <v>80</v>
      </c>
      <c r="D7580" t="s">
        <v>107</v>
      </c>
      <c r="E7580" t="s">
        <v>132</v>
      </c>
      <c r="F7580" t="s">
        <v>21554</v>
      </c>
      <c r="G7580" t="s">
        <v>134</v>
      </c>
      <c r="H7580" t="s">
        <v>135</v>
      </c>
      <c r="I7580" t="s">
        <v>136</v>
      </c>
      <c r="J7580" t="s">
        <v>137</v>
      </c>
      <c r="K7580" t="s">
        <v>138</v>
      </c>
      <c r="L7580" t="s">
        <v>21555</v>
      </c>
      <c r="M7580" t="s">
        <v>21556</v>
      </c>
      <c r="N7580">
        <v>1.575</v>
      </c>
      <c r="O7580">
        <v>0</v>
      </c>
      <c r="P7580">
        <v>95</v>
      </c>
      <c r="Q7580">
        <v>0</v>
      </c>
      <c r="R7580">
        <v>0</v>
      </c>
      <c r="S7580">
        <v>0</v>
      </c>
      <c r="T7580">
        <v>6</v>
      </c>
      <c r="U7580">
        <v>0</v>
      </c>
      <c r="V7580">
        <v>0</v>
      </c>
      <c r="W7580">
        <v>0</v>
      </c>
      <c r="X7580">
        <v>37.207351961871325</v>
      </c>
      <c r="Y7580">
        <v>0</v>
      </c>
      <c r="Z7580">
        <v>0</v>
      </c>
      <c r="AA7580">
        <v>0</v>
      </c>
      <c r="AB7580">
        <v>12.992293550273974</v>
      </c>
      <c r="AC7580">
        <v>0</v>
      </c>
      <c r="AD7580">
        <v>0</v>
      </c>
      <c r="AE7580">
        <v>50.199645512145295</v>
      </c>
    </row>
    <row r="7581" spans="1:31" x14ac:dyDescent="0.25">
      <c r="A7581">
        <v>2356357</v>
      </c>
      <c r="B7581">
        <v>1</v>
      </c>
      <c r="C7581" t="s">
        <v>80</v>
      </c>
      <c r="D7581" t="s">
        <v>88</v>
      </c>
      <c r="E7581" t="s">
        <v>132</v>
      </c>
      <c r="F7581" t="s">
        <v>18532</v>
      </c>
      <c r="G7581" t="s">
        <v>244</v>
      </c>
      <c r="H7581" t="s">
        <v>135</v>
      </c>
      <c r="I7581" t="s">
        <v>136</v>
      </c>
      <c r="J7581" t="s">
        <v>137</v>
      </c>
      <c r="K7581" t="s">
        <v>245</v>
      </c>
      <c r="L7581" t="s">
        <v>18558</v>
      </c>
      <c r="M7581" t="s">
        <v>21557</v>
      </c>
      <c r="N7581">
        <v>3.1575000000000002</v>
      </c>
      <c r="O7581">
        <v>0</v>
      </c>
      <c r="P7581">
        <v>800</v>
      </c>
      <c r="Q7581">
        <v>0</v>
      </c>
      <c r="R7581">
        <v>0</v>
      </c>
      <c r="S7581">
        <v>0</v>
      </c>
      <c r="T7581">
        <v>85</v>
      </c>
      <c r="U7581">
        <v>0</v>
      </c>
      <c r="V7581">
        <v>0</v>
      </c>
      <c r="W7581">
        <v>0</v>
      </c>
      <c r="X7581">
        <v>1100.1491409390821</v>
      </c>
      <c r="Y7581">
        <v>0</v>
      </c>
      <c r="Z7581">
        <v>0</v>
      </c>
      <c r="AA7581">
        <v>0</v>
      </c>
      <c r="AB7581">
        <v>363.72468565500503</v>
      </c>
      <c r="AC7581">
        <v>0</v>
      </c>
      <c r="AD7581">
        <v>0</v>
      </c>
      <c r="AE7581">
        <v>1463.8738265940872</v>
      </c>
    </row>
    <row r="7582" spans="1:31" x14ac:dyDescent="0.25">
      <c r="A7582">
        <v>2356334</v>
      </c>
      <c r="B7582">
        <v>1</v>
      </c>
      <c r="C7582" t="s">
        <v>80</v>
      </c>
      <c r="D7582" t="s">
        <v>83</v>
      </c>
      <c r="E7582" t="s">
        <v>225</v>
      </c>
      <c r="F7582" t="s">
        <v>21558</v>
      </c>
      <c r="G7582" t="s">
        <v>502</v>
      </c>
      <c r="H7582" t="s">
        <v>151</v>
      </c>
      <c r="I7582" t="s">
        <v>136</v>
      </c>
      <c r="J7582" t="s">
        <v>137</v>
      </c>
      <c r="K7582" t="s">
        <v>138</v>
      </c>
      <c r="L7582" t="s">
        <v>21559</v>
      </c>
      <c r="M7582" t="s">
        <v>21560</v>
      </c>
      <c r="N7582">
        <v>2.9933333329999998</v>
      </c>
      <c r="O7582">
        <v>0</v>
      </c>
      <c r="P7582">
        <v>221</v>
      </c>
      <c r="Q7582">
        <v>0</v>
      </c>
      <c r="R7582">
        <v>0</v>
      </c>
      <c r="S7582">
        <v>0</v>
      </c>
      <c r="T7582">
        <v>9</v>
      </c>
      <c r="U7582">
        <v>0</v>
      </c>
      <c r="V7582">
        <v>0</v>
      </c>
      <c r="W7582">
        <v>0</v>
      </c>
      <c r="X7582">
        <v>216.53532618356849</v>
      </c>
      <c r="Y7582">
        <v>0</v>
      </c>
      <c r="Z7582">
        <v>0</v>
      </c>
      <c r="AA7582">
        <v>0</v>
      </c>
      <c r="AB7582">
        <v>17.120097895175498</v>
      </c>
      <c r="AC7582">
        <v>0</v>
      </c>
      <c r="AD7582">
        <v>0</v>
      </c>
      <c r="AE7582">
        <v>233.65542407874398</v>
      </c>
    </row>
    <row r="7583" spans="1:31" x14ac:dyDescent="0.25">
      <c r="A7583">
        <v>2356165</v>
      </c>
      <c r="B7583">
        <v>1</v>
      </c>
      <c r="C7583" t="s">
        <v>81</v>
      </c>
      <c r="D7583" t="s">
        <v>126</v>
      </c>
      <c r="E7583" t="s">
        <v>132</v>
      </c>
      <c r="F7583" t="s">
        <v>21561</v>
      </c>
      <c r="G7583" t="s">
        <v>244</v>
      </c>
      <c r="H7583" t="s">
        <v>135</v>
      </c>
      <c r="I7583" t="s">
        <v>136</v>
      </c>
      <c r="J7583" t="s">
        <v>137</v>
      </c>
      <c r="K7583" t="s">
        <v>245</v>
      </c>
      <c r="L7583" t="s">
        <v>21562</v>
      </c>
      <c r="M7583" t="s">
        <v>21563</v>
      </c>
      <c r="N7583">
        <v>1.536944444</v>
      </c>
      <c r="O7583">
        <v>0</v>
      </c>
      <c r="P7583">
        <v>588</v>
      </c>
      <c r="Q7583">
        <v>3</v>
      </c>
      <c r="R7583">
        <v>103</v>
      </c>
      <c r="S7583">
        <v>1</v>
      </c>
      <c r="T7583">
        <v>52</v>
      </c>
      <c r="U7583">
        <v>0</v>
      </c>
      <c r="V7583">
        <v>0</v>
      </c>
      <c r="W7583">
        <v>0</v>
      </c>
      <c r="X7583">
        <v>156.87062210593413</v>
      </c>
      <c r="Y7583">
        <v>54.609670139238325</v>
      </c>
      <c r="Z7583">
        <v>219.38562407461305</v>
      </c>
      <c r="AA7583">
        <v>3.4577832600940277</v>
      </c>
      <c r="AB7583">
        <v>161.45188580816864</v>
      </c>
      <c r="AC7583">
        <v>0</v>
      </c>
      <c r="AD7583">
        <v>0</v>
      </c>
      <c r="AE7583">
        <v>595.77558538804806</v>
      </c>
    </row>
    <row r="7584" spans="1:31" x14ac:dyDescent="0.25">
      <c r="A7584">
        <v>2356188</v>
      </c>
      <c r="B7584">
        <v>1</v>
      </c>
      <c r="C7584" t="s">
        <v>81</v>
      </c>
      <c r="D7584" t="s">
        <v>118</v>
      </c>
      <c r="E7584" t="s">
        <v>132</v>
      </c>
      <c r="F7584" t="s">
        <v>21564</v>
      </c>
      <c r="G7584" t="s">
        <v>2141</v>
      </c>
      <c r="H7584" t="s">
        <v>135</v>
      </c>
      <c r="I7584" t="s">
        <v>136</v>
      </c>
      <c r="J7584" t="s">
        <v>137</v>
      </c>
      <c r="K7584" t="s">
        <v>138</v>
      </c>
      <c r="L7584" t="s">
        <v>21565</v>
      </c>
      <c r="M7584" t="s">
        <v>21566</v>
      </c>
      <c r="N7584">
        <v>0.584166666</v>
      </c>
      <c r="O7584">
        <v>0</v>
      </c>
      <c r="P7584">
        <v>0</v>
      </c>
      <c r="Q7584">
        <v>0</v>
      </c>
      <c r="R7584">
        <v>0</v>
      </c>
      <c r="S7584">
        <v>1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0.91104196997175024</v>
      </c>
      <c r="AB7584">
        <v>0</v>
      </c>
      <c r="AC7584">
        <v>0</v>
      </c>
      <c r="AD7584">
        <v>0</v>
      </c>
      <c r="AE7584">
        <v>0.91104196997175024</v>
      </c>
    </row>
    <row r="7585" spans="1:31" x14ac:dyDescent="0.25">
      <c r="A7585">
        <v>2356211</v>
      </c>
      <c r="B7585">
        <v>1</v>
      </c>
      <c r="C7585" t="s">
        <v>80</v>
      </c>
      <c r="D7585" t="s">
        <v>96</v>
      </c>
      <c r="E7585" t="s">
        <v>154</v>
      </c>
      <c r="F7585" t="s">
        <v>21567</v>
      </c>
      <c r="G7585" t="s">
        <v>252</v>
      </c>
      <c r="H7585" t="s">
        <v>151</v>
      </c>
      <c r="I7585" t="s">
        <v>136</v>
      </c>
      <c r="J7585" t="s">
        <v>137</v>
      </c>
      <c r="K7585" t="s">
        <v>245</v>
      </c>
      <c r="L7585" t="s">
        <v>21568</v>
      </c>
      <c r="M7585" t="s">
        <v>21569</v>
      </c>
      <c r="N7585">
        <v>1.7991666660000001</v>
      </c>
      <c r="O7585">
        <v>0</v>
      </c>
      <c r="P7585">
        <v>166</v>
      </c>
      <c r="Q7585">
        <v>0</v>
      </c>
      <c r="R7585">
        <v>1</v>
      </c>
      <c r="S7585">
        <v>0</v>
      </c>
      <c r="T7585">
        <v>9</v>
      </c>
      <c r="U7585">
        <v>0</v>
      </c>
      <c r="V7585">
        <v>0</v>
      </c>
      <c r="W7585">
        <v>0</v>
      </c>
      <c r="X7585">
        <v>195.85370064515982</v>
      </c>
      <c r="Y7585">
        <v>0</v>
      </c>
      <c r="Z7585">
        <v>0</v>
      </c>
      <c r="AA7585">
        <v>0</v>
      </c>
      <c r="AB7585">
        <v>11.043888880490613</v>
      </c>
      <c r="AC7585">
        <v>0</v>
      </c>
      <c r="AD7585">
        <v>0</v>
      </c>
      <c r="AE7585">
        <v>206.89758952565043</v>
      </c>
    </row>
    <row r="7586" spans="1:31" x14ac:dyDescent="0.25">
      <c r="A7586">
        <v>2356234</v>
      </c>
      <c r="B7586">
        <v>1</v>
      </c>
      <c r="C7586" t="s">
        <v>81</v>
      </c>
      <c r="D7586" t="s">
        <v>128</v>
      </c>
      <c r="E7586" t="s">
        <v>171</v>
      </c>
      <c r="F7586" t="s">
        <v>21570</v>
      </c>
      <c r="G7586" t="s">
        <v>168</v>
      </c>
      <c r="H7586" t="s">
        <v>135</v>
      </c>
      <c r="I7586" t="s">
        <v>136</v>
      </c>
      <c r="J7586" t="s">
        <v>137</v>
      </c>
      <c r="K7586" t="s">
        <v>138</v>
      </c>
      <c r="L7586" t="s">
        <v>21571</v>
      </c>
      <c r="M7586" t="s">
        <v>21572</v>
      </c>
      <c r="N7586">
        <v>2.986111111</v>
      </c>
      <c r="O7586">
        <v>0</v>
      </c>
      <c r="P7586">
        <v>43</v>
      </c>
      <c r="Q7586">
        <v>0</v>
      </c>
      <c r="R7586">
        <v>1</v>
      </c>
      <c r="S7586">
        <v>0</v>
      </c>
      <c r="T7586">
        <v>5</v>
      </c>
      <c r="U7586">
        <v>0</v>
      </c>
      <c r="V7586">
        <v>0</v>
      </c>
      <c r="W7586">
        <v>0</v>
      </c>
      <c r="X7586">
        <v>21.12178222304231</v>
      </c>
      <c r="Y7586">
        <v>0</v>
      </c>
      <c r="Z7586">
        <v>2.1112198298619167</v>
      </c>
      <c r="AA7586">
        <v>0</v>
      </c>
      <c r="AB7586">
        <v>15.314762367305001</v>
      </c>
      <c r="AC7586">
        <v>0</v>
      </c>
      <c r="AD7586">
        <v>0</v>
      </c>
      <c r="AE7586">
        <v>38.547764420209226</v>
      </c>
    </row>
    <row r="7587" spans="1:31" x14ac:dyDescent="0.25">
      <c r="A7587">
        <v>2355054</v>
      </c>
      <c r="B7587">
        <v>1</v>
      </c>
      <c r="C7587" t="s">
        <v>80</v>
      </c>
      <c r="D7587" t="s">
        <v>108</v>
      </c>
      <c r="E7587" t="s">
        <v>171</v>
      </c>
      <c r="F7587" t="s">
        <v>20773</v>
      </c>
      <c r="G7587" t="s">
        <v>168</v>
      </c>
      <c r="H7587" t="s">
        <v>135</v>
      </c>
      <c r="I7587" t="s">
        <v>136</v>
      </c>
      <c r="J7587" t="s">
        <v>137</v>
      </c>
      <c r="K7587" t="s">
        <v>138</v>
      </c>
      <c r="L7587" t="s">
        <v>21573</v>
      </c>
      <c r="M7587" t="s">
        <v>21574</v>
      </c>
      <c r="N7587">
        <v>0.114722222</v>
      </c>
      <c r="O7587">
        <v>0</v>
      </c>
      <c r="P7587">
        <v>3251</v>
      </c>
      <c r="Q7587">
        <v>2</v>
      </c>
      <c r="R7587">
        <v>719</v>
      </c>
      <c r="S7587">
        <v>24</v>
      </c>
      <c r="T7587">
        <v>539</v>
      </c>
      <c r="U7587">
        <v>0</v>
      </c>
      <c r="V7587">
        <v>0</v>
      </c>
      <c r="W7587">
        <v>0</v>
      </c>
      <c r="X7587">
        <v>77.829108272232446</v>
      </c>
      <c r="Y7587">
        <v>8.9098667098218698</v>
      </c>
      <c r="Z7587">
        <v>167.4212842448521</v>
      </c>
      <c r="AA7587">
        <v>18.788600818488128</v>
      </c>
      <c r="AB7587">
        <v>68.445040315457717</v>
      </c>
      <c r="AC7587">
        <v>0</v>
      </c>
      <c r="AD7587">
        <v>0</v>
      </c>
      <c r="AE7587">
        <v>341.39390036085229</v>
      </c>
    </row>
    <row r="7588" spans="1:31" x14ac:dyDescent="0.25">
      <c r="A7588">
        <v>2354977</v>
      </c>
      <c r="B7588">
        <v>1</v>
      </c>
      <c r="C7588" t="s">
        <v>81</v>
      </c>
      <c r="D7588" t="s">
        <v>120</v>
      </c>
      <c r="E7588" t="s">
        <v>148</v>
      </c>
      <c r="F7588" t="s">
        <v>21575</v>
      </c>
      <c r="G7588" t="s">
        <v>160</v>
      </c>
      <c r="H7588" t="s">
        <v>151</v>
      </c>
      <c r="I7588" t="s">
        <v>136</v>
      </c>
      <c r="J7588" t="s">
        <v>137</v>
      </c>
      <c r="K7588" t="s">
        <v>138</v>
      </c>
      <c r="L7588" t="s">
        <v>21576</v>
      </c>
      <c r="M7588" t="s">
        <v>21577</v>
      </c>
      <c r="N7588">
        <v>1.4272222219999999</v>
      </c>
      <c r="O7588">
        <v>0</v>
      </c>
      <c r="P7588">
        <v>10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3.9191432680376881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3.9191432680376881</v>
      </c>
    </row>
    <row r="7589" spans="1:31" x14ac:dyDescent="0.25">
      <c r="A7589">
        <v>2354536</v>
      </c>
      <c r="B7589">
        <v>1</v>
      </c>
      <c r="C7589" t="s">
        <v>80</v>
      </c>
      <c r="D7589" t="s">
        <v>93</v>
      </c>
      <c r="E7589" t="s">
        <v>148</v>
      </c>
      <c r="F7589" t="s">
        <v>21578</v>
      </c>
      <c r="G7589" t="s">
        <v>160</v>
      </c>
      <c r="H7589" t="s">
        <v>151</v>
      </c>
      <c r="I7589" t="s">
        <v>136</v>
      </c>
      <c r="J7589" t="s">
        <v>137</v>
      </c>
      <c r="K7589" t="s">
        <v>138</v>
      </c>
      <c r="L7589" t="s">
        <v>21579</v>
      </c>
      <c r="M7589" t="s">
        <v>21580</v>
      </c>
      <c r="N7589">
        <v>1.3025</v>
      </c>
      <c r="O7589">
        <v>0</v>
      </c>
      <c r="P7589">
        <v>0</v>
      </c>
      <c r="Q7589">
        <v>0</v>
      </c>
      <c r="R7589">
        <v>2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2.4019496776739002</v>
      </c>
      <c r="AA7589">
        <v>0</v>
      </c>
      <c r="AB7589">
        <v>0</v>
      </c>
      <c r="AC7589">
        <v>0</v>
      </c>
      <c r="AD7589">
        <v>0</v>
      </c>
      <c r="AE7589">
        <v>2.4019496776739002</v>
      </c>
    </row>
    <row r="7590" spans="1:31" x14ac:dyDescent="0.25">
      <c r="A7590">
        <v>2354785</v>
      </c>
      <c r="B7590">
        <v>1</v>
      </c>
      <c r="C7590" t="s">
        <v>81</v>
      </c>
      <c r="D7590" t="s">
        <v>127</v>
      </c>
      <c r="E7590" t="s">
        <v>148</v>
      </c>
      <c r="F7590" t="s">
        <v>21581</v>
      </c>
      <c r="G7590" t="s">
        <v>150</v>
      </c>
      <c r="H7590" t="s">
        <v>151</v>
      </c>
      <c r="I7590" t="s">
        <v>136</v>
      </c>
      <c r="J7590" t="s">
        <v>137</v>
      </c>
      <c r="K7590" t="s">
        <v>138</v>
      </c>
      <c r="L7590" t="s">
        <v>21582</v>
      </c>
      <c r="M7590" t="s">
        <v>21583</v>
      </c>
      <c r="N7590">
        <v>1.0733333329999999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1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5.8156647831464167E-2</v>
      </c>
      <c r="AC7590">
        <v>0</v>
      </c>
      <c r="AD7590">
        <v>0</v>
      </c>
      <c r="AE7590">
        <v>5.8156647831464167E-2</v>
      </c>
    </row>
    <row r="7591" spans="1:31" x14ac:dyDescent="0.25">
      <c r="A7591">
        <v>2354599</v>
      </c>
      <c r="B7591">
        <v>1</v>
      </c>
      <c r="C7591" t="s">
        <v>80</v>
      </c>
      <c r="D7591" t="s">
        <v>99</v>
      </c>
      <c r="E7591" t="s">
        <v>148</v>
      </c>
      <c r="F7591" t="s">
        <v>21584</v>
      </c>
      <c r="G7591" t="s">
        <v>160</v>
      </c>
      <c r="H7591" t="s">
        <v>151</v>
      </c>
      <c r="I7591" t="s">
        <v>136</v>
      </c>
      <c r="J7591" t="s">
        <v>137</v>
      </c>
      <c r="K7591" t="s">
        <v>138</v>
      </c>
      <c r="L7591" t="s">
        <v>21585</v>
      </c>
      <c r="M7591" t="s">
        <v>21586</v>
      </c>
      <c r="N7591">
        <v>0.97722222199999997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1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1.8979810600950002</v>
      </c>
      <c r="AC7591">
        <v>0</v>
      </c>
      <c r="AD7591">
        <v>0</v>
      </c>
      <c r="AE7591">
        <v>1.8979810600950002</v>
      </c>
    </row>
    <row r="7592" spans="1:31" x14ac:dyDescent="0.25">
      <c r="A7592">
        <v>2354645</v>
      </c>
      <c r="B7592">
        <v>1</v>
      </c>
      <c r="C7592" t="s">
        <v>81</v>
      </c>
      <c r="D7592" t="s">
        <v>112</v>
      </c>
      <c r="E7592" t="s">
        <v>132</v>
      </c>
      <c r="F7592" t="s">
        <v>21587</v>
      </c>
      <c r="G7592" t="s">
        <v>8975</v>
      </c>
      <c r="H7592" t="s">
        <v>135</v>
      </c>
      <c r="I7592" t="s">
        <v>136</v>
      </c>
      <c r="J7592" t="s">
        <v>137</v>
      </c>
      <c r="K7592" t="s">
        <v>245</v>
      </c>
      <c r="L7592" t="s">
        <v>21588</v>
      </c>
      <c r="M7592" t="s">
        <v>21589</v>
      </c>
      <c r="N7592">
        <v>1.7127777769999999</v>
      </c>
      <c r="O7592">
        <v>0</v>
      </c>
      <c r="P7592">
        <v>131</v>
      </c>
      <c r="Q7592">
        <v>4</v>
      </c>
      <c r="R7592">
        <v>142</v>
      </c>
      <c r="S7592">
        <v>2</v>
      </c>
      <c r="T7592">
        <v>13</v>
      </c>
      <c r="U7592">
        <v>0</v>
      </c>
      <c r="V7592">
        <v>0</v>
      </c>
      <c r="W7592">
        <v>0</v>
      </c>
      <c r="X7592">
        <v>43.640996731997127</v>
      </c>
      <c r="Y7592">
        <v>62.235208588184776</v>
      </c>
      <c r="Z7592">
        <v>235.91286081693735</v>
      </c>
      <c r="AA7592">
        <v>26.710184295562229</v>
      </c>
      <c r="AB7592">
        <v>51.997828652948186</v>
      </c>
      <c r="AC7592">
        <v>0</v>
      </c>
      <c r="AD7592">
        <v>0</v>
      </c>
      <c r="AE7592">
        <v>420.49707908562959</v>
      </c>
    </row>
    <row r="7593" spans="1:31" x14ac:dyDescent="0.25">
      <c r="A7593">
        <v>2354745</v>
      </c>
      <c r="B7593">
        <v>1</v>
      </c>
      <c r="C7593" t="s">
        <v>80</v>
      </c>
      <c r="D7593" t="s">
        <v>93</v>
      </c>
      <c r="E7593" t="s">
        <v>166</v>
      </c>
      <c r="F7593" t="s">
        <v>822</v>
      </c>
      <c r="G7593" t="s">
        <v>244</v>
      </c>
      <c r="H7593" t="s">
        <v>135</v>
      </c>
      <c r="I7593" t="s">
        <v>136</v>
      </c>
      <c r="J7593" t="s">
        <v>137</v>
      </c>
      <c r="K7593" t="s">
        <v>245</v>
      </c>
      <c r="L7593" t="s">
        <v>21590</v>
      </c>
      <c r="M7593" t="s">
        <v>21591</v>
      </c>
      <c r="N7593">
        <v>2.5991666659999999</v>
      </c>
      <c r="O7593">
        <v>3</v>
      </c>
      <c r="P7593">
        <v>13</v>
      </c>
      <c r="Q7593">
        <v>40</v>
      </c>
      <c r="R7593">
        <v>185</v>
      </c>
      <c r="S7593">
        <v>12</v>
      </c>
      <c r="T7593">
        <v>48</v>
      </c>
      <c r="U7593">
        <v>0</v>
      </c>
      <c r="V7593">
        <v>0</v>
      </c>
      <c r="W7593">
        <v>29.577755811694221</v>
      </c>
      <c r="X7593">
        <v>27.899570496243548</v>
      </c>
      <c r="Y7593">
        <v>895.88838204270814</v>
      </c>
      <c r="Z7593">
        <v>3266.3944189146682</v>
      </c>
      <c r="AA7593">
        <v>145.97618173292946</v>
      </c>
      <c r="AB7593">
        <v>445.98921756188702</v>
      </c>
      <c r="AC7593">
        <v>0</v>
      </c>
      <c r="AD7593">
        <v>0</v>
      </c>
      <c r="AE7593">
        <v>4811.7255265601298</v>
      </c>
    </row>
    <row r="7594" spans="1:31" x14ac:dyDescent="0.25">
      <c r="A7594">
        <v>2354682</v>
      </c>
      <c r="B7594">
        <v>1</v>
      </c>
      <c r="C7594" t="s">
        <v>80</v>
      </c>
      <c r="D7594" t="s">
        <v>97</v>
      </c>
      <c r="E7594" t="s">
        <v>148</v>
      </c>
      <c r="F7594" t="s">
        <v>21592</v>
      </c>
      <c r="G7594" t="s">
        <v>160</v>
      </c>
      <c r="H7594" t="s">
        <v>151</v>
      </c>
      <c r="I7594" t="s">
        <v>136</v>
      </c>
      <c r="J7594" t="s">
        <v>137</v>
      </c>
      <c r="K7594" t="s">
        <v>138</v>
      </c>
      <c r="L7594" t="s">
        <v>21593</v>
      </c>
      <c r="M7594" t="s">
        <v>21594</v>
      </c>
      <c r="N7594">
        <v>1.2336111110000001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1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2.9477702660635274</v>
      </c>
      <c r="AC7594">
        <v>0</v>
      </c>
      <c r="AD7594">
        <v>0</v>
      </c>
      <c r="AE7594">
        <v>2.9477702660635274</v>
      </c>
    </row>
    <row r="7595" spans="1:31" x14ac:dyDescent="0.25">
      <c r="A7595">
        <v>2354539</v>
      </c>
      <c r="B7595">
        <v>1</v>
      </c>
      <c r="C7595" t="s">
        <v>80</v>
      </c>
      <c r="D7595" t="s">
        <v>109</v>
      </c>
      <c r="E7595" t="s">
        <v>166</v>
      </c>
      <c r="F7595" t="s">
        <v>21595</v>
      </c>
      <c r="G7595" t="s">
        <v>168</v>
      </c>
      <c r="H7595" t="s">
        <v>135</v>
      </c>
      <c r="I7595" t="s">
        <v>136</v>
      </c>
      <c r="J7595" t="s">
        <v>137</v>
      </c>
      <c r="K7595" t="s">
        <v>138</v>
      </c>
      <c r="L7595" t="s">
        <v>21596</v>
      </c>
      <c r="M7595" t="s">
        <v>21597</v>
      </c>
      <c r="N7595">
        <v>0.40527777700000001</v>
      </c>
      <c r="O7595">
        <v>0</v>
      </c>
      <c r="P7595">
        <v>707</v>
      </c>
      <c r="Q7595">
        <v>1</v>
      </c>
      <c r="R7595">
        <v>129</v>
      </c>
      <c r="S7595">
        <v>9</v>
      </c>
      <c r="T7595">
        <v>163</v>
      </c>
      <c r="U7595">
        <v>0</v>
      </c>
      <c r="V7595">
        <v>0</v>
      </c>
      <c r="W7595">
        <v>0</v>
      </c>
      <c r="X7595">
        <v>54.621130236729172</v>
      </c>
      <c r="Y7595">
        <v>0</v>
      </c>
      <c r="Z7595">
        <v>124.33709180818369</v>
      </c>
      <c r="AA7595">
        <v>18.385920757664664</v>
      </c>
      <c r="AB7595">
        <v>62.378520398107838</v>
      </c>
      <c r="AC7595">
        <v>0</v>
      </c>
      <c r="AD7595">
        <v>0</v>
      </c>
      <c r="AE7595">
        <v>259.72266320068536</v>
      </c>
    </row>
    <row r="7596" spans="1:31" x14ac:dyDescent="0.25">
      <c r="A7596">
        <v>2354805</v>
      </c>
      <c r="B7596">
        <v>1</v>
      </c>
      <c r="C7596" t="s">
        <v>81</v>
      </c>
      <c r="D7596" t="s">
        <v>119</v>
      </c>
      <c r="E7596" t="s">
        <v>171</v>
      </c>
      <c r="F7596" t="s">
        <v>21598</v>
      </c>
      <c r="G7596" t="s">
        <v>134</v>
      </c>
      <c r="H7596" t="s">
        <v>135</v>
      </c>
      <c r="I7596" t="s">
        <v>136</v>
      </c>
      <c r="J7596" t="s">
        <v>137</v>
      </c>
      <c r="K7596" t="s">
        <v>138</v>
      </c>
      <c r="L7596" t="s">
        <v>21599</v>
      </c>
      <c r="M7596" t="s">
        <v>21600</v>
      </c>
      <c r="N7596">
        <v>1.231666666</v>
      </c>
      <c r="O7596">
        <v>1</v>
      </c>
      <c r="P7596">
        <v>37</v>
      </c>
      <c r="Q7596">
        <v>32</v>
      </c>
      <c r="R7596">
        <v>28</v>
      </c>
      <c r="S7596">
        <v>1</v>
      </c>
      <c r="T7596">
        <v>3</v>
      </c>
      <c r="U7596">
        <v>0</v>
      </c>
      <c r="V7596">
        <v>0</v>
      </c>
      <c r="W7596">
        <v>8.8653861518905835E-2</v>
      </c>
      <c r="X7596">
        <v>4.8042203622754878</v>
      </c>
      <c r="Y7596">
        <v>484.60856557343647</v>
      </c>
      <c r="Z7596">
        <v>234.67145471312202</v>
      </c>
      <c r="AA7596">
        <v>11.58362995073885</v>
      </c>
      <c r="AB7596">
        <v>5.8478146611725332</v>
      </c>
      <c r="AC7596">
        <v>0</v>
      </c>
      <c r="AD7596">
        <v>0</v>
      </c>
      <c r="AE7596">
        <v>741.60433912226426</v>
      </c>
    </row>
    <row r="7597" spans="1:31" x14ac:dyDescent="0.25">
      <c r="A7597">
        <v>2354831</v>
      </c>
      <c r="B7597">
        <v>1</v>
      </c>
      <c r="C7597" t="s">
        <v>80</v>
      </c>
      <c r="D7597" t="s">
        <v>101</v>
      </c>
      <c r="E7597" t="s">
        <v>225</v>
      </c>
      <c r="F7597" t="s">
        <v>16468</v>
      </c>
      <c r="G7597" t="s">
        <v>156</v>
      </c>
      <c r="H7597" t="s">
        <v>151</v>
      </c>
      <c r="I7597" t="s">
        <v>136</v>
      </c>
      <c r="J7597" t="s">
        <v>137</v>
      </c>
      <c r="K7597" t="s">
        <v>138</v>
      </c>
      <c r="L7597" t="s">
        <v>21601</v>
      </c>
      <c r="M7597" t="s">
        <v>21602</v>
      </c>
      <c r="N7597">
        <v>0.64138888800000005</v>
      </c>
      <c r="O7597">
        <v>0</v>
      </c>
      <c r="P7597">
        <v>146</v>
      </c>
      <c r="Q7597">
        <v>0</v>
      </c>
      <c r="R7597">
        <v>0</v>
      </c>
      <c r="S7597">
        <v>0</v>
      </c>
      <c r="T7597">
        <v>1</v>
      </c>
      <c r="U7597">
        <v>0</v>
      </c>
      <c r="V7597">
        <v>0</v>
      </c>
      <c r="W7597">
        <v>0</v>
      </c>
      <c r="X7597">
        <v>28.696412957728288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28.696412957728288</v>
      </c>
    </row>
    <row r="7598" spans="1:31" x14ac:dyDescent="0.25">
      <c r="A7598">
        <v>2354619</v>
      </c>
      <c r="B7598">
        <v>1</v>
      </c>
      <c r="C7598" t="s">
        <v>81</v>
      </c>
      <c r="D7598" t="s">
        <v>115</v>
      </c>
      <c r="E7598" t="s">
        <v>171</v>
      </c>
      <c r="F7598" t="s">
        <v>11586</v>
      </c>
      <c r="G7598" t="s">
        <v>244</v>
      </c>
      <c r="H7598" t="s">
        <v>135</v>
      </c>
      <c r="I7598" t="s">
        <v>136</v>
      </c>
      <c r="J7598" t="s">
        <v>137</v>
      </c>
      <c r="K7598" t="s">
        <v>245</v>
      </c>
      <c r="L7598" t="s">
        <v>21603</v>
      </c>
      <c r="M7598" t="s">
        <v>21604</v>
      </c>
      <c r="N7598">
        <v>8.2530555549999995</v>
      </c>
      <c r="O7598">
        <v>0</v>
      </c>
      <c r="P7598">
        <v>336</v>
      </c>
      <c r="Q7598">
        <v>10</v>
      </c>
      <c r="R7598">
        <v>161</v>
      </c>
      <c r="S7598">
        <v>0</v>
      </c>
      <c r="T7598">
        <v>18</v>
      </c>
      <c r="U7598">
        <v>1</v>
      </c>
      <c r="V7598">
        <v>0</v>
      </c>
      <c r="W7598">
        <v>0</v>
      </c>
      <c r="X7598">
        <v>1105.6767143572617</v>
      </c>
      <c r="Y7598">
        <v>496.58041487852392</v>
      </c>
      <c r="Z7598">
        <v>2505.5203364139184</v>
      </c>
      <c r="AA7598">
        <v>0</v>
      </c>
      <c r="AB7598">
        <v>290.40583093824159</v>
      </c>
      <c r="AC7598">
        <v>262.34011510133627</v>
      </c>
      <c r="AD7598">
        <v>0</v>
      </c>
      <c r="AE7598">
        <v>4660.5234116892816</v>
      </c>
    </row>
    <row r="7599" spans="1:31" x14ac:dyDescent="0.25">
      <c r="A7599">
        <v>2354725</v>
      </c>
      <c r="B7599">
        <v>1</v>
      </c>
      <c r="C7599" t="s">
        <v>80</v>
      </c>
      <c r="D7599" t="s">
        <v>106</v>
      </c>
      <c r="E7599" t="s">
        <v>166</v>
      </c>
      <c r="F7599" t="s">
        <v>21605</v>
      </c>
      <c r="G7599" t="s">
        <v>328</v>
      </c>
      <c r="H7599" t="s">
        <v>135</v>
      </c>
      <c r="I7599" t="s">
        <v>136</v>
      </c>
      <c r="J7599" t="s">
        <v>137</v>
      </c>
      <c r="K7599" t="s">
        <v>138</v>
      </c>
      <c r="L7599" t="s">
        <v>21606</v>
      </c>
      <c r="M7599" t="s">
        <v>21607</v>
      </c>
      <c r="N7599">
        <v>0.61166666599999997</v>
      </c>
      <c r="O7599">
        <v>2</v>
      </c>
      <c r="P7599">
        <v>0</v>
      </c>
      <c r="Q7599">
        <v>24</v>
      </c>
      <c r="R7599">
        <v>215</v>
      </c>
      <c r="S7599">
        <v>14</v>
      </c>
      <c r="T7599">
        <v>56</v>
      </c>
      <c r="U7599">
        <v>0</v>
      </c>
      <c r="V7599">
        <v>0</v>
      </c>
      <c r="W7599">
        <v>0.97252798408287511</v>
      </c>
      <c r="X7599">
        <v>0</v>
      </c>
      <c r="Y7599">
        <v>134.11678101670606</v>
      </c>
      <c r="Z7599">
        <v>756.51819995552694</v>
      </c>
      <c r="AA7599">
        <v>69.343921088957188</v>
      </c>
      <c r="AB7599">
        <v>195.21137145704284</v>
      </c>
      <c r="AC7599">
        <v>0</v>
      </c>
      <c r="AD7599">
        <v>0</v>
      </c>
      <c r="AE7599">
        <v>1156.1628015023159</v>
      </c>
    </row>
    <row r="7600" spans="1:31" x14ac:dyDescent="0.25">
      <c r="A7600">
        <v>2355060</v>
      </c>
      <c r="B7600">
        <v>1</v>
      </c>
      <c r="C7600" t="s">
        <v>81</v>
      </c>
      <c r="D7600" t="s">
        <v>118</v>
      </c>
      <c r="E7600" t="s">
        <v>132</v>
      </c>
      <c r="F7600" t="s">
        <v>21608</v>
      </c>
      <c r="G7600" t="s">
        <v>134</v>
      </c>
      <c r="H7600" t="s">
        <v>135</v>
      </c>
      <c r="I7600" t="s">
        <v>136</v>
      </c>
      <c r="J7600" t="s">
        <v>137</v>
      </c>
      <c r="K7600" t="s">
        <v>138</v>
      </c>
      <c r="L7600" t="s">
        <v>21609</v>
      </c>
      <c r="M7600" t="s">
        <v>21610</v>
      </c>
      <c r="N7600">
        <v>2.3369444439999998</v>
      </c>
      <c r="O7600">
        <v>0</v>
      </c>
      <c r="P7600">
        <v>0</v>
      </c>
      <c r="Q7600">
        <v>0</v>
      </c>
      <c r="R7600">
        <v>0</v>
      </c>
      <c r="S7600">
        <v>1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17.822976270057158</v>
      </c>
      <c r="AB7600">
        <v>0</v>
      </c>
      <c r="AC7600">
        <v>0</v>
      </c>
      <c r="AD7600">
        <v>0</v>
      </c>
      <c r="AE7600">
        <v>17.822976270057158</v>
      </c>
    </row>
    <row r="7601" spans="1:31" x14ac:dyDescent="0.25">
      <c r="A7601">
        <v>2354868</v>
      </c>
      <c r="B7601">
        <v>1</v>
      </c>
      <c r="C7601" t="s">
        <v>80</v>
      </c>
      <c r="D7601" t="s">
        <v>90</v>
      </c>
      <c r="E7601" t="s">
        <v>148</v>
      </c>
      <c r="F7601" t="s">
        <v>21611</v>
      </c>
      <c r="G7601" t="s">
        <v>181</v>
      </c>
      <c r="H7601" t="s">
        <v>151</v>
      </c>
      <c r="I7601" t="s">
        <v>136</v>
      </c>
      <c r="J7601" t="s">
        <v>3</v>
      </c>
      <c r="K7601" t="s">
        <v>138</v>
      </c>
      <c r="L7601" t="s">
        <v>21612</v>
      </c>
      <c r="M7601" t="s">
        <v>21613</v>
      </c>
      <c r="N7601">
        <v>2.6180555550000002</v>
      </c>
      <c r="O7601">
        <v>0</v>
      </c>
      <c r="P7601">
        <v>5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4.9979845903810052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4.9979845903810052</v>
      </c>
    </row>
    <row r="7602" spans="1:31" x14ac:dyDescent="0.25">
      <c r="A7602">
        <v>2354934</v>
      </c>
      <c r="B7602">
        <v>1</v>
      </c>
      <c r="C7602" t="s">
        <v>80</v>
      </c>
      <c r="D7602" t="s">
        <v>107</v>
      </c>
      <c r="E7602" t="s">
        <v>148</v>
      </c>
      <c r="F7602" t="s">
        <v>21614</v>
      </c>
      <c r="G7602" t="s">
        <v>160</v>
      </c>
      <c r="H7602" t="s">
        <v>151</v>
      </c>
      <c r="I7602" t="s">
        <v>136</v>
      </c>
      <c r="J7602" t="s">
        <v>137</v>
      </c>
      <c r="K7602" t="s">
        <v>138</v>
      </c>
      <c r="L7602" t="s">
        <v>21615</v>
      </c>
      <c r="M7602" t="s">
        <v>21616</v>
      </c>
      <c r="N7602">
        <v>2.1436111109999998</v>
      </c>
      <c r="O7602">
        <v>0</v>
      </c>
      <c r="P7602">
        <v>1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0.79617064394468229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0.79617064394468229</v>
      </c>
    </row>
    <row r="7603" spans="1:31" x14ac:dyDescent="0.25">
      <c r="A7603">
        <v>2354556</v>
      </c>
      <c r="B7603">
        <v>1</v>
      </c>
      <c r="C7603" t="s">
        <v>81</v>
      </c>
      <c r="D7603" t="s">
        <v>122</v>
      </c>
      <c r="E7603" t="s">
        <v>166</v>
      </c>
      <c r="F7603" t="s">
        <v>327</v>
      </c>
      <c r="G7603" t="s">
        <v>185</v>
      </c>
      <c r="H7603" t="s">
        <v>135</v>
      </c>
      <c r="I7603" t="s">
        <v>136</v>
      </c>
      <c r="J7603" t="s">
        <v>137</v>
      </c>
      <c r="K7603" t="s">
        <v>138</v>
      </c>
      <c r="L7603" t="s">
        <v>21617</v>
      </c>
      <c r="M7603" t="s">
        <v>21618</v>
      </c>
      <c r="N7603">
        <v>1.5505555550000001</v>
      </c>
      <c r="O7603">
        <v>1</v>
      </c>
      <c r="P7603">
        <v>5812</v>
      </c>
      <c r="Q7603">
        <v>0</v>
      </c>
      <c r="R7603">
        <v>12</v>
      </c>
      <c r="S7603">
        <v>17</v>
      </c>
      <c r="T7603">
        <v>1084</v>
      </c>
      <c r="U7603">
        <v>9</v>
      </c>
      <c r="V7603">
        <v>1</v>
      </c>
      <c r="W7603">
        <v>0.68310919012082838</v>
      </c>
      <c r="X7603">
        <v>1489.7132273056795</v>
      </c>
      <c r="Y7603">
        <v>0</v>
      </c>
      <c r="Z7603">
        <v>3.1473557324045309</v>
      </c>
      <c r="AA7603">
        <v>96.019889295313945</v>
      </c>
      <c r="AB7603">
        <v>645.91974734892426</v>
      </c>
      <c r="AC7603">
        <v>3413.416850713405</v>
      </c>
      <c r="AD7603">
        <v>1.1152552284416026</v>
      </c>
      <c r="AE7603">
        <v>5650.0154348142896</v>
      </c>
    </row>
    <row r="7604" spans="1:31" x14ac:dyDescent="0.25">
      <c r="A7604">
        <v>2354579</v>
      </c>
      <c r="B7604">
        <v>1</v>
      </c>
      <c r="C7604" t="s">
        <v>80</v>
      </c>
      <c r="D7604" t="s">
        <v>97</v>
      </c>
      <c r="E7604" t="s">
        <v>171</v>
      </c>
      <c r="F7604" t="s">
        <v>636</v>
      </c>
      <c r="G7604" t="s">
        <v>168</v>
      </c>
      <c r="H7604" t="s">
        <v>135</v>
      </c>
      <c r="I7604" t="s">
        <v>136</v>
      </c>
      <c r="J7604" t="s">
        <v>137</v>
      </c>
      <c r="K7604" t="s">
        <v>138</v>
      </c>
      <c r="L7604" t="s">
        <v>21619</v>
      </c>
      <c r="M7604" t="s">
        <v>21620</v>
      </c>
      <c r="N7604">
        <v>1.375</v>
      </c>
      <c r="O7604">
        <v>0</v>
      </c>
      <c r="P7604">
        <v>0</v>
      </c>
      <c r="Q7604">
        <v>0</v>
      </c>
      <c r="R7604">
        <v>0</v>
      </c>
      <c r="S7604">
        <v>3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893.37049512404758</v>
      </c>
      <c r="AB7604">
        <v>0</v>
      </c>
      <c r="AC7604">
        <v>0</v>
      </c>
      <c r="AD7604">
        <v>0</v>
      </c>
      <c r="AE7604">
        <v>893.37049512404758</v>
      </c>
    </row>
    <row r="7605" spans="1:31" x14ac:dyDescent="0.25">
      <c r="A7605">
        <v>2354596</v>
      </c>
      <c r="B7605">
        <v>1</v>
      </c>
      <c r="C7605" t="s">
        <v>80</v>
      </c>
      <c r="D7605" t="s">
        <v>98</v>
      </c>
      <c r="E7605" t="s">
        <v>148</v>
      </c>
      <c r="F7605" t="s">
        <v>21621</v>
      </c>
      <c r="G7605" t="s">
        <v>160</v>
      </c>
      <c r="H7605" t="s">
        <v>151</v>
      </c>
      <c r="I7605" t="s">
        <v>136</v>
      </c>
      <c r="J7605" t="s">
        <v>137</v>
      </c>
      <c r="K7605" t="s">
        <v>138</v>
      </c>
      <c r="L7605" t="s">
        <v>21622</v>
      </c>
      <c r="M7605" t="s">
        <v>21623</v>
      </c>
      <c r="N7605">
        <v>2.340833333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1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9.0366274722433513</v>
      </c>
      <c r="AC7605">
        <v>0</v>
      </c>
      <c r="AD7605">
        <v>0</v>
      </c>
      <c r="AE7605">
        <v>9.0366274722433513</v>
      </c>
    </row>
    <row r="7606" spans="1:31" x14ac:dyDescent="0.25">
      <c r="A7606">
        <v>2354642</v>
      </c>
      <c r="B7606">
        <v>1</v>
      </c>
      <c r="C7606" t="s">
        <v>81</v>
      </c>
      <c r="D7606" t="s">
        <v>128</v>
      </c>
      <c r="E7606" t="s">
        <v>166</v>
      </c>
      <c r="F7606" t="s">
        <v>21624</v>
      </c>
      <c r="G7606" t="s">
        <v>168</v>
      </c>
      <c r="H7606" t="s">
        <v>135</v>
      </c>
      <c r="I7606" t="s">
        <v>136</v>
      </c>
      <c r="J7606" t="s">
        <v>137</v>
      </c>
      <c r="K7606" t="s">
        <v>138</v>
      </c>
      <c r="L7606" t="s">
        <v>21625</v>
      </c>
      <c r="M7606" t="s">
        <v>21626</v>
      </c>
      <c r="N7606">
        <v>1.2044444439999999</v>
      </c>
      <c r="O7606">
        <v>0</v>
      </c>
      <c r="P7606">
        <v>0</v>
      </c>
      <c r="Q7606">
        <v>0</v>
      </c>
      <c r="R7606">
        <v>0</v>
      </c>
      <c r="S7606">
        <v>84</v>
      </c>
      <c r="T7606">
        <v>1</v>
      </c>
      <c r="U7606">
        <v>61</v>
      </c>
      <c r="V7606">
        <v>3</v>
      </c>
      <c r="W7606">
        <v>0</v>
      </c>
      <c r="X7606">
        <v>0</v>
      </c>
      <c r="Y7606">
        <v>0</v>
      </c>
      <c r="Z7606">
        <v>0</v>
      </c>
      <c r="AA7606">
        <v>1317.0288465400758</v>
      </c>
      <c r="AB7606">
        <v>41.838140709915329</v>
      </c>
      <c r="AC7606">
        <v>11173.293476520845</v>
      </c>
      <c r="AD7606">
        <v>307.65630652763912</v>
      </c>
      <c r="AE7606">
        <v>12839.816770298474</v>
      </c>
    </row>
    <row r="7607" spans="1:31" x14ac:dyDescent="0.25">
      <c r="A7607">
        <v>2354702</v>
      </c>
      <c r="B7607">
        <v>1</v>
      </c>
      <c r="C7607" t="s">
        <v>80</v>
      </c>
      <c r="D7607" t="s">
        <v>101</v>
      </c>
      <c r="E7607" t="s">
        <v>171</v>
      </c>
      <c r="F7607" t="s">
        <v>7017</v>
      </c>
      <c r="G7607" t="s">
        <v>168</v>
      </c>
      <c r="H7607" t="s">
        <v>135</v>
      </c>
      <c r="I7607" t="s">
        <v>136</v>
      </c>
      <c r="J7607" t="s">
        <v>137</v>
      </c>
      <c r="K7607" t="s">
        <v>138</v>
      </c>
      <c r="L7607" t="s">
        <v>21627</v>
      </c>
      <c r="M7607" t="s">
        <v>21628</v>
      </c>
      <c r="N7607">
        <v>0.60138888800000001</v>
      </c>
      <c r="O7607">
        <v>3</v>
      </c>
      <c r="P7607">
        <v>970</v>
      </c>
      <c r="Q7607">
        <v>6</v>
      </c>
      <c r="R7607">
        <v>31</v>
      </c>
      <c r="S7607">
        <v>4</v>
      </c>
      <c r="T7607">
        <v>102</v>
      </c>
      <c r="U7607">
        <v>2</v>
      </c>
      <c r="V7607">
        <v>0</v>
      </c>
      <c r="W7607">
        <v>1.3676151073253078</v>
      </c>
      <c r="X7607">
        <v>176.62395063321006</v>
      </c>
      <c r="Y7607">
        <v>23.4540518649871</v>
      </c>
      <c r="Z7607">
        <v>12.635016558962883</v>
      </c>
      <c r="AA7607">
        <v>7.1704797500340716</v>
      </c>
      <c r="AB7607">
        <v>73.462381620584409</v>
      </c>
      <c r="AC7607">
        <v>167.66447545763009</v>
      </c>
      <c r="AD7607">
        <v>0</v>
      </c>
      <c r="AE7607">
        <v>462.37797099273394</v>
      </c>
    </row>
    <row r="7608" spans="1:31" x14ac:dyDescent="0.25">
      <c r="A7608">
        <v>2355034</v>
      </c>
      <c r="B7608">
        <v>1</v>
      </c>
      <c r="C7608" t="s">
        <v>80</v>
      </c>
      <c r="D7608" t="s">
        <v>82</v>
      </c>
      <c r="E7608" t="s">
        <v>154</v>
      </c>
      <c r="F7608" t="s">
        <v>21629</v>
      </c>
      <c r="G7608" t="s">
        <v>156</v>
      </c>
      <c r="H7608" t="s">
        <v>151</v>
      </c>
      <c r="I7608" t="s">
        <v>136</v>
      </c>
      <c r="J7608" t="s">
        <v>137</v>
      </c>
      <c r="K7608" t="s">
        <v>138</v>
      </c>
      <c r="L7608" t="s">
        <v>21630</v>
      </c>
      <c r="M7608" t="s">
        <v>21631</v>
      </c>
      <c r="N7608">
        <v>0.36333333299999998</v>
      </c>
      <c r="O7608">
        <v>0</v>
      </c>
      <c r="P7608">
        <v>2</v>
      </c>
      <c r="Q7608">
        <v>0</v>
      </c>
      <c r="R7608">
        <v>0</v>
      </c>
      <c r="S7608">
        <v>0</v>
      </c>
      <c r="T7608">
        <v>47</v>
      </c>
      <c r="U7608">
        <v>0</v>
      </c>
      <c r="V7608">
        <v>1</v>
      </c>
      <c r="W7608">
        <v>0</v>
      </c>
      <c r="X7608">
        <v>8.9820475616300008E-2</v>
      </c>
      <c r="Y7608">
        <v>0</v>
      </c>
      <c r="Z7608">
        <v>0</v>
      </c>
      <c r="AA7608">
        <v>0</v>
      </c>
      <c r="AB7608">
        <v>67.645754098420966</v>
      </c>
      <c r="AC7608">
        <v>0</v>
      </c>
      <c r="AD7608">
        <v>11.990263565691468</v>
      </c>
      <c r="AE7608">
        <v>79.725838139728737</v>
      </c>
    </row>
    <row r="7609" spans="1:31" x14ac:dyDescent="0.25">
      <c r="A7609">
        <v>2354748</v>
      </c>
      <c r="B7609">
        <v>1</v>
      </c>
      <c r="C7609" t="s">
        <v>80</v>
      </c>
      <c r="D7609" t="s">
        <v>83</v>
      </c>
      <c r="E7609" t="s">
        <v>148</v>
      </c>
      <c r="F7609" t="s">
        <v>21632</v>
      </c>
      <c r="G7609" t="s">
        <v>160</v>
      </c>
      <c r="H7609" t="s">
        <v>151</v>
      </c>
      <c r="I7609" t="s">
        <v>136</v>
      </c>
      <c r="J7609" t="s">
        <v>137</v>
      </c>
      <c r="K7609" t="s">
        <v>138</v>
      </c>
      <c r="L7609" t="s">
        <v>21633</v>
      </c>
      <c r="M7609" t="s">
        <v>21634</v>
      </c>
      <c r="N7609">
        <v>1.6686111109999999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4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8.3251436644014731</v>
      </c>
      <c r="AC7609">
        <v>0</v>
      </c>
      <c r="AD7609">
        <v>0</v>
      </c>
      <c r="AE7609">
        <v>8.3251436644014731</v>
      </c>
    </row>
    <row r="7610" spans="1:31" x14ac:dyDescent="0.25">
      <c r="A7610">
        <v>2354851</v>
      </c>
      <c r="B7610">
        <v>1</v>
      </c>
      <c r="C7610" t="s">
        <v>81</v>
      </c>
      <c r="D7610" t="s">
        <v>118</v>
      </c>
      <c r="E7610" t="s">
        <v>148</v>
      </c>
      <c r="F7610" t="s">
        <v>21635</v>
      </c>
      <c r="G7610" t="s">
        <v>160</v>
      </c>
      <c r="H7610" t="s">
        <v>151</v>
      </c>
      <c r="I7610" t="s">
        <v>136</v>
      </c>
      <c r="J7610" t="s">
        <v>137</v>
      </c>
      <c r="K7610" t="s">
        <v>138</v>
      </c>
      <c r="L7610" t="s">
        <v>21636</v>
      </c>
      <c r="M7610" t="s">
        <v>21637</v>
      </c>
      <c r="N7610">
        <v>1.055555555</v>
      </c>
      <c r="O7610">
        <v>0</v>
      </c>
      <c r="P7610">
        <v>0</v>
      </c>
      <c r="Q7610">
        <v>0</v>
      </c>
      <c r="R7610">
        <v>1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1.0858837674493138</v>
      </c>
      <c r="AA7610">
        <v>0</v>
      </c>
      <c r="AB7610">
        <v>0</v>
      </c>
      <c r="AC7610">
        <v>0</v>
      </c>
      <c r="AD7610">
        <v>0</v>
      </c>
      <c r="AE7610">
        <v>1.0858837674493138</v>
      </c>
    </row>
    <row r="7611" spans="1:31" x14ac:dyDescent="0.25">
      <c r="A7611">
        <v>2354994</v>
      </c>
      <c r="B7611">
        <v>1</v>
      </c>
      <c r="C7611" t="s">
        <v>80</v>
      </c>
      <c r="D7611" t="s">
        <v>91</v>
      </c>
      <c r="E7611" t="s">
        <v>166</v>
      </c>
      <c r="F7611" t="s">
        <v>6470</v>
      </c>
      <c r="G7611" t="s">
        <v>328</v>
      </c>
      <c r="H7611" t="s">
        <v>135</v>
      </c>
      <c r="I7611" t="s">
        <v>136</v>
      </c>
      <c r="J7611" t="s">
        <v>137</v>
      </c>
      <c r="K7611" t="s">
        <v>138</v>
      </c>
      <c r="L7611" t="s">
        <v>21638</v>
      </c>
      <c r="M7611" t="s">
        <v>21639</v>
      </c>
      <c r="N7611">
        <v>0.23861111099999999</v>
      </c>
      <c r="O7611">
        <v>1</v>
      </c>
      <c r="P7611">
        <v>41</v>
      </c>
      <c r="Q7611">
        <v>21</v>
      </c>
      <c r="R7611">
        <v>274</v>
      </c>
      <c r="S7611">
        <v>11</v>
      </c>
      <c r="T7611">
        <v>67</v>
      </c>
      <c r="U7611">
        <v>3</v>
      </c>
      <c r="V7611">
        <v>0</v>
      </c>
      <c r="W7611">
        <v>0.18615139037514694</v>
      </c>
      <c r="X7611">
        <v>6.0916626710533199</v>
      </c>
      <c r="Y7611">
        <v>31.212260878288475</v>
      </c>
      <c r="Z7611">
        <v>141.26071673508127</v>
      </c>
      <c r="AA7611">
        <v>27.965318473505029</v>
      </c>
      <c r="AB7611">
        <v>30.943405033043657</v>
      </c>
      <c r="AC7611">
        <v>7.2441154470374878</v>
      </c>
      <c r="AD7611">
        <v>0</v>
      </c>
      <c r="AE7611">
        <v>244.90363062838441</v>
      </c>
    </row>
    <row r="7612" spans="1:31" x14ac:dyDescent="0.25">
      <c r="A7612">
        <v>2355057</v>
      </c>
      <c r="B7612">
        <v>1</v>
      </c>
      <c r="C7612" t="s">
        <v>81</v>
      </c>
      <c r="D7612" t="s">
        <v>112</v>
      </c>
      <c r="E7612" t="s">
        <v>148</v>
      </c>
      <c r="F7612" t="s">
        <v>21640</v>
      </c>
      <c r="G7612" t="s">
        <v>150</v>
      </c>
      <c r="H7612" t="s">
        <v>151</v>
      </c>
      <c r="I7612" t="s">
        <v>136</v>
      </c>
      <c r="J7612" t="s">
        <v>137</v>
      </c>
      <c r="K7612" t="s">
        <v>138</v>
      </c>
      <c r="L7612" t="s">
        <v>21641</v>
      </c>
      <c r="M7612" t="s">
        <v>21642</v>
      </c>
      <c r="N7612">
        <v>1.628333333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1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3.0480633081121438</v>
      </c>
      <c r="AC7612">
        <v>0</v>
      </c>
      <c r="AD7612">
        <v>0</v>
      </c>
      <c r="AE7612">
        <v>3.0480633081121438</v>
      </c>
    </row>
    <row r="7613" spans="1:31" x14ac:dyDescent="0.25">
      <c r="A7613">
        <v>2354665</v>
      </c>
      <c r="B7613">
        <v>1</v>
      </c>
      <c r="C7613" t="s">
        <v>80</v>
      </c>
      <c r="D7613" t="s">
        <v>96</v>
      </c>
      <c r="E7613" t="s">
        <v>148</v>
      </c>
      <c r="F7613" t="s">
        <v>21643</v>
      </c>
      <c r="G7613" t="s">
        <v>240</v>
      </c>
      <c r="H7613" t="s">
        <v>151</v>
      </c>
      <c r="I7613" t="s">
        <v>136</v>
      </c>
      <c r="J7613" t="s">
        <v>137</v>
      </c>
      <c r="K7613" t="s">
        <v>138</v>
      </c>
      <c r="L7613" t="s">
        <v>21644</v>
      </c>
      <c r="M7613" t="s">
        <v>21645</v>
      </c>
      <c r="N7613">
        <v>4.3627777769999998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1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10.945966803988389</v>
      </c>
      <c r="AC7613">
        <v>0</v>
      </c>
      <c r="AD7613">
        <v>0</v>
      </c>
      <c r="AE7613">
        <v>10.945966803988389</v>
      </c>
    </row>
    <row r="7614" spans="1:31" x14ac:dyDescent="0.25">
      <c r="A7614">
        <v>2354871</v>
      </c>
      <c r="B7614">
        <v>1</v>
      </c>
      <c r="C7614" t="s">
        <v>81</v>
      </c>
      <c r="D7614" t="s">
        <v>123</v>
      </c>
      <c r="E7614" t="s">
        <v>132</v>
      </c>
      <c r="F7614" t="s">
        <v>4142</v>
      </c>
      <c r="G7614" t="s">
        <v>244</v>
      </c>
      <c r="H7614" t="s">
        <v>135</v>
      </c>
      <c r="I7614" t="s">
        <v>136</v>
      </c>
      <c r="J7614" t="s">
        <v>137</v>
      </c>
      <c r="K7614" t="s">
        <v>245</v>
      </c>
      <c r="L7614" t="s">
        <v>21646</v>
      </c>
      <c r="M7614" t="s">
        <v>21647</v>
      </c>
      <c r="N7614">
        <v>3.0905555549999999</v>
      </c>
      <c r="O7614">
        <v>2</v>
      </c>
      <c r="P7614">
        <v>0</v>
      </c>
      <c r="Q7614">
        <v>95</v>
      </c>
      <c r="R7614">
        <v>0</v>
      </c>
      <c r="S7614">
        <v>7</v>
      </c>
      <c r="T7614">
        <v>0</v>
      </c>
      <c r="U7614">
        <v>0</v>
      </c>
      <c r="V7614">
        <v>0</v>
      </c>
      <c r="W7614">
        <v>2.0954593326716058</v>
      </c>
      <c r="X7614">
        <v>0</v>
      </c>
      <c r="Y7614">
        <v>507.30107032706292</v>
      </c>
      <c r="Z7614">
        <v>0</v>
      </c>
      <c r="AA7614">
        <v>46.402973954886569</v>
      </c>
      <c r="AB7614">
        <v>0</v>
      </c>
      <c r="AC7614">
        <v>0</v>
      </c>
      <c r="AD7614">
        <v>0</v>
      </c>
      <c r="AE7614">
        <v>555.79950361462113</v>
      </c>
    </row>
    <row r="7615" spans="1:31" x14ac:dyDescent="0.25">
      <c r="A7615">
        <v>2354722</v>
      </c>
      <c r="B7615">
        <v>1</v>
      </c>
      <c r="C7615" t="s">
        <v>80</v>
      </c>
      <c r="D7615" t="s">
        <v>106</v>
      </c>
      <c r="E7615" t="s">
        <v>166</v>
      </c>
      <c r="F7615" t="s">
        <v>11550</v>
      </c>
      <c r="G7615" t="s">
        <v>328</v>
      </c>
      <c r="H7615" t="s">
        <v>135</v>
      </c>
      <c r="I7615" t="s">
        <v>136</v>
      </c>
      <c r="J7615" t="s">
        <v>137</v>
      </c>
      <c r="K7615" t="s">
        <v>138</v>
      </c>
      <c r="L7615" t="s">
        <v>21648</v>
      </c>
      <c r="M7615" t="s">
        <v>21649</v>
      </c>
      <c r="N7615">
        <v>0.62888888799999998</v>
      </c>
      <c r="O7615">
        <v>0</v>
      </c>
      <c r="P7615">
        <v>4</v>
      </c>
      <c r="Q7615">
        <v>54</v>
      </c>
      <c r="R7615">
        <v>228</v>
      </c>
      <c r="S7615">
        <v>15</v>
      </c>
      <c r="T7615">
        <v>52</v>
      </c>
      <c r="U7615">
        <v>0</v>
      </c>
      <c r="V7615">
        <v>0</v>
      </c>
      <c r="W7615">
        <v>0</v>
      </c>
      <c r="X7615">
        <v>4.1434261447474796</v>
      </c>
      <c r="Y7615">
        <v>538.85522700300203</v>
      </c>
      <c r="Z7615">
        <v>1000.679375253009</v>
      </c>
      <c r="AA7615">
        <v>43.357867736437683</v>
      </c>
      <c r="AB7615">
        <v>157.52536845761955</v>
      </c>
      <c r="AC7615">
        <v>0</v>
      </c>
      <c r="AD7615">
        <v>0</v>
      </c>
      <c r="AE7615">
        <v>1744.5612645948158</v>
      </c>
    </row>
    <row r="7616" spans="1:31" x14ac:dyDescent="0.25">
      <c r="A7616">
        <v>2354791</v>
      </c>
      <c r="B7616">
        <v>1</v>
      </c>
      <c r="C7616" t="s">
        <v>81</v>
      </c>
      <c r="D7616" t="s">
        <v>113</v>
      </c>
      <c r="E7616" t="s">
        <v>225</v>
      </c>
      <c r="F7616" t="s">
        <v>21650</v>
      </c>
      <c r="G7616" t="s">
        <v>219</v>
      </c>
      <c r="H7616" t="s">
        <v>151</v>
      </c>
      <c r="I7616" t="s">
        <v>136</v>
      </c>
      <c r="J7616" t="s">
        <v>137</v>
      </c>
      <c r="K7616" t="s">
        <v>138</v>
      </c>
      <c r="L7616" t="s">
        <v>21651</v>
      </c>
      <c r="M7616" t="s">
        <v>21652</v>
      </c>
      <c r="N7616">
        <v>1.467222222</v>
      </c>
      <c r="O7616">
        <v>0</v>
      </c>
      <c r="P7616">
        <v>12</v>
      </c>
      <c r="Q7616">
        <v>0</v>
      </c>
      <c r="R7616">
        <v>9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15.374992152147916</v>
      </c>
      <c r="Y7616">
        <v>0</v>
      </c>
      <c r="Z7616">
        <v>21.288863963681347</v>
      </c>
      <c r="AA7616">
        <v>0</v>
      </c>
      <c r="AB7616">
        <v>0</v>
      </c>
      <c r="AC7616">
        <v>0</v>
      </c>
      <c r="AD7616">
        <v>0</v>
      </c>
      <c r="AE7616">
        <v>36.663856115829262</v>
      </c>
    </row>
    <row r="7617" spans="1:31" x14ac:dyDescent="0.25">
      <c r="A7617">
        <v>2354983</v>
      </c>
      <c r="B7617">
        <v>1</v>
      </c>
      <c r="C7617" t="s">
        <v>80</v>
      </c>
      <c r="D7617" t="s">
        <v>97</v>
      </c>
      <c r="E7617" t="s">
        <v>148</v>
      </c>
      <c r="F7617" t="s">
        <v>21653</v>
      </c>
      <c r="G7617" t="s">
        <v>240</v>
      </c>
      <c r="H7617" t="s">
        <v>151</v>
      </c>
      <c r="I7617" t="s">
        <v>136</v>
      </c>
      <c r="J7617" t="s">
        <v>137</v>
      </c>
      <c r="K7617" t="s">
        <v>138</v>
      </c>
      <c r="L7617" t="s">
        <v>21654</v>
      </c>
      <c r="M7617" t="s">
        <v>21655</v>
      </c>
      <c r="N7617">
        <v>1.4063888879999999</v>
      </c>
      <c r="O7617">
        <v>0</v>
      </c>
      <c r="P7617">
        <v>1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0.26511788877900477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0.26511788877900477</v>
      </c>
    </row>
    <row r="7618" spans="1:31" x14ac:dyDescent="0.25">
      <c r="A7618">
        <v>2354960</v>
      </c>
      <c r="B7618">
        <v>1</v>
      </c>
      <c r="C7618" t="s">
        <v>80</v>
      </c>
      <c r="D7618" t="s">
        <v>88</v>
      </c>
      <c r="E7618" t="s">
        <v>148</v>
      </c>
      <c r="F7618" t="s">
        <v>21656</v>
      </c>
      <c r="G7618" t="s">
        <v>150</v>
      </c>
      <c r="H7618" t="s">
        <v>151</v>
      </c>
      <c r="I7618" t="s">
        <v>136</v>
      </c>
      <c r="J7618" t="s">
        <v>137</v>
      </c>
      <c r="K7618" t="s">
        <v>138</v>
      </c>
      <c r="L7618" t="s">
        <v>21657</v>
      </c>
      <c r="M7618" t="s">
        <v>21658</v>
      </c>
      <c r="N7618">
        <v>3.2027777770000001</v>
      </c>
      <c r="O7618">
        <v>0</v>
      </c>
      <c r="P7618">
        <v>2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0.54480324684264669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0.54480324684264669</v>
      </c>
    </row>
    <row r="7619" spans="1:31" x14ac:dyDescent="0.25">
      <c r="A7619">
        <v>2354860</v>
      </c>
      <c r="B7619">
        <v>1</v>
      </c>
      <c r="C7619" t="s">
        <v>80</v>
      </c>
      <c r="D7619" t="s">
        <v>93</v>
      </c>
      <c r="E7619" t="s">
        <v>132</v>
      </c>
      <c r="F7619" t="s">
        <v>21659</v>
      </c>
      <c r="G7619" t="s">
        <v>1077</v>
      </c>
      <c r="H7619" t="s">
        <v>135</v>
      </c>
      <c r="I7619" t="s">
        <v>136</v>
      </c>
      <c r="J7619" t="s">
        <v>137</v>
      </c>
      <c r="K7619" t="s">
        <v>138</v>
      </c>
      <c r="L7619" t="s">
        <v>21660</v>
      </c>
      <c r="M7619" t="s">
        <v>21661</v>
      </c>
      <c r="N7619">
        <v>1.136111111</v>
      </c>
      <c r="O7619">
        <v>0</v>
      </c>
      <c r="P7619">
        <v>0</v>
      </c>
      <c r="Q7619">
        <v>0</v>
      </c>
      <c r="R7619">
        <v>0</v>
      </c>
      <c r="S7619">
        <v>1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2.9205891133545281</v>
      </c>
      <c r="AB7619">
        <v>0</v>
      </c>
      <c r="AC7619">
        <v>0</v>
      </c>
      <c r="AD7619">
        <v>0</v>
      </c>
      <c r="AE7619">
        <v>2.9205891133545281</v>
      </c>
    </row>
    <row r="7620" spans="1:31" x14ac:dyDescent="0.25">
      <c r="A7620">
        <v>2355000</v>
      </c>
      <c r="B7620">
        <v>1</v>
      </c>
      <c r="C7620" t="s">
        <v>80</v>
      </c>
      <c r="D7620" t="s">
        <v>84</v>
      </c>
      <c r="E7620" t="s">
        <v>225</v>
      </c>
      <c r="F7620" t="s">
        <v>16603</v>
      </c>
      <c r="G7620" t="s">
        <v>219</v>
      </c>
      <c r="H7620" t="s">
        <v>151</v>
      </c>
      <c r="I7620" t="s">
        <v>136</v>
      </c>
      <c r="J7620" t="s">
        <v>137</v>
      </c>
      <c r="K7620" t="s">
        <v>138</v>
      </c>
      <c r="L7620" t="s">
        <v>21662</v>
      </c>
      <c r="M7620" t="s">
        <v>21663</v>
      </c>
      <c r="N7620">
        <v>2.4838888880000001</v>
      </c>
      <c r="O7620">
        <v>0</v>
      </c>
      <c r="P7620">
        <v>51</v>
      </c>
      <c r="Q7620">
        <v>0</v>
      </c>
      <c r="R7620">
        <v>0</v>
      </c>
      <c r="S7620">
        <v>0</v>
      </c>
      <c r="T7620">
        <v>15</v>
      </c>
      <c r="U7620">
        <v>0</v>
      </c>
      <c r="V7620">
        <v>0</v>
      </c>
      <c r="W7620">
        <v>0</v>
      </c>
      <c r="X7620">
        <v>41.73828729049594</v>
      </c>
      <c r="Y7620">
        <v>0</v>
      </c>
      <c r="Z7620">
        <v>0</v>
      </c>
      <c r="AA7620">
        <v>0</v>
      </c>
      <c r="AB7620">
        <v>76.773386726479728</v>
      </c>
      <c r="AC7620">
        <v>0</v>
      </c>
      <c r="AD7620">
        <v>0</v>
      </c>
      <c r="AE7620">
        <v>118.51167401697566</v>
      </c>
    </row>
    <row r="7621" spans="1:31" x14ac:dyDescent="0.25">
      <c r="A7621">
        <v>2354797</v>
      </c>
      <c r="B7621">
        <v>1</v>
      </c>
      <c r="C7621" t="s">
        <v>81</v>
      </c>
      <c r="D7621" t="s">
        <v>125</v>
      </c>
      <c r="E7621" t="s">
        <v>132</v>
      </c>
      <c r="F7621" t="s">
        <v>21664</v>
      </c>
      <c r="G7621" t="s">
        <v>134</v>
      </c>
      <c r="H7621" t="s">
        <v>135</v>
      </c>
      <c r="I7621" t="s">
        <v>136</v>
      </c>
      <c r="J7621" t="s">
        <v>137</v>
      </c>
      <c r="K7621" t="s">
        <v>138</v>
      </c>
      <c r="L7621" t="s">
        <v>21665</v>
      </c>
      <c r="M7621" t="s">
        <v>21666</v>
      </c>
      <c r="N7621">
        <v>2.8822222219999998</v>
      </c>
      <c r="O7621">
        <v>0</v>
      </c>
      <c r="P7621">
        <v>0</v>
      </c>
      <c r="Q7621">
        <v>0</v>
      </c>
      <c r="R7621">
        <v>16</v>
      </c>
      <c r="S7621">
        <v>0</v>
      </c>
      <c r="T7621">
        <v>1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23.991909350367408</v>
      </c>
      <c r="AA7621">
        <v>0</v>
      </c>
      <c r="AB7621">
        <v>7.622175699853555</v>
      </c>
      <c r="AC7621">
        <v>0</v>
      </c>
      <c r="AD7621">
        <v>0</v>
      </c>
      <c r="AE7621">
        <v>31.614085050220964</v>
      </c>
    </row>
    <row r="7622" spans="1:31" x14ac:dyDescent="0.25">
      <c r="A7622">
        <v>2355083</v>
      </c>
      <c r="B7622">
        <v>1</v>
      </c>
      <c r="C7622" t="s">
        <v>80</v>
      </c>
      <c r="D7622" t="s">
        <v>84</v>
      </c>
      <c r="E7622" t="s">
        <v>148</v>
      </c>
      <c r="F7622" t="s">
        <v>21667</v>
      </c>
      <c r="G7622" t="s">
        <v>160</v>
      </c>
      <c r="H7622" t="s">
        <v>151</v>
      </c>
      <c r="I7622" t="s">
        <v>136</v>
      </c>
      <c r="J7622" t="s">
        <v>137</v>
      </c>
      <c r="K7622" t="s">
        <v>138</v>
      </c>
      <c r="L7622" t="s">
        <v>21668</v>
      </c>
      <c r="M7622" t="s">
        <v>21669</v>
      </c>
      <c r="N7622">
        <v>2.0983333329999998</v>
      </c>
      <c r="O7622">
        <v>0</v>
      </c>
      <c r="P7622">
        <v>5</v>
      </c>
      <c r="Q7622">
        <v>0</v>
      </c>
      <c r="R7622">
        <v>0</v>
      </c>
      <c r="S7622">
        <v>0</v>
      </c>
      <c r="T7622">
        <v>1</v>
      </c>
      <c r="U7622">
        <v>0</v>
      </c>
      <c r="V7622">
        <v>0</v>
      </c>
      <c r="W7622">
        <v>0</v>
      </c>
      <c r="X7622">
        <v>1.3597928480633055</v>
      </c>
      <c r="Y7622">
        <v>0</v>
      </c>
      <c r="Z7622">
        <v>0</v>
      </c>
      <c r="AA7622">
        <v>0</v>
      </c>
      <c r="AB7622">
        <v>0.57877968040282557</v>
      </c>
      <c r="AC7622">
        <v>0</v>
      </c>
      <c r="AD7622">
        <v>0</v>
      </c>
      <c r="AE7622">
        <v>1.938572528466131</v>
      </c>
    </row>
    <row r="7623" spans="1:31" x14ac:dyDescent="0.25">
      <c r="A7623">
        <v>2355046</v>
      </c>
      <c r="B7623">
        <v>1</v>
      </c>
      <c r="C7623" t="s">
        <v>80</v>
      </c>
      <c r="D7623" t="s">
        <v>103</v>
      </c>
      <c r="E7623" t="s">
        <v>171</v>
      </c>
      <c r="F7623" t="s">
        <v>16370</v>
      </c>
      <c r="G7623" t="s">
        <v>168</v>
      </c>
      <c r="H7623" t="s">
        <v>135</v>
      </c>
      <c r="I7623" t="s">
        <v>136</v>
      </c>
      <c r="J7623" t="s">
        <v>137</v>
      </c>
      <c r="K7623" t="s">
        <v>138</v>
      </c>
      <c r="L7623" t="s">
        <v>21670</v>
      </c>
      <c r="M7623" t="s">
        <v>21671</v>
      </c>
      <c r="N7623">
        <v>0.86472222200000004</v>
      </c>
      <c r="O7623">
        <v>0</v>
      </c>
      <c r="P7623">
        <v>0</v>
      </c>
      <c r="Q7623">
        <v>0</v>
      </c>
      <c r="R7623">
        <v>0</v>
      </c>
      <c r="S7623">
        <v>8</v>
      </c>
      <c r="T7623">
        <v>2</v>
      </c>
      <c r="U7623">
        <v>9</v>
      </c>
      <c r="V7623">
        <v>1</v>
      </c>
      <c r="W7623">
        <v>0</v>
      </c>
      <c r="X7623">
        <v>0</v>
      </c>
      <c r="Y7623">
        <v>0</v>
      </c>
      <c r="Z7623">
        <v>0</v>
      </c>
      <c r="AA7623">
        <v>16.416669170290618</v>
      </c>
      <c r="AB7623">
        <v>2.0115721143418694</v>
      </c>
      <c r="AC7623">
        <v>479.63356941902106</v>
      </c>
      <c r="AD7623">
        <v>8.6905627428483339</v>
      </c>
      <c r="AE7623">
        <v>506.75237344650185</v>
      </c>
    </row>
    <row r="7624" spans="1:31" x14ac:dyDescent="0.25">
      <c r="A7624">
        <v>2354943</v>
      </c>
      <c r="B7624">
        <v>1</v>
      </c>
      <c r="C7624" t="s">
        <v>80</v>
      </c>
      <c r="D7624" t="s">
        <v>93</v>
      </c>
      <c r="E7624" t="s">
        <v>166</v>
      </c>
      <c r="F7624" t="s">
        <v>7691</v>
      </c>
      <c r="G7624" t="s">
        <v>489</v>
      </c>
      <c r="H7624" t="s">
        <v>135</v>
      </c>
      <c r="I7624" t="s">
        <v>136</v>
      </c>
      <c r="J7624" t="s">
        <v>137</v>
      </c>
      <c r="K7624" t="s">
        <v>138</v>
      </c>
      <c r="L7624" t="s">
        <v>21672</v>
      </c>
      <c r="M7624" t="s">
        <v>21673</v>
      </c>
      <c r="N7624">
        <v>5.0277777000000003E-2</v>
      </c>
      <c r="O7624">
        <v>0</v>
      </c>
      <c r="P7624">
        <v>687</v>
      </c>
      <c r="Q7624">
        <v>16</v>
      </c>
      <c r="R7624">
        <v>187</v>
      </c>
      <c r="S7624">
        <v>8</v>
      </c>
      <c r="T7624">
        <v>192</v>
      </c>
      <c r="U7624">
        <v>0</v>
      </c>
      <c r="V7624">
        <v>0</v>
      </c>
      <c r="W7624">
        <v>0</v>
      </c>
      <c r="X7624">
        <v>17.820726154077263</v>
      </c>
      <c r="Y7624">
        <v>9.5945053705774157</v>
      </c>
      <c r="Z7624">
        <v>36.230302956109213</v>
      </c>
      <c r="AA7624">
        <v>6.3894832619389001</v>
      </c>
      <c r="AB7624">
        <v>25.61122985437575</v>
      </c>
      <c r="AC7624">
        <v>0</v>
      </c>
      <c r="AD7624">
        <v>0</v>
      </c>
      <c r="AE7624">
        <v>95.646247597078542</v>
      </c>
    </row>
    <row r="7625" spans="1:31" x14ac:dyDescent="0.25">
      <c r="A7625">
        <v>2354937</v>
      </c>
      <c r="B7625">
        <v>1</v>
      </c>
      <c r="C7625" t="s">
        <v>81</v>
      </c>
      <c r="D7625" t="s">
        <v>121</v>
      </c>
      <c r="E7625" t="s">
        <v>132</v>
      </c>
      <c r="F7625" t="s">
        <v>1173</v>
      </c>
      <c r="G7625" t="s">
        <v>168</v>
      </c>
      <c r="H7625" t="s">
        <v>135</v>
      </c>
      <c r="I7625" t="s">
        <v>653</v>
      </c>
      <c r="J7625" t="s">
        <v>137</v>
      </c>
      <c r="K7625" t="s">
        <v>138</v>
      </c>
      <c r="L7625" t="s">
        <v>21674</v>
      </c>
      <c r="M7625" t="s">
        <v>21675</v>
      </c>
      <c r="N7625">
        <v>1.1111111E-2</v>
      </c>
      <c r="O7625">
        <v>0</v>
      </c>
      <c r="P7625">
        <v>258</v>
      </c>
      <c r="Q7625">
        <v>3</v>
      </c>
      <c r="R7625">
        <v>36</v>
      </c>
      <c r="S7625">
        <v>7</v>
      </c>
      <c r="T7625">
        <v>13</v>
      </c>
      <c r="U7625">
        <v>0</v>
      </c>
      <c r="V7625">
        <v>0</v>
      </c>
      <c r="W7625">
        <v>0</v>
      </c>
      <c r="X7625">
        <v>0.56800555767599992</v>
      </c>
      <c r="Y7625">
        <v>7.2530017316166664E-2</v>
      </c>
      <c r="Z7625">
        <v>0.62967099445244468</v>
      </c>
      <c r="AA7625">
        <v>0.77500553772173331</v>
      </c>
      <c r="AB7625">
        <v>0.21286550915902225</v>
      </c>
      <c r="AC7625">
        <v>0</v>
      </c>
      <c r="AD7625">
        <v>0</v>
      </c>
      <c r="AE7625">
        <v>2.2580776163253669</v>
      </c>
    </row>
    <row r="7626" spans="1:31" x14ac:dyDescent="0.25">
      <c r="A7626">
        <v>2354545</v>
      </c>
      <c r="B7626">
        <v>1</v>
      </c>
      <c r="C7626" t="s">
        <v>81</v>
      </c>
      <c r="D7626" t="s">
        <v>112</v>
      </c>
      <c r="E7626" t="s">
        <v>132</v>
      </c>
      <c r="F7626" t="s">
        <v>21676</v>
      </c>
      <c r="G7626" t="s">
        <v>142</v>
      </c>
      <c r="H7626" t="s">
        <v>135</v>
      </c>
      <c r="I7626" t="s">
        <v>136</v>
      </c>
      <c r="J7626" t="s">
        <v>137</v>
      </c>
      <c r="K7626" t="s">
        <v>138</v>
      </c>
      <c r="L7626" t="s">
        <v>21677</v>
      </c>
      <c r="M7626" t="s">
        <v>21678</v>
      </c>
      <c r="N7626">
        <v>0.44388888799999998</v>
      </c>
      <c r="O7626">
        <v>0</v>
      </c>
      <c r="P7626">
        <v>520</v>
      </c>
      <c r="Q7626">
        <v>0</v>
      </c>
      <c r="R7626">
        <v>59</v>
      </c>
      <c r="S7626">
        <v>0</v>
      </c>
      <c r="T7626">
        <v>26</v>
      </c>
      <c r="U7626">
        <v>0</v>
      </c>
      <c r="V7626">
        <v>0</v>
      </c>
      <c r="W7626">
        <v>0</v>
      </c>
      <c r="X7626">
        <v>40.696799600028228</v>
      </c>
      <c r="Y7626">
        <v>0</v>
      </c>
      <c r="Z7626">
        <v>4.8579150849526105</v>
      </c>
      <c r="AA7626">
        <v>0</v>
      </c>
      <c r="AB7626">
        <v>2.0051757257038161</v>
      </c>
      <c r="AC7626">
        <v>0</v>
      </c>
      <c r="AD7626">
        <v>0</v>
      </c>
      <c r="AE7626">
        <v>47.559890410684652</v>
      </c>
    </row>
    <row r="7627" spans="1:31" x14ac:dyDescent="0.25">
      <c r="A7627">
        <v>2354568</v>
      </c>
      <c r="B7627">
        <v>1</v>
      </c>
      <c r="C7627" t="s">
        <v>80</v>
      </c>
      <c r="D7627" t="s">
        <v>83</v>
      </c>
      <c r="E7627" t="s">
        <v>225</v>
      </c>
      <c r="F7627" t="s">
        <v>21679</v>
      </c>
      <c r="G7627" t="s">
        <v>292</v>
      </c>
      <c r="H7627" t="s">
        <v>151</v>
      </c>
      <c r="I7627" t="s">
        <v>136</v>
      </c>
      <c r="J7627" t="s">
        <v>3</v>
      </c>
      <c r="K7627" t="s">
        <v>138</v>
      </c>
      <c r="L7627" t="s">
        <v>21680</v>
      </c>
      <c r="M7627" t="s">
        <v>21681</v>
      </c>
      <c r="N7627">
        <v>9.5297222220000002</v>
      </c>
      <c r="O7627">
        <v>0</v>
      </c>
      <c r="P7627">
        <v>163</v>
      </c>
      <c r="Q7627">
        <v>0</v>
      </c>
      <c r="R7627">
        <v>0</v>
      </c>
      <c r="S7627">
        <v>0</v>
      </c>
      <c r="T7627">
        <v>4</v>
      </c>
      <c r="U7627">
        <v>0</v>
      </c>
      <c r="V7627">
        <v>0</v>
      </c>
      <c r="W7627">
        <v>0</v>
      </c>
      <c r="X7627">
        <v>466.68129417283296</v>
      </c>
      <c r="Y7627">
        <v>0</v>
      </c>
      <c r="Z7627">
        <v>0</v>
      </c>
      <c r="AA7627">
        <v>0</v>
      </c>
      <c r="AB7627">
        <v>31.934717792412449</v>
      </c>
      <c r="AC7627">
        <v>0</v>
      </c>
      <c r="AD7627">
        <v>0</v>
      </c>
      <c r="AE7627">
        <v>498.61601196524543</v>
      </c>
    </row>
    <row r="7628" spans="1:31" x14ac:dyDescent="0.25">
      <c r="A7628">
        <v>2354923</v>
      </c>
      <c r="B7628">
        <v>1</v>
      </c>
      <c r="C7628" t="s">
        <v>80</v>
      </c>
      <c r="D7628" t="s">
        <v>106</v>
      </c>
      <c r="E7628" t="s">
        <v>171</v>
      </c>
      <c r="F7628" t="s">
        <v>21682</v>
      </c>
      <c r="G7628" t="s">
        <v>134</v>
      </c>
      <c r="H7628" t="s">
        <v>135</v>
      </c>
      <c r="I7628" t="s">
        <v>136</v>
      </c>
      <c r="J7628" t="s">
        <v>137</v>
      </c>
      <c r="K7628" t="s">
        <v>138</v>
      </c>
      <c r="L7628" t="s">
        <v>21683</v>
      </c>
      <c r="M7628" t="s">
        <v>21684</v>
      </c>
      <c r="N7628">
        <v>5.2177777770000002</v>
      </c>
      <c r="O7628">
        <v>0</v>
      </c>
      <c r="P7628">
        <v>0</v>
      </c>
      <c r="Q7628">
        <v>10</v>
      </c>
      <c r="R7628">
        <v>0</v>
      </c>
      <c r="S7628">
        <v>6</v>
      </c>
      <c r="T7628">
        <v>1</v>
      </c>
      <c r="U7628">
        <v>0</v>
      </c>
      <c r="V7628">
        <v>0</v>
      </c>
      <c r="W7628">
        <v>0</v>
      </c>
      <c r="X7628">
        <v>0</v>
      </c>
      <c r="Y7628">
        <v>283.62076803153184</v>
      </c>
      <c r="Z7628">
        <v>0</v>
      </c>
      <c r="AA7628">
        <v>117.8562953223405</v>
      </c>
      <c r="AB7628">
        <v>3.6033990641980433</v>
      </c>
      <c r="AC7628">
        <v>0</v>
      </c>
      <c r="AD7628">
        <v>0</v>
      </c>
      <c r="AE7628">
        <v>405.08046241807034</v>
      </c>
    </row>
    <row r="7629" spans="1:31" x14ac:dyDescent="0.25">
      <c r="A7629">
        <v>2354688</v>
      </c>
      <c r="B7629">
        <v>1</v>
      </c>
      <c r="C7629" t="s">
        <v>80</v>
      </c>
      <c r="D7629" t="s">
        <v>95</v>
      </c>
      <c r="E7629" t="s">
        <v>132</v>
      </c>
      <c r="F7629" t="s">
        <v>21685</v>
      </c>
      <c r="G7629" t="s">
        <v>142</v>
      </c>
      <c r="H7629" t="s">
        <v>135</v>
      </c>
      <c r="I7629" t="s">
        <v>136</v>
      </c>
      <c r="J7629" t="s">
        <v>137</v>
      </c>
      <c r="K7629" t="s">
        <v>138</v>
      </c>
      <c r="L7629" t="s">
        <v>21686</v>
      </c>
      <c r="M7629" t="s">
        <v>21687</v>
      </c>
      <c r="N7629">
        <v>2.4602777769999999</v>
      </c>
      <c r="O7629">
        <v>7</v>
      </c>
      <c r="P7629">
        <v>84</v>
      </c>
      <c r="Q7629">
        <v>0</v>
      </c>
      <c r="R7629">
        <v>13</v>
      </c>
      <c r="S7629">
        <v>6</v>
      </c>
      <c r="T7629">
        <v>14</v>
      </c>
      <c r="U7629">
        <v>0</v>
      </c>
      <c r="V7629">
        <v>0</v>
      </c>
      <c r="W7629">
        <v>5.9095757986322317</v>
      </c>
      <c r="X7629">
        <v>68.918889342585345</v>
      </c>
      <c r="Y7629">
        <v>0</v>
      </c>
      <c r="Z7629">
        <v>30.926158838724643</v>
      </c>
      <c r="AA7629">
        <v>22.032731558352598</v>
      </c>
      <c r="AB7629">
        <v>56.921433158433857</v>
      </c>
      <c r="AC7629">
        <v>0</v>
      </c>
      <c r="AD7629">
        <v>0</v>
      </c>
      <c r="AE7629">
        <v>184.70878869672867</v>
      </c>
    </row>
    <row r="7630" spans="1:31" x14ac:dyDescent="0.25">
      <c r="A7630">
        <v>2354754</v>
      </c>
      <c r="B7630">
        <v>1</v>
      </c>
      <c r="C7630" t="s">
        <v>80</v>
      </c>
      <c r="D7630" t="s">
        <v>82</v>
      </c>
      <c r="E7630" t="s">
        <v>148</v>
      </c>
      <c r="F7630" t="s">
        <v>21688</v>
      </c>
      <c r="G7630" t="s">
        <v>156</v>
      </c>
      <c r="H7630" t="s">
        <v>151</v>
      </c>
      <c r="I7630" t="s">
        <v>136</v>
      </c>
      <c r="J7630" t="s">
        <v>137</v>
      </c>
      <c r="K7630" t="s">
        <v>138</v>
      </c>
      <c r="L7630" t="s">
        <v>21689</v>
      </c>
      <c r="M7630" t="s">
        <v>21690</v>
      </c>
      <c r="N7630">
        <v>0.65666666600000001</v>
      </c>
      <c r="O7630">
        <v>0</v>
      </c>
      <c r="P7630">
        <v>1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0.18495299361798001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0.18495299361798001</v>
      </c>
    </row>
    <row r="7631" spans="1:31" x14ac:dyDescent="0.25">
      <c r="A7631">
        <v>2354774</v>
      </c>
      <c r="B7631">
        <v>1</v>
      </c>
      <c r="C7631" t="s">
        <v>80</v>
      </c>
      <c r="D7631" t="s">
        <v>90</v>
      </c>
      <c r="E7631" t="s">
        <v>225</v>
      </c>
      <c r="F7631" t="s">
        <v>3241</v>
      </c>
      <c r="G7631" t="s">
        <v>219</v>
      </c>
      <c r="H7631" t="s">
        <v>151</v>
      </c>
      <c r="I7631" t="s">
        <v>136</v>
      </c>
      <c r="J7631" t="s">
        <v>137</v>
      </c>
      <c r="K7631" t="s">
        <v>138</v>
      </c>
      <c r="L7631" t="s">
        <v>21691</v>
      </c>
      <c r="M7631" t="s">
        <v>21692</v>
      </c>
      <c r="N7631">
        <v>0.77861111100000002</v>
      </c>
      <c r="O7631">
        <v>0</v>
      </c>
      <c r="P7631">
        <v>4</v>
      </c>
      <c r="Q7631">
        <v>0</v>
      </c>
      <c r="R7631">
        <v>0</v>
      </c>
      <c r="S7631">
        <v>0</v>
      </c>
      <c r="T7631">
        <v>28</v>
      </c>
      <c r="U7631">
        <v>0</v>
      </c>
      <c r="V7631">
        <v>0</v>
      </c>
      <c r="W7631">
        <v>0</v>
      </c>
      <c r="X7631">
        <v>2.3473266231637089</v>
      </c>
      <c r="Y7631">
        <v>0</v>
      </c>
      <c r="Z7631">
        <v>0</v>
      </c>
      <c r="AA7631">
        <v>0</v>
      </c>
      <c r="AB7631">
        <v>36.315083440103159</v>
      </c>
      <c r="AC7631">
        <v>0</v>
      </c>
      <c r="AD7631">
        <v>0</v>
      </c>
      <c r="AE7631">
        <v>38.662410063266869</v>
      </c>
    </row>
    <row r="7632" spans="1:31" x14ac:dyDescent="0.25">
      <c r="A7632">
        <v>2355023</v>
      </c>
      <c r="B7632">
        <v>1</v>
      </c>
      <c r="C7632" t="s">
        <v>81</v>
      </c>
      <c r="D7632" t="s">
        <v>113</v>
      </c>
      <c r="E7632" t="s">
        <v>225</v>
      </c>
      <c r="F7632" t="s">
        <v>21693</v>
      </c>
      <c r="G7632" t="s">
        <v>227</v>
      </c>
      <c r="H7632" t="s">
        <v>151</v>
      </c>
      <c r="I7632" t="s">
        <v>136</v>
      </c>
      <c r="J7632" t="s">
        <v>137</v>
      </c>
      <c r="K7632" t="s">
        <v>138</v>
      </c>
      <c r="L7632" t="s">
        <v>21694</v>
      </c>
      <c r="M7632" t="s">
        <v>21695</v>
      </c>
      <c r="N7632">
        <v>2.3788888880000001</v>
      </c>
      <c r="O7632">
        <v>0</v>
      </c>
      <c r="P7632">
        <v>16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8.2915649393605317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8.2915649393605317</v>
      </c>
    </row>
    <row r="7633" spans="1:31" x14ac:dyDescent="0.25">
      <c r="A7633">
        <v>2354817</v>
      </c>
      <c r="B7633">
        <v>1</v>
      </c>
      <c r="C7633" t="s">
        <v>80</v>
      </c>
      <c r="D7633" t="s">
        <v>92</v>
      </c>
      <c r="E7633" t="s">
        <v>148</v>
      </c>
      <c r="F7633" t="s">
        <v>21696</v>
      </c>
      <c r="G7633" t="s">
        <v>240</v>
      </c>
      <c r="H7633" t="s">
        <v>151</v>
      </c>
      <c r="I7633" t="s">
        <v>136</v>
      </c>
      <c r="J7633" t="s">
        <v>137</v>
      </c>
      <c r="K7633" t="s">
        <v>138</v>
      </c>
      <c r="L7633" t="s">
        <v>21697</v>
      </c>
      <c r="M7633" t="s">
        <v>21698</v>
      </c>
      <c r="N7633">
        <v>1.7497222219999999</v>
      </c>
      <c r="O7633">
        <v>0</v>
      </c>
      <c r="P7633">
        <v>3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1.3997025750992953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1.3997025750992953</v>
      </c>
    </row>
    <row r="7634" spans="1:31" x14ac:dyDescent="0.25">
      <c r="A7634">
        <v>2354625</v>
      </c>
      <c r="B7634">
        <v>1</v>
      </c>
      <c r="C7634" t="s">
        <v>80</v>
      </c>
      <c r="D7634" t="s">
        <v>85</v>
      </c>
      <c r="E7634" t="s">
        <v>225</v>
      </c>
      <c r="F7634" t="s">
        <v>21699</v>
      </c>
      <c r="G7634" t="s">
        <v>252</v>
      </c>
      <c r="H7634" t="s">
        <v>151</v>
      </c>
      <c r="I7634" t="s">
        <v>136</v>
      </c>
      <c r="J7634" t="s">
        <v>137</v>
      </c>
      <c r="K7634" t="s">
        <v>245</v>
      </c>
      <c r="L7634" t="s">
        <v>21700</v>
      </c>
      <c r="M7634" t="s">
        <v>21701</v>
      </c>
      <c r="N7634">
        <v>7.9388888880000001</v>
      </c>
      <c r="O7634">
        <v>0</v>
      </c>
      <c r="P7634">
        <v>100</v>
      </c>
      <c r="Q7634">
        <v>0</v>
      </c>
      <c r="R7634">
        <v>0</v>
      </c>
      <c r="S7634">
        <v>0</v>
      </c>
      <c r="T7634">
        <v>5</v>
      </c>
      <c r="U7634">
        <v>0</v>
      </c>
      <c r="V7634">
        <v>0</v>
      </c>
      <c r="W7634">
        <v>0</v>
      </c>
      <c r="X7634">
        <v>325.02714384449365</v>
      </c>
      <c r="Y7634">
        <v>0</v>
      </c>
      <c r="Z7634">
        <v>0</v>
      </c>
      <c r="AA7634">
        <v>0</v>
      </c>
      <c r="AB7634">
        <v>46.185265420545377</v>
      </c>
      <c r="AC7634">
        <v>0</v>
      </c>
      <c r="AD7634">
        <v>0</v>
      </c>
      <c r="AE7634">
        <v>371.21240926503901</v>
      </c>
    </row>
    <row r="7635" spans="1:31" x14ac:dyDescent="0.25">
      <c r="A7635">
        <v>2354840</v>
      </c>
      <c r="B7635">
        <v>1</v>
      </c>
      <c r="C7635" t="s">
        <v>80</v>
      </c>
      <c r="D7635" t="s">
        <v>98</v>
      </c>
      <c r="E7635" t="s">
        <v>148</v>
      </c>
      <c r="F7635" t="s">
        <v>21702</v>
      </c>
      <c r="G7635" t="s">
        <v>160</v>
      </c>
      <c r="H7635" t="s">
        <v>151</v>
      </c>
      <c r="I7635" t="s">
        <v>136</v>
      </c>
      <c r="J7635" t="s">
        <v>137</v>
      </c>
      <c r="K7635" t="s">
        <v>138</v>
      </c>
      <c r="L7635" t="s">
        <v>21703</v>
      </c>
      <c r="M7635" t="s">
        <v>21704</v>
      </c>
      <c r="N7635">
        <v>3.3397222219999998</v>
      </c>
      <c r="O7635">
        <v>0</v>
      </c>
      <c r="P7635">
        <v>1</v>
      </c>
      <c r="Q7635">
        <v>0</v>
      </c>
      <c r="R7635">
        <v>0</v>
      </c>
      <c r="S7635">
        <v>0</v>
      </c>
      <c r="T7635">
        <v>1</v>
      </c>
      <c r="U7635">
        <v>0</v>
      </c>
      <c r="V7635">
        <v>0</v>
      </c>
      <c r="W7635">
        <v>0</v>
      </c>
      <c r="X7635">
        <v>1.2260230063633268</v>
      </c>
      <c r="Y7635">
        <v>0</v>
      </c>
      <c r="Z7635">
        <v>0</v>
      </c>
      <c r="AA7635">
        <v>0</v>
      </c>
      <c r="AB7635">
        <v>8.1982660825630447</v>
      </c>
      <c r="AC7635">
        <v>0</v>
      </c>
      <c r="AD7635">
        <v>0</v>
      </c>
      <c r="AE7635">
        <v>9.424289088926372</v>
      </c>
    </row>
    <row r="7636" spans="1:31" x14ac:dyDescent="0.25">
      <c r="A7636">
        <v>2354980</v>
      </c>
      <c r="B7636">
        <v>1</v>
      </c>
      <c r="C7636" t="s">
        <v>80</v>
      </c>
      <c r="D7636" t="s">
        <v>105</v>
      </c>
      <c r="E7636" t="s">
        <v>154</v>
      </c>
      <c r="F7636" t="s">
        <v>21705</v>
      </c>
      <c r="G7636" t="s">
        <v>2040</v>
      </c>
      <c r="H7636" t="s">
        <v>151</v>
      </c>
      <c r="I7636" t="s">
        <v>136</v>
      </c>
      <c r="J7636" t="s">
        <v>137</v>
      </c>
      <c r="K7636" t="s">
        <v>138</v>
      </c>
      <c r="L7636" t="s">
        <v>21706</v>
      </c>
      <c r="M7636" t="s">
        <v>21707</v>
      </c>
      <c r="N7636">
        <v>0.98083333299999997</v>
      </c>
      <c r="O7636">
        <v>0</v>
      </c>
      <c r="P7636">
        <v>112</v>
      </c>
      <c r="Q7636">
        <v>0</v>
      </c>
      <c r="R7636">
        <v>1</v>
      </c>
      <c r="S7636">
        <v>0</v>
      </c>
      <c r="T7636">
        <v>36</v>
      </c>
      <c r="U7636">
        <v>0</v>
      </c>
      <c r="V7636">
        <v>0</v>
      </c>
      <c r="W7636">
        <v>0</v>
      </c>
      <c r="X7636">
        <v>40.898691104538308</v>
      </c>
      <c r="Y7636">
        <v>0</v>
      </c>
      <c r="Z7636">
        <v>0.56861822891788005</v>
      </c>
      <c r="AA7636">
        <v>0</v>
      </c>
      <c r="AB7636">
        <v>74.743039519854307</v>
      </c>
      <c r="AC7636">
        <v>0</v>
      </c>
      <c r="AD7636">
        <v>0</v>
      </c>
      <c r="AE7636">
        <v>116.21034885331049</v>
      </c>
    </row>
    <row r="7637" spans="1:31" x14ac:dyDescent="0.25">
      <c r="A7637">
        <v>2355003</v>
      </c>
      <c r="B7637">
        <v>1</v>
      </c>
      <c r="C7637" t="s">
        <v>80</v>
      </c>
      <c r="D7637" t="s">
        <v>93</v>
      </c>
      <c r="E7637" t="s">
        <v>154</v>
      </c>
      <c r="F7637" t="s">
        <v>21708</v>
      </c>
      <c r="G7637" t="s">
        <v>299</v>
      </c>
      <c r="H7637" t="s">
        <v>151</v>
      </c>
      <c r="I7637" t="s">
        <v>136</v>
      </c>
      <c r="J7637" t="s">
        <v>137</v>
      </c>
      <c r="K7637" t="s">
        <v>138</v>
      </c>
      <c r="L7637" t="s">
        <v>21709</v>
      </c>
      <c r="M7637" t="s">
        <v>21710</v>
      </c>
      <c r="N7637">
        <v>0.80111111099999999</v>
      </c>
      <c r="O7637">
        <v>0</v>
      </c>
      <c r="P7637">
        <v>298</v>
      </c>
      <c r="Q7637">
        <v>0</v>
      </c>
      <c r="R7637">
        <v>0</v>
      </c>
      <c r="S7637">
        <v>0</v>
      </c>
      <c r="T7637">
        <v>5</v>
      </c>
      <c r="U7637">
        <v>0</v>
      </c>
      <c r="V7637">
        <v>0</v>
      </c>
      <c r="W7637">
        <v>0</v>
      </c>
      <c r="X7637">
        <v>89.333111201367728</v>
      </c>
      <c r="Y7637">
        <v>0</v>
      </c>
      <c r="Z7637">
        <v>0</v>
      </c>
      <c r="AA7637">
        <v>0</v>
      </c>
      <c r="AB7637">
        <v>6.1112617220916805</v>
      </c>
      <c r="AC7637">
        <v>0</v>
      </c>
      <c r="AD7637">
        <v>0</v>
      </c>
      <c r="AE7637">
        <v>95.444372923459412</v>
      </c>
    </row>
    <row r="7638" spans="1:31" x14ac:dyDescent="0.25">
      <c r="A7638">
        <v>2355043</v>
      </c>
      <c r="B7638">
        <v>1</v>
      </c>
      <c r="C7638" t="s">
        <v>81</v>
      </c>
      <c r="D7638" t="s">
        <v>120</v>
      </c>
      <c r="E7638" t="s">
        <v>166</v>
      </c>
      <c r="F7638" t="s">
        <v>4629</v>
      </c>
      <c r="G7638" t="s">
        <v>168</v>
      </c>
      <c r="H7638" t="s">
        <v>135</v>
      </c>
      <c r="I7638" t="s">
        <v>136</v>
      </c>
      <c r="J7638" t="s">
        <v>137</v>
      </c>
      <c r="K7638" t="s">
        <v>138</v>
      </c>
      <c r="L7638" t="s">
        <v>21711</v>
      </c>
      <c r="M7638" t="s">
        <v>21712</v>
      </c>
      <c r="N7638">
        <v>1.479166666</v>
      </c>
      <c r="O7638">
        <v>1</v>
      </c>
      <c r="P7638">
        <v>1698</v>
      </c>
      <c r="Q7638">
        <v>119</v>
      </c>
      <c r="R7638">
        <v>74</v>
      </c>
      <c r="S7638">
        <v>28</v>
      </c>
      <c r="T7638">
        <v>125</v>
      </c>
      <c r="U7638">
        <v>2</v>
      </c>
      <c r="V7638">
        <v>1</v>
      </c>
      <c r="W7638">
        <v>2.2247756896549724</v>
      </c>
      <c r="X7638">
        <v>703.46430582717176</v>
      </c>
      <c r="Y7638">
        <v>1053.9088771733743</v>
      </c>
      <c r="Z7638">
        <v>341.1281374241542</v>
      </c>
      <c r="AA7638">
        <v>179.90192578554885</v>
      </c>
      <c r="AB7638">
        <v>150.2635480362695</v>
      </c>
      <c r="AC7638">
        <v>58.196289242026296</v>
      </c>
      <c r="AD7638">
        <v>5.269741915086458</v>
      </c>
      <c r="AE7638">
        <v>2494.3576010932866</v>
      </c>
    </row>
    <row r="7639" spans="1:31" x14ac:dyDescent="0.25">
      <c r="A7639">
        <v>2354648</v>
      </c>
      <c r="B7639">
        <v>1</v>
      </c>
      <c r="C7639" t="s">
        <v>81</v>
      </c>
      <c r="D7639" t="s">
        <v>123</v>
      </c>
      <c r="E7639" t="s">
        <v>132</v>
      </c>
      <c r="F7639" t="s">
        <v>21713</v>
      </c>
      <c r="G7639" t="s">
        <v>244</v>
      </c>
      <c r="H7639" t="s">
        <v>135</v>
      </c>
      <c r="I7639" t="s">
        <v>136</v>
      </c>
      <c r="J7639" t="s">
        <v>137</v>
      </c>
      <c r="K7639" t="s">
        <v>245</v>
      </c>
      <c r="L7639" t="s">
        <v>21714</v>
      </c>
      <c r="M7639" t="s">
        <v>21715</v>
      </c>
      <c r="N7639">
        <v>4.448611111</v>
      </c>
      <c r="O7639">
        <v>2</v>
      </c>
      <c r="P7639">
        <v>19</v>
      </c>
      <c r="Q7639">
        <v>95</v>
      </c>
      <c r="R7639">
        <v>18</v>
      </c>
      <c r="S7639">
        <v>7</v>
      </c>
      <c r="T7639">
        <v>25</v>
      </c>
      <c r="U7639">
        <v>0</v>
      </c>
      <c r="V7639">
        <v>0</v>
      </c>
      <c r="W7639">
        <v>2.7834592754053329</v>
      </c>
      <c r="X7639">
        <v>23.59371542098555</v>
      </c>
      <c r="Y7639">
        <v>694.58528050901566</v>
      </c>
      <c r="Z7639">
        <v>63.377101165386087</v>
      </c>
      <c r="AA7639">
        <v>62.837899177465417</v>
      </c>
      <c r="AB7639">
        <v>15.41981586689427</v>
      </c>
      <c r="AC7639">
        <v>0</v>
      </c>
      <c r="AD7639">
        <v>0</v>
      </c>
      <c r="AE7639">
        <v>862.59727141515225</v>
      </c>
    </row>
    <row r="7640" spans="1:31" x14ac:dyDescent="0.25">
      <c r="A7640">
        <v>2354548</v>
      </c>
      <c r="B7640">
        <v>1</v>
      </c>
      <c r="C7640" t="s">
        <v>80</v>
      </c>
      <c r="D7640" t="s">
        <v>93</v>
      </c>
      <c r="E7640" t="s">
        <v>225</v>
      </c>
      <c r="F7640" t="s">
        <v>21716</v>
      </c>
      <c r="G7640" t="s">
        <v>219</v>
      </c>
      <c r="H7640" t="s">
        <v>151</v>
      </c>
      <c r="I7640" t="s">
        <v>136</v>
      </c>
      <c r="J7640" t="s">
        <v>137</v>
      </c>
      <c r="K7640" t="s">
        <v>138</v>
      </c>
      <c r="L7640" t="s">
        <v>21717</v>
      </c>
      <c r="M7640" t="s">
        <v>21718</v>
      </c>
      <c r="N7640">
        <v>1.355555555</v>
      </c>
      <c r="O7640">
        <v>0</v>
      </c>
      <c r="P7640">
        <v>26</v>
      </c>
      <c r="Q7640">
        <v>0</v>
      </c>
      <c r="R7640">
        <v>4</v>
      </c>
      <c r="S7640">
        <v>0</v>
      </c>
      <c r="T7640">
        <v>1</v>
      </c>
      <c r="U7640">
        <v>0</v>
      </c>
      <c r="V7640">
        <v>0</v>
      </c>
      <c r="W7640">
        <v>0</v>
      </c>
      <c r="X7640">
        <v>9.3619176411127594</v>
      </c>
      <c r="Y7640">
        <v>0</v>
      </c>
      <c r="Z7640">
        <v>4.8773262446871097</v>
      </c>
      <c r="AA7640">
        <v>0</v>
      </c>
      <c r="AB7640">
        <v>1.4640705347169722</v>
      </c>
      <c r="AC7640">
        <v>0</v>
      </c>
      <c r="AD7640">
        <v>0</v>
      </c>
      <c r="AE7640">
        <v>15.703314420516842</v>
      </c>
    </row>
    <row r="7641" spans="1:31" x14ac:dyDescent="0.25">
      <c r="A7641">
        <v>2355089</v>
      </c>
      <c r="B7641">
        <v>1</v>
      </c>
      <c r="C7641" t="s">
        <v>81</v>
      </c>
      <c r="D7641" t="s">
        <v>112</v>
      </c>
      <c r="E7641" t="s">
        <v>132</v>
      </c>
      <c r="F7641" t="s">
        <v>21719</v>
      </c>
      <c r="G7641" t="s">
        <v>168</v>
      </c>
      <c r="H7641" t="s">
        <v>135</v>
      </c>
      <c r="I7641" t="s">
        <v>136</v>
      </c>
      <c r="J7641" t="s">
        <v>137</v>
      </c>
      <c r="K7641" t="s">
        <v>138</v>
      </c>
      <c r="L7641" t="s">
        <v>21720</v>
      </c>
      <c r="M7641" t="s">
        <v>21721</v>
      </c>
      <c r="N7641">
        <v>8.0833332999999993E-2</v>
      </c>
      <c r="O7641">
        <v>0</v>
      </c>
      <c r="P7641">
        <v>10222</v>
      </c>
      <c r="Q7641">
        <v>11</v>
      </c>
      <c r="R7641">
        <v>124</v>
      </c>
      <c r="S7641">
        <v>3</v>
      </c>
      <c r="T7641">
        <v>1005</v>
      </c>
      <c r="U7641">
        <v>3</v>
      </c>
      <c r="V7641">
        <v>5</v>
      </c>
      <c r="W7641">
        <v>0</v>
      </c>
      <c r="X7641">
        <v>203.41215005860681</v>
      </c>
      <c r="Y7641">
        <v>1.6403636969640831</v>
      </c>
      <c r="Z7641">
        <v>5.1938603990239764</v>
      </c>
      <c r="AA7641">
        <v>4.3951670987489102</v>
      </c>
      <c r="AB7641">
        <v>46.122585543631011</v>
      </c>
      <c r="AC7641">
        <v>9.0495195632107723</v>
      </c>
      <c r="AD7641">
        <v>3.1366442061175572</v>
      </c>
      <c r="AE7641">
        <v>272.95029056630312</v>
      </c>
    </row>
    <row r="7642" spans="1:31" x14ac:dyDescent="0.25">
      <c r="A7642">
        <v>2354900</v>
      </c>
      <c r="B7642">
        <v>1</v>
      </c>
      <c r="C7642" t="s">
        <v>80</v>
      </c>
      <c r="D7642" t="s">
        <v>85</v>
      </c>
      <c r="E7642" t="s">
        <v>148</v>
      </c>
      <c r="F7642" t="s">
        <v>21722</v>
      </c>
      <c r="G7642" t="s">
        <v>150</v>
      </c>
      <c r="H7642" t="s">
        <v>151</v>
      </c>
      <c r="I7642" t="s">
        <v>136</v>
      </c>
      <c r="J7642" t="s">
        <v>137</v>
      </c>
      <c r="K7642" t="s">
        <v>138</v>
      </c>
      <c r="L7642" t="s">
        <v>21723</v>
      </c>
      <c r="M7642" t="s">
        <v>21724</v>
      </c>
      <c r="N7642">
        <v>1.885555555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4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34.861229726424142</v>
      </c>
      <c r="AC7642">
        <v>0</v>
      </c>
      <c r="AD7642">
        <v>0</v>
      </c>
      <c r="AE7642">
        <v>34.861229726424142</v>
      </c>
    </row>
    <row r="7643" spans="1:31" x14ac:dyDescent="0.25">
      <c r="A7643">
        <v>2354542</v>
      </c>
      <c r="B7643">
        <v>1</v>
      </c>
      <c r="C7643" t="s">
        <v>80</v>
      </c>
      <c r="D7643" t="s">
        <v>82</v>
      </c>
      <c r="E7643" t="s">
        <v>175</v>
      </c>
      <c r="F7643" t="s">
        <v>21725</v>
      </c>
      <c r="G7643" t="s">
        <v>1306</v>
      </c>
      <c r="H7643" t="s">
        <v>151</v>
      </c>
      <c r="I7643" t="s">
        <v>136</v>
      </c>
      <c r="J7643" t="s">
        <v>137</v>
      </c>
      <c r="K7643" t="s">
        <v>138</v>
      </c>
      <c r="L7643" t="s">
        <v>21726</v>
      </c>
      <c r="M7643" t="s">
        <v>21727</v>
      </c>
      <c r="N7643">
        <v>1.559722222</v>
      </c>
      <c r="O7643">
        <v>0</v>
      </c>
      <c r="P7643">
        <v>59</v>
      </c>
      <c r="Q7643">
        <v>0</v>
      </c>
      <c r="R7643">
        <v>0</v>
      </c>
      <c r="S7643">
        <v>0</v>
      </c>
      <c r="T7643">
        <v>19</v>
      </c>
      <c r="U7643">
        <v>0</v>
      </c>
      <c r="V7643">
        <v>0</v>
      </c>
      <c r="W7643">
        <v>0</v>
      </c>
      <c r="X7643">
        <v>28.180127331038857</v>
      </c>
      <c r="Y7643">
        <v>0</v>
      </c>
      <c r="Z7643">
        <v>0</v>
      </c>
      <c r="AA7643">
        <v>0</v>
      </c>
      <c r="AB7643">
        <v>12.952164728042835</v>
      </c>
      <c r="AC7643">
        <v>0</v>
      </c>
      <c r="AD7643">
        <v>0</v>
      </c>
      <c r="AE7643">
        <v>41.132292059081692</v>
      </c>
    </row>
    <row r="7644" spans="1:31" x14ac:dyDescent="0.25">
      <c r="A7644">
        <v>2354585</v>
      </c>
      <c r="B7644">
        <v>1</v>
      </c>
      <c r="C7644" t="s">
        <v>80</v>
      </c>
      <c r="D7644" t="s">
        <v>109</v>
      </c>
      <c r="E7644" t="s">
        <v>225</v>
      </c>
      <c r="F7644" t="s">
        <v>3401</v>
      </c>
      <c r="G7644" t="s">
        <v>219</v>
      </c>
      <c r="H7644" t="s">
        <v>151</v>
      </c>
      <c r="I7644" t="s">
        <v>136</v>
      </c>
      <c r="J7644" t="s">
        <v>137</v>
      </c>
      <c r="K7644" t="s">
        <v>138</v>
      </c>
      <c r="L7644" t="s">
        <v>21728</v>
      </c>
      <c r="M7644" t="s">
        <v>21729</v>
      </c>
      <c r="N7644">
        <v>1.888055555</v>
      </c>
      <c r="O7644">
        <v>0</v>
      </c>
      <c r="P7644">
        <v>15</v>
      </c>
      <c r="Q7644">
        <v>0</v>
      </c>
      <c r="R7644">
        <v>3</v>
      </c>
      <c r="S7644">
        <v>0</v>
      </c>
      <c r="T7644">
        <v>1</v>
      </c>
      <c r="U7644">
        <v>0</v>
      </c>
      <c r="V7644">
        <v>0</v>
      </c>
      <c r="W7644">
        <v>0</v>
      </c>
      <c r="X7644">
        <v>4.5262176165979326</v>
      </c>
      <c r="Y7644">
        <v>0</v>
      </c>
      <c r="Z7644">
        <v>5.3044348185475751</v>
      </c>
      <c r="AA7644">
        <v>0</v>
      </c>
      <c r="AB7644">
        <v>2.9073397329508338E-3</v>
      </c>
      <c r="AC7644">
        <v>0</v>
      </c>
      <c r="AD7644">
        <v>0</v>
      </c>
      <c r="AE7644">
        <v>9.8335597748784593</v>
      </c>
    </row>
    <row r="7645" spans="1:31" x14ac:dyDescent="0.25">
      <c r="A7645">
        <v>2380104</v>
      </c>
      <c r="B7645">
        <v>1</v>
      </c>
      <c r="C7645" t="s">
        <v>81</v>
      </c>
      <c r="D7645" t="s">
        <v>112</v>
      </c>
      <c r="E7645" t="s">
        <v>132</v>
      </c>
      <c r="F7645" t="s">
        <v>21719</v>
      </c>
      <c r="G7645" t="s">
        <v>168</v>
      </c>
      <c r="H7645" t="s">
        <v>135</v>
      </c>
      <c r="I7645" t="s">
        <v>136</v>
      </c>
      <c r="J7645" t="s">
        <v>137</v>
      </c>
      <c r="K7645" t="s">
        <v>138</v>
      </c>
      <c r="L7645" t="s">
        <v>21730</v>
      </c>
      <c r="M7645" t="s">
        <v>21731</v>
      </c>
      <c r="N7645">
        <v>0.383333333</v>
      </c>
      <c r="O7645">
        <v>0</v>
      </c>
      <c r="P7645">
        <v>10191</v>
      </c>
      <c r="Q7645">
        <v>11</v>
      </c>
      <c r="R7645">
        <v>124</v>
      </c>
      <c r="S7645">
        <v>3</v>
      </c>
      <c r="T7645">
        <v>1001</v>
      </c>
      <c r="U7645">
        <v>3</v>
      </c>
      <c r="V7645">
        <v>5</v>
      </c>
      <c r="W7645">
        <v>0</v>
      </c>
      <c r="X7645">
        <v>884.17589177774119</v>
      </c>
      <c r="Y7645">
        <v>8.168440349851668</v>
      </c>
      <c r="Z7645">
        <v>24.809573706717433</v>
      </c>
      <c r="AA7645">
        <v>28.929588522485396</v>
      </c>
      <c r="AB7645">
        <v>359.21025778977787</v>
      </c>
      <c r="AC7645">
        <v>72.664243023439795</v>
      </c>
      <c r="AD7645">
        <v>37.086129418917452</v>
      </c>
      <c r="AE7645">
        <v>1415.0441245889308</v>
      </c>
    </row>
    <row r="7646" spans="1:31" x14ac:dyDescent="0.25">
      <c r="A7646">
        <v>2355020</v>
      </c>
      <c r="B7646">
        <v>1</v>
      </c>
      <c r="C7646" t="s">
        <v>80</v>
      </c>
      <c r="D7646" t="s">
        <v>93</v>
      </c>
      <c r="E7646" t="s">
        <v>225</v>
      </c>
      <c r="F7646" t="s">
        <v>11839</v>
      </c>
      <c r="G7646" t="s">
        <v>219</v>
      </c>
      <c r="H7646" t="s">
        <v>151</v>
      </c>
      <c r="I7646" t="s">
        <v>136</v>
      </c>
      <c r="J7646" t="s">
        <v>137</v>
      </c>
      <c r="K7646" t="s">
        <v>138</v>
      </c>
      <c r="L7646" t="s">
        <v>21732</v>
      </c>
      <c r="M7646" t="s">
        <v>21733</v>
      </c>
      <c r="N7646">
        <v>2.3372222219999998</v>
      </c>
      <c r="O7646">
        <v>0</v>
      </c>
      <c r="P7646">
        <v>23</v>
      </c>
      <c r="Q7646">
        <v>0</v>
      </c>
      <c r="R7646">
        <v>2</v>
      </c>
      <c r="S7646">
        <v>0</v>
      </c>
      <c r="T7646">
        <v>1</v>
      </c>
      <c r="U7646">
        <v>0</v>
      </c>
      <c r="V7646">
        <v>0</v>
      </c>
      <c r="W7646">
        <v>0</v>
      </c>
      <c r="X7646">
        <v>8.7877274287422722</v>
      </c>
      <c r="Y7646">
        <v>0</v>
      </c>
      <c r="Z7646">
        <v>1.0605094594789366</v>
      </c>
      <c r="AA7646">
        <v>0</v>
      </c>
      <c r="AB7646">
        <v>4.466827998413569</v>
      </c>
      <c r="AC7646">
        <v>0</v>
      </c>
      <c r="AD7646">
        <v>0</v>
      </c>
      <c r="AE7646">
        <v>14.315064886634778</v>
      </c>
    </row>
    <row r="7647" spans="1:31" x14ac:dyDescent="0.25">
      <c r="A7647">
        <v>2354920</v>
      </c>
      <c r="B7647">
        <v>1</v>
      </c>
      <c r="C7647" t="s">
        <v>80</v>
      </c>
      <c r="D7647" t="s">
        <v>100</v>
      </c>
      <c r="E7647" t="s">
        <v>148</v>
      </c>
      <c r="F7647" t="s">
        <v>21734</v>
      </c>
      <c r="G7647" t="s">
        <v>160</v>
      </c>
      <c r="H7647" t="s">
        <v>151</v>
      </c>
      <c r="I7647" t="s">
        <v>136</v>
      </c>
      <c r="J7647" t="s">
        <v>137</v>
      </c>
      <c r="K7647" t="s">
        <v>138</v>
      </c>
      <c r="L7647" t="s">
        <v>21735</v>
      </c>
      <c r="M7647" t="s">
        <v>21736</v>
      </c>
      <c r="N7647">
        <v>2.1230555550000001</v>
      </c>
      <c r="O7647">
        <v>0</v>
      </c>
      <c r="P7647">
        <v>1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0.10261352112040417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0.10261352112040417</v>
      </c>
    </row>
    <row r="7648" spans="1:31" x14ac:dyDescent="0.25">
      <c r="A7648">
        <v>2355029</v>
      </c>
      <c r="B7648">
        <v>1</v>
      </c>
      <c r="C7648" t="s">
        <v>80</v>
      </c>
      <c r="D7648" t="s">
        <v>103</v>
      </c>
      <c r="E7648" t="s">
        <v>225</v>
      </c>
      <c r="F7648" t="s">
        <v>21737</v>
      </c>
      <c r="G7648" t="s">
        <v>2703</v>
      </c>
      <c r="H7648" t="s">
        <v>151</v>
      </c>
      <c r="I7648" t="s">
        <v>136</v>
      </c>
      <c r="J7648" t="s">
        <v>137</v>
      </c>
      <c r="K7648" t="s">
        <v>138</v>
      </c>
      <c r="L7648" t="s">
        <v>21738</v>
      </c>
      <c r="M7648" t="s">
        <v>21739</v>
      </c>
      <c r="N7648">
        <v>1.0672222220000001</v>
      </c>
      <c r="O7648">
        <v>0</v>
      </c>
      <c r="P7648">
        <v>23</v>
      </c>
      <c r="Q7648">
        <v>0</v>
      </c>
      <c r="R7648">
        <v>0</v>
      </c>
      <c r="S7648">
        <v>0</v>
      </c>
      <c r="T7648">
        <v>2</v>
      </c>
      <c r="U7648">
        <v>0</v>
      </c>
      <c r="V7648">
        <v>0</v>
      </c>
      <c r="W7648">
        <v>0</v>
      </c>
      <c r="X7648">
        <v>5.6386760823747606</v>
      </c>
      <c r="Y7648">
        <v>0</v>
      </c>
      <c r="Z7648">
        <v>0</v>
      </c>
      <c r="AA7648">
        <v>0</v>
      </c>
      <c r="AB7648">
        <v>1.7728073198863084</v>
      </c>
      <c r="AC7648">
        <v>0</v>
      </c>
      <c r="AD7648">
        <v>0</v>
      </c>
      <c r="AE7648">
        <v>7.4114834022610694</v>
      </c>
    </row>
    <row r="7649" spans="1:31" x14ac:dyDescent="0.25">
      <c r="A7649">
        <v>2354674</v>
      </c>
      <c r="B7649">
        <v>1</v>
      </c>
      <c r="C7649" t="s">
        <v>80</v>
      </c>
      <c r="D7649" t="s">
        <v>87</v>
      </c>
      <c r="E7649" t="s">
        <v>166</v>
      </c>
      <c r="F7649" t="s">
        <v>21740</v>
      </c>
      <c r="G7649" t="s">
        <v>168</v>
      </c>
      <c r="H7649" t="s">
        <v>135</v>
      </c>
      <c r="I7649" t="s">
        <v>136</v>
      </c>
      <c r="J7649" t="s">
        <v>137</v>
      </c>
      <c r="K7649" t="s">
        <v>138</v>
      </c>
      <c r="L7649" t="s">
        <v>21741</v>
      </c>
      <c r="M7649" t="s">
        <v>21742</v>
      </c>
      <c r="N7649">
        <v>0.22083333299999999</v>
      </c>
      <c r="O7649">
        <v>0</v>
      </c>
      <c r="P7649">
        <v>2842</v>
      </c>
      <c r="Q7649">
        <v>0</v>
      </c>
      <c r="R7649">
        <v>0</v>
      </c>
      <c r="S7649">
        <v>12</v>
      </c>
      <c r="T7649">
        <v>501</v>
      </c>
      <c r="U7649">
        <v>5</v>
      </c>
      <c r="V7649">
        <v>2</v>
      </c>
      <c r="W7649">
        <v>0</v>
      </c>
      <c r="X7649">
        <v>205.8668443808514</v>
      </c>
      <c r="Y7649">
        <v>0</v>
      </c>
      <c r="Z7649">
        <v>0</v>
      </c>
      <c r="AA7649">
        <v>42.601320404844238</v>
      </c>
      <c r="AB7649">
        <v>229.3260091558339</v>
      </c>
      <c r="AC7649">
        <v>49.910628427709739</v>
      </c>
      <c r="AD7649">
        <v>45.660680850500626</v>
      </c>
      <c r="AE7649">
        <v>573.36548321973987</v>
      </c>
    </row>
    <row r="7650" spans="1:31" x14ac:dyDescent="0.25">
      <c r="A7650">
        <v>2354906</v>
      </c>
      <c r="B7650">
        <v>1</v>
      </c>
      <c r="C7650" t="s">
        <v>80</v>
      </c>
      <c r="D7650" t="s">
        <v>96</v>
      </c>
      <c r="E7650" t="s">
        <v>148</v>
      </c>
      <c r="F7650" t="s">
        <v>21743</v>
      </c>
      <c r="G7650" t="s">
        <v>160</v>
      </c>
      <c r="H7650" t="s">
        <v>151</v>
      </c>
      <c r="I7650" t="s">
        <v>136</v>
      </c>
      <c r="J7650" t="s">
        <v>137</v>
      </c>
      <c r="K7650" t="s">
        <v>138</v>
      </c>
      <c r="L7650" t="s">
        <v>21744</v>
      </c>
      <c r="M7650" t="s">
        <v>21745</v>
      </c>
      <c r="N7650">
        <v>2.3872222220000001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1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23.159112752004404</v>
      </c>
      <c r="AC7650">
        <v>0</v>
      </c>
      <c r="AD7650">
        <v>0</v>
      </c>
      <c r="AE7650">
        <v>23.159112752004404</v>
      </c>
    </row>
    <row r="7651" spans="1:31" x14ac:dyDescent="0.25">
      <c r="A7651">
        <v>2355075</v>
      </c>
      <c r="B7651">
        <v>1</v>
      </c>
      <c r="C7651" t="s">
        <v>81</v>
      </c>
      <c r="D7651" t="s">
        <v>115</v>
      </c>
      <c r="E7651" t="s">
        <v>225</v>
      </c>
      <c r="F7651" t="s">
        <v>21746</v>
      </c>
      <c r="G7651" t="s">
        <v>219</v>
      </c>
      <c r="H7651" t="s">
        <v>151</v>
      </c>
      <c r="I7651" t="s">
        <v>136</v>
      </c>
      <c r="J7651" t="s">
        <v>137</v>
      </c>
      <c r="K7651" t="s">
        <v>138</v>
      </c>
      <c r="L7651" t="s">
        <v>21747</v>
      </c>
      <c r="M7651" t="s">
        <v>21748</v>
      </c>
      <c r="N7651">
        <v>1.7849999999999999</v>
      </c>
      <c r="O7651">
        <v>0</v>
      </c>
      <c r="P7651">
        <v>10</v>
      </c>
      <c r="Q7651">
        <v>0</v>
      </c>
      <c r="R7651">
        <v>2</v>
      </c>
      <c r="S7651">
        <v>0</v>
      </c>
      <c r="T7651">
        <v>2</v>
      </c>
      <c r="U7651">
        <v>0</v>
      </c>
      <c r="V7651">
        <v>0</v>
      </c>
      <c r="W7651">
        <v>0</v>
      </c>
      <c r="X7651">
        <v>2.1313039539652592</v>
      </c>
      <c r="Y7651">
        <v>0</v>
      </c>
      <c r="Z7651">
        <v>4.7205910894570691</v>
      </c>
      <c r="AA7651">
        <v>0</v>
      </c>
      <c r="AB7651">
        <v>1.5984734691758624</v>
      </c>
      <c r="AC7651">
        <v>0</v>
      </c>
      <c r="AD7651">
        <v>0</v>
      </c>
      <c r="AE7651">
        <v>8.4503685125981907</v>
      </c>
    </row>
    <row r="7652" spans="1:31" x14ac:dyDescent="0.25">
      <c r="A7652">
        <v>2354929</v>
      </c>
      <c r="B7652">
        <v>1</v>
      </c>
      <c r="C7652" t="s">
        <v>80</v>
      </c>
      <c r="D7652" t="s">
        <v>97</v>
      </c>
      <c r="E7652" t="s">
        <v>225</v>
      </c>
      <c r="F7652" t="s">
        <v>3355</v>
      </c>
      <c r="G7652" t="s">
        <v>219</v>
      </c>
      <c r="H7652" t="s">
        <v>151</v>
      </c>
      <c r="I7652" t="s">
        <v>136</v>
      </c>
      <c r="J7652" t="s">
        <v>137</v>
      </c>
      <c r="K7652" t="s">
        <v>138</v>
      </c>
      <c r="L7652" t="s">
        <v>21749</v>
      </c>
      <c r="M7652" t="s">
        <v>21750</v>
      </c>
      <c r="N7652">
        <v>2.2038888879999998</v>
      </c>
      <c r="O7652">
        <v>0</v>
      </c>
      <c r="P7652">
        <v>36</v>
      </c>
      <c r="Q7652">
        <v>0</v>
      </c>
      <c r="R7652">
        <v>1</v>
      </c>
      <c r="S7652">
        <v>0</v>
      </c>
      <c r="T7652">
        <v>10</v>
      </c>
      <c r="U7652">
        <v>0</v>
      </c>
      <c r="V7652">
        <v>0</v>
      </c>
      <c r="W7652">
        <v>0</v>
      </c>
      <c r="X7652">
        <v>35.987303804598653</v>
      </c>
      <c r="Y7652">
        <v>0</v>
      </c>
      <c r="Z7652">
        <v>0.49755843017039725</v>
      </c>
      <c r="AA7652">
        <v>0</v>
      </c>
      <c r="AB7652">
        <v>20.218903695500202</v>
      </c>
      <c r="AC7652">
        <v>0</v>
      </c>
      <c r="AD7652">
        <v>0</v>
      </c>
      <c r="AE7652">
        <v>56.703765930269256</v>
      </c>
    </row>
    <row r="7653" spans="1:31" x14ac:dyDescent="0.25">
      <c r="A7653">
        <v>2355052</v>
      </c>
      <c r="B7653">
        <v>1</v>
      </c>
      <c r="C7653" t="s">
        <v>80</v>
      </c>
      <c r="D7653" t="s">
        <v>107</v>
      </c>
      <c r="E7653" t="s">
        <v>225</v>
      </c>
      <c r="F7653" t="s">
        <v>21751</v>
      </c>
      <c r="G7653" t="s">
        <v>219</v>
      </c>
      <c r="H7653" t="s">
        <v>151</v>
      </c>
      <c r="I7653" t="s">
        <v>136</v>
      </c>
      <c r="J7653" t="s">
        <v>137</v>
      </c>
      <c r="K7653" t="s">
        <v>138</v>
      </c>
      <c r="L7653" t="s">
        <v>21752</v>
      </c>
      <c r="M7653" t="s">
        <v>21753</v>
      </c>
      <c r="N7653">
        <v>0.770277777</v>
      </c>
      <c r="O7653">
        <v>0</v>
      </c>
      <c r="P7653">
        <v>171</v>
      </c>
      <c r="Q7653">
        <v>0</v>
      </c>
      <c r="R7653">
        <v>0</v>
      </c>
      <c r="S7653">
        <v>0</v>
      </c>
      <c r="T7653">
        <v>2</v>
      </c>
      <c r="U7653">
        <v>0</v>
      </c>
      <c r="V7653">
        <v>0</v>
      </c>
      <c r="W7653">
        <v>0</v>
      </c>
      <c r="X7653">
        <v>41.097249697436553</v>
      </c>
      <c r="Y7653">
        <v>0</v>
      </c>
      <c r="Z7653">
        <v>0</v>
      </c>
      <c r="AA7653">
        <v>0</v>
      </c>
      <c r="AB7653">
        <v>1.4602532575638749</v>
      </c>
      <c r="AC7653">
        <v>0</v>
      </c>
      <c r="AD7653">
        <v>0</v>
      </c>
      <c r="AE7653">
        <v>42.55750295500043</v>
      </c>
    </row>
    <row r="7654" spans="1:31" x14ac:dyDescent="0.25">
      <c r="A7654">
        <v>2354737</v>
      </c>
      <c r="B7654">
        <v>1</v>
      </c>
      <c r="C7654" t="s">
        <v>80</v>
      </c>
      <c r="D7654" t="s">
        <v>105</v>
      </c>
      <c r="E7654" t="s">
        <v>225</v>
      </c>
      <c r="F7654" t="s">
        <v>21754</v>
      </c>
      <c r="G7654" t="s">
        <v>744</v>
      </c>
      <c r="H7654" t="s">
        <v>151</v>
      </c>
      <c r="I7654" t="s">
        <v>136</v>
      </c>
      <c r="J7654" t="s">
        <v>137</v>
      </c>
      <c r="K7654" t="s">
        <v>138</v>
      </c>
      <c r="L7654" t="s">
        <v>21755</v>
      </c>
      <c r="M7654" t="s">
        <v>21756</v>
      </c>
      <c r="N7654">
        <v>1.991944444</v>
      </c>
      <c r="O7654">
        <v>0</v>
      </c>
      <c r="P7654">
        <v>43</v>
      </c>
      <c r="Q7654">
        <v>0</v>
      </c>
      <c r="R7654">
        <v>1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23.662576249534169</v>
      </c>
      <c r="Y7654">
        <v>0</v>
      </c>
      <c r="Z7654">
        <v>0.22463673389673333</v>
      </c>
      <c r="AA7654">
        <v>0</v>
      </c>
      <c r="AB7654">
        <v>0</v>
      </c>
      <c r="AC7654">
        <v>0</v>
      </c>
      <c r="AD7654">
        <v>0</v>
      </c>
      <c r="AE7654">
        <v>23.887212983430903</v>
      </c>
    </row>
    <row r="7655" spans="1:31" x14ac:dyDescent="0.25">
      <c r="A7655">
        <v>2354551</v>
      </c>
      <c r="B7655">
        <v>1</v>
      </c>
      <c r="C7655" t="s">
        <v>80</v>
      </c>
      <c r="D7655" t="s">
        <v>111</v>
      </c>
      <c r="E7655" t="s">
        <v>132</v>
      </c>
      <c r="F7655" t="s">
        <v>21757</v>
      </c>
      <c r="G7655" t="s">
        <v>168</v>
      </c>
      <c r="H7655" t="s">
        <v>135</v>
      </c>
      <c r="I7655" t="s">
        <v>136</v>
      </c>
      <c r="J7655" t="s">
        <v>137</v>
      </c>
      <c r="K7655" t="s">
        <v>138</v>
      </c>
      <c r="L7655" t="s">
        <v>21758</v>
      </c>
      <c r="M7655" t="s">
        <v>21759</v>
      </c>
      <c r="N7655">
        <v>0.119444444</v>
      </c>
      <c r="O7655">
        <v>0</v>
      </c>
      <c r="P7655">
        <v>18527</v>
      </c>
      <c r="Q7655">
        <v>0</v>
      </c>
      <c r="R7655">
        <v>7</v>
      </c>
      <c r="S7655">
        <v>9</v>
      </c>
      <c r="T7655">
        <v>2165</v>
      </c>
      <c r="U7655">
        <v>3</v>
      </c>
      <c r="V7655">
        <v>12</v>
      </c>
      <c r="W7655">
        <v>0</v>
      </c>
      <c r="X7655">
        <v>643.24803260131227</v>
      </c>
      <c r="Y7655">
        <v>0</v>
      </c>
      <c r="Z7655">
        <v>0.75908294508695839</v>
      </c>
      <c r="AA7655">
        <v>234.02970199713369</v>
      </c>
      <c r="AB7655">
        <v>187.46358873854243</v>
      </c>
      <c r="AC7655">
        <v>9.3862871015436955</v>
      </c>
      <c r="AD7655">
        <v>2.6642391103287979</v>
      </c>
      <c r="AE7655">
        <v>1077.5509324939478</v>
      </c>
    </row>
    <row r="7656" spans="1:31" x14ac:dyDescent="0.25">
      <c r="A7656">
        <v>2354989</v>
      </c>
      <c r="B7656">
        <v>1</v>
      </c>
      <c r="C7656" t="s">
        <v>81</v>
      </c>
      <c r="D7656" t="s">
        <v>127</v>
      </c>
      <c r="E7656" t="s">
        <v>132</v>
      </c>
      <c r="F7656" t="s">
        <v>21760</v>
      </c>
      <c r="G7656" t="s">
        <v>134</v>
      </c>
      <c r="H7656" t="s">
        <v>135</v>
      </c>
      <c r="I7656" t="s">
        <v>136</v>
      </c>
      <c r="J7656" t="s">
        <v>137</v>
      </c>
      <c r="K7656" t="s">
        <v>138</v>
      </c>
      <c r="L7656" t="s">
        <v>21761</v>
      </c>
      <c r="M7656" t="s">
        <v>21762</v>
      </c>
      <c r="N7656">
        <v>1.5705555550000001</v>
      </c>
      <c r="O7656">
        <v>1</v>
      </c>
      <c r="P7656">
        <v>0</v>
      </c>
      <c r="Q7656">
        <v>14</v>
      </c>
      <c r="R7656">
        <v>0</v>
      </c>
      <c r="S7656">
        <v>1</v>
      </c>
      <c r="T7656">
        <v>0</v>
      </c>
      <c r="U7656">
        <v>0</v>
      </c>
      <c r="V7656">
        <v>0</v>
      </c>
      <c r="W7656">
        <v>0.54521412266810843</v>
      </c>
      <c r="X7656">
        <v>0</v>
      </c>
      <c r="Y7656">
        <v>25.097526286819328</v>
      </c>
      <c r="Z7656">
        <v>0</v>
      </c>
      <c r="AA7656">
        <v>3.2202779994017359</v>
      </c>
      <c r="AB7656">
        <v>0</v>
      </c>
      <c r="AC7656">
        <v>0</v>
      </c>
      <c r="AD7656">
        <v>0</v>
      </c>
      <c r="AE7656">
        <v>28.863018408889175</v>
      </c>
    </row>
    <row r="7657" spans="1:31" x14ac:dyDescent="0.25">
      <c r="A7657">
        <v>2354780</v>
      </c>
      <c r="B7657">
        <v>1</v>
      </c>
      <c r="C7657" t="s">
        <v>80</v>
      </c>
      <c r="D7657" t="s">
        <v>83</v>
      </c>
      <c r="E7657" t="s">
        <v>175</v>
      </c>
      <c r="F7657" t="s">
        <v>21763</v>
      </c>
      <c r="G7657" t="s">
        <v>284</v>
      </c>
      <c r="H7657" t="s">
        <v>151</v>
      </c>
      <c r="I7657" t="s">
        <v>136</v>
      </c>
      <c r="J7657" t="s">
        <v>137</v>
      </c>
      <c r="K7657" t="s">
        <v>138</v>
      </c>
      <c r="L7657" t="s">
        <v>21764</v>
      </c>
      <c r="M7657" t="s">
        <v>21765</v>
      </c>
      <c r="N7657">
        <v>6.364166666</v>
      </c>
      <c r="O7657">
        <v>0</v>
      </c>
      <c r="P7657">
        <v>45</v>
      </c>
      <c r="Q7657">
        <v>0</v>
      </c>
      <c r="R7657">
        <v>0</v>
      </c>
      <c r="S7657">
        <v>0</v>
      </c>
      <c r="T7657">
        <v>39</v>
      </c>
      <c r="U7657">
        <v>0</v>
      </c>
      <c r="V7657">
        <v>0</v>
      </c>
      <c r="W7657">
        <v>0</v>
      </c>
      <c r="X7657">
        <v>112.70088325677203</v>
      </c>
      <c r="Y7657">
        <v>0</v>
      </c>
      <c r="Z7657">
        <v>0</v>
      </c>
      <c r="AA7657">
        <v>0</v>
      </c>
      <c r="AB7657">
        <v>179.55444025682212</v>
      </c>
      <c r="AC7657">
        <v>0</v>
      </c>
      <c r="AD7657">
        <v>0</v>
      </c>
      <c r="AE7657">
        <v>292.25532351359413</v>
      </c>
    </row>
    <row r="7658" spans="1:31" x14ac:dyDescent="0.25">
      <c r="A7658">
        <v>2354637</v>
      </c>
      <c r="B7658">
        <v>1</v>
      </c>
      <c r="C7658" t="s">
        <v>80</v>
      </c>
      <c r="D7658" t="s">
        <v>100</v>
      </c>
      <c r="E7658" t="s">
        <v>132</v>
      </c>
      <c r="F7658" t="s">
        <v>21766</v>
      </c>
      <c r="G7658" t="s">
        <v>244</v>
      </c>
      <c r="H7658" t="s">
        <v>135</v>
      </c>
      <c r="I7658" t="s">
        <v>136</v>
      </c>
      <c r="J7658" t="s">
        <v>137</v>
      </c>
      <c r="K7658" t="s">
        <v>245</v>
      </c>
      <c r="L7658" t="s">
        <v>21767</v>
      </c>
      <c r="M7658" t="s">
        <v>21768</v>
      </c>
      <c r="N7658">
        <v>7.9852777770000003</v>
      </c>
      <c r="O7658">
        <v>0</v>
      </c>
      <c r="P7658">
        <v>906</v>
      </c>
      <c r="Q7658">
        <v>0</v>
      </c>
      <c r="R7658">
        <v>0</v>
      </c>
      <c r="S7658">
        <v>1</v>
      </c>
      <c r="T7658">
        <v>32</v>
      </c>
      <c r="U7658">
        <v>0</v>
      </c>
      <c r="V7658">
        <v>1</v>
      </c>
      <c r="W7658">
        <v>0</v>
      </c>
      <c r="X7658">
        <v>2610.5663951934616</v>
      </c>
      <c r="Y7658">
        <v>0</v>
      </c>
      <c r="Z7658">
        <v>0</v>
      </c>
      <c r="AA7658">
        <v>18.525142363241958</v>
      </c>
      <c r="AB7658">
        <v>670.79275822748082</v>
      </c>
      <c r="AC7658">
        <v>0</v>
      </c>
      <c r="AD7658">
        <v>141.06265623667628</v>
      </c>
      <c r="AE7658">
        <v>3440.9469520208604</v>
      </c>
    </row>
    <row r="7659" spans="1:31" x14ac:dyDescent="0.25">
      <c r="A7659">
        <v>2354972</v>
      </c>
      <c r="B7659">
        <v>1</v>
      </c>
      <c r="C7659" t="s">
        <v>80</v>
      </c>
      <c r="D7659" t="s">
        <v>100</v>
      </c>
      <c r="E7659" t="s">
        <v>175</v>
      </c>
      <c r="F7659" t="s">
        <v>21769</v>
      </c>
      <c r="G7659" t="s">
        <v>181</v>
      </c>
      <c r="H7659" t="s">
        <v>151</v>
      </c>
      <c r="I7659" t="s">
        <v>136</v>
      </c>
      <c r="J7659" t="s">
        <v>137</v>
      </c>
      <c r="K7659" t="s">
        <v>138</v>
      </c>
      <c r="L7659" t="s">
        <v>21770</v>
      </c>
      <c r="M7659" t="s">
        <v>21771</v>
      </c>
      <c r="N7659">
        <v>2.1702777769999999</v>
      </c>
      <c r="O7659">
        <v>0</v>
      </c>
      <c r="P7659">
        <v>10</v>
      </c>
      <c r="Q7659">
        <v>0</v>
      </c>
      <c r="R7659">
        <v>0</v>
      </c>
      <c r="S7659">
        <v>0</v>
      </c>
      <c r="T7659">
        <v>1</v>
      </c>
      <c r="U7659">
        <v>0</v>
      </c>
      <c r="V7659">
        <v>0</v>
      </c>
      <c r="W7659">
        <v>0</v>
      </c>
      <c r="X7659">
        <v>7.7664433354143192</v>
      </c>
      <c r="Y7659">
        <v>0</v>
      </c>
      <c r="Z7659">
        <v>0</v>
      </c>
      <c r="AA7659">
        <v>0</v>
      </c>
      <c r="AB7659">
        <v>4.8941790099906246</v>
      </c>
      <c r="AC7659">
        <v>0</v>
      </c>
      <c r="AD7659">
        <v>0</v>
      </c>
      <c r="AE7659">
        <v>12.660622345404944</v>
      </c>
    </row>
    <row r="7660" spans="1:31" x14ac:dyDescent="0.25">
      <c r="A7660">
        <v>2354760</v>
      </c>
      <c r="B7660">
        <v>1</v>
      </c>
      <c r="C7660" t="s">
        <v>80</v>
      </c>
      <c r="D7660" t="s">
        <v>83</v>
      </c>
      <c r="E7660" t="s">
        <v>148</v>
      </c>
      <c r="F7660" t="s">
        <v>21772</v>
      </c>
      <c r="G7660" t="s">
        <v>181</v>
      </c>
      <c r="H7660" t="s">
        <v>151</v>
      </c>
      <c r="I7660" t="s">
        <v>136</v>
      </c>
      <c r="J7660" t="s">
        <v>137</v>
      </c>
      <c r="K7660" t="s">
        <v>138</v>
      </c>
      <c r="L7660" t="s">
        <v>21773</v>
      </c>
      <c r="M7660" t="s">
        <v>21774</v>
      </c>
      <c r="N7660">
        <v>2.8511111109999998</v>
      </c>
      <c r="O7660">
        <v>0</v>
      </c>
      <c r="P7660">
        <v>10</v>
      </c>
      <c r="Q7660">
        <v>0</v>
      </c>
      <c r="R7660">
        <v>0</v>
      </c>
      <c r="S7660">
        <v>0</v>
      </c>
      <c r="T7660">
        <v>2</v>
      </c>
      <c r="U7660">
        <v>0</v>
      </c>
      <c r="V7660">
        <v>0</v>
      </c>
      <c r="W7660">
        <v>0</v>
      </c>
      <c r="X7660">
        <v>8.8314592605508508</v>
      </c>
      <c r="Y7660">
        <v>0</v>
      </c>
      <c r="Z7660">
        <v>0</v>
      </c>
      <c r="AA7660">
        <v>0</v>
      </c>
      <c r="AB7660">
        <v>10.472386292304691</v>
      </c>
      <c r="AC7660">
        <v>0</v>
      </c>
      <c r="AD7660">
        <v>0</v>
      </c>
      <c r="AE7660">
        <v>19.303845552855542</v>
      </c>
    </row>
    <row r="7661" spans="1:31" x14ac:dyDescent="0.25">
      <c r="A7661">
        <v>2355072</v>
      </c>
      <c r="B7661">
        <v>1</v>
      </c>
      <c r="C7661" t="s">
        <v>80</v>
      </c>
      <c r="D7661" t="s">
        <v>92</v>
      </c>
      <c r="E7661" t="s">
        <v>148</v>
      </c>
      <c r="F7661" t="s">
        <v>21775</v>
      </c>
      <c r="G7661" t="s">
        <v>160</v>
      </c>
      <c r="H7661" t="s">
        <v>151</v>
      </c>
      <c r="I7661" t="s">
        <v>136</v>
      </c>
      <c r="J7661" t="s">
        <v>137</v>
      </c>
      <c r="K7661" t="s">
        <v>138</v>
      </c>
      <c r="L7661" t="s">
        <v>21776</v>
      </c>
      <c r="M7661" t="s">
        <v>21777</v>
      </c>
      <c r="N7661">
        <v>1.5463888880000001</v>
      </c>
      <c r="O7661">
        <v>0</v>
      </c>
      <c r="P7661">
        <v>1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0.48385999046943673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0.48385999046943673</v>
      </c>
    </row>
    <row r="7662" spans="1:31" x14ac:dyDescent="0.25">
      <c r="A7662">
        <v>2355009</v>
      </c>
      <c r="B7662">
        <v>1</v>
      </c>
      <c r="C7662" t="s">
        <v>80</v>
      </c>
      <c r="D7662" t="s">
        <v>88</v>
      </c>
      <c r="E7662" t="s">
        <v>148</v>
      </c>
      <c r="F7662" t="s">
        <v>21778</v>
      </c>
      <c r="G7662" t="s">
        <v>150</v>
      </c>
      <c r="H7662" t="s">
        <v>151</v>
      </c>
      <c r="I7662" t="s">
        <v>136</v>
      </c>
      <c r="J7662" t="s">
        <v>137</v>
      </c>
      <c r="K7662" t="s">
        <v>138</v>
      </c>
      <c r="L7662" t="s">
        <v>21779</v>
      </c>
      <c r="M7662" t="s">
        <v>21780</v>
      </c>
      <c r="N7662">
        <v>2.5358333329999998</v>
      </c>
      <c r="O7662">
        <v>0</v>
      </c>
      <c r="P7662">
        <v>15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25.266357753083675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25.266357753083675</v>
      </c>
    </row>
    <row r="7663" spans="1:31" x14ac:dyDescent="0.25">
      <c r="A7663">
        <v>2354617</v>
      </c>
      <c r="B7663">
        <v>1</v>
      </c>
      <c r="C7663" t="s">
        <v>81</v>
      </c>
      <c r="D7663" t="s">
        <v>123</v>
      </c>
      <c r="E7663" t="s">
        <v>171</v>
      </c>
      <c r="F7663" t="s">
        <v>12610</v>
      </c>
      <c r="G7663" t="s">
        <v>168</v>
      </c>
      <c r="H7663" t="s">
        <v>135</v>
      </c>
      <c r="I7663" t="s">
        <v>136</v>
      </c>
      <c r="J7663" t="s">
        <v>137</v>
      </c>
      <c r="K7663" t="s">
        <v>138</v>
      </c>
      <c r="L7663" t="s">
        <v>21781</v>
      </c>
      <c r="M7663" t="s">
        <v>21782</v>
      </c>
      <c r="N7663">
        <v>1.717777777</v>
      </c>
      <c r="O7663">
        <v>0</v>
      </c>
      <c r="P7663">
        <v>1</v>
      </c>
      <c r="Q7663">
        <v>1</v>
      </c>
      <c r="R7663">
        <v>38</v>
      </c>
      <c r="S7663">
        <v>0</v>
      </c>
      <c r="T7663">
        <v>6</v>
      </c>
      <c r="U7663">
        <v>0</v>
      </c>
      <c r="V7663">
        <v>0</v>
      </c>
      <c r="W7663">
        <v>0</v>
      </c>
      <c r="X7663">
        <v>0.38763788848649333</v>
      </c>
      <c r="Y7663">
        <v>4.4947293633090002</v>
      </c>
      <c r="Z7663">
        <v>138.66290793418935</v>
      </c>
      <c r="AA7663">
        <v>0</v>
      </c>
      <c r="AB7663">
        <v>20.770453037738552</v>
      </c>
      <c r="AC7663">
        <v>0</v>
      </c>
      <c r="AD7663">
        <v>0</v>
      </c>
      <c r="AE7663">
        <v>164.3157282237234</v>
      </c>
    </row>
    <row r="7664" spans="1:31" x14ac:dyDescent="0.25">
      <c r="A7664">
        <v>2354723</v>
      </c>
      <c r="B7664">
        <v>1</v>
      </c>
      <c r="C7664" t="s">
        <v>81</v>
      </c>
      <c r="D7664" t="s">
        <v>113</v>
      </c>
      <c r="E7664" t="s">
        <v>154</v>
      </c>
      <c r="F7664" t="s">
        <v>21783</v>
      </c>
      <c r="G7664" t="s">
        <v>288</v>
      </c>
      <c r="H7664" t="s">
        <v>151</v>
      </c>
      <c r="I7664" t="s">
        <v>136</v>
      </c>
      <c r="J7664" t="s">
        <v>137</v>
      </c>
      <c r="K7664" t="s">
        <v>138</v>
      </c>
      <c r="L7664" t="s">
        <v>21784</v>
      </c>
      <c r="M7664" t="s">
        <v>21785</v>
      </c>
      <c r="N7664">
        <v>1.2213888879999999</v>
      </c>
      <c r="O7664">
        <v>0</v>
      </c>
      <c r="P7664">
        <v>59</v>
      </c>
      <c r="Q7664">
        <v>0</v>
      </c>
      <c r="R7664">
        <v>16</v>
      </c>
      <c r="S7664">
        <v>0</v>
      </c>
      <c r="T7664">
        <v>2</v>
      </c>
      <c r="U7664">
        <v>0</v>
      </c>
      <c r="V7664">
        <v>0</v>
      </c>
      <c r="W7664">
        <v>0</v>
      </c>
      <c r="X7664">
        <v>18.134884400958754</v>
      </c>
      <c r="Y7664">
        <v>0</v>
      </c>
      <c r="Z7664">
        <v>60.09165452385723</v>
      </c>
      <c r="AA7664">
        <v>0</v>
      </c>
      <c r="AB7664">
        <v>4.4959742370330664</v>
      </c>
      <c r="AC7664">
        <v>0</v>
      </c>
      <c r="AD7664">
        <v>0</v>
      </c>
      <c r="AE7664">
        <v>82.722513161849051</v>
      </c>
    </row>
    <row r="7665" spans="1:31" x14ac:dyDescent="0.25">
      <c r="A7665">
        <v>2354966</v>
      </c>
      <c r="B7665">
        <v>1</v>
      </c>
      <c r="C7665" t="s">
        <v>80</v>
      </c>
      <c r="D7665" t="s">
        <v>98</v>
      </c>
      <c r="E7665" t="s">
        <v>225</v>
      </c>
      <c r="F7665" t="s">
        <v>21786</v>
      </c>
      <c r="G7665" t="s">
        <v>219</v>
      </c>
      <c r="H7665" t="s">
        <v>151</v>
      </c>
      <c r="I7665" t="s">
        <v>136</v>
      </c>
      <c r="J7665" t="s">
        <v>137</v>
      </c>
      <c r="K7665" t="s">
        <v>138</v>
      </c>
      <c r="L7665" t="s">
        <v>21787</v>
      </c>
      <c r="M7665" t="s">
        <v>21788</v>
      </c>
      <c r="N7665">
        <v>0.96888888799999995</v>
      </c>
      <c r="O7665">
        <v>0</v>
      </c>
      <c r="P7665">
        <v>9</v>
      </c>
      <c r="Q7665">
        <v>0</v>
      </c>
      <c r="R7665">
        <v>3</v>
      </c>
      <c r="S7665">
        <v>0</v>
      </c>
      <c r="T7665">
        <v>1</v>
      </c>
      <c r="U7665">
        <v>0</v>
      </c>
      <c r="V7665">
        <v>0</v>
      </c>
      <c r="W7665">
        <v>0</v>
      </c>
      <c r="X7665">
        <v>5.0951045892870646</v>
      </c>
      <c r="Y7665">
        <v>0</v>
      </c>
      <c r="Z7665">
        <v>5.2271673585594138</v>
      </c>
      <c r="AA7665">
        <v>0</v>
      </c>
      <c r="AB7665">
        <v>0.68755940340306398</v>
      </c>
      <c r="AC7665">
        <v>0</v>
      </c>
      <c r="AD7665">
        <v>0</v>
      </c>
      <c r="AE7665">
        <v>11.009831351249542</v>
      </c>
    </row>
    <row r="7666" spans="1:31" x14ac:dyDescent="0.25">
      <c r="A7666">
        <v>2354909</v>
      </c>
      <c r="B7666">
        <v>1</v>
      </c>
      <c r="C7666" t="s">
        <v>80</v>
      </c>
      <c r="D7666" t="s">
        <v>85</v>
      </c>
      <c r="E7666" t="s">
        <v>320</v>
      </c>
      <c r="F7666" t="s">
        <v>21789</v>
      </c>
      <c r="G7666" t="s">
        <v>181</v>
      </c>
      <c r="H7666" t="s">
        <v>135</v>
      </c>
      <c r="I7666" t="s">
        <v>136</v>
      </c>
      <c r="J7666" t="s">
        <v>3</v>
      </c>
      <c r="K7666" t="s">
        <v>138</v>
      </c>
      <c r="L7666" t="s">
        <v>21790</v>
      </c>
      <c r="M7666" t="s">
        <v>21791</v>
      </c>
      <c r="N7666">
        <v>1.241944444</v>
      </c>
      <c r="O7666">
        <v>0</v>
      </c>
      <c r="P7666">
        <v>4416</v>
      </c>
      <c r="Q7666">
        <v>0</v>
      </c>
      <c r="R7666">
        <v>0</v>
      </c>
      <c r="S7666">
        <v>2</v>
      </c>
      <c r="T7666">
        <v>187</v>
      </c>
      <c r="U7666">
        <v>0</v>
      </c>
      <c r="V7666">
        <v>0</v>
      </c>
      <c r="W7666">
        <v>0</v>
      </c>
      <c r="X7666">
        <v>2527.568862006111</v>
      </c>
      <c r="Y7666">
        <v>0</v>
      </c>
      <c r="Z7666">
        <v>0</v>
      </c>
      <c r="AA7666">
        <v>639.35949580573799</v>
      </c>
      <c r="AB7666">
        <v>772.77131700883274</v>
      </c>
      <c r="AC7666">
        <v>0</v>
      </c>
      <c r="AD7666">
        <v>0</v>
      </c>
      <c r="AE7666">
        <v>3939.6996748206816</v>
      </c>
    </row>
    <row r="7667" spans="1:31" x14ac:dyDescent="0.25">
      <c r="A7667">
        <v>2354554</v>
      </c>
      <c r="B7667">
        <v>1</v>
      </c>
      <c r="C7667" t="s">
        <v>80</v>
      </c>
      <c r="D7667" t="s">
        <v>111</v>
      </c>
      <c r="E7667" t="s">
        <v>132</v>
      </c>
      <c r="F7667" t="s">
        <v>21792</v>
      </c>
      <c r="G7667" t="s">
        <v>168</v>
      </c>
      <c r="H7667" t="s">
        <v>135</v>
      </c>
      <c r="I7667" t="s">
        <v>136</v>
      </c>
      <c r="J7667" t="s">
        <v>137</v>
      </c>
      <c r="K7667" t="s">
        <v>138</v>
      </c>
      <c r="L7667" t="s">
        <v>21793</v>
      </c>
      <c r="M7667" t="s">
        <v>21794</v>
      </c>
      <c r="N7667">
        <v>0.81888888800000004</v>
      </c>
      <c r="O7667">
        <v>0</v>
      </c>
      <c r="P7667">
        <v>7268</v>
      </c>
      <c r="Q7667">
        <v>0</v>
      </c>
      <c r="R7667">
        <v>1</v>
      </c>
      <c r="S7667">
        <v>15</v>
      </c>
      <c r="T7667">
        <v>604</v>
      </c>
      <c r="U7667">
        <v>0</v>
      </c>
      <c r="V7667">
        <v>2</v>
      </c>
      <c r="W7667">
        <v>0</v>
      </c>
      <c r="X7667">
        <v>1533.6012548526489</v>
      </c>
      <c r="Y7667">
        <v>0</v>
      </c>
      <c r="Z7667">
        <v>0.29352663850678778</v>
      </c>
      <c r="AA7667">
        <v>2371.9660857814674</v>
      </c>
      <c r="AB7667">
        <v>455.18073513409593</v>
      </c>
      <c r="AC7667">
        <v>0</v>
      </c>
      <c r="AD7667">
        <v>4.4776913749440599</v>
      </c>
      <c r="AE7667">
        <v>4365.5192937816628</v>
      </c>
    </row>
    <row r="7668" spans="1:31" x14ac:dyDescent="0.25">
      <c r="A7668">
        <v>2354654</v>
      </c>
      <c r="B7668">
        <v>1</v>
      </c>
      <c r="C7668" t="s">
        <v>81</v>
      </c>
      <c r="D7668" t="s">
        <v>120</v>
      </c>
      <c r="E7668" t="s">
        <v>171</v>
      </c>
      <c r="F7668" t="s">
        <v>8550</v>
      </c>
      <c r="G7668" t="s">
        <v>168</v>
      </c>
      <c r="H7668" t="s">
        <v>135</v>
      </c>
      <c r="I7668" t="s">
        <v>136</v>
      </c>
      <c r="J7668" t="s">
        <v>137</v>
      </c>
      <c r="K7668" t="s">
        <v>138</v>
      </c>
      <c r="L7668" t="s">
        <v>21795</v>
      </c>
      <c r="M7668" t="s">
        <v>21796</v>
      </c>
      <c r="N7668">
        <v>0.84888888799999995</v>
      </c>
      <c r="O7668">
        <v>0</v>
      </c>
      <c r="P7668">
        <v>503</v>
      </c>
      <c r="Q7668">
        <v>31</v>
      </c>
      <c r="R7668">
        <v>56</v>
      </c>
      <c r="S7668">
        <v>4</v>
      </c>
      <c r="T7668">
        <v>29</v>
      </c>
      <c r="U7668">
        <v>0</v>
      </c>
      <c r="V7668">
        <v>1</v>
      </c>
      <c r="W7668">
        <v>0</v>
      </c>
      <c r="X7668">
        <v>122.06095905874956</v>
      </c>
      <c r="Y7668">
        <v>168.82528204143262</v>
      </c>
      <c r="Z7668">
        <v>111.74192422698714</v>
      </c>
      <c r="AA7668">
        <v>7.7212599978559018</v>
      </c>
      <c r="AB7668">
        <v>23.181968235272794</v>
      </c>
      <c r="AC7668">
        <v>0</v>
      </c>
      <c r="AD7668">
        <v>141.13773298190068</v>
      </c>
      <c r="AE7668">
        <v>574.66912654219868</v>
      </c>
    </row>
    <row r="7669" spans="1:31" x14ac:dyDescent="0.25">
      <c r="A7669">
        <v>2354800</v>
      </c>
      <c r="B7669">
        <v>1</v>
      </c>
      <c r="C7669" t="s">
        <v>80</v>
      </c>
      <c r="D7669" t="s">
        <v>88</v>
      </c>
      <c r="E7669" t="s">
        <v>225</v>
      </c>
      <c r="F7669" t="s">
        <v>21797</v>
      </c>
      <c r="G7669" t="s">
        <v>219</v>
      </c>
      <c r="H7669" t="s">
        <v>151</v>
      </c>
      <c r="I7669" t="s">
        <v>136</v>
      </c>
      <c r="J7669" t="s">
        <v>137</v>
      </c>
      <c r="K7669" t="s">
        <v>138</v>
      </c>
      <c r="L7669" t="s">
        <v>21798</v>
      </c>
      <c r="M7669" t="s">
        <v>21799</v>
      </c>
      <c r="N7669">
        <v>0.86694444400000004</v>
      </c>
      <c r="O7669">
        <v>0</v>
      </c>
      <c r="P7669">
        <v>155</v>
      </c>
      <c r="Q7669">
        <v>0</v>
      </c>
      <c r="R7669">
        <v>0</v>
      </c>
      <c r="S7669">
        <v>0</v>
      </c>
      <c r="T7669">
        <v>17</v>
      </c>
      <c r="U7669">
        <v>0</v>
      </c>
      <c r="V7669">
        <v>0</v>
      </c>
      <c r="W7669">
        <v>0</v>
      </c>
      <c r="X7669">
        <v>42.446091124314684</v>
      </c>
      <c r="Y7669">
        <v>0</v>
      </c>
      <c r="Z7669">
        <v>0</v>
      </c>
      <c r="AA7669">
        <v>0</v>
      </c>
      <c r="AB7669">
        <v>23.066230673095721</v>
      </c>
      <c r="AC7669">
        <v>0</v>
      </c>
      <c r="AD7669">
        <v>0</v>
      </c>
      <c r="AE7669">
        <v>65.512321797410408</v>
      </c>
    </row>
    <row r="7670" spans="1:31" x14ac:dyDescent="0.25">
      <c r="A7670">
        <v>2355095</v>
      </c>
      <c r="B7670">
        <v>1</v>
      </c>
      <c r="C7670" t="s">
        <v>80</v>
      </c>
      <c r="D7670" t="s">
        <v>98</v>
      </c>
      <c r="E7670" t="s">
        <v>148</v>
      </c>
      <c r="F7670" t="s">
        <v>21800</v>
      </c>
      <c r="G7670" t="s">
        <v>160</v>
      </c>
      <c r="H7670" t="s">
        <v>151</v>
      </c>
      <c r="I7670" t="s">
        <v>136</v>
      </c>
      <c r="J7670" t="s">
        <v>137</v>
      </c>
      <c r="K7670" t="s">
        <v>138</v>
      </c>
      <c r="L7670" t="s">
        <v>21801</v>
      </c>
      <c r="M7670" t="s">
        <v>21802</v>
      </c>
      <c r="N7670">
        <v>3.3677777770000001</v>
      </c>
      <c r="O7670">
        <v>0</v>
      </c>
      <c r="P7670">
        <v>1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0.19944915012414172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0.19944915012414172</v>
      </c>
    </row>
    <row r="7671" spans="1:31" x14ac:dyDescent="0.25">
      <c r="A7671">
        <v>2354700</v>
      </c>
      <c r="B7671">
        <v>1</v>
      </c>
      <c r="C7671" t="s">
        <v>80</v>
      </c>
      <c r="D7671" t="s">
        <v>104</v>
      </c>
      <c r="E7671" t="s">
        <v>225</v>
      </c>
      <c r="F7671" t="s">
        <v>21803</v>
      </c>
      <c r="G7671" t="s">
        <v>219</v>
      </c>
      <c r="H7671" t="s">
        <v>151</v>
      </c>
      <c r="I7671" t="s">
        <v>136</v>
      </c>
      <c r="J7671" t="s">
        <v>137</v>
      </c>
      <c r="K7671" t="s">
        <v>138</v>
      </c>
      <c r="L7671" t="s">
        <v>21804</v>
      </c>
      <c r="M7671" t="s">
        <v>21805</v>
      </c>
      <c r="N7671">
        <v>1.434722222</v>
      </c>
      <c r="O7671">
        <v>0</v>
      </c>
      <c r="P7671">
        <v>1</v>
      </c>
      <c r="Q7671">
        <v>0</v>
      </c>
      <c r="R7671">
        <v>2</v>
      </c>
      <c r="S7671">
        <v>0</v>
      </c>
      <c r="T7671">
        <v>1</v>
      </c>
      <c r="U7671">
        <v>0</v>
      </c>
      <c r="V7671">
        <v>0</v>
      </c>
      <c r="W7671">
        <v>0</v>
      </c>
      <c r="X7671">
        <v>0.21473881631393887</v>
      </c>
      <c r="Y7671">
        <v>0</v>
      </c>
      <c r="Z7671">
        <v>1.1919505736282623</v>
      </c>
      <c r="AA7671">
        <v>0</v>
      </c>
      <c r="AB7671">
        <v>0.19278672910869166</v>
      </c>
      <c r="AC7671">
        <v>0</v>
      </c>
      <c r="AD7671">
        <v>0</v>
      </c>
      <c r="AE7671">
        <v>1.5994761190508928</v>
      </c>
    </row>
    <row r="7672" spans="1:31" x14ac:dyDescent="0.25">
      <c r="A7672">
        <v>2354594</v>
      </c>
      <c r="B7672">
        <v>1</v>
      </c>
      <c r="C7672" t="s">
        <v>80</v>
      </c>
      <c r="D7672" t="s">
        <v>98</v>
      </c>
      <c r="E7672" t="s">
        <v>225</v>
      </c>
      <c r="F7672" t="s">
        <v>21806</v>
      </c>
      <c r="G7672" t="s">
        <v>464</v>
      </c>
      <c r="H7672" t="s">
        <v>151</v>
      </c>
      <c r="I7672" t="s">
        <v>136</v>
      </c>
      <c r="J7672" t="s">
        <v>137</v>
      </c>
      <c r="K7672" t="s">
        <v>138</v>
      </c>
      <c r="L7672" t="s">
        <v>21807</v>
      </c>
      <c r="M7672" t="s">
        <v>21808</v>
      </c>
      <c r="N7672">
        <v>1.7747222220000001</v>
      </c>
      <c r="O7672">
        <v>0</v>
      </c>
      <c r="P7672">
        <v>4</v>
      </c>
      <c r="Q7672">
        <v>0</v>
      </c>
      <c r="R7672">
        <v>3</v>
      </c>
      <c r="S7672">
        <v>0</v>
      </c>
      <c r="T7672">
        <v>4</v>
      </c>
      <c r="U7672">
        <v>0</v>
      </c>
      <c r="V7672">
        <v>0</v>
      </c>
      <c r="W7672">
        <v>0</v>
      </c>
      <c r="X7672">
        <v>2.3511268410133965</v>
      </c>
      <c r="Y7672">
        <v>0</v>
      </c>
      <c r="Z7672">
        <v>4.4623383527232949</v>
      </c>
      <c r="AA7672">
        <v>0</v>
      </c>
      <c r="AB7672">
        <v>31.60876584823728</v>
      </c>
      <c r="AC7672">
        <v>0</v>
      </c>
      <c r="AD7672">
        <v>0</v>
      </c>
      <c r="AE7672">
        <v>38.422231041973973</v>
      </c>
    </row>
    <row r="7673" spans="1:31" x14ac:dyDescent="0.25">
      <c r="A7673">
        <v>2354992</v>
      </c>
      <c r="B7673">
        <v>1</v>
      </c>
      <c r="C7673" t="s">
        <v>80</v>
      </c>
      <c r="D7673" t="s">
        <v>93</v>
      </c>
      <c r="E7673" t="s">
        <v>166</v>
      </c>
      <c r="F7673" t="s">
        <v>5345</v>
      </c>
      <c r="G7673" t="s">
        <v>168</v>
      </c>
      <c r="H7673" t="s">
        <v>135</v>
      </c>
      <c r="I7673" t="s">
        <v>136</v>
      </c>
      <c r="J7673" t="s">
        <v>137</v>
      </c>
      <c r="K7673" t="s">
        <v>138</v>
      </c>
      <c r="L7673" t="s">
        <v>21809</v>
      </c>
      <c r="M7673" t="s">
        <v>21810</v>
      </c>
      <c r="N7673">
        <v>0.495</v>
      </c>
      <c r="O7673">
        <v>0</v>
      </c>
      <c r="P7673">
        <v>3543</v>
      </c>
      <c r="Q7673">
        <v>3</v>
      </c>
      <c r="R7673">
        <v>1</v>
      </c>
      <c r="S7673">
        <v>1</v>
      </c>
      <c r="T7673">
        <v>117</v>
      </c>
      <c r="U7673">
        <v>1</v>
      </c>
      <c r="V7673">
        <v>0</v>
      </c>
      <c r="W7673">
        <v>0</v>
      </c>
      <c r="X7673">
        <v>633.05877144382453</v>
      </c>
      <c r="Y7673">
        <v>17.076806527908321</v>
      </c>
      <c r="Z7673">
        <v>7.4677432239694932</v>
      </c>
      <c r="AA7673">
        <v>17.681280772775999</v>
      </c>
      <c r="AB7673">
        <v>77.636249462126429</v>
      </c>
      <c r="AC7673">
        <v>17.24464907140602</v>
      </c>
      <c r="AD7673">
        <v>0</v>
      </c>
      <c r="AE7673">
        <v>770.16550050201067</v>
      </c>
    </row>
    <row r="7674" spans="1:31" x14ac:dyDescent="0.25">
      <c r="A7674">
        <v>2354614</v>
      </c>
      <c r="B7674">
        <v>1</v>
      </c>
      <c r="C7674" t="s">
        <v>80</v>
      </c>
      <c r="D7674" t="s">
        <v>87</v>
      </c>
      <c r="E7674" t="s">
        <v>148</v>
      </c>
      <c r="F7674" t="s">
        <v>19990</v>
      </c>
      <c r="G7674" t="s">
        <v>240</v>
      </c>
      <c r="H7674" t="s">
        <v>151</v>
      </c>
      <c r="I7674" t="s">
        <v>136</v>
      </c>
      <c r="J7674" t="s">
        <v>137</v>
      </c>
      <c r="K7674" t="s">
        <v>138</v>
      </c>
      <c r="L7674" t="s">
        <v>21811</v>
      </c>
      <c r="M7674" t="s">
        <v>21812</v>
      </c>
      <c r="N7674">
        <v>1.413611111</v>
      </c>
      <c r="O7674">
        <v>0</v>
      </c>
      <c r="P7674">
        <v>9</v>
      </c>
      <c r="Q7674">
        <v>0</v>
      </c>
      <c r="R7674">
        <v>0</v>
      </c>
      <c r="S7674">
        <v>0</v>
      </c>
      <c r="T7674">
        <v>2</v>
      </c>
      <c r="U7674">
        <v>0</v>
      </c>
      <c r="V7674">
        <v>0</v>
      </c>
      <c r="W7674">
        <v>0</v>
      </c>
      <c r="X7674">
        <v>4.0353400871942346</v>
      </c>
      <c r="Y7674">
        <v>0</v>
      </c>
      <c r="Z7674">
        <v>0</v>
      </c>
      <c r="AA7674">
        <v>0</v>
      </c>
      <c r="AB7674">
        <v>6.1502885344911675</v>
      </c>
      <c r="AC7674">
        <v>0</v>
      </c>
      <c r="AD7674">
        <v>0</v>
      </c>
      <c r="AE7674">
        <v>10.185628621685403</v>
      </c>
    </row>
    <row r="7675" spans="1:31" x14ac:dyDescent="0.25">
      <c r="A7675">
        <v>2354826</v>
      </c>
      <c r="B7675">
        <v>1</v>
      </c>
      <c r="C7675" t="s">
        <v>80</v>
      </c>
      <c r="D7675" t="s">
        <v>85</v>
      </c>
      <c r="E7675" t="s">
        <v>154</v>
      </c>
      <c r="F7675" t="s">
        <v>21813</v>
      </c>
      <c r="G7675" t="s">
        <v>2040</v>
      </c>
      <c r="H7675" t="s">
        <v>151</v>
      </c>
      <c r="I7675" t="s">
        <v>136</v>
      </c>
      <c r="J7675" t="s">
        <v>137</v>
      </c>
      <c r="K7675" t="s">
        <v>138</v>
      </c>
      <c r="L7675" t="s">
        <v>21814</v>
      </c>
      <c r="M7675" t="s">
        <v>21815</v>
      </c>
      <c r="N7675">
        <v>0.24722222199999999</v>
      </c>
      <c r="O7675">
        <v>0</v>
      </c>
      <c r="P7675">
        <v>272</v>
      </c>
      <c r="Q7675">
        <v>0</v>
      </c>
      <c r="R7675">
        <v>0</v>
      </c>
      <c r="S7675">
        <v>0</v>
      </c>
      <c r="T7675">
        <v>6</v>
      </c>
      <c r="U7675">
        <v>0</v>
      </c>
      <c r="V7675">
        <v>0</v>
      </c>
      <c r="W7675">
        <v>0</v>
      </c>
      <c r="X7675">
        <v>36.451762370248119</v>
      </c>
      <c r="Y7675">
        <v>0</v>
      </c>
      <c r="Z7675">
        <v>0</v>
      </c>
      <c r="AA7675">
        <v>0</v>
      </c>
      <c r="AB7675">
        <v>9.2567495665321324</v>
      </c>
      <c r="AC7675">
        <v>0</v>
      </c>
      <c r="AD7675">
        <v>0</v>
      </c>
      <c r="AE7675">
        <v>45.708511936780255</v>
      </c>
    </row>
    <row r="7676" spans="1:31" x14ac:dyDescent="0.25">
      <c r="A7676">
        <v>2354591</v>
      </c>
      <c r="B7676">
        <v>1</v>
      </c>
      <c r="C7676" t="s">
        <v>81</v>
      </c>
      <c r="D7676" t="s">
        <v>114</v>
      </c>
      <c r="E7676" t="s">
        <v>171</v>
      </c>
      <c r="F7676" t="s">
        <v>21816</v>
      </c>
      <c r="G7676" t="s">
        <v>168</v>
      </c>
      <c r="H7676" t="s">
        <v>135</v>
      </c>
      <c r="I7676" t="s">
        <v>136</v>
      </c>
      <c r="J7676" t="s">
        <v>137</v>
      </c>
      <c r="K7676" t="s">
        <v>138</v>
      </c>
      <c r="L7676" t="s">
        <v>21817</v>
      </c>
      <c r="M7676" t="s">
        <v>21818</v>
      </c>
      <c r="N7676">
        <v>0.43277777699999997</v>
      </c>
      <c r="O7676">
        <v>0</v>
      </c>
      <c r="P7676">
        <v>1116</v>
      </c>
      <c r="Q7676">
        <v>2</v>
      </c>
      <c r="R7676">
        <v>76</v>
      </c>
      <c r="S7676">
        <v>7</v>
      </c>
      <c r="T7676">
        <v>164</v>
      </c>
      <c r="U7676">
        <v>0</v>
      </c>
      <c r="V7676">
        <v>0</v>
      </c>
      <c r="W7676">
        <v>0</v>
      </c>
      <c r="X7676">
        <v>54.337481646845148</v>
      </c>
      <c r="Y7676">
        <v>0.75857024167724008</v>
      </c>
      <c r="Z7676">
        <v>18.00535231301787</v>
      </c>
      <c r="AA7676">
        <v>5.0963769985965044</v>
      </c>
      <c r="AB7676">
        <v>29.732806432279741</v>
      </c>
      <c r="AC7676">
        <v>0</v>
      </c>
      <c r="AD7676">
        <v>0</v>
      </c>
      <c r="AE7676">
        <v>107.93058763241652</v>
      </c>
    </row>
    <row r="7677" spans="1:31" x14ac:dyDescent="0.25">
      <c r="A7677">
        <v>2354640</v>
      </c>
      <c r="B7677">
        <v>1</v>
      </c>
      <c r="C7677" t="s">
        <v>81</v>
      </c>
      <c r="D7677" t="s">
        <v>118</v>
      </c>
      <c r="E7677" t="s">
        <v>148</v>
      </c>
      <c r="F7677" t="s">
        <v>21819</v>
      </c>
      <c r="G7677" t="s">
        <v>240</v>
      </c>
      <c r="H7677" t="s">
        <v>151</v>
      </c>
      <c r="I7677" t="s">
        <v>136</v>
      </c>
      <c r="J7677" t="s">
        <v>137</v>
      </c>
      <c r="K7677" t="s">
        <v>138</v>
      </c>
      <c r="L7677" t="s">
        <v>21820</v>
      </c>
      <c r="M7677" t="s">
        <v>21821</v>
      </c>
      <c r="N7677">
        <v>4.4183333329999996</v>
      </c>
      <c r="O7677">
        <v>0</v>
      </c>
      <c r="P7677">
        <v>3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5.6849258174314103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5.6849258174314103</v>
      </c>
    </row>
    <row r="7678" spans="1:31" x14ac:dyDescent="0.25">
      <c r="A7678">
        <v>2354926</v>
      </c>
      <c r="B7678">
        <v>1</v>
      </c>
      <c r="C7678" t="s">
        <v>81</v>
      </c>
      <c r="D7678" t="s">
        <v>120</v>
      </c>
      <c r="E7678" t="s">
        <v>171</v>
      </c>
      <c r="F7678" t="s">
        <v>904</v>
      </c>
      <c r="G7678" t="s">
        <v>168</v>
      </c>
      <c r="H7678" t="s">
        <v>135</v>
      </c>
      <c r="I7678" t="s">
        <v>136</v>
      </c>
      <c r="J7678" t="s">
        <v>137</v>
      </c>
      <c r="K7678" t="s">
        <v>138</v>
      </c>
      <c r="L7678" t="s">
        <v>21822</v>
      </c>
      <c r="M7678" t="s">
        <v>21823</v>
      </c>
      <c r="N7678">
        <v>0.42083333299999998</v>
      </c>
      <c r="O7678">
        <v>0</v>
      </c>
      <c r="P7678">
        <v>0</v>
      </c>
      <c r="Q7678">
        <v>38</v>
      </c>
      <c r="R7678">
        <v>43</v>
      </c>
      <c r="S7678">
        <v>6</v>
      </c>
      <c r="T7678">
        <v>1</v>
      </c>
      <c r="U7678">
        <v>0</v>
      </c>
      <c r="V7678">
        <v>0</v>
      </c>
      <c r="W7678">
        <v>0</v>
      </c>
      <c r="X7678">
        <v>0</v>
      </c>
      <c r="Y7678">
        <v>124.16137320187916</v>
      </c>
      <c r="Z7678">
        <v>104.05510283938546</v>
      </c>
      <c r="AA7678">
        <v>9.6821843473776745</v>
      </c>
      <c r="AB7678">
        <v>1.130142848002708</v>
      </c>
      <c r="AC7678">
        <v>0</v>
      </c>
      <c r="AD7678">
        <v>0</v>
      </c>
      <c r="AE7678">
        <v>239.02880323664502</v>
      </c>
    </row>
    <row r="7679" spans="1:31" x14ac:dyDescent="0.25">
      <c r="A7679">
        <v>2354869</v>
      </c>
      <c r="B7679">
        <v>1</v>
      </c>
      <c r="C7679" t="s">
        <v>80</v>
      </c>
      <c r="D7679" t="s">
        <v>108</v>
      </c>
      <c r="E7679" t="s">
        <v>154</v>
      </c>
      <c r="F7679" t="s">
        <v>21824</v>
      </c>
      <c r="G7679" t="s">
        <v>4184</v>
      </c>
      <c r="H7679" t="s">
        <v>151</v>
      </c>
      <c r="I7679" t="s">
        <v>136</v>
      </c>
      <c r="J7679" t="s">
        <v>137</v>
      </c>
      <c r="K7679" t="s">
        <v>138</v>
      </c>
      <c r="L7679" t="s">
        <v>21825</v>
      </c>
      <c r="M7679" t="s">
        <v>21826</v>
      </c>
      <c r="N7679">
        <v>0.76944444400000001</v>
      </c>
      <c r="O7679">
        <v>0</v>
      </c>
      <c r="P7679">
        <v>32</v>
      </c>
      <c r="Q7679">
        <v>0</v>
      </c>
      <c r="R7679">
        <v>10</v>
      </c>
      <c r="S7679">
        <v>0</v>
      </c>
      <c r="T7679">
        <v>6</v>
      </c>
      <c r="U7679">
        <v>0</v>
      </c>
      <c r="V7679">
        <v>0</v>
      </c>
      <c r="W7679">
        <v>0</v>
      </c>
      <c r="X7679">
        <v>6.1199926926991575</v>
      </c>
      <c r="Y7679">
        <v>0</v>
      </c>
      <c r="Z7679">
        <v>5.2701174064076399</v>
      </c>
      <c r="AA7679">
        <v>0</v>
      </c>
      <c r="AB7679">
        <v>5.0331932551210663</v>
      </c>
      <c r="AC7679">
        <v>0</v>
      </c>
      <c r="AD7679">
        <v>0</v>
      </c>
      <c r="AE7679">
        <v>16.423303354227862</v>
      </c>
    </row>
    <row r="7680" spans="1:31" x14ac:dyDescent="0.25">
      <c r="A7680">
        <v>2355012</v>
      </c>
      <c r="B7680">
        <v>1</v>
      </c>
      <c r="C7680" t="s">
        <v>80</v>
      </c>
      <c r="D7680" t="s">
        <v>107</v>
      </c>
      <c r="E7680" t="s">
        <v>175</v>
      </c>
      <c r="F7680" t="s">
        <v>21827</v>
      </c>
      <c r="G7680" t="s">
        <v>219</v>
      </c>
      <c r="H7680" t="s">
        <v>151</v>
      </c>
      <c r="I7680" t="s">
        <v>136</v>
      </c>
      <c r="J7680" t="s">
        <v>137</v>
      </c>
      <c r="K7680" t="s">
        <v>138</v>
      </c>
      <c r="L7680" t="s">
        <v>21828</v>
      </c>
      <c r="M7680" t="s">
        <v>21829</v>
      </c>
      <c r="N7680">
        <v>0.89249999999999996</v>
      </c>
      <c r="O7680">
        <v>0</v>
      </c>
      <c r="P7680">
        <v>11</v>
      </c>
      <c r="Q7680">
        <v>0</v>
      </c>
      <c r="R7680">
        <v>0</v>
      </c>
      <c r="S7680">
        <v>0</v>
      </c>
      <c r="T7680">
        <v>4</v>
      </c>
      <c r="U7680">
        <v>0</v>
      </c>
      <c r="V7680">
        <v>0</v>
      </c>
      <c r="W7680">
        <v>0</v>
      </c>
      <c r="X7680">
        <v>5.0868966441352335</v>
      </c>
      <c r="Y7680">
        <v>0</v>
      </c>
      <c r="Z7680">
        <v>0</v>
      </c>
      <c r="AA7680">
        <v>0</v>
      </c>
      <c r="AB7680">
        <v>3.8051603770888893</v>
      </c>
      <c r="AC7680">
        <v>0</v>
      </c>
      <c r="AD7680">
        <v>0</v>
      </c>
      <c r="AE7680">
        <v>8.8920570212241223</v>
      </c>
    </row>
    <row r="7681" spans="1:31" x14ac:dyDescent="0.25">
      <c r="A7681">
        <v>2354763</v>
      </c>
      <c r="B7681">
        <v>1</v>
      </c>
      <c r="C7681" t="s">
        <v>80</v>
      </c>
      <c r="D7681" t="s">
        <v>98</v>
      </c>
      <c r="E7681" t="s">
        <v>175</v>
      </c>
      <c r="F7681" t="s">
        <v>21830</v>
      </c>
      <c r="G7681" t="s">
        <v>219</v>
      </c>
      <c r="H7681" t="s">
        <v>151</v>
      </c>
      <c r="I7681" t="s">
        <v>136</v>
      </c>
      <c r="J7681" t="s">
        <v>137</v>
      </c>
      <c r="K7681" t="s">
        <v>138</v>
      </c>
      <c r="L7681" t="s">
        <v>21831</v>
      </c>
      <c r="M7681" t="s">
        <v>21832</v>
      </c>
      <c r="N7681">
        <v>3.0408333330000001</v>
      </c>
      <c r="O7681">
        <v>0</v>
      </c>
      <c r="P7681">
        <v>4</v>
      </c>
      <c r="Q7681">
        <v>0</v>
      </c>
      <c r="R7681">
        <v>0</v>
      </c>
      <c r="S7681">
        <v>0</v>
      </c>
      <c r="T7681">
        <v>14</v>
      </c>
      <c r="U7681">
        <v>0</v>
      </c>
      <c r="V7681">
        <v>0</v>
      </c>
      <c r="W7681">
        <v>0</v>
      </c>
      <c r="X7681">
        <v>3.9617327144558763</v>
      </c>
      <c r="Y7681">
        <v>0</v>
      </c>
      <c r="Z7681">
        <v>0</v>
      </c>
      <c r="AA7681">
        <v>0</v>
      </c>
      <c r="AB7681">
        <v>68.648244554998755</v>
      </c>
      <c r="AC7681">
        <v>0</v>
      </c>
      <c r="AD7681">
        <v>0</v>
      </c>
      <c r="AE7681">
        <v>72.609977269454632</v>
      </c>
    </row>
    <row r="7682" spans="1:31" x14ac:dyDescent="0.25">
      <c r="A7682">
        <v>2354571</v>
      </c>
      <c r="B7682">
        <v>1</v>
      </c>
      <c r="C7682" t="s">
        <v>80</v>
      </c>
      <c r="D7682" t="s">
        <v>83</v>
      </c>
      <c r="E7682" t="s">
        <v>225</v>
      </c>
      <c r="F7682" t="s">
        <v>21833</v>
      </c>
      <c r="G7682" t="s">
        <v>292</v>
      </c>
      <c r="H7682" t="s">
        <v>151</v>
      </c>
      <c r="I7682" t="s">
        <v>136</v>
      </c>
      <c r="J7682" t="s">
        <v>3</v>
      </c>
      <c r="K7682" t="s">
        <v>138</v>
      </c>
      <c r="L7682" t="s">
        <v>21834</v>
      </c>
      <c r="M7682" t="s">
        <v>21835</v>
      </c>
      <c r="N7682">
        <v>5.4961111110000003</v>
      </c>
      <c r="O7682">
        <v>0</v>
      </c>
      <c r="P7682">
        <v>102</v>
      </c>
      <c r="Q7682">
        <v>0</v>
      </c>
      <c r="R7682">
        <v>0</v>
      </c>
      <c r="S7682">
        <v>0</v>
      </c>
      <c r="T7682">
        <v>3</v>
      </c>
      <c r="U7682">
        <v>0</v>
      </c>
      <c r="V7682">
        <v>0</v>
      </c>
      <c r="W7682">
        <v>0</v>
      </c>
      <c r="X7682">
        <v>246.51560726711571</v>
      </c>
      <c r="Y7682">
        <v>0</v>
      </c>
      <c r="Z7682">
        <v>0</v>
      </c>
      <c r="AA7682">
        <v>0</v>
      </c>
      <c r="AB7682">
        <v>12.275216491575645</v>
      </c>
      <c r="AC7682">
        <v>0</v>
      </c>
      <c r="AD7682">
        <v>0</v>
      </c>
      <c r="AE7682">
        <v>258.79082375869137</v>
      </c>
    </row>
    <row r="7683" spans="1:31" x14ac:dyDescent="0.25">
      <c r="A7683">
        <v>2354820</v>
      </c>
      <c r="B7683">
        <v>1</v>
      </c>
      <c r="C7683" t="s">
        <v>81</v>
      </c>
      <c r="D7683" t="s">
        <v>120</v>
      </c>
      <c r="E7683" t="s">
        <v>171</v>
      </c>
      <c r="F7683" t="s">
        <v>21836</v>
      </c>
      <c r="G7683" t="s">
        <v>168</v>
      </c>
      <c r="H7683" t="s">
        <v>135</v>
      </c>
      <c r="I7683" t="s">
        <v>136</v>
      </c>
      <c r="J7683" t="s">
        <v>137</v>
      </c>
      <c r="K7683" t="s">
        <v>138</v>
      </c>
      <c r="L7683" t="s">
        <v>21837</v>
      </c>
      <c r="M7683" t="s">
        <v>21838</v>
      </c>
      <c r="N7683">
        <v>1.558611111</v>
      </c>
      <c r="O7683">
        <v>0</v>
      </c>
      <c r="P7683">
        <v>0</v>
      </c>
      <c r="Q7683">
        <v>42</v>
      </c>
      <c r="R7683">
        <v>0</v>
      </c>
      <c r="S7683">
        <v>7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229.60624074431703</v>
      </c>
      <c r="Z7683">
        <v>0</v>
      </c>
      <c r="AA7683">
        <v>35.353141791518631</v>
      </c>
      <c r="AB7683">
        <v>0</v>
      </c>
      <c r="AC7683">
        <v>0</v>
      </c>
      <c r="AD7683">
        <v>0</v>
      </c>
      <c r="AE7683">
        <v>264.95938253583569</v>
      </c>
    </row>
    <row r="7684" spans="1:31" x14ac:dyDescent="0.25">
      <c r="A7684">
        <v>2354603</v>
      </c>
      <c r="B7684">
        <v>1</v>
      </c>
      <c r="C7684" t="s">
        <v>81</v>
      </c>
      <c r="D7684" t="s">
        <v>128</v>
      </c>
      <c r="E7684" t="s">
        <v>171</v>
      </c>
      <c r="F7684" t="s">
        <v>21839</v>
      </c>
      <c r="G7684" t="s">
        <v>168</v>
      </c>
      <c r="H7684" t="s">
        <v>135</v>
      </c>
      <c r="I7684" t="s">
        <v>136</v>
      </c>
      <c r="J7684" t="s">
        <v>137</v>
      </c>
      <c r="K7684" t="s">
        <v>138</v>
      </c>
      <c r="L7684" t="s">
        <v>21840</v>
      </c>
      <c r="M7684" t="s">
        <v>21841</v>
      </c>
      <c r="N7684">
        <v>0.48861111099999999</v>
      </c>
      <c r="O7684">
        <v>0</v>
      </c>
      <c r="P7684">
        <v>0</v>
      </c>
      <c r="Q7684">
        <v>0</v>
      </c>
      <c r="R7684">
        <v>0</v>
      </c>
      <c r="S7684">
        <v>22</v>
      </c>
      <c r="T7684">
        <v>0</v>
      </c>
      <c r="U7684">
        <v>19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154.92253318862004</v>
      </c>
      <c r="AB7684">
        <v>0</v>
      </c>
      <c r="AC7684">
        <v>1214.8743224107404</v>
      </c>
      <c r="AD7684">
        <v>0</v>
      </c>
      <c r="AE7684">
        <v>1369.7968555993605</v>
      </c>
    </row>
    <row r="7685" spans="1:31" x14ac:dyDescent="0.25">
      <c r="A7685">
        <v>2354935</v>
      </c>
      <c r="B7685">
        <v>1</v>
      </c>
      <c r="C7685" t="s">
        <v>81</v>
      </c>
      <c r="D7685" t="s">
        <v>118</v>
      </c>
      <c r="E7685" t="s">
        <v>225</v>
      </c>
      <c r="F7685" t="s">
        <v>21842</v>
      </c>
      <c r="G7685" t="s">
        <v>219</v>
      </c>
      <c r="H7685" t="s">
        <v>151</v>
      </c>
      <c r="I7685" t="s">
        <v>136</v>
      </c>
      <c r="J7685" t="s">
        <v>137</v>
      </c>
      <c r="K7685" t="s">
        <v>138</v>
      </c>
      <c r="L7685" t="s">
        <v>21843</v>
      </c>
      <c r="M7685" t="s">
        <v>21844</v>
      </c>
      <c r="N7685">
        <v>4.0372222219999996</v>
      </c>
      <c r="O7685">
        <v>0</v>
      </c>
      <c r="P7685">
        <v>2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0.87576339268065673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0.87576339268065673</v>
      </c>
    </row>
    <row r="7686" spans="1:31" x14ac:dyDescent="0.25">
      <c r="A7686">
        <v>2354557</v>
      </c>
      <c r="B7686">
        <v>1</v>
      </c>
      <c r="C7686" t="s">
        <v>81</v>
      </c>
      <c r="D7686" t="s">
        <v>112</v>
      </c>
      <c r="E7686" t="s">
        <v>132</v>
      </c>
      <c r="F7686" t="s">
        <v>21845</v>
      </c>
      <c r="G7686" t="s">
        <v>142</v>
      </c>
      <c r="H7686" t="s">
        <v>135</v>
      </c>
      <c r="I7686" t="s">
        <v>136</v>
      </c>
      <c r="J7686" t="s">
        <v>137</v>
      </c>
      <c r="K7686" t="s">
        <v>138</v>
      </c>
      <c r="L7686" t="s">
        <v>21846</v>
      </c>
      <c r="M7686" t="s">
        <v>21847</v>
      </c>
      <c r="N7686">
        <v>0.92305555500000003</v>
      </c>
      <c r="O7686">
        <v>0</v>
      </c>
      <c r="P7686">
        <v>136</v>
      </c>
      <c r="Q7686">
        <v>0</v>
      </c>
      <c r="R7686">
        <v>60</v>
      </c>
      <c r="S7686">
        <v>0</v>
      </c>
      <c r="T7686">
        <v>16</v>
      </c>
      <c r="U7686">
        <v>0</v>
      </c>
      <c r="V7686">
        <v>0</v>
      </c>
      <c r="W7686">
        <v>0</v>
      </c>
      <c r="X7686">
        <v>23.77727474424421</v>
      </c>
      <c r="Y7686">
        <v>0</v>
      </c>
      <c r="Z7686">
        <v>21.819695282994406</v>
      </c>
      <c r="AA7686">
        <v>0</v>
      </c>
      <c r="AB7686">
        <v>16.615180506566315</v>
      </c>
      <c r="AC7686">
        <v>0</v>
      </c>
      <c r="AD7686">
        <v>0</v>
      </c>
      <c r="AE7686">
        <v>62.21215053380493</v>
      </c>
    </row>
    <row r="7687" spans="1:31" x14ac:dyDescent="0.25">
      <c r="A7687">
        <v>2355098</v>
      </c>
      <c r="B7687">
        <v>1</v>
      </c>
      <c r="C7687" t="s">
        <v>81</v>
      </c>
      <c r="D7687" t="s">
        <v>128</v>
      </c>
      <c r="E7687" t="s">
        <v>132</v>
      </c>
      <c r="F7687" t="s">
        <v>21848</v>
      </c>
      <c r="G7687" t="s">
        <v>168</v>
      </c>
      <c r="H7687" t="s">
        <v>135</v>
      </c>
      <c r="I7687" t="s">
        <v>136</v>
      </c>
      <c r="J7687" t="s">
        <v>137</v>
      </c>
      <c r="K7687" t="s">
        <v>138</v>
      </c>
      <c r="L7687" t="s">
        <v>21849</v>
      </c>
      <c r="M7687" t="s">
        <v>21850</v>
      </c>
      <c r="N7687">
        <v>0.71722222199999996</v>
      </c>
      <c r="O7687">
        <v>0</v>
      </c>
      <c r="P7687">
        <v>3017</v>
      </c>
      <c r="Q7687">
        <v>1</v>
      </c>
      <c r="R7687">
        <v>7</v>
      </c>
      <c r="S7687">
        <v>2</v>
      </c>
      <c r="T7687">
        <v>201</v>
      </c>
      <c r="U7687">
        <v>0</v>
      </c>
      <c r="V7687">
        <v>0</v>
      </c>
      <c r="W7687">
        <v>0</v>
      </c>
      <c r="X7687">
        <v>583.18818075189711</v>
      </c>
      <c r="Y7687">
        <v>13.367177385209223</v>
      </c>
      <c r="Z7687">
        <v>1.9708460333200968</v>
      </c>
      <c r="AA7687">
        <v>28.101178859373661</v>
      </c>
      <c r="AB7687">
        <v>86.908462584174586</v>
      </c>
      <c r="AC7687">
        <v>0</v>
      </c>
      <c r="AD7687">
        <v>0</v>
      </c>
      <c r="AE7687">
        <v>713.53584561397463</v>
      </c>
    </row>
    <row r="7688" spans="1:31" x14ac:dyDescent="0.25">
      <c r="A7688">
        <v>2355081</v>
      </c>
      <c r="B7688">
        <v>1</v>
      </c>
      <c r="C7688" t="s">
        <v>81</v>
      </c>
      <c r="D7688" t="s">
        <v>118</v>
      </c>
      <c r="E7688" t="s">
        <v>166</v>
      </c>
      <c r="F7688" t="s">
        <v>21851</v>
      </c>
      <c r="G7688" t="s">
        <v>489</v>
      </c>
      <c r="H7688" t="s">
        <v>135</v>
      </c>
      <c r="I7688" t="s">
        <v>136</v>
      </c>
      <c r="J7688" t="s">
        <v>137</v>
      </c>
      <c r="K7688" t="s">
        <v>138</v>
      </c>
      <c r="L7688" t="s">
        <v>21852</v>
      </c>
      <c r="M7688" t="s">
        <v>21853</v>
      </c>
      <c r="N7688">
        <v>0.69499999999999995</v>
      </c>
      <c r="O7688">
        <v>14</v>
      </c>
      <c r="P7688">
        <v>1</v>
      </c>
      <c r="Q7688">
        <v>51</v>
      </c>
      <c r="R7688">
        <v>4</v>
      </c>
      <c r="S7688">
        <v>30</v>
      </c>
      <c r="T7688">
        <v>0</v>
      </c>
      <c r="U7688">
        <v>1</v>
      </c>
      <c r="V7688">
        <v>0</v>
      </c>
      <c r="W7688">
        <v>11.957388974590385</v>
      </c>
      <c r="X7688">
        <v>0.10142222115011279</v>
      </c>
      <c r="Y7688">
        <v>72.965831988850937</v>
      </c>
      <c r="Z7688">
        <v>2.9494935843951779</v>
      </c>
      <c r="AA7688">
        <v>135.26969628742017</v>
      </c>
      <c r="AB7688">
        <v>0</v>
      </c>
      <c r="AC7688">
        <v>59.536287392992477</v>
      </c>
      <c r="AD7688">
        <v>0</v>
      </c>
      <c r="AE7688">
        <v>282.78012044939931</v>
      </c>
    </row>
    <row r="7689" spans="1:31" x14ac:dyDescent="0.25">
      <c r="A7689">
        <v>2354789</v>
      </c>
      <c r="B7689">
        <v>1</v>
      </c>
      <c r="C7689" t="s">
        <v>80</v>
      </c>
      <c r="D7689" t="s">
        <v>90</v>
      </c>
      <c r="E7689" t="s">
        <v>225</v>
      </c>
      <c r="F7689" t="s">
        <v>21854</v>
      </c>
      <c r="G7689" t="s">
        <v>181</v>
      </c>
      <c r="H7689" t="s">
        <v>151</v>
      </c>
      <c r="I7689" t="s">
        <v>136</v>
      </c>
      <c r="J7689" t="s">
        <v>3</v>
      </c>
      <c r="K7689" t="s">
        <v>138</v>
      </c>
      <c r="L7689" t="s">
        <v>21855</v>
      </c>
      <c r="M7689" t="s">
        <v>21856</v>
      </c>
      <c r="N7689">
        <v>1.904722222</v>
      </c>
      <c r="O7689">
        <v>0</v>
      </c>
      <c r="P7689">
        <v>118</v>
      </c>
      <c r="Q7689">
        <v>0</v>
      </c>
      <c r="R7689">
        <v>0</v>
      </c>
      <c r="S7689">
        <v>0</v>
      </c>
      <c r="T7689">
        <v>7</v>
      </c>
      <c r="U7689">
        <v>0</v>
      </c>
      <c r="V7689">
        <v>0</v>
      </c>
      <c r="W7689">
        <v>0</v>
      </c>
      <c r="X7689">
        <v>83.223396237120539</v>
      </c>
      <c r="Y7689">
        <v>0</v>
      </c>
      <c r="Z7689">
        <v>0</v>
      </c>
      <c r="AA7689">
        <v>0</v>
      </c>
      <c r="AB7689">
        <v>6.0405555004855298</v>
      </c>
      <c r="AC7689">
        <v>0</v>
      </c>
      <c r="AD7689">
        <v>0</v>
      </c>
      <c r="AE7689">
        <v>89.263951737606064</v>
      </c>
    </row>
    <row r="7690" spans="1:31" x14ac:dyDescent="0.25">
      <c r="A7690">
        <v>2354543</v>
      </c>
      <c r="B7690">
        <v>1</v>
      </c>
      <c r="C7690" t="s">
        <v>80</v>
      </c>
      <c r="D7690" t="s">
        <v>98</v>
      </c>
      <c r="E7690" t="s">
        <v>225</v>
      </c>
      <c r="F7690" t="s">
        <v>21857</v>
      </c>
      <c r="G7690" t="s">
        <v>177</v>
      </c>
      <c r="H7690" t="s">
        <v>151</v>
      </c>
      <c r="I7690" t="s">
        <v>136</v>
      </c>
      <c r="J7690" t="s">
        <v>137</v>
      </c>
      <c r="K7690" t="s">
        <v>138</v>
      </c>
      <c r="L7690" t="s">
        <v>21858</v>
      </c>
      <c r="M7690" t="s">
        <v>21859</v>
      </c>
      <c r="N7690">
        <v>8.4833333329999991</v>
      </c>
      <c r="O7690">
        <v>0</v>
      </c>
      <c r="P7690">
        <v>12</v>
      </c>
      <c r="Q7690">
        <v>0</v>
      </c>
      <c r="R7690">
        <v>6</v>
      </c>
      <c r="S7690">
        <v>0</v>
      </c>
      <c r="T7690">
        <v>10</v>
      </c>
      <c r="U7690">
        <v>0</v>
      </c>
      <c r="V7690">
        <v>0</v>
      </c>
      <c r="W7690">
        <v>0</v>
      </c>
      <c r="X7690">
        <v>63.509508893131091</v>
      </c>
      <c r="Y7690">
        <v>0</v>
      </c>
      <c r="Z7690">
        <v>31.386228560848814</v>
      </c>
      <c r="AA7690">
        <v>0</v>
      </c>
      <c r="AB7690">
        <v>37.041311592394322</v>
      </c>
      <c r="AC7690">
        <v>0</v>
      </c>
      <c r="AD7690">
        <v>0</v>
      </c>
      <c r="AE7690">
        <v>131.93704904637423</v>
      </c>
    </row>
    <row r="7691" spans="1:31" x14ac:dyDescent="0.25">
      <c r="A7691">
        <v>2354709</v>
      </c>
      <c r="B7691">
        <v>1</v>
      </c>
      <c r="C7691" t="s">
        <v>81</v>
      </c>
      <c r="D7691" t="s">
        <v>125</v>
      </c>
      <c r="E7691" t="s">
        <v>225</v>
      </c>
      <c r="F7691" t="s">
        <v>17140</v>
      </c>
      <c r="G7691" t="s">
        <v>219</v>
      </c>
      <c r="H7691" t="s">
        <v>151</v>
      </c>
      <c r="I7691" t="s">
        <v>136</v>
      </c>
      <c r="J7691" t="s">
        <v>137</v>
      </c>
      <c r="K7691" t="s">
        <v>138</v>
      </c>
      <c r="L7691" t="s">
        <v>21860</v>
      </c>
      <c r="M7691" t="s">
        <v>21861</v>
      </c>
      <c r="N7691">
        <v>0.90472222199999996</v>
      </c>
      <c r="O7691">
        <v>0</v>
      </c>
      <c r="P7691">
        <v>27</v>
      </c>
      <c r="Q7691">
        <v>0</v>
      </c>
      <c r="R7691">
        <v>0</v>
      </c>
      <c r="S7691">
        <v>0</v>
      </c>
      <c r="T7691">
        <v>1</v>
      </c>
      <c r="U7691">
        <v>0</v>
      </c>
      <c r="V7691">
        <v>0</v>
      </c>
      <c r="W7691">
        <v>0</v>
      </c>
      <c r="X7691">
        <v>2.6603212605112039</v>
      </c>
      <c r="Y7691">
        <v>0</v>
      </c>
      <c r="Z7691">
        <v>0</v>
      </c>
      <c r="AA7691">
        <v>0</v>
      </c>
      <c r="AB7691">
        <v>1.4953359151439999E-2</v>
      </c>
      <c r="AC7691">
        <v>0</v>
      </c>
      <c r="AD7691">
        <v>0</v>
      </c>
      <c r="AE7691">
        <v>2.6752746196626438</v>
      </c>
    </row>
    <row r="7692" spans="1:31" x14ac:dyDescent="0.25">
      <c r="A7692">
        <v>2354852</v>
      </c>
      <c r="B7692">
        <v>1</v>
      </c>
      <c r="C7692" t="s">
        <v>80</v>
      </c>
      <c r="D7692" t="s">
        <v>84</v>
      </c>
      <c r="E7692" t="s">
        <v>154</v>
      </c>
      <c r="F7692" t="s">
        <v>21862</v>
      </c>
      <c r="G7692" t="s">
        <v>244</v>
      </c>
      <c r="H7692" t="s">
        <v>151</v>
      </c>
      <c r="I7692" t="s">
        <v>136</v>
      </c>
      <c r="J7692" t="s">
        <v>137</v>
      </c>
      <c r="K7692" t="s">
        <v>245</v>
      </c>
      <c r="L7692" t="s">
        <v>21863</v>
      </c>
      <c r="M7692" t="s">
        <v>21864</v>
      </c>
      <c r="N7692">
        <v>1.0277777770000001</v>
      </c>
      <c r="O7692">
        <v>0</v>
      </c>
      <c r="P7692">
        <v>672</v>
      </c>
      <c r="Q7692">
        <v>0</v>
      </c>
      <c r="R7692">
        <v>0</v>
      </c>
      <c r="S7692">
        <v>0</v>
      </c>
      <c r="T7692">
        <v>95</v>
      </c>
      <c r="U7692">
        <v>0</v>
      </c>
      <c r="V7692">
        <v>0</v>
      </c>
      <c r="W7692">
        <v>0</v>
      </c>
      <c r="X7692">
        <v>197.46212930996103</v>
      </c>
      <c r="Y7692">
        <v>0</v>
      </c>
      <c r="Z7692">
        <v>0</v>
      </c>
      <c r="AA7692">
        <v>0</v>
      </c>
      <c r="AB7692">
        <v>193.83194630493827</v>
      </c>
      <c r="AC7692">
        <v>0</v>
      </c>
      <c r="AD7692">
        <v>0</v>
      </c>
      <c r="AE7692">
        <v>391.29407561489927</v>
      </c>
    </row>
    <row r="7693" spans="1:31" x14ac:dyDescent="0.25">
      <c r="A7693">
        <v>2354995</v>
      </c>
      <c r="B7693">
        <v>1</v>
      </c>
      <c r="C7693" t="s">
        <v>81</v>
      </c>
      <c r="D7693" t="s">
        <v>113</v>
      </c>
      <c r="E7693" t="s">
        <v>225</v>
      </c>
      <c r="F7693" t="s">
        <v>16614</v>
      </c>
      <c r="G7693" t="s">
        <v>219</v>
      </c>
      <c r="H7693" t="s">
        <v>151</v>
      </c>
      <c r="I7693" t="s">
        <v>136</v>
      </c>
      <c r="J7693" t="s">
        <v>137</v>
      </c>
      <c r="K7693" t="s">
        <v>138</v>
      </c>
      <c r="L7693" t="s">
        <v>21865</v>
      </c>
      <c r="M7693" t="s">
        <v>21866</v>
      </c>
      <c r="N7693">
        <v>2.812777777</v>
      </c>
      <c r="O7693">
        <v>0</v>
      </c>
      <c r="P7693">
        <v>29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21.312201221092771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21.312201221092771</v>
      </c>
    </row>
    <row r="7694" spans="1:31" x14ac:dyDescent="0.25">
      <c r="A7694">
        <v>2354666</v>
      </c>
      <c r="B7694">
        <v>1</v>
      </c>
      <c r="C7694" t="s">
        <v>80</v>
      </c>
      <c r="D7694" t="s">
        <v>107</v>
      </c>
      <c r="E7694" t="s">
        <v>132</v>
      </c>
      <c r="F7694" t="s">
        <v>21867</v>
      </c>
      <c r="G7694" t="s">
        <v>168</v>
      </c>
      <c r="H7694" t="s">
        <v>135</v>
      </c>
      <c r="I7694" t="s">
        <v>653</v>
      </c>
      <c r="J7694" t="s">
        <v>137</v>
      </c>
      <c r="K7694" t="s">
        <v>138</v>
      </c>
      <c r="L7694" t="s">
        <v>21868</v>
      </c>
      <c r="M7694" t="s">
        <v>21869</v>
      </c>
      <c r="N7694">
        <v>3.3611110999999999E-2</v>
      </c>
      <c r="O7694">
        <v>0</v>
      </c>
      <c r="P7694">
        <v>1487</v>
      </c>
      <c r="Q7694">
        <v>0</v>
      </c>
      <c r="R7694">
        <v>1</v>
      </c>
      <c r="S7694">
        <v>2</v>
      </c>
      <c r="T7694">
        <v>59</v>
      </c>
      <c r="U7694">
        <v>0</v>
      </c>
      <c r="V7694">
        <v>1</v>
      </c>
      <c r="W7694">
        <v>0</v>
      </c>
      <c r="X7694">
        <v>13.75181081422849</v>
      </c>
      <c r="Y7694">
        <v>0</v>
      </c>
      <c r="Z7694">
        <v>0</v>
      </c>
      <c r="AA7694">
        <v>0.20726582990010944</v>
      </c>
      <c r="AB7694">
        <v>9.2958715746018648</v>
      </c>
      <c r="AC7694">
        <v>0</v>
      </c>
      <c r="AD7694">
        <v>5.5870867417782089</v>
      </c>
      <c r="AE7694">
        <v>28.84203496050867</v>
      </c>
    </row>
    <row r="7695" spans="1:31" x14ac:dyDescent="0.25">
      <c r="A7695">
        <v>2355058</v>
      </c>
      <c r="B7695">
        <v>1</v>
      </c>
      <c r="C7695" t="s">
        <v>81</v>
      </c>
      <c r="D7695" t="s">
        <v>128</v>
      </c>
      <c r="E7695" t="s">
        <v>225</v>
      </c>
      <c r="F7695" t="s">
        <v>21870</v>
      </c>
      <c r="G7695" t="s">
        <v>2703</v>
      </c>
      <c r="H7695" t="s">
        <v>151</v>
      </c>
      <c r="I7695" t="s">
        <v>136</v>
      </c>
      <c r="J7695" t="s">
        <v>137</v>
      </c>
      <c r="K7695" t="s">
        <v>138</v>
      </c>
      <c r="L7695" t="s">
        <v>21871</v>
      </c>
      <c r="M7695" t="s">
        <v>21801</v>
      </c>
      <c r="N7695">
        <v>3.0958333329999999</v>
      </c>
      <c r="O7695">
        <v>0</v>
      </c>
      <c r="P7695">
        <v>77</v>
      </c>
      <c r="Q7695">
        <v>0</v>
      </c>
      <c r="R7695">
        <v>0</v>
      </c>
      <c r="S7695">
        <v>0</v>
      </c>
      <c r="T7695">
        <v>9</v>
      </c>
      <c r="U7695">
        <v>0</v>
      </c>
      <c r="V7695">
        <v>0</v>
      </c>
      <c r="W7695">
        <v>0</v>
      </c>
      <c r="X7695">
        <v>42.163602388307616</v>
      </c>
      <c r="Y7695">
        <v>0</v>
      </c>
      <c r="Z7695">
        <v>0</v>
      </c>
      <c r="AA7695">
        <v>0</v>
      </c>
      <c r="AB7695">
        <v>8.9246776606296621</v>
      </c>
      <c r="AC7695">
        <v>0</v>
      </c>
      <c r="AD7695">
        <v>0</v>
      </c>
      <c r="AE7695">
        <v>51.088280048937278</v>
      </c>
    </row>
    <row r="7696" spans="1:31" x14ac:dyDescent="0.25">
      <c r="A7696">
        <v>2355021</v>
      </c>
      <c r="B7696">
        <v>1</v>
      </c>
      <c r="C7696" t="s">
        <v>80</v>
      </c>
      <c r="D7696" t="s">
        <v>95</v>
      </c>
      <c r="E7696" t="s">
        <v>148</v>
      </c>
      <c r="F7696" t="s">
        <v>21872</v>
      </c>
      <c r="G7696" t="s">
        <v>150</v>
      </c>
      <c r="H7696" t="s">
        <v>151</v>
      </c>
      <c r="I7696" t="s">
        <v>136</v>
      </c>
      <c r="J7696" t="s">
        <v>137</v>
      </c>
      <c r="K7696" t="s">
        <v>138</v>
      </c>
      <c r="L7696" t="s">
        <v>21873</v>
      </c>
      <c r="M7696" t="s">
        <v>21874</v>
      </c>
      <c r="N7696">
        <v>1.4797222219999999</v>
      </c>
      <c r="O7696">
        <v>0</v>
      </c>
      <c r="P7696">
        <v>1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</row>
    <row r="7697" spans="1:31" x14ac:dyDescent="0.25">
      <c r="A7697">
        <v>2354623</v>
      </c>
      <c r="B7697">
        <v>1</v>
      </c>
      <c r="C7697" t="s">
        <v>81</v>
      </c>
      <c r="D7697" t="s">
        <v>116</v>
      </c>
      <c r="E7697" t="s">
        <v>171</v>
      </c>
      <c r="F7697" t="s">
        <v>2289</v>
      </c>
      <c r="G7697" t="s">
        <v>252</v>
      </c>
      <c r="H7697" t="s">
        <v>135</v>
      </c>
      <c r="I7697" t="s">
        <v>136</v>
      </c>
      <c r="J7697" t="s">
        <v>137</v>
      </c>
      <c r="K7697" t="s">
        <v>245</v>
      </c>
      <c r="L7697" t="s">
        <v>21875</v>
      </c>
      <c r="M7697" t="s">
        <v>21876</v>
      </c>
      <c r="N7697">
        <v>8.7536111109999997</v>
      </c>
      <c r="O7697">
        <v>2</v>
      </c>
      <c r="P7697">
        <v>399</v>
      </c>
      <c r="Q7697">
        <v>6</v>
      </c>
      <c r="R7697">
        <v>0</v>
      </c>
      <c r="S7697">
        <v>2</v>
      </c>
      <c r="T7697">
        <v>17</v>
      </c>
      <c r="U7697">
        <v>0</v>
      </c>
      <c r="V7697">
        <v>0</v>
      </c>
      <c r="W7697">
        <v>10.217670655352846</v>
      </c>
      <c r="X7697">
        <v>453.38490858740744</v>
      </c>
      <c r="Y7697">
        <v>1303.8192210188265</v>
      </c>
      <c r="Z7697">
        <v>0</v>
      </c>
      <c r="AA7697">
        <v>39.025058599770176</v>
      </c>
      <c r="AB7697">
        <v>137.91347625332227</v>
      </c>
      <c r="AC7697">
        <v>0</v>
      </c>
      <c r="AD7697">
        <v>0</v>
      </c>
      <c r="AE7697">
        <v>1944.3603351146789</v>
      </c>
    </row>
    <row r="7698" spans="1:31" x14ac:dyDescent="0.25">
      <c r="A7698">
        <v>2354872</v>
      </c>
      <c r="B7698">
        <v>1</v>
      </c>
      <c r="C7698" t="s">
        <v>80</v>
      </c>
      <c r="D7698" t="s">
        <v>108</v>
      </c>
      <c r="E7698" t="s">
        <v>225</v>
      </c>
      <c r="F7698" t="s">
        <v>21877</v>
      </c>
      <c r="G7698" t="s">
        <v>219</v>
      </c>
      <c r="H7698" t="s">
        <v>151</v>
      </c>
      <c r="I7698" t="s">
        <v>136</v>
      </c>
      <c r="J7698" t="s">
        <v>137</v>
      </c>
      <c r="K7698" t="s">
        <v>138</v>
      </c>
      <c r="L7698" t="s">
        <v>21878</v>
      </c>
      <c r="M7698" t="s">
        <v>21879</v>
      </c>
      <c r="N7698">
        <v>4.9197222219999999</v>
      </c>
      <c r="O7698">
        <v>0</v>
      </c>
      <c r="P7698">
        <v>32</v>
      </c>
      <c r="Q7698">
        <v>0</v>
      </c>
      <c r="R7698">
        <v>10</v>
      </c>
      <c r="S7698">
        <v>0</v>
      </c>
      <c r="T7698">
        <v>2</v>
      </c>
      <c r="U7698">
        <v>0</v>
      </c>
      <c r="V7698">
        <v>0</v>
      </c>
      <c r="W7698">
        <v>0</v>
      </c>
      <c r="X7698">
        <v>24.672856570657636</v>
      </c>
      <c r="Y7698">
        <v>0</v>
      </c>
      <c r="Z7698">
        <v>145.89334459559038</v>
      </c>
      <c r="AA7698">
        <v>0</v>
      </c>
      <c r="AB7698">
        <v>31.656207797993115</v>
      </c>
      <c r="AC7698">
        <v>0</v>
      </c>
      <c r="AD7698">
        <v>0</v>
      </c>
      <c r="AE7698">
        <v>202.22240896424114</v>
      </c>
    </row>
    <row r="7699" spans="1:31" x14ac:dyDescent="0.25">
      <c r="A7699">
        <v>2354915</v>
      </c>
      <c r="B7699">
        <v>1</v>
      </c>
      <c r="C7699" t="s">
        <v>81</v>
      </c>
      <c r="D7699" t="s">
        <v>120</v>
      </c>
      <c r="E7699" t="s">
        <v>154</v>
      </c>
      <c r="F7699" t="s">
        <v>21880</v>
      </c>
      <c r="G7699" t="s">
        <v>1306</v>
      </c>
      <c r="H7699" t="s">
        <v>151</v>
      </c>
      <c r="I7699" t="s">
        <v>136</v>
      </c>
      <c r="J7699" t="s">
        <v>137</v>
      </c>
      <c r="K7699" t="s">
        <v>138</v>
      </c>
      <c r="L7699" t="s">
        <v>21881</v>
      </c>
      <c r="M7699" t="s">
        <v>21882</v>
      </c>
      <c r="N7699">
        <v>1.4827777769999999</v>
      </c>
      <c r="O7699">
        <v>0</v>
      </c>
      <c r="P7699">
        <v>0</v>
      </c>
      <c r="Q7699">
        <v>0</v>
      </c>
      <c r="R7699">
        <v>5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25.020135728970608</v>
      </c>
      <c r="AA7699">
        <v>0</v>
      </c>
      <c r="AB7699">
        <v>0</v>
      </c>
      <c r="AC7699">
        <v>0</v>
      </c>
      <c r="AD7699">
        <v>0</v>
      </c>
      <c r="AE7699">
        <v>25.020135728970608</v>
      </c>
    </row>
    <row r="7700" spans="1:31" x14ac:dyDescent="0.25">
      <c r="A7700">
        <v>2355015</v>
      </c>
      <c r="B7700">
        <v>1</v>
      </c>
      <c r="C7700" t="s">
        <v>80</v>
      </c>
      <c r="D7700" t="s">
        <v>106</v>
      </c>
      <c r="E7700" t="s">
        <v>166</v>
      </c>
      <c r="F7700" t="s">
        <v>21883</v>
      </c>
      <c r="G7700" t="s">
        <v>328</v>
      </c>
      <c r="H7700" t="s">
        <v>135</v>
      </c>
      <c r="I7700" t="s">
        <v>136</v>
      </c>
      <c r="J7700" t="s">
        <v>137</v>
      </c>
      <c r="K7700" t="s">
        <v>138</v>
      </c>
      <c r="L7700" t="s">
        <v>21884</v>
      </c>
      <c r="M7700" t="s">
        <v>21885</v>
      </c>
      <c r="N7700">
        <v>0.72972222200000003</v>
      </c>
      <c r="O7700">
        <v>7</v>
      </c>
      <c r="P7700">
        <v>2306</v>
      </c>
      <c r="Q7700">
        <v>60</v>
      </c>
      <c r="R7700">
        <v>275</v>
      </c>
      <c r="S7700">
        <v>27</v>
      </c>
      <c r="T7700">
        <v>360</v>
      </c>
      <c r="U7700">
        <v>0</v>
      </c>
      <c r="V7700">
        <v>0</v>
      </c>
      <c r="W7700">
        <v>3.4647143203044362</v>
      </c>
      <c r="X7700">
        <v>340.62693844770843</v>
      </c>
      <c r="Y7700">
        <v>230.2511246147923</v>
      </c>
      <c r="Z7700">
        <v>654.54589570298731</v>
      </c>
      <c r="AA7700">
        <v>67.48373208579865</v>
      </c>
      <c r="AB7700">
        <v>282.642093109972</v>
      </c>
      <c r="AC7700">
        <v>0</v>
      </c>
      <c r="AD7700">
        <v>0</v>
      </c>
      <c r="AE7700">
        <v>1579.0144982815632</v>
      </c>
    </row>
    <row r="7701" spans="1:31" x14ac:dyDescent="0.25">
      <c r="A7701">
        <v>2354792</v>
      </c>
      <c r="B7701">
        <v>1</v>
      </c>
      <c r="C7701" t="s">
        <v>80</v>
      </c>
      <c r="D7701" t="s">
        <v>82</v>
      </c>
      <c r="E7701" t="s">
        <v>154</v>
      </c>
      <c r="F7701" t="s">
        <v>21886</v>
      </c>
      <c r="G7701" t="s">
        <v>227</v>
      </c>
      <c r="H7701" t="s">
        <v>151</v>
      </c>
      <c r="I7701" t="s">
        <v>136</v>
      </c>
      <c r="J7701" t="s">
        <v>137</v>
      </c>
      <c r="K7701" t="s">
        <v>138</v>
      </c>
      <c r="L7701" t="s">
        <v>21887</v>
      </c>
      <c r="M7701" t="s">
        <v>21888</v>
      </c>
      <c r="N7701">
        <v>0.85583333299999997</v>
      </c>
      <c r="O7701">
        <v>0</v>
      </c>
      <c r="P7701">
        <v>168</v>
      </c>
      <c r="Q7701">
        <v>0</v>
      </c>
      <c r="R7701">
        <v>0</v>
      </c>
      <c r="S7701">
        <v>0</v>
      </c>
      <c r="T7701">
        <v>16</v>
      </c>
      <c r="U7701">
        <v>0</v>
      </c>
      <c r="V7701">
        <v>0</v>
      </c>
      <c r="W7701">
        <v>0</v>
      </c>
      <c r="X7701">
        <v>36.992123921551944</v>
      </c>
      <c r="Y7701">
        <v>0</v>
      </c>
      <c r="Z7701">
        <v>0</v>
      </c>
      <c r="AA7701">
        <v>0</v>
      </c>
      <c r="AB7701">
        <v>7.0929989851888129</v>
      </c>
      <c r="AC7701">
        <v>0</v>
      </c>
      <c r="AD7701">
        <v>0</v>
      </c>
      <c r="AE7701">
        <v>44.085122906740757</v>
      </c>
    </row>
    <row r="7702" spans="1:31" x14ac:dyDescent="0.25">
      <c r="A7702">
        <v>2354955</v>
      </c>
      <c r="B7702">
        <v>1</v>
      </c>
      <c r="C7702" t="s">
        <v>81</v>
      </c>
      <c r="D7702" t="s">
        <v>118</v>
      </c>
      <c r="E7702" t="s">
        <v>225</v>
      </c>
      <c r="F7702" t="s">
        <v>21889</v>
      </c>
      <c r="G7702" t="s">
        <v>219</v>
      </c>
      <c r="H7702" t="s">
        <v>151</v>
      </c>
      <c r="I7702" t="s">
        <v>136</v>
      </c>
      <c r="J7702" t="s">
        <v>137</v>
      </c>
      <c r="K7702" t="s">
        <v>138</v>
      </c>
      <c r="L7702" t="s">
        <v>21890</v>
      </c>
      <c r="M7702" t="s">
        <v>21891</v>
      </c>
      <c r="N7702">
        <v>1.9411111109999999</v>
      </c>
      <c r="O7702">
        <v>0</v>
      </c>
      <c r="P7702">
        <v>15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4.1821135679152572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4.1821135679152572</v>
      </c>
    </row>
    <row r="7703" spans="1:31" x14ac:dyDescent="0.25">
      <c r="A7703">
        <v>2354583</v>
      </c>
      <c r="B7703">
        <v>1</v>
      </c>
      <c r="C7703" t="s">
        <v>80</v>
      </c>
      <c r="D7703" t="s">
        <v>106</v>
      </c>
      <c r="E7703" t="s">
        <v>171</v>
      </c>
      <c r="F7703" t="s">
        <v>15748</v>
      </c>
      <c r="G7703" t="s">
        <v>168</v>
      </c>
      <c r="H7703" t="s">
        <v>135</v>
      </c>
      <c r="I7703" t="s">
        <v>136</v>
      </c>
      <c r="J7703" t="s">
        <v>137</v>
      </c>
      <c r="K7703" t="s">
        <v>138</v>
      </c>
      <c r="L7703" t="s">
        <v>21892</v>
      </c>
      <c r="M7703" t="s">
        <v>21893</v>
      </c>
      <c r="N7703">
        <v>1.275555555</v>
      </c>
      <c r="O7703">
        <v>0</v>
      </c>
      <c r="P7703">
        <v>21</v>
      </c>
      <c r="Q7703">
        <v>8</v>
      </c>
      <c r="R7703">
        <v>26</v>
      </c>
      <c r="S7703">
        <v>4</v>
      </c>
      <c r="T7703">
        <v>13</v>
      </c>
      <c r="U7703">
        <v>0</v>
      </c>
      <c r="V7703">
        <v>0</v>
      </c>
      <c r="W7703">
        <v>0</v>
      </c>
      <c r="X7703">
        <v>21.844487677626049</v>
      </c>
      <c r="Y7703">
        <v>31.952398209380235</v>
      </c>
      <c r="Z7703">
        <v>99.264860586195795</v>
      </c>
      <c r="AA7703">
        <v>12.473577088998866</v>
      </c>
      <c r="AB7703">
        <v>22.532529312943488</v>
      </c>
      <c r="AC7703">
        <v>0</v>
      </c>
      <c r="AD7703">
        <v>0</v>
      </c>
      <c r="AE7703">
        <v>188.06785287514444</v>
      </c>
    </row>
    <row r="7704" spans="1:31" x14ac:dyDescent="0.25">
      <c r="A7704">
        <v>2355078</v>
      </c>
      <c r="B7704">
        <v>1</v>
      </c>
      <c r="C7704" t="s">
        <v>80</v>
      </c>
      <c r="D7704" t="s">
        <v>100</v>
      </c>
      <c r="E7704" t="s">
        <v>225</v>
      </c>
      <c r="F7704" t="s">
        <v>21894</v>
      </c>
      <c r="G7704" t="s">
        <v>219</v>
      </c>
      <c r="H7704" t="s">
        <v>151</v>
      </c>
      <c r="I7704" t="s">
        <v>136</v>
      </c>
      <c r="J7704" t="s">
        <v>137</v>
      </c>
      <c r="K7704" t="s">
        <v>138</v>
      </c>
      <c r="L7704" t="s">
        <v>21895</v>
      </c>
      <c r="M7704" t="s">
        <v>21896</v>
      </c>
      <c r="N7704">
        <v>0.59805555499999996</v>
      </c>
      <c r="O7704">
        <v>0</v>
      </c>
      <c r="P7704">
        <v>76</v>
      </c>
      <c r="Q7704">
        <v>0</v>
      </c>
      <c r="R7704">
        <v>3</v>
      </c>
      <c r="S7704">
        <v>0</v>
      </c>
      <c r="T7704">
        <v>1</v>
      </c>
      <c r="U7704">
        <v>0</v>
      </c>
      <c r="V7704">
        <v>0</v>
      </c>
      <c r="W7704">
        <v>0</v>
      </c>
      <c r="X7704">
        <v>15.746792695914513</v>
      </c>
      <c r="Y7704">
        <v>0</v>
      </c>
      <c r="Z7704">
        <v>7.1377675448977778</v>
      </c>
      <c r="AA7704">
        <v>0</v>
      </c>
      <c r="AB7704">
        <v>0.25948069376441751</v>
      </c>
      <c r="AC7704">
        <v>0</v>
      </c>
      <c r="AD7704">
        <v>0</v>
      </c>
      <c r="AE7704">
        <v>23.144040934576708</v>
      </c>
    </row>
    <row r="7705" spans="1:31" x14ac:dyDescent="0.25">
      <c r="A7705">
        <v>2354560</v>
      </c>
      <c r="B7705">
        <v>1</v>
      </c>
      <c r="C7705" t="s">
        <v>81</v>
      </c>
      <c r="D7705" t="s">
        <v>117</v>
      </c>
      <c r="E7705" t="s">
        <v>132</v>
      </c>
      <c r="F7705" t="s">
        <v>21897</v>
      </c>
      <c r="G7705" t="s">
        <v>134</v>
      </c>
      <c r="H7705" t="s">
        <v>135</v>
      </c>
      <c r="I7705" t="s">
        <v>136</v>
      </c>
      <c r="J7705" t="s">
        <v>137</v>
      </c>
      <c r="K7705" t="s">
        <v>138</v>
      </c>
      <c r="L7705" t="s">
        <v>21898</v>
      </c>
      <c r="M7705" t="s">
        <v>21899</v>
      </c>
      <c r="N7705">
        <v>1.5577777770000001</v>
      </c>
      <c r="O7705">
        <v>0</v>
      </c>
      <c r="P7705">
        <v>74</v>
      </c>
      <c r="Q7705">
        <v>10</v>
      </c>
      <c r="R7705">
        <v>2</v>
      </c>
      <c r="S7705">
        <v>0</v>
      </c>
      <c r="T7705">
        <v>6</v>
      </c>
      <c r="U7705">
        <v>0</v>
      </c>
      <c r="V7705">
        <v>0</v>
      </c>
      <c r="W7705">
        <v>0</v>
      </c>
      <c r="X7705">
        <v>11.499220638318864</v>
      </c>
      <c r="Y7705">
        <v>50.804310665713245</v>
      </c>
      <c r="Z7705">
        <v>1.5186262784297251</v>
      </c>
      <c r="AA7705">
        <v>0</v>
      </c>
      <c r="AB7705">
        <v>3.6825760625034389</v>
      </c>
      <c r="AC7705">
        <v>0</v>
      </c>
      <c r="AD7705">
        <v>0</v>
      </c>
      <c r="AE7705">
        <v>67.50473364496527</v>
      </c>
    </row>
    <row r="7706" spans="1:31" x14ac:dyDescent="0.25">
      <c r="A7706">
        <v>2354537</v>
      </c>
      <c r="B7706">
        <v>1</v>
      </c>
      <c r="C7706" t="s">
        <v>81</v>
      </c>
      <c r="D7706" t="s">
        <v>123</v>
      </c>
      <c r="E7706" t="s">
        <v>225</v>
      </c>
      <c r="F7706" t="s">
        <v>5400</v>
      </c>
      <c r="G7706" t="s">
        <v>744</v>
      </c>
      <c r="H7706" t="s">
        <v>151</v>
      </c>
      <c r="I7706" t="s">
        <v>136</v>
      </c>
      <c r="J7706" t="s">
        <v>137</v>
      </c>
      <c r="K7706" t="s">
        <v>138</v>
      </c>
      <c r="L7706" t="s">
        <v>21900</v>
      </c>
      <c r="M7706" t="s">
        <v>21901</v>
      </c>
      <c r="N7706">
        <v>1.496111111</v>
      </c>
      <c r="O7706">
        <v>0</v>
      </c>
      <c r="P7706">
        <v>165</v>
      </c>
      <c r="Q7706">
        <v>0</v>
      </c>
      <c r="R7706">
        <v>0</v>
      </c>
      <c r="S7706">
        <v>0</v>
      </c>
      <c r="T7706">
        <v>11</v>
      </c>
      <c r="U7706">
        <v>0</v>
      </c>
      <c r="V7706">
        <v>0</v>
      </c>
      <c r="W7706">
        <v>0</v>
      </c>
      <c r="X7706">
        <v>53.877724222455399</v>
      </c>
      <c r="Y7706">
        <v>0</v>
      </c>
      <c r="Z7706">
        <v>0</v>
      </c>
      <c r="AA7706">
        <v>0</v>
      </c>
      <c r="AB7706">
        <v>2.956061059071152</v>
      </c>
      <c r="AC7706">
        <v>0</v>
      </c>
      <c r="AD7706">
        <v>0</v>
      </c>
      <c r="AE7706">
        <v>56.833785281526552</v>
      </c>
    </row>
    <row r="7707" spans="1:31" x14ac:dyDescent="0.25">
      <c r="A7707">
        <v>2354786</v>
      </c>
      <c r="B7707">
        <v>1</v>
      </c>
      <c r="C7707" t="s">
        <v>80</v>
      </c>
      <c r="D7707" t="s">
        <v>94</v>
      </c>
      <c r="E7707" t="s">
        <v>166</v>
      </c>
      <c r="F7707" t="s">
        <v>9854</v>
      </c>
      <c r="G7707" t="s">
        <v>18582</v>
      </c>
      <c r="H7707" t="s">
        <v>135</v>
      </c>
      <c r="I7707" t="s">
        <v>136</v>
      </c>
      <c r="J7707" t="s">
        <v>137</v>
      </c>
      <c r="K7707" t="s">
        <v>138</v>
      </c>
      <c r="L7707" t="s">
        <v>21902</v>
      </c>
      <c r="M7707" t="s">
        <v>21903</v>
      </c>
      <c r="N7707">
        <v>1.511666666</v>
      </c>
      <c r="O7707">
        <v>0</v>
      </c>
      <c r="P7707">
        <v>1</v>
      </c>
      <c r="Q7707">
        <v>9</v>
      </c>
      <c r="R7707">
        <v>155</v>
      </c>
      <c r="S7707">
        <v>1</v>
      </c>
      <c r="T7707">
        <v>19</v>
      </c>
      <c r="U7707">
        <v>0</v>
      </c>
      <c r="V7707">
        <v>0</v>
      </c>
      <c r="W7707">
        <v>0</v>
      </c>
      <c r="X7707">
        <v>0.63174542317195015</v>
      </c>
      <c r="Y7707">
        <v>95.355692835458072</v>
      </c>
      <c r="Z7707">
        <v>1196.0799049579055</v>
      </c>
      <c r="AA7707">
        <v>3.561144302886861</v>
      </c>
      <c r="AB7707">
        <v>120.85330326363766</v>
      </c>
      <c r="AC7707">
        <v>0</v>
      </c>
      <c r="AD7707">
        <v>0</v>
      </c>
      <c r="AE7707">
        <v>1416.4817907830598</v>
      </c>
    </row>
    <row r="7708" spans="1:31" x14ac:dyDescent="0.25">
      <c r="A7708">
        <v>2355041</v>
      </c>
      <c r="B7708">
        <v>1</v>
      </c>
      <c r="C7708" t="s">
        <v>80</v>
      </c>
      <c r="D7708" t="s">
        <v>99</v>
      </c>
      <c r="E7708" t="s">
        <v>225</v>
      </c>
      <c r="F7708" t="s">
        <v>21904</v>
      </c>
      <c r="G7708" t="s">
        <v>219</v>
      </c>
      <c r="H7708" t="s">
        <v>151</v>
      </c>
      <c r="I7708" t="s">
        <v>136</v>
      </c>
      <c r="J7708" t="s">
        <v>137</v>
      </c>
      <c r="K7708" t="s">
        <v>138</v>
      </c>
      <c r="L7708" t="s">
        <v>21905</v>
      </c>
      <c r="M7708" t="s">
        <v>21906</v>
      </c>
      <c r="N7708">
        <v>2.2650000000000001</v>
      </c>
      <c r="O7708">
        <v>0</v>
      </c>
      <c r="P7708">
        <v>7</v>
      </c>
      <c r="Q7708">
        <v>0</v>
      </c>
      <c r="R7708">
        <v>5</v>
      </c>
      <c r="S7708">
        <v>0</v>
      </c>
      <c r="T7708">
        <v>2</v>
      </c>
      <c r="U7708">
        <v>0</v>
      </c>
      <c r="V7708">
        <v>0</v>
      </c>
      <c r="W7708">
        <v>0</v>
      </c>
      <c r="X7708">
        <v>0.96964913617686876</v>
      </c>
      <c r="Y7708">
        <v>0</v>
      </c>
      <c r="Z7708">
        <v>1.997476146768504</v>
      </c>
      <c r="AA7708">
        <v>0</v>
      </c>
      <c r="AB7708">
        <v>6.4522582217332625</v>
      </c>
      <c r="AC7708">
        <v>0</v>
      </c>
      <c r="AD7708">
        <v>0</v>
      </c>
      <c r="AE7708">
        <v>9.4193835046786347</v>
      </c>
    </row>
    <row r="7709" spans="1:31" x14ac:dyDescent="0.25">
      <c r="A7709">
        <v>2354663</v>
      </c>
      <c r="B7709">
        <v>1</v>
      </c>
      <c r="C7709" t="s">
        <v>80</v>
      </c>
      <c r="D7709" t="s">
        <v>83</v>
      </c>
      <c r="E7709" t="s">
        <v>148</v>
      </c>
      <c r="F7709" t="s">
        <v>21907</v>
      </c>
      <c r="G7709" t="s">
        <v>160</v>
      </c>
      <c r="H7709" t="s">
        <v>151</v>
      </c>
      <c r="I7709" t="s">
        <v>136</v>
      </c>
      <c r="J7709" t="s">
        <v>137</v>
      </c>
      <c r="K7709" t="s">
        <v>138</v>
      </c>
      <c r="L7709" t="s">
        <v>21908</v>
      </c>
      <c r="M7709" t="s">
        <v>20104</v>
      </c>
      <c r="N7709">
        <v>2.4047222220000002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12</v>
      </c>
      <c r="U7709">
        <v>0</v>
      </c>
      <c r="V7709">
        <v>2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165.4527607358196</v>
      </c>
      <c r="AC7709">
        <v>0</v>
      </c>
      <c r="AD7709">
        <v>60.999333244096</v>
      </c>
      <c r="AE7709">
        <v>226.45209397991559</v>
      </c>
    </row>
    <row r="7710" spans="1:31" x14ac:dyDescent="0.25">
      <c r="A7710">
        <v>2354706</v>
      </c>
      <c r="B7710">
        <v>1</v>
      </c>
      <c r="C7710" t="s">
        <v>80</v>
      </c>
      <c r="D7710" t="s">
        <v>94</v>
      </c>
      <c r="E7710" t="s">
        <v>148</v>
      </c>
      <c r="F7710" t="s">
        <v>21909</v>
      </c>
      <c r="G7710" t="s">
        <v>150</v>
      </c>
      <c r="H7710" t="s">
        <v>151</v>
      </c>
      <c r="I7710" t="s">
        <v>136</v>
      </c>
      <c r="J7710" t="s">
        <v>137</v>
      </c>
      <c r="K7710" t="s">
        <v>138</v>
      </c>
      <c r="L7710" t="s">
        <v>21910</v>
      </c>
      <c r="M7710" t="s">
        <v>21911</v>
      </c>
      <c r="N7710">
        <v>0.89916666599999995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1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0.59059836102460173</v>
      </c>
      <c r="AC7710">
        <v>0</v>
      </c>
      <c r="AD7710">
        <v>0</v>
      </c>
      <c r="AE7710">
        <v>0.59059836102460173</v>
      </c>
    </row>
    <row r="7711" spans="1:31" x14ac:dyDescent="0.25">
      <c r="A7711">
        <v>2354563</v>
      </c>
      <c r="B7711">
        <v>1</v>
      </c>
      <c r="C7711" t="s">
        <v>80</v>
      </c>
      <c r="D7711" t="s">
        <v>97</v>
      </c>
      <c r="E7711" t="s">
        <v>166</v>
      </c>
      <c r="F7711" t="s">
        <v>21912</v>
      </c>
      <c r="G7711" t="s">
        <v>168</v>
      </c>
      <c r="H7711" t="s">
        <v>135</v>
      </c>
      <c r="I7711" t="s">
        <v>136</v>
      </c>
      <c r="J7711" t="s">
        <v>137</v>
      </c>
      <c r="K7711" t="s">
        <v>138</v>
      </c>
      <c r="L7711" t="s">
        <v>21913</v>
      </c>
      <c r="M7711" t="s">
        <v>21914</v>
      </c>
      <c r="N7711">
        <v>0.633611111</v>
      </c>
      <c r="O7711">
        <v>0</v>
      </c>
      <c r="P7711">
        <v>123</v>
      </c>
      <c r="Q7711">
        <v>0</v>
      </c>
      <c r="R7711">
        <v>255</v>
      </c>
      <c r="S7711">
        <v>2</v>
      </c>
      <c r="T7711">
        <v>69</v>
      </c>
      <c r="U7711">
        <v>0</v>
      </c>
      <c r="V7711">
        <v>0</v>
      </c>
      <c r="W7711">
        <v>0</v>
      </c>
      <c r="X7711">
        <v>45.723404720769821</v>
      </c>
      <c r="Y7711">
        <v>0</v>
      </c>
      <c r="Z7711">
        <v>75.740177210279896</v>
      </c>
      <c r="AA7711">
        <v>1.6643715435569719</v>
      </c>
      <c r="AB7711">
        <v>30.080631594984073</v>
      </c>
      <c r="AC7711">
        <v>0</v>
      </c>
      <c r="AD7711">
        <v>0</v>
      </c>
      <c r="AE7711">
        <v>153.20858506959075</v>
      </c>
    </row>
    <row r="7712" spans="1:31" x14ac:dyDescent="0.25">
      <c r="A7712">
        <v>2354683</v>
      </c>
      <c r="B7712">
        <v>1</v>
      </c>
      <c r="C7712" t="s">
        <v>80</v>
      </c>
      <c r="D7712" t="s">
        <v>97</v>
      </c>
      <c r="E7712" t="s">
        <v>175</v>
      </c>
      <c r="F7712" t="s">
        <v>19140</v>
      </c>
      <c r="G7712" t="s">
        <v>177</v>
      </c>
      <c r="H7712" t="s">
        <v>151</v>
      </c>
      <c r="I7712" t="s">
        <v>136</v>
      </c>
      <c r="J7712" t="s">
        <v>137</v>
      </c>
      <c r="K7712" t="s">
        <v>138</v>
      </c>
      <c r="L7712" t="s">
        <v>21915</v>
      </c>
      <c r="M7712" t="s">
        <v>21916</v>
      </c>
      <c r="N7712">
        <v>3.8052777770000001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9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113.01896923920907</v>
      </c>
      <c r="AC7712">
        <v>0</v>
      </c>
      <c r="AD7712">
        <v>0</v>
      </c>
      <c r="AE7712">
        <v>113.01896923920907</v>
      </c>
    </row>
    <row r="7713" spans="1:31" x14ac:dyDescent="0.25">
      <c r="A7713">
        <v>2354855</v>
      </c>
      <c r="B7713">
        <v>1</v>
      </c>
      <c r="C7713" t="s">
        <v>81</v>
      </c>
      <c r="D7713" t="s">
        <v>112</v>
      </c>
      <c r="E7713" t="s">
        <v>148</v>
      </c>
      <c r="F7713" t="s">
        <v>21917</v>
      </c>
      <c r="G7713" t="s">
        <v>160</v>
      </c>
      <c r="H7713" t="s">
        <v>151</v>
      </c>
      <c r="I7713" t="s">
        <v>136</v>
      </c>
      <c r="J7713" t="s">
        <v>137</v>
      </c>
      <c r="K7713" t="s">
        <v>138</v>
      </c>
      <c r="L7713" t="s">
        <v>21918</v>
      </c>
      <c r="M7713" t="s">
        <v>21919</v>
      </c>
      <c r="N7713">
        <v>5.8655555550000003</v>
      </c>
      <c r="O7713">
        <v>0</v>
      </c>
      <c r="P7713">
        <v>0</v>
      </c>
      <c r="Q7713">
        <v>0</v>
      </c>
      <c r="R7713">
        <v>1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55.157781885445438</v>
      </c>
      <c r="AA7713">
        <v>0</v>
      </c>
      <c r="AB7713">
        <v>0</v>
      </c>
      <c r="AC7713">
        <v>0</v>
      </c>
      <c r="AD7713">
        <v>0</v>
      </c>
      <c r="AE7713">
        <v>55.157781885445438</v>
      </c>
    </row>
    <row r="7714" spans="1:31" x14ac:dyDescent="0.25">
      <c r="A7714">
        <v>2354620</v>
      </c>
      <c r="B7714">
        <v>1</v>
      </c>
      <c r="C7714" t="s">
        <v>81</v>
      </c>
      <c r="D7714" t="s">
        <v>123</v>
      </c>
      <c r="E7714" t="s">
        <v>166</v>
      </c>
      <c r="F7714" t="s">
        <v>6412</v>
      </c>
      <c r="G7714" t="s">
        <v>168</v>
      </c>
      <c r="H7714" t="s">
        <v>135</v>
      </c>
      <c r="I7714" t="s">
        <v>136</v>
      </c>
      <c r="J7714" t="s">
        <v>137</v>
      </c>
      <c r="K7714" t="s">
        <v>138</v>
      </c>
      <c r="L7714" t="s">
        <v>21920</v>
      </c>
      <c r="M7714" t="s">
        <v>21921</v>
      </c>
      <c r="N7714">
        <v>0.70805555499999995</v>
      </c>
      <c r="O7714">
        <v>0</v>
      </c>
      <c r="P7714">
        <v>2423</v>
      </c>
      <c r="Q7714">
        <v>0</v>
      </c>
      <c r="R7714">
        <v>3</v>
      </c>
      <c r="S7714">
        <v>1</v>
      </c>
      <c r="T7714">
        <v>386</v>
      </c>
      <c r="U7714">
        <v>0</v>
      </c>
      <c r="V7714">
        <v>19</v>
      </c>
      <c r="W7714">
        <v>0</v>
      </c>
      <c r="X7714">
        <v>480.97233320452762</v>
      </c>
      <c r="Y7714">
        <v>0</v>
      </c>
      <c r="Z7714">
        <v>1.2615944243763286</v>
      </c>
      <c r="AA7714">
        <v>13.342300818049896</v>
      </c>
      <c r="AB7714">
        <v>276.07880243983601</v>
      </c>
      <c r="AC7714">
        <v>0</v>
      </c>
      <c r="AD7714">
        <v>531.92144468987351</v>
      </c>
      <c r="AE7714">
        <v>1303.5764755766634</v>
      </c>
    </row>
    <row r="7715" spans="1:31" x14ac:dyDescent="0.25">
      <c r="A7715">
        <v>2354975</v>
      </c>
      <c r="B7715">
        <v>1</v>
      </c>
      <c r="C7715" t="s">
        <v>80</v>
      </c>
      <c r="D7715" t="s">
        <v>82</v>
      </c>
      <c r="E7715" t="s">
        <v>175</v>
      </c>
      <c r="F7715" t="s">
        <v>3425</v>
      </c>
      <c r="G7715" t="s">
        <v>219</v>
      </c>
      <c r="H7715" t="s">
        <v>151</v>
      </c>
      <c r="I7715" t="s">
        <v>136</v>
      </c>
      <c r="J7715" t="s">
        <v>137</v>
      </c>
      <c r="K7715" t="s">
        <v>138</v>
      </c>
      <c r="L7715" t="s">
        <v>21922</v>
      </c>
      <c r="M7715" t="s">
        <v>21923</v>
      </c>
      <c r="N7715">
        <v>0.763055555</v>
      </c>
      <c r="O7715">
        <v>0</v>
      </c>
      <c r="P7715">
        <v>96</v>
      </c>
      <c r="Q7715">
        <v>0</v>
      </c>
      <c r="R7715">
        <v>0</v>
      </c>
      <c r="S7715">
        <v>0</v>
      </c>
      <c r="T7715">
        <v>47</v>
      </c>
      <c r="U7715">
        <v>0</v>
      </c>
      <c r="V7715">
        <v>0</v>
      </c>
      <c r="W7715">
        <v>0</v>
      </c>
      <c r="X7715">
        <v>30.63586033631266</v>
      </c>
      <c r="Y7715">
        <v>0</v>
      </c>
      <c r="Z7715">
        <v>0</v>
      </c>
      <c r="AA7715">
        <v>0</v>
      </c>
      <c r="AB7715">
        <v>83.522259054051617</v>
      </c>
      <c r="AC7715">
        <v>0</v>
      </c>
      <c r="AD7715">
        <v>0</v>
      </c>
      <c r="AE7715">
        <v>114.15811939036428</v>
      </c>
    </row>
    <row r="7716" spans="1:31" x14ac:dyDescent="0.25">
      <c r="A7716">
        <v>2355061</v>
      </c>
      <c r="B7716">
        <v>1</v>
      </c>
      <c r="C7716" t="s">
        <v>81</v>
      </c>
      <c r="D7716" t="s">
        <v>118</v>
      </c>
      <c r="E7716" t="s">
        <v>132</v>
      </c>
      <c r="F7716" t="s">
        <v>21924</v>
      </c>
      <c r="G7716" t="s">
        <v>134</v>
      </c>
      <c r="H7716" t="s">
        <v>135</v>
      </c>
      <c r="I7716" t="s">
        <v>136</v>
      </c>
      <c r="J7716" t="s">
        <v>137</v>
      </c>
      <c r="K7716" t="s">
        <v>138</v>
      </c>
      <c r="L7716" t="s">
        <v>21925</v>
      </c>
      <c r="M7716" t="s">
        <v>21926</v>
      </c>
      <c r="N7716">
        <v>3.082777777</v>
      </c>
      <c r="O7716">
        <v>0</v>
      </c>
      <c r="P7716">
        <v>57</v>
      </c>
      <c r="Q7716">
        <v>0</v>
      </c>
      <c r="R7716">
        <v>9</v>
      </c>
      <c r="S7716">
        <v>0</v>
      </c>
      <c r="T7716">
        <v>3</v>
      </c>
      <c r="U7716">
        <v>0</v>
      </c>
      <c r="V7716">
        <v>0</v>
      </c>
      <c r="W7716">
        <v>0</v>
      </c>
      <c r="X7716">
        <v>35.472500692957162</v>
      </c>
      <c r="Y7716">
        <v>0</v>
      </c>
      <c r="Z7716">
        <v>37.1403238342224</v>
      </c>
      <c r="AA7716">
        <v>0</v>
      </c>
      <c r="AB7716">
        <v>6.0712260379115888</v>
      </c>
      <c r="AC7716">
        <v>0</v>
      </c>
      <c r="AD7716">
        <v>0</v>
      </c>
      <c r="AE7716">
        <v>78.684050565091141</v>
      </c>
    </row>
    <row r="7717" spans="1:31" x14ac:dyDescent="0.25">
      <c r="A7717">
        <v>2354649</v>
      </c>
      <c r="B7717">
        <v>1</v>
      </c>
      <c r="C7717" t="s">
        <v>80</v>
      </c>
      <c r="D7717" t="s">
        <v>98</v>
      </c>
      <c r="E7717" t="s">
        <v>132</v>
      </c>
      <c r="F7717" t="s">
        <v>21927</v>
      </c>
      <c r="G7717" t="s">
        <v>134</v>
      </c>
      <c r="H7717" t="s">
        <v>135</v>
      </c>
      <c r="I7717" t="s">
        <v>136</v>
      </c>
      <c r="J7717" t="s">
        <v>137</v>
      </c>
      <c r="K7717" t="s">
        <v>138</v>
      </c>
      <c r="L7717" t="s">
        <v>21928</v>
      </c>
      <c r="M7717" t="s">
        <v>21929</v>
      </c>
      <c r="N7717">
        <v>1.404722222</v>
      </c>
      <c r="O7717">
        <v>0</v>
      </c>
      <c r="P7717">
        <v>0</v>
      </c>
      <c r="Q7717">
        <v>0</v>
      </c>
      <c r="R7717">
        <v>0</v>
      </c>
      <c r="S7717">
        <v>4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9.3967277866925141</v>
      </c>
      <c r="AB7717">
        <v>0</v>
      </c>
      <c r="AC7717">
        <v>0</v>
      </c>
      <c r="AD7717">
        <v>0</v>
      </c>
      <c r="AE7717">
        <v>9.3967277866925141</v>
      </c>
    </row>
    <row r="7718" spans="1:31" x14ac:dyDescent="0.25">
      <c r="A7718">
        <v>2355050</v>
      </c>
      <c r="B7718">
        <v>1</v>
      </c>
      <c r="C7718" t="s">
        <v>80</v>
      </c>
      <c r="D7718" t="s">
        <v>93</v>
      </c>
      <c r="E7718" t="s">
        <v>154</v>
      </c>
      <c r="F7718" t="s">
        <v>21930</v>
      </c>
      <c r="G7718" t="s">
        <v>299</v>
      </c>
      <c r="H7718" t="s">
        <v>151</v>
      </c>
      <c r="I7718" t="s">
        <v>136</v>
      </c>
      <c r="J7718" t="s">
        <v>137</v>
      </c>
      <c r="K7718" t="s">
        <v>138</v>
      </c>
      <c r="L7718" t="s">
        <v>21931</v>
      </c>
      <c r="M7718" t="s">
        <v>21932</v>
      </c>
      <c r="N7718">
        <v>0.45611111100000001</v>
      </c>
      <c r="O7718">
        <v>0</v>
      </c>
      <c r="P7718">
        <v>124</v>
      </c>
      <c r="Q7718">
        <v>0</v>
      </c>
      <c r="R7718">
        <v>3</v>
      </c>
      <c r="S7718">
        <v>0</v>
      </c>
      <c r="T7718">
        <v>22</v>
      </c>
      <c r="U7718">
        <v>0</v>
      </c>
      <c r="V7718">
        <v>0</v>
      </c>
      <c r="W7718">
        <v>0</v>
      </c>
      <c r="X7718">
        <v>18.543902347579856</v>
      </c>
      <c r="Y7718">
        <v>0</v>
      </c>
      <c r="Z7718">
        <v>1.3875957268748333</v>
      </c>
      <c r="AA7718">
        <v>0</v>
      </c>
      <c r="AB7718">
        <v>13.503030265810583</v>
      </c>
      <c r="AC7718">
        <v>0</v>
      </c>
      <c r="AD7718">
        <v>0</v>
      </c>
      <c r="AE7718">
        <v>33.434528340265274</v>
      </c>
    </row>
    <row r="7719" spans="1:31" x14ac:dyDescent="0.25">
      <c r="A7719">
        <v>2355004</v>
      </c>
      <c r="B7719">
        <v>1</v>
      </c>
      <c r="C7719" t="s">
        <v>80</v>
      </c>
      <c r="D7719" t="s">
        <v>82</v>
      </c>
      <c r="E7719" t="s">
        <v>148</v>
      </c>
      <c r="F7719" t="s">
        <v>21933</v>
      </c>
      <c r="G7719" t="s">
        <v>160</v>
      </c>
      <c r="H7719" t="s">
        <v>151</v>
      </c>
      <c r="I7719" t="s">
        <v>136</v>
      </c>
      <c r="J7719" t="s">
        <v>137</v>
      </c>
      <c r="K7719" t="s">
        <v>138</v>
      </c>
      <c r="L7719" t="s">
        <v>21934</v>
      </c>
      <c r="M7719" t="s">
        <v>21935</v>
      </c>
      <c r="N7719">
        <v>2.6744444440000001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2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1.9941892062518398</v>
      </c>
      <c r="AC7719">
        <v>0</v>
      </c>
      <c r="AD7719">
        <v>0</v>
      </c>
      <c r="AE7719">
        <v>1.9941892062518398</v>
      </c>
    </row>
    <row r="7720" spans="1:31" x14ac:dyDescent="0.25">
      <c r="A7720">
        <v>2354549</v>
      </c>
      <c r="B7720">
        <v>1</v>
      </c>
      <c r="C7720" t="s">
        <v>81</v>
      </c>
      <c r="D7720" t="s">
        <v>117</v>
      </c>
      <c r="E7720" t="s">
        <v>166</v>
      </c>
      <c r="F7720" t="s">
        <v>4975</v>
      </c>
      <c r="G7720" t="s">
        <v>168</v>
      </c>
      <c r="H7720" t="s">
        <v>135</v>
      </c>
      <c r="I7720" t="s">
        <v>136</v>
      </c>
      <c r="J7720" t="s">
        <v>137</v>
      </c>
      <c r="K7720" t="s">
        <v>138</v>
      </c>
      <c r="L7720" t="s">
        <v>21936</v>
      </c>
      <c r="M7720" t="s">
        <v>21937</v>
      </c>
      <c r="N7720">
        <v>6.25E-2</v>
      </c>
      <c r="O7720">
        <v>2</v>
      </c>
      <c r="P7720">
        <v>540</v>
      </c>
      <c r="Q7720">
        <v>12</v>
      </c>
      <c r="R7720">
        <v>41</v>
      </c>
      <c r="S7720">
        <v>13</v>
      </c>
      <c r="T7720">
        <v>23</v>
      </c>
      <c r="U7720">
        <v>1</v>
      </c>
      <c r="V7720">
        <v>0</v>
      </c>
      <c r="W7720">
        <v>8.1577055101499998E-2</v>
      </c>
      <c r="X7720">
        <v>4.088556362673188</v>
      </c>
      <c r="Y7720">
        <v>1.6422789439486249</v>
      </c>
      <c r="Z7720">
        <v>1.7679650939178748</v>
      </c>
      <c r="AA7720">
        <v>0.94893941212724986</v>
      </c>
      <c r="AB7720">
        <v>0.57194787924112489</v>
      </c>
      <c r="AC7720">
        <v>3.3772497584437504</v>
      </c>
      <c r="AD7720">
        <v>0</v>
      </c>
      <c r="AE7720">
        <v>12.478514505453312</v>
      </c>
    </row>
    <row r="7721" spans="1:31" x14ac:dyDescent="0.25">
      <c r="A7721">
        <v>2354987</v>
      </c>
      <c r="B7721">
        <v>1</v>
      </c>
      <c r="C7721" t="s">
        <v>80</v>
      </c>
      <c r="D7721" t="s">
        <v>82</v>
      </c>
      <c r="E7721" t="s">
        <v>175</v>
      </c>
      <c r="F7721" t="s">
        <v>21938</v>
      </c>
      <c r="G7721" t="s">
        <v>1306</v>
      </c>
      <c r="H7721" t="s">
        <v>151</v>
      </c>
      <c r="I7721" t="s">
        <v>136</v>
      </c>
      <c r="J7721" t="s">
        <v>137</v>
      </c>
      <c r="K7721" t="s">
        <v>138</v>
      </c>
      <c r="L7721" t="s">
        <v>21939</v>
      </c>
      <c r="M7721" t="s">
        <v>21940</v>
      </c>
      <c r="N7721">
        <v>4.665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13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58.637403836378517</v>
      </c>
      <c r="AC7721">
        <v>0</v>
      </c>
      <c r="AD7721">
        <v>0</v>
      </c>
      <c r="AE7721">
        <v>58.637403836378517</v>
      </c>
    </row>
    <row r="7722" spans="1:31" x14ac:dyDescent="0.25">
      <c r="A7722">
        <v>2354566</v>
      </c>
      <c r="B7722">
        <v>1</v>
      </c>
      <c r="C7722" t="s">
        <v>81</v>
      </c>
      <c r="D7722" t="s">
        <v>118</v>
      </c>
      <c r="E7722" t="s">
        <v>132</v>
      </c>
      <c r="F7722" t="s">
        <v>21941</v>
      </c>
      <c r="G7722" t="s">
        <v>1229</v>
      </c>
      <c r="H7722" t="s">
        <v>135</v>
      </c>
      <c r="I7722" t="s">
        <v>136</v>
      </c>
      <c r="J7722" t="s">
        <v>137</v>
      </c>
      <c r="K7722" t="s">
        <v>138</v>
      </c>
      <c r="L7722" t="s">
        <v>21942</v>
      </c>
      <c r="M7722" t="s">
        <v>21943</v>
      </c>
      <c r="N7722">
        <v>0.87833333300000005</v>
      </c>
      <c r="O7722">
        <v>0</v>
      </c>
      <c r="P7722">
        <v>5908</v>
      </c>
      <c r="Q7722">
        <v>0</v>
      </c>
      <c r="R7722">
        <v>0</v>
      </c>
      <c r="S7722">
        <v>9</v>
      </c>
      <c r="T7722">
        <v>220</v>
      </c>
      <c r="U7722">
        <v>0</v>
      </c>
      <c r="V7722">
        <v>0</v>
      </c>
      <c r="W7722">
        <v>0</v>
      </c>
      <c r="X7722">
        <v>1119.4719872654371</v>
      </c>
      <c r="Y7722">
        <v>0</v>
      </c>
      <c r="Z7722">
        <v>0</v>
      </c>
      <c r="AA7722">
        <v>442.103360855745</v>
      </c>
      <c r="AB7722">
        <v>172.1538794063394</v>
      </c>
      <c r="AC7722">
        <v>0</v>
      </c>
      <c r="AD7722">
        <v>0</v>
      </c>
      <c r="AE7722">
        <v>1733.7292275275215</v>
      </c>
    </row>
    <row r="7723" spans="1:31" x14ac:dyDescent="0.25">
      <c r="A7723">
        <v>2354801</v>
      </c>
      <c r="B7723">
        <v>1</v>
      </c>
      <c r="C7723" t="s">
        <v>81</v>
      </c>
      <c r="D7723" t="s">
        <v>127</v>
      </c>
      <c r="E7723" t="s">
        <v>148</v>
      </c>
      <c r="F7723" t="s">
        <v>21944</v>
      </c>
      <c r="G7723" t="s">
        <v>150</v>
      </c>
      <c r="H7723" t="s">
        <v>151</v>
      </c>
      <c r="I7723" t="s">
        <v>136</v>
      </c>
      <c r="J7723" t="s">
        <v>137</v>
      </c>
      <c r="K7723" t="s">
        <v>138</v>
      </c>
      <c r="L7723" t="s">
        <v>21945</v>
      </c>
      <c r="M7723" t="s">
        <v>21946</v>
      </c>
      <c r="N7723">
        <v>1.6483333330000001</v>
      </c>
      <c r="O7723">
        <v>0</v>
      </c>
      <c r="P7723">
        <v>11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4.1165888073430477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4.1165888073430477</v>
      </c>
    </row>
    <row r="7724" spans="1:31" x14ac:dyDescent="0.25">
      <c r="A7724">
        <v>2354901</v>
      </c>
      <c r="B7724">
        <v>1</v>
      </c>
      <c r="C7724" t="s">
        <v>80</v>
      </c>
      <c r="D7724" t="s">
        <v>107</v>
      </c>
      <c r="E7724" t="s">
        <v>132</v>
      </c>
      <c r="F7724" t="s">
        <v>21947</v>
      </c>
      <c r="G7724" t="s">
        <v>134</v>
      </c>
      <c r="H7724" t="s">
        <v>135</v>
      </c>
      <c r="I7724" t="s">
        <v>136</v>
      </c>
      <c r="J7724" t="s">
        <v>137</v>
      </c>
      <c r="K7724" t="s">
        <v>138</v>
      </c>
      <c r="L7724" t="s">
        <v>21948</v>
      </c>
      <c r="M7724" t="s">
        <v>21949</v>
      </c>
      <c r="N7724">
        <v>2.8283333329999998</v>
      </c>
      <c r="O7724">
        <v>1</v>
      </c>
      <c r="P7724">
        <v>1331</v>
      </c>
      <c r="Q7724">
        <v>0</v>
      </c>
      <c r="R7724">
        <v>0</v>
      </c>
      <c r="S7724">
        <v>11</v>
      </c>
      <c r="T7724">
        <v>114</v>
      </c>
      <c r="U7724">
        <v>0</v>
      </c>
      <c r="V7724">
        <v>1</v>
      </c>
      <c r="W7724">
        <v>44.507892397464545</v>
      </c>
      <c r="X7724">
        <v>1370.5906331479864</v>
      </c>
      <c r="Y7724">
        <v>0</v>
      </c>
      <c r="Z7724">
        <v>0</v>
      </c>
      <c r="AA7724">
        <v>481.78059496988544</v>
      </c>
      <c r="AB7724">
        <v>686.41200294457417</v>
      </c>
      <c r="AC7724">
        <v>0</v>
      </c>
      <c r="AD7724">
        <v>13.677145891234657</v>
      </c>
      <c r="AE7724">
        <v>2596.968269351145</v>
      </c>
    </row>
    <row r="7725" spans="1:31" x14ac:dyDescent="0.25">
      <c r="A7725">
        <v>2354758</v>
      </c>
      <c r="B7725">
        <v>1</v>
      </c>
      <c r="C7725" t="s">
        <v>81</v>
      </c>
      <c r="D7725" t="s">
        <v>120</v>
      </c>
      <c r="E7725" t="s">
        <v>166</v>
      </c>
      <c r="F7725" t="s">
        <v>17859</v>
      </c>
      <c r="G7725" t="s">
        <v>168</v>
      </c>
      <c r="H7725" t="s">
        <v>135</v>
      </c>
      <c r="I7725" t="s">
        <v>136</v>
      </c>
      <c r="J7725" t="s">
        <v>137</v>
      </c>
      <c r="K7725" t="s">
        <v>138</v>
      </c>
      <c r="L7725" t="s">
        <v>21950</v>
      </c>
      <c r="M7725" t="s">
        <v>21951</v>
      </c>
      <c r="N7725">
        <v>0.17472222200000001</v>
      </c>
      <c r="O7725">
        <v>3</v>
      </c>
      <c r="P7725">
        <v>1813</v>
      </c>
      <c r="Q7725">
        <v>77</v>
      </c>
      <c r="R7725">
        <v>94</v>
      </c>
      <c r="S7725">
        <v>13</v>
      </c>
      <c r="T7725">
        <v>193</v>
      </c>
      <c r="U7725">
        <v>5</v>
      </c>
      <c r="V7725">
        <v>2</v>
      </c>
      <c r="W7725">
        <v>0.31053287190814166</v>
      </c>
      <c r="X7725">
        <v>81.560567883291924</v>
      </c>
      <c r="Y7725">
        <v>48.93359892035226</v>
      </c>
      <c r="Z7725">
        <v>40.44383459188073</v>
      </c>
      <c r="AA7725">
        <v>14.024286854484481</v>
      </c>
      <c r="AB7725">
        <v>42.048928075965868</v>
      </c>
      <c r="AC7725">
        <v>188.12330893867744</v>
      </c>
      <c r="AD7725">
        <v>3.9741851957785266</v>
      </c>
      <c r="AE7725">
        <v>419.41924333233942</v>
      </c>
    </row>
    <row r="7726" spans="1:31" x14ac:dyDescent="0.25">
      <c r="A7726">
        <v>2354609</v>
      </c>
      <c r="B7726">
        <v>1</v>
      </c>
      <c r="C7726" t="s">
        <v>81</v>
      </c>
      <c r="D7726" t="s">
        <v>113</v>
      </c>
      <c r="E7726" t="s">
        <v>132</v>
      </c>
      <c r="F7726" t="s">
        <v>21952</v>
      </c>
      <c r="G7726" t="s">
        <v>142</v>
      </c>
      <c r="H7726" t="s">
        <v>135</v>
      </c>
      <c r="I7726" t="s">
        <v>136</v>
      </c>
      <c r="J7726" t="s">
        <v>137</v>
      </c>
      <c r="K7726" t="s">
        <v>138</v>
      </c>
      <c r="L7726" t="s">
        <v>21953</v>
      </c>
      <c r="M7726" t="s">
        <v>21954</v>
      </c>
      <c r="N7726">
        <v>1.7338888880000001</v>
      </c>
      <c r="O7726">
        <v>0</v>
      </c>
      <c r="P7726">
        <v>0</v>
      </c>
      <c r="Q7726">
        <v>0</v>
      </c>
      <c r="R7726">
        <v>27</v>
      </c>
      <c r="S7726">
        <v>0</v>
      </c>
      <c r="T7726">
        <v>2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58.517909849877967</v>
      </c>
      <c r="AA7726">
        <v>0</v>
      </c>
      <c r="AB7726">
        <v>7.4151400693539999</v>
      </c>
      <c r="AC7726">
        <v>0</v>
      </c>
      <c r="AD7726">
        <v>0</v>
      </c>
      <c r="AE7726">
        <v>65.933049919231962</v>
      </c>
    </row>
    <row r="7727" spans="1:31" x14ac:dyDescent="0.25">
      <c r="A7727">
        <v>2354858</v>
      </c>
      <c r="B7727">
        <v>1</v>
      </c>
      <c r="C7727" t="s">
        <v>80</v>
      </c>
      <c r="D7727" t="s">
        <v>103</v>
      </c>
      <c r="E7727" t="s">
        <v>148</v>
      </c>
      <c r="F7727" t="s">
        <v>21955</v>
      </c>
      <c r="G7727" t="s">
        <v>160</v>
      </c>
      <c r="H7727" t="s">
        <v>151</v>
      </c>
      <c r="I7727" t="s">
        <v>136</v>
      </c>
      <c r="J7727" t="s">
        <v>137</v>
      </c>
      <c r="K7727" t="s">
        <v>138</v>
      </c>
      <c r="L7727" t="s">
        <v>21956</v>
      </c>
      <c r="M7727" t="s">
        <v>21957</v>
      </c>
      <c r="N7727">
        <v>3.6355555549999998</v>
      </c>
      <c r="O7727">
        <v>0</v>
      </c>
      <c r="P7727">
        <v>2</v>
      </c>
      <c r="Q7727">
        <v>0</v>
      </c>
      <c r="R7727">
        <v>0</v>
      </c>
      <c r="S7727">
        <v>0</v>
      </c>
      <c r="T7727">
        <v>1</v>
      </c>
      <c r="U7727">
        <v>0</v>
      </c>
      <c r="V7727">
        <v>0</v>
      </c>
      <c r="W7727">
        <v>0</v>
      </c>
      <c r="X7727">
        <v>2.4537551849784771</v>
      </c>
      <c r="Y7727">
        <v>0</v>
      </c>
      <c r="Z7727">
        <v>0</v>
      </c>
      <c r="AA7727">
        <v>0</v>
      </c>
      <c r="AB7727">
        <v>7.8518447473472225E-3</v>
      </c>
      <c r="AC7727">
        <v>0</v>
      </c>
      <c r="AD7727">
        <v>0</v>
      </c>
      <c r="AE7727">
        <v>2.4616070297258243</v>
      </c>
    </row>
    <row r="7728" spans="1:31" x14ac:dyDescent="0.25">
      <c r="A7728">
        <v>2354821</v>
      </c>
      <c r="B7728">
        <v>1</v>
      </c>
      <c r="C7728" t="s">
        <v>81</v>
      </c>
      <c r="D7728" t="s">
        <v>127</v>
      </c>
      <c r="E7728" t="s">
        <v>225</v>
      </c>
      <c r="F7728" t="s">
        <v>21958</v>
      </c>
      <c r="G7728" t="s">
        <v>219</v>
      </c>
      <c r="H7728" t="s">
        <v>151</v>
      </c>
      <c r="I7728" t="s">
        <v>136</v>
      </c>
      <c r="J7728" t="s">
        <v>137</v>
      </c>
      <c r="K7728" t="s">
        <v>138</v>
      </c>
      <c r="L7728" t="s">
        <v>21959</v>
      </c>
      <c r="M7728" t="s">
        <v>21960</v>
      </c>
      <c r="N7728">
        <v>5.1980555549999998</v>
      </c>
      <c r="O7728">
        <v>0</v>
      </c>
      <c r="P7728">
        <v>59</v>
      </c>
      <c r="Q7728">
        <v>0</v>
      </c>
      <c r="R7728">
        <v>0</v>
      </c>
      <c r="S7728">
        <v>0</v>
      </c>
      <c r="T7728">
        <v>4</v>
      </c>
      <c r="U7728">
        <v>0</v>
      </c>
      <c r="V7728">
        <v>0</v>
      </c>
      <c r="W7728">
        <v>0</v>
      </c>
      <c r="X7728">
        <v>118.22178784988323</v>
      </c>
      <c r="Y7728">
        <v>0</v>
      </c>
      <c r="Z7728">
        <v>0</v>
      </c>
      <c r="AA7728">
        <v>0</v>
      </c>
      <c r="AB7728">
        <v>35.548553943712704</v>
      </c>
      <c r="AC7728">
        <v>0</v>
      </c>
      <c r="AD7728">
        <v>0</v>
      </c>
      <c r="AE7728">
        <v>153.77034179359595</v>
      </c>
    </row>
    <row r="7729" spans="1:31" x14ac:dyDescent="0.25">
      <c r="A7729">
        <v>2355070</v>
      </c>
      <c r="B7729">
        <v>1</v>
      </c>
      <c r="C7729" t="s">
        <v>80</v>
      </c>
      <c r="D7729" t="s">
        <v>90</v>
      </c>
      <c r="E7729" t="s">
        <v>175</v>
      </c>
      <c r="F7729" t="s">
        <v>20332</v>
      </c>
      <c r="G7729" t="s">
        <v>219</v>
      </c>
      <c r="H7729" t="s">
        <v>151</v>
      </c>
      <c r="I7729" t="s">
        <v>136</v>
      </c>
      <c r="J7729" t="s">
        <v>137</v>
      </c>
      <c r="K7729" t="s">
        <v>138</v>
      </c>
      <c r="L7729" t="s">
        <v>21961</v>
      </c>
      <c r="M7729" t="s">
        <v>21962</v>
      </c>
      <c r="N7729">
        <v>1.763055555</v>
      </c>
      <c r="O7729">
        <v>0</v>
      </c>
      <c r="P7729">
        <v>30</v>
      </c>
      <c r="Q7729">
        <v>0</v>
      </c>
      <c r="R7729">
        <v>0</v>
      </c>
      <c r="S7729">
        <v>0</v>
      </c>
      <c r="T7729">
        <v>1</v>
      </c>
      <c r="U7729">
        <v>0</v>
      </c>
      <c r="V7729">
        <v>0</v>
      </c>
      <c r="W7729">
        <v>0</v>
      </c>
      <c r="X7729">
        <v>13.568810599475414</v>
      </c>
      <c r="Y7729">
        <v>0</v>
      </c>
      <c r="Z7729">
        <v>0</v>
      </c>
      <c r="AA7729">
        <v>0</v>
      </c>
      <c r="AB7729">
        <v>2.8493502835786249</v>
      </c>
      <c r="AC7729">
        <v>0</v>
      </c>
      <c r="AD7729">
        <v>0</v>
      </c>
      <c r="AE7729">
        <v>16.418160883054039</v>
      </c>
    </row>
    <row r="7730" spans="1:31" x14ac:dyDescent="0.25">
      <c r="A7730">
        <v>2354652</v>
      </c>
      <c r="B7730">
        <v>1</v>
      </c>
      <c r="C7730" t="s">
        <v>80</v>
      </c>
      <c r="D7730" t="s">
        <v>95</v>
      </c>
      <c r="E7730" t="s">
        <v>132</v>
      </c>
      <c r="F7730" t="s">
        <v>21963</v>
      </c>
      <c r="G7730" t="s">
        <v>244</v>
      </c>
      <c r="H7730" t="s">
        <v>135</v>
      </c>
      <c r="I7730" t="s">
        <v>136</v>
      </c>
      <c r="J7730" t="s">
        <v>137</v>
      </c>
      <c r="K7730" t="s">
        <v>245</v>
      </c>
      <c r="L7730" t="s">
        <v>21964</v>
      </c>
      <c r="M7730" t="s">
        <v>21965</v>
      </c>
      <c r="N7730">
        <v>3.5038888880000001</v>
      </c>
      <c r="O7730">
        <v>4</v>
      </c>
      <c r="P7730">
        <v>0</v>
      </c>
      <c r="Q7730">
        <v>18</v>
      </c>
      <c r="R7730">
        <v>0</v>
      </c>
      <c r="S7730">
        <v>15</v>
      </c>
      <c r="T7730">
        <v>0</v>
      </c>
      <c r="U7730">
        <v>0</v>
      </c>
      <c r="V7730">
        <v>0</v>
      </c>
      <c r="W7730">
        <v>12.662152225106034</v>
      </c>
      <c r="X7730">
        <v>0</v>
      </c>
      <c r="Y7730">
        <v>89.465483057469726</v>
      </c>
      <c r="Z7730">
        <v>0</v>
      </c>
      <c r="AA7730">
        <v>296.50790627037958</v>
      </c>
      <c r="AB7730">
        <v>0</v>
      </c>
      <c r="AC7730">
        <v>0</v>
      </c>
      <c r="AD7730">
        <v>0</v>
      </c>
      <c r="AE7730">
        <v>398.63554155295537</v>
      </c>
    </row>
    <row r="7731" spans="1:31" x14ac:dyDescent="0.25">
      <c r="A7731">
        <v>2355047</v>
      </c>
      <c r="B7731">
        <v>1</v>
      </c>
      <c r="C7731" t="s">
        <v>80</v>
      </c>
      <c r="D7731" t="s">
        <v>105</v>
      </c>
      <c r="E7731" t="s">
        <v>132</v>
      </c>
      <c r="F7731" t="s">
        <v>21966</v>
      </c>
      <c r="G7731" t="s">
        <v>168</v>
      </c>
      <c r="H7731" t="s">
        <v>135</v>
      </c>
      <c r="I7731" t="s">
        <v>136</v>
      </c>
      <c r="J7731" t="s">
        <v>137</v>
      </c>
      <c r="K7731" t="s">
        <v>138</v>
      </c>
      <c r="L7731" t="s">
        <v>21967</v>
      </c>
      <c r="M7731" t="s">
        <v>21968</v>
      </c>
      <c r="N7731">
        <v>0.35333333300000003</v>
      </c>
      <c r="O7731">
        <v>0</v>
      </c>
      <c r="P7731">
        <v>2249</v>
      </c>
      <c r="Q7731">
        <v>0</v>
      </c>
      <c r="R7731">
        <v>1</v>
      </c>
      <c r="S7731">
        <v>1</v>
      </c>
      <c r="T7731">
        <v>181</v>
      </c>
      <c r="U7731">
        <v>0</v>
      </c>
      <c r="V7731">
        <v>2</v>
      </c>
      <c r="W7731">
        <v>0</v>
      </c>
      <c r="X7731">
        <v>282.29521344278521</v>
      </c>
      <c r="Y7731">
        <v>0</v>
      </c>
      <c r="Z7731">
        <v>5.3418085147E-2</v>
      </c>
      <c r="AA7731">
        <v>5.5452411560801265</v>
      </c>
      <c r="AB7731">
        <v>96.065596028084343</v>
      </c>
      <c r="AC7731">
        <v>0</v>
      </c>
      <c r="AD7731">
        <v>6.1870310489982794</v>
      </c>
      <c r="AE7731">
        <v>390.1464997610949</v>
      </c>
    </row>
    <row r="7732" spans="1:31" x14ac:dyDescent="0.25">
      <c r="A7732">
        <v>2354798</v>
      </c>
      <c r="B7732">
        <v>1</v>
      </c>
      <c r="C7732" t="s">
        <v>80</v>
      </c>
      <c r="D7732" t="s">
        <v>94</v>
      </c>
      <c r="E7732" t="s">
        <v>225</v>
      </c>
      <c r="F7732" t="s">
        <v>21969</v>
      </c>
      <c r="G7732" t="s">
        <v>502</v>
      </c>
      <c r="H7732" t="s">
        <v>151</v>
      </c>
      <c r="I7732" t="s">
        <v>136</v>
      </c>
      <c r="J7732" t="s">
        <v>137</v>
      </c>
      <c r="K7732" t="s">
        <v>138</v>
      </c>
      <c r="L7732" t="s">
        <v>21970</v>
      </c>
      <c r="M7732" t="s">
        <v>21971</v>
      </c>
      <c r="N7732">
        <v>3.1924999999999999</v>
      </c>
      <c r="O7732">
        <v>0</v>
      </c>
      <c r="P7732">
        <v>18</v>
      </c>
      <c r="Q7732">
        <v>0</v>
      </c>
      <c r="R7732">
        <v>0</v>
      </c>
      <c r="S7732">
        <v>0</v>
      </c>
      <c r="T7732">
        <v>12</v>
      </c>
      <c r="U7732">
        <v>0</v>
      </c>
      <c r="V7732">
        <v>0</v>
      </c>
      <c r="W7732">
        <v>0</v>
      </c>
      <c r="X7732">
        <v>17.733479209483988</v>
      </c>
      <c r="Y7732">
        <v>0</v>
      </c>
      <c r="Z7732">
        <v>0</v>
      </c>
      <c r="AA7732">
        <v>0</v>
      </c>
      <c r="AB7732">
        <v>65.267456509544459</v>
      </c>
      <c r="AC7732">
        <v>0</v>
      </c>
      <c r="AD7732">
        <v>0</v>
      </c>
      <c r="AE7732">
        <v>83.000935719028448</v>
      </c>
    </row>
    <row r="7733" spans="1:31" x14ac:dyDescent="0.25">
      <c r="A7733">
        <v>2354692</v>
      </c>
      <c r="B7733">
        <v>1</v>
      </c>
      <c r="C7733" t="s">
        <v>80</v>
      </c>
      <c r="D7733" t="s">
        <v>85</v>
      </c>
      <c r="E7733" t="s">
        <v>225</v>
      </c>
      <c r="F7733" t="s">
        <v>21053</v>
      </c>
      <c r="G7733" t="s">
        <v>252</v>
      </c>
      <c r="H7733" t="s">
        <v>151</v>
      </c>
      <c r="I7733" t="s">
        <v>136</v>
      </c>
      <c r="J7733" t="s">
        <v>137</v>
      </c>
      <c r="K7733" t="s">
        <v>245</v>
      </c>
      <c r="L7733" t="s">
        <v>21972</v>
      </c>
      <c r="M7733" t="s">
        <v>21973</v>
      </c>
      <c r="N7733">
        <v>6.3933333330000002</v>
      </c>
      <c r="O7733">
        <v>0</v>
      </c>
      <c r="P7733">
        <v>177</v>
      </c>
      <c r="Q7733">
        <v>0</v>
      </c>
      <c r="R7733">
        <v>0</v>
      </c>
      <c r="S7733">
        <v>0</v>
      </c>
      <c r="T7733">
        <v>8</v>
      </c>
      <c r="U7733">
        <v>0</v>
      </c>
      <c r="V7733">
        <v>0</v>
      </c>
      <c r="W7733">
        <v>0</v>
      </c>
      <c r="X7733">
        <v>453.35887692830465</v>
      </c>
      <c r="Y7733">
        <v>0</v>
      </c>
      <c r="Z7733">
        <v>0</v>
      </c>
      <c r="AA7733">
        <v>0</v>
      </c>
      <c r="AB7733">
        <v>72.031344148283964</v>
      </c>
      <c r="AC7733">
        <v>0</v>
      </c>
      <c r="AD7733">
        <v>0</v>
      </c>
      <c r="AE7733">
        <v>525.39022107658866</v>
      </c>
    </row>
    <row r="7734" spans="1:31" x14ac:dyDescent="0.25">
      <c r="A7734">
        <v>2354738</v>
      </c>
      <c r="B7734">
        <v>1</v>
      </c>
      <c r="C7734" t="s">
        <v>80</v>
      </c>
      <c r="D7734" t="s">
        <v>108</v>
      </c>
      <c r="E7734" t="s">
        <v>171</v>
      </c>
      <c r="F7734" t="s">
        <v>12624</v>
      </c>
      <c r="G7734" t="s">
        <v>244</v>
      </c>
      <c r="H7734" t="s">
        <v>135</v>
      </c>
      <c r="I7734" t="s">
        <v>136</v>
      </c>
      <c r="J7734" t="s">
        <v>137</v>
      </c>
      <c r="K7734" t="s">
        <v>245</v>
      </c>
      <c r="L7734" t="s">
        <v>21974</v>
      </c>
      <c r="M7734" t="s">
        <v>21975</v>
      </c>
      <c r="N7734">
        <v>8.0294444439999992</v>
      </c>
      <c r="O7734">
        <v>0</v>
      </c>
      <c r="P7734">
        <v>880</v>
      </c>
      <c r="Q7734">
        <v>0</v>
      </c>
      <c r="R7734">
        <v>106</v>
      </c>
      <c r="S7734">
        <v>9</v>
      </c>
      <c r="T7734">
        <v>98</v>
      </c>
      <c r="U7734">
        <v>0</v>
      </c>
      <c r="V7734">
        <v>0</v>
      </c>
      <c r="W7734">
        <v>0</v>
      </c>
      <c r="X7734">
        <v>1461.7952094032864</v>
      </c>
      <c r="Y7734">
        <v>0</v>
      </c>
      <c r="Z7734">
        <v>650.89053511436475</v>
      </c>
      <c r="AA7734">
        <v>609.0980224818536</v>
      </c>
      <c r="AB7734">
        <v>1045.8056036712064</v>
      </c>
      <c r="AC7734">
        <v>0</v>
      </c>
      <c r="AD7734">
        <v>0</v>
      </c>
      <c r="AE7734">
        <v>3767.5893706707111</v>
      </c>
    </row>
    <row r="7735" spans="1:31" x14ac:dyDescent="0.25">
      <c r="A7735">
        <v>2354589</v>
      </c>
      <c r="B7735">
        <v>1</v>
      </c>
      <c r="C7735" t="s">
        <v>80</v>
      </c>
      <c r="D7735" t="s">
        <v>108</v>
      </c>
      <c r="E7735" t="s">
        <v>171</v>
      </c>
      <c r="F7735" t="s">
        <v>1025</v>
      </c>
      <c r="G7735" t="s">
        <v>168</v>
      </c>
      <c r="H7735" t="s">
        <v>135</v>
      </c>
      <c r="I7735" t="s">
        <v>136</v>
      </c>
      <c r="J7735" t="s">
        <v>137</v>
      </c>
      <c r="K7735" t="s">
        <v>138</v>
      </c>
      <c r="L7735" t="s">
        <v>21976</v>
      </c>
      <c r="M7735" t="s">
        <v>21977</v>
      </c>
      <c r="N7735">
        <v>0.54583333300000003</v>
      </c>
      <c r="O7735">
        <v>0</v>
      </c>
      <c r="P7735">
        <v>631</v>
      </c>
      <c r="Q7735">
        <v>0</v>
      </c>
      <c r="R7735">
        <v>402</v>
      </c>
      <c r="S7735">
        <v>5</v>
      </c>
      <c r="T7735">
        <v>216</v>
      </c>
      <c r="U7735">
        <v>1</v>
      </c>
      <c r="V7735">
        <v>0</v>
      </c>
      <c r="W7735">
        <v>0</v>
      </c>
      <c r="X7735">
        <v>78.172811989753271</v>
      </c>
      <c r="Y7735">
        <v>0</v>
      </c>
      <c r="Z7735">
        <v>559.79753535120437</v>
      </c>
      <c r="AA7735">
        <v>11.826250391862171</v>
      </c>
      <c r="AB7735">
        <v>195.55372393030541</v>
      </c>
      <c r="AC7735">
        <v>62.022082997099929</v>
      </c>
      <c r="AD7735">
        <v>0</v>
      </c>
      <c r="AE7735">
        <v>907.37240466022513</v>
      </c>
    </row>
    <row r="7736" spans="1:31" x14ac:dyDescent="0.25">
      <c r="A7736">
        <v>2354898</v>
      </c>
      <c r="B7736">
        <v>1</v>
      </c>
      <c r="C7736" t="s">
        <v>80</v>
      </c>
      <c r="D7736" t="s">
        <v>82</v>
      </c>
      <c r="E7736" t="s">
        <v>175</v>
      </c>
      <c r="F7736" t="s">
        <v>21978</v>
      </c>
      <c r="G7736" t="s">
        <v>219</v>
      </c>
      <c r="H7736" t="s">
        <v>151</v>
      </c>
      <c r="I7736" t="s">
        <v>136</v>
      </c>
      <c r="J7736" t="s">
        <v>137</v>
      </c>
      <c r="K7736" t="s">
        <v>138</v>
      </c>
      <c r="L7736" t="s">
        <v>21979</v>
      </c>
      <c r="M7736" t="s">
        <v>21980</v>
      </c>
      <c r="N7736">
        <v>1.5047222220000001</v>
      </c>
      <c r="O7736">
        <v>0</v>
      </c>
      <c r="P7736">
        <v>1</v>
      </c>
      <c r="Q7736">
        <v>0</v>
      </c>
      <c r="R7736">
        <v>0</v>
      </c>
      <c r="S7736">
        <v>0</v>
      </c>
      <c r="T7736">
        <v>17</v>
      </c>
      <c r="U7736">
        <v>0</v>
      </c>
      <c r="V7736">
        <v>0</v>
      </c>
      <c r="W7736">
        <v>0</v>
      </c>
      <c r="X7736">
        <v>3.6607484478583339E-3</v>
      </c>
      <c r="Y7736">
        <v>0</v>
      </c>
      <c r="Z7736">
        <v>0</v>
      </c>
      <c r="AA7736">
        <v>0</v>
      </c>
      <c r="AB7736">
        <v>24.647703910809042</v>
      </c>
      <c r="AC7736">
        <v>0</v>
      </c>
      <c r="AD7736">
        <v>0</v>
      </c>
      <c r="AE7736">
        <v>24.651364659256899</v>
      </c>
    </row>
    <row r="7737" spans="1:31" x14ac:dyDescent="0.25">
      <c r="A7737">
        <v>2354755</v>
      </c>
      <c r="B7737">
        <v>1</v>
      </c>
      <c r="C7737" t="s">
        <v>80</v>
      </c>
      <c r="D7737" t="s">
        <v>88</v>
      </c>
      <c r="E7737" t="s">
        <v>148</v>
      </c>
      <c r="F7737" t="s">
        <v>21981</v>
      </c>
      <c r="G7737" t="s">
        <v>156</v>
      </c>
      <c r="H7737" t="s">
        <v>151</v>
      </c>
      <c r="I7737" t="s">
        <v>136</v>
      </c>
      <c r="J7737" t="s">
        <v>137</v>
      </c>
      <c r="K7737" t="s">
        <v>138</v>
      </c>
      <c r="L7737" t="s">
        <v>21982</v>
      </c>
      <c r="M7737" t="s">
        <v>21983</v>
      </c>
      <c r="N7737">
        <v>0.79249999999999998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1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</row>
    <row r="7738" spans="1:31" x14ac:dyDescent="0.25">
      <c r="A7738">
        <v>2354732</v>
      </c>
      <c r="B7738">
        <v>1</v>
      </c>
      <c r="C7738" t="s">
        <v>80</v>
      </c>
      <c r="D7738" t="s">
        <v>85</v>
      </c>
      <c r="E7738" t="s">
        <v>148</v>
      </c>
      <c r="F7738" t="s">
        <v>21984</v>
      </c>
      <c r="G7738" t="s">
        <v>150</v>
      </c>
      <c r="H7738" t="s">
        <v>151</v>
      </c>
      <c r="I7738" t="s">
        <v>136</v>
      </c>
      <c r="J7738" t="s">
        <v>137</v>
      </c>
      <c r="K7738" t="s">
        <v>138</v>
      </c>
      <c r="L7738" t="s">
        <v>21985</v>
      </c>
      <c r="M7738" t="s">
        <v>21986</v>
      </c>
      <c r="N7738">
        <v>2.1697222219999999</v>
      </c>
      <c r="O7738">
        <v>0</v>
      </c>
      <c r="P7738">
        <v>10</v>
      </c>
      <c r="Q7738">
        <v>0</v>
      </c>
      <c r="R7738">
        <v>0</v>
      </c>
      <c r="S7738">
        <v>0</v>
      </c>
      <c r="T7738">
        <v>15</v>
      </c>
      <c r="U7738">
        <v>0</v>
      </c>
      <c r="V7738">
        <v>0</v>
      </c>
      <c r="W7738">
        <v>0</v>
      </c>
      <c r="X7738">
        <v>4.5597188049527055</v>
      </c>
      <c r="Y7738">
        <v>0</v>
      </c>
      <c r="Z7738">
        <v>0</v>
      </c>
      <c r="AA7738">
        <v>0</v>
      </c>
      <c r="AB7738">
        <v>47.752852501498857</v>
      </c>
      <c r="AC7738">
        <v>0</v>
      </c>
      <c r="AD7738">
        <v>0</v>
      </c>
      <c r="AE7738">
        <v>52.312571306451559</v>
      </c>
    </row>
    <row r="7739" spans="1:31" x14ac:dyDescent="0.25">
      <c r="A7739">
        <v>2354632</v>
      </c>
      <c r="B7739">
        <v>1</v>
      </c>
      <c r="C7739" t="s">
        <v>80</v>
      </c>
      <c r="D7739" t="s">
        <v>84</v>
      </c>
      <c r="E7739" t="s">
        <v>154</v>
      </c>
      <c r="F7739" t="s">
        <v>21987</v>
      </c>
      <c r="G7739" t="s">
        <v>244</v>
      </c>
      <c r="H7739" t="s">
        <v>151</v>
      </c>
      <c r="I7739" t="s">
        <v>136</v>
      </c>
      <c r="J7739" t="s">
        <v>137</v>
      </c>
      <c r="K7739" t="s">
        <v>245</v>
      </c>
      <c r="L7739" t="s">
        <v>21988</v>
      </c>
      <c r="M7739" t="s">
        <v>21989</v>
      </c>
      <c r="N7739">
        <v>0.51611111099999996</v>
      </c>
      <c r="O7739">
        <v>0</v>
      </c>
      <c r="P7739">
        <v>790</v>
      </c>
      <c r="Q7739">
        <v>0</v>
      </c>
      <c r="R7739">
        <v>0</v>
      </c>
      <c r="S7739">
        <v>0</v>
      </c>
      <c r="T7739">
        <v>23</v>
      </c>
      <c r="U7739">
        <v>0</v>
      </c>
      <c r="V7739">
        <v>0</v>
      </c>
      <c r="W7739">
        <v>0</v>
      </c>
      <c r="X7739">
        <v>110.83743984573179</v>
      </c>
      <c r="Y7739">
        <v>0</v>
      </c>
      <c r="Z7739">
        <v>0</v>
      </c>
      <c r="AA7739">
        <v>0</v>
      </c>
      <c r="AB7739">
        <v>6.6944362880564992</v>
      </c>
      <c r="AC7739">
        <v>0</v>
      </c>
      <c r="AD7739">
        <v>0</v>
      </c>
      <c r="AE7739">
        <v>117.53187613378829</v>
      </c>
    </row>
    <row r="7740" spans="1:31" x14ac:dyDescent="0.25">
      <c r="A7740">
        <v>2355024</v>
      </c>
      <c r="B7740">
        <v>1</v>
      </c>
      <c r="C7740" t="s">
        <v>81</v>
      </c>
      <c r="D7740" t="s">
        <v>119</v>
      </c>
      <c r="E7740" t="s">
        <v>171</v>
      </c>
      <c r="F7740" t="s">
        <v>21990</v>
      </c>
      <c r="G7740" t="s">
        <v>168</v>
      </c>
      <c r="H7740" t="s">
        <v>135</v>
      </c>
      <c r="I7740" t="s">
        <v>136</v>
      </c>
      <c r="J7740" t="s">
        <v>137</v>
      </c>
      <c r="K7740" t="s">
        <v>138</v>
      </c>
      <c r="L7740" t="s">
        <v>21991</v>
      </c>
      <c r="M7740" t="s">
        <v>21992</v>
      </c>
      <c r="N7740">
        <v>1.7925</v>
      </c>
      <c r="O7740">
        <v>0</v>
      </c>
      <c r="P7740">
        <v>986</v>
      </c>
      <c r="Q7740">
        <v>66</v>
      </c>
      <c r="R7740">
        <v>60</v>
      </c>
      <c r="S7740">
        <v>4</v>
      </c>
      <c r="T7740">
        <v>71</v>
      </c>
      <c r="U7740">
        <v>0</v>
      </c>
      <c r="V7740">
        <v>2</v>
      </c>
      <c r="W7740">
        <v>0</v>
      </c>
      <c r="X7740">
        <v>384.31703977007311</v>
      </c>
      <c r="Y7740">
        <v>717.1188567284571</v>
      </c>
      <c r="Z7740">
        <v>367.25850616673478</v>
      </c>
      <c r="AA7740">
        <v>14.646917642924683</v>
      </c>
      <c r="AB7740">
        <v>60.872269671733939</v>
      </c>
      <c r="AC7740">
        <v>0</v>
      </c>
      <c r="AD7740">
        <v>317.47890637984455</v>
      </c>
      <c r="AE7740">
        <v>1861.6924963597683</v>
      </c>
    </row>
    <row r="7741" spans="1:31" x14ac:dyDescent="0.25">
      <c r="A7741">
        <v>2355067</v>
      </c>
      <c r="B7741">
        <v>1</v>
      </c>
      <c r="C7741" t="s">
        <v>80</v>
      </c>
      <c r="D7741" t="s">
        <v>94</v>
      </c>
      <c r="E7741" t="s">
        <v>166</v>
      </c>
      <c r="F7741" t="s">
        <v>9869</v>
      </c>
      <c r="G7741" t="s">
        <v>168</v>
      </c>
      <c r="H7741" t="s">
        <v>135</v>
      </c>
      <c r="I7741" t="s">
        <v>136</v>
      </c>
      <c r="J7741" t="s">
        <v>137</v>
      </c>
      <c r="K7741" t="s">
        <v>138</v>
      </c>
      <c r="L7741" t="s">
        <v>21993</v>
      </c>
      <c r="M7741" t="s">
        <v>21994</v>
      </c>
      <c r="N7741">
        <v>0.76</v>
      </c>
      <c r="O7741">
        <v>0</v>
      </c>
      <c r="P7741">
        <v>0</v>
      </c>
      <c r="Q7741">
        <v>21</v>
      </c>
      <c r="R7741">
        <v>50</v>
      </c>
      <c r="S7741">
        <v>1</v>
      </c>
      <c r="T7741">
        <v>4</v>
      </c>
      <c r="U7741">
        <v>1</v>
      </c>
      <c r="V7741">
        <v>0</v>
      </c>
      <c r="W7741">
        <v>0</v>
      </c>
      <c r="X7741">
        <v>0</v>
      </c>
      <c r="Y7741">
        <v>141.68051932850074</v>
      </c>
      <c r="Z7741">
        <v>320.53977207468824</v>
      </c>
      <c r="AA7741">
        <v>8.4090272838828319</v>
      </c>
      <c r="AB7741">
        <v>13.333885770312627</v>
      </c>
      <c r="AC7741">
        <v>5.3279005328891911</v>
      </c>
      <c r="AD7741">
        <v>0</v>
      </c>
      <c r="AE7741">
        <v>489.29110499027365</v>
      </c>
    </row>
    <row r="7742" spans="1:31" x14ac:dyDescent="0.25">
      <c r="A7742">
        <v>2354933</v>
      </c>
      <c r="B7742">
        <v>1</v>
      </c>
      <c r="C7742" t="s">
        <v>81</v>
      </c>
      <c r="D7742" t="s">
        <v>127</v>
      </c>
      <c r="E7742" t="s">
        <v>225</v>
      </c>
      <c r="F7742" t="s">
        <v>21995</v>
      </c>
      <c r="G7742" t="s">
        <v>227</v>
      </c>
      <c r="H7742" t="s">
        <v>151</v>
      </c>
      <c r="I7742" t="s">
        <v>136</v>
      </c>
      <c r="J7742" t="s">
        <v>137</v>
      </c>
      <c r="K7742" t="s">
        <v>138</v>
      </c>
      <c r="L7742" t="s">
        <v>21996</v>
      </c>
      <c r="M7742" t="s">
        <v>21997</v>
      </c>
      <c r="N7742">
        <v>1.305833333</v>
      </c>
      <c r="O7742">
        <v>0</v>
      </c>
      <c r="P7742">
        <v>496</v>
      </c>
      <c r="Q7742">
        <v>0</v>
      </c>
      <c r="R7742">
        <v>0</v>
      </c>
      <c r="S7742">
        <v>0</v>
      </c>
      <c r="T7742">
        <v>9</v>
      </c>
      <c r="U7742">
        <v>0</v>
      </c>
      <c r="V7742">
        <v>0</v>
      </c>
      <c r="W7742">
        <v>0</v>
      </c>
      <c r="X7742">
        <v>195.68111543938841</v>
      </c>
      <c r="Y7742">
        <v>0</v>
      </c>
      <c r="Z7742">
        <v>0</v>
      </c>
      <c r="AA7742">
        <v>0</v>
      </c>
      <c r="AB7742">
        <v>22.588296389459938</v>
      </c>
      <c r="AC7742">
        <v>0</v>
      </c>
      <c r="AD7742">
        <v>0</v>
      </c>
      <c r="AE7742">
        <v>218.26941182884835</v>
      </c>
    </row>
    <row r="7743" spans="1:31" x14ac:dyDescent="0.25">
      <c r="A7743">
        <v>2354910</v>
      </c>
      <c r="B7743">
        <v>1</v>
      </c>
      <c r="C7743" t="s">
        <v>80</v>
      </c>
      <c r="D7743" t="s">
        <v>94</v>
      </c>
      <c r="E7743" t="s">
        <v>132</v>
      </c>
      <c r="F7743" t="s">
        <v>21998</v>
      </c>
      <c r="G7743" t="s">
        <v>142</v>
      </c>
      <c r="H7743" t="s">
        <v>135</v>
      </c>
      <c r="I7743" t="s">
        <v>136</v>
      </c>
      <c r="J7743" t="s">
        <v>137</v>
      </c>
      <c r="K7743" t="s">
        <v>138</v>
      </c>
      <c r="L7743" t="s">
        <v>21999</v>
      </c>
      <c r="M7743" t="s">
        <v>22000</v>
      </c>
      <c r="N7743">
        <v>3.0366666659999999</v>
      </c>
      <c r="O7743">
        <v>0</v>
      </c>
      <c r="P7743">
        <v>0</v>
      </c>
      <c r="Q7743">
        <v>1</v>
      </c>
      <c r="R7743">
        <v>55</v>
      </c>
      <c r="S7743">
        <v>0</v>
      </c>
      <c r="T7743">
        <v>3</v>
      </c>
      <c r="U7743">
        <v>0</v>
      </c>
      <c r="V7743">
        <v>0</v>
      </c>
      <c r="W7743">
        <v>0</v>
      </c>
      <c r="X7743">
        <v>0</v>
      </c>
      <c r="Y7743">
        <v>46.950403952046948</v>
      </c>
      <c r="Z7743">
        <v>891.53473568308254</v>
      </c>
      <c r="AA7743">
        <v>0</v>
      </c>
      <c r="AB7743">
        <v>15.714749161400331</v>
      </c>
      <c r="AC7743">
        <v>0</v>
      </c>
      <c r="AD7743">
        <v>0</v>
      </c>
      <c r="AE7743">
        <v>954.19988879652976</v>
      </c>
    </row>
    <row r="7744" spans="1:31" x14ac:dyDescent="0.25">
      <c r="A7744">
        <v>2355079</v>
      </c>
      <c r="B7744">
        <v>1</v>
      </c>
      <c r="C7744" t="s">
        <v>81</v>
      </c>
      <c r="D7744" t="s">
        <v>116</v>
      </c>
      <c r="E7744" t="s">
        <v>154</v>
      </c>
      <c r="F7744" t="s">
        <v>22001</v>
      </c>
      <c r="G7744" t="s">
        <v>2040</v>
      </c>
      <c r="H7744" t="s">
        <v>151</v>
      </c>
      <c r="I7744" t="s">
        <v>136</v>
      </c>
      <c r="J7744" t="s">
        <v>137</v>
      </c>
      <c r="K7744" t="s">
        <v>138</v>
      </c>
      <c r="L7744" t="s">
        <v>22002</v>
      </c>
      <c r="M7744" t="s">
        <v>22003</v>
      </c>
      <c r="N7744">
        <v>2.8969444439999998</v>
      </c>
      <c r="O7744">
        <v>0</v>
      </c>
      <c r="P7744">
        <v>255</v>
      </c>
      <c r="Q7744">
        <v>0</v>
      </c>
      <c r="R7744">
        <v>9</v>
      </c>
      <c r="S7744">
        <v>0</v>
      </c>
      <c r="T7744">
        <v>44</v>
      </c>
      <c r="U7744">
        <v>0</v>
      </c>
      <c r="V7744">
        <v>0</v>
      </c>
      <c r="W7744">
        <v>0</v>
      </c>
      <c r="X7744">
        <v>123.86525714744174</v>
      </c>
      <c r="Y7744">
        <v>0</v>
      </c>
      <c r="Z7744">
        <v>21.70940570591296</v>
      </c>
      <c r="AA7744">
        <v>0</v>
      </c>
      <c r="AB7744">
        <v>30.613276081367491</v>
      </c>
      <c r="AC7744">
        <v>0</v>
      </c>
      <c r="AD7744">
        <v>0</v>
      </c>
      <c r="AE7744">
        <v>176.18793893472221</v>
      </c>
    </row>
    <row r="7745" spans="1:31" x14ac:dyDescent="0.25">
      <c r="A7745">
        <v>2355073</v>
      </c>
      <c r="B7745">
        <v>1</v>
      </c>
      <c r="C7745" t="s">
        <v>80</v>
      </c>
      <c r="D7745" t="s">
        <v>107</v>
      </c>
      <c r="E7745" t="s">
        <v>225</v>
      </c>
      <c r="F7745" t="s">
        <v>22004</v>
      </c>
      <c r="G7745" t="s">
        <v>219</v>
      </c>
      <c r="H7745" t="s">
        <v>151</v>
      </c>
      <c r="I7745" t="s">
        <v>136</v>
      </c>
      <c r="J7745" t="s">
        <v>137</v>
      </c>
      <c r="K7745" t="s">
        <v>138</v>
      </c>
      <c r="L7745" t="s">
        <v>22005</v>
      </c>
      <c r="M7745" t="s">
        <v>22006</v>
      </c>
      <c r="N7745">
        <v>1.181944444</v>
      </c>
      <c r="O7745">
        <v>0</v>
      </c>
      <c r="P7745">
        <v>0</v>
      </c>
      <c r="Q7745">
        <v>0</v>
      </c>
      <c r="R7745">
        <v>4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46.945577191955259</v>
      </c>
      <c r="AA7745">
        <v>0</v>
      </c>
      <c r="AB7745">
        <v>0</v>
      </c>
      <c r="AC7745">
        <v>0</v>
      </c>
      <c r="AD7745">
        <v>0</v>
      </c>
      <c r="AE7745">
        <v>46.945577191955259</v>
      </c>
    </row>
    <row r="7746" spans="1:31" x14ac:dyDescent="0.25">
      <c r="A7746">
        <v>2354538</v>
      </c>
      <c r="B7746">
        <v>1</v>
      </c>
      <c r="C7746" t="s">
        <v>80</v>
      </c>
      <c r="D7746" t="s">
        <v>106</v>
      </c>
      <c r="E7746" t="s">
        <v>148</v>
      </c>
      <c r="F7746" t="s">
        <v>22007</v>
      </c>
      <c r="G7746" t="s">
        <v>150</v>
      </c>
      <c r="H7746" t="s">
        <v>151</v>
      </c>
      <c r="I7746" t="s">
        <v>136</v>
      </c>
      <c r="J7746" t="s">
        <v>137</v>
      </c>
      <c r="K7746" t="s">
        <v>138</v>
      </c>
      <c r="L7746" t="s">
        <v>22008</v>
      </c>
      <c r="M7746" t="s">
        <v>22009</v>
      </c>
      <c r="N7746">
        <v>0.58388888800000005</v>
      </c>
      <c r="O7746">
        <v>0</v>
      </c>
      <c r="P7746">
        <v>1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0.1659736373821778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0.1659736373821778</v>
      </c>
    </row>
    <row r="7747" spans="1:31" x14ac:dyDescent="0.25">
      <c r="A7747">
        <v>2354787</v>
      </c>
      <c r="B7747">
        <v>1</v>
      </c>
      <c r="C7747" t="s">
        <v>81</v>
      </c>
      <c r="D7747" t="s">
        <v>120</v>
      </c>
      <c r="E7747" t="s">
        <v>225</v>
      </c>
      <c r="F7747" t="s">
        <v>22010</v>
      </c>
      <c r="G7747" t="s">
        <v>227</v>
      </c>
      <c r="H7747" t="s">
        <v>151</v>
      </c>
      <c r="I7747" t="s">
        <v>136</v>
      </c>
      <c r="J7747" t="s">
        <v>137</v>
      </c>
      <c r="K7747" t="s">
        <v>138</v>
      </c>
      <c r="L7747" t="s">
        <v>22011</v>
      </c>
      <c r="M7747" t="s">
        <v>22012</v>
      </c>
      <c r="N7747">
        <v>1.7155555549999999</v>
      </c>
      <c r="O7747">
        <v>0</v>
      </c>
      <c r="P7747">
        <v>21</v>
      </c>
      <c r="Q7747">
        <v>0</v>
      </c>
      <c r="R7747">
        <v>0</v>
      </c>
      <c r="S7747">
        <v>0</v>
      </c>
      <c r="T7747">
        <v>3</v>
      </c>
      <c r="U7747">
        <v>0</v>
      </c>
      <c r="V7747">
        <v>0</v>
      </c>
      <c r="W7747">
        <v>0</v>
      </c>
      <c r="X7747">
        <v>7.8665331311073858</v>
      </c>
      <c r="Y7747">
        <v>0</v>
      </c>
      <c r="Z7747">
        <v>0</v>
      </c>
      <c r="AA7747">
        <v>0</v>
      </c>
      <c r="AB7747">
        <v>0.99701793956041107</v>
      </c>
      <c r="AC7747">
        <v>0</v>
      </c>
      <c r="AD7747">
        <v>0</v>
      </c>
      <c r="AE7747">
        <v>8.8635510706677962</v>
      </c>
    </row>
    <row r="7748" spans="1:31" x14ac:dyDescent="0.25">
      <c r="A7748">
        <v>2355033</v>
      </c>
      <c r="B7748">
        <v>1</v>
      </c>
      <c r="C7748" t="s">
        <v>80</v>
      </c>
      <c r="D7748" t="s">
        <v>107</v>
      </c>
      <c r="E7748" t="s">
        <v>166</v>
      </c>
      <c r="F7748" t="s">
        <v>22013</v>
      </c>
      <c r="G7748" t="s">
        <v>168</v>
      </c>
      <c r="H7748" t="s">
        <v>135</v>
      </c>
      <c r="I7748" t="s">
        <v>136</v>
      </c>
      <c r="J7748" t="s">
        <v>137</v>
      </c>
      <c r="K7748" t="s">
        <v>138</v>
      </c>
      <c r="L7748" t="s">
        <v>22014</v>
      </c>
      <c r="M7748" t="s">
        <v>22015</v>
      </c>
      <c r="N7748">
        <v>0.33222222200000001</v>
      </c>
      <c r="O7748">
        <v>0</v>
      </c>
      <c r="P7748">
        <v>1</v>
      </c>
      <c r="Q7748">
        <v>12</v>
      </c>
      <c r="R7748">
        <v>43</v>
      </c>
      <c r="S7748">
        <v>1</v>
      </c>
      <c r="T7748">
        <v>11</v>
      </c>
      <c r="U7748">
        <v>0</v>
      </c>
      <c r="V7748">
        <v>0</v>
      </c>
      <c r="W7748">
        <v>0</v>
      </c>
      <c r="X7748">
        <v>8.0703620864533324E-2</v>
      </c>
      <c r="Y7748">
        <v>80.958605609881531</v>
      </c>
      <c r="Z7748">
        <v>45.508425498656585</v>
      </c>
      <c r="AA7748">
        <v>12.58636856572576</v>
      </c>
      <c r="AB7748">
        <v>9.4499876202745288</v>
      </c>
      <c r="AC7748">
        <v>0</v>
      </c>
      <c r="AD7748">
        <v>0</v>
      </c>
      <c r="AE7748">
        <v>148.58409091540295</v>
      </c>
    </row>
    <row r="7749" spans="1:31" x14ac:dyDescent="0.25">
      <c r="A7749">
        <v>2354641</v>
      </c>
      <c r="B7749">
        <v>1</v>
      </c>
      <c r="C7749" t="s">
        <v>81</v>
      </c>
      <c r="D7749" t="s">
        <v>128</v>
      </c>
      <c r="E7749" t="s">
        <v>320</v>
      </c>
      <c r="F7749" t="s">
        <v>22016</v>
      </c>
      <c r="G7749" t="s">
        <v>244</v>
      </c>
      <c r="H7749" t="s">
        <v>135</v>
      </c>
      <c r="I7749" t="s">
        <v>136</v>
      </c>
      <c r="J7749" t="s">
        <v>137</v>
      </c>
      <c r="K7749" t="s">
        <v>245</v>
      </c>
      <c r="L7749" t="s">
        <v>22017</v>
      </c>
      <c r="M7749" t="s">
        <v>22018</v>
      </c>
      <c r="N7749">
        <v>7.6677777770000004</v>
      </c>
      <c r="O7749">
        <v>6</v>
      </c>
      <c r="P7749">
        <v>1020</v>
      </c>
      <c r="Q7749">
        <v>7</v>
      </c>
      <c r="R7749">
        <v>26</v>
      </c>
      <c r="S7749">
        <v>37</v>
      </c>
      <c r="T7749">
        <v>100</v>
      </c>
      <c r="U7749">
        <v>4</v>
      </c>
      <c r="V7749">
        <v>0</v>
      </c>
      <c r="W7749">
        <v>22.950111620601298</v>
      </c>
      <c r="X7749">
        <v>2004.9860346793967</v>
      </c>
      <c r="Y7749">
        <v>274.14607970542738</v>
      </c>
      <c r="Z7749">
        <v>170.95030244758769</v>
      </c>
      <c r="AA7749">
        <v>8531.2962831534751</v>
      </c>
      <c r="AB7749">
        <v>1230.0033340638593</v>
      </c>
      <c r="AC7749">
        <v>11981.188362294251</v>
      </c>
      <c r="AD7749">
        <v>0</v>
      </c>
      <c r="AE7749">
        <v>24215.5205079646</v>
      </c>
    </row>
    <row r="7750" spans="1:31" x14ac:dyDescent="0.25">
      <c r="A7750">
        <v>2354741</v>
      </c>
      <c r="B7750">
        <v>1</v>
      </c>
      <c r="C7750" t="s">
        <v>80</v>
      </c>
      <c r="D7750" t="s">
        <v>94</v>
      </c>
      <c r="E7750" t="s">
        <v>148</v>
      </c>
      <c r="F7750" t="s">
        <v>22019</v>
      </c>
      <c r="G7750" t="s">
        <v>160</v>
      </c>
      <c r="H7750" t="s">
        <v>151</v>
      </c>
      <c r="I7750" t="s">
        <v>136</v>
      </c>
      <c r="J7750" t="s">
        <v>137</v>
      </c>
      <c r="K7750" t="s">
        <v>138</v>
      </c>
      <c r="L7750" t="s">
        <v>22020</v>
      </c>
      <c r="M7750" t="s">
        <v>21829</v>
      </c>
      <c r="N7750">
        <v>8.3138888879999993</v>
      </c>
      <c r="O7750">
        <v>0</v>
      </c>
      <c r="P7750">
        <v>6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16.763889754669005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16.763889754669005</v>
      </c>
    </row>
    <row r="7751" spans="1:31" x14ac:dyDescent="0.25">
      <c r="A7751">
        <v>2354993</v>
      </c>
      <c r="B7751">
        <v>1</v>
      </c>
      <c r="C7751" t="s">
        <v>80</v>
      </c>
      <c r="D7751" t="s">
        <v>94</v>
      </c>
      <c r="E7751" t="s">
        <v>225</v>
      </c>
      <c r="F7751" t="s">
        <v>14568</v>
      </c>
      <c r="G7751" t="s">
        <v>219</v>
      </c>
      <c r="H7751" t="s">
        <v>151</v>
      </c>
      <c r="I7751" t="s">
        <v>136</v>
      </c>
      <c r="J7751" t="s">
        <v>137</v>
      </c>
      <c r="K7751" t="s">
        <v>138</v>
      </c>
      <c r="L7751" t="s">
        <v>22021</v>
      </c>
      <c r="M7751" t="s">
        <v>22022</v>
      </c>
      <c r="N7751">
        <v>0.37805555499999999</v>
      </c>
      <c r="O7751">
        <v>0</v>
      </c>
      <c r="P7751">
        <v>0</v>
      </c>
      <c r="Q7751">
        <v>0</v>
      </c>
      <c r="R7751">
        <v>3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6.0166398144259983</v>
      </c>
      <c r="AA7751">
        <v>0</v>
      </c>
      <c r="AB7751">
        <v>0</v>
      </c>
      <c r="AC7751">
        <v>0</v>
      </c>
      <c r="AD7751">
        <v>0</v>
      </c>
      <c r="AE7751">
        <v>6.0166398144259983</v>
      </c>
    </row>
    <row r="7752" spans="1:31" x14ac:dyDescent="0.25">
      <c r="A7752">
        <v>2354850</v>
      </c>
      <c r="B7752">
        <v>1</v>
      </c>
      <c r="C7752" t="s">
        <v>81</v>
      </c>
      <c r="D7752" t="s">
        <v>112</v>
      </c>
      <c r="E7752" t="s">
        <v>148</v>
      </c>
      <c r="F7752" t="s">
        <v>22023</v>
      </c>
      <c r="G7752" t="s">
        <v>150</v>
      </c>
      <c r="H7752" t="s">
        <v>151</v>
      </c>
      <c r="I7752" t="s">
        <v>136</v>
      </c>
      <c r="J7752" t="s">
        <v>137</v>
      </c>
      <c r="K7752" t="s">
        <v>138</v>
      </c>
      <c r="L7752" t="s">
        <v>22024</v>
      </c>
      <c r="M7752" t="s">
        <v>22025</v>
      </c>
      <c r="N7752">
        <v>3.3208333329999999</v>
      </c>
      <c r="O7752">
        <v>0</v>
      </c>
      <c r="P7752">
        <v>2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1.7417822574955002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1.7417822574955002</v>
      </c>
    </row>
    <row r="7753" spans="1:31" x14ac:dyDescent="0.25">
      <c r="A7753">
        <v>2354684</v>
      </c>
      <c r="B7753">
        <v>1</v>
      </c>
      <c r="C7753" t="s">
        <v>80</v>
      </c>
      <c r="D7753" t="s">
        <v>85</v>
      </c>
      <c r="E7753" t="s">
        <v>175</v>
      </c>
      <c r="F7753" t="s">
        <v>22026</v>
      </c>
      <c r="G7753" t="s">
        <v>252</v>
      </c>
      <c r="H7753" t="s">
        <v>151</v>
      </c>
      <c r="I7753" t="s">
        <v>136</v>
      </c>
      <c r="J7753" t="s">
        <v>137</v>
      </c>
      <c r="K7753" t="s">
        <v>245</v>
      </c>
      <c r="L7753" t="s">
        <v>22027</v>
      </c>
      <c r="M7753" t="s">
        <v>22028</v>
      </c>
      <c r="N7753">
        <v>5.2469444440000004</v>
      </c>
      <c r="O7753">
        <v>0</v>
      </c>
      <c r="P7753">
        <v>44</v>
      </c>
      <c r="Q7753">
        <v>0</v>
      </c>
      <c r="R7753">
        <v>0</v>
      </c>
      <c r="S7753">
        <v>0</v>
      </c>
      <c r="T7753">
        <v>57</v>
      </c>
      <c r="U7753">
        <v>0</v>
      </c>
      <c r="V7753">
        <v>0</v>
      </c>
      <c r="W7753">
        <v>0</v>
      </c>
      <c r="X7753">
        <v>67.581180683292189</v>
      </c>
      <c r="Y7753">
        <v>0</v>
      </c>
      <c r="Z7753">
        <v>0</v>
      </c>
      <c r="AA7753">
        <v>0</v>
      </c>
      <c r="AB7753">
        <v>330.569365005919</v>
      </c>
      <c r="AC7753">
        <v>0</v>
      </c>
      <c r="AD7753">
        <v>0</v>
      </c>
      <c r="AE7753">
        <v>398.15054568921119</v>
      </c>
    </row>
    <row r="7754" spans="1:31" x14ac:dyDescent="0.25">
      <c r="A7754">
        <v>2354927</v>
      </c>
      <c r="B7754">
        <v>1</v>
      </c>
      <c r="C7754" t="s">
        <v>80</v>
      </c>
      <c r="D7754" t="s">
        <v>110</v>
      </c>
      <c r="E7754" t="s">
        <v>166</v>
      </c>
      <c r="F7754" t="s">
        <v>22029</v>
      </c>
      <c r="G7754" t="s">
        <v>168</v>
      </c>
      <c r="H7754" t="s">
        <v>135</v>
      </c>
      <c r="I7754" t="s">
        <v>136</v>
      </c>
      <c r="J7754" t="s">
        <v>137</v>
      </c>
      <c r="K7754" t="s">
        <v>138</v>
      </c>
      <c r="L7754" t="s">
        <v>22030</v>
      </c>
      <c r="M7754" t="s">
        <v>22031</v>
      </c>
      <c r="N7754">
        <v>1.0166666660000001</v>
      </c>
      <c r="O7754">
        <v>0</v>
      </c>
      <c r="P7754">
        <v>1437</v>
      </c>
      <c r="Q7754">
        <v>0</v>
      </c>
      <c r="R7754">
        <v>0</v>
      </c>
      <c r="S7754">
        <v>0</v>
      </c>
      <c r="T7754">
        <v>135</v>
      </c>
      <c r="U7754">
        <v>0</v>
      </c>
      <c r="V7754">
        <v>0</v>
      </c>
      <c r="W7754">
        <v>0</v>
      </c>
      <c r="X7754">
        <v>601.62829917578688</v>
      </c>
      <c r="Y7754">
        <v>0</v>
      </c>
      <c r="Z7754">
        <v>0</v>
      </c>
      <c r="AA7754">
        <v>0</v>
      </c>
      <c r="AB7754">
        <v>206.98789429097994</v>
      </c>
      <c r="AC7754">
        <v>0</v>
      </c>
      <c r="AD7754">
        <v>0</v>
      </c>
      <c r="AE7754">
        <v>808.61619346676684</v>
      </c>
    </row>
    <row r="7755" spans="1:31" x14ac:dyDescent="0.25">
      <c r="A7755">
        <v>2354764</v>
      </c>
      <c r="B7755">
        <v>1</v>
      </c>
      <c r="C7755" t="s">
        <v>80</v>
      </c>
      <c r="D7755" t="s">
        <v>107</v>
      </c>
      <c r="E7755" t="s">
        <v>166</v>
      </c>
      <c r="F7755" t="s">
        <v>22032</v>
      </c>
      <c r="G7755" t="s">
        <v>168</v>
      </c>
      <c r="H7755" t="s">
        <v>135</v>
      </c>
      <c r="I7755" t="s">
        <v>136</v>
      </c>
      <c r="J7755" t="s">
        <v>137</v>
      </c>
      <c r="K7755" t="s">
        <v>138</v>
      </c>
      <c r="L7755" t="s">
        <v>22033</v>
      </c>
      <c r="M7755" t="s">
        <v>22034</v>
      </c>
      <c r="N7755">
        <v>0.70805555499999995</v>
      </c>
      <c r="O7755">
        <v>3</v>
      </c>
      <c r="P7755">
        <v>906</v>
      </c>
      <c r="Q7755">
        <v>76</v>
      </c>
      <c r="R7755">
        <v>70</v>
      </c>
      <c r="S7755">
        <v>19</v>
      </c>
      <c r="T7755">
        <v>88</v>
      </c>
      <c r="U7755">
        <v>1</v>
      </c>
      <c r="V7755">
        <v>0</v>
      </c>
      <c r="W7755">
        <v>1.6954221170575596</v>
      </c>
      <c r="X7755">
        <v>151.26990621494522</v>
      </c>
      <c r="Y7755">
        <v>270.96130629568546</v>
      </c>
      <c r="Z7755">
        <v>105.15806412928585</v>
      </c>
      <c r="AA7755">
        <v>41.131125959168145</v>
      </c>
      <c r="AB7755">
        <v>73.477603519503219</v>
      </c>
      <c r="AC7755">
        <v>48.955219810657518</v>
      </c>
      <c r="AD7755">
        <v>0</v>
      </c>
      <c r="AE7755">
        <v>692.64864804630292</v>
      </c>
    </row>
    <row r="7756" spans="1:31" x14ac:dyDescent="0.25">
      <c r="A7756">
        <v>2354678</v>
      </c>
      <c r="B7756">
        <v>1</v>
      </c>
      <c r="C7756" t="s">
        <v>80</v>
      </c>
      <c r="D7756" t="s">
        <v>95</v>
      </c>
      <c r="E7756" t="s">
        <v>132</v>
      </c>
      <c r="F7756" t="s">
        <v>8164</v>
      </c>
      <c r="G7756" t="s">
        <v>134</v>
      </c>
      <c r="H7756" t="s">
        <v>135</v>
      </c>
      <c r="I7756" t="s">
        <v>136</v>
      </c>
      <c r="J7756" t="s">
        <v>137</v>
      </c>
      <c r="K7756" t="s">
        <v>138</v>
      </c>
      <c r="L7756" t="s">
        <v>22035</v>
      </c>
      <c r="M7756" t="s">
        <v>22036</v>
      </c>
      <c r="N7756">
        <v>3.7152777769999998</v>
      </c>
      <c r="O7756">
        <v>1</v>
      </c>
      <c r="P7756">
        <v>285</v>
      </c>
      <c r="Q7756">
        <v>0</v>
      </c>
      <c r="R7756">
        <v>3</v>
      </c>
      <c r="S7756">
        <v>1</v>
      </c>
      <c r="T7756">
        <v>9</v>
      </c>
      <c r="U7756">
        <v>0</v>
      </c>
      <c r="V7756">
        <v>0</v>
      </c>
      <c r="W7756">
        <v>48.298812105101248</v>
      </c>
      <c r="X7756">
        <v>258.49466178943089</v>
      </c>
      <c r="Y7756">
        <v>0</v>
      </c>
      <c r="Z7756">
        <v>1.7903827293042083</v>
      </c>
      <c r="AA7756">
        <v>4.899079966927351</v>
      </c>
      <c r="AB7756">
        <v>41.393548910138485</v>
      </c>
      <c r="AC7756">
        <v>0</v>
      </c>
      <c r="AD7756">
        <v>0</v>
      </c>
      <c r="AE7756">
        <v>354.87648550090216</v>
      </c>
    </row>
    <row r="7757" spans="1:31" x14ac:dyDescent="0.25">
      <c r="A7757">
        <v>2355013</v>
      </c>
      <c r="B7757">
        <v>1</v>
      </c>
      <c r="C7757" t="s">
        <v>81</v>
      </c>
      <c r="D7757" t="s">
        <v>116</v>
      </c>
      <c r="E7757" t="s">
        <v>132</v>
      </c>
      <c r="F7757" t="s">
        <v>17591</v>
      </c>
      <c r="G7757" t="s">
        <v>168</v>
      </c>
      <c r="H7757" t="s">
        <v>135</v>
      </c>
      <c r="I7757" t="s">
        <v>136</v>
      </c>
      <c r="J7757" t="s">
        <v>137</v>
      </c>
      <c r="K7757" t="s">
        <v>138</v>
      </c>
      <c r="L7757" t="s">
        <v>21891</v>
      </c>
      <c r="M7757" t="s">
        <v>22037</v>
      </c>
      <c r="N7757">
        <v>0.766666666</v>
      </c>
      <c r="O7757">
        <v>0</v>
      </c>
      <c r="P7757">
        <v>1009</v>
      </c>
      <c r="Q7757">
        <v>0</v>
      </c>
      <c r="R7757">
        <v>13</v>
      </c>
      <c r="S7757">
        <v>0</v>
      </c>
      <c r="T7757">
        <v>134</v>
      </c>
      <c r="U7757">
        <v>1</v>
      </c>
      <c r="V7757">
        <v>0</v>
      </c>
      <c r="W7757">
        <v>0</v>
      </c>
      <c r="X7757">
        <v>139.81970873280767</v>
      </c>
      <c r="Y7757">
        <v>0</v>
      </c>
      <c r="Z7757">
        <v>13.9516034785836</v>
      </c>
      <c r="AA7757">
        <v>0</v>
      </c>
      <c r="AB7757">
        <v>55.191009623840003</v>
      </c>
      <c r="AC7757">
        <v>80.257850559334003</v>
      </c>
      <c r="AD7757">
        <v>0</v>
      </c>
      <c r="AE7757">
        <v>289.22017239456522</v>
      </c>
    </row>
    <row r="7758" spans="1:31" x14ac:dyDescent="0.25">
      <c r="A7758">
        <v>2354621</v>
      </c>
      <c r="B7758">
        <v>1</v>
      </c>
      <c r="C7758" t="s">
        <v>80</v>
      </c>
      <c r="D7758" t="s">
        <v>85</v>
      </c>
      <c r="E7758" t="s">
        <v>225</v>
      </c>
      <c r="F7758" t="s">
        <v>22038</v>
      </c>
      <c r="G7758" t="s">
        <v>252</v>
      </c>
      <c r="H7758" t="s">
        <v>151</v>
      </c>
      <c r="I7758" t="s">
        <v>136</v>
      </c>
      <c r="J7758" t="s">
        <v>137</v>
      </c>
      <c r="K7758" t="s">
        <v>245</v>
      </c>
      <c r="L7758" t="s">
        <v>22039</v>
      </c>
      <c r="M7758" t="s">
        <v>22040</v>
      </c>
      <c r="N7758">
        <v>8.0616666660000007</v>
      </c>
      <c r="O7758">
        <v>0</v>
      </c>
      <c r="P7758">
        <v>100</v>
      </c>
      <c r="Q7758">
        <v>0</v>
      </c>
      <c r="R7758">
        <v>0</v>
      </c>
      <c r="S7758">
        <v>0</v>
      </c>
      <c r="T7758">
        <v>7</v>
      </c>
      <c r="U7758">
        <v>0</v>
      </c>
      <c r="V7758">
        <v>0</v>
      </c>
      <c r="W7758">
        <v>0</v>
      </c>
      <c r="X7758">
        <v>325.91215423692989</v>
      </c>
      <c r="Y7758">
        <v>0</v>
      </c>
      <c r="Z7758">
        <v>0</v>
      </c>
      <c r="AA7758">
        <v>0</v>
      </c>
      <c r="AB7758">
        <v>71.482066220844331</v>
      </c>
      <c r="AC7758">
        <v>0</v>
      </c>
      <c r="AD7758">
        <v>0</v>
      </c>
      <c r="AE7758">
        <v>397.39422045777422</v>
      </c>
    </row>
    <row r="7759" spans="1:31" x14ac:dyDescent="0.25">
      <c r="A7759">
        <v>2360409</v>
      </c>
      <c r="B7759">
        <v>1</v>
      </c>
      <c r="C7759" t="s">
        <v>80</v>
      </c>
      <c r="D7759" t="s">
        <v>96</v>
      </c>
      <c r="E7759" t="s">
        <v>166</v>
      </c>
      <c r="F7759" t="s">
        <v>2493</v>
      </c>
      <c r="G7759" t="s">
        <v>489</v>
      </c>
      <c r="H7759" t="s">
        <v>135</v>
      </c>
      <c r="I7759" t="s">
        <v>136</v>
      </c>
      <c r="J7759" t="s">
        <v>137</v>
      </c>
      <c r="K7759" t="s">
        <v>138</v>
      </c>
      <c r="L7759" t="s">
        <v>22041</v>
      </c>
      <c r="M7759" t="s">
        <v>22042</v>
      </c>
      <c r="N7759">
        <v>0.26277777699999999</v>
      </c>
      <c r="O7759">
        <v>3</v>
      </c>
      <c r="P7759">
        <v>306</v>
      </c>
      <c r="Q7759">
        <v>3</v>
      </c>
      <c r="R7759">
        <v>50</v>
      </c>
      <c r="S7759">
        <v>2</v>
      </c>
      <c r="T7759">
        <v>18</v>
      </c>
      <c r="U7759">
        <v>0</v>
      </c>
      <c r="V7759">
        <v>0</v>
      </c>
      <c r="W7759">
        <v>8.3979783624265441</v>
      </c>
      <c r="X7759">
        <v>38.948112972502429</v>
      </c>
      <c r="Y7759">
        <v>3.7876370603354403</v>
      </c>
      <c r="Z7759">
        <v>14.161406558003195</v>
      </c>
      <c r="AA7759">
        <v>1.3502482026160907</v>
      </c>
      <c r="AB7759">
        <v>4.3391965472453249</v>
      </c>
      <c r="AC7759">
        <v>0</v>
      </c>
      <c r="AD7759">
        <v>0</v>
      </c>
      <c r="AE7759">
        <v>70.984579703129015</v>
      </c>
    </row>
    <row r="7760" spans="1:31" x14ac:dyDescent="0.25">
      <c r="A7760">
        <v>2360410</v>
      </c>
      <c r="B7760">
        <v>1</v>
      </c>
      <c r="C7760" t="s">
        <v>80</v>
      </c>
      <c r="D7760" t="s">
        <v>90</v>
      </c>
      <c r="E7760" t="s">
        <v>148</v>
      </c>
      <c r="F7760" t="s">
        <v>22043</v>
      </c>
      <c r="G7760" t="s">
        <v>1041</v>
      </c>
      <c r="H7760" t="s">
        <v>151</v>
      </c>
      <c r="I7760" t="s">
        <v>136</v>
      </c>
      <c r="J7760" t="s">
        <v>137</v>
      </c>
      <c r="K7760" t="s">
        <v>138</v>
      </c>
      <c r="L7760" t="s">
        <v>22044</v>
      </c>
      <c r="M7760" t="s">
        <v>22045</v>
      </c>
      <c r="N7760">
        <v>5.2261111109999998</v>
      </c>
      <c r="O7760">
        <v>0</v>
      </c>
      <c r="P7760">
        <v>2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9.2234010795001158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9.2234010795001158</v>
      </c>
    </row>
    <row r="7761" spans="1:31" x14ac:dyDescent="0.25">
      <c r="A7761">
        <v>2360413</v>
      </c>
      <c r="B7761">
        <v>1</v>
      </c>
      <c r="C7761" t="s">
        <v>81</v>
      </c>
      <c r="D7761" t="s">
        <v>119</v>
      </c>
      <c r="E7761" t="s">
        <v>148</v>
      </c>
      <c r="F7761" t="s">
        <v>22046</v>
      </c>
      <c r="G7761" t="s">
        <v>160</v>
      </c>
      <c r="H7761" t="s">
        <v>151</v>
      </c>
      <c r="I7761" t="s">
        <v>136</v>
      </c>
      <c r="J7761" t="s">
        <v>137</v>
      </c>
      <c r="K7761" t="s">
        <v>138</v>
      </c>
      <c r="L7761" t="s">
        <v>22047</v>
      </c>
      <c r="M7761" t="s">
        <v>22048</v>
      </c>
      <c r="N7761">
        <v>2.4794444439999999</v>
      </c>
      <c r="O7761">
        <v>0</v>
      </c>
      <c r="P7761">
        <v>1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0.28501867993721669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0.28501867993721669</v>
      </c>
    </row>
    <row r="7762" spans="1:31" x14ac:dyDescent="0.25">
      <c r="A7762">
        <v>2360418</v>
      </c>
      <c r="B7762">
        <v>1</v>
      </c>
      <c r="C7762" t="s">
        <v>80</v>
      </c>
      <c r="D7762" t="s">
        <v>103</v>
      </c>
      <c r="E7762" t="s">
        <v>225</v>
      </c>
      <c r="F7762" t="s">
        <v>22049</v>
      </c>
      <c r="G7762" t="s">
        <v>181</v>
      </c>
      <c r="H7762" t="s">
        <v>151</v>
      </c>
      <c r="I7762" t="s">
        <v>136</v>
      </c>
      <c r="J7762" t="s">
        <v>3</v>
      </c>
      <c r="K7762" t="s">
        <v>138</v>
      </c>
      <c r="L7762" t="s">
        <v>22050</v>
      </c>
      <c r="M7762" t="s">
        <v>22051</v>
      </c>
      <c r="N7762">
        <v>1.2880555549999999</v>
      </c>
      <c r="O7762">
        <v>0</v>
      </c>
      <c r="P7762">
        <v>0</v>
      </c>
      <c r="Q7762">
        <v>0</v>
      </c>
      <c r="R7762">
        <v>1</v>
      </c>
      <c r="S7762">
        <v>0</v>
      </c>
      <c r="T7762">
        <v>1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3.738006281114556</v>
      </c>
      <c r="AA7762">
        <v>0</v>
      </c>
      <c r="AB7762">
        <v>3.4714239214281806</v>
      </c>
      <c r="AC7762">
        <v>0</v>
      </c>
      <c r="AD7762">
        <v>0</v>
      </c>
      <c r="AE7762">
        <v>7.2094302025427366</v>
      </c>
    </row>
    <row r="7763" spans="1:31" x14ac:dyDescent="0.25">
      <c r="A7763">
        <v>2360420</v>
      </c>
      <c r="B7763">
        <v>1</v>
      </c>
      <c r="C7763" t="s">
        <v>80</v>
      </c>
      <c r="D7763" t="s">
        <v>97</v>
      </c>
      <c r="E7763" t="s">
        <v>225</v>
      </c>
      <c r="F7763" t="s">
        <v>22052</v>
      </c>
      <c r="G7763" t="s">
        <v>156</v>
      </c>
      <c r="H7763" t="s">
        <v>151</v>
      </c>
      <c r="I7763" t="s">
        <v>136</v>
      </c>
      <c r="J7763" t="s">
        <v>137</v>
      </c>
      <c r="K7763" t="s">
        <v>138</v>
      </c>
      <c r="L7763" t="s">
        <v>22053</v>
      </c>
      <c r="M7763" t="s">
        <v>22054</v>
      </c>
      <c r="N7763">
        <v>1.1261111109999999</v>
      </c>
      <c r="O7763">
        <v>0</v>
      </c>
      <c r="P7763">
        <v>24</v>
      </c>
      <c r="Q7763">
        <v>0</v>
      </c>
      <c r="R7763">
        <v>1</v>
      </c>
      <c r="S7763">
        <v>0</v>
      </c>
      <c r="T7763">
        <v>2</v>
      </c>
      <c r="U7763">
        <v>0</v>
      </c>
      <c r="V7763">
        <v>0</v>
      </c>
      <c r="W7763">
        <v>0</v>
      </c>
      <c r="X7763">
        <v>44.960086851986226</v>
      </c>
      <c r="Y7763">
        <v>0</v>
      </c>
      <c r="Z7763">
        <v>1.3395819307621668E-2</v>
      </c>
      <c r="AA7763">
        <v>0</v>
      </c>
      <c r="AB7763">
        <v>3.0287083683002498</v>
      </c>
      <c r="AC7763">
        <v>0</v>
      </c>
      <c r="AD7763">
        <v>0</v>
      </c>
      <c r="AE7763">
        <v>48.002191039594095</v>
      </c>
    </row>
    <row r="7764" spans="1:31" x14ac:dyDescent="0.25">
      <c r="A7764">
        <v>2360424</v>
      </c>
      <c r="B7764">
        <v>1</v>
      </c>
      <c r="C7764" t="s">
        <v>80</v>
      </c>
      <c r="D7764" t="s">
        <v>85</v>
      </c>
      <c r="E7764" t="s">
        <v>148</v>
      </c>
      <c r="F7764" t="s">
        <v>22055</v>
      </c>
      <c r="G7764" t="s">
        <v>181</v>
      </c>
      <c r="H7764" t="s">
        <v>151</v>
      </c>
      <c r="I7764" t="s">
        <v>136</v>
      </c>
      <c r="J7764" t="s">
        <v>137</v>
      </c>
      <c r="K7764" t="s">
        <v>138</v>
      </c>
      <c r="L7764" t="s">
        <v>22056</v>
      </c>
      <c r="M7764" t="s">
        <v>22057</v>
      </c>
      <c r="N7764">
        <v>2.2402777770000002</v>
      </c>
      <c r="O7764">
        <v>0</v>
      </c>
      <c r="P7764">
        <v>6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3.9031468732560701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3.9031468732560701</v>
      </c>
    </row>
    <row r="7765" spans="1:31" x14ac:dyDescent="0.25">
      <c r="A7765">
        <v>2360425</v>
      </c>
      <c r="B7765">
        <v>1</v>
      </c>
      <c r="C7765" t="s">
        <v>80</v>
      </c>
      <c r="D7765" t="s">
        <v>107</v>
      </c>
      <c r="E7765" t="s">
        <v>132</v>
      </c>
      <c r="F7765" t="s">
        <v>22058</v>
      </c>
      <c r="G7765" t="s">
        <v>244</v>
      </c>
      <c r="H7765" t="s">
        <v>135</v>
      </c>
      <c r="I7765" t="s">
        <v>136</v>
      </c>
      <c r="J7765" t="s">
        <v>137</v>
      </c>
      <c r="K7765" t="s">
        <v>245</v>
      </c>
      <c r="L7765" t="s">
        <v>22059</v>
      </c>
      <c r="M7765" t="s">
        <v>22060</v>
      </c>
      <c r="N7765">
        <v>5.4050000000000002</v>
      </c>
      <c r="O7765">
        <v>0</v>
      </c>
      <c r="P7765">
        <v>513</v>
      </c>
      <c r="Q7765">
        <v>0</v>
      </c>
      <c r="R7765">
        <v>0</v>
      </c>
      <c r="S7765">
        <v>0</v>
      </c>
      <c r="T7765">
        <v>15</v>
      </c>
      <c r="U7765">
        <v>0</v>
      </c>
      <c r="V7765">
        <v>0</v>
      </c>
      <c r="W7765">
        <v>0</v>
      </c>
      <c r="X7765">
        <v>925.31824748200768</v>
      </c>
      <c r="Y7765">
        <v>0</v>
      </c>
      <c r="Z7765">
        <v>0</v>
      </c>
      <c r="AA7765">
        <v>0</v>
      </c>
      <c r="AB7765">
        <v>107.05286005177152</v>
      </c>
      <c r="AC7765">
        <v>0</v>
      </c>
      <c r="AD7765">
        <v>0</v>
      </c>
      <c r="AE7765">
        <v>1032.3711075337792</v>
      </c>
    </row>
    <row r="7766" spans="1:31" x14ac:dyDescent="0.25">
      <c r="A7766">
        <v>2360427</v>
      </c>
      <c r="B7766">
        <v>1</v>
      </c>
      <c r="C7766" t="s">
        <v>80</v>
      </c>
      <c r="D7766" t="s">
        <v>100</v>
      </c>
      <c r="E7766" t="s">
        <v>148</v>
      </c>
      <c r="F7766" t="s">
        <v>22061</v>
      </c>
      <c r="G7766" t="s">
        <v>160</v>
      </c>
      <c r="H7766" t="s">
        <v>151</v>
      </c>
      <c r="I7766" t="s">
        <v>136</v>
      </c>
      <c r="J7766" t="s">
        <v>137</v>
      </c>
      <c r="K7766" t="s">
        <v>138</v>
      </c>
      <c r="L7766" t="s">
        <v>22062</v>
      </c>
      <c r="M7766" t="s">
        <v>22063</v>
      </c>
      <c r="N7766">
        <v>2.1749999999999998</v>
      </c>
      <c r="O7766">
        <v>0</v>
      </c>
      <c r="P7766">
        <v>1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3.8614486136667114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3.8614486136667114</v>
      </c>
    </row>
    <row r="7767" spans="1:31" x14ac:dyDescent="0.25">
      <c r="A7767">
        <v>2360433</v>
      </c>
      <c r="B7767">
        <v>1</v>
      </c>
      <c r="C7767" t="s">
        <v>80</v>
      </c>
      <c r="D7767" t="s">
        <v>103</v>
      </c>
      <c r="E7767" t="s">
        <v>225</v>
      </c>
      <c r="F7767" t="s">
        <v>22064</v>
      </c>
      <c r="G7767" t="s">
        <v>219</v>
      </c>
      <c r="H7767" t="s">
        <v>151</v>
      </c>
      <c r="I7767" t="s">
        <v>136</v>
      </c>
      <c r="J7767" t="s">
        <v>137</v>
      </c>
      <c r="K7767" t="s">
        <v>138</v>
      </c>
      <c r="L7767" t="s">
        <v>22065</v>
      </c>
      <c r="M7767" t="s">
        <v>22066</v>
      </c>
      <c r="N7767">
        <v>3.1947222219999998</v>
      </c>
      <c r="O7767">
        <v>0</v>
      </c>
      <c r="P7767">
        <v>59</v>
      </c>
      <c r="Q7767">
        <v>0</v>
      </c>
      <c r="R7767">
        <v>3</v>
      </c>
      <c r="S7767">
        <v>0</v>
      </c>
      <c r="T7767">
        <v>7</v>
      </c>
      <c r="U7767">
        <v>0</v>
      </c>
      <c r="V7767">
        <v>0</v>
      </c>
      <c r="W7767">
        <v>0</v>
      </c>
      <c r="X7767">
        <v>30.864242551174566</v>
      </c>
      <c r="Y7767">
        <v>0</v>
      </c>
      <c r="Z7767">
        <v>14.00103307557705</v>
      </c>
      <c r="AA7767">
        <v>0</v>
      </c>
      <c r="AB7767">
        <v>6.8711602842185693</v>
      </c>
      <c r="AC7767">
        <v>0</v>
      </c>
      <c r="AD7767">
        <v>0</v>
      </c>
      <c r="AE7767">
        <v>51.736435910970187</v>
      </c>
    </row>
    <row r="7768" spans="1:31" x14ac:dyDescent="0.25">
      <c r="A7768">
        <v>2360435</v>
      </c>
      <c r="B7768">
        <v>1</v>
      </c>
      <c r="C7768" t="s">
        <v>80</v>
      </c>
      <c r="D7768" t="s">
        <v>93</v>
      </c>
      <c r="E7768" t="s">
        <v>148</v>
      </c>
      <c r="F7768" t="s">
        <v>22067</v>
      </c>
      <c r="G7768" t="s">
        <v>160</v>
      </c>
      <c r="H7768" t="s">
        <v>151</v>
      </c>
      <c r="I7768" t="s">
        <v>136</v>
      </c>
      <c r="J7768" t="s">
        <v>137</v>
      </c>
      <c r="K7768" t="s">
        <v>138</v>
      </c>
      <c r="L7768" t="s">
        <v>22068</v>
      </c>
      <c r="M7768" t="s">
        <v>22069</v>
      </c>
      <c r="N7768">
        <v>0.93638888799999997</v>
      </c>
      <c r="O7768">
        <v>0</v>
      </c>
      <c r="P7768">
        <v>1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0.10661144695338001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0.10661144695338001</v>
      </c>
    </row>
    <row r="7769" spans="1:31" x14ac:dyDescent="0.25">
      <c r="A7769">
        <v>2360442</v>
      </c>
      <c r="B7769">
        <v>1</v>
      </c>
      <c r="C7769" t="s">
        <v>80</v>
      </c>
      <c r="D7769" t="s">
        <v>107</v>
      </c>
      <c r="E7769" t="s">
        <v>132</v>
      </c>
      <c r="F7769" t="s">
        <v>22070</v>
      </c>
      <c r="G7769" t="s">
        <v>244</v>
      </c>
      <c r="H7769" t="s">
        <v>135</v>
      </c>
      <c r="I7769" t="s">
        <v>136</v>
      </c>
      <c r="J7769" t="s">
        <v>137</v>
      </c>
      <c r="K7769" t="s">
        <v>245</v>
      </c>
      <c r="L7769" t="s">
        <v>22071</v>
      </c>
      <c r="M7769" t="s">
        <v>22072</v>
      </c>
      <c r="N7769">
        <v>5.1611111110000003</v>
      </c>
      <c r="O7769">
        <v>0</v>
      </c>
      <c r="P7769">
        <v>96</v>
      </c>
      <c r="Q7769">
        <v>0</v>
      </c>
      <c r="R7769">
        <v>1</v>
      </c>
      <c r="S7769">
        <v>0</v>
      </c>
      <c r="T7769">
        <v>12</v>
      </c>
      <c r="U7769">
        <v>0</v>
      </c>
      <c r="V7769">
        <v>0</v>
      </c>
      <c r="W7769">
        <v>0</v>
      </c>
      <c r="X7769">
        <v>226.13308542273472</v>
      </c>
      <c r="Y7769">
        <v>0</v>
      </c>
      <c r="Z7769">
        <v>79.978768513242727</v>
      </c>
      <c r="AA7769">
        <v>0</v>
      </c>
      <c r="AB7769">
        <v>128.14011482748916</v>
      </c>
      <c r="AC7769">
        <v>0</v>
      </c>
      <c r="AD7769">
        <v>0</v>
      </c>
      <c r="AE7769">
        <v>434.25196876346661</v>
      </c>
    </row>
    <row r="7770" spans="1:31" x14ac:dyDescent="0.25">
      <c r="A7770">
        <v>2360452</v>
      </c>
      <c r="B7770">
        <v>1</v>
      </c>
      <c r="C7770" t="s">
        <v>81</v>
      </c>
      <c r="D7770" t="s">
        <v>118</v>
      </c>
      <c r="E7770" t="s">
        <v>154</v>
      </c>
      <c r="F7770" t="s">
        <v>22073</v>
      </c>
      <c r="G7770" t="s">
        <v>299</v>
      </c>
      <c r="H7770" t="s">
        <v>151</v>
      </c>
      <c r="I7770" t="s">
        <v>136</v>
      </c>
      <c r="J7770" t="s">
        <v>137</v>
      </c>
      <c r="K7770" t="s">
        <v>138</v>
      </c>
      <c r="L7770" t="s">
        <v>22074</v>
      </c>
      <c r="M7770" t="s">
        <v>22075</v>
      </c>
      <c r="N7770">
        <v>1.075555555</v>
      </c>
      <c r="O7770">
        <v>0</v>
      </c>
      <c r="P7770">
        <v>20</v>
      </c>
      <c r="Q7770">
        <v>0</v>
      </c>
      <c r="R7770">
        <v>9</v>
      </c>
      <c r="S7770">
        <v>0</v>
      </c>
      <c r="T7770">
        <v>0</v>
      </c>
      <c r="U7770">
        <v>0</v>
      </c>
      <c r="V7770">
        <v>1</v>
      </c>
      <c r="W7770">
        <v>0</v>
      </c>
      <c r="X7770">
        <v>14.851106855307153</v>
      </c>
      <c r="Y7770">
        <v>0</v>
      </c>
      <c r="Z7770">
        <v>17.858421403567114</v>
      </c>
      <c r="AA7770">
        <v>0</v>
      </c>
      <c r="AB7770">
        <v>0</v>
      </c>
      <c r="AC7770">
        <v>0</v>
      </c>
      <c r="AD7770">
        <v>196.2745176525159</v>
      </c>
      <c r="AE7770">
        <v>228.98404591139015</v>
      </c>
    </row>
    <row r="7771" spans="1:31" x14ac:dyDescent="0.25">
      <c r="A7771">
        <v>2360455</v>
      </c>
      <c r="B7771">
        <v>1</v>
      </c>
      <c r="C7771" t="s">
        <v>80</v>
      </c>
      <c r="D7771" t="s">
        <v>107</v>
      </c>
      <c r="E7771" t="s">
        <v>132</v>
      </c>
      <c r="F7771" t="s">
        <v>22076</v>
      </c>
      <c r="G7771" t="s">
        <v>244</v>
      </c>
      <c r="H7771" t="s">
        <v>135</v>
      </c>
      <c r="I7771" t="s">
        <v>136</v>
      </c>
      <c r="J7771" t="s">
        <v>137</v>
      </c>
      <c r="K7771" t="s">
        <v>245</v>
      </c>
      <c r="L7771" t="s">
        <v>22077</v>
      </c>
      <c r="M7771" t="s">
        <v>22078</v>
      </c>
      <c r="N7771">
        <v>4.9061111110000004</v>
      </c>
      <c r="O7771">
        <v>0</v>
      </c>
      <c r="P7771">
        <v>430</v>
      </c>
      <c r="Q7771">
        <v>0</v>
      </c>
      <c r="R7771">
        <v>0</v>
      </c>
      <c r="S7771">
        <v>0</v>
      </c>
      <c r="T7771">
        <v>13</v>
      </c>
      <c r="U7771">
        <v>0</v>
      </c>
      <c r="V7771">
        <v>0</v>
      </c>
      <c r="W7771">
        <v>0</v>
      </c>
      <c r="X7771">
        <v>629.61898300450446</v>
      </c>
      <c r="Y7771">
        <v>0</v>
      </c>
      <c r="Z7771">
        <v>0</v>
      </c>
      <c r="AA7771">
        <v>0</v>
      </c>
      <c r="AB7771">
        <v>213.66782137720645</v>
      </c>
      <c r="AC7771">
        <v>0</v>
      </c>
      <c r="AD7771">
        <v>0</v>
      </c>
      <c r="AE7771">
        <v>843.28680438171091</v>
      </c>
    </row>
    <row r="7772" spans="1:31" x14ac:dyDescent="0.25">
      <c r="A7772">
        <v>2360457</v>
      </c>
      <c r="B7772">
        <v>1</v>
      </c>
      <c r="C7772" t="s">
        <v>80</v>
      </c>
      <c r="D7772" t="s">
        <v>106</v>
      </c>
      <c r="E7772" t="s">
        <v>166</v>
      </c>
      <c r="F7772" t="s">
        <v>22079</v>
      </c>
      <c r="G7772" t="s">
        <v>168</v>
      </c>
      <c r="H7772" t="s">
        <v>135</v>
      </c>
      <c r="I7772" t="s">
        <v>136</v>
      </c>
      <c r="J7772" t="s">
        <v>137</v>
      </c>
      <c r="K7772" t="s">
        <v>138</v>
      </c>
      <c r="L7772" t="s">
        <v>22080</v>
      </c>
      <c r="M7772" t="s">
        <v>22081</v>
      </c>
      <c r="N7772">
        <v>0.395555555</v>
      </c>
      <c r="O7772">
        <v>3</v>
      </c>
      <c r="P7772">
        <v>4653</v>
      </c>
      <c r="Q7772">
        <v>299</v>
      </c>
      <c r="R7772">
        <v>712</v>
      </c>
      <c r="S7772">
        <v>74</v>
      </c>
      <c r="T7772">
        <v>933</v>
      </c>
      <c r="U7772">
        <v>2</v>
      </c>
      <c r="V7772">
        <v>0</v>
      </c>
      <c r="W7772">
        <v>0.80389686770735114</v>
      </c>
      <c r="X7772">
        <v>512.98934582209097</v>
      </c>
      <c r="Y7772">
        <v>986.93016777289392</v>
      </c>
      <c r="Z7772">
        <v>920.24841987723767</v>
      </c>
      <c r="AA7772">
        <v>162.80555853840181</v>
      </c>
      <c r="AB7772">
        <v>448.70641468775608</v>
      </c>
      <c r="AC7772">
        <v>60.359058160781913</v>
      </c>
      <c r="AD7772">
        <v>0</v>
      </c>
      <c r="AE7772">
        <v>3092.8428617268696</v>
      </c>
    </row>
    <row r="7773" spans="1:31" x14ac:dyDescent="0.25">
      <c r="A7773">
        <v>2360459</v>
      </c>
      <c r="B7773">
        <v>1</v>
      </c>
      <c r="C7773" t="s">
        <v>81</v>
      </c>
      <c r="D7773" t="s">
        <v>123</v>
      </c>
      <c r="E7773" t="s">
        <v>225</v>
      </c>
      <c r="F7773" t="s">
        <v>22082</v>
      </c>
      <c r="G7773" t="s">
        <v>219</v>
      </c>
      <c r="H7773" t="s">
        <v>151</v>
      </c>
      <c r="I7773" t="s">
        <v>136</v>
      </c>
      <c r="J7773" t="s">
        <v>137</v>
      </c>
      <c r="K7773" t="s">
        <v>138</v>
      </c>
      <c r="L7773" t="s">
        <v>22083</v>
      </c>
      <c r="M7773" t="s">
        <v>22084</v>
      </c>
      <c r="N7773">
        <v>1.1230555550000001</v>
      </c>
      <c r="O7773">
        <v>0</v>
      </c>
      <c r="P7773">
        <v>25</v>
      </c>
      <c r="Q7773">
        <v>0</v>
      </c>
      <c r="R7773">
        <v>0</v>
      </c>
      <c r="S7773">
        <v>0</v>
      </c>
      <c r="T7773">
        <v>2</v>
      </c>
      <c r="U7773">
        <v>0</v>
      </c>
      <c r="V7773">
        <v>0</v>
      </c>
      <c r="W7773">
        <v>0</v>
      </c>
      <c r="X7773">
        <v>8.8760088580390644</v>
      </c>
      <c r="Y7773">
        <v>0</v>
      </c>
      <c r="Z7773">
        <v>0</v>
      </c>
      <c r="AA7773">
        <v>0</v>
      </c>
      <c r="AB7773">
        <v>6.0795627516451933</v>
      </c>
      <c r="AC7773">
        <v>0</v>
      </c>
      <c r="AD7773">
        <v>0</v>
      </c>
      <c r="AE7773">
        <v>14.955571609684258</v>
      </c>
    </row>
    <row r="7774" spans="1:31" x14ac:dyDescent="0.25">
      <c r="A7774">
        <v>2360465</v>
      </c>
      <c r="B7774">
        <v>1</v>
      </c>
      <c r="C7774" t="s">
        <v>80</v>
      </c>
      <c r="D7774" t="s">
        <v>111</v>
      </c>
      <c r="E7774" t="s">
        <v>148</v>
      </c>
      <c r="F7774" t="s">
        <v>22085</v>
      </c>
      <c r="G7774" t="s">
        <v>181</v>
      </c>
      <c r="H7774" t="s">
        <v>151</v>
      </c>
      <c r="I7774" t="s">
        <v>136</v>
      </c>
      <c r="J7774" t="s">
        <v>3</v>
      </c>
      <c r="K7774" t="s">
        <v>138</v>
      </c>
      <c r="L7774" t="s">
        <v>22086</v>
      </c>
      <c r="M7774" t="s">
        <v>22087</v>
      </c>
      <c r="N7774">
        <v>4.3588888880000001</v>
      </c>
      <c r="O7774">
        <v>0</v>
      </c>
      <c r="P7774">
        <v>7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8.0988463422791739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8.0988463422791739</v>
      </c>
    </row>
    <row r="7775" spans="1:31" x14ac:dyDescent="0.25">
      <c r="A7775">
        <v>2360466</v>
      </c>
      <c r="B7775">
        <v>1</v>
      </c>
      <c r="C7775" t="s">
        <v>80</v>
      </c>
      <c r="D7775" t="s">
        <v>108</v>
      </c>
      <c r="E7775" t="s">
        <v>225</v>
      </c>
      <c r="F7775" t="s">
        <v>22088</v>
      </c>
      <c r="G7775" t="s">
        <v>227</v>
      </c>
      <c r="H7775" t="s">
        <v>151</v>
      </c>
      <c r="I7775" t="s">
        <v>136</v>
      </c>
      <c r="J7775" t="s">
        <v>137</v>
      </c>
      <c r="K7775" t="s">
        <v>138</v>
      </c>
      <c r="L7775" t="s">
        <v>22089</v>
      </c>
      <c r="M7775" t="s">
        <v>22090</v>
      </c>
      <c r="N7775">
        <v>2.161944444</v>
      </c>
      <c r="O7775">
        <v>0</v>
      </c>
      <c r="P7775">
        <v>11</v>
      </c>
      <c r="Q7775">
        <v>0</v>
      </c>
      <c r="R7775">
        <v>7</v>
      </c>
      <c r="S7775">
        <v>0</v>
      </c>
      <c r="T7775">
        <v>4</v>
      </c>
      <c r="U7775">
        <v>0</v>
      </c>
      <c r="V7775">
        <v>0</v>
      </c>
      <c r="W7775">
        <v>0</v>
      </c>
      <c r="X7775">
        <v>9.61991948752779</v>
      </c>
      <c r="Y7775">
        <v>0</v>
      </c>
      <c r="Z7775">
        <v>20.357722374428143</v>
      </c>
      <c r="AA7775">
        <v>0</v>
      </c>
      <c r="AB7775">
        <v>19.158726499909662</v>
      </c>
      <c r="AC7775">
        <v>0</v>
      </c>
      <c r="AD7775">
        <v>0</v>
      </c>
      <c r="AE7775">
        <v>49.136368361865593</v>
      </c>
    </row>
    <row r="7776" spans="1:31" x14ac:dyDescent="0.25">
      <c r="A7776">
        <v>2360470</v>
      </c>
      <c r="B7776">
        <v>1</v>
      </c>
      <c r="C7776" t="s">
        <v>80</v>
      </c>
      <c r="D7776" t="s">
        <v>93</v>
      </c>
      <c r="E7776" t="s">
        <v>148</v>
      </c>
      <c r="F7776" t="s">
        <v>22091</v>
      </c>
      <c r="G7776" t="s">
        <v>150</v>
      </c>
      <c r="H7776" t="s">
        <v>151</v>
      </c>
      <c r="I7776" t="s">
        <v>136</v>
      </c>
      <c r="J7776" t="s">
        <v>137</v>
      </c>
      <c r="K7776" t="s">
        <v>138</v>
      </c>
      <c r="L7776" t="s">
        <v>22092</v>
      </c>
      <c r="M7776" t="s">
        <v>22093</v>
      </c>
      <c r="N7776">
        <v>2.7711111110000002</v>
      </c>
      <c r="O7776">
        <v>0</v>
      </c>
      <c r="P7776">
        <v>1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1.391807069744627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1.391807069744627</v>
      </c>
    </row>
    <row r="7777" spans="1:31" x14ac:dyDescent="0.25">
      <c r="A7777">
        <v>2360475</v>
      </c>
      <c r="B7777">
        <v>1</v>
      </c>
      <c r="C7777" t="s">
        <v>81</v>
      </c>
      <c r="D7777" t="s">
        <v>112</v>
      </c>
      <c r="E7777" t="s">
        <v>148</v>
      </c>
      <c r="F7777" t="s">
        <v>22094</v>
      </c>
      <c r="G7777" t="s">
        <v>160</v>
      </c>
      <c r="H7777" t="s">
        <v>151</v>
      </c>
      <c r="I7777" t="s">
        <v>136</v>
      </c>
      <c r="J7777" t="s">
        <v>137</v>
      </c>
      <c r="K7777" t="s">
        <v>138</v>
      </c>
      <c r="L7777" t="s">
        <v>22095</v>
      </c>
      <c r="M7777" t="s">
        <v>22096</v>
      </c>
      <c r="N7777">
        <v>1.881388888</v>
      </c>
      <c r="O7777">
        <v>0</v>
      </c>
      <c r="P7777">
        <v>1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9.5830029728825011E-2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9.5830029728825011E-2</v>
      </c>
    </row>
    <row r="7778" spans="1:31" x14ac:dyDescent="0.25">
      <c r="A7778">
        <v>2360482</v>
      </c>
      <c r="B7778">
        <v>1</v>
      </c>
      <c r="C7778" t="s">
        <v>81</v>
      </c>
      <c r="D7778" t="s">
        <v>128</v>
      </c>
      <c r="E7778" t="s">
        <v>166</v>
      </c>
      <c r="F7778" t="s">
        <v>22097</v>
      </c>
      <c r="G7778" t="s">
        <v>168</v>
      </c>
      <c r="H7778" t="s">
        <v>135</v>
      </c>
      <c r="I7778" t="s">
        <v>136</v>
      </c>
      <c r="J7778" t="s">
        <v>137</v>
      </c>
      <c r="K7778" t="s">
        <v>138</v>
      </c>
      <c r="L7778" t="s">
        <v>22098</v>
      </c>
      <c r="M7778" t="s">
        <v>22099</v>
      </c>
      <c r="N7778">
        <v>0.94722222199999995</v>
      </c>
      <c r="O7778">
        <v>0</v>
      </c>
      <c r="P7778">
        <v>0</v>
      </c>
      <c r="Q7778">
        <v>0</v>
      </c>
      <c r="R7778">
        <v>0</v>
      </c>
      <c r="S7778">
        <v>9</v>
      </c>
      <c r="T7778">
        <v>0</v>
      </c>
      <c r="U7778">
        <v>9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119.08487467822445</v>
      </c>
      <c r="AB7778">
        <v>0</v>
      </c>
      <c r="AC7778">
        <v>839.90249467281251</v>
      </c>
      <c r="AD7778">
        <v>0</v>
      </c>
      <c r="AE7778">
        <v>958.98736935103693</v>
      </c>
    </row>
    <row r="7779" spans="1:31" x14ac:dyDescent="0.25">
      <c r="A7779">
        <v>2360487</v>
      </c>
      <c r="B7779">
        <v>1</v>
      </c>
      <c r="C7779" t="s">
        <v>81</v>
      </c>
      <c r="D7779" t="s">
        <v>123</v>
      </c>
      <c r="E7779" t="s">
        <v>225</v>
      </c>
      <c r="F7779" t="s">
        <v>22100</v>
      </c>
      <c r="G7779" t="s">
        <v>219</v>
      </c>
      <c r="H7779" t="s">
        <v>151</v>
      </c>
      <c r="I7779" t="s">
        <v>136</v>
      </c>
      <c r="J7779" t="s">
        <v>137</v>
      </c>
      <c r="K7779" t="s">
        <v>138</v>
      </c>
      <c r="L7779" t="s">
        <v>22101</v>
      </c>
      <c r="M7779" t="s">
        <v>22102</v>
      </c>
      <c r="N7779">
        <v>2.5480555549999999</v>
      </c>
      <c r="O7779">
        <v>0</v>
      </c>
      <c r="P7779">
        <v>470</v>
      </c>
      <c r="Q7779">
        <v>0</v>
      </c>
      <c r="R7779">
        <v>0</v>
      </c>
      <c r="S7779">
        <v>0</v>
      </c>
      <c r="T7779">
        <v>65</v>
      </c>
      <c r="U7779">
        <v>0</v>
      </c>
      <c r="V7779">
        <v>0</v>
      </c>
      <c r="W7779">
        <v>0</v>
      </c>
      <c r="X7779">
        <v>333.45923804870193</v>
      </c>
      <c r="Y7779">
        <v>0</v>
      </c>
      <c r="Z7779">
        <v>0</v>
      </c>
      <c r="AA7779">
        <v>0</v>
      </c>
      <c r="AB7779">
        <v>323.73426250669417</v>
      </c>
      <c r="AC7779">
        <v>0</v>
      </c>
      <c r="AD7779">
        <v>0</v>
      </c>
      <c r="AE7779">
        <v>657.1935005553961</v>
      </c>
    </row>
    <row r="7780" spans="1:31" x14ac:dyDescent="0.25">
      <c r="A7780">
        <v>2360488</v>
      </c>
      <c r="B7780">
        <v>1</v>
      </c>
      <c r="C7780" t="s">
        <v>81</v>
      </c>
      <c r="D7780" t="s">
        <v>123</v>
      </c>
      <c r="E7780" t="s">
        <v>225</v>
      </c>
      <c r="F7780" t="s">
        <v>22103</v>
      </c>
      <c r="G7780" t="s">
        <v>464</v>
      </c>
      <c r="H7780" t="s">
        <v>151</v>
      </c>
      <c r="I7780" t="s">
        <v>136</v>
      </c>
      <c r="J7780" t="s">
        <v>137</v>
      </c>
      <c r="K7780" t="s">
        <v>138</v>
      </c>
      <c r="L7780" t="s">
        <v>22104</v>
      </c>
      <c r="M7780" t="s">
        <v>22105</v>
      </c>
      <c r="N7780">
        <v>6.5669444439999998</v>
      </c>
      <c r="O7780">
        <v>0</v>
      </c>
      <c r="P7780">
        <v>491</v>
      </c>
      <c r="Q7780">
        <v>0</v>
      </c>
      <c r="R7780">
        <v>0</v>
      </c>
      <c r="S7780">
        <v>0</v>
      </c>
      <c r="T7780">
        <v>32</v>
      </c>
      <c r="U7780">
        <v>0</v>
      </c>
      <c r="V7780">
        <v>0</v>
      </c>
      <c r="W7780">
        <v>0</v>
      </c>
      <c r="X7780">
        <v>942.43825555409614</v>
      </c>
      <c r="Y7780">
        <v>0</v>
      </c>
      <c r="Z7780">
        <v>0</v>
      </c>
      <c r="AA7780">
        <v>0</v>
      </c>
      <c r="AB7780">
        <v>170.15169257713407</v>
      </c>
      <c r="AC7780">
        <v>0</v>
      </c>
      <c r="AD7780">
        <v>0</v>
      </c>
      <c r="AE7780">
        <v>1112.5899481312301</v>
      </c>
    </row>
    <row r="7781" spans="1:31" x14ac:dyDescent="0.25">
      <c r="A7781">
        <v>2360490</v>
      </c>
      <c r="B7781">
        <v>1</v>
      </c>
      <c r="C7781" t="s">
        <v>81</v>
      </c>
      <c r="D7781" t="s">
        <v>128</v>
      </c>
      <c r="E7781" t="s">
        <v>171</v>
      </c>
      <c r="F7781" t="s">
        <v>1882</v>
      </c>
      <c r="G7781" t="s">
        <v>168</v>
      </c>
      <c r="H7781" t="s">
        <v>135</v>
      </c>
      <c r="I7781" t="s">
        <v>136</v>
      </c>
      <c r="J7781" t="s">
        <v>137</v>
      </c>
      <c r="K7781" t="s">
        <v>138</v>
      </c>
      <c r="L7781" t="s">
        <v>22106</v>
      </c>
      <c r="M7781" t="s">
        <v>22107</v>
      </c>
      <c r="N7781">
        <v>2.1977777770000002</v>
      </c>
      <c r="O7781">
        <v>7</v>
      </c>
      <c r="P7781">
        <v>1325</v>
      </c>
      <c r="Q7781">
        <v>25</v>
      </c>
      <c r="R7781">
        <v>19</v>
      </c>
      <c r="S7781">
        <v>22</v>
      </c>
      <c r="T7781">
        <v>113</v>
      </c>
      <c r="U7781">
        <v>1</v>
      </c>
      <c r="V7781">
        <v>0</v>
      </c>
      <c r="W7781">
        <v>7.6054639017585517</v>
      </c>
      <c r="X7781">
        <v>503.68764180633639</v>
      </c>
      <c r="Y7781">
        <v>503.1887183974697</v>
      </c>
      <c r="Z7781">
        <v>53.781060862490975</v>
      </c>
      <c r="AA7781">
        <v>333.92041550214935</v>
      </c>
      <c r="AB7781">
        <v>200.12243054374841</v>
      </c>
      <c r="AC7781">
        <v>326.86719938285648</v>
      </c>
      <c r="AD7781">
        <v>0</v>
      </c>
      <c r="AE7781">
        <v>1929.1729303968095</v>
      </c>
    </row>
    <row r="7782" spans="1:31" x14ac:dyDescent="0.25">
      <c r="A7782">
        <v>2360491</v>
      </c>
      <c r="B7782">
        <v>1</v>
      </c>
      <c r="C7782" t="s">
        <v>81</v>
      </c>
      <c r="D7782" t="s">
        <v>128</v>
      </c>
      <c r="E7782" t="s">
        <v>166</v>
      </c>
      <c r="F7782" t="s">
        <v>22108</v>
      </c>
      <c r="G7782" t="s">
        <v>168</v>
      </c>
      <c r="H7782" t="s">
        <v>135</v>
      </c>
      <c r="I7782" t="s">
        <v>136</v>
      </c>
      <c r="J7782" t="s">
        <v>137</v>
      </c>
      <c r="K7782" t="s">
        <v>138</v>
      </c>
      <c r="L7782" t="s">
        <v>22109</v>
      </c>
      <c r="M7782" t="s">
        <v>22110</v>
      </c>
      <c r="N7782">
        <v>0.84777777700000001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1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37.556969781169911</v>
      </c>
      <c r="AD7782">
        <v>0</v>
      </c>
      <c r="AE7782">
        <v>37.556969781169911</v>
      </c>
    </row>
    <row r="7783" spans="1:31" x14ac:dyDescent="0.25">
      <c r="A7783">
        <v>2360492</v>
      </c>
      <c r="B7783">
        <v>1</v>
      </c>
      <c r="C7783" t="s">
        <v>80</v>
      </c>
      <c r="D7783" t="s">
        <v>90</v>
      </c>
      <c r="E7783" t="s">
        <v>148</v>
      </c>
      <c r="F7783" t="s">
        <v>22111</v>
      </c>
      <c r="G7783" t="s">
        <v>160</v>
      </c>
      <c r="H7783" t="s">
        <v>151</v>
      </c>
      <c r="I7783" t="s">
        <v>136</v>
      </c>
      <c r="J7783" t="s">
        <v>137</v>
      </c>
      <c r="K7783" t="s">
        <v>138</v>
      </c>
      <c r="L7783" t="s">
        <v>22112</v>
      </c>
      <c r="M7783" t="s">
        <v>22113</v>
      </c>
      <c r="N7783">
        <v>2.133611111</v>
      </c>
      <c r="O7783">
        <v>0</v>
      </c>
      <c r="P7783">
        <v>4</v>
      </c>
      <c r="Q7783">
        <v>0</v>
      </c>
      <c r="R7783">
        <v>0</v>
      </c>
      <c r="S7783">
        <v>0</v>
      </c>
      <c r="T7783">
        <v>1</v>
      </c>
      <c r="U7783">
        <v>0</v>
      </c>
      <c r="V7783">
        <v>0</v>
      </c>
      <c r="W7783">
        <v>0</v>
      </c>
      <c r="X7783">
        <v>2.0054579311229466</v>
      </c>
      <c r="Y7783">
        <v>0</v>
      </c>
      <c r="Z7783">
        <v>0</v>
      </c>
      <c r="AA7783">
        <v>0</v>
      </c>
      <c r="AB7783">
        <v>1.2881477236587384</v>
      </c>
      <c r="AC7783">
        <v>0</v>
      </c>
      <c r="AD7783">
        <v>0</v>
      </c>
      <c r="AE7783">
        <v>3.2936056547816852</v>
      </c>
    </row>
    <row r="7784" spans="1:31" x14ac:dyDescent="0.25">
      <c r="A7784">
        <v>2360493</v>
      </c>
      <c r="B7784">
        <v>1</v>
      </c>
      <c r="C7784" t="s">
        <v>80</v>
      </c>
      <c r="D7784" t="s">
        <v>92</v>
      </c>
      <c r="E7784" t="s">
        <v>148</v>
      </c>
      <c r="F7784" t="s">
        <v>22114</v>
      </c>
      <c r="G7784" t="s">
        <v>160</v>
      </c>
      <c r="H7784" t="s">
        <v>151</v>
      </c>
      <c r="I7784" t="s">
        <v>136</v>
      </c>
      <c r="J7784" t="s">
        <v>137</v>
      </c>
      <c r="K7784" t="s">
        <v>138</v>
      </c>
      <c r="L7784" t="s">
        <v>22115</v>
      </c>
      <c r="M7784" t="s">
        <v>22116</v>
      </c>
      <c r="N7784">
        <v>1.652222222</v>
      </c>
      <c r="O7784">
        <v>0</v>
      </c>
      <c r="P7784">
        <v>1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0.59278429506770003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0.59278429506770003</v>
      </c>
    </row>
    <row r="7785" spans="1:31" x14ac:dyDescent="0.25">
      <c r="A7785">
        <v>2360494</v>
      </c>
      <c r="B7785">
        <v>1</v>
      </c>
      <c r="C7785" t="s">
        <v>80</v>
      </c>
      <c r="D7785" t="s">
        <v>93</v>
      </c>
      <c r="E7785" t="s">
        <v>148</v>
      </c>
      <c r="F7785" t="s">
        <v>22117</v>
      </c>
      <c r="G7785" t="s">
        <v>160</v>
      </c>
      <c r="H7785" t="s">
        <v>151</v>
      </c>
      <c r="I7785" t="s">
        <v>136</v>
      </c>
      <c r="J7785" t="s">
        <v>137</v>
      </c>
      <c r="K7785" t="s">
        <v>138</v>
      </c>
      <c r="L7785" t="s">
        <v>22118</v>
      </c>
      <c r="M7785" t="s">
        <v>22119</v>
      </c>
      <c r="N7785">
        <v>3.747222222</v>
      </c>
      <c r="O7785">
        <v>0</v>
      </c>
      <c r="P7785">
        <v>1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1.6851557422447223E-2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1.6851557422447223E-2</v>
      </c>
    </row>
    <row r="7786" spans="1:31" x14ac:dyDescent="0.25">
      <c r="A7786">
        <v>2360496</v>
      </c>
      <c r="B7786">
        <v>1</v>
      </c>
      <c r="C7786" t="s">
        <v>80</v>
      </c>
      <c r="D7786" t="s">
        <v>102</v>
      </c>
      <c r="E7786" t="s">
        <v>225</v>
      </c>
      <c r="F7786" t="s">
        <v>22120</v>
      </c>
      <c r="G7786" t="s">
        <v>219</v>
      </c>
      <c r="H7786" t="s">
        <v>151</v>
      </c>
      <c r="I7786" t="s">
        <v>136</v>
      </c>
      <c r="J7786" t="s">
        <v>137</v>
      </c>
      <c r="K7786" t="s">
        <v>138</v>
      </c>
      <c r="L7786" t="s">
        <v>22121</v>
      </c>
      <c r="M7786" t="s">
        <v>22122</v>
      </c>
      <c r="N7786">
        <v>1.9550000000000001</v>
      </c>
      <c r="O7786">
        <v>0</v>
      </c>
      <c r="P7786">
        <v>13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1.7308548661412404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1.7308548661412404</v>
      </c>
    </row>
    <row r="7787" spans="1:31" x14ac:dyDescent="0.25">
      <c r="A7787">
        <v>2360499</v>
      </c>
      <c r="B7787">
        <v>1</v>
      </c>
      <c r="C7787" t="s">
        <v>81</v>
      </c>
      <c r="D7787" t="s">
        <v>128</v>
      </c>
      <c r="E7787" t="s">
        <v>148</v>
      </c>
      <c r="F7787" t="s">
        <v>22123</v>
      </c>
      <c r="G7787" t="s">
        <v>160</v>
      </c>
      <c r="H7787" t="s">
        <v>151</v>
      </c>
      <c r="I7787" t="s">
        <v>136</v>
      </c>
      <c r="J7787" t="s">
        <v>137</v>
      </c>
      <c r="K7787" t="s">
        <v>138</v>
      </c>
      <c r="L7787" t="s">
        <v>22124</v>
      </c>
      <c r="M7787" t="s">
        <v>22125</v>
      </c>
      <c r="N7787">
        <v>1.2975000000000001</v>
      </c>
      <c r="O7787">
        <v>0</v>
      </c>
      <c r="P7787">
        <v>22</v>
      </c>
      <c r="Q7787">
        <v>0</v>
      </c>
      <c r="R7787">
        <v>0</v>
      </c>
      <c r="S7787">
        <v>0</v>
      </c>
      <c r="T7787">
        <v>2</v>
      </c>
      <c r="U7787">
        <v>0</v>
      </c>
      <c r="V7787">
        <v>0</v>
      </c>
      <c r="W7787">
        <v>0</v>
      </c>
      <c r="X7787">
        <v>11.70484741477299</v>
      </c>
      <c r="Y7787">
        <v>0</v>
      </c>
      <c r="Z7787">
        <v>0</v>
      </c>
      <c r="AA7787">
        <v>0</v>
      </c>
      <c r="AB7787">
        <v>10.17156966640272</v>
      </c>
      <c r="AC7787">
        <v>0</v>
      </c>
      <c r="AD7787">
        <v>0</v>
      </c>
      <c r="AE7787">
        <v>21.87641708117571</v>
      </c>
    </row>
    <row r="7788" spans="1:31" x14ac:dyDescent="0.25">
      <c r="A7788">
        <v>2360501</v>
      </c>
      <c r="B7788">
        <v>1</v>
      </c>
      <c r="C7788" t="s">
        <v>81</v>
      </c>
      <c r="D7788" t="s">
        <v>112</v>
      </c>
      <c r="E7788" t="s">
        <v>132</v>
      </c>
      <c r="F7788" t="s">
        <v>16511</v>
      </c>
      <c r="G7788" t="s">
        <v>134</v>
      </c>
      <c r="H7788" t="s">
        <v>135</v>
      </c>
      <c r="I7788" t="s">
        <v>136</v>
      </c>
      <c r="J7788" t="s">
        <v>137</v>
      </c>
      <c r="K7788" t="s">
        <v>138</v>
      </c>
      <c r="L7788" t="s">
        <v>22126</v>
      </c>
      <c r="M7788" t="s">
        <v>22127</v>
      </c>
      <c r="N7788">
        <v>0.93944444400000005</v>
      </c>
      <c r="O7788">
        <v>0</v>
      </c>
      <c r="P7788">
        <v>32</v>
      </c>
      <c r="Q7788">
        <v>23</v>
      </c>
      <c r="R7788">
        <v>7</v>
      </c>
      <c r="S7788">
        <v>3</v>
      </c>
      <c r="T7788">
        <v>3</v>
      </c>
      <c r="U7788">
        <v>1</v>
      </c>
      <c r="V7788">
        <v>0</v>
      </c>
      <c r="W7788">
        <v>0</v>
      </c>
      <c r="X7788">
        <v>4.7627390830460481</v>
      </c>
      <c r="Y7788">
        <v>69.19498679688121</v>
      </c>
      <c r="Z7788">
        <v>14.069214599494856</v>
      </c>
      <c r="AA7788">
        <v>21.264580307020672</v>
      </c>
      <c r="AB7788">
        <v>7.5201921068624582</v>
      </c>
      <c r="AC7788">
        <v>144.90107098771938</v>
      </c>
      <c r="AD7788">
        <v>0</v>
      </c>
      <c r="AE7788">
        <v>261.71278388102462</v>
      </c>
    </row>
    <row r="7789" spans="1:31" x14ac:dyDescent="0.25">
      <c r="A7789">
        <v>2360503</v>
      </c>
      <c r="B7789">
        <v>1</v>
      </c>
      <c r="C7789" t="s">
        <v>80</v>
      </c>
      <c r="D7789" t="s">
        <v>103</v>
      </c>
      <c r="E7789" t="s">
        <v>171</v>
      </c>
      <c r="F7789" t="s">
        <v>22128</v>
      </c>
      <c r="G7789" t="s">
        <v>168</v>
      </c>
      <c r="H7789" t="s">
        <v>135</v>
      </c>
      <c r="I7789" t="s">
        <v>136</v>
      </c>
      <c r="J7789" t="s">
        <v>137</v>
      </c>
      <c r="K7789" t="s">
        <v>138</v>
      </c>
      <c r="L7789" t="s">
        <v>22129</v>
      </c>
      <c r="M7789" t="s">
        <v>22130</v>
      </c>
      <c r="N7789">
        <v>1.1730555549999999</v>
      </c>
      <c r="O7789">
        <v>0</v>
      </c>
      <c r="P7789">
        <v>0</v>
      </c>
      <c r="Q7789">
        <v>0</v>
      </c>
      <c r="R7789">
        <v>0</v>
      </c>
      <c r="S7789">
        <v>2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7.2130595944893203</v>
      </c>
      <c r="AB7789">
        <v>0</v>
      </c>
      <c r="AC7789">
        <v>0</v>
      </c>
      <c r="AD7789">
        <v>0</v>
      </c>
      <c r="AE7789">
        <v>7.2130595944893203</v>
      </c>
    </row>
    <row r="7790" spans="1:31" x14ac:dyDescent="0.25">
      <c r="A7790">
        <v>2360508</v>
      </c>
      <c r="B7790">
        <v>1</v>
      </c>
      <c r="C7790" t="s">
        <v>80</v>
      </c>
      <c r="D7790" t="s">
        <v>106</v>
      </c>
      <c r="E7790" t="s">
        <v>225</v>
      </c>
      <c r="F7790" t="s">
        <v>15697</v>
      </c>
      <c r="G7790" t="s">
        <v>219</v>
      </c>
      <c r="H7790" t="s">
        <v>151</v>
      </c>
      <c r="I7790" t="s">
        <v>136</v>
      </c>
      <c r="J7790" t="s">
        <v>137</v>
      </c>
      <c r="K7790" t="s">
        <v>138</v>
      </c>
      <c r="L7790" t="s">
        <v>22131</v>
      </c>
      <c r="M7790" t="s">
        <v>22132</v>
      </c>
      <c r="N7790">
        <v>0.71416666600000001</v>
      </c>
      <c r="O7790">
        <v>0</v>
      </c>
      <c r="P7790">
        <v>0</v>
      </c>
      <c r="Q7790">
        <v>0</v>
      </c>
      <c r="R7790">
        <v>1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2.0457400187089165</v>
      </c>
      <c r="AA7790">
        <v>0</v>
      </c>
      <c r="AB7790">
        <v>0</v>
      </c>
      <c r="AC7790">
        <v>0</v>
      </c>
      <c r="AD7790">
        <v>0</v>
      </c>
      <c r="AE7790">
        <v>2.0457400187089165</v>
      </c>
    </row>
    <row r="7791" spans="1:31" x14ac:dyDescent="0.25">
      <c r="A7791">
        <v>2360509</v>
      </c>
      <c r="B7791">
        <v>1</v>
      </c>
      <c r="C7791" t="s">
        <v>80</v>
      </c>
      <c r="D7791" t="s">
        <v>100</v>
      </c>
      <c r="E7791" t="s">
        <v>148</v>
      </c>
      <c r="F7791" t="s">
        <v>22133</v>
      </c>
      <c r="G7791" t="s">
        <v>160</v>
      </c>
      <c r="H7791" t="s">
        <v>151</v>
      </c>
      <c r="I7791" t="s">
        <v>136</v>
      </c>
      <c r="J7791" t="s">
        <v>137</v>
      </c>
      <c r="K7791" t="s">
        <v>138</v>
      </c>
      <c r="L7791" t="s">
        <v>22134</v>
      </c>
      <c r="M7791" t="s">
        <v>22135</v>
      </c>
      <c r="N7791">
        <v>2.483055555</v>
      </c>
      <c r="O7791">
        <v>0</v>
      </c>
      <c r="P7791">
        <v>0</v>
      </c>
      <c r="Q7791">
        <v>0</v>
      </c>
      <c r="R7791">
        <v>1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4.8254442862288052</v>
      </c>
      <c r="AA7791">
        <v>0</v>
      </c>
      <c r="AB7791">
        <v>0</v>
      </c>
      <c r="AC7791">
        <v>0</v>
      </c>
      <c r="AD7791">
        <v>0</v>
      </c>
      <c r="AE7791">
        <v>4.8254442862288052</v>
      </c>
    </row>
    <row r="7792" spans="1:31" x14ac:dyDescent="0.25">
      <c r="A7792">
        <v>2360511</v>
      </c>
      <c r="B7792">
        <v>1</v>
      </c>
      <c r="C7792" t="s">
        <v>80</v>
      </c>
      <c r="D7792" t="s">
        <v>96</v>
      </c>
      <c r="E7792" t="s">
        <v>175</v>
      </c>
      <c r="F7792" t="s">
        <v>22136</v>
      </c>
      <c r="G7792" t="s">
        <v>219</v>
      </c>
      <c r="H7792" t="s">
        <v>151</v>
      </c>
      <c r="I7792" t="s">
        <v>136</v>
      </c>
      <c r="J7792" t="s">
        <v>137</v>
      </c>
      <c r="K7792" t="s">
        <v>138</v>
      </c>
      <c r="L7792" t="s">
        <v>22137</v>
      </c>
      <c r="M7792" t="s">
        <v>22138</v>
      </c>
      <c r="N7792">
        <v>1.8022222219999999</v>
      </c>
      <c r="O7792">
        <v>0</v>
      </c>
      <c r="P7792">
        <v>46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93.119516016566678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93.119516016566678</v>
      </c>
    </row>
    <row r="7793" spans="1:31" x14ac:dyDescent="0.25">
      <c r="A7793">
        <v>2360514</v>
      </c>
      <c r="B7793">
        <v>1</v>
      </c>
      <c r="C7793" t="s">
        <v>80</v>
      </c>
      <c r="D7793" t="s">
        <v>93</v>
      </c>
      <c r="E7793" t="s">
        <v>166</v>
      </c>
      <c r="F7793" t="s">
        <v>22139</v>
      </c>
      <c r="G7793" t="s">
        <v>168</v>
      </c>
      <c r="H7793" t="s">
        <v>135</v>
      </c>
      <c r="I7793" t="s">
        <v>136</v>
      </c>
      <c r="J7793" t="s">
        <v>137</v>
      </c>
      <c r="K7793" t="s">
        <v>138</v>
      </c>
      <c r="L7793" t="s">
        <v>22140</v>
      </c>
      <c r="M7793" t="s">
        <v>22141</v>
      </c>
      <c r="N7793">
        <v>0.38055555499999999</v>
      </c>
      <c r="O7793">
        <v>0</v>
      </c>
      <c r="P7793">
        <v>896</v>
      </c>
      <c r="Q7793">
        <v>1</v>
      </c>
      <c r="R7793">
        <v>204</v>
      </c>
      <c r="S7793">
        <v>1</v>
      </c>
      <c r="T7793">
        <v>213</v>
      </c>
      <c r="U7793">
        <v>0</v>
      </c>
      <c r="V7793">
        <v>0</v>
      </c>
      <c r="W7793">
        <v>0</v>
      </c>
      <c r="X7793">
        <v>107.8527831970666</v>
      </c>
      <c r="Y7793">
        <v>16.061895207962454</v>
      </c>
      <c r="Z7793">
        <v>56.740915688227901</v>
      </c>
      <c r="AA7793">
        <v>0.92635168407913882</v>
      </c>
      <c r="AB7793">
        <v>104.00109798473363</v>
      </c>
      <c r="AC7793">
        <v>0</v>
      </c>
      <c r="AD7793">
        <v>0</v>
      </c>
      <c r="AE7793">
        <v>285.58304376206974</v>
      </c>
    </row>
    <row r="7794" spans="1:31" x14ac:dyDescent="0.25">
      <c r="A7794">
        <v>2360516</v>
      </c>
      <c r="B7794">
        <v>1</v>
      </c>
      <c r="C7794" t="s">
        <v>81</v>
      </c>
      <c r="D7794" t="s">
        <v>119</v>
      </c>
      <c r="E7794" t="s">
        <v>148</v>
      </c>
      <c r="F7794" t="s">
        <v>22142</v>
      </c>
      <c r="G7794" t="s">
        <v>160</v>
      </c>
      <c r="H7794" t="s">
        <v>151</v>
      </c>
      <c r="I7794" t="s">
        <v>136</v>
      </c>
      <c r="J7794" t="s">
        <v>137</v>
      </c>
      <c r="K7794" t="s">
        <v>138</v>
      </c>
      <c r="L7794" t="s">
        <v>22143</v>
      </c>
      <c r="M7794" t="s">
        <v>22144</v>
      </c>
      <c r="N7794">
        <v>2.3647222220000002</v>
      </c>
      <c r="O7794">
        <v>0</v>
      </c>
      <c r="P7794">
        <v>1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0.53390065276309362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0.53390065276309362</v>
      </c>
    </row>
    <row r="7795" spans="1:31" x14ac:dyDescent="0.25">
      <c r="A7795">
        <v>2360518</v>
      </c>
      <c r="B7795">
        <v>1</v>
      </c>
      <c r="C7795" t="s">
        <v>81</v>
      </c>
      <c r="D7795" t="s">
        <v>128</v>
      </c>
      <c r="E7795" t="s">
        <v>132</v>
      </c>
      <c r="F7795" t="s">
        <v>5635</v>
      </c>
      <c r="G7795" t="s">
        <v>168</v>
      </c>
      <c r="H7795" t="s">
        <v>135</v>
      </c>
      <c r="I7795" t="s">
        <v>136</v>
      </c>
      <c r="J7795" t="s">
        <v>137</v>
      </c>
      <c r="K7795" t="s">
        <v>138</v>
      </c>
      <c r="L7795" t="s">
        <v>22145</v>
      </c>
      <c r="M7795" t="s">
        <v>22146</v>
      </c>
      <c r="N7795">
        <v>1.560277777</v>
      </c>
      <c r="O7795">
        <v>0</v>
      </c>
      <c r="P7795">
        <v>111</v>
      </c>
      <c r="Q7795">
        <v>0</v>
      </c>
      <c r="R7795">
        <v>22</v>
      </c>
      <c r="S7795">
        <v>0</v>
      </c>
      <c r="T7795">
        <v>15</v>
      </c>
      <c r="U7795">
        <v>0</v>
      </c>
      <c r="V7795">
        <v>0</v>
      </c>
      <c r="W7795">
        <v>0</v>
      </c>
      <c r="X7795">
        <v>50.515866248893367</v>
      </c>
      <c r="Y7795">
        <v>0</v>
      </c>
      <c r="Z7795">
        <v>58.086787437774653</v>
      </c>
      <c r="AA7795">
        <v>0</v>
      </c>
      <c r="AB7795">
        <v>32.776316131326219</v>
      </c>
      <c r="AC7795">
        <v>0</v>
      </c>
      <c r="AD7795">
        <v>0</v>
      </c>
      <c r="AE7795">
        <v>141.37896981799423</v>
      </c>
    </row>
    <row r="7796" spans="1:31" x14ac:dyDescent="0.25">
      <c r="A7796">
        <v>2360519</v>
      </c>
      <c r="B7796">
        <v>1</v>
      </c>
      <c r="C7796" t="s">
        <v>81</v>
      </c>
      <c r="D7796" t="s">
        <v>119</v>
      </c>
      <c r="E7796" t="s">
        <v>148</v>
      </c>
      <c r="F7796" t="s">
        <v>22147</v>
      </c>
      <c r="G7796" t="s">
        <v>160</v>
      </c>
      <c r="H7796" t="s">
        <v>151</v>
      </c>
      <c r="I7796" t="s">
        <v>136</v>
      </c>
      <c r="J7796" t="s">
        <v>137</v>
      </c>
      <c r="K7796" t="s">
        <v>138</v>
      </c>
      <c r="L7796" t="s">
        <v>22148</v>
      </c>
      <c r="M7796" t="s">
        <v>22149</v>
      </c>
      <c r="N7796">
        <v>4.0049999999999999</v>
      </c>
      <c r="O7796">
        <v>0</v>
      </c>
      <c r="P7796">
        <v>1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0.22456450889877277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0.22456450889877277</v>
      </c>
    </row>
    <row r="7797" spans="1:31" x14ac:dyDescent="0.25">
      <c r="A7797">
        <v>2360521</v>
      </c>
      <c r="B7797">
        <v>1</v>
      </c>
      <c r="C7797" t="s">
        <v>80</v>
      </c>
      <c r="D7797" t="s">
        <v>83</v>
      </c>
      <c r="E7797" t="s">
        <v>148</v>
      </c>
      <c r="F7797" t="s">
        <v>22150</v>
      </c>
      <c r="G7797" t="s">
        <v>150</v>
      </c>
      <c r="H7797" t="s">
        <v>151</v>
      </c>
      <c r="I7797" t="s">
        <v>136</v>
      </c>
      <c r="J7797" t="s">
        <v>137</v>
      </c>
      <c r="K7797" t="s">
        <v>138</v>
      </c>
      <c r="L7797" t="s">
        <v>22151</v>
      </c>
      <c r="M7797" t="s">
        <v>22152</v>
      </c>
      <c r="N7797">
        <v>0.70583333299999995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4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8.3156750040752883</v>
      </c>
      <c r="AC7797">
        <v>0</v>
      </c>
      <c r="AD7797">
        <v>0</v>
      </c>
      <c r="AE7797">
        <v>8.3156750040752883</v>
      </c>
    </row>
    <row r="7798" spans="1:31" x14ac:dyDescent="0.25">
      <c r="A7798">
        <v>2360523</v>
      </c>
      <c r="B7798">
        <v>1</v>
      </c>
      <c r="C7798" t="s">
        <v>81</v>
      </c>
      <c r="D7798" t="s">
        <v>123</v>
      </c>
      <c r="E7798" t="s">
        <v>225</v>
      </c>
      <c r="F7798" t="s">
        <v>8877</v>
      </c>
      <c r="G7798" t="s">
        <v>181</v>
      </c>
      <c r="H7798" t="s">
        <v>151</v>
      </c>
      <c r="I7798" t="s">
        <v>136</v>
      </c>
      <c r="J7798" t="s">
        <v>3</v>
      </c>
      <c r="K7798" t="s">
        <v>138</v>
      </c>
      <c r="L7798" t="s">
        <v>22153</v>
      </c>
      <c r="M7798" t="s">
        <v>22154</v>
      </c>
      <c r="N7798">
        <v>3.119444444</v>
      </c>
      <c r="O7798">
        <v>0</v>
      </c>
      <c r="P7798">
        <v>54</v>
      </c>
      <c r="Q7798">
        <v>0</v>
      </c>
      <c r="R7798">
        <v>0</v>
      </c>
      <c r="S7798">
        <v>0</v>
      </c>
      <c r="T7798">
        <v>6</v>
      </c>
      <c r="U7798">
        <v>0</v>
      </c>
      <c r="V7798">
        <v>0</v>
      </c>
      <c r="W7798">
        <v>0</v>
      </c>
      <c r="X7798">
        <v>49.675437962156892</v>
      </c>
      <c r="Y7798">
        <v>0</v>
      </c>
      <c r="Z7798">
        <v>0</v>
      </c>
      <c r="AA7798">
        <v>0</v>
      </c>
      <c r="AB7798">
        <v>32.16992702429642</v>
      </c>
      <c r="AC7798">
        <v>0</v>
      </c>
      <c r="AD7798">
        <v>0</v>
      </c>
      <c r="AE7798">
        <v>81.845364986453319</v>
      </c>
    </row>
    <row r="7799" spans="1:31" x14ac:dyDescent="0.25">
      <c r="A7799">
        <v>2360526</v>
      </c>
      <c r="B7799">
        <v>1</v>
      </c>
      <c r="C7799" t="s">
        <v>80</v>
      </c>
      <c r="D7799" t="s">
        <v>98</v>
      </c>
      <c r="E7799" t="s">
        <v>171</v>
      </c>
      <c r="F7799" t="s">
        <v>2250</v>
      </c>
      <c r="G7799" t="s">
        <v>328</v>
      </c>
      <c r="H7799" t="s">
        <v>135</v>
      </c>
      <c r="I7799" t="s">
        <v>136</v>
      </c>
      <c r="J7799" t="s">
        <v>137</v>
      </c>
      <c r="K7799" t="s">
        <v>245</v>
      </c>
      <c r="L7799" t="s">
        <v>22155</v>
      </c>
      <c r="M7799" t="s">
        <v>22156</v>
      </c>
      <c r="N7799">
        <v>0.159722222</v>
      </c>
      <c r="O7799">
        <v>0</v>
      </c>
      <c r="P7799">
        <v>486</v>
      </c>
      <c r="Q7799">
        <v>14</v>
      </c>
      <c r="R7799">
        <v>116</v>
      </c>
      <c r="S7799">
        <v>15</v>
      </c>
      <c r="T7799">
        <v>109</v>
      </c>
      <c r="U7799">
        <v>0</v>
      </c>
      <c r="V7799">
        <v>0</v>
      </c>
      <c r="W7799">
        <v>0</v>
      </c>
      <c r="X7799">
        <v>15.718776028751664</v>
      </c>
      <c r="Y7799">
        <v>7.3976967067091106</v>
      </c>
      <c r="Z7799">
        <v>26.45838043870431</v>
      </c>
      <c r="AA7799">
        <v>11.312891938427832</v>
      </c>
      <c r="AB7799">
        <v>15.484095367429031</v>
      </c>
      <c r="AC7799">
        <v>0</v>
      </c>
      <c r="AD7799">
        <v>0</v>
      </c>
      <c r="AE7799">
        <v>76.371840480021945</v>
      </c>
    </row>
    <row r="7800" spans="1:31" x14ac:dyDescent="0.25">
      <c r="A7800">
        <v>2360528</v>
      </c>
      <c r="B7800">
        <v>1</v>
      </c>
      <c r="C7800" t="s">
        <v>80</v>
      </c>
      <c r="D7800" t="s">
        <v>82</v>
      </c>
      <c r="E7800" t="s">
        <v>154</v>
      </c>
      <c r="F7800" t="s">
        <v>22157</v>
      </c>
      <c r="G7800" t="s">
        <v>489</v>
      </c>
      <c r="H7800" t="s">
        <v>151</v>
      </c>
      <c r="I7800" t="s">
        <v>136</v>
      </c>
      <c r="J7800" t="s">
        <v>137</v>
      </c>
      <c r="K7800" t="s">
        <v>138</v>
      </c>
      <c r="L7800" t="s">
        <v>22158</v>
      </c>
      <c r="M7800" t="s">
        <v>22159</v>
      </c>
      <c r="N7800">
        <v>0.27722222200000002</v>
      </c>
      <c r="O7800">
        <v>0</v>
      </c>
      <c r="P7800">
        <v>1105</v>
      </c>
      <c r="Q7800">
        <v>0</v>
      </c>
      <c r="R7800">
        <v>0</v>
      </c>
      <c r="S7800">
        <v>0</v>
      </c>
      <c r="T7800">
        <v>94</v>
      </c>
      <c r="U7800">
        <v>0</v>
      </c>
      <c r="V7800">
        <v>0</v>
      </c>
      <c r="W7800">
        <v>0</v>
      </c>
      <c r="X7800">
        <v>94.557667510980735</v>
      </c>
      <c r="Y7800">
        <v>0</v>
      </c>
      <c r="Z7800">
        <v>0</v>
      </c>
      <c r="AA7800">
        <v>0</v>
      </c>
      <c r="AB7800">
        <v>24.517340652013804</v>
      </c>
      <c r="AC7800">
        <v>0</v>
      </c>
      <c r="AD7800">
        <v>0</v>
      </c>
      <c r="AE7800">
        <v>119.07500816299454</v>
      </c>
    </row>
    <row r="7801" spans="1:31" x14ac:dyDescent="0.25">
      <c r="A7801">
        <v>2360533</v>
      </c>
      <c r="B7801">
        <v>1</v>
      </c>
      <c r="C7801" t="s">
        <v>81</v>
      </c>
      <c r="D7801" t="s">
        <v>117</v>
      </c>
      <c r="E7801" t="s">
        <v>225</v>
      </c>
      <c r="F7801" t="s">
        <v>22160</v>
      </c>
      <c r="G7801" t="s">
        <v>219</v>
      </c>
      <c r="H7801" t="s">
        <v>151</v>
      </c>
      <c r="I7801" t="s">
        <v>136</v>
      </c>
      <c r="J7801" t="s">
        <v>137</v>
      </c>
      <c r="K7801" t="s">
        <v>138</v>
      </c>
      <c r="L7801" t="s">
        <v>22161</v>
      </c>
      <c r="M7801" t="s">
        <v>22162</v>
      </c>
      <c r="N7801">
        <v>1.497777777</v>
      </c>
      <c r="O7801">
        <v>0</v>
      </c>
      <c r="P7801">
        <v>22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8.8174160273666136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8.8174160273666136</v>
      </c>
    </row>
    <row r="7802" spans="1:31" x14ac:dyDescent="0.25">
      <c r="A7802">
        <v>2360535</v>
      </c>
      <c r="B7802">
        <v>1</v>
      </c>
      <c r="C7802" t="s">
        <v>80</v>
      </c>
      <c r="D7802" t="s">
        <v>104</v>
      </c>
      <c r="E7802" t="s">
        <v>132</v>
      </c>
      <c r="F7802" t="s">
        <v>22163</v>
      </c>
      <c r="G7802" t="s">
        <v>168</v>
      </c>
      <c r="H7802" t="s">
        <v>135</v>
      </c>
      <c r="I7802" t="s">
        <v>136</v>
      </c>
      <c r="J7802" t="s">
        <v>137</v>
      </c>
      <c r="K7802" t="s">
        <v>138</v>
      </c>
      <c r="L7802" t="s">
        <v>22164</v>
      </c>
      <c r="M7802" t="s">
        <v>22165</v>
      </c>
      <c r="N7802">
        <v>0.84222222199999996</v>
      </c>
      <c r="O7802">
        <v>6</v>
      </c>
      <c r="P7802">
        <v>9</v>
      </c>
      <c r="Q7802">
        <v>24</v>
      </c>
      <c r="R7802">
        <v>18</v>
      </c>
      <c r="S7802">
        <v>16</v>
      </c>
      <c r="T7802">
        <v>9</v>
      </c>
      <c r="U7802">
        <v>5</v>
      </c>
      <c r="V7802">
        <v>0</v>
      </c>
      <c r="W7802">
        <v>2.2624201488513176</v>
      </c>
      <c r="X7802">
        <v>1.6395459089109201</v>
      </c>
      <c r="Y7802">
        <v>49.892163407882599</v>
      </c>
      <c r="Z7802">
        <v>10.273217511276918</v>
      </c>
      <c r="AA7802">
        <v>69.76478020430477</v>
      </c>
      <c r="AB7802">
        <v>5.5248893598065782</v>
      </c>
      <c r="AC7802">
        <v>591.9563006845691</v>
      </c>
      <c r="AD7802">
        <v>0</v>
      </c>
      <c r="AE7802">
        <v>731.31331722560219</v>
      </c>
    </row>
    <row r="7803" spans="1:31" x14ac:dyDescent="0.25">
      <c r="A7803">
        <v>2360536</v>
      </c>
      <c r="B7803">
        <v>1</v>
      </c>
      <c r="C7803" t="s">
        <v>80</v>
      </c>
      <c r="D7803" t="s">
        <v>105</v>
      </c>
      <c r="E7803" t="s">
        <v>148</v>
      </c>
      <c r="F7803" t="s">
        <v>22166</v>
      </c>
      <c r="G7803" t="s">
        <v>181</v>
      </c>
      <c r="H7803" t="s">
        <v>151</v>
      </c>
      <c r="I7803" t="s">
        <v>136</v>
      </c>
      <c r="J7803" t="s">
        <v>3</v>
      </c>
      <c r="K7803" t="s">
        <v>138</v>
      </c>
      <c r="L7803" t="s">
        <v>22167</v>
      </c>
      <c r="M7803" t="s">
        <v>22168</v>
      </c>
      <c r="N7803">
        <v>1.0622222219999999</v>
      </c>
      <c r="O7803">
        <v>0</v>
      </c>
      <c r="P7803">
        <v>29</v>
      </c>
      <c r="Q7803">
        <v>0</v>
      </c>
      <c r="R7803">
        <v>0</v>
      </c>
      <c r="S7803">
        <v>0</v>
      </c>
      <c r="T7803">
        <v>1</v>
      </c>
      <c r="U7803">
        <v>0</v>
      </c>
      <c r="V7803">
        <v>0</v>
      </c>
      <c r="W7803">
        <v>0</v>
      </c>
      <c r="X7803">
        <v>17.646296803740483</v>
      </c>
      <c r="Y7803">
        <v>0</v>
      </c>
      <c r="Z7803">
        <v>0</v>
      </c>
      <c r="AA7803">
        <v>0</v>
      </c>
      <c r="AB7803">
        <v>4.0564453430695556E-2</v>
      </c>
      <c r="AC7803">
        <v>0</v>
      </c>
      <c r="AD7803">
        <v>0</v>
      </c>
      <c r="AE7803">
        <v>17.686861257171181</v>
      </c>
    </row>
    <row r="7804" spans="1:31" x14ac:dyDescent="0.25">
      <c r="A7804">
        <v>2360537</v>
      </c>
      <c r="B7804">
        <v>1</v>
      </c>
      <c r="C7804" t="s">
        <v>80</v>
      </c>
      <c r="D7804" t="s">
        <v>94</v>
      </c>
      <c r="E7804" t="s">
        <v>132</v>
      </c>
      <c r="F7804" t="s">
        <v>22169</v>
      </c>
      <c r="G7804" t="s">
        <v>1930</v>
      </c>
      <c r="H7804" t="s">
        <v>135</v>
      </c>
      <c r="I7804" t="s">
        <v>136</v>
      </c>
      <c r="J7804" t="s">
        <v>137</v>
      </c>
      <c r="K7804" t="s">
        <v>138</v>
      </c>
      <c r="L7804" t="s">
        <v>22170</v>
      </c>
      <c r="M7804" t="s">
        <v>22171</v>
      </c>
      <c r="N7804">
        <v>0.896666666</v>
      </c>
      <c r="O7804">
        <v>0</v>
      </c>
      <c r="P7804">
        <v>77</v>
      </c>
      <c r="Q7804">
        <v>6</v>
      </c>
      <c r="R7804">
        <v>4</v>
      </c>
      <c r="S7804">
        <v>0</v>
      </c>
      <c r="T7804">
        <v>25</v>
      </c>
      <c r="U7804">
        <v>0</v>
      </c>
      <c r="V7804">
        <v>0</v>
      </c>
      <c r="W7804">
        <v>0</v>
      </c>
      <c r="X7804">
        <v>16.905896005082383</v>
      </c>
      <c r="Y7804">
        <v>29.925602314166397</v>
      </c>
      <c r="Z7804">
        <v>11.525414828086465</v>
      </c>
      <c r="AA7804">
        <v>0</v>
      </c>
      <c r="AB7804">
        <v>21.327850932928261</v>
      </c>
      <c r="AC7804">
        <v>0</v>
      </c>
      <c r="AD7804">
        <v>0</v>
      </c>
      <c r="AE7804">
        <v>79.684764080263506</v>
      </c>
    </row>
    <row r="7805" spans="1:31" x14ac:dyDescent="0.25">
      <c r="A7805">
        <v>2360538</v>
      </c>
      <c r="B7805">
        <v>1</v>
      </c>
      <c r="C7805" t="s">
        <v>80</v>
      </c>
      <c r="D7805" t="s">
        <v>94</v>
      </c>
      <c r="E7805" t="s">
        <v>225</v>
      </c>
      <c r="F7805" t="s">
        <v>22172</v>
      </c>
      <c r="G7805" t="s">
        <v>156</v>
      </c>
      <c r="H7805" t="s">
        <v>151</v>
      </c>
      <c r="I7805" t="s">
        <v>136</v>
      </c>
      <c r="J7805" t="s">
        <v>137</v>
      </c>
      <c r="K7805" t="s">
        <v>138</v>
      </c>
      <c r="L7805" t="s">
        <v>22173</v>
      </c>
      <c r="M7805" t="s">
        <v>22174</v>
      </c>
      <c r="N7805">
        <v>0.74</v>
      </c>
      <c r="O7805">
        <v>0</v>
      </c>
      <c r="P7805">
        <v>59</v>
      </c>
      <c r="Q7805">
        <v>0</v>
      </c>
      <c r="R7805">
        <v>0</v>
      </c>
      <c r="S7805">
        <v>0</v>
      </c>
      <c r="T7805">
        <v>15</v>
      </c>
      <c r="U7805">
        <v>0</v>
      </c>
      <c r="V7805">
        <v>0</v>
      </c>
      <c r="W7805">
        <v>0</v>
      </c>
      <c r="X7805">
        <v>16.585626411980943</v>
      </c>
      <c r="Y7805">
        <v>0</v>
      </c>
      <c r="Z7805">
        <v>0</v>
      </c>
      <c r="AA7805">
        <v>0</v>
      </c>
      <c r="AB7805">
        <v>27.70489146232271</v>
      </c>
      <c r="AC7805">
        <v>0</v>
      </c>
      <c r="AD7805">
        <v>0</v>
      </c>
      <c r="AE7805">
        <v>44.290517874303653</v>
      </c>
    </row>
    <row r="7806" spans="1:31" x14ac:dyDescent="0.25">
      <c r="A7806">
        <v>2360540</v>
      </c>
      <c r="B7806">
        <v>1</v>
      </c>
      <c r="C7806" t="s">
        <v>80</v>
      </c>
      <c r="D7806" t="s">
        <v>93</v>
      </c>
      <c r="E7806" t="s">
        <v>166</v>
      </c>
      <c r="F7806" t="s">
        <v>809</v>
      </c>
      <c r="G7806" t="s">
        <v>168</v>
      </c>
      <c r="H7806" t="s">
        <v>135</v>
      </c>
      <c r="I7806" t="s">
        <v>653</v>
      </c>
      <c r="J7806" t="s">
        <v>137</v>
      </c>
      <c r="K7806" t="s">
        <v>138</v>
      </c>
      <c r="L7806" t="s">
        <v>22175</v>
      </c>
      <c r="M7806" t="s">
        <v>22176</v>
      </c>
      <c r="N7806">
        <v>1.3888888E-2</v>
      </c>
      <c r="O7806">
        <v>0</v>
      </c>
      <c r="P7806">
        <v>334</v>
      </c>
      <c r="Q7806">
        <v>18</v>
      </c>
      <c r="R7806">
        <v>181</v>
      </c>
      <c r="S7806">
        <v>1</v>
      </c>
      <c r="T7806">
        <v>104</v>
      </c>
      <c r="U7806">
        <v>0</v>
      </c>
      <c r="V7806">
        <v>0</v>
      </c>
      <c r="W7806">
        <v>0</v>
      </c>
      <c r="X7806">
        <v>1.410469002097041</v>
      </c>
      <c r="Y7806">
        <v>5.2517656635624723</v>
      </c>
      <c r="Z7806">
        <v>7.7211666431001946</v>
      </c>
      <c r="AA7806">
        <v>6.4576352742999998E-2</v>
      </c>
      <c r="AB7806">
        <v>2.4423085190763323</v>
      </c>
      <c r="AC7806">
        <v>0</v>
      </c>
      <c r="AD7806">
        <v>0</v>
      </c>
      <c r="AE7806">
        <v>16.890286180579039</v>
      </c>
    </row>
    <row r="7807" spans="1:31" x14ac:dyDescent="0.25">
      <c r="A7807">
        <v>2360545</v>
      </c>
      <c r="B7807">
        <v>1</v>
      </c>
      <c r="C7807" t="s">
        <v>80</v>
      </c>
      <c r="D7807" t="s">
        <v>97</v>
      </c>
      <c r="E7807" t="s">
        <v>175</v>
      </c>
      <c r="F7807" t="s">
        <v>19140</v>
      </c>
      <c r="G7807" t="s">
        <v>3821</v>
      </c>
      <c r="H7807" t="s">
        <v>151</v>
      </c>
      <c r="I7807" t="s">
        <v>136</v>
      </c>
      <c r="J7807" t="s">
        <v>137</v>
      </c>
      <c r="K7807" t="s">
        <v>138</v>
      </c>
      <c r="L7807" t="s">
        <v>22177</v>
      </c>
      <c r="M7807" t="s">
        <v>22178</v>
      </c>
      <c r="N7807">
        <v>0.50916666600000005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9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13.440108720259909</v>
      </c>
      <c r="AC7807">
        <v>0</v>
      </c>
      <c r="AD7807">
        <v>0</v>
      </c>
      <c r="AE7807">
        <v>13.440108720259909</v>
      </c>
    </row>
    <row r="7808" spans="1:31" x14ac:dyDescent="0.25">
      <c r="A7808">
        <v>2360547</v>
      </c>
      <c r="B7808">
        <v>1</v>
      </c>
      <c r="C7808" t="s">
        <v>81</v>
      </c>
      <c r="D7808" t="s">
        <v>118</v>
      </c>
      <c r="E7808" t="s">
        <v>171</v>
      </c>
      <c r="F7808" t="s">
        <v>8539</v>
      </c>
      <c r="G7808" t="s">
        <v>168</v>
      </c>
      <c r="H7808" t="s">
        <v>135</v>
      </c>
      <c r="I7808" t="s">
        <v>136</v>
      </c>
      <c r="J7808" t="s">
        <v>137</v>
      </c>
      <c r="K7808" t="s">
        <v>138</v>
      </c>
      <c r="L7808" t="s">
        <v>22179</v>
      </c>
      <c r="M7808" t="s">
        <v>22180</v>
      </c>
      <c r="N7808">
        <v>1.2547222220000001</v>
      </c>
      <c r="O7808">
        <v>0</v>
      </c>
      <c r="P7808">
        <v>0</v>
      </c>
      <c r="Q7808">
        <v>2</v>
      </c>
      <c r="R7808">
        <v>59</v>
      </c>
      <c r="S7808">
        <v>1</v>
      </c>
      <c r="T7808">
        <v>4</v>
      </c>
      <c r="U7808">
        <v>0</v>
      </c>
      <c r="V7808">
        <v>0</v>
      </c>
      <c r="W7808">
        <v>0</v>
      </c>
      <c r="X7808">
        <v>0</v>
      </c>
      <c r="Y7808">
        <v>7.4349529722774728</v>
      </c>
      <c r="Z7808">
        <v>374.80592197224951</v>
      </c>
      <c r="AA7808">
        <v>7.9098117648278539</v>
      </c>
      <c r="AB7808">
        <v>14.527439201418408</v>
      </c>
      <c r="AC7808">
        <v>0</v>
      </c>
      <c r="AD7808">
        <v>0</v>
      </c>
      <c r="AE7808">
        <v>404.67812591077325</v>
      </c>
    </row>
    <row r="7809" spans="1:31" x14ac:dyDescent="0.25">
      <c r="A7809">
        <v>2360549</v>
      </c>
      <c r="B7809">
        <v>1</v>
      </c>
      <c r="C7809" t="s">
        <v>80</v>
      </c>
      <c r="D7809" t="s">
        <v>82</v>
      </c>
      <c r="E7809" t="s">
        <v>225</v>
      </c>
      <c r="F7809" t="s">
        <v>22181</v>
      </c>
      <c r="G7809" t="s">
        <v>252</v>
      </c>
      <c r="H7809" t="s">
        <v>151</v>
      </c>
      <c r="I7809" t="s">
        <v>136</v>
      </c>
      <c r="J7809" t="s">
        <v>137</v>
      </c>
      <c r="K7809" t="s">
        <v>245</v>
      </c>
      <c r="L7809" t="s">
        <v>22182</v>
      </c>
      <c r="M7809" t="s">
        <v>22183</v>
      </c>
      <c r="N7809">
        <v>4.5761111110000003</v>
      </c>
      <c r="O7809">
        <v>0</v>
      </c>
      <c r="P7809">
        <v>90</v>
      </c>
      <c r="Q7809">
        <v>0</v>
      </c>
      <c r="R7809">
        <v>0</v>
      </c>
      <c r="S7809">
        <v>0</v>
      </c>
      <c r="T7809">
        <v>1</v>
      </c>
      <c r="U7809">
        <v>0</v>
      </c>
      <c r="V7809">
        <v>0</v>
      </c>
      <c r="W7809">
        <v>0</v>
      </c>
      <c r="X7809">
        <v>54.072292336675318</v>
      </c>
      <c r="Y7809">
        <v>0</v>
      </c>
      <c r="Z7809">
        <v>0</v>
      </c>
      <c r="AA7809">
        <v>0</v>
      </c>
      <c r="AB7809">
        <v>1.8541600278000001E-4</v>
      </c>
      <c r="AC7809">
        <v>0</v>
      </c>
      <c r="AD7809">
        <v>0</v>
      </c>
      <c r="AE7809">
        <v>54.072477752678097</v>
      </c>
    </row>
    <row r="7810" spans="1:31" x14ac:dyDescent="0.25">
      <c r="A7810">
        <v>2360551</v>
      </c>
      <c r="B7810">
        <v>1</v>
      </c>
      <c r="C7810" t="s">
        <v>81</v>
      </c>
      <c r="D7810" t="s">
        <v>113</v>
      </c>
      <c r="E7810" t="s">
        <v>148</v>
      </c>
      <c r="F7810" t="s">
        <v>22184</v>
      </c>
      <c r="G7810" t="s">
        <v>160</v>
      </c>
      <c r="H7810" t="s">
        <v>151</v>
      </c>
      <c r="I7810" t="s">
        <v>136</v>
      </c>
      <c r="J7810" t="s">
        <v>137</v>
      </c>
      <c r="K7810" t="s">
        <v>138</v>
      </c>
      <c r="L7810" t="s">
        <v>22185</v>
      </c>
      <c r="M7810" t="s">
        <v>22186</v>
      </c>
      <c r="N7810">
        <v>1.8863888879999999</v>
      </c>
      <c r="O7810">
        <v>0</v>
      </c>
      <c r="P7810">
        <v>0</v>
      </c>
      <c r="Q7810">
        <v>0</v>
      </c>
      <c r="R7810">
        <v>1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0.12225747813988222</v>
      </c>
      <c r="AA7810">
        <v>0</v>
      </c>
      <c r="AB7810">
        <v>0</v>
      </c>
      <c r="AC7810">
        <v>0</v>
      </c>
      <c r="AD7810">
        <v>0</v>
      </c>
      <c r="AE7810">
        <v>0.12225747813988222</v>
      </c>
    </row>
    <row r="7811" spans="1:31" x14ac:dyDescent="0.25">
      <c r="A7811">
        <v>2360555</v>
      </c>
      <c r="B7811">
        <v>1</v>
      </c>
      <c r="C7811" t="s">
        <v>80</v>
      </c>
      <c r="D7811" t="s">
        <v>100</v>
      </c>
      <c r="E7811" t="s">
        <v>171</v>
      </c>
      <c r="F7811" t="s">
        <v>7910</v>
      </c>
      <c r="G7811" t="s">
        <v>168</v>
      </c>
      <c r="H7811" t="s">
        <v>135</v>
      </c>
      <c r="I7811" t="s">
        <v>136</v>
      </c>
      <c r="J7811" t="s">
        <v>137</v>
      </c>
      <c r="K7811" t="s">
        <v>138</v>
      </c>
      <c r="L7811" t="s">
        <v>22187</v>
      </c>
      <c r="M7811" t="s">
        <v>22188</v>
      </c>
      <c r="N7811">
        <v>1.4311111110000001</v>
      </c>
      <c r="O7811">
        <v>1</v>
      </c>
      <c r="P7811">
        <v>13</v>
      </c>
      <c r="Q7811">
        <v>4</v>
      </c>
      <c r="R7811">
        <v>31</v>
      </c>
      <c r="S7811">
        <v>17</v>
      </c>
      <c r="T7811">
        <v>12</v>
      </c>
      <c r="U7811">
        <v>1</v>
      </c>
      <c r="V7811">
        <v>0</v>
      </c>
      <c r="W7811">
        <v>2.1750750605435369</v>
      </c>
      <c r="X7811">
        <v>16.871104948971045</v>
      </c>
      <c r="Y7811">
        <v>16.081068745276806</v>
      </c>
      <c r="Z7811">
        <v>280.40820411830992</v>
      </c>
      <c r="AA7811">
        <v>190.5728817124978</v>
      </c>
      <c r="AB7811">
        <v>30.527308892222894</v>
      </c>
      <c r="AC7811">
        <v>25.159038729084806</v>
      </c>
      <c r="AD7811">
        <v>0</v>
      </c>
      <c r="AE7811">
        <v>561.79468220690683</v>
      </c>
    </row>
    <row r="7812" spans="1:31" x14ac:dyDescent="0.25">
      <c r="A7812">
        <v>2360557</v>
      </c>
      <c r="B7812">
        <v>1</v>
      </c>
      <c r="C7812" t="s">
        <v>81</v>
      </c>
      <c r="D7812" t="s">
        <v>125</v>
      </c>
      <c r="E7812" t="s">
        <v>171</v>
      </c>
      <c r="F7812" t="s">
        <v>22189</v>
      </c>
      <c r="G7812" t="s">
        <v>168</v>
      </c>
      <c r="H7812" t="s">
        <v>135</v>
      </c>
      <c r="I7812" t="s">
        <v>136</v>
      </c>
      <c r="J7812" t="s">
        <v>137</v>
      </c>
      <c r="K7812" t="s">
        <v>138</v>
      </c>
      <c r="L7812" t="s">
        <v>22190</v>
      </c>
      <c r="M7812" t="s">
        <v>22191</v>
      </c>
      <c r="N7812">
        <v>1.048333333</v>
      </c>
      <c r="O7812">
        <v>0</v>
      </c>
      <c r="P7812">
        <v>419</v>
      </c>
      <c r="Q7812">
        <v>23</v>
      </c>
      <c r="R7812">
        <v>54</v>
      </c>
      <c r="S7812">
        <v>2</v>
      </c>
      <c r="T7812">
        <v>36</v>
      </c>
      <c r="U7812">
        <v>0</v>
      </c>
      <c r="V7812">
        <v>0</v>
      </c>
      <c r="W7812">
        <v>0</v>
      </c>
      <c r="X7812">
        <v>138.16585165690168</v>
      </c>
      <c r="Y7812">
        <v>361.3052574545261</v>
      </c>
      <c r="Z7812">
        <v>100.43689968945661</v>
      </c>
      <c r="AA7812">
        <v>6.3931927192588001</v>
      </c>
      <c r="AB7812">
        <v>31.418961788516683</v>
      </c>
      <c r="AC7812">
        <v>0</v>
      </c>
      <c r="AD7812">
        <v>0</v>
      </c>
      <c r="AE7812">
        <v>637.72016330865983</v>
      </c>
    </row>
    <row r="7813" spans="1:31" x14ac:dyDescent="0.25">
      <c r="A7813">
        <v>2360576</v>
      </c>
      <c r="B7813">
        <v>1</v>
      </c>
      <c r="C7813" t="s">
        <v>80</v>
      </c>
      <c r="D7813" t="s">
        <v>100</v>
      </c>
      <c r="E7813" t="s">
        <v>154</v>
      </c>
      <c r="F7813" t="s">
        <v>22192</v>
      </c>
      <c r="G7813" t="s">
        <v>2293</v>
      </c>
      <c r="H7813" t="s">
        <v>151</v>
      </c>
      <c r="I7813" t="s">
        <v>136</v>
      </c>
      <c r="J7813" t="s">
        <v>137</v>
      </c>
      <c r="K7813" t="s">
        <v>138</v>
      </c>
      <c r="L7813" t="s">
        <v>22193</v>
      </c>
      <c r="M7813" t="s">
        <v>22194</v>
      </c>
      <c r="N7813">
        <v>0.45583333300000001</v>
      </c>
      <c r="O7813">
        <v>0</v>
      </c>
      <c r="P7813">
        <v>475</v>
      </c>
      <c r="Q7813">
        <v>0</v>
      </c>
      <c r="R7813">
        <v>3</v>
      </c>
      <c r="S7813">
        <v>0</v>
      </c>
      <c r="T7813">
        <v>43</v>
      </c>
      <c r="U7813">
        <v>0</v>
      </c>
      <c r="V7813">
        <v>0</v>
      </c>
      <c r="W7813">
        <v>0</v>
      </c>
      <c r="X7813">
        <v>84.999265953556048</v>
      </c>
      <c r="Y7813">
        <v>0</v>
      </c>
      <c r="Z7813">
        <v>2.0444740413782299</v>
      </c>
      <c r="AA7813">
        <v>0</v>
      </c>
      <c r="AB7813">
        <v>63.91004291045077</v>
      </c>
      <c r="AC7813">
        <v>0</v>
      </c>
      <c r="AD7813">
        <v>0</v>
      </c>
      <c r="AE7813">
        <v>150.95378290538503</v>
      </c>
    </row>
    <row r="7814" spans="1:31" x14ac:dyDescent="0.25">
      <c r="A7814">
        <v>2360577</v>
      </c>
      <c r="B7814">
        <v>1</v>
      </c>
      <c r="C7814" t="s">
        <v>80</v>
      </c>
      <c r="D7814" t="s">
        <v>107</v>
      </c>
      <c r="E7814" t="s">
        <v>166</v>
      </c>
      <c r="F7814" t="s">
        <v>3596</v>
      </c>
      <c r="G7814" t="s">
        <v>168</v>
      </c>
      <c r="H7814" t="s">
        <v>135</v>
      </c>
      <c r="I7814" t="s">
        <v>136</v>
      </c>
      <c r="J7814" t="s">
        <v>137</v>
      </c>
      <c r="K7814" t="s">
        <v>138</v>
      </c>
      <c r="L7814" t="s">
        <v>22195</v>
      </c>
      <c r="M7814" t="s">
        <v>22196</v>
      </c>
      <c r="N7814">
        <v>0.58333333300000001</v>
      </c>
      <c r="O7814">
        <v>0</v>
      </c>
      <c r="P7814">
        <v>8984</v>
      </c>
      <c r="Q7814">
        <v>2</v>
      </c>
      <c r="R7814">
        <v>13</v>
      </c>
      <c r="S7814">
        <v>1</v>
      </c>
      <c r="T7814">
        <v>342</v>
      </c>
      <c r="U7814">
        <v>0</v>
      </c>
      <c r="V7814">
        <v>0</v>
      </c>
      <c r="W7814">
        <v>0</v>
      </c>
      <c r="X7814">
        <v>1558.2353028040379</v>
      </c>
      <c r="Y7814">
        <v>0.5175547513760167</v>
      </c>
      <c r="Z7814">
        <v>9.1512692313699961</v>
      </c>
      <c r="AA7814">
        <v>0.96213032546166677</v>
      </c>
      <c r="AB7814">
        <v>263.77239308383673</v>
      </c>
      <c r="AC7814">
        <v>0</v>
      </c>
      <c r="AD7814">
        <v>0</v>
      </c>
      <c r="AE7814">
        <v>1832.6386501960824</v>
      </c>
    </row>
    <row r="7815" spans="1:31" x14ac:dyDescent="0.25">
      <c r="A7815">
        <v>2360578</v>
      </c>
      <c r="B7815">
        <v>1</v>
      </c>
      <c r="C7815" t="s">
        <v>81</v>
      </c>
      <c r="D7815" t="s">
        <v>127</v>
      </c>
      <c r="E7815" t="s">
        <v>148</v>
      </c>
      <c r="F7815" t="s">
        <v>22197</v>
      </c>
      <c r="G7815" t="s">
        <v>160</v>
      </c>
      <c r="H7815" t="s">
        <v>151</v>
      </c>
      <c r="I7815" t="s">
        <v>136</v>
      </c>
      <c r="J7815" t="s">
        <v>137</v>
      </c>
      <c r="K7815" t="s">
        <v>138</v>
      </c>
      <c r="L7815" t="s">
        <v>22198</v>
      </c>
      <c r="M7815" t="s">
        <v>22199</v>
      </c>
      <c r="N7815">
        <v>1.06</v>
      </c>
      <c r="O7815">
        <v>0</v>
      </c>
      <c r="P7815">
        <v>0</v>
      </c>
      <c r="Q7815">
        <v>0</v>
      </c>
      <c r="R7815">
        <v>1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0.19697184797173334</v>
      </c>
      <c r="AA7815">
        <v>0</v>
      </c>
      <c r="AB7815">
        <v>0</v>
      </c>
      <c r="AC7815">
        <v>0</v>
      </c>
      <c r="AD7815">
        <v>0</v>
      </c>
      <c r="AE7815">
        <v>0.19697184797173334</v>
      </c>
    </row>
    <row r="7816" spans="1:31" x14ac:dyDescent="0.25">
      <c r="A7816">
        <v>2360580</v>
      </c>
      <c r="B7816">
        <v>1</v>
      </c>
      <c r="C7816" t="s">
        <v>80</v>
      </c>
      <c r="D7816" t="s">
        <v>85</v>
      </c>
      <c r="E7816" t="s">
        <v>148</v>
      </c>
      <c r="F7816" t="s">
        <v>22200</v>
      </c>
      <c r="G7816" t="s">
        <v>150</v>
      </c>
      <c r="H7816" t="s">
        <v>151</v>
      </c>
      <c r="I7816" t="s">
        <v>136</v>
      </c>
      <c r="J7816" t="s">
        <v>137</v>
      </c>
      <c r="K7816" t="s">
        <v>138</v>
      </c>
      <c r="L7816" t="s">
        <v>22201</v>
      </c>
      <c r="M7816" t="s">
        <v>22202</v>
      </c>
      <c r="N7816">
        <v>2.2294444439999999</v>
      </c>
      <c r="O7816">
        <v>0</v>
      </c>
      <c r="P7816">
        <v>7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4.6653117609759143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4.6653117609759143</v>
      </c>
    </row>
    <row r="7817" spans="1:31" x14ac:dyDescent="0.25">
      <c r="A7817">
        <v>2360583</v>
      </c>
      <c r="B7817">
        <v>1</v>
      </c>
      <c r="C7817" t="s">
        <v>81</v>
      </c>
      <c r="D7817" t="s">
        <v>117</v>
      </c>
      <c r="E7817" t="s">
        <v>132</v>
      </c>
      <c r="F7817" t="s">
        <v>22203</v>
      </c>
      <c r="G7817" t="s">
        <v>142</v>
      </c>
      <c r="H7817" t="s">
        <v>135</v>
      </c>
      <c r="I7817" t="s">
        <v>136</v>
      </c>
      <c r="J7817" t="s">
        <v>137</v>
      </c>
      <c r="K7817" t="s">
        <v>138</v>
      </c>
      <c r="L7817" t="s">
        <v>22204</v>
      </c>
      <c r="M7817" t="s">
        <v>22205</v>
      </c>
      <c r="N7817">
        <v>0.78027777700000001</v>
      </c>
      <c r="O7817">
        <v>0</v>
      </c>
      <c r="P7817">
        <v>90</v>
      </c>
      <c r="Q7817">
        <v>0</v>
      </c>
      <c r="R7817">
        <v>0</v>
      </c>
      <c r="S7817">
        <v>0</v>
      </c>
      <c r="T7817">
        <v>19</v>
      </c>
      <c r="U7817">
        <v>0</v>
      </c>
      <c r="V7817">
        <v>0</v>
      </c>
      <c r="W7817">
        <v>0</v>
      </c>
      <c r="X7817">
        <v>27.335217676565591</v>
      </c>
      <c r="Y7817">
        <v>0</v>
      </c>
      <c r="Z7817">
        <v>0</v>
      </c>
      <c r="AA7817">
        <v>0</v>
      </c>
      <c r="AB7817">
        <v>17.526070250709033</v>
      </c>
      <c r="AC7817">
        <v>0</v>
      </c>
      <c r="AD7817">
        <v>0</v>
      </c>
      <c r="AE7817">
        <v>44.861287927274624</v>
      </c>
    </row>
    <row r="7818" spans="1:31" x14ac:dyDescent="0.25">
      <c r="A7818">
        <v>2360586</v>
      </c>
      <c r="B7818">
        <v>1</v>
      </c>
      <c r="C7818" t="s">
        <v>80</v>
      </c>
      <c r="D7818" t="s">
        <v>107</v>
      </c>
      <c r="E7818" t="s">
        <v>171</v>
      </c>
      <c r="F7818" t="s">
        <v>517</v>
      </c>
      <c r="G7818" t="s">
        <v>168</v>
      </c>
      <c r="H7818" t="s">
        <v>135</v>
      </c>
      <c r="I7818" t="s">
        <v>136</v>
      </c>
      <c r="J7818" t="s">
        <v>137</v>
      </c>
      <c r="K7818" t="s">
        <v>138</v>
      </c>
      <c r="L7818" t="s">
        <v>22206</v>
      </c>
      <c r="M7818" t="s">
        <v>22207</v>
      </c>
      <c r="N7818">
        <v>1.548888888</v>
      </c>
      <c r="O7818">
        <v>1</v>
      </c>
      <c r="P7818">
        <v>485</v>
      </c>
      <c r="Q7818">
        <v>19</v>
      </c>
      <c r="R7818">
        <v>38</v>
      </c>
      <c r="S7818">
        <v>7</v>
      </c>
      <c r="T7818">
        <v>28</v>
      </c>
      <c r="U7818">
        <v>1</v>
      </c>
      <c r="V7818">
        <v>0</v>
      </c>
      <c r="W7818">
        <v>0.57311680380222219</v>
      </c>
      <c r="X7818">
        <v>208.41022706236987</v>
      </c>
      <c r="Y7818">
        <v>302.0411274215021</v>
      </c>
      <c r="Z7818">
        <v>185.7958230021998</v>
      </c>
      <c r="AA7818">
        <v>23.022810078391867</v>
      </c>
      <c r="AB7818">
        <v>54.770648049946018</v>
      </c>
      <c r="AC7818">
        <v>78.378636905932723</v>
      </c>
      <c r="AD7818">
        <v>0</v>
      </c>
      <c r="AE7818">
        <v>852.9923893241446</v>
      </c>
    </row>
    <row r="7819" spans="1:31" x14ac:dyDescent="0.25">
      <c r="A7819">
        <v>2360588</v>
      </c>
      <c r="B7819">
        <v>1</v>
      </c>
      <c r="C7819" t="s">
        <v>81</v>
      </c>
      <c r="D7819" t="s">
        <v>112</v>
      </c>
      <c r="E7819" t="s">
        <v>154</v>
      </c>
      <c r="F7819" t="s">
        <v>22208</v>
      </c>
      <c r="G7819" t="s">
        <v>1306</v>
      </c>
      <c r="H7819" t="s">
        <v>151</v>
      </c>
      <c r="I7819" t="s">
        <v>136</v>
      </c>
      <c r="J7819" t="s">
        <v>137</v>
      </c>
      <c r="K7819" t="s">
        <v>138</v>
      </c>
      <c r="L7819" t="s">
        <v>22209</v>
      </c>
      <c r="M7819" t="s">
        <v>22210</v>
      </c>
      <c r="N7819">
        <v>2.0525000000000002</v>
      </c>
      <c r="O7819">
        <v>0</v>
      </c>
      <c r="P7819">
        <v>1</v>
      </c>
      <c r="Q7819">
        <v>0</v>
      </c>
      <c r="R7819">
        <v>18</v>
      </c>
      <c r="S7819">
        <v>0</v>
      </c>
      <c r="T7819">
        <v>6</v>
      </c>
      <c r="U7819">
        <v>0</v>
      </c>
      <c r="V7819">
        <v>0</v>
      </c>
      <c r="W7819">
        <v>0</v>
      </c>
      <c r="X7819">
        <v>0.52186918191701692</v>
      </c>
      <c r="Y7819">
        <v>0</v>
      </c>
      <c r="Z7819">
        <v>124.3715981840196</v>
      </c>
      <c r="AA7819">
        <v>0</v>
      </c>
      <c r="AB7819">
        <v>7.9939430032189351</v>
      </c>
      <c r="AC7819">
        <v>0</v>
      </c>
      <c r="AD7819">
        <v>0</v>
      </c>
      <c r="AE7819">
        <v>132.88741036915556</v>
      </c>
    </row>
    <row r="7820" spans="1:31" x14ac:dyDescent="0.25">
      <c r="A7820">
        <v>2360589</v>
      </c>
      <c r="B7820">
        <v>1</v>
      </c>
      <c r="C7820" t="s">
        <v>81</v>
      </c>
      <c r="D7820" t="s">
        <v>115</v>
      </c>
      <c r="E7820" t="s">
        <v>225</v>
      </c>
      <c r="F7820" t="s">
        <v>22211</v>
      </c>
      <c r="G7820" t="s">
        <v>219</v>
      </c>
      <c r="H7820" t="s">
        <v>151</v>
      </c>
      <c r="I7820" t="s">
        <v>136</v>
      </c>
      <c r="J7820" t="s">
        <v>137</v>
      </c>
      <c r="K7820" t="s">
        <v>138</v>
      </c>
      <c r="L7820" t="s">
        <v>22212</v>
      </c>
      <c r="M7820" t="s">
        <v>22213</v>
      </c>
      <c r="N7820">
        <v>1.86</v>
      </c>
      <c r="O7820">
        <v>0</v>
      </c>
      <c r="P7820">
        <v>4</v>
      </c>
      <c r="Q7820">
        <v>0</v>
      </c>
      <c r="R7820">
        <v>1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0.49570703939193783</v>
      </c>
      <c r="Y7820">
        <v>0</v>
      </c>
      <c r="Z7820">
        <v>0.67805889762058003</v>
      </c>
      <c r="AA7820">
        <v>0</v>
      </c>
      <c r="AB7820">
        <v>0</v>
      </c>
      <c r="AC7820">
        <v>0</v>
      </c>
      <c r="AD7820">
        <v>0</v>
      </c>
      <c r="AE7820">
        <v>1.1737659370125177</v>
      </c>
    </row>
    <row r="7821" spans="1:31" x14ac:dyDescent="0.25">
      <c r="A7821">
        <v>2360590</v>
      </c>
      <c r="B7821">
        <v>1</v>
      </c>
      <c r="C7821" t="s">
        <v>81</v>
      </c>
      <c r="D7821" t="s">
        <v>112</v>
      </c>
      <c r="E7821" t="s">
        <v>225</v>
      </c>
      <c r="F7821" t="s">
        <v>22214</v>
      </c>
      <c r="G7821" t="s">
        <v>219</v>
      </c>
      <c r="H7821" t="s">
        <v>151</v>
      </c>
      <c r="I7821" t="s">
        <v>136</v>
      </c>
      <c r="J7821" t="s">
        <v>137</v>
      </c>
      <c r="K7821" t="s">
        <v>138</v>
      </c>
      <c r="L7821" t="s">
        <v>22215</v>
      </c>
      <c r="M7821" t="s">
        <v>22216</v>
      </c>
      <c r="N7821">
        <v>2.2122222219999998</v>
      </c>
      <c r="O7821">
        <v>0</v>
      </c>
      <c r="P7821">
        <v>5</v>
      </c>
      <c r="Q7821">
        <v>0</v>
      </c>
      <c r="R7821">
        <v>3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1.9245744904942101</v>
      </c>
      <c r="Y7821">
        <v>0</v>
      </c>
      <c r="Z7821">
        <v>3.0782290990953949</v>
      </c>
      <c r="AA7821">
        <v>0</v>
      </c>
      <c r="AB7821">
        <v>0</v>
      </c>
      <c r="AC7821">
        <v>0</v>
      </c>
      <c r="AD7821">
        <v>0</v>
      </c>
      <c r="AE7821">
        <v>5.0028035895896048</v>
      </c>
    </row>
    <row r="7822" spans="1:31" x14ac:dyDescent="0.25">
      <c r="A7822">
        <v>2360591</v>
      </c>
      <c r="B7822">
        <v>1</v>
      </c>
      <c r="C7822" t="s">
        <v>81</v>
      </c>
      <c r="D7822" t="s">
        <v>112</v>
      </c>
      <c r="E7822" t="s">
        <v>154</v>
      </c>
      <c r="F7822" t="s">
        <v>22217</v>
      </c>
      <c r="G7822" t="s">
        <v>219</v>
      </c>
      <c r="H7822" t="s">
        <v>151</v>
      </c>
      <c r="I7822" t="s">
        <v>136</v>
      </c>
      <c r="J7822" t="s">
        <v>137</v>
      </c>
      <c r="K7822" t="s">
        <v>138</v>
      </c>
      <c r="L7822" t="s">
        <v>22218</v>
      </c>
      <c r="M7822" t="s">
        <v>22219</v>
      </c>
      <c r="N7822">
        <v>1.2536111109999999</v>
      </c>
      <c r="O7822">
        <v>0</v>
      </c>
      <c r="P7822">
        <v>0</v>
      </c>
      <c r="Q7822">
        <v>0</v>
      </c>
      <c r="R7822">
        <v>1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22.407258128244035</v>
      </c>
      <c r="AA7822">
        <v>0</v>
      </c>
      <c r="AB7822">
        <v>0</v>
      </c>
      <c r="AC7822">
        <v>0</v>
      </c>
      <c r="AD7822">
        <v>0</v>
      </c>
      <c r="AE7822">
        <v>22.407258128244035</v>
      </c>
    </row>
    <row r="7823" spans="1:31" x14ac:dyDescent="0.25">
      <c r="A7823">
        <v>2360592</v>
      </c>
      <c r="B7823">
        <v>1</v>
      </c>
      <c r="C7823" t="s">
        <v>81</v>
      </c>
      <c r="D7823" t="s">
        <v>119</v>
      </c>
      <c r="E7823" t="s">
        <v>154</v>
      </c>
      <c r="F7823" t="s">
        <v>22220</v>
      </c>
      <c r="G7823" t="s">
        <v>299</v>
      </c>
      <c r="H7823" t="s">
        <v>151</v>
      </c>
      <c r="I7823" t="s">
        <v>136</v>
      </c>
      <c r="J7823" t="s">
        <v>137</v>
      </c>
      <c r="K7823" t="s">
        <v>138</v>
      </c>
      <c r="L7823" t="s">
        <v>22221</v>
      </c>
      <c r="M7823" t="s">
        <v>22222</v>
      </c>
      <c r="N7823">
        <v>4.74</v>
      </c>
      <c r="O7823">
        <v>0</v>
      </c>
      <c r="P7823">
        <v>0</v>
      </c>
      <c r="Q7823">
        <v>0</v>
      </c>
      <c r="R7823">
        <v>9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153.04643818564668</v>
      </c>
      <c r="AA7823">
        <v>0</v>
      </c>
      <c r="AB7823">
        <v>0</v>
      </c>
      <c r="AC7823">
        <v>0</v>
      </c>
      <c r="AD7823">
        <v>0</v>
      </c>
      <c r="AE7823">
        <v>153.04643818564668</v>
      </c>
    </row>
    <row r="7824" spans="1:31" x14ac:dyDescent="0.25">
      <c r="A7824">
        <v>2360593</v>
      </c>
      <c r="B7824">
        <v>1</v>
      </c>
      <c r="C7824" t="s">
        <v>80</v>
      </c>
      <c r="D7824" t="s">
        <v>101</v>
      </c>
      <c r="E7824" t="s">
        <v>225</v>
      </c>
      <c r="F7824" t="s">
        <v>22223</v>
      </c>
      <c r="G7824" t="s">
        <v>156</v>
      </c>
      <c r="H7824" t="s">
        <v>151</v>
      </c>
      <c r="I7824" t="s">
        <v>136</v>
      </c>
      <c r="J7824" t="s">
        <v>137</v>
      </c>
      <c r="K7824" t="s">
        <v>138</v>
      </c>
      <c r="L7824" t="s">
        <v>22224</v>
      </c>
      <c r="M7824" t="s">
        <v>22225</v>
      </c>
      <c r="N7824">
        <v>0.89555555499999995</v>
      </c>
      <c r="O7824">
        <v>0</v>
      </c>
      <c r="P7824">
        <v>13</v>
      </c>
      <c r="Q7824">
        <v>0</v>
      </c>
      <c r="R7824">
        <v>0</v>
      </c>
      <c r="S7824">
        <v>0</v>
      </c>
      <c r="T7824">
        <v>6</v>
      </c>
      <c r="U7824">
        <v>0</v>
      </c>
      <c r="V7824">
        <v>0</v>
      </c>
      <c r="W7824">
        <v>0</v>
      </c>
      <c r="X7824">
        <v>6.5339266233048878</v>
      </c>
      <c r="Y7824">
        <v>0</v>
      </c>
      <c r="Z7824">
        <v>0</v>
      </c>
      <c r="AA7824">
        <v>0</v>
      </c>
      <c r="AB7824">
        <v>6.220824284577124</v>
      </c>
      <c r="AC7824">
        <v>0</v>
      </c>
      <c r="AD7824">
        <v>0</v>
      </c>
      <c r="AE7824">
        <v>12.754750907882013</v>
      </c>
    </row>
    <row r="7825" spans="1:31" x14ac:dyDescent="0.25">
      <c r="A7825">
        <v>2360596</v>
      </c>
      <c r="B7825">
        <v>1</v>
      </c>
      <c r="C7825" t="s">
        <v>80</v>
      </c>
      <c r="D7825" t="s">
        <v>95</v>
      </c>
      <c r="E7825" t="s">
        <v>320</v>
      </c>
      <c r="F7825" t="s">
        <v>11447</v>
      </c>
      <c r="G7825" t="s">
        <v>168</v>
      </c>
      <c r="H7825" t="s">
        <v>135</v>
      </c>
      <c r="I7825" t="s">
        <v>136</v>
      </c>
      <c r="J7825" t="s">
        <v>137</v>
      </c>
      <c r="K7825" t="s">
        <v>138</v>
      </c>
      <c r="L7825" t="s">
        <v>22226</v>
      </c>
      <c r="M7825" t="s">
        <v>22227</v>
      </c>
      <c r="N7825">
        <v>0.39222222200000001</v>
      </c>
      <c r="O7825">
        <v>0</v>
      </c>
      <c r="P7825">
        <v>724</v>
      </c>
      <c r="Q7825">
        <v>6</v>
      </c>
      <c r="R7825">
        <v>13</v>
      </c>
      <c r="S7825">
        <v>8</v>
      </c>
      <c r="T7825">
        <v>34</v>
      </c>
      <c r="U7825">
        <v>1</v>
      </c>
      <c r="V7825">
        <v>0</v>
      </c>
      <c r="W7825">
        <v>0</v>
      </c>
      <c r="X7825">
        <v>83.693308052206291</v>
      </c>
      <c r="Y7825">
        <v>14.208456627649459</v>
      </c>
      <c r="Z7825">
        <v>4.4987039486294407</v>
      </c>
      <c r="AA7825">
        <v>72.226785735480831</v>
      </c>
      <c r="AB7825">
        <v>10.529577412435884</v>
      </c>
      <c r="AC7825">
        <v>23.101055131468943</v>
      </c>
      <c r="AD7825">
        <v>0</v>
      </c>
      <c r="AE7825">
        <v>208.25788690787084</v>
      </c>
    </row>
    <row r="7826" spans="1:31" x14ac:dyDescent="0.25">
      <c r="A7826">
        <v>2360597</v>
      </c>
      <c r="B7826">
        <v>1</v>
      </c>
      <c r="C7826" t="s">
        <v>81</v>
      </c>
      <c r="D7826" t="s">
        <v>113</v>
      </c>
      <c r="E7826" t="s">
        <v>132</v>
      </c>
      <c r="F7826" t="s">
        <v>22228</v>
      </c>
      <c r="G7826" t="s">
        <v>142</v>
      </c>
      <c r="H7826" t="s">
        <v>135</v>
      </c>
      <c r="I7826" t="s">
        <v>136</v>
      </c>
      <c r="J7826" t="s">
        <v>137</v>
      </c>
      <c r="K7826" t="s">
        <v>138</v>
      </c>
      <c r="L7826" t="s">
        <v>22229</v>
      </c>
      <c r="M7826" t="s">
        <v>22230</v>
      </c>
      <c r="N7826">
        <v>0.86555555500000003</v>
      </c>
      <c r="O7826">
        <v>0</v>
      </c>
      <c r="P7826">
        <v>38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5.1881412366963104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5.1881412366963104</v>
      </c>
    </row>
    <row r="7827" spans="1:31" x14ac:dyDescent="0.25">
      <c r="A7827">
        <v>2360599</v>
      </c>
      <c r="B7827">
        <v>1</v>
      </c>
      <c r="C7827" t="s">
        <v>80</v>
      </c>
      <c r="D7827" t="s">
        <v>85</v>
      </c>
      <c r="E7827" t="s">
        <v>148</v>
      </c>
      <c r="F7827" t="s">
        <v>22231</v>
      </c>
      <c r="G7827" t="s">
        <v>160</v>
      </c>
      <c r="H7827" t="s">
        <v>151</v>
      </c>
      <c r="I7827" t="s">
        <v>136</v>
      </c>
      <c r="J7827" t="s">
        <v>137</v>
      </c>
      <c r="K7827" t="s">
        <v>138</v>
      </c>
      <c r="L7827" t="s">
        <v>22232</v>
      </c>
      <c r="M7827" t="s">
        <v>22233</v>
      </c>
      <c r="N7827">
        <v>0.47277777700000001</v>
      </c>
      <c r="O7827">
        <v>0</v>
      </c>
      <c r="P7827">
        <v>11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2.7924347802615808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2.7924347802615808</v>
      </c>
    </row>
    <row r="7828" spans="1:31" x14ac:dyDescent="0.25">
      <c r="A7828">
        <v>2360601</v>
      </c>
      <c r="B7828">
        <v>1</v>
      </c>
      <c r="C7828" t="s">
        <v>80</v>
      </c>
      <c r="D7828" t="s">
        <v>93</v>
      </c>
      <c r="E7828" t="s">
        <v>225</v>
      </c>
      <c r="F7828" t="s">
        <v>22234</v>
      </c>
      <c r="G7828" t="s">
        <v>219</v>
      </c>
      <c r="H7828" t="s">
        <v>151</v>
      </c>
      <c r="I7828" t="s">
        <v>136</v>
      </c>
      <c r="J7828" t="s">
        <v>137</v>
      </c>
      <c r="K7828" t="s">
        <v>138</v>
      </c>
      <c r="L7828" t="s">
        <v>22235</v>
      </c>
      <c r="M7828" t="s">
        <v>22236</v>
      </c>
      <c r="N7828">
        <v>1.339444444</v>
      </c>
      <c r="O7828">
        <v>0</v>
      </c>
      <c r="P7828">
        <v>1</v>
      </c>
      <c r="Q7828">
        <v>0</v>
      </c>
      <c r="R7828">
        <v>0</v>
      </c>
      <c r="S7828">
        <v>0</v>
      </c>
      <c r="T7828">
        <v>5</v>
      </c>
      <c r="U7828">
        <v>0</v>
      </c>
      <c r="V7828">
        <v>0</v>
      </c>
      <c r="W7828">
        <v>0</v>
      </c>
      <c r="X7828">
        <v>0.57738547889679548</v>
      </c>
      <c r="Y7828">
        <v>0</v>
      </c>
      <c r="Z7828">
        <v>0</v>
      </c>
      <c r="AA7828">
        <v>0</v>
      </c>
      <c r="AB7828">
        <v>6.9461398194899964</v>
      </c>
      <c r="AC7828">
        <v>0</v>
      </c>
      <c r="AD7828">
        <v>0</v>
      </c>
      <c r="AE7828">
        <v>7.523525298386792</v>
      </c>
    </row>
    <row r="7829" spans="1:31" x14ac:dyDescent="0.25">
      <c r="A7829">
        <v>2360602</v>
      </c>
      <c r="B7829">
        <v>1</v>
      </c>
      <c r="C7829" t="s">
        <v>80</v>
      </c>
      <c r="D7829" t="s">
        <v>107</v>
      </c>
      <c r="E7829" t="s">
        <v>148</v>
      </c>
      <c r="F7829" t="s">
        <v>22237</v>
      </c>
      <c r="G7829" t="s">
        <v>240</v>
      </c>
      <c r="H7829" t="s">
        <v>151</v>
      </c>
      <c r="I7829" t="s">
        <v>136</v>
      </c>
      <c r="J7829" t="s">
        <v>137</v>
      </c>
      <c r="K7829" t="s">
        <v>138</v>
      </c>
      <c r="L7829" t="s">
        <v>22238</v>
      </c>
      <c r="M7829" t="s">
        <v>22239</v>
      </c>
      <c r="N7829">
        <v>3.5902777769999998</v>
      </c>
      <c r="O7829">
        <v>0</v>
      </c>
      <c r="P7829">
        <v>1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0.95494744436483336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0.95494744436483336</v>
      </c>
    </row>
    <row r="7830" spans="1:31" x14ac:dyDescent="0.25">
      <c r="A7830">
        <v>2360606</v>
      </c>
      <c r="B7830">
        <v>1</v>
      </c>
      <c r="C7830" t="s">
        <v>81</v>
      </c>
      <c r="D7830" t="s">
        <v>119</v>
      </c>
      <c r="E7830" t="s">
        <v>225</v>
      </c>
      <c r="F7830" t="s">
        <v>22240</v>
      </c>
      <c r="G7830" t="s">
        <v>219</v>
      </c>
      <c r="H7830" t="s">
        <v>151</v>
      </c>
      <c r="I7830" t="s">
        <v>136</v>
      </c>
      <c r="J7830" t="s">
        <v>137</v>
      </c>
      <c r="K7830" t="s">
        <v>138</v>
      </c>
      <c r="L7830" t="s">
        <v>22241</v>
      </c>
      <c r="M7830" t="s">
        <v>22242</v>
      </c>
      <c r="N7830">
        <v>3.045833333</v>
      </c>
      <c r="O7830">
        <v>0</v>
      </c>
      <c r="P7830">
        <v>0</v>
      </c>
      <c r="Q7830">
        <v>0</v>
      </c>
      <c r="R7830">
        <v>2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11.182217359516665</v>
      </c>
      <c r="AA7830">
        <v>0</v>
      </c>
      <c r="AB7830">
        <v>0</v>
      </c>
      <c r="AC7830">
        <v>0</v>
      </c>
      <c r="AD7830">
        <v>0</v>
      </c>
      <c r="AE7830">
        <v>11.182217359516665</v>
      </c>
    </row>
    <row r="7831" spans="1:31" x14ac:dyDescent="0.25">
      <c r="A7831">
        <v>2360608</v>
      </c>
      <c r="B7831">
        <v>1</v>
      </c>
      <c r="C7831" t="s">
        <v>80</v>
      </c>
      <c r="D7831" t="s">
        <v>99</v>
      </c>
      <c r="E7831" t="s">
        <v>225</v>
      </c>
      <c r="F7831" t="s">
        <v>22243</v>
      </c>
      <c r="G7831" t="s">
        <v>177</v>
      </c>
      <c r="H7831" t="s">
        <v>151</v>
      </c>
      <c r="I7831" t="s">
        <v>136</v>
      </c>
      <c r="J7831" t="s">
        <v>137</v>
      </c>
      <c r="K7831" t="s">
        <v>138</v>
      </c>
      <c r="L7831" t="s">
        <v>22244</v>
      </c>
      <c r="M7831" t="s">
        <v>22245</v>
      </c>
      <c r="N7831">
        <v>4.2083333329999997</v>
      </c>
      <c r="O7831">
        <v>0</v>
      </c>
      <c r="P7831">
        <v>20</v>
      </c>
      <c r="Q7831">
        <v>0</v>
      </c>
      <c r="R7831">
        <v>0</v>
      </c>
      <c r="S7831">
        <v>0</v>
      </c>
      <c r="T7831">
        <v>5</v>
      </c>
      <c r="U7831">
        <v>0</v>
      </c>
      <c r="V7831">
        <v>0</v>
      </c>
      <c r="W7831">
        <v>0</v>
      </c>
      <c r="X7831">
        <v>24.248927358920366</v>
      </c>
      <c r="Y7831">
        <v>0</v>
      </c>
      <c r="Z7831">
        <v>0</v>
      </c>
      <c r="AA7831">
        <v>0</v>
      </c>
      <c r="AB7831">
        <v>11.822906952270259</v>
      </c>
      <c r="AC7831">
        <v>0</v>
      </c>
      <c r="AD7831">
        <v>0</v>
      </c>
      <c r="AE7831">
        <v>36.071834311190628</v>
      </c>
    </row>
    <row r="7832" spans="1:31" x14ac:dyDescent="0.25">
      <c r="A7832">
        <v>2360611</v>
      </c>
      <c r="B7832">
        <v>1</v>
      </c>
      <c r="C7832" t="s">
        <v>80</v>
      </c>
      <c r="D7832" t="s">
        <v>106</v>
      </c>
      <c r="E7832" t="s">
        <v>225</v>
      </c>
      <c r="F7832" t="s">
        <v>22246</v>
      </c>
      <c r="G7832" t="s">
        <v>219</v>
      </c>
      <c r="H7832" t="s">
        <v>151</v>
      </c>
      <c r="I7832" t="s">
        <v>136</v>
      </c>
      <c r="J7832" t="s">
        <v>137</v>
      </c>
      <c r="K7832" t="s">
        <v>138</v>
      </c>
      <c r="L7832" t="s">
        <v>22247</v>
      </c>
      <c r="M7832" t="s">
        <v>22248</v>
      </c>
      <c r="N7832">
        <v>0.86638888800000002</v>
      </c>
      <c r="O7832">
        <v>0</v>
      </c>
      <c r="P7832">
        <v>0</v>
      </c>
      <c r="Q7832">
        <v>0</v>
      </c>
      <c r="R7832">
        <v>3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16.508731489751952</v>
      </c>
      <c r="AA7832">
        <v>0</v>
      </c>
      <c r="AB7832">
        <v>0</v>
      </c>
      <c r="AC7832">
        <v>0</v>
      </c>
      <c r="AD7832">
        <v>0</v>
      </c>
      <c r="AE7832">
        <v>16.508731489751952</v>
      </c>
    </row>
    <row r="7833" spans="1:31" x14ac:dyDescent="0.25">
      <c r="A7833">
        <v>2360615</v>
      </c>
      <c r="B7833">
        <v>1</v>
      </c>
      <c r="C7833" t="s">
        <v>81</v>
      </c>
      <c r="D7833" t="s">
        <v>113</v>
      </c>
      <c r="E7833" t="s">
        <v>132</v>
      </c>
      <c r="F7833" t="s">
        <v>22249</v>
      </c>
      <c r="G7833" t="s">
        <v>168</v>
      </c>
      <c r="H7833" t="s">
        <v>135</v>
      </c>
      <c r="I7833" t="s">
        <v>136</v>
      </c>
      <c r="J7833" t="s">
        <v>137</v>
      </c>
      <c r="K7833" t="s">
        <v>138</v>
      </c>
      <c r="L7833" t="s">
        <v>22207</v>
      </c>
      <c r="M7833" t="s">
        <v>22250</v>
      </c>
      <c r="N7833">
        <v>0.49694444399999999</v>
      </c>
      <c r="O7833">
        <v>0</v>
      </c>
      <c r="P7833">
        <v>7674</v>
      </c>
      <c r="Q7833">
        <v>2</v>
      </c>
      <c r="R7833">
        <v>116</v>
      </c>
      <c r="S7833">
        <v>5</v>
      </c>
      <c r="T7833">
        <v>684</v>
      </c>
      <c r="U7833">
        <v>2</v>
      </c>
      <c r="V7833">
        <v>2</v>
      </c>
      <c r="W7833">
        <v>0</v>
      </c>
      <c r="X7833">
        <v>1324.7684459011327</v>
      </c>
      <c r="Y7833">
        <v>17.881121769256779</v>
      </c>
      <c r="Z7833">
        <v>55.916232534792414</v>
      </c>
      <c r="AA7833">
        <v>99.88603373879053</v>
      </c>
      <c r="AB7833">
        <v>546.56021060029911</v>
      </c>
      <c r="AC7833">
        <v>74.711606009576215</v>
      </c>
      <c r="AD7833">
        <v>42.00976406904261</v>
      </c>
      <c r="AE7833">
        <v>2161.7334146228909</v>
      </c>
    </row>
    <row r="7834" spans="1:31" x14ac:dyDescent="0.25">
      <c r="A7834">
        <v>2360621</v>
      </c>
      <c r="B7834">
        <v>1</v>
      </c>
      <c r="C7834" t="s">
        <v>80</v>
      </c>
      <c r="D7834" t="s">
        <v>97</v>
      </c>
      <c r="E7834" t="s">
        <v>148</v>
      </c>
      <c r="F7834" t="s">
        <v>22251</v>
      </c>
      <c r="G7834" t="s">
        <v>150</v>
      </c>
      <c r="H7834" t="s">
        <v>151</v>
      </c>
      <c r="I7834" t="s">
        <v>136</v>
      </c>
      <c r="J7834" t="s">
        <v>137</v>
      </c>
      <c r="K7834" t="s">
        <v>138</v>
      </c>
      <c r="L7834" t="s">
        <v>22252</v>
      </c>
      <c r="M7834" t="s">
        <v>22253</v>
      </c>
      <c r="N7834">
        <v>1.566944444</v>
      </c>
      <c r="O7834">
        <v>0</v>
      </c>
      <c r="P7834">
        <v>1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0.78308327627119112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0.78308327627119112</v>
      </c>
    </row>
    <row r="7835" spans="1:31" x14ac:dyDescent="0.25">
      <c r="A7835">
        <v>2360622</v>
      </c>
      <c r="B7835">
        <v>1</v>
      </c>
      <c r="C7835" t="s">
        <v>81</v>
      </c>
      <c r="D7835" t="s">
        <v>119</v>
      </c>
      <c r="E7835" t="s">
        <v>154</v>
      </c>
      <c r="F7835" t="s">
        <v>22254</v>
      </c>
      <c r="G7835" t="s">
        <v>299</v>
      </c>
      <c r="H7835" t="s">
        <v>151</v>
      </c>
      <c r="I7835" t="s">
        <v>136</v>
      </c>
      <c r="J7835" t="s">
        <v>137</v>
      </c>
      <c r="K7835" t="s">
        <v>138</v>
      </c>
      <c r="L7835" t="s">
        <v>22255</v>
      </c>
      <c r="M7835" t="s">
        <v>22256</v>
      </c>
      <c r="N7835">
        <v>4.8505555549999997</v>
      </c>
      <c r="O7835">
        <v>0</v>
      </c>
      <c r="P7835">
        <v>14</v>
      </c>
      <c r="Q7835">
        <v>0</v>
      </c>
      <c r="R7835">
        <v>20</v>
      </c>
      <c r="S7835">
        <v>0</v>
      </c>
      <c r="T7835">
        <v>2</v>
      </c>
      <c r="U7835">
        <v>0</v>
      </c>
      <c r="V7835">
        <v>0</v>
      </c>
      <c r="W7835">
        <v>0</v>
      </c>
      <c r="X7835">
        <v>7.9463424580274085</v>
      </c>
      <c r="Y7835">
        <v>0</v>
      </c>
      <c r="Z7835">
        <v>674.06381377591265</v>
      </c>
      <c r="AA7835">
        <v>0</v>
      </c>
      <c r="AB7835">
        <v>26.438141749513992</v>
      </c>
      <c r="AC7835">
        <v>0</v>
      </c>
      <c r="AD7835">
        <v>0</v>
      </c>
      <c r="AE7835">
        <v>708.44829798345404</v>
      </c>
    </row>
    <row r="7836" spans="1:31" x14ac:dyDescent="0.25">
      <c r="A7836">
        <v>2360626</v>
      </c>
      <c r="B7836">
        <v>1</v>
      </c>
      <c r="C7836" t="s">
        <v>80</v>
      </c>
      <c r="D7836" t="s">
        <v>107</v>
      </c>
      <c r="E7836" t="s">
        <v>148</v>
      </c>
      <c r="F7836" t="s">
        <v>22257</v>
      </c>
      <c r="G7836" t="s">
        <v>240</v>
      </c>
      <c r="H7836" t="s">
        <v>151</v>
      </c>
      <c r="I7836" t="s">
        <v>136</v>
      </c>
      <c r="J7836" t="s">
        <v>137</v>
      </c>
      <c r="K7836" t="s">
        <v>138</v>
      </c>
      <c r="L7836" t="s">
        <v>22258</v>
      </c>
      <c r="M7836" t="s">
        <v>22259</v>
      </c>
      <c r="N7836">
        <v>3.071111111</v>
      </c>
      <c r="O7836">
        <v>0</v>
      </c>
      <c r="P7836">
        <v>15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11.649680045784164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11.649680045784164</v>
      </c>
    </row>
    <row r="7837" spans="1:31" x14ac:dyDescent="0.25">
      <c r="A7837">
        <v>2360628</v>
      </c>
      <c r="B7837">
        <v>1</v>
      </c>
      <c r="C7837" t="s">
        <v>80</v>
      </c>
      <c r="D7837" t="s">
        <v>110</v>
      </c>
      <c r="E7837" t="s">
        <v>148</v>
      </c>
      <c r="F7837" t="s">
        <v>11747</v>
      </c>
      <c r="G7837" t="s">
        <v>160</v>
      </c>
      <c r="H7837" t="s">
        <v>151</v>
      </c>
      <c r="I7837" t="s">
        <v>136</v>
      </c>
      <c r="J7837" t="s">
        <v>137</v>
      </c>
      <c r="K7837" t="s">
        <v>138</v>
      </c>
      <c r="L7837" t="s">
        <v>22260</v>
      </c>
      <c r="M7837" t="s">
        <v>22261</v>
      </c>
      <c r="N7837">
        <v>1.1200000000000001</v>
      </c>
      <c r="O7837">
        <v>0</v>
      </c>
      <c r="P7837">
        <v>4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1.6733576806240003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1.6733576806240003</v>
      </c>
    </row>
    <row r="7838" spans="1:31" x14ac:dyDescent="0.25">
      <c r="A7838">
        <v>2360629</v>
      </c>
      <c r="B7838">
        <v>1</v>
      </c>
      <c r="C7838" t="s">
        <v>81</v>
      </c>
      <c r="D7838" t="s">
        <v>112</v>
      </c>
      <c r="E7838" t="s">
        <v>166</v>
      </c>
      <c r="F7838" t="s">
        <v>22262</v>
      </c>
      <c r="G7838" t="s">
        <v>168</v>
      </c>
      <c r="H7838" t="s">
        <v>135</v>
      </c>
      <c r="I7838" t="s">
        <v>136</v>
      </c>
      <c r="J7838" t="s">
        <v>137</v>
      </c>
      <c r="K7838" t="s">
        <v>138</v>
      </c>
      <c r="L7838" t="s">
        <v>22263</v>
      </c>
      <c r="M7838" t="s">
        <v>22264</v>
      </c>
      <c r="N7838">
        <v>2.1544444440000001</v>
      </c>
      <c r="O7838">
        <v>0</v>
      </c>
      <c r="P7838">
        <v>225</v>
      </c>
      <c r="Q7838">
        <v>47</v>
      </c>
      <c r="R7838">
        <v>16</v>
      </c>
      <c r="S7838">
        <v>5</v>
      </c>
      <c r="T7838">
        <v>14</v>
      </c>
      <c r="U7838">
        <v>1</v>
      </c>
      <c r="V7838">
        <v>0</v>
      </c>
      <c r="W7838">
        <v>0</v>
      </c>
      <c r="X7838">
        <v>102.21269553307569</v>
      </c>
      <c r="Y7838">
        <v>634.77403942522085</v>
      </c>
      <c r="Z7838">
        <v>291.92086148946152</v>
      </c>
      <c r="AA7838">
        <v>39.743325129202965</v>
      </c>
      <c r="AB7838">
        <v>18.196746173923046</v>
      </c>
      <c r="AC7838">
        <v>44.303766888226718</v>
      </c>
      <c r="AD7838">
        <v>0</v>
      </c>
      <c r="AE7838">
        <v>1131.1514346391107</v>
      </c>
    </row>
    <row r="7839" spans="1:31" x14ac:dyDescent="0.25">
      <c r="A7839">
        <v>2360633</v>
      </c>
      <c r="B7839">
        <v>1</v>
      </c>
      <c r="C7839" t="s">
        <v>80</v>
      </c>
      <c r="D7839" t="s">
        <v>108</v>
      </c>
      <c r="E7839" t="s">
        <v>148</v>
      </c>
      <c r="F7839" t="s">
        <v>22265</v>
      </c>
      <c r="G7839" t="s">
        <v>156</v>
      </c>
      <c r="H7839" t="s">
        <v>151</v>
      </c>
      <c r="I7839" t="s">
        <v>136</v>
      </c>
      <c r="J7839" t="s">
        <v>137</v>
      </c>
      <c r="K7839" t="s">
        <v>138</v>
      </c>
      <c r="L7839" t="s">
        <v>22266</v>
      </c>
      <c r="M7839" t="s">
        <v>22267</v>
      </c>
      <c r="N7839">
        <v>2.4597222219999999</v>
      </c>
      <c r="O7839">
        <v>0</v>
      </c>
      <c r="P7839">
        <v>1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0.77792316213079804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0.77792316213079804</v>
      </c>
    </row>
    <row r="7840" spans="1:31" x14ac:dyDescent="0.25">
      <c r="A7840">
        <v>2360634</v>
      </c>
      <c r="B7840">
        <v>1</v>
      </c>
      <c r="C7840" t="s">
        <v>80</v>
      </c>
      <c r="D7840" t="s">
        <v>105</v>
      </c>
      <c r="E7840" t="s">
        <v>148</v>
      </c>
      <c r="F7840" t="s">
        <v>22268</v>
      </c>
      <c r="G7840" t="s">
        <v>240</v>
      </c>
      <c r="H7840" t="s">
        <v>151</v>
      </c>
      <c r="I7840" t="s">
        <v>136</v>
      </c>
      <c r="J7840" t="s">
        <v>137</v>
      </c>
      <c r="K7840" t="s">
        <v>138</v>
      </c>
      <c r="L7840" t="s">
        <v>22269</v>
      </c>
      <c r="M7840" t="s">
        <v>22270</v>
      </c>
      <c r="N7840">
        <v>2.1033333330000001</v>
      </c>
      <c r="O7840">
        <v>0</v>
      </c>
      <c r="P7840">
        <v>9</v>
      </c>
      <c r="Q7840">
        <v>0</v>
      </c>
      <c r="R7840">
        <v>0</v>
      </c>
      <c r="S7840">
        <v>0</v>
      </c>
      <c r="T7840">
        <v>1</v>
      </c>
      <c r="U7840">
        <v>0</v>
      </c>
      <c r="V7840">
        <v>0</v>
      </c>
      <c r="W7840">
        <v>0</v>
      </c>
      <c r="X7840">
        <v>6.5074823621645468</v>
      </c>
      <c r="Y7840">
        <v>0</v>
      </c>
      <c r="Z7840">
        <v>0</v>
      </c>
      <c r="AA7840">
        <v>0</v>
      </c>
      <c r="AB7840">
        <v>16.344012574479692</v>
      </c>
      <c r="AC7840">
        <v>0</v>
      </c>
      <c r="AD7840">
        <v>0</v>
      </c>
      <c r="AE7840">
        <v>22.851494936644237</v>
      </c>
    </row>
    <row r="7841" spans="1:31" x14ac:dyDescent="0.25">
      <c r="A7841">
        <v>2360635</v>
      </c>
      <c r="B7841">
        <v>1</v>
      </c>
      <c r="C7841" t="s">
        <v>81</v>
      </c>
      <c r="D7841" t="s">
        <v>113</v>
      </c>
      <c r="E7841" t="s">
        <v>225</v>
      </c>
      <c r="F7841" t="s">
        <v>22271</v>
      </c>
      <c r="G7841" t="s">
        <v>219</v>
      </c>
      <c r="H7841" t="s">
        <v>151</v>
      </c>
      <c r="I7841" t="s">
        <v>136</v>
      </c>
      <c r="J7841" t="s">
        <v>137</v>
      </c>
      <c r="K7841" t="s">
        <v>138</v>
      </c>
      <c r="L7841" t="s">
        <v>22272</v>
      </c>
      <c r="M7841" t="s">
        <v>22273</v>
      </c>
      <c r="N7841">
        <v>0.516666666</v>
      </c>
      <c r="O7841">
        <v>0</v>
      </c>
      <c r="P7841">
        <v>12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1.2426967749772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1.2426967749772</v>
      </c>
    </row>
    <row r="7842" spans="1:31" x14ac:dyDescent="0.25">
      <c r="A7842">
        <v>2360639</v>
      </c>
      <c r="B7842">
        <v>1</v>
      </c>
      <c r="C7842" t="s">
        <v>80</v>
      </c>
      <c r="D7842" t="s">
        <v>95</v>
      </c>
      <c r="E7842" t="s">
        <v>132</v>
      </c>
      <c r="F7842" t="s">
        <v>22274</v>
      </c>
      <c r="G7842" t="s">
        <v>134</v>
      </c>
      <c r="H7842" t="s">
        <v>135</v>
      </c>
      <c r="I7842" t="s">
        <v>136</v>
      </c>
      <c r="J7842" t="s">
        <v>137</v>
      </c>
      <c r="K7842" t="s">
        <v>138</v>
      </c>
      <c r="L7842" t="s">
        <v>22275</v>
      </c>
      <c r="M7842" t="s">
        <v>22276</v>
      </c>
      <c r="N7842">
        <v>1.189444444</v>
      </c>
      <c r="O7842">
        <v>0</v>
      </c>
      <c r="P7842">
        <v>0</v>
      </c>
      <c r="Q7842">
        <v>0</v>
      </c>
      <c r="R7842">
        <v>1</v>
      </c>
      <c r="S7842">
        <v>0</v>
      </c>
      <c r="T7842">
        <v>1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2.0981339169227735</v>
      </c>
      <c r="AC7842">
        <v>0</v>
      </c>
      <c r="AD7842">
        <v>0</v>
      </c>
      <c r="AE7842">
        <v>2.0981339169227735</v>
      </c>
    </row>
    <row r="7843" spans="1:31" x14ac:dyDescent="0.25">
      <c r="A7843">
        <v>2360643</v>
      </c>
      <c r="B7843">
        <v>1</v>
      </c>
      <c r="C7843" t="s">
        <v>81</v>
      </c>
      <c r="D7843" t="s">
        <v>113</v>
      </c>
      <c r="E7843" t="s">
        <v>225</v>
      </c>
      <c r="F7843" t="s">
        <v>22277</v>
      </c>
      <c r="G7843" t="s">
        <v>219</v>
      </c>
      <c r="H7843" t="s">
        <v>151</v>
      </c>
      <c r="I7843" t="s">
        <v>136</v>
      </c>
      <c r="J7843" t="s">
        <v>137</v>
      </c>
      <c r="K7843" t="s">
        <v>138</v>
      </c>
      <c r="L7843" t="s">
        <v>22278</v>
      </c>
      <c r="M7843" t="s">
        <v>22279</v>
      </c>
      <c r="N7843">
        <v>1.7508333330000001</v>
      </c>
      <c r="O7843">
        <v>0</v>
      </c>
      <c r="P7843">
        <v>16</v>
      </c>
      <c r="Q7843">
        <v>0</v>
      </c>
      <c r="R7843">
        <v>1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3.8832047597614552</v>
      </c>
      <c r="Y7843">
        <v>0</v>
      </c>
      <c r="Z7843">
        <v>4.677675812672625</v>
      </c>
      <c r="AA7843">
        <v>0</v>
      </c>
      <c r="AB7843">
        <v>0</v>
      </c>
      <c r="AC7843">
        <v>0</v>
      </c>
      <c r="AD7843">
        <v>0</v>
      </c>
      <c r="AE7843">
        <v>8.5608805724340797</v>
      </c>
    </row>
    <row r="7844" spans="1:31" x14ac:dyDescent="0.25">
      <c r="A7844">
        <v>2360644</v>
      </c>
      <c r="B7844">
        <v>1</v>
      </c>
      <c r="C7844" t="s">
        <v>81</v>
      </c>
      <c r="D7844" t="s">
        <v>113</v>
      </c>
      <c r="E7844" t="s">
        <v>225</v>
      </c>
      <c r="F7844" t="s">
        <v>22280</v>
      </c>
      <c r="G7844" t="s">
        <v>219</v>
      </c>
      <c r="H7844" t="s">
        <v>151</v>
      </c>
      <c r="I7844" t="s">
        <v>136</v>
      </c>
      <c r="J7844" t="s">
        <v>137</v>
      </c>
      <c r="K7844" t="s">
        <v>138</v>
      </c>
      <c r="L7844" t="s">
        <v>22281</v>
      </c>
      <c r="M7844" t="s">
        <v>22282</v>
      </c>
      <c r="N7844">
        <v>2.0022222219999999</v>
      </c>
      <c r="O7844">
        <v>0</v>
      </c>
      <c r="P7844">
        <v>14</v>
      </c>
      <c r="Q7844">
        <v>0</v>
      </c>
      <c r="R7844">
        <v>3</v>
      </c>
      <c r="S7844">
        <v>0</v>
      </c>
      <c r="T7844">
        <v>2</v>
      </c>
      <c r="U7844">
        <v>0</v>
      </c>
      <c r="V7844">
        <v>0</v>
      </c>
      <c r="W7844">
        <v>0</v>
      </c>
      <c r="X7844">
        <v>4.9719638773879273</v>
      </c>
      <c r="Y7844">
        <v>0</v>
      </c>
      <c r="Z7844">
        <v>0</v>
      </c>
      <c r="AA7844">
        <v>0</v>
      </c>
      <c r="AB7844">
        <v>3.651668143383044</v>
      </c>
      <c r="AC7844">
        <v>0</v>
      </c>
      <c r="AD7844">
        <v>0</v>
      </c>
      <c r="AE7844">
        <v>8.6236320207709714</v>
      </c>
    </row>
    <row r="7845" spans="1:31" x14ac:dyDescent="0.25">
      <c r="A7845">
        <v>2360646</v>
      </c>
      <c r="B7845">
        <v>1</v>
      </c>
      <c r="C7845" t="s">
        <v>81</v>
      </c>
      <c r="D7845" t="s">
        <v>127</v>
      </c>
      <c r="E7845" t="s">
        <v>148</v>
      </c>
      <c r="F7845" t="s">
        <v>22283</v>
      </c>
      <c r="G7845" t="s">
        <v>160</v>
      </c>
      <c r="H7845" t="s">
        <v>151</v>
      </c>
      <c r="I7845" t="s">
        <v>136</v>
      </c>
      <c r="J7845" t="s">
        <v>137</v>
      </c>
      <c r="K7845" t="s">
        <v>138</v>
      </c>
      <c r="L7845" t="s">
        <v>22284</v>
      </c>
      <c r="M7845" t="s">
        <v>22285</v>
      </c>
      <c r="N7845">
        <v>0.818333333</v>
      </c>
      <c r="O7845">
        <v>0</v>
      </c>
      <c r="P7845">
        <v>1</v>
      </c>
      <c r="Q7845">
        <v>0</v>
      </c>
      <c r="R7845">
        <v>1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</row>
    <row r="7846" spans="1:31" x14ac:dyDescent="0.25">
      <c r="A7846">
        <v>2360652</v>
      </c>
      <c r="B7846">
        <v>1</v>
      </c>
      <c r="C7846" t="s">
        <v>80</v>
      </c>
      <c r="D7846" t="s">
        <v>97</v>
      </c>
      <c r="E7846" t="s">
        <v>148</v>
      </c>
      <c r="F7846" t="s">
        <v>22286</v>
      </c>
      <c r="G7846" t="s">
        <v>240</v>
      </c>
      <c r="H7846" t="s">
        <v>151</v>
      </c>
      <c r="I7846" t="s">
        <v>136</v>
      </c>
      <c r="J7846" t="s">
        <v>137</v>
      </c>
      <c r="K7846" t="s">
        <v>138</v>
      </c>
      <c r="L7846" t="s">
        <v>22287</v>
      </c>
      <c r="M7846" t="s">
        <v>22288</v>
      </c>
      <c r="N7846">
        <v>1.0858333330000001</v>
      </c>
      <c r="O7846">
        <v>0</v>
      </c>
      <c r="P7846">
        <v>1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</row>
    <row r="7847" spans="1:31" x14ac:dyDescent="0.25">
      <c r="A7847">
        <v>2360653</v>
      </c>
      <c r="B7847">
        <v>1</v>
      </c>
      <c r="C7847" t="s">
        <v>80</v>
      </c>
      <c r="D7847" t="s">
        <v>85</v>
      </c>
      <c r="E7847" t="s">
        <v>148</v>
      </c>
      <c r="F7847" t="s">
        <v>22289</v>
      </c>
      <c r="G7847" t="s">
        <v>156</v>
      </c>
      <c r="H7847" t="s">
        <v>151</v>
      </c>
      <c r="I7847" t="s">
        <v>136</v>
      </c>
      <c r="J7847" t="s">
        <v>137</v>
      </c>
      <c r="K7847" t="s">
        <v>138</v>
      </c>
      <c r="L7847" t="s">
        <v>22290</v>
      </c>
      <c r="M7847" t="s">
        <v>22291</v>
      </c>
      <c r="N7847">
        <v>0.66333333299999997</v>
      </c>
      <c r="O7847">
        <v>0</v>
      </c>
      <c r="P7847">
        <v>6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0.60160843914501339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0.60160843914501339</v>
      </c>
    </row>
    <row r="7848" spans="1:31" x14ac:dyDescent="0.25">
      <c r="A7848">
        <v>2360654</v>
      </c>
      <c r="B7848">
        <v>1</v>
      </c>
      <c r="C7848" t="s">
        <v>80</v>
      </c>
      <c r="D7848" t="s">
        <v>84</v>
      </c>
      <c r="E7848" t="s">
        <v>148</v>
      </c>
      <c r="F7848" t="s">
        <v>22292</v>
      </c>
      <c r="G7848" t="s">
        <v>150</v>
      </c>
      <c r="H7848" t="s">
        <v>151</v>
      </c>
      <c r="I7848" t="s">
        <v>136</v>
      </c>
      <c r="J7848" t="s">
        <v>137</v>
      </c>
      <c r="K7848" t="s">
        <v>138</v>
      </c>
      <c r="L7848" t="s">
        <v>22293</v>
      </c>
      <c r="M7848" t="s">
        <v>22294</v>
      </c>
      <c r="N7848">
        <v>2.5922222220000002</v>
      </c>
      <c r="O7848">
        <v>0</v>
      </c>
      <c r="P7848">
        <v>6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3.1719780189430691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3.1719780189430691</v>
      </c>
    </row>
    <row r="7849" spans="1:31" x14ac:dyDescent="0.25">
      <c r="A7849">
        <v>2360655</v>
      </c>
      <c r="B7849">
        <v>1</v>
      </c>
      <c r="C7849" t="s">
        <v>80</v>
      </c>
      <c r="D7849" t="s">
        <v>90</v>
      </c>
      <c r="E7849" t="s">
        <v>148</v>
      </c>
      <c r="F7849" t="s">
        <v>22295</v>
      </c>
      <c r="G7849" t="s">
        <v>160</v>
      </c>
      <c r="H7849" t="s">
        <v>151</v>
      </c>
      <c r="I7849" t="s">
        <v>136</v>
      </c>
      <c r="J7849" t="s">
        <v>137</v>
      </c>
      <c r="K7849" t="s">
        <v>138</v>
      </c>
      <c r="L7849" t="s">
        <v>22296</v>
      </c>
      <c r="M7849" t="s">
        <v>22297</v>
      </c>
      <c r="N7849">
        <v>0.67805555500000003</v>
      </c>
      <c r="O7849">
        <v>0</v>
      </c>
      <c r="P7849">
        <v>1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0.24945640062016666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0.24945640062016666</v>
      </c>
    </row>
    <row r="7850" spans="1:31" x14ac:dyDescent="0.25">
      <c r="A7850">
        <v>2360658</v>
      </c>
      <c r="B7850">
        <v>1</v>
      </c>
      <c r="C7850" t="s">
        <v>81</v>
      </c>
      <c r="D7850" t="s">
        <v>123</v>
      </c>
      <c r="E7850" t="s">
        <v>225</v>
      </c>
      <c r="F7850" t="s">
        <v>2885</v>
      </c>
      <c r="G7850" t="s">
        <v>2293</v>
      </c>
      <c r="H7850" t="s">
        <v>151</v>
      </c>
      <c r="I7850" t="s">
        <v>136</v>
      </c>
      <c r="J7850" t="s">
        <v>137</v>
      </c>
      <c r="K7850" t="s">
        <v>138</v>
      </c>
      <c r="L7850" t="s">
        <v>22298</v>
      </c>
      <c r="M7850" t="s">
        <v>22299</v>
      </c>
      <c r="N7850">
        <v>1.5802777770000001</v>
      </c>
      <c r="O7850">
        <v>0</v>
      </c>
      <c r="P7850">
        <v>436</v>
      </c>
      <c r="Q7850">
        <v>0</v>
      </c>
      <c r="R7850">
        <v>0</v>
      </c>
      <c r="S7850">
        <v>0</v>
      </c>
      <c r="T7850">
        <v>70</v>
      </c>
      <c r="U7850">
        <v>0</v>
      </c>
      <c r="V7850">
        <v>0</v>
      </c>
      <c r="W7850">
        <v>0</v>
      </c>
      <c r="X7850">
        <v>194.43430105442431</v>
      </c>
      <c r="Y7850">
        <v>0</v>
      </c>
      <c r="Z7850">
        <v>0</v>
      </c>
      <c r="AA7850">
        <v>0</v>
      </c>
      <c r="AB7850">
        <v>101.02872887406576</v>
      </c>
      <c r="AC7850">
        <v>0</v>
      </c>
      <c r="AD7850">
        <v>0</v>
      </c>
      <c r="AE7850">
        <v>295.46302992849007</v>
      </c>
    </row>
    <row r="7851" spans="1:31" x14ac:dyDescent="0.25">
      <c r="A7851">
        <v>2360659</v>
      </c>
      <c r="B7851">
        <v>1</v>
      </c>
      <c r="C7851" t="s">
        <v>80</v>
      </c>
      <c r="D7851" t="s">
        <v>103</v>
      </c>
      <c r="E7851" t="s">
        <v>148</v>
      </c>
      <c r="F7851" t="s">
        <v>22300</v>
      </c>
      <c r="G7851" t="s">
        <v>160</v>
      </c>
      <c r="H7851" t="s">
        <v>151</v>
      </c>
      <c r="I7851" t="s">
        <v>136</v>
      </c>
      <c r="J7851" t="s">
        <v>137</v>
      </c>
      <c r="K7851" t="s">
        <v>138</v>
      </c>
      <c r="L7851" t="s">
        <v>22301</v>
      </c>
      <c r="M7851" t="s">
        <v>22302</v>
      </c>
      <c r="N7851">
        <v>0.44</v>
      </c>
      <c r="O7851">
        <v>0</v>
      </c>
      <c r="P7851">
        <v>4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0.40981574983800007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0.40981574983800007</v>
      </c>
    </row>
    <row r="7852" spans="1:31" x14ac:dyDescent="0.25">
      <c r="A7852">
        <v>2360662</v>
      </c>
      <c r="B7852">
        <v>1</v>
      </c>
      <c r="C7852" t="s">
        <v>80</v>
      </c>
      <c r="D7852" t="s">
        <v>96</v>
      </c>
      <c r="E7852" t="s">
        <v>225</v>
      </c>
      <c r="F7852" t="s">
        <v>22303</v>
      </c>
      <c r="G7852" t="s">
        <v>219</v>
      </c>
      <c r="H7852" t="s">
        <v>151</v>
      </c>
      <c r="I7852" t="s">
        <v>136</v>
      </c>
      <c r="J7852" t="s">
        <v>137</v>
      </c>
      <c r="K7852" t="s">
        <v>138</v>
      </c>
      <c r="L7852" t="s">
        <v>22304</v>
      </c>
      <c r="M7852" t="s">
        <v>22305</v>
      </c>
      <c r="N7852">
        <v>1.238611111</v>
      </c>
      <c r="O7852">
        <v>0</v>
      </c>
      <c r="P7852">
        <v>44</v>
      </c>
      <c r="Q7852">
        <v>0</v>
      </c>
      <c r="R7852">
        <v>1</v>
      </c>
      <c r="S7852">
        <v>0</v>
      </c>
      <c r="T7852">
        <v>5</v>
      </c>
      <c r="U7852">
        <v>0</v>
      </c>
      <c r="V7852">
        <v>0</v>
      </c>
      <c r="W7852">
        <v>0</v>
      </c>
      <c r="X7852">
        <v>29.19418825915599</v>
      </c>
      <c r="Y7852">
        <v>0</v>
      </c>
      <c r="Z7852">
        <v>0</v>
      </c>
      <c r="AA7852">
        <v>0</v>
      </c>
      <c r="AB7852">
        <v>4.0960893262209117</v>
      </c>
      <c r="AC7852">
        <v>0</v>
      </c>
      <c r="AD7852">
        <v>0</v>
      </c>
      <c r="AE7852">
        <v>33.290277585376899</v>
      </c>
    </row>
    <row r="7853" spans="1:31" x14ac:dyDescent="0.25">
      <c r="A7853">
        <v>2360663</v>
      </c>
      <c r="B7853">
        <v>1</v>
      </c>
      <c r="C7853" t="s">
        <v>80</v>
      </c>
      <c r="D7853" t="s">
        <v>94</v>
      </c>
      <c r="E7853" t="s">
        <v>225</v>
      </c>
      <c r="F7853" t="s">
        <v>22306</v>
      </c>
      <c r="G7853" t="s">
        <v>156</v>
      </c>
      <c r="H7853" t="s">
        <v>151</v>
      </c>
      <c r="I7853" t="s">
        <v>136</v>
      </c>
      <c r="J7853" t="s">
        <v>137</v>
      </c>
      <c r="K7853" t="s">
        <v>138</v>
      </c>
      <c r="L7853" t="s">
        <v>22307</v>
      </c>
      <c r="M7853" t="s">
        <v>22308</v>
      </c>
      <c r="N7853">
        <v>0.3</v>
      </c>
      <c r="O7853">
        <v>0</v>
      </c>
      <c r="P7853">
        <v>68</v>
      </c>
      <c r="Q7853">
        <v>0</v>
      </c>
      <c r="R7853">
        <v>0</v>
      </c>
      <c r="S7853">
        <v>0</v>
      </c>
      <c r="T7853">
        <v>1</v>
      </c>
      <c r="U7853">
        <v>0</v>
      </c>
      <c r="V7853">
        <v>0</v>
      </c>
      <c r="W7853">
        <v>0</v>
      </c>
      <c r="X7853">
        <v>5.3512675515713219</v>
      </c>
      <c r="Y7853">
        <v>0</v>
      </c>
      <c r="Z7853">
        <v>0</v>
      </c>
      <c r="AA7853">
        <v>0</v>
      </c>
      <c r="AB7853">
        <v>0.42119638192144443</v>
      </c>
      <c r="AC7853">
        <v>0</v>
      </c>
      <c r="AD7853">
        <v>0</v>
      </c>
      <c r="AE7853">
        <v>5.7724639334927668</v>
      </c>
    </row>
    <row r="7854" spans="1:31" x14ac:dyDescent="0.25">
      <c r="A7854">
        <v>2360664</v>
      </c>
      <c r="B7854">
        <v>1</v>
      </c>
      <c r="C7854" t="s">
        <v>81</v>
      </c>
      <c r="D7854" t="s">
        <v>128</v>
      </c>
      <c r="E7854" t="s">
        <v>148</v>
      </c>
      <c r="F7854" t="s">
        <v>22309</v>
      </c>
      <c r="G7854" t="s">
        <v>150</v>
      </c>
      <c r="H7854" t="s">
        <v>151</v>
      </c>
      <c r="I7854" t="s">
        <v>136</v>
      </c>
      <c r="J7854" t="s">
        <v>137</v>
      </c>
      <c r="K7854" t="s">
        <v>138</v>
      </c>
      <c r="L7854" t="s">
        <v>22310</v>
      </c>
      <c r="M7854" t="s">
        <v>22311</v>
      </c>
      <c r="N7854">
        <v>0.57944444399999995</v>
      </c>
      <c r="O7854">
        <v>0</v>
      </c>
      <c r="P7854">
        <v>7</v>
      </c>
      <c r="Q7854">
        <v>0</v>
      </c>
      <c r="R7854">
        <v>0</v>
      </c>
      <c r="S7854">
        <v>0</v>
      </c>
      <c r="T7854">
        <v>1</v>
      </c>
      <c r="U7854">
        <v>0</v>
      </c>
      <c r="V7854">
        <v>0</v>
      </c>
      <c r="W7854">
        <v>0</v>
      </c>
      <c r="X7854">
        <v>1.0291583498293322</v>
      </c>
      <c r="Y7854">
        <v>0</v>
      </c>
      <c r="Z7854">
        <v>0</v>
      </c>
      <c r="AA7854">
        <v>0</v>
      </c>
      <c r="AB7854">
        <v>0.24185275655298141</v>
      </c>
      <c r="AC7854">
        <v>0</v>
      </c>
      <c r="AD7854">
        <v>0</v>
      </c>
      <c r="AE7854">
        <v>1.2710111063823135</v>
      </c>
    </row>
    <row r="7855" spans="1:31" x14ac:dyDescent="0.25">
      <c r="A7855">
        <v>2360665</v>
      </c>
      <c r="B7855">
        <v>1</v>
      </c>
      <c r="C7855" t="s">
        <v>80</v>
      </c>
      <c r="D7855" t="s">
        <v>107</v>
      </c>
      <c r="E7855" t="s">
        <v>148</v>
      </c>
      <c r="F7855" t="s">
        <v>22312</v>
      </c>
      <c r="G7855" t="s">
        <v>240</v>
      </c>
      <c r="H7855" t="s">
        <v>151</v>
      </c>
      <c r="I7855" t="s">
        <v>136</v>
      </c>
      <c r="J7855" t="s">
        <v>137</v>
      </c>
      <c r="K7855" t="s">
        <v>138</v>
      </c>
      <c r="L7855" t="s">
        <v>22313</v>
      </c>
      <c r="M7855" t="s">
        <v>22314</v>
      </c>
      <c r="N7855">
        <v>0.95361111099999996</v>
      </c>
      <c r="O7855">
        <v>0</v>
      </c>
      <c r="P7855">
        <v>9</v>
      </c>
      <c r="Q7855">
        <v>0</v>
      </c>
      <c r="R7855">
        <v>0</v>
      </c>
      <c r="S7855">
        <v>0</v>
      </c>
      <c r="T7855">
        <v>1</v>
      </c>
      <c r="U7855">
        <v>0</v>
      </c>
      <c r="V7855">
        <v>0</v>
      </c>
      <c r="W7855">
        <v>0</v>
      </c>
      <c r="X7855">
        <v>1.8411934295451919</v>
      </c>
      <c r="Y7855">
        <v>0</v>
      </c>
      <c r="Z7855">
        <v>0</v>
      </c>
      <c r="AA7855">
        <v>0</v>
      </c>
      <c r="AB7855">
        <v>1.521587710609972E-2</v>
      </c>
      <c r="AC7855">
        <v>0</v>
      </c>
      <c r="AD7855">
        <v>0</v>
      </c>
      <c r="AE7855">
        <v>1.8564093066512917</v>
      </c>
    </row>
    <row r="7856" spans="1:31" x14ac:dyDescent="0.25">
      <c r="A7856">
        <v>2360667</v>
      </c>
      <c r="B7856">
        <v>1</v>
      </c>
      <c r="C7856" t="s">
        <v>80</v>
      </c>
      <c r="D7856" t="s">
        <v>104</v>
      </c>
      <c r="E7856" t="s">
        <v>171</v>
      </c>
      <c r="F7856" t="s">
        <v>22315</v>
      </c>
      <c r="G7856" t="s">
        <v>168</v>
      </c>
      <c r="H7856" t="s">
        <v>135</v>
      </c>
      <c r="I7856" t="s">
        <v>136</v>
      </c>
      <c r="J7856" t="s">
        <v>137</v>
      </c>
      <c r="K7856" t="s">
        <v>138</v>
      </c>
      <c r="L7856" t="s">
        <v>22316</v>
      </c>
      <c r="M7856" t="s">
        <v>22317</v>
      </c>
      <c r="N7856">
        <v>0.48333333299999998</v>
      </c>
      <c r="O7856">
        <v>0</v>
      </c>
      <c r="P7856">
        <v>1892</v>
      </c>
      <c r="Q7856">
        <v>0</v>
      </c>
      <c r="R7856">
        <v>17</v>
      </c>
      <c r="S7856">
        <v>0</v>
      </c>
      <c r="T7856">
        <v>214</v>
      </c>
      <c r="U7856">
        <v>0</v>
      </c>
      <c r="V7856">
        <v>0</v>
      </c>
      <c r="W7856">
        <v>0</v>
      </c>
      <c r="X7856">
        <v>227.5659558995479</v>
      </c>
      <c r="Y7856">
        <v>0</v>
      </c>
      <c r="Z7856">
        <v>5.7179430854080326</v>
      </c>
      <c r="AA7856">
        <v>0</v>
      </c>
      <c r="AB7856">
        <v>60.184265625913163</v>
      </c>
      <c r="AC7856">
        <v>0</v>
      </c>
      <c r="AD7856">
        <v>0</v>
      </c>
      <c r="AE7856">
        <v>293.46816461086911</v>
      </c>
    </row>
    <row r="7857" spans="1:31" x14ac:dyDescent="0.25">
      <c r="A7857">
        <v>2360672</v>
      </c>
      <c r="B7857">
        <v>1</v>
      </c>
      <c r="C7857" t="s">
        <v>80</v>
      </c>
      <c r="D7857" t="s">
        <v>96</v>
      </c>
      <c r="E7857" t="s">
        <v>132</v>
      </c>
      <c r="F7857" t="s">
        <v>22318</v>
      </c>
      <c r="G7857" t="s">
        <v>168</v>
      </c>
      <c r="H7857" t="s">
        <v>135</v>
      </c>
      <c r="I7857" t="s">
        <v>136</v>
      </c>
      <c r="J7857" t="s">
        <v>137</v>
      </c>
      <c r="K7857" t="s">
        <v>138</v>
      </c>
      <c r="L7857" t="s">
        <v>22319</v>
      </c>
      <c r="M7857" t="s">
        <v>22320</v>
      </c>
      <c r="N7857">
        <v>0.43666666599999998</v>
      </c>
      <c r="O7857">
        <v>0</v>
      </c>
      <c r="P7857">
        <v>982</v>
      </c>
      <c r="Q7857">
        <v>0</v>
      </c>
      <c r="R7857">
        <v>3</v>
      </c>
      <c r="S7857">
        <v>0</v>
      </c>
      <c r="T7857">
        <v>508</v>
      </c>
      <c r="U7857">
        <v>0</v>
      </c>
      <c r="V7857">
        <v>0</v>
      </c>
      <c r="W7857">
        <v>0</v>
      </c>
      <c r="X7857">
        <v>409.390312815654</v>
      </c>
      <c r="Y7857">
        <v>0</v>
      </c>
      <c r="Z7857">
        <v>0.41622346944064331</v>
      </c>
      <c r="AA7857">
        <v>0</v>
      </c>
      <c r="AB7857">
        <v>792.74126417658204</v>
      </c>
      <c r="AC7857">
        <v>0</v>
      </c>
      <c r="AD7857">
        <v>0</v>
      </c>
      <c r="AE7857">
        <v>1202.5478004616766</v>
      </c>
    </row>
    <row r="7858" spans="1:31" x14ac:dyDescent="0.25">
      <c r="A7858">
        <v>2360689</v>
      </c>
      <c r="B7858">
        <v>1</v>
      </c>
      <c r="C7858" t="s">
        <v>80</v>
      </c>
      <c r="D7858" t="s">
        <v>96</v>
      </c>
      <c r="E7858" t="s">
        <v>320</v>
      </c>
      <c r="F7858" t="s">
        <v>22321</v>
      </c>
      <c r="G7858" t="s">
        <v>816</v>
      </c>
      <c r="H7858" t="s">
        <v>135</v>
      </c>
      <c r="I7858" t="s">
        <v>136</v>
      </c>
      <c r="J7858" t="s">
        <v>137</v>
      </c>
      <c r="K7858" t="s">
        <v>138</v>
      </c>
      <c r="L7858" t="s">
        <v>22322</v>
      </c>
      <c r="M7858" t="s">
        <v>22323</v>
      </c>
      <c r="N7858">
        <v>3.091111111</v>
      </c>
      <c r="O7858">
        <v>0</v>
      </c>
      <c r="P7858">
        <v>281</v>
      </c>
      <c r="Q7858">
        <v>13</v>
      </c>
      <c r="R7858">
        <v>26</v>
      </c>
      <c r="S7858">
        <v>20</v>
      </c>
      <c r="T7858">
        <v>46</v>
      </c>
      <c r="U7858">
        <v>5</v>
      </c>
      <c r="V7858">
        <v>0</v>
      </c>
      <c r="W7858">
        <v>0</v>
      </c>
      <c r="X7858">
        <v>306.38304424323763</v>
      </c>
      <c r="Y7858">
        <v>57.909710709999764</v>
      </c>
      <c r="Z7858">
        <v>35.386864879084719</v>
      </c>
      <c r="AA7858">
        <v>232.94732620011777</v>
      </c>
      <c r="AB7858">
        <v>66.054964835352564</v>
      </c>
      <c r="AC7858">
        <v>691.08077192915107</v>
      </c>
      <c r="AD7858">
        <v>0</v>
      </c>
      <c r="AE7858">
        <v>1389.7626827969436</v>
      </c>
    </row>
    <row r="7859" spans="1:31" x14ac:dyDescent="0.25">
      <c r="A7859">
        <v>2360677</v>
      </c>
      <c r="B7859">
        <v>1</v>
      </c>
      <c r="C7859" t="s">
        <v>80</v>
      </c>
      <c r="D7859" t="s">
        <v>84</v>
      </c>
      <c r="E7859" t="s">
        <v>148</v>
      </c>
      <c r="F7859" t="s">
        <v>22324</v>
      </c>
      <c r="G7859" t="s">
        <v>160</v>
      </c>
      <c r="H7859" t="s">
        <v>151</v>
      </c>
      <c r="I7859" t="s">
        <v>136</v>
      </c>
      <c r="J7859" t="s">
        <v>137</v>
      </c>
      <c r="K7859" t="s">
        <v>138</v>
      </c>
      <c r="L7859" t="s">
        <v>22325</v>
      </c>
      <c r="M7859" t="s">
        <v>22326</v>
      </c>
      <c r="N7859">
        <v>1.245833333</v>
      </c>
      <c r="O7859">
        <v>0</v>
      </c>
      <c r="P7859">
        <v>2</v>
      </c>
      <c r="Q7859">
        <v>0</v>
      </c>
      <c r="R7859">
        <v>0</v>
      </c>
      <c r="S7859">
        <v>0</v>
      </c>
      <c r="T7859">
        <v>2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1.2211987831551625</v>
      </c>
      <c r="AC7859">
        <v>0</v>
      </c>
      <c r="AD7859">
        <v>0</v>
      </c>
      <c r="AE7859">
        <v>1.2211987831551625</v>
      </c>
    </row>
    <row r="7860" spans="1:31" x14ac:dyDescent="0.25">
      <c r="A7860">
        <v>2360681</v>
      </c>
      <c r="B7860">
        <v>1</v>
      </c>
      <c r="C7860" t="s">
        <v>80</v>
      </c>
      <c r="D7860" t="s">
        <v>107</v>
      </c>
      <c r="E7860" t="s">
        <v>148</v>
      </c>
      <c r="F7860" t="s">
        <v>22327</v>
      </c>
      <c r="G7860" t="s">
        <v>150</v>
      </c>
      <c r="H7860" t="s">
        <v>151</v>
      </c>
      <c r="I7860" t="s">
        <v>136</v>
      </c>
      <c r="J7860" t="s">
        <v>137</v>
      </c>
      <c r="K7860" t="s">
        <v>138</v>
      </c>
      <c r="L7860" t="s">
        <v>22328</v>
      </c>
      <c r="M7860" t="s">
        <v>22329</v>
      </c>
      <c r="N7860">
        <v>1.1130555550000001</v>
      </c>
      <c r="O7860">
        <v>0</v>
      </c>
      <c r="P7860">
        <v>15</v>
      </c>
      <c r="Q7860">
        <v>0</v>
      </c>
      <c r="R7860">
        <v>0</v>
      </c>
      <c r="S7860">
        <v>0</v>
      </c>
      <c r="T7860">
        <v>3</v>
      </c>
      <c r="U7860">
        <v>0</v>
      </c>
      <c r="V7860">
        <v>0</v>
      </c>
      <c r="W7860">
        <v>0</v>
      </c>
      <c r="X7860">
        <v>4.8621259964024173</v>
      </c>
      <c r="Y7860">
        <v>0</v>
      </c>
      <c r="Z7860">
        <v>0</v>
      </c>
      <c r="AA7860">
        <v>0</v>
      </c>
      <c r="AB7860">
        <v>4.0781222419151248</v>
      </c>
      <c r="AC7860">
        <v>0</v>
      </c>
      <c r="AD7860">
        <v>0</v>
      </c>
      <c r="AE7860">
        <v>8.9402482383175421</v>
      </c>
    </row>
    <row r="7861" spans="1:31" x14ac:dyDescent="0.25">
      <c r="A7861">
        <v>2360682</v>
      </c>
      <c r="B7861">
        <v>1</v>
      </c>
      <c r="C7861" t="s">
        <v>80</v>
      </c>
      <c r="D7861" t="s">
        <v>97</v>
      </c>
      <c r="E7861" t="s">
        <v>148</v>
      </c>
      <c r="F7861" t="s">
        <v>22330</v>
      </c>
      <c r="G7861" t="s">
        <v>150</v>
      </c>
      <c r="H7861" t="s">
        <v>151</v>
      </c>
      <c r="I7861" t="s">
        <v>136</v>
      </c>
      <c r="J7861" t="s">
        <v>137</v>
      </c>
      <c r="K7861" t="s">
        <v>138</v>
      </c>
      <c r="L7861" t="s">
        <v>22331</v>
      </c>
      <c r="M7861" t="s">
        <v>22332</v>
      </c>
      <c r="N7861">
        <v>0.91222222200000003</v>
      </c>
      <c r="O7861">
        <v>0</v>
      </c>
      <c r="P7861">
        <v>1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1.0124788031821808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1.0124788031821808</v>
      </c>
    </row>
    <row r="7862" spans="1:31" x14ac:dyDescent="0.25">
      <c r="A7862">
        <v>2360685</v>
      </c>
      <c r="B7862">
        <v>1</v>
      </c>
      <c r="C7862" t="s">
        <v>80</v>
      </c>
      <c r="D7862" t="s">
        <v>89</v>
      </c>
      <c r="E7862" t="s">
        <v>166</v>
      </c>
      <c r="F7862" t="s">
        <v>1225</v>
      </c>
      <c r="G7862" t="s">
        <v>168</v>
      </c>
      <c r="H7862" t="s">
        <v>135</v>
      </c>
      <c r="I7862" t="s">
        <v>136</v>
      </c>
      <c r="J7862" t="s">
        <v>137</v>
      </c>
      <c r="K7862" t="s">
        <v>138</v>
      </c>
      <c r="L7862" t="s">
        <v>22333</v>
      </c>
      <c r="M7862" t="s">
        <v>22334</v>
      </c>
      <c r="N7862">
        <v>0.54861111100000004</v>
      </c>
      <c r="O7862">
        <v>1</v>
      </c>
      <c r="P7862">
        <v>288</v>
      </c>
      <c r="Q7862">
        <v>1</v>
      </c>
      <c r="R7862">
        <v>57</v>
      </c>
      <c r="S7862">
        <v>2</v>
      </c>
      <c r="T7862">
        <v>170</v>
      </c>
      <c r="U7862">
        <v>0</v>
      </c>
      <c r="V7862">
        <v>0</v>
      </c>
      <c r="W7862">
        <v>5.0000734693182531</v>
      </c>
      <c r="X7862">
        <v>73.461105200519242</v>
      </c>
      <c r="Y7862">
        <v>5.240014025553708</v>
      </c>
      <c r="Z7862">
        <v>17.498251725452292</v>
      </c>
      <c r="AA7862">
        <v>2.0683215212178667</v>
      </c>
      <c r="AB7862">
        <v>54.71460866376578</v>
      </c>
      <c r="AC7862">
        <v>0</v>
      </c>
      <c r="AD7862">
        <v>0</v>
      </c>
      <c r="AE7862">
        <v>157.98237460582715</v>
      </c>
    </row>
    <row r="7863" spans="1:31" x14ac:dyDescent="0.25">
      <c r="A7863">
        <v>2360687</v>
      </c>
      <c r="B7863">
        <v>1</v>
      </c>
      <c r="C7863" t="s">
        <v>81</v>
      </c>
      <c r="D7863" t="s">
        <v>118</v>
      </c>
      <c r="E7863" t="s">
        <v>132</v>
      </c>
      <c r="F7863" t="s">
        <v>22335</v>
      </c>
      <c r="G7863" t="s">
        <v>1077</v>
      </c>
      <c r="H7863" t="s">
        <v>135</v>
      </c>
      <c r="I7863" t="s">
        <v>136</v>
      </c>
      <c r="J7863" t="s">
        <v>137</v>
      </c>
      <c r="K7863" t="s">
        <v>138</v>
      </c>
      <c r="L7863" t="s">
        <v>22336</v>
      </c>
      <c r="M7863" t="s">
        <v>22337</v>
      </c>
      <c r="N7863">
        <v>2.9983333330000002</v>
      </c>
      <c r="O7863">
        <v>0</v>
      </c>
      <c r="P7863">
        <v>0</v>
      </c>
      <c r="Q7863">
        <v>11</v>
      </c>
      <c r="R7863">
        <v>10</v>
      </c>
      <c r="S7863">
        <v>0</v>
      </c>
      <c r="T7863">
        <v>0</v>
      </c>
      <c r="U7863">
        <v>1</v>
      </c>
      <c r="V7863">
        <v>0</v>
      </c>
      <c r="W7863">
        <v>0</v>
      </c>
      <c r="X7863">
        <v>0</v>
      </c>
      <c r="Y7863">
        <v>281.35971813179617</v>
      </c>
      <c r="Z7863">
        <v>123.0540323906378</v>
      </c>
      <c r="AA7863">
        <v>0</v>
      </c>
      <c r="AB7863">
        <v>0</v>
      </c>
      <c r="AC7863">
        <v>39.932148719068415</v>
      </c>
      <c r="AD7863">
        <v>0</v>
      </c>
      <c r="AE7863">
        <v>444.34589924150242</v>
      </c>
    </row>
    <row r="7864" spans="1:31" x14ac:dyDescent="0.25">
      <c r="A7864">
        <v>2360690</v>
      </c>
      <c r="B7864">
        <v>1</v>
      </c>
      <c r="C7864" t="s">
        <v>80</v>
      </c>
      <c r="D7864" t="s">
        <v>110</v>
      </c>
      <c r="E7864" t="s">
        <v>225</v>
      </c>
      <c r="F7864" t="s">
        <v>22338</v>
      </c>
      <c r="G7864" t="s">
        <v>156</v>
      </c>
      <c r="H7864" t="s">
        <v>151</v>
      </c>
      <c r="I7864" t="s">
        <v>136</v>
      </c>
      <c r="J7864" t="s">
        <v>137</v>
      </c>
      <c r="K7864" t="s">
        <v>138</v>
      </c>
      <c r="L7864" t="s">
        <v>22339</v>
      </c>
      <c r="M7864" t="s">
        <v>22340</v>
      </c>
      <c r="N7864">
        <v>0.92861111100000004</v>
      </c>
      <c r="O7864">
        <v>0</v>
      </c>
      <c r="P7864">
        <v>29</v>
      </c>
      <c r="Q7864">
        <v>0</v>
      </c>
      <c r="R7864">
        <v>0</v>
      </c>
      <c r="S7864">
        <v>0</v>
      </c>
      <c r="T7864">
        <v>1</v>
      </c>
      <c r="U7864">
        <v>0</v>
      </c>
      <c r="V7864">
        <v>0</v>
      </c>
      <c r="W7864">
        <v>0</v>
      </c>
      <c r="X7864">
        <v>9.3653205328185205</v>
      </c>
      <c r="Y7864">
        <v>0</v>
      </c>
      <c r="Z7864">
        <v>0</v>
      </c>
      <c r="AA7864">
        <v>0</v>
      </c>
      <c r="AB7864">
        <v>0.17774047526241749</v>
      </c>
      <c r="AC7864">
        <v>0</v>
      </c>
      <c r="AD7864">
        <v>0</v>
      </c>
      <c r="AE7864">
        <v>9.5430610080809384</v>
      </c>
    </row>
    <row r="7865" spans="1:31" x14ac:dyDescent="0.25">
      <c r="A7865">
        <v>2360692</v>
      </c>
      <c r="B7865">
        <v>1</v>
      </c>
      <c r="C7865" t="s">
        <v>80</v>
      </c>
      <c r="D7865" t="s">
        <v>94</v>
      </c>
      <c r="E7865" t="s">
        <v>320</v>
      </c>
      <c r="F7865" t="s">
        <v>22341</v>
      </c>
      <c r="G7865" t="s">
        <v>328</v>
      </c>
      <c r="H7865" t="s">
        <v>2280</v>
      </c>
      <c r="I7865" t="s">
        <v>136</v>
      </c>
      <c r="J7865" t="s">
        <v>137</v>
      </c>
      <c r="K7865" t="s">
        <v>245</v>
      </c>
      <c r="L7865" t="s">
        <v>22342</v>
      </c>
      <c r="M7865" t="s">
        <v>22343</v>
      </c>
      <c r="N7865">
        <v>0.78416666599999996</v>
      </c>
      <c r="O7865">
        <v>1</v>
      </c>
      <c r="P7865">
        <v>3153</v>
      </c>
      <c r="Q7865">
        <v>49</v>
      </c>
      <c r="R7865">
        <v>104</v>
      </c>
      <c r="S7865">
        <v>39</v>
      </c>
      <c r="T7865">
        <v>701</v>
      </c>
      <c r="U7865">
        <v>17</v>
      </c>
      <c r="V7865">
        <v>1</v>
      </c>
      <c r="W7865">
        <v>0.8208301367415417</v>
      </c>
      <c r="X7865">
        <v>361.17857879501418</v>
      </c>
      <c r="Y7865">
        <v>109.54878739045398</v>
      </c>
      <c r="Z7865">
        <v>125.76337515456072</v>
      </c>
      <c r="AA7865">
        <v>182.35261466860186</v>
      </c>
      <c r="AB7865">
        <v>178.72342105418707</v>
      </c>
      <c r="AC7865">
        <v>687.09351231555399</v>
      </c>
      <c r="AD7865">
        <v>0</v>
      </c>
      <c r="AE7865">
        <v>1645.4811195151133</v>
      </c>
    </row>
    <row r="7866" spans="1:31" x14ac:dyDescent="0.25">
      <c r="A7866">
        <v>2360694</v>
      </c>
      <c r="B7866">
        <v>1</v>
      </c>
      <c r="C7866" t="s">
        <v>80</v>
      </c>
      <c r="D7866" t="s">
        <v>84</v>
      </c>
      <c r="E7866" t="s">
        <v>148</v>
      </c>
      <c r="F7866" t="s">
        <v>22344</v>
      </c>
      <c r="G7866" t="s">
        <v>150</v>
      </c>
      <c r="H7866" t="s">
        <v>151</v>
      </c>
      <c r="I7866" t="s">
        <v>136</v>
      </c>
      <c r="J7866" t="s">
        <v>137</v>
      </c>
      <c r="K7866" t="s">
        <v>138</v>
      </c>
      <c r="L7866" t="s">
        <v>22345</v>
      </c>
      <c r="M7866" t="s">
        <v>22346</v>
      </c>
      <c r="N7866">
        <v>3.3333333330000001</v>
      </c>
      <c r="O7866">
        <v>0</v>
      </c>
      <c r="P7866">
        <v>5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2.38326248283186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2.38326248283186</v>
      </c>
    </row>
    <row r="7867" spans="1:31" x14ac:dyDescent="0.25">
      <c r="A7867">
        <v>2360696</v>
      </c>
      <c r="B7867">
        <v>1</v>
      </c>
      <c r="C7867" t="s">
        <v>81</v>
      </c>
      <c r="D7867" t="s">
        <v>118</v>
      </c>
      <c r="E7867" t="s">
        <v>132</v>
      </c>
      <c r="F7867" t="s">
        <v>22347</v>
      </c>
      <c r="G7867" t="s">
        <v>1077</v>
      </c>
      <c r="H7867" t="s">
        <v>135</v>
      </c>
      <c r="I7867" t="s">
        <v>136</v>
      </c>
      <c r="J7867" t="s">
        <v>137</v>
      </c>
      <c r="K7867" t="s">
        <v>138</v>
      </c>
      <c r="L7867" t="s">
        <v>22348</v>
      </c>
      <c r="M7867" t="s">
        <v>22349</v>
      </c>
      <c r="N7867">
        <v>0.88055555500000005</v>
      </c>
      <c r="O7867">
        <v>0</v>
      </c>
      <c r="P7867">
        <v>40</v>
      </c>
      <c r="Q7867">
        <v>0</v>
      </c>
      <c r="R7867">
        <v>8</v>
      </c>
      <c r="S7867">
        <v>0</v>
      </c>
      <c r="T7867">
        <v>7</v>
      </c>
      <c r="U7867">
        <v>0</v>
      </c>
      <c r="V7867">
        <v>0</v>
      </c>
      <c r="W7867">
        <v>0</v>
      </c>
      <c r="X7867">
        <v>6.4713625032282316</v>
      </c>
      <c r="Y7867">
        <v>0</v>
      </c>
      <c r="Z7867">
        <v>11.643194728257782</v>
      </c>
      <c r="AA7867">
        <v>0</v>
      </c>
      <c r="AB7867">
        <v>1.5896671747022304</v>
      </c>
      <c r="AC7867">
        <v>0</v>
      </c>
      <c r="AD7867">
        <v>0</v>
      </c>
      <c r="AE7867">
        <v>19.704224406188246</v>
      </c>
    </row>
    <row r="7868" spans="1:31" x14ac:dyDescent="0.25">
      <c r="A7868">
        <v>2360698</v>
      </c>
      <c r="B7868">
        <v>1</v>
      </c>
      <c r="C7868" t="s">
        <v>80</v>
      </c>
      <c r="D7868" t="s">
        <v>110</v>
      </c>
      <c r="E7868" t="s">
        <v>225</v>
      </c>
      <c r="F7868" t="s">
        <v>8709</v>
      </c>
      <c r="G7868" t="s">
        <v>227</v>
      </c>
      <c r="H7868" t="s">
        <v>151</v>
      </c>
      <c r="I7868" t="s">
        <v>136</v>
      </c>
      <c r="J7868" t="s">
        <v>137</v>
      </c>
      <c r="K7868" t="s">
        <v>138</v>
      </c>
      <c r="L7868" t="s">
        <v>22350</v>
      </c>
      <c r="M7868" t="s">
        <v>22351</v>
      </c>
      <c r="N7868">
        <v>4.6124999999999998</v>
      </c>
      <c r="O7868">
        <v>0</v>
      </c>
      <c r="P7868">
        <v>160</v>
      </c>
      <c r="Q7868">
        <v>0</v>
      </c>
      <c r="R7868">
        <v>0</v>
      </c>
      <c r="S7868">
        <v>0</v>
      </c>
      <c r="T7868">
        <v>18</v>
      </c>
      <c r="U7868">
        <v>0</v>
      </c>
      <c r="V7868">
        <v>0</v>
      </c>
      <c r="W7868">
        <v>0</v>
      </c>
      <c r="X7868">
        <v>203.45962861114754</v>
      </c>
      <c r="Y7868">
        <v>0</v>
      </c>
      <c r="Z7868">
        <v>0</v>
      </c>
      <c r="AA7868">
        <v>0</v>
      </c>
      <c r="AB7868">
        <v>127.46661729840932</v>
      </c>
      <c r="AC7868">
        <v>0</v>
      </c>
      <c r="AD7868">
        <v>0</v>
      </c>
      <c r="AE7868">
        <v>330.92624590955688</v>
      </c>
    </row>
    <row r="7869" spans="1:31" x14ac:dyDescent="0.25">
      <c r="A7869">
        <v>2360699</v>
      </c>
      <c r="B7869">
        <v>1</v>
      </c>
      <c r="C7869" t="s">
        <v>80</v>
      </c>
      <c r="D7869" t="s">
        <v>92</v>
      </c>
      <c r="E7869" t="s">
        <v>175</v>
      </c>
      <c r="F7869" t="s">
        <v>22352</v>
      </c>
      <c r="G7869" t="s">
        <v>284</v>
      </c>
      <c r="H7869" t="s">
        <v>151</v>
      </c>
      <c r="I7869" t="s">
        <v>136</v>
      </c>
      <c r="J7869" t="s">
        <v>137</v>
      </c>
      <c r="K7869" t="s">
        <v>138</v>
      </c>
      <c r="L7869" t="s">
        <v>22353</v>
      </c>
      <c r="M7869" t="s">
        <v>22354</v>
      </c>
      <c r="N7869">
        <v>1.280277777</v>
      </c>
      <c r="O7869">
        <v>0</v>
      </c>
      <c r="P7869">
        <v>37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11.766364557765906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11.766364557765906</v>
      </c>
    </row>
    <row r="7870" spans="1:31" x14ac:dyDescent="0.25">
      <c r="A7870">
        <v>2360700</v>
      </c>
      <c r="B7870">
        <v>1</v>
      </c>
      <c r="C7870" t="s">
        <v>80</v>
      </c>
      <c r="D7870" t="s">
        <v>100</v>
      </c>
      <c r="E7870" t="s">
        <v>171</v>
      </c>
      <c r="F7870" t="s">
        <v>3027</v>
      </c>
      <c r="G7870" t="s">
        <v>168</v>
      </c>
      <c r="H7870" t="s">
        <v>135</v>
      </c>
      <c r="I7870" t="s">
        <v>136</v>
      </c>
      <c r="J7870" t="s">
        <v>137</v>
      </c>
      <c r="K7870" t="s">
        <v>138</v>
      </c>
      <c r="L7870" t="s">
        <v>22355</v>
      </c>
      <c r="M7870" t="s">
        <v>22356</v>
      </c>
      <c r="N7870">
        <v>0.46055555500000001</v>
      </c>
      <c r="O7870">
        <v>4</v>
      </c>
      <c r="P7870">
        <v>154</v>
      </c>
      <c r="Q7870">
        <v>6</v>
      </c>
      <c r="R7870">
        <v>60</v>
      </c>
      <c r="S7870">
        <v>13</v>
      </c>
      <c r="T7870">
        <v>62</v>
      </c>
      <c r="U7870">
        <v>2</v>
      </c>
      <c r="V7870">
        <v>1</v>
      </c>
      <c r="W7870">
        <v>1.1247234660963572</v>
      </c>
      <c r="X7870">
        <v>19.438843540318732</v>
      </c>
      <c r="Y7870">
        <v>29.3691152158836</v>
      </c>
      <c r="Z7870">
        <v>31.17394364480009</v>
      </c>
      <c r="AA7870">
        <v>33.189177727898709</v>
      </c>
      <c r="AB7870">
        <v>14.416967147312574</v>
      </c>
      <c r="AC7870">
        <v>29.23090573997748</v>
      </c>
      <c r="AD7870">
        <v>1.6989940095862501</v>
      </c>
      <c r="AE7870">
        <v>159.64267049187379</v>
      </c>
    </row>
    <row r="7871" spans="1:31" x14ac:dyDescent="0.25">
      <c r="A7871">
        <v>2360702</v>
      </c>
      <c r="B7871">
        <v>1</v>
      </c>
      <c r="C7871" t="s">
        <v>80</v>
      </c>
      <c r="D7871" t="s">
        <v>102</v>
      </c>
      <c r="E7871" t="s">
        <v>166</v>
      </c>
      <c r="F7871" t="s">
        <v>22357</v>
      </c>
      <c r="G7871" t="s">
        <v>168</v>
      </c>
      <c r="H7871" t="s">
        <v>135</v>
      </c>
      <c r="I7871" t="s">
        <v>136</v>
      </c>
      <c r="J7871" t="s">
        <v>137</v>
      </c>
      <c r="K7871" t="s">
        <v>138</v>
      </c>
      <c r="L7871" t="s">
        <v>22358</v>
      </c>
      <c r="M7871" t="s">
        <v>22359</v>
      </c>
      <c r="N7871">
        <v>1.4</v>
      </c>
      <c r="O7871">
        <v>0</v>
      </c>
      <c r="P7871">
        <v>659</v>
      </c>
      <c r="Q7871">
        <v>41</v>
      </c>
      <c r="R7871">
        <v>122</v>
      </c>
      <c r="S7871">
        <v>15</v>
      </c>
      <c r="T7871">
        <v>76</v>
      </c>
      <c r="U7871">
        <v>0</v>
      </c>
      <c r="V7871">
        <v>0</v>
      </c>
      <c r="W7871">
        <v>0</v>
      </c>
      <c r="X7871">
        <v>196.01973986467036</v>
      </c>
      <c r="Y7871">
        <v>345.16789178348137</v>
      </c>
      <c r="Z7871">
        <v>551.83459350812655</v>
      </c>
      <c r="AA7871">
        <v>124.75009885041757</v>
      </c>
      <c r="AB7871">
        <v>94.997744545434614</v>
      </c>
      <c r="AC7871">
        <v>0</v>
      </c>
      <c r="AD7871">
        <v>0</v>
      </c>
      <c r="AE7871">
        <v>1312.7700685521304</v>
      </c>
    </row>
    <row r="7872" spans="1:31" x14ac:dyDescent="0.25">
      <c r="A7872">
        <v>2360705</v>
      </c>
      <c r="B7872">
        <v>1</v>
      </c>
      <c r="C7872" t="s">
        <v>80</v>
      </c>
      <c r="D7872" t="s">
        <v>109</v>
      </c>
      <c r="E7872" t="s">
        <v>132</v>
      </c>
      <c r="F7872" t="s">
        <v>14703</v>
      </c>
      <c r="G7872" t="s">
        <v>168</v>
      </c>
      <c r="H7872" t="s">
        <v>135</v>
      </c>
      <c r="I7872" t="s">
        <v>136</v>
      </c>
      <c r="J7872" t="s">
        <v>137</v>
      </c>
      <c r="K7872" t="s">
        <v>138</v>
      </c>
      <c r="L7872" t="s">
        <v>22360</v>
      </c>
      <c r="M7872" t="s">
        <v>22361</v>
      </c>
      <c r="N7872">
        <v>0.67416666599999997</v>
      </c>
      <c r="O7872">
        <v>0</v>
      </c>
      <c r="P7872">
        <v>3003</v>
      </c>
      <c r="Q7872">
        <v>0</v>
      </c>
      <c r="R7872">
        <v>123</v>
      </c>
      <c r="S7872">
        <v>3</v>
      </c>
      <c r="T7872">
        <v>651</v>
      </c>
      <c r="U7872">
        <v>1</v>
      </c>
      <c r="V7872">
        <v>1</v>
      </c>
      <c r="W7872">
        <v>0</v>
      </c>
      <c r="X7872">
        <v>349.29703810385058</v>
      </c>
      <c r="Y7872">
        <v>0</v>
      </c>
      <c r="Z7872">
        <v>63.299495587365342</v>
      </c>
      <c r="AA7872">
        <v>7.3388279019986449</v>
      </c>
      <c r="AB7872">
        <v>232.16647659871549</v>
      </c>
      <c r="AC7872">
        <v>0.26247234669862918</v>
      </c>
      <c r="AD7872">
        <v>0</v>
      </c>
      <c r="AE7872">
        <v>652.36431053862862</v>
      </c>
    </row>
    <row r="7873" spans="1:31" x14ac:dyDescent="0.25">
      <c r="A7873">
        <v>2360706</v>
      </c>
      <c r="B7873">
        <v>1</v>
      </c>
      <c r="C7873" t="s">
        <v>80</v>
      </c>
      <c r="D7873" t="s">
        <v>84</v>
      </c>
      <c r="E7873" t="s">
        <v>148</v>
      </c>
      <c r="F7873" t="s">
        <v>22362</v>
      </c>
      <c r="G7873" t="s">
        <v>240</v>
      </c>
      <c r="H7873" t="s">
        <v>151</v>
      </c>
      <c r="I7873" t="s">
        <v>136</v>
      </c>
      <c r="J7873" t="s">
        <v>137</v>
      </c>
      <c r="K7873" t="s">
        <v>138</v>
      </c>
      <c r="L7873" t="s">
        <v>22363</v>
      </c>
      <c r="M7873" t="s">
        <v>22364</v>
      </c>
      <c r="N7873">
        <v>8.2383333329999999</v>
      </c>
      <c r="O7873">
        <v>0</v>
      </c>
      <c r="P7873">
        <v>2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1.6996165542240398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1.6996165542240398</v>
      </c>
    </row>
    <row r="7874" spans="1:31" x14ac:dyDescent="0.25">
      <c r="A7874">
        <v>2360707</v>
      </c>
      <c r="B7874">
        <v>1</v>
      </c>
      <c r="C7874" t="s">
        <v>81</v>
      </c>
      <c r="D7874" t="s">
        <v>122</v>
      </c>
      <c r="E7874" t="s">
        <v>132</v>
      </c>
      <c r="F7874" t="s">
        <v>460</v>
      </c>
      <c r="G7874" t="s">
        <v>134</v>
      </c>
      <c r="H7874" t="s">
        <v>135</v>
      </c>
      <c r="I7874" t="s">
        <v>136</v>
      </c>
      <c r="J7874" t="s">
        <v>137</v>
      </c>
      <c r="K7874" t="s">
        <v>138</v>
      </c>
      <c r="L7874" t="s">
        <v>22365</v>
      </c>
      <c r="M7874" t="s">
        <v>22366</v>
      </c>
      <c r="N7874">
        <v>4.08</v>
      </c>
      <c r="O7874">
        <v>0</v>
      </c>
      <c r="P7874">
        <v>164</v>
      </c>
      <c r="Q7874">
        <v>0</v>
      </c>
      <c r="R7874">
        <v>2</v>
      </c>
      <c r="S7874">
        <v>0</v>
      </c>
      <c r="T7874">
        <v>20</v>
      </c>
      <c r="U7874">
        <v>0</v>
      </c>
      <c r="V7874">
        <v>0</v>
      </c>
      <c r="W7874">
        <v>0</v>
      </c>
      <c r="X7874">
        <v>102.7108903853632</v>
      </c>
      <c r="Y7874">
        <v>0</v>
      </c>
      <c r="Z7874">
        <v>11.115349949328673</v>
      </c>
      <c r="AA7874">
        <v>0</v>
      </c>
      <c r="AB7874">
        <v>36.804306447720961</v>
      </c>
      <c r="AC7874">
        <v>0</v>
      </c>
      <c r="AD7874">
        <v>0</v>
      </c>
      <c r="AE7874">
        <v>150.63054678241284</v>
      </c>
    </row>
    <row r="7875" spans="1:31" x14ac:dyDescent="0.25">
      <c r="A7875">
        <v>2360708</v>
      </c>
      <c r="B7875">
        <v>1</v>
      </c>
      <c r="C7875" t="s">
        <v>80</v>
      </c>
      <c r="D7875" t="s">
        <v>106</v>
      </c>
      <c r="E7875" t="s">
        <v>171</v>
      </c>
      <c r="F7875" t="s">
        <v>5694</v>
      </c>
      <c r="G7875" t="s">
        <v>168</v>
      </c>
      <c r="H7875" t="s">
        <v>135</v>
      </c>
      <c r="I7875" t="s">
        <v>653</v>
      </c>
      <c r="J7875" t="s">
        <v>137</v>
      </c>
      <c r="K7875" t="s">
        <v>138</v>
      </c>
      <c r="L7875" t="s">
        <v>22367</v>
      </c>
      <c r="M7875" t="s">
        <v>22368</v>
      </c>
      <c r="N7875">
        <v>4.7222219999999999E-3</v>
      </c>
      <c r="O7875">
        <v>1</v>
      </c>
      <c r="P7875">
        <v>792</v>
      </c>
      <c r="Q7875">
        <v>1</v>
      </c>
      <c r="R7875">
        <v>90</v>
      </c>
      <c r="S7875">
        <v>5</v>
      </c>
      <c r="T7875">
        <v>125</v>
      </c>
      <c r="U7875">
        <v>0</v>
      </c>
      <c r="V7875">
        <v>1</v>
      </c>
      <c r="W7875">
        <v>1.052911305738889E-3</v>
      </c>
      <c r="X7875">
        <v>0.57061257511532637</v>
      </c>
      <c r="Y7875">
        <v>4.7610451037630548E-3</v>
      </c>
      <c r="Z7875">
        <v>0.32548136482092027</v>
      </c>
      <c r="AA7875">
        <v>4.4483478903369997E-2</v>
      </c>
      <c r="AB7875">
        <v>0.2162893002497773</v>
      </c>
      <c r="AC7875">
        <v>0</v>
      </c>
      <c r="AD7875">
        <v>0.4156482779422167</v>
      </c>
      <c r="AE7875">
        <v>1.5783289534411127</v>
      </c>
    </row>
    <row r="7876" spans="1:31" x14ac:dyDescent="0.25">
      <c r="A7876">
        <v>2360710</v>
      </c>
      <c r="B7876">
        <v>1</v>
      </c>
      <c r="C7876" t="s">
        <v>80</v>
      </c>
      <c r="D7876" t="s">
        <v>98</v>
      </c>
      <c r="E7876" t="s">
        <v>225</v>
      </c>
      <c r="F7876" t="s">
        <v>22369</v>
      </c>
      <c r="G7876" t="s">
        <v>219</v>
      </c>
      <c r="H7876" t="s">
        <v>151</v>
      </c>
      <c r="I7876" t="s">
        <v>136</v>
      </c>
      <c r="J7876" t="s">
        <v>137</v>
      </c>
      <c r="K7876" t="s">
        <v>138</v>
      </c>
      <c r="L7876" t="s">
        <v>22370</v>
      </c>
      <c r="M7876" t="s">
        <v>22371</v>
      </c>
      <c r="N7876">
        <v>1.336944444</v>
      </c>
      <c r="O7876">
        <v>0</v>
      </c>
      <c r="P7876">
        <v>5</v>
      </c>
      <c r="Q7876">
        <v>0</v>
      </c>
      <c r="R7876">
        <v>11</v>
      </c>
      <c r="S7876">
        <v>0</v>
      </c>
      <c r="T7876">
        <v>3</v>
      </c>
      <c r="U7876">
        <v>0</v>
      </c>
      <c r="V7876">
        <v>0</v>
      </c>
      <c r="W7876">
        <v>0</v>
      </c>
      <c r="X7876">
        <v>1.8111581904905085</v>
      </c>
      <c r="Y7876">
        <v>0</v>
      </c>
      <c r="Z7876">
        <v>26.753638414808059</v>
      </c>
      <c r="AA7876">
        <v>0</v>
      </c>
      <c r="AB7876">
        <v>12.242710556705454</v>
      </c>
      <c r="AC7876">
        <v>0</v>
      </c>
      <c r="AD7876">
        <v>0</v>
      </c>
      <c r="AE7876">
        <v>40.807507162004022</v>
      </c>
    </row>
    <row r="7877" spans="1:31" x14ac:dyDescent="0.25">
      <c r="A7877">
        <v>2360712</v>
      </c>
      <c r="B7877">
        <v>1</v>
      </c>
      <c r="C7877" t="s">
        <v>80</v>
      </c>
      <c r="D7877" t="s">
        <v>104</v>
      </c>
      <c r="E7877" t="s">
        <v>225</v>
      </c>
      <c r="F7877" t="s">
        <v>22372</v>
      </c>
      <c r="G7877" t="s">
        <v>219</v>
      </c>
      <c r="H7877" t="s">
        <v>151</v>
      </c>
      <c r="I7877" t="s">
        <v>136</v>
      </c>
      <c r="J7877" t="s">
        <v>137</v>
      </c>
      <c r="K7877" t="s">
        <v>138</v>
      </c>
      <c r="L7877" t="s">
        <v>22373</v>
      </c>
      <c r="M7877" t="s">
        <v>22374</v>
      </c>
      <c r="N7877">
        <v>2.153333333</v>
      </c>
      <c r="O7877">
        <v>0</v>
      </c>
      <c r="P7877">
        <v>2</v>
      </c>
      <c r="Q7877">
        <v>0</v>
      </c>
      <c r="R7877">
        <v>4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0.61783880498013999</v>
      </c>
      <c r="Y7877">
        <v>0</v>
      </c>
      <c r="Z7877">
        <v>5.1672229358829336</v>
      </c>
      <c r="AA7877">
        <v>0</v>
      </c>
      <c r="AB7877">
        <v>0</v>
      </c>
      <c r="AC7877">
        <v>0</v>
      </c>
      <c r="AD7877">
        <v>0</v>
      </c>
      <c r="AE7877">
        <v>5.7850617408630738</v>
      </c>
    </row>
    <row r="7878" spans="1:31" x14ac:dyDescent="0.25">
      <c r="A7878">
        <v>2360713</v>
      </c>
      <c r="B7878">
        <v>1</v>
      </c>
      <c r="C7878" t="s">
        <v>81</v>
      </c>
      <c r="D7878" t="s">
        <v>112</v>
      </c>
      <c r="E7878" t="s">
        <v>132</v>
      </c>
      <c r="F7878" t="s">
        <v>22375</v>
      </c>
      <c r="G7878" t="s">
        <v>168</v>
      </c>
      <c r="H7878" t="s">
        <v>135</v>
      </c>
      <c r="I7878" t="s">
        <v>136</v>
      </c>
      <c r="J7878" t="s">
        <v>137</v>
      </c>
      <c r="K7878" t="s">
        <v>138</v>
      </c>
      <c r="L7878" t="s">
        <v>22376</v>
      </c>
      <c r="M7878" t="s">
        <v>22377</v>
      </c>
      <c r="N7878">
        <v>0.96361111099999996</v>
      </c>
      <c r="O7878">
        <v>0</v>
      </c>
      <c r="P7878">
        <v>0</v>
      </c>
      <c r="Q7878">
        <v>1</v>
      </c>
      <c r="R7878">
        <v>7</v>
      </c>
      <c r="S7878">
        <v>15</v>
      </c>
      <c r="T7878">
        <v>122</v>
      </c>
      <c r="U7878">
        <v>8</v>
      </c>
      <c r="V7878">
        <v>0</v>
      </c>
      <c r="W7878">
        <v>0</v>
      </c>
      <c r="X7878">
        <v>0</v>
      </c>
      <c r="Y7878">
        <v>4.119960647886864</v>
      </c>
      <c r="Z7878">
        <v>66.673482730587381</v>
      </c>
      <c r="AA7878">
        <v>51.248814272217274</v>
      </c>
      <c r="AB7878">
        <v>89.507028167587535</v>
      </c>
      <c r="AC7878">
        <v>422.51321069882692</v>
      </c>
      <c r="AD7878">
        <v>0</v>
      </c>
      <c r="AE7878">
        <v>634.06249651710596</v>
      </c>
    </row>
    <row r="7879" spans="1:31" x14ac:dyDescent="0.25">
      <c r="A7879">
        <v>2360714</v>
      </c>
      <c r="B7879">
        <v>1</v>
      </c>
      <c r="C7879" t="s">
        <v>81</v>
      </c>
      <c r="D7879" t="s">
        <v>113</v>
      </c>
      <c r="E7879" t="s">
        <v>225</v>
      </c>
      <c r="F7879" t="s">
        <v>22378</v>
      </c>
      <c r="G7879" t="s">
        <v>219</v>
      </c>
      <c r="H7879" t="s">
        <v>151</v>
      </c>
      <c r="I7879" t="s">
        <v>136</v>
      </c>
      <c r="J7879" t="s">
        <v>137</v>
      </c>
      <c r="K7879" t="s">
        <v>138</v>
      </c>
      <c r="L7879" t="s">
        <v>22379</v>
      </c>
      <c r="M7879" t="s">
        <v>22380</v>
      </c>
      <c r="N7879">
        <v>1.365277777</v>
      </c>
      <c r="O7879">
        <v>0</v>
      </c>
      <c r="P7879">
        <v>20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3.6134357028767567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3.6134357028767567</v>
      </c>
    </row>
    <row r="7880" spans="1:31" x14ac:dyDescent="0.25">
      <c r="A7880">
        <v>2360716</v>
      </c>
      <c r="B7880">
        <v>1</v>
      </c>
      <c r="C7880" t="s">
        <v>81</v>
      </c>
      <c r="D7880" t="s">
        <v>113</v>
      </c>
      <c r="E7880" t="s">
        <v>166</v>
      </c>
      <c r="F7880" t="s">
        <v>22381</v>
      </c>
      <c r="G7880" t="s">
        <v>168</v>
      </c>
      <c r="H7880" t="s">
        <v>135</v>
      </c>
      <c r="I7880" t="s">
        <v>136</v>
      </c>
      <c r="J7880" t="s">
        <v>137</v>
      </c>
      <c r="K7880" t="s">
        <v>138</v>
      </c>
      <c r="L7880" t="s">
        <v>22382</v>
      </c>
      <c r="M7880" t="s">
        <v>22383</v>
      </c>
      <c r="N7880">
        <v>0.385833333</v>
      </c>
      <c r="O7880">
        <v>6</v>
      </c>
      <c r="P7880">
        <v>1346</v>
      </c>
      <c r="Q7880">
        <v>56</v>
      </c>
      <c r="R7880">
        <v>404</v>
      </c>
      <c r="S7880">
        <v>44</v>
      </c>
      <c r="T7880">
        <v>456</v>
      </c>
      <c r="U7880">
        <v>20</v>
      </c>
      <c r="V7880">
        <v>6</v>
      </c>
      <c r="W7880">
        <v>0.61635069435041667</v>
      </c>
      <c r="X7880">
        <v>115.10488535310726</v>
      </c>
      <c r="Y7880">
        <v>76.859288777892203</v>
      </c>
      <c r="Z7880">
        <v>164.47036954637795</v>
      </c>
      <c r="AA7880">
        <v>477.20292026229208</v>
      </c>
      <c r="AB7880">
        <v>163.80553699875594</v>
      </c>
      <c r="AC7880">
        <v>1819.4995374506705</v>
      </c>
      <c r="AD7880">
        <v>10.624175741027175</v>
      </c>
      <c r="AE7880">
        <v>2828.1830648244731</v>
      </c>
    </row>
    <row r="7881" spans="1:31" x14ac:dyDescent="0.25">
      <c r="A7881">
        <v>2360717</v>
      </c>
      <c r="B7881">
        <v>1</v>
      </c>
      <c r="C7881" t="s">
        <v>80</v>
      </c>
      <c r="D7881" t="s">
        <v>93</v>
      </c>
      <c r="E7881" t="s">
        <v>171</v>
      </c>
      <c r="F7881" t="s">
        <v>22384</v>
      </c>
      <c r="G7881" t="s">
        <v>168</v>
      </c>
      <c r="H7881" t="s">
        <v>135</v>
      </c>
      <c r="I7881" t="s">
        <v>653</v>
      </c>
      <c r="J7881" t="s">
        <v>137</v>
      </c>
      <c r="K7881" t="s">
        <v>138</v>
      </c>
      <c r="L7881" t="s">
        <v>22385</v>
      </c>
      <c r="M7881" t="s">
        <v>22386</v>
      </c>
      <c r="N7881">
        <v>1.3888888E-2</v>
      </c>
      <c r="O7881">
        <v>2</v>
      </c>
      <c r="P7881">
        <v>329</v>
      </c>
      <c r="Q7881">
        <v>22</v>
      </c>
      <c r="R7881">
        <v>75</v>
      </c>
      <c r="S7881">
        <v>7</v>
      </c>
      <c r="T7881">
        <v>67</v>
      </c>
      <c r="U7881">
        <v>0</v>
      </c>
      <c r="V7881">
        <v>0</v>
      </c>
      <c r="W7881">
        <v>4.0118609282888892E-2</v>
      </c>
      <c r="X7881">
        <v>1.4695235198513352</v>
      </c>
      <c r="Y7881">
        <v>0.94730745679799977</v>
      </c>
      <c r="Z7881">
        <v>3.8383782028991247</v>
      </c>
      <c r="AA7881">
        <v>0.12179287978577778</v>
      </c>
      <c r="AB7881">
        <v>1.054881183086833</v>
      </c>
      <c r="AC7881">
        <v>0</v>
      </c>
      <c r="AD7881">
        <v>0</v>
      </c>
      <c r="AE7881">
        <v>7.4720018517039595</v>
      </c>
    </row>
    <row r="7882" spans="1:31" x14ac:dyDescent="0.25">
      <c r="A7882">
        <v>2360720</v>
      </c>
      <c r="B7882">
        <v>1</v>
      </c>
      <c r="C7882" t="s">
        <v>80</v>
      </c>
      <c r="D7882" t="s">
        <v>93</v>
      </c>
      <c r="E7882" t="s">
        <v>132</v>
      </c>
      <c r="F7882" t="s">
        <v>22387</v>
      </c>
      <c r="G7882" t="s">
        <v>134</v>
      </c>
      <c r="H7882" t="s">
        <v>135</v>
      </c>
      <c r="I7882" t="s">
        <v>136</v>
      </c>
      <c r="J7882" t="s">
        <v>137</v>
      </c>
      <c r="K7882" t="s">
        <v>138</v>
      </c>
      <c r="L7882" t="s">
        <v>22388</v>
      </c>
      <c r="M7882" t="s">
        <v>22389</v>
      </c>
      <c r="N7882">
        <v>3.8152777769999999</v>
      </c>
      <c r="O7882">
        <v>0</v>
      </c>
      <c r="P7882">
        <v>109</v>
      </c>
      <c r="Q7882">
        <v>0</v>
      </c>
      <c r="R7882">
        <v>29</v>
      </c>
      <c r="S7882">
        <v>0</v>
      </c>
      <c r="T7882">
        <v>26</v>
      </c>
      <c r="U7882">
        <v>0</v>
      </c>
      <c r="V7882">
        <v>0</v>
      </c>
      <c r="W7882">
        <v>0</v>
      </c>
      <c r="X7882">
        <v>155.89346332834685</v>
      </c>
      <c r="Y7882">
        <v>0</v>
      </c>
      <c r="Z7882">
        <v>522.45173092754123</v>
      </c>
      <c r="AA7882">
        <v>0</v>
      </c>
      <c r="AB7882">
        <v>127.04329978365655</v>
      </c>
      <c r="AC7882">
        <v>0</v>
      </c>
      <c r="AD7882">
        <v>0</v>
      </c>
      <c r="AE7882">
        <v>805.38849403954464</v>
      </c>
    </row>
    <row r="7883" spans="1:31" x14ac:dyDescent="0.25">
      <c r="A7883">
        <v>2360721</v>
      </c>
      <c r="B7883">
        <v>1</v>
      </c>
      <c r="C7883" t="s">
        <v>81</v>
      </c>
      <c r="D7883" t="s">
        <v>128</v>
      </c>
      <c r="E7883" t="s">
        <v>148</v>
      </c>
      <c r="F7883" t="s">
        <v>22309</v>
      </c>
      <c r="G7883" t="s">
        <v>150</v>
      </c>
      <c r="H7883" t="s">
        <v>151</v>
      </c>
      <c r="I7883" t="s">
        <v>136</v>
      </c>
      <c r="J7883" t="s">
        <v>137</v>
      </c>
      <c r="K7883" t="s">
        <v>138</v>
      </c>
      <c r="L7883" t="s">
        <v>22390</v>
      </c>
      <c r="M7883" t="s">
        <v>22391</v>
      </c>
      <c r="N7883">
        <v>5.4797222220000004</v>
      </c>
      <c r="O7883">
        <v>0</v>
      </c>
      <c r="P7883">
        <v>7</v>
      </c>
      <c r="Q7883">
        <v>0</v>
      </c>
      <c r="R7883">
        <v>0</v>
      </c>
      <c r="S7883">
        <v>0</v>
      </c>
      <c r="T7883">
        <v>1</v>
      </c>
      <c r="U7883">
        <v>0</v>
      </c>
      <c r="V7883">
        <v>0</v>
      </c>
      <c r="W7883">
        <v>0</v>
      </c>
      <c r="X7883">
        <v>9.4475275432402945</v>
      </c>
      <c r="Y7883">
        <v>0</v>
      </c>
      <c r="Z7883">
        <v>0</v>
      </c>
      <c r="AA7883">
        <v>0</v>
      </c>
      <c r="AB7883">
        <v>3.9805627035906928</v>
      </c>
      <c r="AC7883">
        <v>0</v>
      </c>
      <c r="AD7883">
        <v>0</v>
      </c>
      <c r="AE7883">
        <v>13.428090246830987</v>
      </c>
    </row>
    <row r="7884" spans="1:31" x14ac:dyDescent="0.25">
      <c r="A7884">
        <v>2360723</v>
      </c>
      <c r="B7884">
        <v>1</v>
      </c>
      <c r="C7884" t="s">
        <v>80</v>
      </c>
      <c r="D7884" t="s">
        <v>94</v>
      </c>
      <c r="E7884" t="s">
        <v>154</v>
      </c>
      <c r="F7884" t="s">
        <v>11711</v>
      </c>
      <c r="G7884" t="s">
        <v>299</v>
      </c>
      <c r="H7884" t="s">
        <v>151</v>
      </c>
      <c r="I7884" t="s">
        <v>136</v>
      </c>
      <c r="J7884" t="s">
        <v>137</v>
      </c>
      <c r="K7884" t="s">
        <v>138</v>
      </c>
      <c r="L7884" t="s">
        <v>22392</v>
      </c>
      <c r="M7884" t="s">
        <v>22393</v>
      </c>
      <c r="N7884">
        <v>1.111388888</v>
      </c>
      <c r="O7884">
        <v>0</v>
      </c>
      <c r="P7884">
        <v>0</v>
      </c>
      <c r="Q7884">
        <v>0</v>
      </c>
      <c r="R7884">
        <v>7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7.4245824386420427</v>
      </c>
      <c r="AA7884">
        <v>0</v>
      </c>
      <c r="AB7884">
        <v>0</v>
      </c>
      <c r="AC7884">
        <v>0</v>
      </c>
      <c r="AD7884">
        <v>0</v>
      </c>
      <c r="AE7884">
        <v>7.4245824386420427</v>
      </c>
    </row>
    <row r="7885" spans="1:31" x14ac:dyDescent="0.25">
      <c r="A7885">
        <v>2360727</v>
      </c>
      <c r="B7885">
        <v>1</v>
      </c>
      <c r="C7885" t="s">
        <v>80</v>
      </c>
      <c r="D7885" t="s">
        <v>85</v>
      </c>
      <c r="E7885" t="s">
        <v>225</v>
      </c>
      <c r="F7885" t="s">
        <v>18802</v>
      </c>
      <c r="G7885" t="s">
        <v>252</v>
      </c>
      <c r="H7885" t="s">
        <v>151</v>
      </c>
      <c r="I7885" t="s">
        <v>136</v>
      </c>
      <c r="J7885" t="s">
        <v>137</v>
      </c>
      <c r="K7885" t="s">
        <v>245</v>
      </c>
      <c r="L7885" t="s">
        <v>22394</v>
      </c>
      <c r="M7885" t="s">
        <v>22395</v>
      </c>
      <c r="N7885">
        <v>8.5913888879999991</v>
      </c>
      <c r="O7885">
        <v>0</v>
      </c>
      <c r="P7885">
        <v>127</v>
      </c>
      <c r="Q7885">
        <v>0</v>
      </c>
      <c r="R7885">
        <v>0</v>
      </c>
      <c r="S7885">
        <v>0</v>
      </c>
      <c r="T7885">
        <v>8</v>
      </c>
      <c r="U7885">
        <v>0</v>
      </c>
      <c r="V7885">
        <v>0</v>
      </c>
      <c r="W7885">
        <v>0</v>
      </c>
      <c r="X7885">
        <v>396.26428397000876</v>
      </c>
      <c r="Y7885">
        <v>0</v>
      </c>
      <c r="Z7885">
        <v>0</v>
      </c>
      <c r="AA7885">
        <v>0</v>
      </c>
      <c r="AB7885">
        <v>36.236582422946647</v>
      </c>
      <c r="AC7885">
        <v>0</v>
      </c>
      <c r="AD7885">
        <v>0</v>
      </c>
      <c r="AE7885">
        <v>432.5008663929554</v>
      </c>
    </row>
    <row r="7886" spans="1:31" x14ac:dyDescent="0.25">
      <c r="A7886">
        <v>2360729</v>
      </c>
      <c r="B7886">
        <v>1</v>
      </c>
      <c r="C7886" t="s">
        <v>80</v>
      </c>
      <c r="D7886" t="s">
        <v>103</v>
      </c>
      <c r="E7886" t="s">
        <v>132</v>
      </c>
      <c r="F7886" t="s">
        <v>22396</v>
      </c>
      <c r="G7886" t="s">
        <v>168</v>
      </c>
      <c r="H7886" t="s">
        <v>135</v>
      </c>
      <c r="I7886" t="s">
        <v>136</v>
      </c>
      <c r="J7886" t="s">
        <v>137</v>
      </c>
      <c r="K7886" t="s">
        <v>138</v>
      </c>
      <c r="L7886" t="s">
        <v>22397</v>
      </c>
      <c r="M7886" t="s">
        <v>22398</v>
      </c>
      <c r="N7886">
        <v>0.46805555500000001</v>
      </c>
      <c r="O7886">
        <v>0</v>
      </c>
      <c r="P7886">
        <v>737</v>
      </c>
      <c r="Q7886">
        <v>0</v>
      </c>
      <c r="R7886">
        <v>0</v>
      </c>
      <c r="S7886">
        <v>0</v>
      </c>
      <c r="T7886">
        <v>266</v>
      </c>
      <c r="U7886">
        <v>0</v>
      </c>
      <c r="V7886">
        <v>1</v>
      </c>
      <c r="W7886">
        <v>0</v>
      </c>
      <c r="X7886">
        <v>96.066376548009885</v>
      </c>
      <c r="Y7886">
        <v>0</v>
      </c>
      <c r="Z7886">
        <v>0</v>
      </c>
      <c r="AA7886">
        <v>0</v>
      </c>
      <c r="AB7886">
        <v>120.07293350325011</v>
      </c>
      <c r="AC7886">
        <v>0</v>
      </c>
      <c r="AD7886">
        <v>72.918961066741673</v>
      </c>
      <c r="AE7886">
        <v>289.0582711180017</v>
      </c>
    </row>
    <row r="7887" spans="1:31" x14ac:dyDescent="0.25">
      <c r="A7887">
        <v>2360734</v>
      </c>
      <c r="B7887">
        <v>1</v>
      </c>
      <c r="C7887" t="s">
        <v>80</v>
      </c>
      <c r="D7887" t="s">
        <v>104</v>
      </c>
      <c r="E7887" t="s">
        <v>171</v>
      </c>
      <c r="F7887" t="s">
        <v>22399</v>
      </c>
      <c r="G7887" t="s">
        <v>168</v>
      </c>
      <c r="H7887" t="s">
        <v>135</v>
      </c>
      <c r="I7887" t="s">
        <v>136</v>
      </c>
      <c r="J7887" t="s">
        <v>137</v>
      </c>
      <c r="K7887" t="s">
        <v>138</v>
      </c>
      <c r="L7887" t="s">
        <v>22400</v>
      </c>
      <c r="M7887" t="s">
        <v>22401</v>
      </c>
      <c r="N7887">
        <v>1.196111111</v>
      </c>
      <c r="O7887">
        <v>4</v>
      </c>
      <c r="P7887">
        <v>0</v>
      </c>
      <c r="Q7887">
        <v>3</v>
      </c>
      <c r="R7887">
        <v>0</v>
      </c>
      <c r="S7887">
        <v>8</v>
      </c>
      <c r="T7887">
        <v>0</v>
      </c>
      <c r="U7887">
        <v>0</v>
      </c>
      <c r="V7887">
        <v>0</v>
      </c>
      <c r="W7887">
        <v>1.6437241029961756</v>
      </c>
      <c r="X7887">
        <v>0</v>
      </c>
      <c r="Y7887">
        <v>0.69763498997941509</v>
      </c>
      <c r="Z7887">
        <v>0</v>
      </c>
      <c r="AA7887">
        <v>7.806503427863781</v>
      </c>
      <c r="AB7887">
        <v>0</v>
      </c>
      <c r="AC7887">
        <v>0</v>
      </c>
      <c r="AD7887">
        <v>0</v>
      </c>
      <c r="AE7887">
        <v>10.147862520839372</v>
      </c>
    </row>
    <row r="7888" spans="1:31" x14ac:dyDescent="0.25">
      <c r="A7888">
        <v>2360741</v>
      </c>
      <c r="B7888">
        <v>1</v>
      </c>
      <c r="C7888" t="s">
        <v>80</v>
      </c>
      <c r="D7888" t="s">
        <v>93</v>
      </c>
      <c r="E7888" t="s">
        <v>225</v>
      </c>
      <c r="F7888" t="s">
        <v>22402</v>
      </c>
      <c r="G7888" t="s">
        <v>219</v>
      </c>
      <c r="H7888" t="s">
        <v>151</v>
      </c>
      <c r="I7888" t="s">
        <v>136</v>
      </c>
      <c r="J7888" t="s">
        <v>137</v>
      </c>
      <c r="K7888" t="s">
        <v>138</v>
      </c>
      <c r="L7888" t="s">
        <v>22403</v>
      </c>
      <c r="M7888" t="s">
        <v>22404</v>
      </c>
      <c r="N7888">
        <v>5.7288888880000002</v>
      </c>
      <c r="O7888">
        <v>0</v>
      </c>
      <c r="P7888">
        <v>4</v>
      </c>
      <c r="Q7888">
        <v>0</v>
      </c>
      <c r="R7888">
        <v>5</v>
      </c>
      <c r="S7888">
        <v>0</v>
      </c>
      <c r="T7888">
        <v>3</v>
      </c>
      <c r="U7888">
        <v>0</v>
      </c>
      <c r="V7888">
        <v>0</v>
      </c>
      <c r="W7888">
        <v>0</v>
      </c>
      <c r="X7888">
        <v>8.8930524265559594</v>
      </c>
      <c r="Y7888">
        <v>0</v>
      </c>
      <c r="Z7888">
        <v>117.96606283452056</v>
      </c>
      <c r="AA7888">
        <v>0</v>
      </c>
      <c r="AB7888">
        <v>67.558292033625122</v>
      </c>
      <c r="AC7888">
        <v>0</v>
      </c>
      <c r="AD7888">
        <v>0</v>
      </c>
      <c r="AE7888">
        <v>194.41740729470163</v>
      </c>
    </row>
    <row r="7889" spans="1:31" x14ac:dyDescent="0.25">
      <c r="A7889">
        <v>2360742</v>
      </c>
      <c r="B7889">
        <v>1</v>
      </c>
      <c r="C7889" t="s">
        <v>80</v>
      </c>
      <c r="D7889" t="s">
        <v>99</v>
      </c>
      <c r="E7889" t="s">
        <v>148</v>
      </c>
      <c r="F7889" t="s">
        <v>22405</v>
      </c>
      <c r="G7889" t="s">
        <v>240</v>
      </c>
      <c r="H7889" t="s">
        <v>151</v>
      </c>
      <c r="I7889" t="s">
        <v>136</v>
      </c>
      <c r="J7889" t="s">
        <v>137</v>
      </c>
      <c r="K7889" t="s">
        <v>138</v>
      </c>
      <c r="L7889" t="s">
        <v>22406</v>
      </c>
      <c r="M7889" t="s">
        <v>22407</v>
      </c>
      <c r="N7889">
        <v>2.2169444440000001</v>
      </c>
      <c r="O7889">
        <v>0</v>
      </c>
      <c r="P7889">
        <v>7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5.7626345461167841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5.7626345461167841</v>
      </c>
    </row>
    <row r="7890" spans="1:31" x14ac:dyDescent="0.25">
      <c r="A7890">
        <v>2360743</v>
      </c>
      <c r="B7890">
        <v>1</v>
      </c>
      <c r="C7890" t="s">
        <v>80</v>
      </c>
      <c r="D7890" t="s">
        <v>85</v>
      </c>
      <c r="E7890" t="s">
        <v>225</v>
      </c>
      <c r="F7890" t="s">
        <v>18974</v>
      </c>
      <c r="G7890" t="s">
        <v>252</v>
      </c>
      <c r="H7890" t="s">
        <v>151</v>
      </c>
      <c r="I7890" t="s">
        <v>136</v>
      </c>
      <c r="J7890" t="s">
        <v>137</v>
      </c>
      <c r="K7890" t="s">
        <v>245</v>
      </c>
      <c r="L7890" t="s">
        <v>22408</v>
      </c>
      <c r="M7890" t="s">
        <v>22409</v>
      </c>
      <c r="N7890">
        <v>8.2836111110000008</v>
      </c>
      <c r="O7890">
        <v>0</v>
      </c>
      <c r="P7890">
        <v>103</v>
      </c>
      <c r="Q7890">
        <v>0</v>
      </c>
      <c r="R7890">
        <v>0</v>
      </c>
      <c r="S7890">
        <v>0</v>
      </c>
      <c r="T7890">
        <v>10</v>
      </c>
      <c r="U7890">
        <v>0</v>
      </c>
      <c r="V7890">
        <v>0</v>
      </c>
      <c r="W7890">
        <v>0</v>
      </c>
      <c r="X7890">
        <v>371.15508600172404</v>
      </c>
      <c r="Y7890">
        <v>0</v>
      </c>
      <c r="Z7890">
        <v>0</v>
      </c>
      <c r="AA7890">
        <v>0</v>
      </c>
      <c r="AB7890">
        <v>145.76868970101316</v>
      </c>
      <c r="AC7890">
        <v>0</v>
      </c>
      <c r="AD7890">
        <v>0</v>
      </c>
      <c r="AE7890">
        <v>516.9237757027372</v>
      </c>
    </row>
    <row r="7891" spans="1:31" x14ac:dyDescent="0.25">
      <c r="A7891">
        <v>2360744</v>
      </c>
      <c r="B7891">
        <v>1</v>
      </c>
      <c r="C7891" t="s">
        <v>81</v>
      </c>
      <c r="D7891" t="s">
        <v>128</v>
      </c>
      <c r="E7891" t="s">
        <v>171</v>
      </c>
      <c r="F7891" t="s">
        <v>22410</v>
      </c>
      <c r="G7891" t="s">
        <v>244</v>
      </c>
      <c r="H7891" t="s">
        <v>135</v>
      </c>
      <c r="I7891" t="s">
        <v>136</v>
      </c>
      <c r="J7891" t="s">
        <v>137</v>
      </c>
      <c r="K7891" t="s">
        <v>245</v>
      </c>
      <c r="L7891" t="s">
        <v>22411</v>
      </c>
      <c r="M7891" t="s">
        <v>22412</v>
      </c>
      <c r="N7891">
        <v>7.7294444440000003</v>
      </c>
      <c r="O7891">
        <v>0</v>
      </c>
      <c r="P7891">
        <v>187</v>
      </c>
      <c r="Q7891">
        <v>0</v>
      </c>
      <c r="R7891">
        <v>10</v>
      </c>
      <c r="S7891">
        <v>0</v>
      </c>
      <c r="T7891">
        <v>2</v>
      </c>
      <c r="U7891">
        <v>0</v>
      </c>
      <c r="V7891">
        <v>0</v>
      </c>
      <c r="W7891">
        <v>0</v>
      </c>
      <c r="X7891">
        <v>286.64645912346515</v>
      </c>
      <c r="Y7891">
        <v>0</v>
      </c>
      <c r="Z7891">
        <v>91.644328831774772</v>
      </c>
      <c r="AA7891">
        <v>0</v>
      </c>
      <c r="AB7891">
        <v>39.247546573062664</v>
      </c>
      <c r="AC7891">
        <v>0</v>
      </c>
      <c r="AD7891">
        <v>0</v>
      </c>
      <c r="AE7891">
        <v>417.53833452830258</v>
      </c>
    </row>
    <row r="7892" spans="1:31" x14ac:dyDescent="0.25">
      <c r="A7892">
        <v>2360746</v>
      </c>
      <c r="B7892">
        <v>1</v>
      </c>
      <c r="C7892" t="s">
        <v>80</v>
      </c>
      <c r="D7892" t="s">
        <v>82</v>
      </c>
      <c r="E7892" t="s">
        <v>225</v>
      </c>
      <c r="F7892" t="s">
        <v>22413</v>
      </c>
      <c r="G7892" t="s">
        <v>244</v>
      </c>
      <c r="H7892" t="s">
        <v>151</v>
      </c>
      <c r="I7892" t="s">
        <v>136</v>
      </c>
      <c r="J7892" t="s">
        <v>137</v>
      </c>
      <c r="K7892" t="s">
        <v>245</v>
      </c>
      <c r="L7892" t="s">
        <v>22414</v>
      </c>
      <c r="M7892" t="s">
        <v>22415</v>
      </c>
      <c r="N7892">
        <v>1.246388888</v>
      </c>
      <c r="O7892">
        <v>0</v>
      </c>
      <c r="P7892">
        <v>73</v>
      </c>
      <c r="Q7892">
        <v>0</v>
      </c>
      <c r="R7892">
        <v>0</v>
      </c>
      <c r="S7892">
        <v>0</v>
      </c>
      <c r="T7892">
        <v>6</v>
      </c>
      <c r="U7892">
        <v>0</v>
      </c>
      <c r="V7892">
        <v>0</v>
      </c>
      <c r="W7892">
        <v>0</v>
      </c>
      <c r="X7892">
        <v>24.592460343988222</v>
      </c>
      <c r="Y7892">
        <v>0</v>
      </c>
      <c r="Z7892">
        <v>0</v>
      </c>
      <c r="AA7892">
        <v>0</v>
      </c>
      <c r="AB7892">
        <v>12.190891534211769</v>
      </c>
      <c r="AC7892">
        <v>0</v>
      </c>
      <c r="AD7892">
        <v>0</v>
      </c>
      <c r="AE7892">
        <v>36.783351878199994</v>
      </c>
    </row>
    <row r="7893" spans="1:31" x14ac:dyDescent="0.25">
      <c r="A7893">
        <v>2360747</v>
      </c>
      <c r="B7893">
        <v>1</v>
      </c>
      <c r="C7893" t="s">
        <v>81</v>
      </c>
      <c r="D7893" t="s">
        <v>116</v>
      </c>
      <c r="E7893" t="s">
        <v>171</v>
      </c>
      <c r="F7893" t="s">
        <v>5280</v>
      </c>
      <c r="G7893" t="s">
        <v>252</v>
      </c>
      <c r="H7893" t="s">
        <v>135</v>
      </c>
      <c r="I7893" t="s">
        <v>136</v>
      </c>
      <c r="J7893" t="s">
        <v>137</v>
      </c>
      <c r="K7893" t="s">
        <v>245</v>
      </c>
      <c r="L7893" t="s">
        <v>22416</v>
      </c>
      <c r="M7893" t="s">
        <v>22417</v>
      </c>
      <c r="N7893">
        <v>8.915277777</v>
      </c>
      <c r="O7893">
        <v>2</v>
      </c>
      <c r="P7893">
        <v>400</v>
      </c>
      <c r="Q7893">
        <v>6</v>
      </c>
      <c r="R7893">
        <v>0</v>
      </c>
      <c r="S7893">
        <v>2</v>
      </c>
      <c r="T7893">
        <v>16</v>
      </c>
      <c r="U7893">
        <v>0</v>
      </c>
      <c r="V7893">
        <v>0</v>
      </c>
      <c r="W7893">
        <v>10.453793032447708</v>
      </c>
      <c r="X7893">
        <v>471.74013619899631</v>
      </c>
      <c r="Y7893">
        <v>1352.7399400558534</v>
      </c>
      <c r="Z7893">
        <v>0</v>
      </c>
      <c r="AA7893">
        <v>40.078206452801226</v>
      </c>
      <c r="AB7893">
        <v>140.08013824050167</v>
      </c>
      <c r="AC7893">
        <v>0</v>
      </c>
      <c r="AD7893">
        <v>0</v>
      </c>
      <c r="AE7893">
        <v>2015.0922139806003</v>
      </c>
    </row>
    <row r="7894" spans="1:31" x14ac:dyDescent="0.25">
      <c r="A7894">
        <v>2360750</v>
      </c>
      <c r="B7894">
        <v>1</v>
      </c>
      <c r="C7894" t="s">
        <v>81</v>
      </c>
      <c r="D7894" t="s">
        <v>123</v>
      </c>
      <c r="E7894" t="s">
        <v>225</v>
      </c>
      <c r="F7894" t="s">
        <v>22418</v>
      </c>
      <c r="G7894" t="s">
        <v>181</v>
      </c>
      <c r="H7894" t="s">
        <v>151</v>
      </c>
      <c r="I7894" t="s">
        <v>136</v>
      </c>
      <c r="J7894" t="s">
        <v>137</v>
      </c>
      <c r="K7894" t="s">
        <v>138</v>
      </c>
      <c r="L7894" t="s">
        <v>22419</v>
      </c>
      <c r="M7894" t="s">
        <v>22420</v>
      </c>
      <c r="N7894">
        <v>3.8463888879999999</v>
      </c>
      <c r="O7894">
        <v>0</v>
      </c>
      <c r="P7894">
        <v>11</v>
      </c>
      <c r="Q7894">
        <v>0</v>
      </c>
      <c r="R7894">
        <v>5</v>
      </c>
      <c r="S7894">
        <v>0</v>
      </c>
      <c r="T7894">
        <v>4</v>
      </c>
      <c r="U7894">
        <v>0</v>
      </c>
      <c r="V7894">
        <v>0</v>
      </c>
      <c r="W7894">
        <v>0</v>
      </c>
      <c r="X7894">
        <v>7.6641264149377122</v>
      </c>
      <c r="Y7894">
        <v>0</v>
      </c>
      <c r="Z7894">
        <v>15.994774210002639</v>
      </c>
      <c r="AA7894">
        <v>0</v>
      </c>
      <c r="AB7894">
        <v>20.825794223365879</v>
      </c>
      <c r="AC7894">
        <v>0</v>
      </c>
      <c r="AD7894">
        <v>0</v>
      </c>
      <c r="AE7894">
        <v>44.484694848306233</v>
      </c>
    </row>
    <row r="7895" spans="1:31" x14ac:dyDescent="0.25">
      <c r="A7895">
        <v>2360752</v>
      </c>
      <c r="B7895">
        <v>1</v>
      </c>
      <c r="C7895" t="s">
        <v>81</v>
      </c>
      <c r="D7895" t="s">
        <v>120</v>
      </c>
      <c r="E7895" t="s">
        <v>171</v>
      </c>
      <c r="F7895" t="s">
        <v>904</v>
      </c>
      <c r="G7895" t="s">
        <v>244</v>
      </c>
      <c r="H7895" t="s">
        <v>135</v>
      </c>
      <c r="I7895" t="s">
        <v>136</v>
      </c>
      <c r="J7895" t="s">
        <v>137</v>
      </c>
      <c r="K7895" t="s">
        <v>245</v>
      </c>
      <c r="L7895" t="s">
        <v>22421</v>
      </c>
      <c r="M7895" t="s">
        <v>22422</v>
      </c>
      <c r="N7895">
        <v>1.8286111110000001</v>
      </c>
      <c r="O7895">
        <v>0</v>
      </c>
      <c r="P7895">
        <v>0</v>
      </c>
      <c r="Q7895">
        <v>38</v>
      </c>
      <c r="R7895">
        <v>43</v>
      </c>
      <c r="S7895">
        <v>6</v>
      </c>
      <c r="T7895">
        <v>1</v>
      </c>
      <c r="U7895">
        <v>0</v>
      </c>
      <c r="V7895">
        <v>0</v>
      </c>
      <c r="W7895">
        <v>0</v>
      </c>
      <c r="X7895">
        <v>0</v>
      </c>
      <c r="Y7895">
        <v>513.86710045817665</v>
      </c>
      <c r="Z7895">
        <v>436.03713170795561</v>
      </c>
      <c r="AA7895">
        <v>37.778892659683635</v>
      </c>
      <c r="AB7895">
        <v>4.278833473241292</v>
      </c>
      <c r="AC7895">
        <v>0</v>
      </c>
      <c r="AD7895">
        <v>0</v>
      </c>
      <c r="AE7895">
        <v>991.96195829905719</v>
      </c>
    </row>
    <row r="7896" spans="1:31" x14ac:dyDescent="0.25">
      <c r="A7896">
        <v>2360753</v>
      </c>
      <c r="B7896">
        <v>1</v>
      </c>
      <c r="C7896" t="s">
        <v>81</v>
      </c>
      <c r="D7896" t="s">
        <v>117</v>
      </c>
      <c r="E7896" t="s">
        <v>132</v>
      </c>
      <c r="F7896" t="s">
        <v>22423</v>
      </c>
      <c r="G7896" t="s">
        <v>244</v>
      </c>
      <c r="H7896" t="s">
        <v>135</v>
      </c>
      <c r="I7896" t="s">
        <v>136</v>
      </c>
      <c r="J7896" t="s">
        <v>137</v>
      </c>
      <c r="K7896" t="s">
        <v>245</v>
      </c>
      <c r="L7896" t="s">
        <v>22424</v>
      </c>
      <c r="M7896" t="s">
        <v>22425</v>
      </c>
      <c r="N7896">
        <v>8.1191666659999999</v>
      </c>
      <c r="O7896">
        <v>0</v>
      </c>
      <c r="P7896">
        <v>1330</v>
      </c>
      <c r="Q7896">
        <v>1</v>
      </c>
      <c r="R7896">
        <v>2</v>
      </c>
      <c r="S7896">
        <v>1</v>
      </c>
      <c r="T7896">
        <v>153</v>
      </c>
      <c r="U7896">
        <v>1</v>
      </c>
      <c r="V7896">
        <v>1</v>
      </c>
      <c r="W7896">
        <v>0</v>
      </c>
      <c r="X7896">
        <v>2143.9649400136714</v>
      </c>
      <c r="Y7896">
        <v>23.379588908658302</v>
      </c>
      <c r="Z7896">
        <v>6.9848859744270397</v>
      </c>
      <c r="AA7896">
        <v>334.84301986212358</v>
      </c>
      <c r="AB7896">
        <v>1153.0903205798988</v>
      </c>
      <c r="AC7896">
        <v>1208.697704497579</v>
      </c>
      <c r="AD7896">
        <v>9.6612226185773018</v>
      </c>
      <c r="AE7896">
        <v>4880.6216824549356</v>
      </c>
    </row>
    <row r="7897" spans="1:31" x14ac:dyDescent="0.25">
      <c r="A7897">
        <v>2360756</v>
      </c>
      <c r="B7897">
        <v>1</v>
      </c>
      <c r="C7897" t="s">
        <v>80</v>
      </c>
      <c r="D7897" t="s">
        <v>98</v>
      </c>
      <c r="E7897" t="s">
        <v>171</v>
      </c>
      <c r="F7897" t="s">
        <v>22426</v>
      </c>
      <c r="G7897" t="s">
        <v>244</v>
      </c>
      <c r="H7897" t="s">
        <v>135</v>
      </c>
      <c r="I7897" t="s">
        <v>136</v>
      </c>
      <c r="J7897" t="s">
        <v>137</v>
      </c>
      <c r="K7897" t="s">
        <v>245</v>
      </c>
      <c r="L7897" t="s">
        <v>22427</v>
      </c>
      <c r="M7897" t="s">
        <v>22428</v>
      </c>
      <c r="N7897">
        <v>6.790277777</v>
      </c>
      <c r="O7897">
        <v>0</v>
      </c>
      <c r="P7897">
        <v>381</v>
      </c>
      <c r="Q7897">
        <v>1</v>
      </c>
      <c r="R7897">
        <v>14</v>
      </c>
      <c r="S7897">
        <v>1</v>
      </c>
      <c r="T7897">
        <v>123</v>
      </c>
      <c r="U7897">
        <v>0</v>
      </c>
      <c r="V7897">
        <v>0</v>
      </c>
      <c r="W7897">
        <v>0</v>
      </c>
      <c r="X7897">
        <v>1139.2329668129266</v>
      </c>
      <c r="Y7897">
        <v>210.60085571342447</v>
      </c>
      <c r="Z7897">
        <v>178.52018740776251</v>
      </c>
      <c r="AA7897">
        <v>6.6795529424832765</v>
      </c>
      <c r="AB7897">
        <v>1258.2001657238391</v>
      </c>
      <c r="AC7897">
        <v>0</v>
      </c>
      <c r="AD7897">
        <v>0</v>
      </c>
      <c r="AE7897">
        <v>2793.2337286004358</v>
      </c>
    </row>
    <row r="7898" spans="1:31" x14ac:dyDescent="0.25">
      <c r="A7898">
        <v>2360757</v>
      </c>
      <c r="B7898">
        <v>1</v>
      </c>
      <c r="C7898" t="s">
        <v>81</v>
      </c>
      <c r="D7898" t="s">
        <v>118</v>
      </c>
      <c r="E7898" t="s">
        <v>132</v>
      </c>
      <c r="F7898" t="s">
        <v>6232</v>
      </c>
      <c r="G7898" t="s">
        <v>244</v>
      </c>
      <c r="H7898" t="s">
        <v>135</v>
      </c>
      <c r="I7898" t="s">
        <v>136</v>
      </c>
      <c r="J7898" t="s">
        <v>137</v>
      </c>
      <c r="K7898" t="s">
        <v>245</v>
      </c>
      <c r="L7898" t="s">
        <v>22429</v>
      </c>
      <c r="M7898" t="s">
        <v>22430</v>
      </c>
      <c r="N7898">
        <v>1.798888888</v>
      </c>
      <c r="O7898">
        <v>0</v>
      </c>
      <c r="P7898">
        <v>147</v>
      </c>
      <c r="Q7898">
        <v>0</v>
      </c>
      <c r="R7898">
        <v>0</v>
      </c>
      <c r="S7898">
        <v>0</v>
      </c>
      <c r="T7898">
        <v>11</v>
      </c>
      <c r="U7898">
        <v>0</v>
      </c>
      <c r="V7898">
        <v>0</v>
      </c>
      <c r="W7898">
        <v>0</v>
      </c>
      <c r="X7898">
        <v>81.145053657747525</v>
      </c>
      <c r="Y7898">
        <v>0</v>
      </c>
      <c r="Z7898">
        <v>0</v>
      </c>
      <c r="AA7898">
        <v>0</v>
      </c>
      <c r="AB7898">
        <v>23.985634154297738</v>
      </c>
      <c r="AC7898">
        <v>0</v>
      </c>
      <c r="AD7898">
        <v>0</v>
      </c>
      <c r="AE7898">
        <v>105.13068781204527</v>
      </c>
    </row>
    <row r="7899" spans="1:31" x14ac:dyDescent="0.25">
      <c r="A7899">
        <v>2360759</v>
      </c>
      <c r="B7899">
        <v>1</v>
      </c>
      <c r="C7899" t="s">
        <v>80</v>
      </c>
      <c r="D7899" t="s">
        <v>102</v>
      </c>
      <c r="E7899" t="s">
        <v>132</v>
      </c>
      <c r="F7899" t="s">
        <v>22431</v>
      </c>
      <c r="G7899" t="s">
        <v>244</v>
      </c>
      <c r="H7899" t="s">
        <v>135</v>
      </c>
      <c r="I7899" t="s">
        <v>136</v>
      </c>
      <c r="J7899" t="s">
        <v>137</v>
      </c>
      <c r="K7899" t="s">
        <v>245</v>
      </c>
      <c r="L7899" t="s">
        <v>22432</v>
      </c>
      <c r="M7899" t="s">
        <v>22433</v>
      </c>
      <c r="N7899">
        <v>8.2733333330000001</v>
      </c>
      <c r="O7899">
        <v>0</v>
      </c>
      <c r="P7899">
        <v>2323</v>
      </c>
      <c r="Q7899">
        <v>0</v>
      </c>
      <c r="R7899">
        <v>65</v>
      </c>
      <c r="S7899">
        <v>4</v>
      </c>
      <c r="T7899">
        <v>364</v>
      </c>
      <c r="U7899">
        <v>0</v>
      </c>
      <c r="V7899">
        <v>1</v>
      </c>
      <c r="W7899">
        <v>0</v>
      </c>
      <c r="X7899">
        <v>5111.3930373946941</v>
      </c>
      <c r="Y7899">
        <v>0</v>
      </c>
      <c r="Z7899">
        <v>308.12646244120958</v>
      </c>
      <c r="AA7899">
        <v>1572.9708125806319</v>
      </c>
      <c r="AB7899">
        <v>2739.1491610783623</v>
      </c>
      <c r="AC7899">
        <v>0</v>
      </c>
      <c r="AD7899">
        <v>1450.9005054819422</v>
      </c>
      <c r="AE7899">
        <v>11182.539978976842</v>
      </c>
    </row>
    <row r="7900" spans="1:31" x14ac:dyDescent="0.25">
      <c r="A7900">
        <v>2360765</v>
      </c>
      <c r="B7900">
        <v>1</v>
      </c>
      <c r="C7900" t="s">
        <v>81</v>
      </c>
      <c r="D7900" t="s">
        <v>112</v>
      </c>
      <c r="E7900" t="s">
        <v>171</v>
      </c>
      <c r="F7900" t="s">
        <v>22434</v>
      </c>
      <c r="G7900" t="s">
        <v>168</v>
      </c>
      <c r="H7900" t="s">
        <v>135</v>
      </c>
      <c r="I7900" t="s">
        <v>136</v>
      </c>
      <c r="J7900" t="s">
        <v>137</v>
      </c>
      <c r="K7900" t="s">
        <v>138</v>
      </c>
      <c r="L7900" t="s">
        <v>22435</v>
      </c>
      <c r="M7900" t="s">
        <v>22436</v>
      </c>
      <c r="N7900">
        <v>0.98250000000000004</v>
      </c>
      <c r="O7900">
        <v>0</v>
      </c>
      <c r="P7900">
        <v>0</v>
      </c>
      <c r="Q7900">
        <v>0</v>
      </c>
      <c r="R7900">
        <v>6</v>
      </c>
      <c r="S7900">
        <v>2</v>
      </c>
      <c r="T7900">
        <v>89</v>
      </c>
      <c r="U7900">
        <v>3</v>
      </c>
      <c r="V7900">
        <v>0</v>
      </c>
      <c r="W7900">
        <v>0</v>
      </c>
      <c r="X7900">
        <v>0</v>
      </c>
      <c r="Y7900">
        <v>0</v>
      </c>
      <c r="Z7900">
        <v>65.916978894435204</v>
      </c>
      <c r="AA7900">
        <v>8.1753993453199509</v>
      </c>
      <c r="AB7900">
        <v>90.846905800314573</v>
      </c>
      <c r="AC7900">
        <v>171.77688893066619</v>
      </c>
      <c r="AD7900">
        <v>0</v>
      </c>
      <c r="AE7900">
        <v>336.7161729707359</v>
      </c>
    </row>
    <row r="7901" spans="1:31" x14ac:dyDescent="0.25">
      <c r="A7901">
        <v>2360768</v>
      </c>
      <c r="B7901">
        <v>1</v>
      </c>
      <c r="C7901" t="s">
        <v>81</v>
      </c>
      <c r="D7901" t="s">
        <v>123</v>
      </c>
      <c r="E7901" t="s">
        <v>132</v>
      </c>
      <c r="F7901" t="s">
        <v>4142</v>
      </c>
      <c r="G7901" t="s">
        <v>168</v>
      </c>
      <c r="H7901" t="s">
        <v>135</v>
      </c>
      <c r="I7901" t="s">
        <v>136</v>
      </c>
      <c r="J7901" t="s">
        <v>137</v>
      </c>
      <c r="K7901" t="s">
        <v>138</v>
      </c>
      <c r="L7901" t="s">
        <v>22437</v>
      </c>
      <c r="M7901" t="s">
        <v>22438</v>
      </c>
      <c r="N7901">
        <v>1.138055555</v>
      </c>
      <c r="O7901">
        <v>2</v>
      </c>
      <c r="P7901">
        <v>0</v>
      </c>
      <c r="Q7901">
        <v>95</v>
      </c>
      <c r="R7901">
        <v>0</v>
      </c>
      <c r="S7901">
        <v>7</v>
      </c>
      <c r="T7901">
        <v>0</v>
      </c>
      <c r="U7901">
        <v>0</v>
      </c>
      <c r="V7901">
        <v>0</v>
      </c>
      <c r="W7901">
        <v>0.33612973750618058</v>
      </c>
      <c r="X7901">
        <v>0</v>
      </c>
      <c r="Y7901">
        <v>174.49973688156695</v>
      </c>
      <c r="Z7901">
        <v>0</v>
      </c>
      <c r="AA7901">
        <v>15.500725684432226</v>
      </c>
      <c r="AB7901">
        <v>0</v>
      </c>
      <c r="AC7901">
        <v>0</v>
      </c>
      <c r="AD7901">
        <v>0</v>
      </c>
      <c r="AE7901">
        <v>190.33659230350537</v>
      </c>
    </row>
    <row r="7902" spans="1:31" x14ac:dyDescent="0.25">
      <c r="A7902">
        <v>2360770</v>
      </c>
      <c r="B7902">
        <v>1</v>
      </c>
      <c r="C7902" t="s">
        <v>80</v>
      </c>
      <c r="D7902" t="s">
        <v>98</v>
      </c>
      <c r="E7902" t="s">
        <v>166</v>
      </c>
      <c r="F7902" t="s">
        <v>22439</v>
      </c>
      <c r="G7902" t="s">
        <v>168</v>
      </c>
      <c r="H7902" t="s">
        <v>135</v>
      </c>
      <c r="I7902" t="s">
        <v>136</v>
      </c>
      <c r="J7902" t="s">
        <v>137</v>
      </c>
      <c r="K7902" t="s">
        <v>138</v>
      </c>
      <c r="L7902" t="s">
        <v>22440</v>
      </c>
      <c r="M7902" t="s">
        <v>22441</v>
      </c>
      <c r="N7902">
        <v>0.55638888799999997</v>
      </c>
      <c r="O7902">
        <v>1</v>
      </c>
      <c r="P7902">
        <v>212</v>
      </c>
      <c r="Q7902">
        <v>7</v>
      </c>
      <c r="R7902">
        <v>1</v>
      </c>
      <c r="S7902">
        <v>4</v>
      </c>
      <c r="T7902">
        <v>23</v>
      </c>
      <c r="U7902">
        <v>0</v>
      </c>
      <c r="V7902">
        <v>0</v>
      </c>
      <c r="W7902">
        <v>0.15954259949381949</v>
      </c>
      <c r="X7902">
        <v>30.46088580019876</v>
      </c>
      <c r="Y7902">
        <v>26.994577830490307</v>
      </c>
      <c r="Z7902">
        <v>0.77446126908677793</v>
      </c>
      <c r="AA7902">
        <v>43.73083943621279</v>
      </c>
      <c r="AB7902">
        <v>5.0944930614676425</v>
      </c>
      <c r="AC7902">
        <v>0</v>
      </c>
      <c r="AD7902">
        <v>0</v>
      </c>
      <c r="AE7902">
        <v>107.21479999695011</v>
      </c>
    </row>
    <row r="7903" spans="1:31" x14ac:dyDescent="0.25">
      <c r="A7903">
        <v>2360771</v>
      </c>
      <c r="B7903">
        <v>1</v>
      </c>
      <c r="C7903" t="s">
        <v>80</v>
      </c>
      <c r="D7903" t="s">
        <v>109</v>
      </c>
      <c r="E7903" t="s">
        <v>166</v>
      </c>
      <c r="F7903" t="s">
        <v>9077</v>
      </c>
      <c r="G7903" t="s">
        <v>244</v>
      </c>
      <c r="H7903" t="s">
        <v>135</v>
      </c>
      <c r="I7903" t="s">
        <v>136</v>
      </c>
      <c r="J7903" t="s">
        <v>137</v>
      </c>
      <c r="K7903" t="s">
        <v>245</v>
      </c>
      <c r="L7903" t="s">
        <v>22442</v>
      </c>
      <c r="M7903" t="s">
        <v>22443</v>
      </c>
      <c r="N7903">
        <v>8.0772222219999996</v>
      </c>
      <c r="O7903">
        <v>0</v>
      </c>
      <c r="P7903">
        <v>400</v>
      </c>
      <c r="Q7903">
        <v>0</v>
      </c>
      <c r="R7903">
        <v>55</v>
      </c>
      <c r="S7903">
        <v>0</v>
      </c>
      <c r="T7903">
        <v>70</v>
      </c>
      <c r="U7903">
        <v>2</v>
      </c>
      <c r="V7903">
        <v>0</v>
      </c>
      <c r="W7903">
        <v>0</v>
      </c>
      <c r="X7903">
        <v>625.69385164379617</v>
      </c>
      <c r="Y7903">
        <v>0</v>
      </c>
      <c r="Z7903">
        <v>847.17592948239019</v>
      </c>
      <c r="AA7903">
        <v>0</v>
      </c>
      <c r="AB7903">
        <v>698.80247850706644</v>
      </c>
      <c r="AC7903">
        <v>1171.1627315414714</v>
      </c>
      <c r="AD7903">
        <v>0</v>
      </c>
      <c r="AE7903">
        <v>3342.8349911747246</v>
      </c>
    </row>
    <row r="7904" spans="1:31" x14ac:dyDescent="0.25">
      <c r="A7904">
        <v>2360774</v>
      </c>
      <c r="B7904">
        <v>1</v>
      </c>
      <c r="C7904" t="s">
        <v>81</v>
      </c>
      <c r="D7904" t="s">
        <v>128</v>
      </c>
      <c r="E7904" t="s">
        <v>166</v>
      </c>
      <c r="F7904" t="s">
        <v>22444</v>
      </c>
      <c r="G7904" t="s">
        <v>328</v>
      </c>
      <c r="H7904" t="s">
        <v>135</v>
      </c>
      <c r="I7904" t="s">
        <v>136</v>
      </c>
      <c r="J7904" t="s">
        <v>137</v>
      </c>
      <c r="K7904" t="s">
        <v>138</v>
      </c>
      <c r="L7904" t="s">
        <v>22445</v>
      </c>
      <c r="M7904" t="s">
        <v>22446</v>
      </c>
      <c r="N7904">
        <v>0.15527777700000001</v>
      </c>
      <c r="O7904">
        <v>0</v>
      </c>
      <c r="P7904">
        <v>4560</v>
      </c>
      <c r="Q7904">
        <v>0</v>
      </c>
      <c r="R7904">
        <v>0</v>
      </c>
      <c r="S7904">
        <v>3</v>
      </c>
      <c r="T7904">
        <v>128</v>
      </c>
      <c r="U7904">
        <v>0</v>
      </c>
      <c r="V7904">
        <v>0</v>
      </c>
      <c r="W7904">
        <v>0</v>
      </c>
      <c r="X7904">
        <v>293.58553869056919</v>
      </c>
      <c r="Y7904">
        <v>0</v>
      </c>
      <c r="Z7904">
        <v>0</v>
      </c>
      <c r="AA7904">
        <v>13.211602907294104</v>
      </c>
      <c r="AB7904">
        <v>50.029151031439064</v>
      </c>
      <c r="AC7904">
        <v>0</v>
      </c>
      <c r="AD7904">
        <v>0</v>
      </c>
      <c r="AE7904">
        <v>356.82629262930237</v>
      </c>
    </row>
    <row r="7905" spans="1:31" x14ac:dyDescent="0.25">
      <c r="A7905">
        <v>2360776</v>
      </c>
      <c r="B7905">
        <v>1</v>
      </c>
      <c r="C7905" t="s">
        <v>80</v>
      </c>
      <c r="D7905" t="s">
        <v>108</v>
      </c>
      <c r="E7905" t="s">
        <v>154</v>
      </c>
      <c r="F7905" t="s">
        <v>22447</v>
      </c>
      <c r="G7905" t="s">
        <v>244</v>
      </c>
      <c r="H7905" t="s">
        <v>151</v>
      </c>
      <c r="I7905" t="s">
        <v>136</v>
      </c>
      <c r="J7905" t="s">
        <v>137</v>
      </c>
      <c r="K7905" t="s">
        <v>245</v>
      </c>
      <c r="L7905" t="s">
        <v>22448</v>
      </c>
      <c r="M7905" t="s">
        <v>22449</v>
      </c>
      <c r="N7905">
        <v>2.9411111110000001</v>
      </c>
      <c r="O7905">
        <v>0</v>
      </c>
      <c r="P7905">
        <v>31</v>
      </c>
      <c r="Q7905">
        <v>0</v>
      </c>
      <c r="R7905">
        <v>5</v>
      </c>
      <c r="S7905">
        <v>0</v>
      </c>
      <c r="T7905">
        <v>4</v>
      </c>
      <c r="U7905">
        <v>0</v>
      </c>
      <c r="V7905">
        <v>0</v>
      </c>
      <c r="W7905">
        <v>0</v>
      </c>
      <c r="X7905">
        <v>30.795076526649662</v>
      </c>
      <c r="Y7905">
        <v>0</v>
      </c>
      <c r="Z7905">
        <v>19.401887789488928</v>
      </c>
      <c r="AA7905">
        <v>0</v>
      </c>
      <c r="AB7905">
        <v>20.1706324441422</v>
      </c>
      <c r="AC7905">
        <v>0</v>
      </c>
      <c r="AD7905">
        <v>0</v>
      </c>
      <c r="AE7905">
        <v>70.36759676028079</v>
      </c>
    </row>
    <row r="7906" spans="1:31" x14ac:dyDescent="0.25">
      <c r="A7906">
        <v>2360777</v>
      </c>
      <c r="B7906">
        <v>1</v>
      </c>
      <c r="C7906" t="s">
        <v>80</v>
      </c>
      <c r="D7906" t="s">
        <v>109</v>
      </c>
      <c r="E7906" t="s">
        <v>166</v>
      </c>
      <c r="F7906" t="s">
        <v>22450</v>
      </c>
      <c r="G7906" t="s">
        <v>244</v>
      </c>
      <c r="H7906" t="s">
        <v>135</v>
      </c>
      <c r="I7906" t="s">
        <v>136</v>
      </c>
      <c r="J7906" t="s">
        <v>137</v>
      </c>
      <c r="K7906" t="s">
        <v>245</v>
      </c>
      <c r="L7906" t="s">
        <v>22451</v>
      </c>
      <c r="M7906" t="s">
        <v>22452</v>
      </c>
      <c r="N7906">
        <v>8.0569444440000009</v>
      </c>
      <c r="O7906">
        <v>0</v>
      </c>
      <c r="P7906">
        <v>110</v>
      </c>
      <c r="Q7906">
        <v>4</v>
      </c>
      <c r="R7906">
        <v>83</v>
      </c>
      <c r="S7906">
        <v>2</v>
      </c>
      <c r="T7906">
        <v>61</v>
      </c>
      <c r="U7906">
        <v>2</v>
      </c>
      <c r="V7906">
        <v>0</v>
      </c>
      <c r="W7906">
        <v>0</v>
      </c>
      <c r="X7906">
        <v>472.26071968519</v>
      </c>
      <c r="Y7906">
        <v>198.6280107473126</v>
      </c>
      <c r="Z7906">
        <v>1934.6976458334666</v>
      </c>
      <c r="AA7906">
        <v>18.88945742784561</v>
      </c>
      <c r="AB7906">
        <v>1073.1144897745503</v>
      </c>
      <c r="AC7906">
        <v>1665.6097445492132</v>
      </c>
      <c r="AD7906">
        <v>0</v>
      </c>
      <c r="AE7906">
        <v>5363.2000680175788</v>
      </c>
    </row>
    <row r="7907" spans="1:31" x14ac:dyDescent="0.25">
      <c r="A7907">
        <v>2360778</v>
      </c>
      <c r="B7907">
        <v>1</v>
      </c>
      <c r="C7907" t="s">
        <v>80</v>
      </c>
      <c r="D7907" t="s">
        <v>82</v>
      </c>
      <c r="E7907" t="s">
        <v>166</v>
      </c>
      <c r="F7907" t="s">
        <v>22453</v>
      </c>
      <c r="G7907" t="s">
        <v>244</v>
      </c>
      <c r="H7907" t="s">
        <v>135</v>
      </c>
      <c r="I7907" t="s">
        <v>136</v>
      </c>
      <c r="J7907" t="s">
        <v>137</v>
      </c>
      <c r="K7907" t="s">
        <v>245</v>
      </c>
      <c r="L7907" t="s">
        <v>22454</v>
      </c>
      <c r="M7907" t="s">
        <v>22455</v>
      </c>
      <c r="N7907">
        <v>6.2244444440000004</v>
      </c>
      <c r="O7907">
        <v>0</v>
      </c>
      <c r="P7907">
        <v>3411</v>
      </c>
      <c r="Q7907">
        <v>0</v>
      </c>
      <c r="R7907">
        <v>0</v>
      </c>
      <c r="S7907">
        <v>0</v>
      </c>
      <c r="T7907">
        <v>368</v>
      </c>
      <c r="U7907">
        <v>0</v>
      </c>
      <c r="V7907">
        <v>2</v>
      </c>
      <c r="W7907">
        <v>0</v>
      </c>
      <c r="X7907">
        <v>5702.6019344984625</v>
      </c>
      <c r="Y7907">
        <v>0</v>
      </c>
      <c r="Z7907">
        <v>0</v>
      </c>
      <c r="AA7907">
        <v>0</v>
      </c>
      <c r="AB7907">
        <v>2820.6060632201552</v>
      </c>
      <c r="AC7907">
        <v>0</v>
      </c>
      <c r="AD7907">
        <v>26.341448370267369</v>
      </c>
      <c r="AE7907">
        <v>8549.5494460888858</v>
      </c>
    </row>
    <row r="7908" spans="1:31" x14ac:dyDescent="0.25">
      <c r="A7908">
        <v>2360781</v>
      </c>
      <c r="B7908">
        <v>1</v>
      </c>
      <c r="C7908" t="s">
        <v>80</v>
      </c>
      <c r="D7908" t="s">
        <v>95</v>
      </c>
      <c r="E7908" t="s">
        <v>148</v>
      </c>
      <c r="F7908" t="s">
        <v>22456</v>
      </c>
      <c r="G7908" t="s">
        <v>160</v>
      </c>
      <c r="H7908" t="s">
        <v>151</v>
      </c>
      <c r="I7908" t="s">
        <v>136</v>
      </c>
      <c r="J7908" t="s">
        <v>137</v>
      </c>
      <c r="K7908" t="s">
        <v>138</v>
      </c>
      <c r="L7908" t="s">
        <v>22457</v>
      </c>
      <c r="M7908" t="s">
        <v>22458</v>
      </c>
      <c r="N7908">
        <v>6.5477777770000003</v>
      </c>
      <c r="O7908">
        <v>0</v>
      </c>
      <c r="P7908">
        <v>12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23.215278967949555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23.215278967949555</v>
      </c>
    </row>
    <row r="7909" spans="1:31" x14ac:dyDescent="0.25">
      <c r="A7909">
        <v>2360782</v>
      </c>
      <c r="B7909">
        <v>1</v>
      </c>
      <c r="C7909" t="s">
        <v>80</v>
      </c>
      <c r="D7909" t="s">
        <v>93</v>
      </c>
      <c r="E7909" t="s">
        <v>132</v>
      </c>
      <c r="F7909" t="s">
        <v>22459</v>
      </c>
      <c r="G7909" t="s">
        <v>328</v>
      </c>
      <c r="H7909" t="s">
        <v>135</v>
      </c>
      <c r="I7909" t="s">
        <v>136</v>
      </c>
      <c r="J7909" t="s">
        <v>137</v>
      </c>
      <c r="K7909" t="s">
        <v>245</v>
      </c>
      <c r="L7909" t="s">
        <v>22460</v>
      </c>
      <c r="M7909" t="s">
        <v>22461</v>
      </c>
      <c r="N7909">
        <v>0.270555555</v>
      </c>
      <c r="O7909">
        <v>0</v>
      </c>
      <c r="P7909">
        <v>2484</v>
      </c>
      <c r="Q7909">
        <v>0</v>
      </c>
      <c r="R7909">
        <v>0</v>
      </c>
      <c r="S7909">
        <v>3</v>
      </c>
      <c r="T7909">
        <v>1065</v>
      </c>
      <c r="U7909">
        <v>0</v>
      </c>
      <c r="V7909">
        <v>2</v>
      </c>
      <c r="W7909">
        <v>0</v>
      </c>
      <c r="X7909">
        <v>180.11460973747873</v>
      </c>
      <c r="Y7909">
        <v>0</v>
      </c>
      <c r="Z7909">
        <v>0</v>
      </c>
      <c r="AA7909">
        <v>1.1653912644626443</v>
      </c>
      <c r="AB7909">
        <v>292.32583886106249</v>
      </c>
      <c r="AC7909">
        <v>0</v>
      </c>
      <c r="AD7909">
        <v>0.3690485138583578</v>
      </c>
      <c r="AE7909">
        <v>473.97488837686222</v>
      </c>
    </row>
    <row r="7910" spans="1:31" x14ac:dyDescent="0.25">
      <c r="A7910">
        <v>2360783</v>
      </c>
      <c r="B7910">
        <v>1</v>
      </c>
      <c r="C7910" t="s">
        <v>80</v>
      </c>
      <c r="D7910" t="s">
        <v>110</v>
      </c>
      <c r="E7910" t="s">
        <v>148</v>
      </c>
      <c r="F7910" t="s">
        <v>22462</v>
      </c>
      <c r="G7910" t="s">
        <v>292</v>
      </c>
      <c r="H7910" t="s">
        <v>151</v>
      </c>
      <c r="I7910" t="s">
        <v>136</v>
      </c>
      <c r="J7910" t="s">
        <v>137</v>
      </c>
      <c r="K7910" t="s">
        <v>138</v>
      </c>
      <c r="L7910" t="s">
        <v>22463</v>
      </c>
      <c r="M7910" t="s">
        <v>22464</v>
      </c>
      <c r="N7910">
        <v>4.1661111110000002</v>
      </c>
      <c r="O7910">
        <v>0</v>
      </c>
      <c r="P7910">
        <v>12</v>
      </c>
      <c r="Q7910">
        <v>0</v>
      </c>
      <c r="R7910">
        <v>0</v>
      </c>
      <c r="S7910">
        <v>0</v>
      </c>
      <c r="T7910">
        <v>6</v>
      </c>
      <c r="U7910">
        <v>0</v>
      </c>
      <c r="V7910">
        <v>0</v>
      </c>
      <c r="W7910">
        <v>0</v>
      </c>
      <c r="X7910">
        <v>3.3110399198884402</v>
      </c>
      <c r="Y7910">
        <v>0</v>
      </c>
      <c r="Z7910">
        <v>0</v>
      </c>
      <c r="AA7910">
        <v>0</v>
      </c>
      <c r="AB7910">
        <v>11.556633037239189</v>
      </c>
      <c r="AC7910">
        <v>0</v>
      </c>
      <c r="AD7910">
        <v>0</v>
      </c>
      <c r="AE7910">
        <v>14.867672957127629</v>
      </c>
    </row>
    <row r="7911" spans="1:31" x14ac:dyDescent="0.25">
      <c r="A7911">
        <v>2360785</v>
      </c>
      <c r="B7911">
        <v>1</v>
      </c>
      <c r="C7911" t="s">
        <v>80</v>
      </c>
      <c r="D7911" t="s">
        <v>100</v>
      </c>
      <c r="E7911" t="s">
        <v>148</v>
      </c>
      <c r="F7911" t="s">
        <v>22465</v>
      </c>
      <c r="G7911" t="s">
        <v>156</v>
      </c>
      <c r="H7911" t="s">
        <v>151</v>
      </c>
      <c r="I7911" t="s">
        <v>136</v>
      </c>
      <c r="J7911" t="s">
        <v>137</v>
      </c>
      <c r="K7911" t="s">
        <v>138</v>
      </c>
      <c r="L7911" t="s">
        <v>22466</v>
      </c>
      <c r="M7911" t="s">
        <v>22467</v>
      </c>
      <c r="N7911">
        <v>4.8294444439999999</v>
      </c>
      <c r="O7911">
        <v>0</v>
      </c>
      <c r="P7911">
        <v>1</v>
      </c>
      <c r="Q7911">
        <v>0</v>
      </c>
      <c r="R7911">
        <v>0</v>
      </c>
      <c r="S7911">
        <v>0</v>
      </c>
      <c r="T7911">
        <v>2</v>
      </c>
      <c r="U7911">
        <v>0</v>
      </c>
      <c r="V7911">
        <v>0</v>
      </c>
      <c r="W7911">
        <v>0</v>
      </c>
      <c r="X7911">
        <v>1.6358945159153802</v>
      </c>
      <c r="Y7911">
        <v>0</v>
      </c>
      <c r="Z7911">
        <v>0</v>
      </c>
      <c r="AA7911">
        <v>0</v>
      </c>
      <c r="AB7911">
        <v>2.7668162159547403</v>
      </c>
      <c r="AC7911">
        <v>0</v>
      </c>
      <c r="AD7911">
        <v>0</v>
      </c>
      <c r="AE7911">
        <v>4.4027107318701209</v>
      </c>
    </row>
    <row r="7912" spans="1:31" x14ac:dyDescent="0.25">
      <c r="A7912">
        <v>2360787</v>
      </c>
      <c r="B7912">
        <v>1</v>
      </c>
      <c r="C7912" t="s">
        <v>81</v>
      </c>
      <c r="D7912" t="s">
        <v>128</v>
      </c>
      <c r="E7912" t="s">
        <v>166</v>
      </c>
      <c r="F7912" t="s">
        <v>22468</v>
      </c>
      <c r="G7912" t="s">
        <v>244</v>
      </c>
      <c r="H7912" t="s">
        <v>135</v>
      </c>
      <c r="I7912" t="s">
        <v>136</v>
      </c>
      <c r="J7912" t="s">
        <v>137</v>
      </c>
      <c r="K7912" t="s">
        <v>245</v>
      </c>
      <c r="L7912" t="s">
        <v>22469</v>
      </c>
      <c r="M7912" t="s">
        <v>22470</v>
      </c>
      <c r="N7912">
        <v>5.9338888880000003</v>
      </c>
      <c r="O7912">
        <v>0</v>
      </c>
      <c r="P7912">
        <v>83</v>
      </c>
      <c r="Q7912">
        <v>0</v>
      </c>
      <c r="R7912">
        <v>0</v>
      </c>
      <c r="S7912">
        <v>0</v>
      </c>
      <c r="T7912">
        <v>3</v>
      </c>
      <c r="U7912">
        <v>0</v>
      </c>
      <c r="V7912">
        <v>0</v>
      </c>
      <c r="W7912">
        <v>0</v>
      </c>
      <c r="X7912">
        <v>228.69053567778275</v>
      </c>
      <c r="Y7912">
        <v>0</v>
      </c>
      <c r="Z7912">
        <v>0</v>
      </c>
      <c r="AA7912">
        <v>0</v>
      </c>
      <c r="AB7912">
        <v>81.727112448700609</v>
      </c>
      <c r="AC7912">
        <v>0</v>
      </c>
      <c r="AD7912">
        <v>0</v>
      </c>
      <c r="AE7912">
        <v>310.41764812648336</v>
      </c>
    </row>
    <row r="7913" spans="1:31" x14ac:dyDescent="0.25">
      <c r="A7913">
        <v>2360789</v>
      </c>
      <c r="B7913">
        <v>1</v>
      </c>
      <c r="C7913" t="s">
        <v>80</v>
      </c>
      <c r="D7913" t="s">
        <v>98</v>
      </c>
      <c r="E7913" t="s">
        <v>166</v>
      </c>
      <c r="F7913" t="s">
        <v>3990</v>
      </c>
      <c r="G7913" t="s">
        <v>244</v>
      </c>
      <c r="H7913" t="s">
        <v>135</v>
      </c>
      <c r="I7913" t="s">
        <v>136</v>
      </c>
      <c r="J7913" t="s">
        <v>137</v>
      </c>
      <c r="K7913" t="s">
        <v>245</v>
      </c>
      <c r="L7913" t="s">
        <v>22471</v>
      </c>
      <c r="M7913" t="s">
        <v>22472</v>
      </c>
      <c r="N7913">
        <v>7.4005555550000004</v>
      </c>
      <c r="O7913">
        <v>0</v>
      </c>
      <c r="P7913">
        <v>0</v>
      </c>
      <c r="Q7913">
        <v>10</v>
      </c>
      <c r="R7913">
        <v>96</v>
      </c>
      <c r="S7913">
        <v>4</v>
      </c>
      <c r="T7913">
        <v>26</v>
      </c>
      <c r="U7913">
        <v>1</v>
      </c>
      <c r="V7913">
        <v>0</v>
      </c>
      <c r="W7913">
        <v>0</v>
      </c>
      <c r="X7913">
        <v>0</v>
      </c>
      <c r="Y7913">
        <v>1057.7323008471551</v>
      </c>
      <c r="Z7913">
        <v>3798.2569199454183</v>
      </c>
      <c r="AA7913">
        <v>52.445102658053294</v>
      </c>
      <c r="AB7913">
        <v>605.64102073212916</v>
      </c>
      <c r="AC7913">
        <v>629.2921632700286</v>
      </c>
      <c r="AD7913">
        <v>0</v>
      </c>
      <c r="AE7913">
        <v>6143.3675074527855</v>
      </c>
    </row>
    <row r="7914" spans="1:31" x14ac:dyDescent="0.25">
      <c r="A7914">
        <v>2360791</v>
      </c>
      <c r="B7914">
        <v>1</v>
      </c>
      <c r="C7914" t="s">
        <v>80</v>
      </c>
      <c r="D7914" t="s">
        <v>84</v>
      </c>
      <c r="E7914" t="s">
        <v>225</v>
      </c>
      <c r="F7914" t="s">
        <v>15608</v>
      </c>
      <c r="G7914" t="s">
        <v>219</v>
      </c>
      <c r="H7914" t="s">
        <v>151</v>
      </c>
      <c r="I7914" t="s">
        <v>136</v>
      </c>
      <c r="J7914" t="s">
        <v>137</v>
      </c>
      <c r="K7914" t="s">
        <v>138</v>
      </c>
      <c r="L7914" t="s">
        <v>22473</v>
      </c>
      <c r="M7914" t="s">
        <v>22474</v>
      </c>
      <c r="N7914">
        <v>0.51777777700000005</v>
      </c>
      <c r="O7914">
        <v>0</v>
      </c>
      <c r="P7914">
        <v>16</v>
      </c>
      <c r="Q7914">
        <v>0</v>
      </c>
      <c r="R7914">
        <v>0</v>
      </c>
      <c r="S7914">
        <v>0</v>
      </c>
      <c r="T7914">
        <v>28</v>
      </c>
      <c r="U7914">
        <v>0</v>
      </c>
      <c r="V7914">
        <v>0</v>
      </c>
      <c r="W7914">
        <v>0</v>
      </c>
      <c r="X7914">
        <v>3.2130985729903796</v>
      </c>
      <c r="Y7914">
        <v>0</v>
      </c>
      <c r="Z7914">
        <v>0</v>
      </c>
      <c r="AA7914">
        <v>0</v>
      </c>
      <c r="AB7914">
        <v>33.581865454039665</v>
      </c>
      <c r="AC7914">
        <v>0</v>
      </c>
      <c r="AD7914">
        <v>0</v>
      </c>
      <c r="AE7914">
        <v>36.794964027030048</v>
      </c>
    </row>
    <row r="7915" spans="1:31" x14ac:dyDescent="0.25">
      <c r="A7915">
        <v>2360792</v>
      </c>
      <c r="B7915">
        <v>1</v>
      </c>
      <c r="C7915" t="s">
        <v>80</v>
      </c>
      <c r="D7915" t="s">
        <v>92</v>
      </c>
      <c r="E7915" t="s">
        <v>148</v>
      </c>
      <c r="F7915" t="s">
        <v>22475</v>
      </c>
      <c r="G7915" t="s">
        <v>160</v>
      </c>
      <c r="H7915" t="s">
        <v>151</v>
      </c>
      <c r="I7915" t="s">
        <v>136</v>
      </c>
      <c r="J7915" t="s">
        <v>137</v>
      </c>
      <c r="K7915" t="s">
        <v>138</v>
      </c>
      <c r="L7915" t="s">
        <v>22476</v>
      </c>
      <c r="M7915" t="s">
        <v>22477</v>
      </c>
      <c r="N7915">
        <v>1.0933333329999999</v>
      </c>
      <c r="O7915">
        <v>0</v>
      </c>
      <c r="P7915">
        <v>1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0.42445248774463118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0.42445248774463118</v>
      </c>
    </row>
    <row r="7916" spans="1:31" x14ac:dyDescent="0.25">
      <c r="A7916">
        <v>2360794</v>
      </c>
      <c r="B7916">
        <v>1</v>
      </c>
      <c r="C7916" t="s">
        <v>80</v>
      </c>
      <c r="D7916" t="s">
        <v>96</v>
      </c>
      <c r="E7916" t="s">
        <v>148</v>
      </c>
      <c r="F7916" t="s">
        <v>22478</v>
      </c>
      <c r="G7916" t="s">
        <v>240</v>
      </c>
      <c r="H7916" t="s">
        <v>151</v>
      </c>
      <c r="I7916" t="s">
        <v>136</v>
      </c>
      <c r="J7916" t="s">
        <v>137</v>
      </c>
      <c r="K7916" t="s">
        <v>138</v>
      </c>
      <c r="L7916" t="s">
        <v>22479</v>
      </c>
      <c r="M7916" t="s">
        <v>22480</v>
      </c>
      <c r="N7916">
        <v>2.2705555550000001</v>
      </c>
      <c r="O7916">
        <v>0</v>
      </c>
      <c r="P7916">
        <v>1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2.7518991918008968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2.7518991918008968</v>
      </c>
    </row>
    <row r="7917" spans="1:31" x14ac:dyDescent="0.25">
      <c r="A7917">
        <v>2360795</v>
      </c>
      <c r="B7917">
        <v>1</v>
      </c>
      <c r="C7917" t="s">
        <v>81</v>
      </c>
      <c r="D7917" t="s">
        <v>112</v>
      </c>
      <c r="E7917" t="s">
        <v>225</v>
      </c>
      <c r="F7917" t="s">
        <v>22481</v>
      </c>
      <c r="G7917" t="s">
        <v>181</v>
      </c>
      <c r="H7917" t="s">
        <v>151</v>
      </c>
      <c r="I7917" t="s">
        <v>136</v>
      </c>
      <c r="J7917" t="s">
        <v>137</v>
      </c>
      <c r="K7917" t="s">
        <v>138</v>
      </c>
      <c r="L7917" t="s">
        <v>22471</v>
      </c>
      <c r="M7917" t="s">
        <v>22482</v>
      </c>
      <c r="N7917">
        <v>6.0525000000000002</v>
      </c>
      <c r="O7917">
        <v>0</v>
      </c>
      <c r="P7917">
        <v>42</v>
      </c>
      <c r="Q7917">
        <v>0</v>
      </c>
      <c r="R7917">
        <v>13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70.33013830905405</v>
      </c>
      <c r="Y7917">
        <v>0</v>
      </c>
      <c r="Z7917">
        <v>66.195375492562846</v>
      </c>
      <c r="AA7917">
        <v>0</v>
      </c>
      <c r="AB7917">
        <v>0</v>
      </c>
      <c r="AC7917">
        <v>0</v>
      </c>
      <c r="AD7917">
        <v>0</v>
      </c>
      <c r="AE7917">
        <v>136.52551380161691</v>
      </c>
    </row>
    <row r="7918" spans="1:31" x14ac:dyDescent="0.25">
      <c r="A7918">
        <v>2360796</v>
      </c>
      <c r="B7918">
        <v>1</v>
      </c>
      <c r="C7918" t="s">
        <v>80</v>
      </c>
      <c r="D7918" t="s">
        <v>104</v>
      </c>
      <c r="E7918" t="s">
        <v>225</v>
      </c>
      <c r="F7918" t="s">
        <v>22483</v>
      </c>
      <c r="G7918" t="s">
        <v>502</v>
      </c>
      <c r="H7918" t="s">
        <v>151</v>
      </c>
      <c r="I7918" t="s">
        <v>136</v>
      </c>
      <c r="J7918" t="s">
        <v>137</v>
      </c>
      <c r="K7918" t="s">
        <v>138</v>
      </c>
      <c r="L7918" t="s">
        <v>22484</v>
      </c>
      <c r="M7918" t="s">
        <v>22485</v>
      </c>
      <c r="N7918">
        <v>1.0205555550000001</v>
      </c>
      <c r="O7918">
        <v>0</v>
      </c>
      <c r="P7918">
        <v>158</v>
      </c>
      <c r="Q7918">
        <v>0</v>
      </c>
      <c r="R7918">
        <v>0</v>
      </c>
      <c r="S7918">
        <v>0</v>
      </c>
      <c r="T7918">
        <v>7</v>
      </c>
      <c r="U7918">
        <v>0</v>
      </c>
      <c r="V7918">
        <v>0</v>
      </c>
      <c r="W7918">
        <v>0</v>
      </c>
      <c r="X7918">
        <v>38.528559631260542</v>
      </c>
      <c r="Y7918">
        <v>0</v>
      </c>
      <c r="Z7918">
        <v>0</v>
      </c>
      <c r="AA7918">
        <v>0</v>
      </c>
      <c r="AB7918">
        <v>10.409363543803213</v>
      </c>
      <c r="AC7918">
        <v>0</v>
      </c>
      <c r="AD7918">
        <v>0</v>
      </c>
      <c r="AE7918">
        <v>48.937923175063759</v>
      </c>
    </row>
    <row r="7919" spans="1:31" x14ac:dyDescent="0.25">
      <c r="A7919">
        <v>2360797</v>
      </c>
      <c r="B7919">
        <v>1</v>
      </c>
      <c r="C7919" t="s">
        <v>81</v>
      </c>
      <c r="D7919" t="s">
        <v>116</v>
      </c>
      <c r="E7919" t="s">
        <v>148</v>
      </c>
      <c r="F7919" t="s">
        <v>22486</v>
      </c>
      <c r="G7919" t="s">
        <v>160</v>
      </c>
      <c r="H7919" t="s">
        <v>151</v>
      </c>
      <c r="I7919" t="s">
        <v>136</v>
      </c>
      <c r="J7919" t="s">
        <v>137</v>
      </c>
      <c r="K7919" t="s">
        <v>138</v>
      </c>
      <c r="L7919" t="s">
        <v>22487</v>
      </c>
      <c r="M7919" t="s">
        <v>22488</v>
      </c>
      <c r="N7919">
        <v>2.2144444440000002</v>
      </c>
      <c r="O7919">
        <v>0</v>
      </c>
      <c r="P7919">
        <v>1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0.48186554421715666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0.48186554421715666</v>
      </c>
    </row>
    <row r="7920" spans="1:31" x14ac:dyDescent="0.25">
      <c r="A7920">
        <v>2360798</v>
      </c>
      <c r="B7920">
        <v>1</v>
      </c>
      <c r="C7920" t="s">
        <v>80</v>
      </c>
      <c r="D7920" t="s">
        <v>105</v>
      </c>
      <c r="E7920" t="s">
        <v>132</v>
      </c>
      <c r="F7920" t="s">
        <v>22489</v>
      </c>
      <c r="G7920" t="s">
        <v>244</v>
      </c>
      <c r="H7920" t="s">
        <v>135</v>
      </c>
      <c r="I7920" t="s">
        <v>136</v>
      </c>
      <c r="J7920" t="s">
        <v>137</v>
      </c>
      <c r="K7920" t="s">
        <v>245</v>
      </c>
      <c r="L7920" t="s">
        <v>22490</v>
      </c>
      <c r="M7920" t="s">
        <v>22491</v>
      </c>
      <c r="N7920">
        <v>7.1727777770000003</v>
      </c>
      <c r="O7920">
        <v>0</v>
      </c>
      <c r="P7920">
        <v>212</v>
      </c>
      <c r="Q7920">
        <v>0</v>
      </c>
      <c r="R7920">
        <v>0</v>
      </c>
      <c r="S7920">
        <v>0</v>
      </c>
      <c r="T7920">
        <v>18</v>
      </c>
      <c r="U7920">
        <v>0</v>
      </c>
      <c r="V7920">
        <v>0</v>
      </c>
      <c r="W7920">
        <v>0</v>
      </c>
      <c r="X7920">
        <v>469.79117272151097</v>
      </c>
      <c r="Y7920">
        <v>0</v>
      </c>
      <c r="Z7920">
        <v>0</v>
      </c>
      <c r="AA7920">
        <v>0</v>
      </c>
      <c r="AB7920">
        <v>288.58797111113142</v>
      </c>
      <c r="AC7920">
        <v>0</v>
      </c>
      <c r="AD7920">
        <v>0</v>
      </c>
      <c r="AE7920">
        <v>758.3791438326424</v>
      </c>
    </row>
    <row r="7921" spans="1:31" x14ac:dyDescent="0.25">
      <c r="A7921">
        <v>2360805</v>
      </c>
      <c r="B7921">
        <v>1</v>
      </c>
      <c r="C7921" t="s">
        <v>81</v>
      </c>
      <c r="D7921" t="s">
        <v>113</v>
      </c>
      <c r="E7921" t="s">
        <v>171</v>
      </c>
      <c r="F7921" t="s">
        <v>22492</v>
      </c>
      <c r="G7921" t="s">
        <v>244</v>
      </c>
      <c r="H7921" t="s">
        <v>135</v>
      </c>
      <c r="I7921" t="s">
        <v>136</v>
      </c>
      <c r="J7921" t="s">
        <v>137</v>
      </c>
      <c r="K7921" t="s">
        <v>245</v>
      </c>
      <c r="L7921" t="s">
        <v>22493</v>
      </c>
      <c r="M7921" t="s">
        <v>22494</v>
      </c>
      <c r="N7921">
        <v>3.4361111110000002</v>
      </c>
      <c r="O7921">
        <v>0</v>
      </c>
      <c r="P7921">
        <v>386</v>
      </c>
      <c r="Q7921">
        <v>61</v>
      </c>
      <c r="R7921">
        <v>353</v>
      </c>
      <c r="S7921">
        <v>12</v>
      </c>
      <c r="T7921">
        <v>46</v>
      </c>
      <c r="U7921">
        <v>1</v>
      </c>
      <c r="V7921">
        <v>0</v>
      </c>
      <c r="W7921">
        <v>0</v>
      </c>
      <c r="X7921">
        <v>466.4529765301636</v>
      </c>
      <c r="Y7921">
        <v>1073.1045061664133</v>
      </c>
      <c r="Z7921">
        <v>2890.2695265258121</v>
      </c>
      <c r="AA7921">
        <v>1237.2310412775571</v>
      </c>
      <c r="AB7921">
        <v>268.66471399425876</v>
      </c>
      <c r="AC7921">
        <v>796.69170893057208</v>
      </c>
      <c r="AD7921">
        <v>0</v>
      </c>
      <c r="AE7921">
        <v>6732.4144734247766</v>
      </c>
    </row>
    <row r="7922" spans="1:31" x14ac:dyDescent="0.25">
      <c r="A7922">
        <v>2360806</v>
      </c>
      <c r="B7922">
        <v>1</v>
      </c>
      <c r="C7922" t="s">
        <v>80</v>
      </c>
      <c r="D7922" t="s">
        <v>100</v>
      </c>
      <c r="E7922" t="s">
        <v>166</v>
      </c>
      <c r="F7922" t="s">
        <v>671</v>
      </c>
      <c r="G7922" t="s">
        <v>244</v>
      </c>
      <c r="H7922" t="s">
        <v>135</v>
      </c>
      <c r="I7922" t="s">
        <v>136</v>
      </c>
      <c r="J7922" t="s">
        <v>137</v>
      </c>
      <c r="K7922" t="s">
        <v>245</v>
      </c>
      <c r="L7922" t="s">
        <v>22495</v>
      </c>
      <c r="M7922" t="s">
        <v>22496</v>
      </c>
      <c r="N7922">
        <v>8.0313888880000004</v>
      </c>
      <c r="O7922">
        <v>1</v>
      </c>
      <c r="P7922">
        <v>431</v>
      </c>
      <c r="Q7922">
        <v>28</v>
      </c>
      <c r="R7922">
        <v>123</v>
      </c>
      <c r="S7922">
        <v>10</v>
      </c>
      <c r="T7922">
        <v>98</v>
      </c>
      <c r="U7922">
        <v>0</v>
      </c>
      <c r="V7922">
        <v>0</v>
      </c>
      <c r="W7922">
        <v>29.47597324107246</v>
      </c>
      <c r="X7922">
        <v>1315.0924405645333</v>
      </c>
      <c r="Y7922">
        <v>2447.7298596484757</v>
      </c>
      <c r="Z7922">
        <v>1946.7153547252483</v>
      </c>
      <c r="AA7922">
        <v>481.39105519744231</v>
      </c>
      <c r="AB7922">
        <v>1064.1404896096662</v>
      </c>
      <c r="AC7922">
        <v>0</v>
      </c>
      <c r="AD7922">
        <v>0</v>
      </c>
      <c r="AE7922">
        <v>7284.545172986438</v>
      </c>
    </row>
    <row r="7923" spans="1:31" x14ac:dyDescent="0.25">
      <c r="A7923">
        <v>2360808</v>
      </c>
      <c r="B7923">
        <v>1</v>
      </c>
      <c r="C7923" t="s">
        <v>80</v>
      </c>
      <c r="D7923" t="s">
        <v>93</v>
      </c>
      <c r="E7923" t="s">
        <v>154</v>
      </c>
      <c r="F7923" t="s">
        <v>22497</v>
      </c>
      <c r="G7923" t="s">
        <v>244</v>
      </c>
      <c r="H7923" t="s">
        <v>151</v>
      </c>
      <c r="I7923" t="s">
        <v>136</v>
      </c>
      <c r="J7923" t="s">
        <v>137</v>
      </c>
      <c r="K7923" t="s">
        <v>245</v>
      </c>
      <c r="L7923" t="s">
        <v>22441</v>
      </c>
      <c r="M7923" t="s">
        <v>22498</v>
      </c>
      <c r="N7923">
        <v>6.9372222219999999</v>
      </c>
      <c r="O7923">
        <v>0</v>
      </c>
      <c r="P7923">
        <v>30</v>
      </c>
      <c r="Q7923">
        <v>0</v>
      </c>
      <c r="R7923">
        <v>18</v>
      </c>
      <c r="S7923">
        <v>0</v>
      </c>
      <c r="T7923">
        <v>5</v>
      </c>
      <c r="U7923">
        <v>0</v>
      </c>
      <c r="V7923">
        <v>0</v>
      </c>
      <c r="W7923">
        <v>0</v>
      </c>
      <c r="X7923">
        <v>74.140113100229684</v>
      </c>
      <c r="Y7923">
        <v>0</v>
      </c>
      <c r="Z7923">
        <v>178.5821818576668</v>
      </c>
      <c r="AA7923">
        <v>0</v>
      </c>
      <c r="AB7923">
        <v>14.301560999447119</v>
      </c>
      <c r="AC7923">
        <v>0</v>
      </c>
      <c r="AD7923">
        <v>0</v>
      </c>
      <c r="AE7923">
        <v>267.02385595734359</v>
      </c>
    </row>
    <row r="7924" spans="1:31" x14ac:dyDescent="0.25">
      <c r="A7924">
        <v>2360809</v>
      </c>
      <c r="B7924">
        <v>1</v>
      </c>
      <c r="C7924" t="s">
        <v>81</v>
      </c>
      <c r="D7924" t="s">
        <v>128</v>
      </c>
      <c r="E7924" t="s">
        <v>132</v>
      </c>
      <c r="F7924" t="s">
        <v>22499</v>
      </c>
      <c r="G7924" t="s">
        <v>252</v>
      </c>
      <c r="H7924" t="s">
        <v>135</v>
      </c>
      <c r="I7924" t="s">
        <v>136</v>
      </c>
      <c r="J7924" t="s">
        <v>137</v>
      </c>
      <c r="K7924" t="s">
        <v>245</v>
      </c>
      <c r="L7924" t="s">
        <v>22500</v>
      </c>
      <c r="M7924" t="s">
        <v>22501</v>
      </c>
      <c r="N7924">
        <v>0.87111111100000005</v>
      </c>
      <c r="O7924">
        <v>0</v>
      </c>
      <c r="P7924">
        <v>326</v>
      </c>
      <c r="Q7924">
        <v>0</v>
      </c>
      <c r="R7924">
        <v>0</v>
      </c>
      <c r="S7924">
        <v>0</v>
      </c>
      <c r="T7924">
        <v>7</v>
      </c>
      <c r="U7924">
        <v>0</v>
      </c>
      <c r="V7924">
        <v>0</v>
      </c>
      <c r="W7924">
        <v>0</v>
      </c>
      <c r="X7924">
        <v>160.88710240699001</v>
      </c>
      <c r="Y7924">
        <v>0</v>
      </c>
      <c r="Z7924">
        <v>0</v>
      </c>
      <c r="AA7924">
        <v>0</v>
      </c>
      <c r="AB7924">
        <v>72.972121961449616</v>
      </c>
      <c r="AC7924">
        <v>0</v>
      </c>
      <c r="AD7924">
        <v>0</v>
      </c>
      <c r="AE7924">
        <v>233.85922436843964</v>
      </c>
    </row>
    <row r="7925" spans="1:31" x14ac:dyDescent="0.25">
      <c r="A7925">
        <v>2360812</v>
      </c>
      <c r="B7925">
        <v>1</v>
      </c>
      <c r="C7925" t="s">
        <v>80</v>
      </c>
      <c r="D7925" t="s">
        <v>90</v>
      </c>
      <c r="E7925" t="s">
        <v>154</v>
      </c>
      <c r="F7925" t="s">
        <v>22502</v>
      </c>
      <c r="G7925" t="s">
        <v>156</v>
      </c>
      <c r="H7925" t="s">
        <v>151</v>
      </c>
      <c r="I7925" t="s">
        <v>136</v>
      </c>
      <c r="J7925" t="s">
        <v>137</v>
      </c>
      <c r="K7925" t="s">
        <v>138</v>
      </c>
      <c r="L7925" t="s">
        <v>22503</v>
      </c>
      <c r="M7925" t="s">
        <v>22504</v>
      </c>
      <c r="N7925">
        <v>1.304166666</v>
      </c>
      <c r="O7925">
        <v>0</v>
      </c>
      <c r="P7925">
        <v>131</v>
      </c>
      <c r="Q7925">
        <v>0</v>
      </c>
      <c r="R7925">
        <v>0</v>
      </c>
      <c r="S7925">
        <v>0</v>
      </c>
      <c r="T7925">
        <v>6</v>
      </c>
      <c r="U7925">
        <v>0</v>
      </c>
      <c r="V7925">
        <v>0</v>
      </c>
      <c r="W7925">
        <v>0</v>
      </c>
      <c r="X7925">
        <v>53.302558039628266</v>
      </c>
      <c r="Y7925">
        <v>0</v>
      </c>
      <c r="Z7925">
        <v>0</v>
      </c>
      <c r="AA7925">
        <v>0</v>
      </c>
      <c r="AB7925">
        <v>18.718137514912829</v>
      </c>
      <c r="AC7925">
        <v>0</v>
      </c>
      <c r="AD7925">
        <v>0</v>
      </c>
      <c r="AE7925">
        <v>72.020695554541092</v>
      </c>
    </row>
    <row r="7926" spans="1:31" x14ac:dyDescent="0.25">
      <c r="A7926">
        <v>2360814</v>
      </c>
      <c r="B7926">
        <v>1</v>
      </c>
      <c r="C7926" t="s">
        <v>80</v>
      </c>
      <c r="D7926" t="s">
        <v>98</v>
      </c>
      <c r="E7926" t="s">
        <v>132</v>
      </c>
      <c r="F7926" t="s">
        <v>22505</v>
      </c>
      <c r="G7926" t="s">
        <v>134</v>
      </c>
      <c r="H7926" t="s">
        <v>135</v>
      </c>
      <c r="I7926" t="s">
        <v>136</v>
      </c>
      <c r="J7926" t="s">
        <v>137</v>
      </c>
      <c r="K7926" t="s">
        <v>138</v>
      </c>
      <c r="L7926" t="s">
        <v>22506</v>
      </c>
      <c r="M7926" t="s">
        <v>22507</v>
      </c>
      <c r="N7926">
        <v>2.196666666</v>
      </c>
      <c r="O7926">
        <v>0</v>
      </c>
      <c r="P7926">
        <v>44</v>
      </c>
      <c r="Q7926">
        <v>0</v>
      </c>
      <c r="R7926">
        <v>1</v>
      </c>
      <c r="S7926">
        <v>0</v>
      </c>
      <c r="T7926">
        <v>8</v>
      </c>
      <c r="U7926">
        <v>0</v>
      </c>
      <c r="V7926">
        <v>0</v>
      </c>
      <c r="W7926">
        <v>0</v>
      </c>
      <c r="X7926">
        <v>20.980160980311407</v>
      </c>
      <c r="Y7926">
        <v>0</v>
      </c>
      <c r="Z7926">
        <v>0</v>
      </c>
      <c r="AA7926">
        <v>0</v>
      </c>
      <c r="AB7926">
        <v>15.929053723978662</v>
      </c>
      <c r="AC7926">
        <v>0</v>
      </c>
      <c r="AD7926">
        <v>0</v>
      </c>
      <c r="AE7926">
        <v>36.909214704290065</v>
      </c>
    </row>
    <row r="7927" spans="1:31" x14ac:dyDescent="0.25">
      <c r="A7927">
        <v>2360815</v>
      </c>
      <c r="B7927">
        <v>1</v>
      </c>
      <c r="C7927" t="s">
        <v>80</v>
      </c>
      <c r="D7927" t="s">
        <v>93</v>
      </c>
      <c r="E7927" t="s">
        <v>154</v>
      </c>
      <c r="F7927" t="s">
        <v>22508</v>
      </c>
      <c r="G7927" t="s">
        <v>244</v>
      </c>
      <c r="H7927" t="s">
        <v>151</v>
      </c>
      <c r="I7927" t="s">
        <v>136</v>
      </c>
      <c r="J7927" t="s">
        <v>137</v>
      </c>
      <c r="K7927" t="s">
        <v>245</v>
      </c>
      <c r="L7927" t="s">
        <v>22509</v>
      </c>
      <c r="M7927" t="s">
        <v>22510</v>
      </c>
      <c r="N7927">
        <v>6.6977777769999998</v>
      </c>
      <c r="O7927">
        <v>0</v>
      </c>
      <c r="P7927">
        <v>35</v>
      </c>
      <c r="Q7927">
        <v>0</v>
      </c>
      <c r="R7927">
        <v>29</v>
      </c>
      <c r="S7927">
        <v>0</v>
      </c>
      <c r="T7927">
        <v>7</v>
      </c>
      <c r="U7927">
        <v>0</v>
      </c>
      <c r="V7927">
        <v>0</v>
      </c>
      <c r="W7927">
        <v>0</v>
      </c>
      <c r="X7927">
        <v>74.99548589257094</v>
      </c>
      <c r="Y7927">
        <v>0</v>
      </c>
      <c r="Z7927">
        <v>482.5376867207724</v>
      </c>
      <c r="AA7927">
        <v>0</v>
      </c>
      <c r="AB7927">
        <v>24.291385315064769</v>
      </c>
      <c r="AC7927">
        <v>0</v>
      </c>
      <c r="AD7927">
        <v>0</v>
      </c>
      <c r="AE7927">
        <v>581.82455792840813</v>
      </c>
    </row>
    <row r="7928" spans="1:31" x14ac:dyDescent="0.25">
      <c r="A7928">
        <v>2360817</v>
      </c>
      <c r="B7928">
        <v>1</v>
      </c>
      <c r="C7928" t="s">
        <v>81</v>
      </c>
      <c r="D7928" t="s">
        <v>118</v>
      </c>
      <c r="E7928" t="s">
        <v>132</v>
      </c>
      <c r="F7928" t="s">
        <v>22511</v>
      </c>
      <c r="G7928" t="s">
        <v>252</v>
      </c>
      <c r="H7928" t="s">
        <v>135</v>
      </c>
      <c r="I7928" t="s">
        <v>136</v>
      </c>
      <c r="J7928" t="s">
        <v>137</v>
      </c>
      <c r="K7928" t="s">
        <v>245</v>
      </c>
      <c r="L7928" t="s">
        <v>22512</v>
      </c>
      <c r="M7928" t="s">
        <v>22513</v>
      </c>
      <c r="N7928">
        <v>2.2766666660000001</v>
      </c>
      <c r="O7928">
        <v>0</v>
      </c>
      <c r="P7928">
        <v>625</v>
      </c>
      <c r="Q7928">
        <v>0</v>
      </c>
      <c r="R7928">
        <v>13</v>
      </c>
      <c r="S7928">
        <v>1</v>
      </c>
      <c r="T7928">
        <v>58</v>
      </c>
      <c r="U7928">
        <v>1</v>
      </c>
      <c r="V7928">
        <v>0</v>
      </c>
      <c r="W7928">
        <v>0</v>
      </c>
      <c r="X7928">
        <v>347.83682770836009</v>
      </c>
      <c r="Y7928">
        <v>0</v>
      </c>
      <c r="Z7928">
        <v>128.94759270319184</v>
      </c>
      <c r="AA7928">
        <v>1.32426336469322</v>
      </c>
      <c r="AB7928">
        <v>141.40431802786841</v>
      </c>
      <c r="AC7928">
        <v>161.36795265772815</v>
      </c>
      <c r="AD7928">
        <v>0</v>
      </c>
      <c r="AE7928">
        <v>780.88095446184161</v>
      </c>
    </row>
    <row r="7929" spans="1:31" x14ac:dyDescent="0.25">
      <c r="A7929">
        <v>2360818</v>
      </c>
      <c r="B7929">
        <v>1</v>
      </c>
      <c r="C7929" t="s">
        <v>80</v>
      </c>
      <c r="D7929" t="s">
        <v>106</v>
      </c>
      <c r="E7929" t="s">
        <v>166</v>
      </c>
      <c r="F7929" t="s">
        <v>22514</v>
      </c>
      <c r="G7929" t="s">
        <v>328</v>
      </c>
      <c r="H7929" t="s">
        <v>135</v>
      </c>
      <c r="I7929" t="s">
        <v>136</v>
      </c>
      <c r="J7929" t="s">
        <v>137</v>
      </c>
      <c r="K7929" t="s">
        <v>245</v>
      </c>
      <c r="L7929" t="s">
        <v>22515</v>
      </c>
      <c r="M7929" t="s">
        <v>22516</v>
      </c>
      <c r="N7929">
        <v>0.42388888800000002</v>
      </c>
      <c r="O7929">
        <v>0</v>
      </c>
      <c r="P7929">
        <v>4</v>
      </c>
      <c r="Q7929">
        <v>54</v>
      </c>
      <c r="R7929">
        <v>228</v>
      </c>
      <c r="S7929">
        <v>15</v>
      </c>
      <c r="T7929">
        <v>52</v>
      </c>
      <c r="U7929">
        <v>0</v>
      </c>
      <c r="V7929">
        <v>0</v>
      </c>
      <c r="W7929">
        <v>0</v>
      </c>
      <c r="X7929">
        <v>2.773552246171608</v>
      </c>
      <c r="Y7929">
        <v>372.32963633951834</v>
      </c>
      <c r="Z7929">
        <v>665.9775647632149</v>
      </c>
      <c r="AA7929">
        <v>27.263326648618396</v>
      </c>
      <c r="AB7929">
        <v>101.01673465901047</v>
      </c>
      <c r="AC7929">
        <v>0</v>
      </c>
      <c r="AD7929">
        <v>0</v>
      </c>
      <c r="AE7929">
        <v>1169.3608146565339</v>
      </c>
    </row>
    <row r="7930" spans="1:31" x14ac:dyDescent="0.25">
      <c r="A7930">
        <v>2360820</v>
      </c>
      <c r="B7930">
        <v>1</v>
      </c>
      <c r="C7930" t="s">
        <v>81</v>
      </c>
      <c r="D7930" t="s">
        <v>128</v>
      </c>
      <c r="E7930" t="s">
        <v>166</v>
      </c>
      <c r="F7930" t="s">
        <v>568</v>
      </c>
      <c r="G7930" t="s">
        <v>168</v>
      </c>
      <c r="H7930" t="s">
        <v>135</v>
      </c>
      <c r="I7930" t="s">
        <v>136</v>
      </c>
      <c r="J7930" t="s">
        <v>137</v>
      </c>
      <c r="K7930" t="s">
        <v>138</v>
      </c>
      <c r="L7930" t="s">
        <v>22517</v>
      </c>
      <c r="M7930" t="s">
        <v>22518</v>
      </c>
      <c r="N7930">
        <v>0.83805555499999995</v>
      </c>
      <c r="O7930">
        <v>47</v>
      </c>
      <c r="P7930">
        <v>4503</v>
      </c>
      <c r="Q7930">
        <v>537</v>
      </c>
      <c r="R7930">
        <v>377</v>
      </c>
      <c r="S7930">
        <v>69</v>
      </c>
      <c r="T7930">
        <v>534</v>
      </c>
      <c r="U7930">
        <v>5</v>
      </c>
      <c r="V7930">
        <v>1</v>
      </c>
      <c r="W7930">
        <v>30.19423283589262</v>
      </c>
      <c r="X7930">
        <v>764.96642897311472</v>
      </c>
      <c r="Y7930">
        <v>956.46586172477794</v>
      </c>
      <c r="Z7930">
        <v>393.00147356674046</v>
      </c>
      <c r="AA7930">
        <v>543.58157559164465</v>
      </c>
      <c r="AB7930">
        <v>349.46925851601941</v>
      </c>
      <c r="AC7930">
        <v>516.47891375866925</v>
      </c>
      <c r="AD7930">
        <v>147.65393988872952</v>
      </c>
      <c r="AE7930">
        <v>3701.8116848555887</v>
      </c>
    </row>
    <row r="7931" spans="1:31" x14ac:dyDescent="0.25">
      <c r="A7931">
        <v>2360821</v>
      </c>
      <c r="B7931">
        <v>1</v>
      </c>
      <c r="C7931" t="s">
        <v>80</v>
      </c>
      <c r="D7931" t="s">
        <v>110</v>
      </c>
      <c r="E7931" t="s">
        <v>225</v>
      </c>
      <c r="F7931" t="s">
        <v>22519</v>
      </c>
      <c r="G7931" t="s">
        <v>244</v>
      </c>
      <c r="H7931" t="s">
        <v>151</v>
      </c>
      <c r="I7931" t="s">
        <v>136</v>
      </c>
      <c r="J7931" t="s">
        <v>137</v>
      </c>
      <c r="K7931" t="s">
        <v>245</v>
      </c>
      <c r="L7931" t="s">
        <v>22520</v>
      </c>
      <c r="M7931" t="s">
        <v>22521</v>
      </c>
      <c r="N7931">
        <v>1.496111111</v>
      </c>
      <c r="O7931">
        <v>0</v>
      </c>
      <c r="P7931">
        <v>19</v>
      </c>
      <c r="Q7931">
        <v>0</v>
      </c>
      <c r="R7931">
        <v>0</v>
      </c>
      <c r="S7931">
        <v>0</v>
      </c>
      <c r="T7931">
        <v>3</v>
      </c>
      <c r="U7931">
        <v>0</v>
      </c>
      <c r="V7931">
        <v>0</v>
      </c>
      <c r="W7931">
        <v>0</v>
      </c>
      <c r="X7931">
        <v>12.03865432452133</v>
      </c>
      <c r="Y7931">
        <v>0</v>
      </c>
      <c r="Z7931">
        <v>0</v>
      </c>
      <c r="AA7931">
        <v>0</v>
      </c>
      <c r="AB7931">
        <v>5.710336527076957</v>
      </c>
      <c r="AC7931">
        <v>0</v>
      </c>
      <c r="AD7931">
        <v>0</v>
      </c>
      <c r="AE7931">
        <v>17.748990851598286</v>
      </c>
    </row>
    <row r="7932" spans="1:31" x14ac:dyDescent="0.25">
      <c r="A7932">
        <v>2360822</v>
      </c>
      <c r="B7932">
        <v>1</v>
      </c>
      <c r="C7932" t="s">
        <v>80</v>
      </c>
      <c r="D7932" t="s">
        <v>93</v>
      </c>
      <c r="E7932" t="s">
        <v>225</v>
      </c>
      <c r="F7932" t="s">
        <v>22522</v>
      </c>
      <c r="G7932" t="s">
        <v>227</v>
      </c>
      <c r="H7932" t="s">
        <v>151</v>
      </c>
      <c r="I7932" t="s">
        <v>136</v>
      </c>
      <c r="J7932" t="s">
        <v>137</v>
      </c>
      <c r="K7932" t="s">
        <v>138</v>
      </c>
      <c r="L7932" t="s">
        <v>22523</v>
      </c>
      <c r="M7932" t="s">
        <v>22524</v>
      </c>
      <c r="N7932">
        <v>4.1786111110000004</v>
      </c>
      <c r="O7932">
        <v>0</v>
      </c>
      <c r="P7932">
        <v>34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52.36664783686556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52.36664783686556</v>
      </c>
    </row>
    <row r="7933" spans="1:31" x14ac:dyDescent="0.25">
      <c r="A7933">
        <v>2360823</v>
      </c>
      <c r="B7933">
        <v>1</v>
      </c>
      <c r="C7933" t="s">
        <v>80</v>
      </c>
      <c r="D7933" t="s">
        <v>93</v>
      </c>
      <c r="E7933" t="s">
        <v>154</v>
      </c>
      <c r="F7933" t="s">
        <v>22525</v>
      </c>
      <c r="G7933" t="s">
        <v>244</v>
      </c>
      <c r="H7933" t="s">
        <v>151</v>
      </c>
      <c r="I7933" t="s">
        <v>136</v>
      </c>
      <c r="J7933" t="s">
        <v>137</v>
      </c>
      <c r="K7933" t="s">
        <v>245</v>
      </c>
      <c r="L7933" t="s">
        <v>22526</v>
      </c>
      <c r="M7933" t="s">
        <v>22527</v>
      </c>
      <c r="N7933">
        <v>6.4141666659999999</v>
      </c>
      <c r="O7933">
        <v>0</v>
      </c>
      <c r="P7933">
        <v>111</v>
      </c>
      <c r="Q7933">
        <v>0</v>
      </c>
      <c r="R7933">
        <v>2</v>
      </c>
      <c r="S7933">
        <v>0</v>
      </c>
      <c r="T7933">
        <v>12</v>
      </c>
      <c r="U7933">
        <v>0</v>
      </c>
      <c r="V7933">
        <v>0</v>
      </c>
      <c r="W7933">
        <v>0</v>
      </c>
      <c r="X7933">
        <v>187.20190570472306</v>
      </c>
      <c r="Y7933">
        <v>0</v>
      </c>
      <c r="Z7933">
        <v>9.6944424745618534</v>
      </c>
      <c r="AA7933">
        <v>0</v>
      </c>
      <c r="AB7933">
        <v>94.650254621593277</v>
      </c>
      <c r="AC7933">
        <v>0</v>
      </c>
      <c r="AD7933">
        <v>0</v>
      </c>
      <c r="AE7933">
        <v>291.54660280087819</v>
      </c>
    </row>
    <row r="7934" spans="1:31" x14ac:dyDescent="0.25">
      <c r="A7934">
        <v>2360824</v>
      </c>
      <c r="B7934">
        <v>1</v>
      </c>
      <c r="C7934" t="s">
        <v>80</v>
      </c>
      <c r="D7934" t="s">
        <v>110</v>
      </c>
      <c r="E7934" t="s">
        <v>225</v>
      </c>
      <c r="F7934" t="s">
        <v>22528</v>
      </c>
      <c r="G7934" t="s">
        <v>244</v>
      </c>
      <c r="H7934" t="s">
        <v>151</v>
      </c>
      <c r="I7934" t="s">
        <v>136</v>
      </c>
      <c r="J7934" t="s">
        <v>137</v>
      </c>
      <c r="K7934" t="s">
        <v>245</v>
      </c>
      <c r="L7934" t="s">
        <v>22529</v>
      </c>
      <c r="M7934" t="s">
        <v>22530</v>
      </c>
      <c r="N7934">
        <v>7.0686111110000001</v>
      </c>
      <c r="O7934">
        <v>0</v>
      </c>
      <c r="P7934">
        <v>47</v>
      </c>
      <c r="Q7934">
        <v>0</v>
      </c>
      <c r="R7934">
        <v>0</v>
      </c>
      <c r="S7934">
        <v>0</v>
      </c>
      <c r="T7934">
        <v>5</v>
      </c>
      <c r="U7934">
        <v>0</v>
      </c>
      <c r="V7934">
        <v>0</v>
      </c>
      <c r="W7934">
        <v>0</v>
      </c>
      <c r="X7934">
        <v>136.4986408390852</v>
      </c>
      <c r="Y7934">
        <v>0</v>
      </c>
      <c r="Z7934">
        <v>0</v>
      </c>
      <c r="AA7934">
        <v>0</v>
      </c>
      <c r="AB7934">
        <v>26.908987166971702</v>
      </c>
      <c r="AC7934">
        <v>0</v>
      </c>
      <c r="AD7934">
        <v>0</v>
      </c>
      <c r="AE7934">
        <v>163.40762800605691</v>
      </c>
    </row>
    <row r="7935" spans="1:31" x14ac:dyDescent="0.25">
      <c r="A7935">
        <v>2360827</v>
      </c>
      <c r="B7935">
        <v>1</v>
      </c>
      <c r="C7935" t="s">
        <v>80</v>
      </c>
      <c r="D7935" t="s">
        <v>100</v>
      </c>
      <c r="E7935" t="s">
        <v>154</v>
      </c>
      <c r="F7935" t="s">
        <v>22531</v>
      </c>
      <c r="G7935" t="s">
        <v>299</v>
      </c>
      <c r="H7935" t="s">
        <v>151</v>
      </c>
      <c r="I7935" t="s">
        <v>136</v>
      </c>
      <c r="J7935" t="s">
        <v>137</v>
      </c>
      <c r="K7935" t="s">
        <v>138</v>
      </c>
      <c r="L7935" t="s">
        <v>22532</v>
      </c>
      <c r="M7935" t="s">
        <v>22533</v>
      </c>
      <c r="N7935">
        <v>2.3008333329999999</v>
      </c>
      <c r="O7935">
        <v>0</v>
      </c>
      <c r="P7935">
        <v>197</v>
      </c>
      <c r="Q7935">
        <v>0</v>
      </c>
      <c r="R7935">
        <v>3</v>
      </c>
      <c r="S7935">
        <v>0</v>
      </c>
      <c r="T7935">
        <v>27</v>
      </c>
      <c r="U7935">
        <v>0</v>
      </c>
      <c r="V7935">
        <v>0</v>
      </c>
      <c r="W7935">
        <v>0</v>
      </c>
      <c r="X7935">
        <v>199.16111354597561</v>
      </c>
      <c r="Y7935">
        <v>0</v>
      </c>
      <c r="Z7935">
        <v>16.350841151267023</v>
      </c>
      <c r="AA7935">
        <v>0</v>
      </c>
      <c r="AB7935">
        <v>87.754937549999738</v>
      </c>
      <c r="AC7935">
        <v>0</v>
      </c>
      <c r="AD7935">
        <v>0</v>
      </c>
      <c r="AE7935">
        <v>303.26689224724237</v>
      </c>
    </row>
    <row r="7936" spans="1:31" x14ac:dyDescent="0.25">
      <c r="A7936">
        <v>2360829</v>
      </c>
      <c r="B7936">
        <v>1</v>
      </c>
      <c r="C7936" t="s">
        <v>80</v>
      </c>
      <c r="D7936" t="s">
        <v>92</v>
      </c>
      <c r="E7936" t="s">
        <v>148</v>
      </c>
      <c r="F7936" t="s">
        <v>22534</v>
      </c>
      <c r="G7936" t="s">
        <v>160</v>
      </c>
      <c r="H7936" t="s">
        <v>151</v>
      </c>
      <c r="I7936" t="s">
        <v>136</v>
      </c>
      <c r="J7936" t="s">
        <v>137</v>
      </c>
      <c r="K7936" t="s">
        <v>138</v>
      </c>
      <c r="L7936" t="s">
        <v>22535</v>
      </c>
      <c r="M7936" t="s">
        <v>22536</v>
      </c>
      <c r="N7936">
        <v>4.9863888879999996</v>
      </c>
      <c r="O7936">
        <v>0</v>
      </c>
      <c r="P7936">
        <v>1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1.0922052523067924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1.0922052523067924</v>
      </c>
    </row>
    <row r="7937" spans="1:31" x14ac:dyDescent="0.25">
      <c r="A7937">
        <v>2360831</v>
      </c>
      <c r="B7937">
        <v>1</v>
      </c>
      <c r="C7937" t="s">
        <v>81</v>
      </c>
      <c r="D7937" t="s">
        <v>112</v>
      </c>
      <c r="E7937" t="s">
        <v>225</v>
      </c>
      <c r="F7937" t="s">
        <v>22537</v>
      </c>
      <c r="G7937" t="s">
        <v>219</v>
      </c>
      <c r="H7937" t="s">
        <v>151</v>
      </c>
      <c r="I7937" t="s">
        <v>136</v>
      </c>
      <c r="J7937" t="s">
        <v>137</v>
      </c>
      <c r="K7937" t="s">
        <v>138</v>
      </c>
      <c r="L7937" t="s">
        <v>22538</v>
      </c>
      <c r="M7937" t="s">
        <v>22539</v>
      </c>
      <c r="N7937">
        <v>3.8786111110000001</v>
      </c>
      <c r="O7937">
        <v>0</v>
      </c>
      <c r="P7937">
        <v>0</v>
      </c>
      <c r="Q7937">
        <v>0</v>
      </c>
      <c r="R7937">
        <v>1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2.4902924661070962</v>
      </c>
      <c r="AA7937">
        <v>0</v>
      </c>
      <c r="AB7937">
        <v>0</v>
      </c>
      <c r="AC7937">
        <v>0</v>
      </c>
      <c r="AD7937">
        <v>0</v>
      </c>
      <c r="AE7937">
        <v>2.4902924661070962</v>
      </c>
    </row>
    <row r="7938" spans="1:31" x14ac:dyDescent="0.25">
      <c r="A7938">
        <v>2360832</v>
      </c>
      <c r="B7938">
        <v>1</v>
      </c>
      <c r="C7938" t="s">
        <v>81</v>
      </c>
      <c r="D7938" t="s">
        <v>120</v>
      </c>
      <c r="E7938" t="s">
        <v>148</v>
      </c>
      <c r="F7938" t="s">
        <v>22540</v>
      </c>
      <c r="G7938" t="s">
        <v>160</v>
      </c>
      <c r="H7938" t="s">
        <v>151</v>
      </c>
      <c r="I7938" t="s">
        <v>136</v>
      </c>
      <c r="J7938" t="s">
        <v>137</v>
      </c>
      <c r="K7938" t="s">
        <v>138</v>
      </c>
      <c r="L7938" t="s">
        <v>22541</v>
      </c>
      <c r="M7938" t="s">
        <v>22542</v>
      </c>
      <c r="N7938">
        <v>1.950555555</v>
      </c>
      <c r="O7938">
        <v>0</v>
      </c>
      <c r="P7938">
        <v>1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1.0198640197204201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1.0198640197204201</v>
      </c>
    </row>
    <row r="7939" spans="1:31" x14ac:dyDescent="0.25">
      <c r="A7939">
        <v>2360834</v>
      </c>
      <c r="B7939">
        <v>1</v>
      </c>
      <c r="C7939" t="s">
        <v>80</v>
      </c>
      <c r="D7939" t="s">
        <v>107</v>
      </c>
      <c r="E7939" t="s">
        <v>154</v>
      </c>
      <c r="F7939" t="s">
        <v>22543</v>
      </c>
      <c r="G7939" t="s">
        <v>244</v>
      </c>
      <c r="H7939" t="s">
        <v>151</v>
      </c>
      <c r="I7939" t="s">
        <v>136</v>
      </c>
      <c r="J7939" t="s">
        <v>137</v>
      </c>
      <c r="K7939" t="s">
        <v>245</v>
      </c>
      <c r="L7939" t="s">
        <v>22544</v>
      </c>
      <c r="M7939" t="s">
        <v>22545</v>
      </c>
      <c r="N7939">
        <v>0.39861111100000002</v>
      </c>
      <c r="O7939">
        <v>0</v>
      </c>
      <c r="P7939">
        <v>9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1.0103749340066668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1.0103749340066668</v>
      </c>
    </row>
    <row r="7940" spans="1:31" x14ac:dyDescent="0.25">
      <c r="A7940">
        <v>2360835</v>
      </c>
      <c r="B7940">
        <v>1</v>
      </c>
      <c r="C7940" t="s">
        <v>80</v>
      </c>
      <c r="D7940" t="s">
        <v>108</v>
      </c>
      <c r="E7940" t="s">
        <v>132</v>
      </c>
      <c r="F7940" t="s">
        <v>22546</v>
      </c>
      <c r="G7940" t="s">
        <v>252</v>
      </c>
      <c r="H7940" t="s">
        <v>135</v>
      </c>
      <c r="I7940" t="s">
        <v>136</v>
      </c>
      <c r="J7940" t="s">
        <v>137</v>
      </c>
      <c r="K7940" t="s">
        <v>245</v>
      </c>
      <c r="L7940" t="s">
        <v>22547</v>
      </c>
      <c r="M7940" t="s">
        <v>22548</v>
      </c>
      <c r="N7940">
        <v>7.869444444</v>
      </c>
      <c r="O7940">
        <v>0</v>
      </c>
      <c r="P7940">
        <v>0</v>
      </c>
      <c r="Q7940">
        <v>0</v>
      </c>
      <c r="R7940">
        <v>0</v>
      </c>
      <c r="S7940">
        <v>1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18.478753033426457</v>
      </c>
      <c r="AB7940">
        <v>0</v>
      </c>
      <c r="AC7940">
        <v>0</v>
      </c>
      <c r="AD7940">
        <v>0</v>
      </c>
      <c r="AE7940">
        <v>18.478753033426457</v>
      </c>
    </row>
    <row r="7941" spans="1:31" x14ac:dyDescent="0.25">
      <c r="A7941">
        <v>2360836</v>
      </c>
      <c r="B7941">
        <v>1</v>
      </c>
      <c r="C7941" t="s">
        <v>80</v>
      </c>
      <c r="D7941" t="s">
        <v>104</v>
      </c>
      <c r="E7941" t="s">
        <v>132</v>
      </c>
      <c r="F7941" t="s">
        <v>22549</v>
      </c>
      <c r="G7941" t="s">
        <v>134</v>
      </c>
      <c r="H7941" t="s">
        <v>135</v>
      </c>
      <c r="I7941" t="s">
        <v>136</v>
      </c>
      <c r="J7941" t="s">
        <v>137</v>
      </c>
      <c r="K7941" t="s">
        <v>138</v>
      </c>
      <c r="L7941" t="s">
        <v>22550</v>
      </c>
      <c r="M7941" t="s">
        <v>22551</v>
      </c>
      <c r="N7941">
        <v>1.731666666</v>
      </c>
      <c r="O7941">
        <v>0</v>
      </c>
      <c r="P7941">
        <v>5</v>
      </c>
      <c r="Q7941">
        <v>0</v>
      </c>
      <c r="R7941">
        <v>1</v>
      </c>
      <c r="S7941">
        <v>0</v>
      </c>
      <c r="T7941">
        <v>1</v>
      </c>
      <c r="U7941">
        <v>0</v>
      </c>
      <c r="V7941">
        <v>0</v>
      </c>
      <c r="W7941">
        <v>0</v>
      </c>
      <c r="X7941">
        <v>0.85171306153704163</v>
      </c>
      <c r="Y7941">
        <v>0</v>
      </c>
      <c r="Z7941">
        <v>0.56584478787173165</v>
      </c>
      <c r="AA7941">
        <v>0</v>
      </c>
      <c r="AB7941">
        <v>0.48757949541581508</v>
      </c>
      <c r="AC7941">
        <v>0</v>
      </c>
      <c r="AD7941">
        <v>0</v>
      </c>
      <c r="AE7941">
        <v>1.9051373448245883</v>
      </c>
    </row>
    <row r="7942" spans="1:31" x14ac:dyDescent="0.25">
      <c r="A7942">
        <v>2360838</v>
      </c>
      <c r="B7942">
        <v>1</v>
      </c>
      <c r="C7942" t="s">
        <v>80</v>
      </c>
      <c r="D7942" t="s">
        <v>100</v>
      </c>
      <c r="E7942" t="s">
        <v>148</v>
      </c>
      <c r="F7942" t="s">
        <v>22552</v>
      </c>
      <c r="G7942" t="s">
        <v>150</v>
      </c>
      <c r="H7942" t="s">
        <v>151</v>
      </c>
      <c r="I7942" t="s">
        <v>136</v>
      </c>
      <c r="J7942" t="s">
        <v>137</v>
      </c>
      <c r="K7942" t="s">
        <v>138</v>
      </c>
      <c r="L7942" t="s">
        <v>22553</v>
      </c>
      <c r="M7942" t="s">
        <v>22554</v>
      </c>
      <c r="N7942">
        <v>1.369444444</v>
      </c>
      <c r="O7942">
        <v>0</v>
      </c>
      <c r="P7942">
        <v>2</v>
      </c>
      <c r="Q7942">
        <v>0</v>
      </c>
      <c r="R7942">
        <v>1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0.57020154749504171</v>
      </c>
      <c r="Y7942">
        <v>0</v>
      </c>
      <c r="Z7942">
        <v>5.5060858540306672E-2</v>
      </c>
      <c r="AA7942">
        <v>0</v>
      </c>
      <c r="AB7942">
        <v>0</v>
      </c>
      <c r="AC7942">
        <v>0</v>
      </c>
      <c r="AD7942">
        <v>0</v>
      </c>
      <c r="AE7942">
        <v>0.62526240603534833</v>
      </c>
    </row>
    <row r="7943" spans="1:31" x14ac:dyDescent="0.25">
      <c r="A7943">
        <v>2360839</v>
      </c>
      <c r="B7943">
        <v>1</v>
      </c>
      <c r="C7943" t="s">
        <v>80</v>
      </c>
      <c r="D7943" t="s">
        <v>82</v>
      </c>
      <c r="E7943" t="s">
        <v>148</v>
      </c>
      <c r="F7943" t="s">
        <v>22555</v>
      </c>
      <c r="G7943" t="s">
        <v>160</v>
      </c>
      <c r="H7943" t="s">
        <v>151</v>
      </c>
      <c r="I7943" t="s">
        <v>136</v>
      </c>
      <c r="J7943" t="s">
        <v>137</v>
      </c>
      <c r="K7943" t="s">
        <v>138</v>
      </c>
      <c r="L7943" t="s">
        <v>22556</v>
      </c>
      <c r="M7943" t="s">
        <v>22557</v>
      </c>
      <c r="N7943">
        <v>1.498611111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1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3.3660896840191672</v>
      </c>
      <c r="AC7943">
        <v>0</v>
      </c>
      <c r="AD7943">
        <v>0</v>
      </c>
      <c r="AE7943">
        <v>3.3660896840191672</v>
      </c>
    </row>
    <row r="7944" spans="1:31" x14ac:dyDescent="0.25">
      <c r="A7944">
        <v>2360840</v>
      </c>
      <c r="B7944">
        <v>1</v>
      </c>
      <c r="C7944" t="s">
        <v>81</v>
      </c>
      <c r="D7944" t="s">
        <v>122</v>
      </c>
      <c r="E7944" t="s">
        <v>154</v>
      </c>
      <c r="F7944" t="s">
        <v>22558</v>
      </c>
      <c r="G7944" t="s">
        <v>252</v>
      </c>
      <c r="H7944" t="s">
        <v>151</v>
      </c>
      <c r="I7944" t="s">
        <v>136</v>
      </c>
      <c r="J7944" t="s">
        <v>137</v>
      </c>
      <c r="K7944" t="s">
        <v>245</v>
      </c>
      <c r="L7944" t="s">
        <v>22559</v>
      </c>
      <c r="M7944" t="s">
        <v>22560</v>
      </c>
      <c r="N7944">
        <v>1.0652777769999999</v>
      </c>
      <c r="O7944">
        <v>0</v>
      </c>
      <c r="P7944">
        <v>490</v>
      </c>
      <c r="Q7944">
        <v>0</v>
      </c>
      <c r="R7944">
        <v>3</v>
      </c>
      <c r="S7944">
        <v>0</v>
      </c>
      <c r="T7944">
        <v>24</v>
      </c>
      <c r="U7944">
        <v>0</v>
      </c>
      <c r="V7944">
        <v>0</v>
      </c>
      <c r="W7944">
        <v>0</v>
      </c>
      <c r="X7944">
        <v>123.18950986195345</v>
      </c>
      <c r="Y7944">
        <v>0</v>
      </c>
      <c r="Z7944">
        <v>0.16856827127038751</v>
      </c>
      <c r="AA7944">
        <v>0</v>
      </c>
      <c r="AB7944">
        <v>67.63066314503773</v>
      </c>
      <c r="AC7944">
        <v>0</v>
      </c>
      <c r="AD7944">
        <v>0</v>
      </c>
      <c r="AE7944">
        <v>190.98874127826156</v>
      </c>
    </row>
    <row r="7945" spans="1:31" x14ac:dyDescent="0.25">
      <c r="A7945">
        <v>2360843</v>
      </c>
      <c r="B7945">
        <v>1</v>
      </c>
      <c r="C7945" t="s">
        <v>80</v>
      </c>
      <c r="D7945" t="s">
        <v>105</v>
      </c>
      <c r="E7945" t="s">
        <v>166</v>
      </c>
      <c r="F7945" t="s">
        <v>22561</v>
      </c>
      <c r="G7945" t="s">
        <v>252</v>
      </c>
      <c r="H7945" t="s">
        <v>135</v>
      </c>
      <c r="I7945" t="s">
        <v>136</v>
      </c>
      <c r="J7945" t="s">
        <v>137</v>
      </c>
      <c r="K7945" t="s">
        <v>245</v>
      </c>
      <c r="L7945" t="s">
        <v>22562</v>
      </c>
      <c r="M7945" t="s">
        <v>22563</v>
      </c>
      <c r="N7945">
        <v>0.94166666600000004</v>
      </c>
      <c r="O7945">
        <v>1</v>
      </c>
      <c r="P7945">
        <v>746</v>
      </c>
      <c r="Q7945">
        <v>5</v>
      </c>
      <c r="R7945">
        <v>47</v>
      </c>
      <c r="S7945">
        <v>35</v>
      </c>
      <c r="T7945">
        <v>128</v>
      </c>
      <c r="U7945">
        <v>13</v>
      </c>
      <c r="V7945">
        <v>0</v>
      </c>
      <c r="W7945">
        <v>0.30308740737574996</v>
      </c>
      <c r="X7945">
        <v>279.47328476065076</v>
      </c>
      <c r="Y7945">
        <v>13.28686147819395</v>
      </c>
      <c r="Z7945">
        <v>52.992237898962522</v>
      </c>
      <c r="AA7945">
        <v>497.16667915137936</v>
      </c>
      <c r="AB7945">
        <v>208.08085358206699</v>
      </c>
      <c r="AC7945">
        <v>532.06417708584945</v>
      </c>
      <c r="AD7945">
        <v>0</v>
      </c>
      <c r="AE7945">
        <v>1583.3671813644787</v>
      </c>
    </row>
    <row r="7946" spans="1:31" x14ac:dyDescent="0.25">
      <c r="A7946">
        <v>2360845</v>
      </c>
      <c r="B7946">
        <v>1</v>
      </c>
      <c r="C7946" t="s">
        <v>80</v>
      </c>
      <c r="D7946" t="s">
        <v>105</v>
      </c>
      <c r="E7946" t="s">
        <v>132</v>
      </c>
      <c r="F7946" t="s">
        <v>22564</v>
      </c>
      <c r="G7946" t="s">
        <v>244</v>
      </c>
      <c r="H7946" t="s">
        <v>135</v>
      </c>
      <c r="I7946" t="s">
        <v>136</v>
      </c>
      <c r="J7946" t="s">
        <v>137</v>
      </c>
      <c r="K7946" t="s">
        <v>245</v>
      </c>
      <c r="L7946" t="s">
        <v>22565</v>
      </c>
      <c r="M7946" t="s">
        <v>22566</v>
      </c>
      <c r="N7946">
        <v>6.1327777770000003</v>
      </c>
      <c r="O7946">
        <v>0</v>
      </c>
      <c r="P7946">
        <v>471</v>
      </c>
      <c r="Q7946">
        <v>0</v>
      </c>
      <c r="R7946">
        <v>0</v>
      </c>
      <c r="S7946">
        <v>0</v>
      </c>
      <c r="T7946">
        <v>15</v>
      </c>
      <c r="U7946">
        <v>0</v>
      </c>
      <c r="V7946">
        <v>0</v>
      </c>
      <c r="W7946">
        <v>0</v>
      </c>
      <c r="X7946">
        <v>909.86964560090257</v>
      </c>
      <c r="Y7946">
        <v>0</v>
      </c>
      <c r="Z7946">
        <v>0</v>
      </c>
      <c r="AA7946">
        <v>0</v>
      </c>
      <c r="AB7946">
        <v>133.04513379061132</v>
      </c>
      <c r="AC7946">
        <v>0</v>
      </c>
      <c r="AD7946">
        <v>0</v>
      </c>
      <c r="AE7946">
        <v>1042.914779391514</v>
      </c>
    </row>
    <row r="7947" spans="1:31" x14ac:dyDescent="0.25">
      <c r="A7947">
        <v>2360846</v>
      </c>
      <c r="B7947">
        <v>1</v>
      </c>
      <c r="C7947" t="s">
        <v>80</v>
      </c>
      <c r="D7947" t="s">
        <v>95</v>
      </c>
      <c r="E7947" t="s">
        <v>225</v>
      </c>
      <c r="F7947" t="s">
        <v>4844</v>
      </c>
      <c r="G7947" t="s">
        <v>156</v>
      </c>
      <c r="H7947" t="s">
        <v>151</v>
      </c>
      <c r="I7947" t="s">
        <v>136</v>
      </c>
      <c r="J7947" t="s">
        <v>137</v>
      </c>
      <c r="K7947" t="s">
        <v>138</v>
      </c>
      <c r="L7947" t="s">
        <v>22567</v>
      </c>
      <c r="M7947" t="s">
        <v>22568</v>
      </c>
      <c r="N7947">
        <v>0.23888888799999999</v>
      </c>
      <c r="O7947">
        <v>0</v>
      </c>
      <c r="P7947">
        <v>38</v>
      </c>
      <c r="Q7947">
        <v>0</v>
      </c>
      <c r="R7947">
        <v>0</v>
      </c>
      <c r="S7947">
        <v>0</v>
      </c>
      <c r="T7947">
        <v>6</v>
      </c>
      <c r="U7947">
        <v>0</v>
      </c>
      <c r="V7947">
        <v>0</v>
      </c>
      <c r="W7947">
        <v>0</v>
      </c>
      <c r="X7947">
        <v>2.0306990191251391</v>
      </c>
      <c r="Y7947">
        <v>0</v>
      </c>
      <c r="Z7947">
        <v>0</v>
      </c>
      <c r="AA7947">
        <v>0</v>
      </c>
      <c r="AB7947">
        <v>2.9464905660069665</v>
      </c>
      <c r="AC7947">
        <v>0</v>
      </c>
      <c r="AD7947">
        <v>0</v>
      </c>
      <c r="AE7947">
        <v>4.9771895851321055</v>
      </c>
    </row>
    <row r="7948" spans="1:31" x14ac:dyDescent="0.25">
      <c r="A7948">
        <v>2360847</v>
      </c>
      <c r="B7948">
        <v>1</v>
      </c>
      <c r="C7948" t="s">
        <v>80</v>
      </c>
      <c r="D7948" t="s">
        <v>105</v>
      </c>
      <c r="E7948" t="s">
        <v>132</v>
      </c>
      <c r="F7948" t="s">
        <v>22569</v>
      </c>
      <c r="G7948" t="s">
        <v>244</v>
      </c>
      <c r="H7948" t="s">
        <v>135</v>
      </c>
      <c r="I7948" t="s">
        <v>136</v>
      </c>
      <c r="J7948" t="s">
        <v>137</v>
      </c>
      <c r="K7948" t="s">
        <v>245</v>
      </c>
      <c r="L7948" t="s">
        <v>22570</v>
      </c>
      <c r="M7948" t="s">
        <v>22571</v>
      </c>
      <c r="N7948">
        <v>5.9447222220000002</v>
      </c>
      <c r="O7948">
        <v>0</v>
      </c>
      <c r="P7948">
        <v>113</v>
      </c>
      <c r="Q7948">
        <v>0</v>
      </c>
      <c r="R7948">
        <v>0</v>
      </c>
      <c r="S7948">
        <v>0</v>
      </c>
      <c r="T7948">
        <v>29</v>
      </c>
      <c r="U7948">
        <v>0</v>
      </c>
      <c r="V7948">
        <v>0</v>
      </c>
      <c r="W7948">
        <v>0</v>
      </c>
      <c r="X7948">
        <v>208.30830453247148</v>
      </c>
      <c r="Y7948">
        <v>0</v>
      </c>
      <c r="Z7948">
        <v>0</v>
      </c>
      <c r="AA7948">
        <v>0</v>
      </c>
      <c r="AB7948">
        <v>221.07303558192064</v>
      </c>
      <c r="AC7948">
        <v>0</v>
      </c>
      <c r="AD7948">
        <v>0</v>
      </c>
      <c r="AE7948">
        <v>429.38134011439212</v>
      </c>
    </row>
    <row r="7949" spans="1:31" x14ac:dyDescent="0.25">
      <c r="A7949">
        <v>2360850</v>
      </c>
      <c r="B7949">
        <v>1</v>
      </c>
      <c r="C7949" t="s">
        <v>80</v>
      </c>
      <c r="D7949" t="s">
        <v>94</v>
      </c>
      <c r="E7949" t="s">
        <v>225</v>
      </c>
      <c r="F7949" t="s">
        <v>22572</v>
      </c>
      <c r="G7949" t="s">
        <v>156</v>
      </c>
      <c r="H7949" t="s">
        <v>151</v>
      </c>
      <c r="I7949" t="s">
        <v>136</v>
      </c>
      <c r="J7949" t="s">
        <v>137</v>
      </c>
      <c r="K7949" t="s">
        <v>138</v>
      </c>
      <c r="L7949" t="s">
        <v>22573</v>
      </c>
      <c r="M7949" t="s">
        <v>22574</v>
      </c>
      <c r="N7949">
        <v>1.1444444439999999</v>
      </c>
      <c r="O7949">
        <v>0</v>
      </c>
      <c r="P7949">
        <v>84</v>
      </c>
      <c r="Q7949">
        <v>0</v>
      </c>
      <c r="R7949">
        <v>0</v>
      </c>
      <c r="S7949">
        <v>0</v>
      </c>
      <c r="T7949">
        <v>15</v>
      </c>
      <c r="U7949">
        <v>0</v>
      </c>
      <c r="V7949">
        <v>0</v>
      </c>
      <c r="W7949">
        <v>0</v>
      </c>
      <c r="X7949">
        <v>28.258852477661307</v>
      </c>
      <c r="Y7949">
        <v>0</v>
      </c>
      <c r="Z7949">
        <v>0</v>
      </c>
      <c r="AA7949">
        <v>0</v>
      </c>
      <c r="AB7949">
        <v>21.677790849550831</v>
      </c>
      <c r="AC7949">
        <v>0</v>
      </c>
      <c r="AD7949">
        <v>0</v>
      </c>
      <c r="AE7949">
        <v>49.936643327212138</v>
      </c>
    </row>
    <row r="7950" spans="1:31" x14ac:dyDescent="0.25">
      <c r="A7950">
        <v>2360851</v>
      </c>
      <c r="B7950">
        <v>1</v>
      </c>
      <c r="C7950" t="s">
        <v>80</v>
      </c>
      <c r="D7950" t="s">
        <v>105</v>
      </c>
      <c r="E7950" t="s">
        <v>166</v>
      </c>
      <c r="F7950" t="s">
        <v>22575</v>
      </c>
      <c r="G7950" t="s">
        <v>244</v>
      </c>
      <c r="H7950" t="s">
        <v>135</v>
      </c>
      <c r="I7950" t="s">
        <v>136</v>
      </c>
      <c r="J7950" t="s">
        <v>137</v>
      </c>
      <c r="K7950" t="s">
        <v>245</v>
      </c>
      <c r="L7950" t="s">
        <v>22576</v>
      </c>
      <c r="M7950" t="s">
        <v>22577</v>
      </c>
      <c r="N7950">
        <v>5.8611111109999996</v>
      </c>
      <c r="O7950">
        <v>0</v>
      </c>
      <c r="P7950">
        <v>243</v>
      </c>
      <c r="Q7950">
        <v>0</v>
      </c>
      <c r="R7950">
        <v>0</v>
      </c>
      <c r="S7950">
        <v>0</v>
      </c>
      <c r="T7950">
        <v>9</v>
      </c>
      <c r="U7950">
        <v>0</v>
      </c>
      <c r="V7950">
        <v>0</v>
      </c>
      <c r="W7950">
        <v>0</v>
      </c>
      <c r="X7950">
        <v>474.09458520790599</v>
      </c>
      <c r="Y7950">
        <v>0</v>
      </c>
      <c r="Z7950">
        <v>0</v>
      </c>
      <c r="AA7950">
        <v>0</v>
      </c>
      <c r="AB7950">
        <v>166.01395001823261</v>
      </c>
      <c r="AC7950">
        <v>0</v>
      </c>
      <c r="AD7950">
        <v>0</v>
      </c>
      <c r="AE7950">
        <v>640.10853522613866</v>
      </c>
    </row>
    <row r="7951" spans="1:31" x14ac:dyDescent="0.25">
      <c r="A7951">
        <v>2360852</v>
      </c>
      <c r="B7951">
        <v>1</v>
      </c>
      <c r="C7951" t="s">
        <v>80</v>
      </c>
      <c r="D7951" t="s">
        <v>105</v>
      </c>
      <c r="E7951" t="s">
        <v>148</v>
      </c>
      <c r="F7951" t="s">
        <v>22578</v>
      </c>
      <c r="G7951" t="s">
        <v>160</v>
      </c>
      <c r="H7951" t="s">
        <v>151</v>
      </c>
      <c r="I7951" t="s">
        <v>136</v>
      </c>
      <c r="J7951" t="s">
        <v>137</v>
      </c>
      <c r="K7951" t="s">
        <v>138</v>
      </c>
      <c r="L7951" t="s">
        <v>22579</v>
      </c>
      <c r="M7951" t="s">
        <v>22580</v>
      </c>
      <c r="N7951">
        <v>2.8149999999999999</v>
      </c>
      <c r="O7951">
        <v>0</v>
      </c>
      <c r="P7951">
        <v>0</v>
      </c>
      <c r="Q7951">
        <v>0</v>
      </c>
      <c r="R7951">
        <v>1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1.8431705701652805</v>
      </c>
      <c r="AA7951">
        <v>0</v>
      </c>
      <c r="AB7951">
        <v>0</v>
      </c>
      <c r="AC7951">
        <v>0</v>
      </c>
      <c r="AD7951">
        <v>0</v>
      </c>
      <c r="AE7951">
        <v>1.8431705701652805</v>
      </c>
    </row>
    <row r="7952" spans="1:31" x14ac:dyDescent="0.25">
      <c r="A7952">
        <v>2360855</v>
      </c>
      <c r="B7952">
        <v>1</v>
      </c>
      <c r="C7952" t="s">
        <v>80</v>
      </c>
      <c r="D7952" t="s">
        <v>106</v>
      </c>
      <c r="E7952" t="s">
        <v>132</v>
      </c>
      <c r="F7952" t="s">
        <v>22581</v>
      </c>
      <c r="G7952" t="s">
        <v>244</v>
      </c>
      <c r="H7952" t="s">
        <v>135</v>
      </c>
      <c r="I7952" t="s">
        <v>136</v>
      </c>
      <c r="J7952" t="s">
        <v>137</v>
      </c>
      <c r="K7952" t="s">
        <v>245</v>
      </c>
      <c r="L7952" t="s">
        <v>22582</v>
      </c>
      <c r="M7952" t="s">
        <v>22583</v>
      </c>
      <c r="N7952">
        <v>2.5616666659999998</v>
      </c>
      <c r="O7952">
        <v>0</v>
      </c>
      <c r="P7952">
        <v>1625</v>
      </c>
      <c r="Q7952">
        <v>0</v>
      </c>
      <c r="R7952">
        <v>1</v>
      </c>
      <c r="S7952">
        <v>0</v>
      </c>
      <c r="T7952">
        <v>104</v>
      </c>
      <c r="U7952">
        <v>0</v>
      </c>
      <c r="V7952">
        <v>0</v>
      </c>
      <c r="W7952">
        <v>0</v>
      </c>
      <c r="X7952">
        <v>1436.3317513871575</v>
      </c>
      <c r="Y7952">
        <v>0</v>
      </c>
      <c r="Z7952">
        <v>3.3804928841454802</v>
      </c>
      <c r="AA7952">
        <v>0</v>
      </c>
      <c r="AB7952">
        <v>956.94267976668891</v>
      </c>
      <c r="AC7952">
        <v>0</v>
      </c>
      <c r="AD7952">
        <v>0</v>
      </c>
      <c r="AE7952">
        <v>2396.6549240379918</v>
      </c>
    </row>
    <row r="7953" spans="1:31" x14ac:dyDescent="0.25">
      <c r="A7953">
        <v>2360856</v>
      </c>
      <c r="B7953">
        <v>1</v>
      </c>
      <c r="C7953" t="s">
        <v>80</v>
      </c>
      <c r="D7953" t="s">
        <v>105</v>
      </c>
      <c r="E7953" t="s">
        <v>132</v>
      </c>
      <c r="F7953" t="s">
        <v>22584</v>
      </c>
      <c r="G7953" t="s">
        <v>244</v>
      </c>
      <c r="H7953" t="s">
        <v>135</v>
      </c>
      <c r="I7953" t="s">
        <v>136</v>
      </c>
      <c r="J7953" t="s">
        <v>137</v>
      </c>
      <c r="K7953" t="s">
        <v>245</v>
      </c>
      <c r="L7953" t="s">
        <v>22585</v>
      </c>
      <c r="M7953" t="s">
        <v>22586</v>
      </c>
      <c r="N7953">
        <v>5.7572222220000002</v>
      </c>
      <c r="O7953">
        <v>0</v>
      </c>
      <c r="P7953">
        <v>58</v>
      </c>
      <c r="Q7953">
        <v>0</v>
      </c>
      <c r="R7953">
        <v>0</v>
      </c>
      <c r="S7953">
        <v>0</v>
      </c>
      <c r="T7953">
        <v>6</v>
      </c>
      <c r="U7953">
        <v>0</v>
      </c>
      <c r="V7953">
        <v>0</v>
      </c>
      <c r="W7953">
        <v>0</v>
      </c>
      <c r="X7953">
        <v>114.64547354081067</v>
      </c>
      <c r="Y7953">
        <v>0</v>
      </c>
      <c r="Z7953">
        <v>0</v>
      </c>
      <c r="AA7953">
        <v>0</v>
      </c>
      <c r="AB7953">
        <v>31.074275440116182</v>
      </c>
      <c r="AC7953">
        <v>0</v>
      </c>
      <c r="AD7953">
        <v>0</v>
      </c>
      <c r="AE7953">
        <v>145.71974898092685</v>
      </c>
    </row>
    <row r="7954" spans="1:31" x14ac:dyDescent="0.25">
      <c r="A7954">
        <v>2360858</v>
      </c>
      <c r="B7954">
        <v>1</v>
      </c>
      <c r="C7954" t="s">
        <v>80</v>
      </c>
      <c r="D7954" t="s">
        <v>105</v>
      </c>
      <c r="E7954" t="s">
        <v>132</v>
      </c>
      <c r="F7954" t="s">
        <v>22587</v>
      </c>
      <c r="G7954" t="s">
        <v>244</v>
      </c>
      <c r="H7954" t="s">
        <v>135</v>
      </c>
      <c r="I7954" t="s">
        <v>136</v>
      </c>
      <c r="J7954" t="s">
        <v>137</v>
      </c>
      <c r="K7954" t="s">
        <v>245</v>
      </c>
      <c r="L7954" t="s">
        <v>22588</v>
      </c>
      <c r="M7954" t="s">
        <v>22589</v>
      </c>
      <c r="N7954">
        <v>5.6941666660000001</v>
      </c>
      <c r="O7954">
        <v>0</v>
      </c>
      <c r="P7954">
        <v>496</v>
      </c>
      <c r="Q7954">
        <v>0</v>
      </c>
      <c r="R7954">
        <v>0</v>
      </c>
      <c r="S7954">
        <v>0</v>
      </c>
      <c r="T7954">
        <v>16</v>
      </c>
      <c r="U7954">
        <v>0</v>
      </c>
      <c r="V7954">
        <v>0</v>
      </c>
      <c r="W7954">
        <v>0</v>
      </c>
      <c r="X7954">
        <v>975.00912875310462</v>
      </c>
      <c r="Y7954">
        <v>0</v>
      </c>
      <c r="Z7954">
        <v>0</v>
      </c>
      <c r="AA7954">
        <v>0</v>
      </c>
      <c r="AB7954">
        <v>110.10640348708563</v>
      </c>
      <c r="AC7954">
        <v>0</v>
      </c>
      <c r="AD7954">
        <v>0</v>
      </c>
      <c r="AE7954">
        <v>1085.1155322401903</v>
      </c>
    </row>
    <row r="7955" spans="1:31" x14ac:dyDescent="0.25">
      <c r="A7955">
        <v>2360859</v>
      </c>
      <c r="B7955">
        <v>1</v>
      </c>
      <c r="C7955" t="s">
        <v>80</v>
      </c>
      <c r="D7955" t="s">
        <v>108</v>
      </c>
      <c r="E7955" t="s">
        <v>154</v>
      </c>
      <c r="F7955" t="s">
        <v>22590</v>
      </c>
      <c r="G7955" t="s">
        <v>252</v>
      </c>
      <c r="H7955" t="s">
        <v>151</v>
      </c>
      <c r="I7955" t="s">
        <v>136</v>
      </c>
      <c r="J7955" t="s">
        <v>137</v>
      </c>
      <c r="K7955" t="s">
        <v>245</v>
      </c>
      <c r="L7955" t="s">
        <v>22591</v>
      </c>
      <c r="M7955" t="s">
        <v>22592</v>
      </c>
      <c r="N7955">
        <v>7.0358333330000002</v>
      </c>
      <c r="O7955">
        <v>0</v>
      </c>
      <c r="P7955">
        <v>37</v>
      </c>
      <c r="Q7955">
        <v>0</v>
      </c>
      <c r="R7955">
        <v>17</v>
      </c>
      <c r="S7955">
        <v>0</v>
      </c>
      <c r="T7955">
        <v>5</v>
      </c>
      <c r="U7955">
        <v>0</v>
      </c>
      <c r="V7955">
        <v>0</v>
      </c>
      <c r="W7955">
        <v>0</v>
      </c>
      <c r="X7955">
        <v>57.263675903062321</v>
      </c>
      <c r="Y7955">
        <v>0</v>
      </c>
      <c r="Z7955">
        <v>117.94073529754657</v>
      </c>
      <c r="AA7955">
        <v>0</v>
      </c>
      <c r="AB7955">
        <v>109.51046579294922</v>
      </c>
      <c r="AC7955">
        <v>0</v>
      </c>
      <c r="AD7955">
        <v>0</v>
      </c>
      <c r="AE7955">
        <v>284.71487699355811</v>
      </c>
    </row>
    <row r="7956" spans="1:31" x14ac:dyDescent="0.25">
      <c r="A7956">
        <v>2360861</v>
      </c>
      <c r="B7956">
        <v>1</v>
      </c>
      <c r="C7956" t="s">
        <v>80</v>
      </c>
      <c r="D7956" t="s">
        <v>105</v>
      </c>
      <c r="E7956" t="s">
        <v>132</v>
      </c>
      <c r="F7956" t="s">
        <v>22593</v>
      </c>
      <c r="G7956" t="s">
        <v>244</v>
      </c>
      <c r="H7956" t="s">
        <v>135</v>
      </c>
      <c r="I7956" t="s">
        <v>136</v>
      </c>
      <c r="J7956" t="s">
        <v>137</v>
      </c>
      <c r="K7956" t="s">
        <v>245</v>
      </c>
      <c r="L7956" t="s">
        <v>22545</v>
      </c>
      <c r="M7956" t="s">
        <v>22594</v>
      </c>
      <c r="N7956">
        <v>5.6375000000000002</v>
      </c>
      <c r="O7956">
        <v>0</v>
      </c>
      <c r="P7956">
        <v>333</v>
      </c>
      <c r="Q7956">
        <v>0</v>
      </c>
      <c r="R7956">
        <v>0</v>
      </c>
      <c r="S7956">
        <v>0</v>
      </c>
      <c r="T7956">
        <v>19</v>
      </c>
      <c r="U7956">
        <v>0</v>
      </c>
      <c r="V7956">
        <v>0</v>
      </c>
      <c r="W7956">
        <v>0</v>
      </c>
      <c r="X7956">
        <v>526.95247801694131</v>
      </c>
      <c r="Y7956">
        <v>0</v>
      </c>
      <c r="Z7956">
        <v>0</v>
      </c>
      <c r="AA7956">
        <v>0</v>
      </c>
      <c r="AB7956">
        <v>111.70839312925324</v>
      </c>
      <c r="AC7956">
        <v>0</v>
      </c>
      <c r="AD7956">
        <v>0</v>
      </c>
      <c r="AE7956">
        <v>638.66087114619449</v>
      </c>
    </row>
    <row r="7957" spans="1:31" x14ac:dyDescent="0.25">
      <c r="A7957">
        <v>2360866</v>
      </c>
      <c r="B7957">
        <v>1</v>
      </c>
      <c r="C7957" t="s">
        <v>81</v>
      </c>
      <c r="D7957" t="s">
        <v>128</v>
      </c>
      <c r="E7957" t="s">
        <v>166</v>
      </c>
      <c r="F7957" t="s">
        <v>22595</v>
      </c>
      <c r="G7957" t="s">
        <v>168</v>
      </c>
      <c r="H7957" t="s">
        <v>135</v>
      </c>
      <c r="I7957" t="s">
        <v>136</v>
      </c>
      <c r="J7957" t="s">
        <v>137</v>
      </c>
      <c r="K7957" t="s">
        <v>138</v>
      </c>
      <c r="L7957" t="s">
        <v>22596</v>
      </c>
      <c r="M7957" t="s">
        <v>22597</v>
      </c>
      <c r="N7957">
        <v>0.43055555499999998</v>
      </c>
      <c r="O7957">
        <v>11</v>
      </c>
      <c r="P7957">
        <v>93</v>
      </c>
      <c r="Q7957">
        <v>35</v>
      </c>
      <c r="R7957">
        <v>15</v>
      </c>
      <c r="S7957">
        <v>4</v>
      </c>
      <c r="T7957">
        <v>9</v>
      </c>
      <c r="U7957">
        <v>0</v>
      </c>
      <c r="V7957">
        <v>0</v>
      </c>
      <c r="W7957">
        <v>2.1493684820478247</v>
      </c>
      <c r="X7957">
        <v>7.0286173386740378</v>
      </c>
      <c r="Y7957">
        <v>15.308010219136353</v>
      </c>
      <c r="Z7957">
        <v>5.3952429467764853</v>
      </c>
      <c r="AA7957">
        <v>3.3413221640589263</v>
      </c>
      <c r="AB7957">
        <v>1.9948553030236287</v>
      </c>
      <c r="AC7957">
        <v>0</v>
      </c>
      <c r="AD7957">
        <v>0</v>
      </c>
      <c r="AE7957">
        <v>35.217416453717249</v>
      </c>
    </row>
    <row r="7958" spans="1:31" x14ac:dyDescent="0.25">
      <c r="A7958">
        <v>2360867</v>
      </c>
      <c r="B7958">
        <v>1</v>
      </c>
      <c r="C7958" t="s">
        <v>81</v>
      </c>
      <c r="D7958" t="s">
        <v>113</v>
      </c>
      <c r="E7958" t="s">
        <v>132</v>
      </c>
      <c r="F7958" t="s">
        <v>22598</v>
      </c>
      <c r="G7958" t="s">
        <v>168</v>
      </c>
      <c r="H7958" t="s">
        <v>135</v>
      </c>
      <c r="I7958" t="s">
        <v>136</v>
      </c>
      <c r="J7958" t="s">
        <v>137</v>
      </c>
      <c r="K7958" t="s">
        <v>138</v>
      </c>
      <c r="L7958" t="s">
        <v>22599</v>
      </c>
      <c r="M7958" t="s">
        <v>22600</v>
      </c>
      <c r="N7958">
        <v>1.2813888879999999</v>
      </c>
      <c r="O7958">
        <v>0</v>
      </c>
      <c r="P7958">
        <v>760</v>
      </c>
      <c r="Q7958">
        <v>1</v>
      </c>
      <c r="R7958">
        <v>28</v>
      </c>
      <c r="S7958">
        <v>1</v>
      </c>
      <c r="T7958">
        <v>104</v>
      </c>
      <c r="U7958">
        <v>1</v>
      </c>
      <c r="V7958">
        <v>0</v>
      </c>
      <c r="W7958">
        <v>0</v>
      </c>
      <c r="X7958">
        <v>174.35342316843705</v>
      </c>
      <c r="Y7958">
        <v>20.442285114008076</v>
      </c>
      <c r="Z7958">
        <v>28.721710404424432</v>
      </c>
      <c r="AA7958">
        <v>2.9821372118065832</v>
      </c>
      <c r="AB7958">
        <v>122.96150805912117</v>
      </c>
      <c r="AC7958">
        <v>336.30258993236254</v>
      </c>
      <c r="AD7958">
        <v>0</v>
      </c>
      <c r="AE7958">
        <v>685.76365389015996</v>
      </c>
    </row>
    <row r="7959" spans="1:31" x14ac:dyDescent="0.25">
      <c r="A7959">
        <v>2360868</v>
      </c>
      <c r="B7959">
        <v>1</v>
      </c>
      <c r="C7959" t="s">
        <v>81</v>
      </c>
      <c r="D7959" t="s">
        <v>128</v>
      </c>
      <c r="E7959" t="s">
        <v>225</v>
      </c>
      <c r="F7959" t="s">
        <v>22601</v>
      </c>
      <c r="G7959" t="s">
        <v>227</v>
      </c>
      <c r="H7959" t="s">
        <v>151</v>
      </c>
      <c r="I7959" t="s">
        <v>136</v>
      </c>
      <c r="J7959" t="s">
        <v>137</v>
      </c>
      <c r="K7959" t="s">
        <v>138</v>
      </c>
      <c r="L7959" t="s">
        <v>22602</v>
      </c>
      <c r="M7959" t="s">
        <v>22603</v>
      </c>
      <c r="N7959">
        <v>4.8594444440000002</v>
      </c>
      <c r="O7959">
        <v>0</v>
      </c>
      <c r="P7959">
        <v>3</v>
      </c>
      <c r="Q7959">
        <v>0</v>
      </c>
      <c r="R7959">
        <v>0</v>
      </c>
      <c r="S7959">
        <v>0</v>
      </c>
      <c r="T7959">
        <v>1</v>
      </c>
      <c r="U7959">
        <v>0</v>
      </c>
      <c r="V7959">
        <v>0</v>
      </c>
      <c r="W7959">
        <v>0</v>
      </c>
      <c r="X7959">
        <v>2.9188986967002002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2.9188986967002002</v>
      </c>
    </row>
    <row r="7960" spans="1:31" x14ac:dyDescent="0.25">
      <c r="A7960">
        <v>2360871</v>
      </c>
      <c r="B7960">
        <v>1</v>
      </c>
      <c r="C7960" t="s">
        <v>80</v>
      </c>
      <c r="D7960" t="s">
        <v>107</v>
      </c>
      <c r="E7960" t="s">
        <v>225</v>
      </c>
      <c r="F7960" t="s">
        <v>22604</v>
      </c>
      <c r="G7960" t="s">
        <v>156</v>
      </c>
      <c r="H7960" t="s">
        <v>151</v>
      </c>
      <c r="I7960" t="s">
        <v>136</v>
      </c>
      <c r="J7960" t="s">
        <v>137</v>
      </c>
      <c r="K7960" t="s">
        <v>138</v>
      </c>
      <c r="L7960" t="s">
        <v>22605</v>
      </c>
      <c r="M7960" t="s">
        <v>22606</v>
      </c>
      <c r="N7960">
        <v>0.61499999999999999</v>
      </c>
      <c r="O7960">
        <v>0</v>
      </c>
      <c r="P7960">
        <v>96</v>
      </c>
      <c r="Q7960">
        <v>0</v>
      </c>
      <c r="R7960">
        <v>0</v>
      </c>
      <c r="S7960">
        <v>0</v>
      </c>
      <c r="T7960">
        <v>3</v>
      </c>
      <c r="U7960">
        <v>0</v>
      </c>
      <c r="V7960">
        <v>0</v>
      </c>
      <c r="W7960">
        <v>0</v>
      </c>
      <c r="X7960">
        <v>17.114890310475456</v>
      </c>
      <c r="Y7960">
        <v>0</v>
      </c>
      <c r="Z7960">
        <v>0</v>
      </c>
      <c r="AA7960">
        <v>0</v>
      </c>
      <c r="AB7960">
        <v>0.20169590896406889</v>
      </c>
      <c r="AC7960">
        <v>0</v>
      </c>
      <c r="AD7960">
        <v>0</v>
      </c>
      <c r="AE7960">
        <v>17.316586219439525</v>
      </c>
    </row>
    <row r="7961" spans="1:31" x14ac:dyDescent="0.25">
      <c r="A7961">
        <v>2360874</v>
      </c>
      <c r="B7961">
        <v>1</v>
      </c>
      <c r="C7961" t="s">
        <v>81</v>
      </c>
      <c r="D7961" t="s">
        <v>127</v>
      </c>
      <c r="E7961" t="s">
        <v>175</v>
      </c>
      <c r="F7961" t="s">
        <v>22607</v>
      </c>
      <c r="G7961" t="s">
        <v>177</v>
      </c>
      <c r="H7961" t="s">
        <v>151</v>
      </c>
      <c r="I7961" t="s">
        <v>136</v>
      </c>
      <c r="J7961" t="s">
        <v>137</v>
      </c>
      <c r="K7961" t="s">
        <v>138</v>
      </c>
      <c r="L7961" t="s">
        <v>22608</v>
      </c>
      <c r="M7961" t="s">
        <v>22609</v>
      </c>
      <c r="N7961">
        <v>2.903888888</v>
      </c>
      <c r="O7961">
        <v>0</v>
      </c>
      <c r="P7961">
        <v>46</v>
      </c>
      <c r="Q7961">
        <v>0</v>
      </c>
      <c r="R7961">
        <v>0</v>
      </c>
      <c r="S7961">
        <v>0</v>
      </c>
      <c r="T7961">
        <v>4</v>
      </c>
      <c r="U7961">
        <v>0</v>
      </c>
      <c r="V7961">
        <v>0</v>
      </c>
      <c r="W7961">
        <v>0</v>
      </c>
      <c r="X7961">
        <v>33.314826691428728</v>
      </c>
      <c r="Y7961">
        <v>0</v>
      </c>
      <c r="Z7961">
        <v>0</v>
      </c>
      <c r="AA7961">
        <v>0</v>
      </c>
      <c r="AB7961">
        <v>8.767641106193178</v>
      </c>
      <c r="AC7961">
        <v>0</v>
      </c>
      <c r="AD7961">
        <v>0</v>
      </c>
      <c r="AE7961">
        <v>42.082467797621902</v>
      </c>
    </row>
    <row r="7962" spans="1:31" x14ac:dyDescent="0.25">
      <c r="A7962">
        <v>2360875</v>
      </c>
      <c r="B7962">
        <v>1</v>
      </c>
      <c r="C7962" t="s">
        <v>80</v>
      </c>
      <c r="D7962" t="s">
        <v>90</v>
      </c>
      <c r="E7962" t="s">
        <v>132</v>
      </c>
      <c r="F7962" t="s">
        <v>22610</v>
      </c>
      <c r="G7962" t="s">
        <v>244</v>
      </c>
      <c r="H7962" t="s">
        <v>135</v>
      </c>
      <c r="I7962" t="s">
        <v>136</v>
      </c>
      <c r="J7962" t="s">
        <v>137</v>
      </c>
      <c r="K7962" t="s">
        <v>245</v>
      </c>
      <c r="L7962" t="s">
        <v>22611</v>
      </c>
      <c r="M7962" t="s">
        <v>22612</v>
      </c>
      <c r="N7962">
        <v>2.3716666659999999</v>
      </c>
      <c r="O7962">
        <v>0</v>
      </c>
      <c r="P7962">
        <v>494</v>
      </c>
      <c r="Q7962">
        <v>0</v>
      </c>
      <c r="R7962">
        <v>0</v>
      </c>
      <c r="S7962">
        <v>0</v>
      </c>
      <c r="T7962">
        <v>28</v>
      </c>
      <c r="U7962">
        <v>0</v>
      </c>
      <c r="V7962">
        <v>0</v>
      </c>
      <c r="W7962">
        <v>0</v>
      </c>
      <c r="X7962">
        <v>402.1473206364002</v>
      </c>
      <c r="Y7962">
        <v>0</v>
      </c>
      <c r="Z7962">
        <v>0</v>
      </c>
      <c r="AA7962">
        <v>0</v>
      </c>
      <c r="AB7962">
        <v>140.02434071406995</v>
      </c>
      <c r="AC7962">
        <v>0</v>
      </c>
      <c r="AD7962">
        <v>0</v>
      </c>
      <c r="AE7962">
        <v>542.17166135047012</v>
      </c>
    </row>
    <row r="7963" spans="1:31" x14ac:dyDescent="0.25">
      <c r="A7963">
        <v>2360883</v>
      </c>
      <c r="B7963">
        <v>1</v>
      </c>
      <c r="C7963" t="s">
        <v>80</v>
      </c>
      <c r="D7963" t="s">
        <v>82</v>
      </c>
      <c r="E7963" t="s">
        <v>154</v>
      </c>
      <c r="F7963" t="s">
        <v>22613</v>
      </c>
      <c r="G7963" t="s">
        <v>244</v>
      </c>
      <c r="H7963" t="s">
        <v>151</v>
      </c>
      <c r="I7963" t="s">
        <v>136</v>
      </c>
      <c r="J7963" t="s">
        <v>137</v>
      </c>
      <c r="K7963" t="s">
        <v>245</v>
      </c>
      <c r="L7963" t="s">
        <v>22614</v>
      </c>
      <c r="M7963" t="s">
        <v>22615</v>
      </c>
      <c r="N7963">
        <v>1.0219444440000001</v>
      </c>
      <c r="O7963">
        <v>0</v>
      </c>
      <c r="P7963">
        <v>577</v>
      </c>
      <c r="Q7963">
        <v>0</v>
      </c>
      <c r="R7963">
        <v>0</v>
      </c>
      <c r="S7963">
        <v>0</v>
      </c>
      <c r="T7963">
        <v>257</v>
      </c>
      <c r="U7963">
        <v>0</v>
      </c>
      <c r="V7963">
        <v>0</v>
      </c>
      <c r="W7963">
        <v>0</v>
      </c>
      <c r="X7963">
        <v>242.94454728415991</v>
      </c>
      <c r="Y7963">
        <v>0</v>
      </c>
      <c r="Z7963">
        <v>0</v>
      </c>
      <c r="AA7963">
        <v>0</v>
      </c>
      <c r="AB7963">
        <v>875.76022124286396</v>
      </c>
      <c r="AC7963">
        <v>0</v>
      </c>
      <c r="AD7963">
        <v>0</v>
      </c>
      <c r="AE7963">
        <v>1118.7047685270238</v>
      </c>
    </row>
    <row r="7964" spans="1:31" x14ac:dyDescent="0.25">
      <c r="A7964">
        <v>2360885</v>
      </c>
      <c r="B7964">
        <v>1</v>
      </c>
      <c r="C7964" t="s">
        <v>81</v>
      </c>
      <c r="D7964" t="s">
        <v>121</v>
      </c>
      <c r="E7964" t="s">
        <v>171</v>
      </c>
      <c r="F7964" t="s">
        <v>13546</v>
      </c>
      <c r="G7964" t="s">
        <v>168</v>
      </c>
      <c r="H7964" t="s">
        <v>135</v>
      </c>
      <c r="I7964" t="s">
        <v>653</v>
      </c>
      <c r="J7964" t="s">
        <v>137</v>
      </c>
      <c r="K7964" t="s">
        <v>138</v>
      </c>
      <c r="L7964" t="s">
        <v>22616</v>
      </c>
      <c r="M7964" t="s">
        <v>22617</v>
      </c>
      <c r="N7964">
        <v>7.2222220000000004E-3</v>
      </c>
      <c r="O7964">
        <v>0</v>
      </c>
      <c r="P7964">
        <v>982</v>
      </c>
      <c r="Q7964">
        <v>7</v>
      </c>
      <c r="R7964">
        <v>30</v>
      </c>
      <c r="S7964">
        <v>8</v>
      </c>
      <c r="T7964">
        <v>49</v>
      </c>
      <c r="U7964">
        <v>0</v>
      </c>
      <c r="V7964">
        <v>0</v>
      </c>
      <c r="W7964">
        <v>0</v>
      </c>
      <c r="X7964">
        <v>1.0473563354459674</v>
      </c>
      <c r="Y7964">
        <v>8.8646680207005557E-2</v>
      </c>
      <c r="Z7964">
        <v>0.16329497393490663</v>
      </c>
      <c r="AA7964">
        <v>0.24463543280843331</v>
      </c>
      <c r="AB7964">
        <v>0.45600750407667734</v>
      </c>
      <c r="AC7964">
        <v>0</v>
      </c>
      <c r="AD7964">
        <v>0</v>
      </c>
      <c r="AE7964">
        <v>1.9999409264729902</v>
      </c>
    </row>
    <row r="7965" spans="1:31" x14ac:dyDescent="0.25">
      <c r="A7965">
        <v>2360888</v>
      </c>
      <c r="B7965">
        <v>1</v>
      </c>
      <c r="C7965" t="s">
        <v>81</v>
      </c>
      <c r="D7965" t="s">
        <v>113</v>
      </c>
      <c r="E7965" t="s">
        <v>225</v>
      </c>
      <c r="F7965" t="s">
        <v>22618</v>
      </c>
      <c r="G7965" t="s">
        <v>2703</v>
      </c>
      <c r="H7965" t="s">
        <v>151</v>
      </c>
      <c r="I7965" t="s">
        <v>136</v>
      </c>
      <c r="J7965" t="s">
        <v>137</v>
      </c>
      <c r="K7965" t="s">
        <v>138</v>
      </c>
      <c r="L7965" t="s">
        <v>22619</v>
      </c>
      <c r="M7965" t="s">
        <v>22620</v>
      </c>
      <c r="N7965">
        <v>3.539722222</v>
      </c>
      <c r="O7965">
        <v>0</v>
      </c>
      <c r="P7965">
        <v>3</v>
      </c>
      <c r="Q7965">
        <v>0</v>
      </c>
      <c r="R7965">
        <v>3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3.0777604819194138</v>
      </c>
      <c r="Y7965">
        <v>0</v>
      </c>
      <c r="Z7965">
        <v>7.9648350595452042</v>
      </c>
      <c r="AA7965">
        <v>0</v>
      </c>
      <c r="AB7965">
        <v>0</v>
      </c>
      <c r="AC7965">
        <v>0</v>
      </c>
      <c r="AD7965">
        <v>0</v>
      </c>
      <c r="AE7965">
        <v>11.042595541464618</v>
      </c>
    </row>
    <row r="7966" spans="1:31" x14ac:dyDescent="0.25">
      <c r="A7966">
        <v>2360893</v>
      </c>
      <c r="B7966">
        <v>1</v>
      </c>
      <c r="C7966" t="s">
        <v>81</v>
      </c>
      <c r="D7966" t="s">
        <v>128</v>
      </c>
      <c r="E7966" t="s">
        <v>132</v>
      </c>
      <c r="F7966" t="s">
        <v>22621</v>
      </c>
      <c r="G7966" t="s">
        <v>134</v>
      </c>
      <c r="H7966" t="s">
        <v>135</v>
      </c>
      <c r="I7966" t="s">
        <v>136</v>
      </c>
      <c r="J7966" t="s">
        <v>137</v>
      </c>
      <c r="K7966" t="s">
        <v>138</v>
      </c>
      <c r="L7966" t="s">
        <v>22622</v>
      </c>
      <c r="M7966" t="s">
        <v>22623</v>
      </c>
      <c r="N7966">
        <v>1.3294444439999999</v>
      </c>
      <c r="O7966">
        <v>0</v>
      </c>
      <c r="P7966">
        <v>76</v>
      </c>
      <c r="Q7966">
        <v>0</v>
      </c>
      <c r="R7966">
        <v>8</v>
      </c>
      <c r="S7966">
        <v>0</v>
      </c>
      <c r="T7966">
        <v>8</v>
      </c>
      <c r="U7966">
        <v>0</v>
      </c>
      <c r="V7966">
        <v>0</v>
      </c>
      <c r="W7966">
        <v>0</v>
      </c>
      <c r="X7966">
        <v>17.814439195778451</v>
      </c>
      <c r="Y7966">
        <v>0</v>
      </c>
      <c r="Z7966">
        <v>1.5326896924192668</v>
      </c>
      <c r="AA7966">
        <v>0</v>
      </c>
      <c r="AB7966">
        <v>6.3566860443169242</v>
      </c>
      <c r="AC7966">
        <v>0</v>
      </c>
      <c r="AD7966">
        <v>0</v>
      </c>
      <c r="AE7966">
        <v>25.703814932514643</v>
      </c>
    </row>
    <row r="7967" spans="1:31" x14ac:dyDescent="0.25">
      <c r="A7967">
        <v>2360894</v>
      </c>
      <c r="B7967">
        <v>1</v>
      </c>
      <c r="C7967" t="s">
        <v>80</v>
      </c>
      <c r="D7967" t="s">
        <v>104</v>
      </c>
      <c r="E7967" t="s">
        <v>148</v>
      </c>
      <c r="F7967" t="s">
        <v>22624</v>
      </c>
      <c r="G7967" t="s">
        <v>156</v>
      </c>
      <c r="H7967" t="s">
        <v>151</v>
      </c>
      <c r="I7967" t="s">
        <v>136</v>
      </c>
      <c r="J7967" t="s">
        <v>137</v>
      </c>
      <c r="K7967" t="s">
        <v>138</v>
      </c>
      <c r="L7967" t="s">
        <v>22625</v>
      </c>
      <c r="M7967" t="s">
        <v>22626</v>
      </c>
      <c r="N7967">
        <v>1.911944444</v>
      </c>
      <c r="O7967">
        <v>0</v>
      </c>
      <c r="P7967">
        <v>3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1.8860582561076249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1.8860582561076249</v>
      </c>
    </row>
    <row r="7968" spans="1:31" x14ac:dyDescent="0.25">
      <c r="A7968">
        <v>2360897</v>
      </c>
      <c r="B7968">
        <v>1</v>
      </c>
      <c r="C7968" t="s">
        <v>80</v>
      </c>
      <c r="D7968" t="s">
        <v>82</v>
      </c>
      <c r="E7968" t="s">
        <v>154</v>
      </c>
      <c r="F7968" t="s">
        <v>22627</v>
      </c>
      <c r="G7968" t="s">
        <v>156</v>
      </c>
      <c r="H7968" t="s">
        <v>151</v>
      </c>
      <c r="I7968" t="s">
        <v>136</v>
      </c>
      <c r="J7968" t="s">
        <v>137</v>
      </c>
      <c r="K7968" t="s">
        <v>138</v>
      </c>
      <c r="L7968" t="s">
        <v>22628</v>
      </c>
      <c r="M7968" t="s">
        <v>22629</v>
      </c>
      <c r="N7968">
        <v>0.401388888</v>
      </c>
      <c r="O7968">
        <v>0</v>
      </c>
      <c r="P7968">
        <v>340</v>
      </c>
      <c r="Q7968">
        <v>0</v>
      </c>
      <c r="R7968">
        <v>0</v>
      </c>
      <c r="S7968">
        <v>0</v>
      </c>
      <c r="T7968">
        <v>20</v>
      </c>
      <c r="U7968">
        <v>0</v>
      </c>
      <c r="V7968">
        <v>0</v>
      </c>
      <c r="W7968">
        <v>0</v>
      </c>
      <c r="X7968">
        <v>44.906360790153855</v>
      </c>
      <c r="Y7968">
        <v>0</v>
      </c>
      <c r="Z7968">
        <v>0</v>
      </c>
      <c r="AA7968">
        <v>0</v>
      </c>
      <c r="AB7968">
        <v>19.366593873783025</v>
      </c>
      <c r="AC7968">
        <v>0</v>
      </c>
      <c r="AD7968">
        <v>0</v>
      </c>
      <c r="AE7968">
        <v>64.272954663936872</v>
      </c>
    </row>
    <row r="7969" spans="1:31" x14ac:dyDescent="0.25">
      <c r="A7969">
        <v>2360899</v>
      </c>
      <c r="B7969">
        <v>1</v>
      </c>
      <c r="C7969" t="s">
        <v>81</v>
      </c>
      <c r="D7969" t="s">
        <v>128</v>
      </c>
      <c r="E7969" t="s">
        <v>166</v>
      </c>
      <c r="F7969" t="s">
        <v>1184</v>
      </c>
      <c r="G7969" t="s">
        <v>168</v>
      </c>
      <c r="H7969" t="s">
        <v>135</v>
      </c>
      <c r="I7969" t="s">
        <v>136</v>
      </c>
      <c r="J7969" t="s">
        <v>137</v>
      </c>
      <c r="K7969" t="s">
        <v>138</v>
      </c>
      <c r="L7969" t="s">
        <v>22630</v>
      </c>
      <c r="M7969" t="s">
        <v>22631</v>
      </c>
      <c r="N7969">
        <v>1.7936111109999999</v>
      </c>
      <c r="O7969">
        <v>0</v>
      </c>
      <c r="P7969">
        <v>964</v>
      </c>
      <c r="Q7969">
        <v>1</v>
      </c>
      <c r="R7969">
        <v>9</v>
      </c>
      <c r="S7969">
        <v>15</v>
      </c>
      <c r="T7969">
        <v>127</v>
      </c>
      <c r="U7969">
        <v>0</v>
      </c>
      <c r="V7969">
        <v>0</v>
      </c>
      <c r="W7969">
        <v>0</v>
      </c>
      <c r="X7969">
        <v>279.38301096687331</v>
      </c>
      <c r="Y7969">
        <v>24.509015454179647</v>
      </c>
      <c r="Z7969">
        <v>40.170216434513662</v>
      </c>
      <c r="AA7969">
        <v>247.74639325581094</v>
      </c>
      <c r="AB7969">
        <v>123.59676491284316</v>
      </c>
      <c r="AC7969">
        <v>0</v>
      </c>
      <c r="AD7969">
        <v>0</v>
      </c>
      <c r="AE7969">
        <v>715.40540102422074</v>
      </c>
    </row>
    <row r="7970" spans="1:31" x14ac:dyDescent="0.25">
      <c r="A7970">
        <v>2360900</v>
      </c>
      <c r="B7970">
        <v>1</v>
      </c>
      <c r="C7970" t="s">
        <v>80</v>
      </c>
      <c r="D7970" t="s">
        <v>93</v>
      </c>
      <c r="E7970" t="s">
        <v>171</v>
      </c>
      <c r="F7970" t="s">
        <v>22632</v>
      </c>
      <c r="G7970" t="s">
        <v>489</v>
      </c>
      <c r="H7970" t="s">
        <v>135</v>
      </c>
      <c r="I7970" t="s">
        <v>136</v>
      </c>
      <c r="J7970" t="s">
        <v>137</v>
      </c>
      <c r="K7970" t="s">
        <v>138</v>
      </c>
      <c r="L7970" t="s">
        <v>22633</v>
      </c>
      <c r="M7970" t="s">
        <v>22634</v>
      </c>
      <c r="N7970">
        <v>0.73166666599999997</v>
      </c>
      <c r="O7970">
        <v>2</v>
      </c>
      <c r="P7970">
        <v>329</v>
      </c>
      <c r="Q7970">
        <v>22</v>
      </c>
      <c r="R7970">
        <v>75</v>
      </c>
      <c r="S7970">
        <v>7</v>
      </c>
      <c r="T7970">
        <v>67</v>
      </c>
      <c r="U7970">
        <v>0</v>
      </c>
      <c r="V7970">
        <v>0</v>
      </c>
      <c r="W7970">
        <v>2.6902315948204514</v>
      </c>
      <c r="X7970">
        <v>92.27134776307976</v>
      </c>
      <c r="Y7970">
        <v>53.906467016369156</v>
      </c>
      <c r="Z7970">
        <v>217.49374110271233</v>
      </c>
      <c r="AA7970">
        <v>8.0895361717175209</v>
      </c>
      <c r="AB7970">
        <v>75.485551358046479</v>
      </c>
      <c r="AC7970">
        <v>0</v>
      </c>
      <c r="AD7970">
        <v>0</v>
      </c>
      <c r="AE7970">
        <v>449.93687500674571</v>
      </c>
    </row>
    <row r="7971" spans="1:31" x14ac:dyDescent="0.25">
      <c r="A7971">
        <v>2360902</v>
      </c>
      <c r="B7971">
        <v>1</v>
      </c>
      <c r="C7971" t="s">
        <v>80</v>
      </c>
      <c r="D7971" t="s">
        <v>83</v>
      </c>
      <c r="E7971" t="s">
        <v>171</v>
      </c>
      <c r="F7971" t="s">
        <v>22635</v>
      </c>
      <c r="G7971" t="s">
        <v>168</v>
      </c>
      <c r="H7971" t="s">
        <v>135</v>
      </c>
      <c r="I7971" t="s">
        <v>136</v>
      </c>
      <c r="J7971" t="s">
        <v>137</v>
      </c>
      <c r="K7971" t="s">
        <v>138</v>
      </c>
      <c r="L7971" t="s">
        <v>22636</v>
      </c>
      <c r="M7971" t="s">
        <v>22637</v>
      </c>
      <c r="N7971">
        <v>5.8888888E-2</v>
      </c>
      <c r="O7971">
        <v>0</v>
      </c>
      <c r="P7971">
        <v>0</v>
      </c>
      <c r="Q7971">
        <v>1</v>
      </c>
      <c r="R7971">
        <v>0</v>
      </c>
      <c r="S7971">
        <v>3</v>
      </c>
      <c r="T7971">
        <v>16</v>
      </c>
      <c r="U7971">
        <v>6</v>
      </c>
      <c r="V7971">
        <v>5</v>
      </c>
      <c r="W7971">
        <v>0</v>
      </c>
      <c r="X7971">
        <v>0</v>
      </c>
      <c r="Y7971">
        <v>7.4579275139688896E-3</v>
      </c>
      <c r="Z7971">
        <v>0</v>
      </c>
      <c r="AA7971">
        <v>2.9397258385238332</v>
      </c>
      <c r="AB7971">
        <v>11.618185061203212</v>
      </c>
      <c r="AC7971">
        <v>109.46882082526572</v>
      </c>
      <c r="AD7971">
        <v>9.5608092718924453</v>
      </c>
      <c r="AE7971">
        <v>133.59499892439919</v>
      </c>
    </row>
    <row r="7972" spans="1:31" x14ac:dyDescent="0.25">
      <c r="A7972">
        <v>2360903</v>
      </c>
      <c r="B7972">
        <v>1</v>
      </c>
      <c r="C7972" t="s">
        <v>80</v>
      </c>
      <c r="D7972" t="s">
        <v>95</v>
      </c>
      <c r="E7972" t="s">
        <v>132</v>
      </c>
      <c r="F7972" t="s">
        <v>22638</v>
      </c>
      <c r="G7972" t="s">
        <v>1480</v>
      </c>
      <c r="H7972" t="s">
        <v>135</v>
      </c>
      <c r="I7972" t="s">
        <v>136</v>
      </c>
      <c r="J7972" t="s">
        <v>137</v>
      </c>
      <c r="K7972" t="s">
        <v>138</v>
      </c>
      <c r="L7972" t="s">
        <v>22639</v>
      </c>
      <c r="M7972" t="s">
        <v>22640</v>
      </c>
      <c r="N7972">
        <v>1.1477777769999999</v>
      </c>
      <c r="O7972">
        <v>1</v>
      </c>
      <c r="P7972">
        <v>0</v>
      </c>
      <c r="Q7972">
        <v>3</v>
      </c>
      <c r="R7972">
        <v>0</v>
      </c>
      <c r="S7972">
        <v>4</v>
      </c>
      <c r="T7972">
        <v>0</v>
      </c>
      <c r="U7972">
        <v>0</v>
      </c>
      <c r="V7972">
        <v>0</v>
      </c>
      <c r="W7972">
        <v>0.20697597591167249</v>
      </c>
      <c r="X7972">
        <v>0</v>
      </c>
      <c r="Y7972">
        <v>24.363820193609492</v>
      </c>
      <c r="Z7972">
        <v>0</v>
      </c>
      <c r="AA7972">
        <v>12.568421231822668</v>
      </c>
      <c r="AB7972">
        <v>0</v>
      </c>
      <c r="AC7972">
        <v>0</v>
      </c>
      <c r="AD7972">
        <v>0</v>
      </c>
      <c r="AE7972">
        <v>37.139217401343828</v>
      </c>
    </row>
    <row r="7973" spans="1:31" x14ac:dyDescent="0.25">
      <c r="A7973">
        <v>2360905</v>
      </c>
      <c r="B7973">
        <v>1</v>
      </c>
      <c r="C7973" t="s">
        <v>80</v>
      </c>
      <c r="D7973" t="s">
        <v>94</v>
      </c>
      <c r="E7973" t="s">
        <v>148</v>
      </c>
      <c r="F7973" t="s">
        <v>22641</v>
      </c>
      <c r="G7973" t="s">
        <v>160</v>
      </c>
      <c r="H7973" t="s">
        <v>151</v>
      </c>
      <c r="I7973" t="s">
        <v>136</v>
      </c>
      <c r="J7973" t="s">
        <v>137</v>
      </c>
      <c r="K7973" t="s">
        <v>138</v>
      </c>
      <c r="L7973" t="s">
        <v>22642</v>
      </c>
      <c r="M7973" t="s">
        <v>22643</v>
      </c>
      <c r="N7973">
        <v>0.97638888800000001</v>
      </c>
      <c r="O7973">
        <v>0</v>
      </c>
      <c r="P7973">
        <v>0</v>
      </c>
      <c r="Q7973">
        <v>0</v>
      </c>
      <c r="R7973">
        <v>1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0.42790234066778909</v>
      </c>
      <c r="AA7973">
        <v>0</v>
      </c>
      <c r="AB7973">
        <v>0</v>
      </c>
      <c r="AC7973">
        <v>0</v>
      </c>
      <c r="AD7973">
        <v>0</v>
      </c>
      <c r="AE7973">
        <v>0.42790234066778909</v>
      </c>
    </row>
    <row r="7974" spans="1:31" x14ac:dyDescent="0.25">
      <c r="A7974">
        <v>2360907</v>
      </c>
      <c r="B7974">
        <v>1</v>
      </c>
      <c r="C7974" t="s">
        <v>80</v>
      </c>
      <c r="D7974" t="s">
        <v>104</v>
      </c>
      <c r="E7974" t="s">
        <v>171</v>
      </c>
      <c r="F7974" t="s">
        <v>22644</v>
      </c>
      <c r="G7974" t="s">
        <v>489</v>
      </c>
      <c r="H7974" t="s">
        <v>135</v>
      </c>
      <c r="I7974" t="s">
        <v>136</v>
      </c>
      <c r="J7974" t="s">
        <v>137</v>
      </c>
      <c r="K7974" t="s">
        <v>138</v>
      </c>
      <c r="L7974" t="s">
        <v>22645</v>
      </c>
      <c r="M7974" t="s">
        <v>22646</v>
      </c>
      <c r="N7974">
        <v>0.33388888799999999</v>
      </c>
      <c r="O7974">
        <v>7</v>
      </c>
      <c r="P7974">
        <v>378</v>
      </c>
      <c r="Q7974">
        <v>13</v>
      </c>
      <c r="R7974">
        <v>21</v>
      </c>
      <c r="S7974">
        <v>17</v>
      </c>
      <c r="T7974">
        <v>53</v>
      </c>
      <c r="U7974">
        <v>0</v>
      </c>
      <c r="V7974">
        <v>0</v>
      </c>
      <c r="W7974">
        <v>1.1944739680476053</v>
      </c>
      <c r="X7974">
        <v>26.151963181105799</v>
      </c>
      <c r="Y7974">
        <v>7.4507302090353171</v>
      </c>
      <c r="Z7974">
        <v>4.2386097975069505</v>
      </c>
      <c r="AA7974">
        <v>14.297768054164468</v>
      </c>
      <c r="AB7974">
        <v>10.546535428086377</v>
      </c>
      <c r="AC7974">
        <v>0</v>
      </c>
      <c r="AD7974">
        <v>0</v>
      </c>
      <c r="AE7974">
        <v>63.880080637946527</v>
      </c>
    </row>
    <row r="7975" spans="1:31" x14ac:dyDescent="0.25">
      <c r="A7975">
        <v>2360913</v>
      </c>
      <c r="B7975">
        <v>1</v>
      </c>
      <c r="C7975" t="s">
        <v>81</v>
      </c>
      <c r="D7975" t="s">
        <v>128</v>
      </c>
      <c r="E7975" t="s">
        <v>166</v>
      </c>
      <c r="F7975" t="s">
        <v>2517</v>
      </c>
      <c r="G7975" t="s">
        <v>168</v>
      </c>
      <c r="H7975" t="s">
        <v>135</v>
      </c>
      <c r="I7975" t="s">
        <v>136</v>
      </c>
      <c r="J7975" t="s">
        <v>137</v>
      </c>
      <c r="K7975" t="s">
        <v>138</v>
      </c>
      <c r="L7975" t="s">
        <v>22647</v>
      </c>
      <c r="M7975" t="s">
        <v>22648</v>
      </c>
      <c r="N7975">
        <v>0.111666666</v>
      </c>
      <c r="O7975">
        <v>11</v>
      </c>
      <c r="P7975">
        <v>93</v>
      </c>
      <c r="Q7975">
        <v>35</v>
      </c>
      <c r="R7975">
        <v>15</v>
      </c>
      <c r="S7975">
        <v>4</v>
      </c>
      <c r="T7975">
        <v>9</v>
      </c>
      <c r="U7975">
        <v>0</v>
      </c>
      <c r="V7975">
        <v>0</v>
      </c>
      <c r="W7975">
        <v>0.56526191396898162</v>
      </c>
      <c r="X7975">
        <v>1.8718002525711852</v>
      </c>
      <c r="Y7975">
        <v>4.018458084526741</v>
      </c>
      <c r="Z7975">
        <v>1.4165172665277153</v>
      </c>
      <c r="AA7975">
        <v>0.8870018886228499</v>
      </c>
      <c r="AB7975">
        <v>0.53221077854228493</v>
      </c>
      <c r="AC7975">
        <v>0</v>
      </c>
      <c r="AD7975">
        <v>0</v>
      </c>
      <c r="AE7975">
        <v>9.2912501847597575</v>
      </c>
    </row>
    <row r="7976" spans="1:31" x14ac:dyDescent="0.25">
      <c r="A7976">
        <v>2360917</v>
      </c>
      <c r="B7976">
        <v>1</v>
      </c>
      <c r="C7976" t="s">
        <v>81</v>
      </c>
      <c r="D7976" t="s">
        <v>121</v>
      </c>
      <c r="E7976" t="s">
        <v>175</v>
      </c>
      <c r="F7976" t="s">
        <v>22649</v>
      </c>
      <c r="G7976" t="s">
        <v>177</v>
      </c>
      <c r="H7976" t="s">
        <v>151</v>
      </c>
      <c r="I7976" t="s">
        <v>136</v>
      </c>
      <c r="J7976" t="s">
        <v>137</v>
      </c>
      <c r="K7976" t="s">
        <v>138</v>
      </c>
      <c r="L7976" t="s">
        <v>22650</v>
      </c>
      <c r="M7976" t="s">
        <v>22651</v>
      </c>
      <c r="N7976">
        <v>4.3716666660000003</v>
      </c>
      <c r="O7976">
        <v>0</v>
      </c>
      <c r="P7976">
        <v>73</v>
      </c>
      <c r="Q7976">
        <v>0</v>
      </c>
      <c r="R7976">
        <v>5</v>
      </c>
      <c r="S7976">
        <v>0</v>
      </c>
      <c r="T7976">
        <v>12</v>
      </c>
      <c r="U7976">
        <v>0</v>
      </c>
      <c r="V7976">
        <v>0</v>
      </c>
      <c r="W7976">
        <v>0</v>
      </c>
      <c r="X7976">
        <v>59.218564772680509</v>
      </c>
      <c r="Y7976">
        <v>0</v>
      </c>
      <c r="Z7976">
        <v>3.2589973223016653</v>
      </c>
      <c r="AA7976">
        <v>0</v>
      </c>
      <c r="AB7976">
        <v>39.835402436273355</v>
      </c>
      <c r="AC7976">
        <v>0</v>
      </c>
      <c r="AD7976">
        <v>0</v>
      </c>
      <c r="AE7976">
        <v>102.31296453125553</v>
      </c>
    </row>
    <row r="7977" spans="1:31" x14ac:dyDescent="0.25">
      <c r="A7977">
        <v>2360920</v>
      </c>
      <c r="B7977">
        <v>1</v>
      </c>
      <c r="C7977" t="s">
        <v>80</v>
      </c>
      <c r="D7977" t="s">
        <v>106</v>
      </c>
      <c r="E7977" t="s">
        <v>166</v>
      </c>
      <c r="F7977" t="s">
        <v>22652</v>
      </c>
      <c r="G7977" t="s">
        <v>168</v>
      </c>
      <c r="H7977" t="s">
        <v>135</v>
      </c>
      <c r="I7977" t="s">
        <v>653</v>
      </c>
      <c r="J7977" t="s">
        <v>137</v>
      </c>
      <c r="K7977" t="s">
        <v>138</v>
      </c>
      <c r="L7977" t="s">
        <v>22653</v>
      </c>
      <c r="M7977" t="s">
        <v>22654</v>
      </c>
      <c r="N7977">
        <v>1.3888888E-2</v>
      </c>
      <c r="O7977">
        <v>0</v>
      </c>
      <c r="P7977">
        <v>3145</v>
      </c>
      <c r="Q7977">
        <v>0</v>
      </c>
      <c r="R7977">
        <v>2</v>
      </c>
      <c r="S7977">
        <v>4</v>
      </c>
      <c r="T7977">
        <v>262</v>
      </c>
      <c r="U7977">
        <v>1</v>
      </c>
      <c r="V7977">
        <v>1</v>
      </c>
      <c r="W7977">
        <v>0</v>
      </c>
      <c r="X7977">
        <v>15.603741304996413</v>
      </c>
      <c r="Y7977">
        <v>0</v>
      </c>
      <c r="Z7977">
        <v>1.9073931289875001E-2</v>
      </c>
      <c r="AA7977">
        <v>0.31087396250166671</v>
      </c>
      <c r="AB7977">
        <v>8.1984265014230058</v>
      </c>
      <c r="AC7977">
        <v>0.71535432356133322</v>
      </c>
      <c r="AD7977">
        <v>4.8146608055555555E-3</v>
      </c>
      <c r="AE7977">
        <v>24.852284684577846</v>
      </c>
    </row>
    <row r="7978" spans="1:31" x14ac:dyDescent="0.25">
      <c r="A7978">
        <v>2360932</v>
      </c>
      <c r="B7978">
        <v>1</v>
      </c>
      <c r="C7978" t="s">
        <v>81</v>
      </c>
      <c r="D7978" t="s">
        <v>118</v>
      </c>
      <c r="E7978" t="s">
        <v>132</v>
      </c>
      <c r="F7978" t="s">
        <v>22655</v>
      </c>
      <c r="G7978" t="s">
        <v>134</v>
      </c>
      <c r="H7978" t="s">
        <v>135</v>
      </c>
      <c r="I7978" t="s">
        <v>136</v>
      </c>
      <c r="J7978" t="s">
        <v>137</v>
      </c>
      <c r="K7978" t="s">
        <v>138</v>
      </c>
      <c r="L7978" t="s">
        <v>22656</v>
      </c>
      <c r="M7978" t="s">
        <v>22657</v>
      </c>
      <c r="N7978">
        <v>3.6516666660000001</v>
      </c>
      <c r="O7978">
        <v>1</v>
      </c>
      <c r="P7978">
        <v>0</v>
      </c>
      <c r="Q7978">
        <v>0</v>
      </c>
      <c r="R7978">
        <v>30</v>
      </c>
      <c r="S7978">
        <v>1</v>
      </c>
      <c r="T7978">
        <v>7</v>
      </c>
      <c r="U7978">
        <v>0</v>
      </c>
      <c r="V7978">
        <v>0</v>
      </c>
      <c r="W7978">
        <v>32.491732364147367</v>
      </c>
      <c r="X7978">
        <v>0</v>
      </c>
      <c r="Y7978">
        <v>0</v>
      </c>
      <c r="Z7978">
        <v>255.39874895203596</v>
      </c>
      <c r="AA7978">
        <v>65.655037767663089</v>
      </c>
      <c r="AB7978">
        <v>270.37063362792242</v>
      </c>
      <c r="AC7978">
        <v>0</v>
      </c>
      <c r="AD7978">
        <v>0</v>
      </c>
      <c r="AE7978">
        <v>623.91615271176886</v>
      </c>
    </row>
    <row r="7979" spans="1:31" x14ac:dyDescent="0.25">
      <c r="A7979">
        <v>2360933</v>
      </c>
      <c r="B7979">
        <v>1</v>
      </c>
      <c r="C7979" t="s">
        <v>81</v>
      </c>
      <c r="D7979" t="s">
        <v>128</v>
      </c>
      <c r="E7979" t="s">
        <v>148</v>
      </c>
      <c r="F7979" t="s">
        <v>22658</v>
      </c>
      <c r="G7979" t="s">
        <v>150</v>
      </c>
      <c r="H7979" t="s">
        <v>151</v>
      </c>
      <c r="I7979" t="s">
        <v>136</v>
      </c>
      <c r="J7979" t="s">
        <v>137</v>
      </c>
      <c r="K7979" t="s">
        <v>138</v>
      </c>
      <c r="L7979" t="s">
        <v>22659</v>
      </c>
      <c r="M7979" t="s">
        <v>22660</v>
      </c>
      <c r="N7979">
        <v>2.0977777770000001</v>
      </c>
      <c r="O7979">
        <v>0</v>
      </c>
      <c r="P7979">
        <v>2</v>
      </c>
      <c r="Q7979">
        <v>0</v>
      </c>
      <c r="R7979">
        <v>0</v>
      </c>
      <c r="S7979">
        <v>0</v>
      </c>
      <c r="T7979">
        <v>2</v>
      </c>
      <c r="U7979">
        <v>0</v>
      </c>
      <c r="V7979">
        <v>0</v>
      </c>
      <c r="W7979">
        <v>0</v>
      </c>
      <c r="X7979">
        <v>4.7679152698968705</v>
      </c>
      <c r="Y7979">
        <v>0</v>
      </c>
      <c r="Z7979">
        <v>0</v>
      </c>
      <c r="AA7979">
        <v>0</v>
      </c>
      <c r="AB7979">
        <v>28.048450630520744</v>
      </c>
      <c r="AC7979">
        <v>0</v>
      </c>
      <c r="AD7979">
        <v>0</v>
      </c>
      <c r="AE7979">
        <v>32.816365900417615</v>
      </c>
    </row>
    <row r="7980" spans="1:31" x14ac:dyDescent="0.25">
      <c r="A7980">
        <v>2360934</v>
      </c>
      <c r="B7980">
        <v>1</v>
      </c>
      <c r="C7980" t="s">
        <v>80</v>
      </c>
      <c r="D7980" t="s">
        <v>92</v>
      </c>
      <c r="E7980" t="s">
        <v>148</v>
      </c>
      <c r="F7980" t="s">
        <v>22661</v>
      </c>
      <c r="G7980" t="s">
        <v>150</v>
      </c>
      <c r="H7980" t="s">
        <v>151</v>
      </c>
      <c r="I7980" t="s">
        <v>136</v>
      </c>
      <c r="J7980" t="s">
        <v>137</v>
      </c>
      <c r="K7980" t="s">
        <v>138</v>
      </c>
      <c r="L7980" t="s">
        <v>22662</v>
      </c>
      <c r="M7980" t="s">
        <v>22663</v>
      </c>
      <c r="N7980">
        <v>0.80166666600000003</v>
      </c>
      <c r="O7980">
        <v>0</v>
      </c>
      <c r="P7980">
        <v>7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1.3482715431142915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1.3482715431142915</v>
      </c>
    </row>
    <row r="7981" spans="1:31" x14ac:dyDescent="0.25">
      <c r="A7981">
        <v>2360935</v>
      </c>
      <c r="B7981">
        <v>1</v>
      </c>
      <c r="C7981" t="s">
        <v>80</v>
      </c>
      <c r="D7981" t="s">
        <v>103</v>
      </c>
      <c r="E7981" t="s">
        <v>166</v>
      </c>
      <c r="F7981" t="s">
        <v>17970</v>
      </c>
      <c r="G7981" t="s">
        <v>168</v>
      </c>
      <c r="H7981" t="s">
        <v>135</v>
      </c>
      <c r="I7981" t="s">
        <v>136</v>
      </c>
      <c r="J7981" t="s">
        <v>137</v>
      </c>
      <c r="K7981" t="s">
        <v>138</v>
      </c>
      <c r="L7981" t="s">
        <v>22664</v>
      </c>
      <c r="M7981" t="s">
        <v>22665</v>
      </c>
      <c r="N7981">
        <v>6.3333333000000006E-2</v>
      </c>
      <c r="O7981">
        <v>4</v>
      </c>
      <c r="P7981">
        <v>377</v>
      </c>
      <c r="Q7981">
        <v>60</v>
      </c>
      <c r="R7981">
        <v>73</v>
      </c>
      <c r="S7981">
        <v>14</v>
      </c>
      <c r="T7981">
        <v>47</v>
      </c>
      <c r="U7981">
        <v>1</v>
      </c>
      <c r="V7981">
        <v>0</v>
      </c>
      <c r="W7981">
        <v>0.23864180632797338</v>
      </c>
      <c r="X7981">
        <v>9.0895488751721469</v>
      </c>
      <c r="Y7981">
        <v>12.648034011723958</v>
      </c>
      <c r="Z7981">
        <v>15.50952124937794</v>
      </c>
      <c r="AA7981">
        <v>3.5990812615577306</v>
      </c>
      <c r="AB7981">
        <v>5.5502589157411668</v>
      </c>
      <c r="AC7981">
        <v>0.33345951541982999</v>
      </c>
      <c r="AD7981">
        <v>0</v>
      </c>
      <c r="AE7981">
        <v>46.968545635320744</v>
      </c>
    </row>
    <row r="7982" spans="1:31" x14ac:dyDescent="0.25">
      <c r="A7982">
        <v>2360936</v>
      </c>
      <c r="B7982">
        <v>1</v>
      </c>
      <c r="C7982" t="s">
        <v>80</v>
      </c>
      <c r="D7982" t="s">
        <v>108</v>
      </c>
      <c r="E7982" t="s">
        <v>148</v>
      </c>
      <c r="F7982" t="s">
        <v>22666</v>
      </c>
      <c r="G7982" t="s">
        <v>160</v>
      </c>
      <c r="H7982" t="s">
        <v>151</v>
      </c>
      <c r="I7982" t="s">
        <v>136</v>
      </c>
      <c r="J7982" t="s">
        <v>137</v>
      </c>
      <c r="K7982" t="s">
        <v>138</v>
      </c>
      <c r="L7982" t="s">
        <v>22667</v>
      </c>
      <c r="M7982" t="s">
        <v>22668</v>
      </c>
      <c r="N7982">
        <v>6.6530555549999999</v>
      </c>
      <c r="O7982">
        <v>0</v>
      </c>
      <c r="P7982">
        <v>1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2.3168606090357193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2.3168606090357193</v>
      </c>
    </row>
    <row r="7983" spans="1:31" x14ac:dyDescent="0.25">
      <c r="A7983">
        <v>2360940</v>
      </c>
      <c r="B7983">
        <v>1</v>
      </c>
      <c r="C7983" t="s">
        <v>80</v>
      </c>
      <c r="D7983" t="s">
        <v>95</v>
      </c>
      <c r="E7983" t="s">
        <v>171</v>
      </c>
      <c r="F7983" t="s">
        <v>8357</v>
      </c>
      <c r="G7983" t="s">
        <v>168</v>
      </c>
      <c r="H7983" t="s">
        <v>135</v>
      </c>
      <c r="I7983" t="s">
        <v>136</v>
      </c>
      <c r="J7983" t="s">
        <v>137</v>
      </c>
      <c r="K7983" t="s">
        <v>138</v>
      </c>
      <c r="L7983" t="s">
        <v>22669</v>
      </c>
      <c r="M7983" t="s">
        <v>22670</v>
      </c>
      <c r="N7983">
        <v>0.65694444399999996</v>
      </c>
      <c r="O7983">
        <v>4</v>
      </c>
      <c r="P7983">
        <v>177</v>
      </c>
      <c r="Q7983">
        <v>12</v>
      </c>
      <c r="R7983">
        <v>0</v>
      </c>
      <c r="S7983">
        <v>15</v>
      </c>
      <c r="T7983">
        <v>12</v>
      </c>
      <c r="U7983">
        <v>1</v>
      </c>
      <c r="V7983">
        <v>0</v>
      </c>
      <c r="W7983">
        <v>1.2567340552870223</v>
      </c>
      <c r="X7983">
        <v>17.15255491685507</v>
      </c>
      <c r="Y7983">
        <v>20.794649775881087</v>
      </c>
      <c r="Z7983">
        <v>0</v>
      </c>
      <c r="AA7983">
        <v>76.657823579161885</v>
      </c>
      <c r="AB7983">
        <v>3.6649635055496113</v>
      </c>
      <c r="AC7983">
        <v>1.6152871905808335</v>
      </c>
      <c r="AD7983">
        <v>0</v>
      </c>
      <c r="AE7983">
        <v>121.1420130233155</v>
      </c>
    </row>
    <row r="7984" spans="1:31" x14ac:dyDescent="0.25">
      <c r="A7984">
        <v>2360943</v>
      </c>
      <c r="B7984">
        <v>1</v>
      </c>
      <c r="C7984" t="s">
        <v>80</v>
      </c>
      <c r="D7984" t="s">
        <v>108</v>
      </c>
      <c r="E7984" t="s">
        <v>154</v>
      </c>
      <c r="F7984" t="s">
        <v>16677</v>
      </c>
      <c r="G7984" t="s">
        <v>227</v>
      </c>
      <c r="H7984" t="s">
        <v>151</v>
      </c>
      <c r="I7984" t="s">
        <v>136</v>
      </c>
      <c r="J7984" t="s">
        <v>137</v>
      </c>
      <c r="K7984" t="s">
        <v>138</v>
      </c>
      <c r="L7984" t="s">
        <v>22671</v>
      </c>
      <c r="M7984" t="s">
        <v>22672</v>
      </c>
      <c r="N7984">
        <v>2.6683333330000001</v>
      </c>
      <c r="O7984">
        <v>0</v>
      </c>
      <c r="P7984">
        <v>38</v>
      </c>
      <c r="Q7984">
        <v>0</v>
      </c>
      <c r="R7984">
        <v>3</v>
      </c>
      <c r="S7984">
        <v>0</v>
      </c>
      <c r="T7984">
        <v>3</v>
      </c>
      <c r="U7984">
        <v>0</v>
      </c>
      <c r="V7984">
        <v>0</v>
      </c>
      <c r="W7984">
        <v>0</v>
      </c>
      <c r="X7984">
        <v>18.294008978357994</v>
      </c>
      <c r="Y7984">
        <v>0</v>
      </c>
      <c r="Z7984">
        <v>1.4005714160922502</v>
      </c>
      <c r="AA7984">
        <v>0</v>
      </c>
      <c r="AB7984">
        <v>0.62680782259797996</v>
      </c>
      <c r="AC7984">
        <v>0</v>
      </c>
      <c r="AD7984">
        <v>0</v>
      </c>
      <c r="AE7984">
        <v>20.321388217048224</v>
      </c>
    </row>
    <row r="7985" spans="1:31" x14ac:dyDescent="0.25">
      <c r="A7985">
        <v>2360946</v>
      </c>
      <c r="B7985">
        <v>1</v>
      </c>
      <c r="C7985" t="s">
        <v>81</v>
      </c>
      <c r="D7985" t="s">
        <v>120</v>
      </c>
      <c r="E7985" t="s">
        <v>166</v>
      </c>
      <c r="F7985" t="s">
        <v>710</v>
      </c>
      <c r="G7985" t="s">
        <v>168</v>
      </c>
      <c r="H7985" t="s">
        <v>135</v>
      </c>
      <c r="I7985" t="s">
        <v>136</v>
      </c>
      <c r="J7985" t="s">
        <v>137</v>
      </c>
      <c r="K7985" t="s">
        <v>138</v>
      </c>
      <c r="L7985" t="s">
        <v>22673</v>
      </c>
      <c r="M7985" t="s">
        <v>22674</v>
      </c>
      <c r="N7985">
        <v>0.52333333299999996</v>
      </c>
      <c r="O7985">
        <v>0</v>
      </c>
      <c r="P7985">
        <v>524</v>
      </c>
      <c r="Q7985">
        <v>6</v>
      </c>
      <c r="R7985">
        <v>8</v>
      </c>
      <c r="S7985">
        <v>1</v>
      </c>
      <c r="T7985">
        <v>60</v>
      </c>
      <c r="U7985">
        <v>0</v>
      </c>
      <c r="V7985">
        <v>1</v>
      </c>
      <c r="W7985">
        <v>0</v>
      </c>
      <c r="X7985">
        <v>90.152381150275929</v>
      </c>
      <c r="Y7985">
        <v>47.712545740074056</v>
      </c>
      <c r="Z7985">
        <v>15.120714348499634</v>
      </c>
      <c r="AA7985">
        <v>1.2231364107302498</v>
      </c>
      <c r="AB7985">
        <v>40.513270532646843</v>
      </c>
      <c r="AC7985">
        <v>0</v>
      </c>
      <c r="AD7985">
        <v>3.7934208551113882</v>
      </c>
      <c r="AE7985">
        <v>198.51546903733811</v>
      </c>
    </row>
    <row r="7986" spans="1:31" x14ac:dyDescent="0.25">
      <c r="A7986">
        <v>2360947</v>
      </c>
      <c r="B7986">
        <v>1</v>
      </c>
      <c r="C7986" t="s">
        <v>80</v>
      </c>
      <c r="D7986" t="s">
        <v>82</v>
      </c>
      <c r="E7986" t="s">
        <v>148</v>
      </c>
      <c r="F7986" t="s">
        <v>22675</v>
      </c>
      <c r="G7986" t="s">
        <v>240</v>
      </c>
      <c r="H7986" t="s">
        <v>151</v>
      </c>
      <c r="I7986" t="s">
        <v>136</v>
      </c>
      <c r="J7986" t="s">
        <v>137</v>
      </c>
      <c r="K7986" t="s">
        <v>138</v>
      </c>
      <c r="L7986" t="s">
        <v>22676</v>
      </c>
      <c r="M7986" t="s">
        <v>22677</v>
      </c>
      <c r="N7986">
        <v>0.84166666599999995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1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2.1690298953835834</v>
      </c>
      <c r="AC7986">
        <v>0</v>
      </c>
      <c r="AD7986">
        <v>0</v>
      </c>
      <c r="AE7986">
        <v>2.1690298953835834</v>
      </c>
    </row>
    <row r="7987" spans="1:31" x14ac:dyDescent="0.25">
      <c r="A7987">
        <v>2360949</v>
      </c>
      <c r="B7987">
        <v>1</v>
      </c>
      <c r="C7987" t="s">
        <v>80</v>
      </c>
      <c r="D7987" t="s">
        <v>105</v>
      </c>
      <c r="E7987" t="s">
        <v>166</v>
      </c>
      <c r="F7987" t="s">
        <v>22678</v>
      </c>
      <c r="G7987" t="s">
        <v>168</v>
      </c>
      <c r="H7987" t="s">
        <v>135</v>
      </c>
      <c r="I7987" t="s">
        <v>136</v>
      </c>
      <c r="J7987" t="s">
        <v>137</v>
      </c>
      <c r="K7987" t="s">
        <v>138</v>
      </c>
      <c r="L7987" t="s">
        <v>22679</v>
      </c>
      <c r="M7987" t="s">
        <v>22680</v>
      </c>
      <c r="N7987">
        <v>0.61472222200000004</v>
      </c>
      <c r="O7987">
        <v>1</v>
      </c>
      <c r="P7987">
        <v>98</v>
      </c>
      <c r="Q7987">
        <v>6</v>
      </c>
      <c r="R7987">
        <v>7</v>
      </c>
      <c r="S7987">
        <v>24</v>
      </c>
      <c r="T7987">
        <v>9</v>
      </c>
      <c r="U7987">
        <v>3</v>
      </c>
      <c r="V7987">
        <v>0</v>
      </c>
      <c r="W7987">
        <v>0.55375878276108004</v>
      </c>
      <c r="X7987">
        <v>22.222067841853413</v>
      </c>
      <c r="Y7987">
        <v>5.5026957467370039</v>
      </c>
      <c r="Z7987">
        <v>2.7114407878357705</v>
      </c>
      <c r="AA7987">
        <v>359.03328809104937</v>
      </c>
      <c r="AB7987">
        <v>24.55327680028347</v>
      </c>
      <c r="AC7987">
        <v>714.13409908645372</v>
      </c>
      <c r="AD7987">
        <v>0</v>
      </c>
      <c r="AE7987">
        <v>1128.7106271369739</v>
      </c>
    </row>
    <row r="7988" spans="1:31" x14ac:dyDescent="0.25">
      <c r="A7988">
        <v>2360952</v>
      </c>
      <c r="B7988">
        <v>1</v>
      </c>
      <c r="C7988" t="s">
        <v>80</v>
      </c>
      <c r="D7988" t="s">
        <v>97</v>
      </c>
      <c r="E7988" t="s">
        <v>148</v>
      </c>
      <c r="F7988" t="s">
        <v>22681</v>
      </c>
      <c r="G7988" t="s">
        <v>160</v>
      </c>
      <c r="H7988" t="s">
        <v>151</v>
      </c>
      <c r="I7988" t="s">
        <v>136</v>
      </c>
      <c r="J7988" t="s">
        <v>137</v>
      </c>
      <c r="K7988" t="s">
        <v>138</v>
      </c>
      <c r="L7988" t="s">
        <v>22682</v>
      </c>
      <c r="M7988" t="s">
        <v>22683</v>
      </c>
      <c r="N7988">
        <v>2.6805555550000002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1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</row>
    <row r="7989" spans="1:31" x14ac:dyDescent="0.25">
      <c r="A7989">
        <v>2360954</v>
      </c>
      <c r="B7989">
        <v>1</v>
      </c>
      <c r="C7989" t="s">
        <v>80</v>
      </c>
      <c r="D7989" t="s">
        <v>105</v>
      </c>
      <c r="E7989" t="s">
        <v>148</v>
      </c>
      <c r="F7989" t="s">
        <v>22684</v>
      </c>
      <c r="G7989" t="s">
        <v>160</v>
      </c>
      <c r="H7989" t="s">
        <v>151</v>
      </c>
      <c r="I7989" t="s">
        <v>136</v>
      </c>
      <c r="J7989" t="s">
        <v>137</v>
      </c>
      <c r="K7989" t="s">
        <v>138</v>
      </c>
      <c r="L7989" t="s">
        <v>22685</v>
      </c>
      <c r="M7989" t="s">
        <v>22686</v>
      </c>
      <c r="N7989">
        <v>3.1866666659999998</v>
      </c>
      <c r="O7989">
        <v>0</v>
      </c>
      <c r="P7989">
        <v>1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1.0800662753964834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1.0800662753964834</v>
      </c>
    </row>
    <row r="7990" spans="1:31" x14ac:dyDescent="0.25">
      <c r="A7990">
        <v>2360957</v>
      </c>
      <c r="B7990">
        <v>1</v>
      </c>
      <c r="C7990" t="s">
        <v>80</v>
      </c>
      <c r="D7990" t="s">
        <v>94</v>
      </c>
      <c r="E7990" t="s">
        <v>154</v>
      </c>
      <c r="F7990" t="s">
        <v>22687</v>
      </c>
      <c r="G7990" t="s">
        <v>2293</v>
      </c>
      <c r="H7990" t="s">
        <v>151</v>
      </c>
      <c r="I7990" t="s">
        <v>136</v>
      </c>
      <c r="J7990" t="s">
        <v>137</v>
      </c>
      <c r="K7990" t="s">
        <v>138</v>
      </c>
      <c r="L7990" t="s">
        <v>22688</v>
      </c>
      <c r="M7990" t="s">
        <v>22689</v>
      </c>
      <c r="N7990">
        <v>2.9344444439999999</v>
      </c>
      <c r="O7990">
        <v>0</v>
      </c>
      <c r="P7990">
        <v>6</v>
      </c>
      <c r="Q7990">
        <v>0</v>
      </c>
      <c r="R7990">
        <v>18</v>
      </c>
      <c r="S7990">
        <v>0</v>
      </c>
      <c r="T7990">
        <v>1</v>
      </c>
      <c r="U7990">
        <v>0</v>
      </c>
      <c r="V7990">
        <v>0</v>
      </c>
      <c r="W7990">
        <v>0</v>
      </c>
      <c r="X7990">
        <v>3.0430071681241251</v>
      </c>
      <c r="Y7990">
        <v>0</v>
      </c>
      <c r="Z7990">
        <v>174.89722606834752</v>
      </c>
      <c r="AA7990">
        <v>0</v>
      </c>
      <c r="AB7990">
        <v>11.123835488197066</v>
      </c>
      <c r="AC7990">
        <v>0</v>
      </c>
      <c r="AD7990">
        <v>0</v>
      </c>
      <c r="AE7990">
        <v>189.06406872466872</v>
      </c>
    </row>
    <row r="7991" spans="1:31" x14ac:dyDescent="0.25">
      <c r="A7991">
        <v>2360958</v>
      </c>
      <c r="B7991">
        <v>1</v>
      </c>
      <c r="C7991" t="s">
        <v>81</v>
      </c>
      <c r="D7991" t="s">
        <v>118</v>
      </c>
      <c r="E7991" t="s">
        <v>225</v>
      </c>
      <c r="F7991" t="s">
        <v>22690</v>
      </c>
      <c r="G7991" t="s">
        <v>227</v>
      </c>
      <c r="H7991" t="s">
        <v>151</v>
      </c>
      <c r="I7991" t="s">
        <v>136</v>
      </c>
      <c r="J7991" t="s">
        <v>137</v>
      </c>
      <c r="K7991" t="s">
        <v>138</v>
      </c>
      <c r="L7991" t="s">
        <v>22691</v>
      </c>
      <c r="M7991" t="s">
        <v>22692</v>
      </c>
      <c r="N7991">
        <v>2.0052777769999999</v>
      </c>
      <c r="O7991">
        <v>0</v>
      </c>
      <c r="P7991">
        <v>63</v>
      </c>
      <c r="Q7991">
        <v>0</v>
      </c>
      <c r="R7991">
        <v>0</v>
      </c>
      <c r="S7991">
        <v>0</v>
      </c>
      <c r="T7991">
        <v>13</v>
      </c>
      <c r="U7991">
        <v>0</v>
      </c>
      <c r="V7991">
        <v>0</v>
      </c>
      <c r="W7991">
        <v>0</v>
      </c>
      <c r="X7991">
        <v>37.180634515183876</v>
      </c>
      <c r="Y7991">
        <v>0</v>
      </c>
      <c r="Z7991">
        <v>0</v>
      </c>
      <c r="AA7991">
        <v>0</v>
      </c>
      <c r="AB7991">
        <v>10.055002341232507</v>
      </c>
      <c r="AC7991">
        <v>0</v>
      </c>
      <c r="AD7991">
        <v>0</v>
      </c>
      <c r="AE7991">
        <v>47.235636856416384</v>
      </c>
    </row>
    <row r="7992" spans="1:31" x14ac:dyDescent="0.25">
      <c r="A7992">
        <v>2360966</v>
      </c>
      <c r="B7992">
        <v>1</v>
      </c>
      <c r="C7992" t="s">
        <v>80</v>
      </c>
      <c r="D7992" t="s">
        <v>110</v>
      </c>
      <c r="E7992" t="s">
        <v>154</v>
      </c>
      <c r="F7992" t="s">
        <v>22693</v>
      </c>
      <c r="G7992" t="s">
        <v>244</v>
      </c>
      <c r="H7992" t="s">
        <v>151</v>
      </c>
      <c r="I7992" t="s">
        <v>136</v>
      </c>
      <c r="J7992" t="s">
        <v>137</v>
      </c>
      <c r="K7992" t="s">
        <v>245</v>
      </c>
      <c r="L7992" t="s">
        <v>22694</v>
      </c>
      <c r="M7992" t="s">
        <v>22695</v>
      </c>
      <c r="N7992">
        <v>4.9725000000000001</v>
      </c>
      <c r="O7992">
        <v>0</v>
      </c>
      <c r="P7992">
        <v>574</v>
      </c>
      <c r="Q7992">
        <v>0</v>
      </c>
      <c r="R7992">
        <v>0</v>
      </c>
      <c r="S7992">
        <v>0</v>
      </c>
      <c r="T7992">
        <v>53</v>
      </c>
      <c r="U7992">
        <v>0</v>
      </c>
      <c r="V7992">
        <v>1</v>
      </c>
      <c r="W7992">
        <v>0</v>
      </c>
      <c r="X7992">
        <v>1158.4809635825939</v>
      </c>
      <c r="Y7992">
        <v>0</v>
      </c>
      <c r="Z7992">
        <v>0</v>
      </c>
      <c r="AA7992">
        <v>0</v>
      </c>
      <c r="AB7992">
        <v>261.34992656303803</v>
      </c>
      <c r="AC7992">
        <v>0</v>
      </c>
      <c r="AD7992">
        <v>188.04914824219208</v>
      </c>
      <c r="AE7992">
        <v>1607.880038387824</v>
      </c>
    </row>
    <row r="7993" spans="1:31" x14ac:dyDescent="0.25">
      <c r="A7993">
        <v>2360967</v>
      </c>
      <c r="B7993">
        <v>1</v>
      </c>
      <c r="C7993" t="s">
        <v>80</v>
      </c>
      <c r="D7993" t="s">
        <v>107</v>
      </c>
      <c r="E7993" t="s">
        <v>225</v>
      </c>
      <c r="F7993" t="s">
        <v>22696</v>
      </c>
      <c r="G7993" t="s">
        <v>156</v>
      </c>
      <c r="H7993" t="s">
        <v>151</v>
      </c>
      <c r="I7993" t="s">
        <v>136</v>
      </c>
      <c r="J7993" t="s">
        <v>137</v>
      </c>
      <c r="K7993" t="s">
        <v>138</v>
      </c>
      <c r="L7993" t="s">
        <v>22697</v>
      </c>
      <c r="M7993" t="s">
        <v>22698</v>
      </c>
      <c r="N7993">
        <v>0.55361111100000004</v>
      </c>
      <c r="O7993">
        <v>0</v>
      </c>
      <c r="P7993">
        <v>61</v>
      </c>
      <c r="Q7993">
        <v>0</v>
      </c>
      <c r="R7993">
        <v>0</v>
      </c>
      <c r="S7993">
        <v>0</v>
      </c>
      <c r="T7993">
        <v>10</v>
      </c>
      <c r="U7993">
        <v>0</v>
      </c>
      <c r="V7993">
        <v>0</v>
      </c>
      <c r="W7993">
        <v>0</v>
      </c>
      <c r="X7993">
        <v>11.065746565578666</v>
      </c>
      <c r="Y7993">
        <v>0</v>
      </c>
      <c r="Z7993">
        <v>0</v>
      </c>
      <c r="AA7993">
        <v>0</v>
      </c>
      <c r="AB7993">
        <v>4.5723313627882387</v>
      </c>
      <c r="AC7993">
        <v>0</v>
      </c>
      <c r="AD7993">
        <v>0</v>
      </c>
      <c r="AE7993">
        <v>15.638077928366904</v>
      </c>
    </row>
    <row r="7994" spans="1:31" x14ac:dyDescent="0.25">
      <c r="A7994">
        <v>2360972</v>
      </c>
      <c r="B7994">
        <v>1</v>
      </c>
      <c r="C7994" t="s">
        <v>81</v>
      </c>
      <c r="D7994" t="s">
        <v>127</v>
      </c>
      <c r="E7994" t="s">
        <v>171</v>
      </c>
      <c r="F7994" t="s">
        <v>1582</v>
      </c>
      <c r="G7994" t="s">
        <v>168</v>
      </c>
      <c r="H7994" t="s">
        <v>135</v>
      </c>
      <c r="I7994" t="s">
        <v>136</v>
      </c>
      <c r="J7994" t="s">
        <v>137</v>
      </c>
      <c r="K7994" t="s">
        <v>138</v>
      </c>
      <c r="L7994" t="s">
        <v>22699</v>
      </c>
      <c r="M7994" t="s">
        <v>22700</v>
      </c>
      <c r="N7994">
        <v>0.98166666599999997</v>
      </c>
      <c r="O7994">
        <v>2</v>
      </c>
      <c r="P7994">
        <v>1314</v>
      </c>
      <c r="Q7994">
        <v>30</v>
      </c>
      <c r="R7994">
        <v>83</v>
      </c>
      <c r="S7994">
        <v>13</v>
      </c>
      <c r="T7994">
        <v>110</v>
      </c>
      <c r="U7994">
        <v>2</v>
      </c>
      <c r="V7994">
        <v>0</v>
      </c>
      <c r="W7994">
        <v>0.78400423951370179</v>
      </c>
      <c r="X7994">
        <v>269.51007633935075</v>
      </c>
      <c r="Y7994">
        <v>119.35671800459512</v>
      </c>
      <c r="Z7994">
        <v>93.039881517004616</v>
      </c>
      <c r="AA7994">
        <v>65.844182463635207</v>
      </c>
      <c r="AB7994">
        <v>89.727190948493259</v>
      </c>
      <c r="AC7994">
        <v>2.6444787010220998</v>
      </c>
      <c r="AD7994">
        <v>0</v>
      </c>
      <c r="AE7994">
        <v>640.9065322136147</v>
      </c>
    </row>
    <row r="7995" spans="1:31" x14ac:dyDescent="0.25">
      <c r="A7995">
        <v>2360975</v>
      </c>
      <c r="B7995">
        <v>1</v>
      </c>
      <c r="C7995" t="s">
        <v>80</v>
      </c>
      <c r="D7995" t="s">
        <v>94</v>
      </c>
      <c r="E7995" t="s">
        <v>225</v>
      </c>
      <c r="F7995" t="s">
        <v>22701</v>
      </c>
      <c r="G7995" t="s">
        <v>156</v>
      </c>
      <c r="H7995" t="s">
        <v>151</v>
      </c>
      <c r="I7995" t="s">
        <v>136</v>
      </c>
      <c r="J7995" t="s">
        <v>137</v>
      </c>
      <c r="K7995" t="s">
        <v>138</v>
      </c>
      <c r="L7995" t="s">
        <v>22702</v>
      </c>
      <c r="M7995" t="s">
        <v>22703</v>
      </c>
      <c r="N7995">
        <v>0.74055555500000003</v>
      </c>
      <c r="O7995">
        <v>0</v>
      </c>
      <c r="P7995">
        <v>23</v>
      </c>
      <c r="Q7995">
        <v>0</v>
      </c>
      <c r="R7995">
        <v>0</v>
      </c>
      <c r="S7995">
        <v>0</v>
      </c>
      <c r="T7995">
        <v>2</v>
      </c>
      <c r="U7995">
        <v>0</v>
      </c>
      <c r="V7995">
        <v>0</v>
      </c>
      <c r="W7995">
        <v>0</v>
      </c>
      <c r="X7995">
        <v>3.17021162969225</v>
      </c>
      <c r="Y7995">
        <v>0</v>
      </c>
      <c r="Z7995">
        <v>0</v>
      </c>
      <c r="AA7995">
        <v>0</v>
      </c>
      <c r="AB7995">
        <v>0.32599771055125615</v>
      </c>
      <c r="AC7995">
        <v>0</v>
      </c>
      <c r="AD7995">
        <v>0</v>
      </c>
      <c r="AE7995">
        <v>3.4962093402435062</v>
      </c>
    </row>
    <row r="7996" spans="1:31" x14ac:dyDescent="0.25">
      <c r="A7996">
        <v>2360977</v>
      </c>
      <c r="B7996">
        <v>1</v>
      </c>
      <c r="C7996" t="s">
        <v>80</v>
      </c>
      <c r="D7996" t="s">
        <v>108</v>
      </c>
      <c r="E7996" t="s">
        <v>132</v>
      </c>
      <c r="F7996" t="s">
        <v>22704</v>
      </c>
      <c r="G7996" t="s">
        <v>244</v>
      </c>
      <c r="H7996" t="s">
        <v>135</v>
      </c>
      <c r="I7996" t="s">
        <v>136</v>
      </c>
      <c r="J7996" t="s">
        <v>137</v>
      </c>
      <c r="K7996" t="s">
        <v>245</v>
      </c>
      <c r="L7996" t="s">
        <v>22705</v>
      </c>
      <c r="M7996" t="s">
        <v>22706</v>
      </c>
      <c r="N7996">
        <v>3.7241666659999999</v>
      </c>
      <c r="O7996">
        <v>0</v>
      </c>
      <c r="P7996">
        <v>8</v>
      </c>
      <c r="Q7996">
        <v>0</v>
      </c>
      <c r="R7996">
        <v>4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6.4724425512016053</v>
      </c>
      <c r="Y7996">
        <v>0</v>
      </c>
      <c r="Z7996">
        <v>9.8595042617687856</v>
      </c>
      <c r="AA7996">
        <v>0</v>
      </c>
      <c r="AB7996">
        <v>0</v>
      </c>
      <c r="AC7996">
        <v>0</v>
      </c>
      <c r="AD7996">
        <v>0</v>
      </c>
      <c r="AE7996">
        <v>16.33194681297039</v>
      </c>
    </row>
    <row r="7997" spans="1:31" x14ac:dyDescent="0.25">
      <c r="A7997">
        <v>2360979</v>
      </c>
      <c r="B7997">
        <v>1</v>
      </c>
      <c r="C7997" t="s">
        <v>81</v>
      </c>
      <c r="D7997" t="s">
        <v>120</v>
      </c>
      <c r="E7997" t="s">
        <v>171</v>
      </c>
      <c r="F7997" t="s">
        <v>6722</v>
      </c>
      <c r="G7997" t="s">
        <v>168</v>
      </c>
      <c r="H7997" t="s">
        <v>135</v>
      </c>
      <c r="I7997" t="s">
        <v>136</v>
      </c>
      <c r="J7997" t="s">
        <v>137</v>
      </c>
      <c r="K7997" t="s">
        <v>138</v>
      </c>
      <c r="L7997" t="s">
        <v>22707</v>
      </c>
      <c r="M7997" t="s">
        <v>22708</v>
      </c>
      <c r="N7997">
        <v>0.77916666599999995</v>
      </c>
      <c r="O7997">
        <v>0</v>
      </c>
      <c r="P7997">
        <v>11</v>
      </c>
      <c r="Q7997">
        <v>8</v>
      </c>
      <c r="R7997">
        <v>27</v>
      </c>
      <c r="S7997">
        <v>1</v>
      </c>
      <c r="T7997">
        <v>0</v>
      </c>
      <c r="U7997">
        <v>0</v>
      </c>
      <c r="V7997">
        <v>0</v>
      </c>
      <c r="W7997">
        <v>0</v>
      </c>
      <c r="X7997">
        <v>2.6297232590419917</v>
      </c>
      <c r="Y7997">
        <v>16.074072219965419</v>
      </c>
      <c r="Z7997">
        <v>100.00126825565066</v>
      </c>
      <c r="AA7997">
        <v>1.8850261405792499</v>
      </c>
      <c r="AB7997">
        <v>0</v>
      </c>
      <c r="AC7997">
        <v>0</v>
      </c>
      <c r="AD7997">
        <v>0</v>
      </c>
      <c r="AE7997">
        <v>120.59008987523733</v>
      </c>
    </row>
    <row r="7998" spans="1:31" x14ac:dyDescent="0.25">
      <c r="A7998">
        <v>2360983</v>
      </c>
      <c r="B7998">
        <v>1</v>
      </c>
      <c r="C7998" t="s">
        <v>80</v>
      </c>
      <c r="D7998" t="s">
        <v>104</v>
      </c>
      <c r="E7998" t="s">
        <v>225</v>
      </c>
      <c r="F7998" t="s">
        <v>22709</v>
      </c>
      <c r="G7998" t="s">
        <v>2703</v>
      </c>
      <c r="H7998" t="s">
        <v>151</v>
      </c>
      <c r="I7998" t="s">
        <v>136</v>
      </c>
      <c r="J7998" t="s">
        <v>137</v>
      </c>
      <c r="K7998" t="s">
        <v>138</v>
      </c>
      <c r="L7998" t="s">
        <v>22710</v>
      </c>
      <c r="M7998" t="s">
        <v>22711</v>
      </c>
      <c r="N7998">
        <v>4.131388888</v>
      </c>
      <c r="O7998">
        <v>0</v>
      </c>
      <c r="P7998">
        <v>1</v>
      </c>
      <c r="Q7998">
        <v>0</v>
      </c>
      <c r="R7998">
        <v>3</v>
      </c>
      <c r="S7998">
        <v>0</v>
      </c>
      <c r="T7998">
        <v>3</v>
      </c>
      <c r="U7998">
        <v>0</v>
      </c>
      <c r="V7998">
        <v>0</v>
      </c>
      <c r="W7998">
        <v>0</v>
      </c>
      <c r="X7998">
        <v>0.59532066952145835</v>
      </c>
      <c r="Y7998">
        <v>0</v>
      </c>
      <c r="Z7998">
        <v>0.79273726497283337</v>
      </c>
      <c r="AA7998">
        <v>0</v>
      </c>
      <c r="AB7998">
        <v>7.9438740040080944</v>
      </c>
      <c r="AC7998">
        <v>0</v>
      </c>
      <c r="AD7998">
        <v>0</v>
      </c>
      <c r="AE7998">
        <v>9.331931938502386</v>
      </c>
    </row>
    <row r="7999" spans="1:31" x14ac:dyDescent="0.25">
      <c r="A7999">
        <v>2360988</v>
      </c>
      <c r="B7999">
        <v>1</v>
      </c>
      <c r="C7999" t="s">
        <v>80</v>
      </c>
      <c r="D7999" t="s">
        <v>84</v>
      </c>
      <c r="E7999" t="s">
        <v>154</v>
      </c>
      <c r="F7999" t="s">
        <v>14370</v>
      </c>
      <c r="G7999" t="s">
        <v>252</v>
      </c>
      <c r="H7999" t="s">
        <v>151</v>
      </c>
      <c r="I7999" t="s">
        <v>136</v>
      </c>
      <c r="J7999" t="s">
        <v>137</v>
      </c>
      <c r="K7999" t="s">
        <v>245</v>
      </c>
      <c r="L7999" t="s">
        <v>22712</v>
      </c>
      <c r="M7999" t="s">
        <v>22713</v>
      </c>
      <c r="N7999">
        <v>2.082777777</v>
      </c>
      <c r="O7999">
        <v>0</v>
      </c>
      <c r="P7999">
        <v>548</v>
      </c>
      <c r="Q7999">
        <v>0</v>
      </c>
      <c r="R7999">
        <v>0</v>
      </c>
      <c r="S7999">
        <v>0</v>
      </c>
      <c r="T7999">
        <v>67</v>
      </c>
      <c r="U7999">
        <v>0</v>
      </c>
      <c r="V7999">
        <v>0</v>
      </c>
      <c r="W7999">
        <v>0</v>
      </c>
      <c r="X7999">
        <v>415.88134927832039</v>
      </c>
      <c r="Y7999">
        <v>0</v>
      </c>
      <c r="Z7999">
        <v>0</v>
      </c>
      <c r="AA7999">
        <v>0</v>
      </c>
      <c r="AB7999">
        <v>223.39970443983435</v>
      </c>
      <c r="AC7999">
        <v>0</v>
      </c>
      <c r="AD7999">
        <v>0</v>
      </c>
      <c r="AE7999">
        <v>639.28105371815468</v>
      </c>
    </row>
    <row r="8000" spans="1:31" x14ac:dyDescent="0.25">
      <c r="A8000">
        <v>2360989</v>
      </c>
      <c r="B8000">
        <v>1</v>
      </c>
      <c r="C8000" t="s">
        <v>80</v>
      </c>
      <c r="D8000" t="s">
        <v>83</v>
      </c>
      <c r="E8000" t="s">
        <v>132</v>
      </c>
      <c r="F8000" t="s">
        <v>22714</v>
      </c>
      <c r="G8000" t="s">
        <v>1503</v>
      </c>
      <c r="H8000" t="s">
        <v>135</v>
      </c>
      <c r="I8000" t="s">
        <v>136</v>
      </c>
      <c r="J8000" t="s">
        <v>137</v>
      </c>
      <c r="K8000" t="s">
        <v>138</v>
      </c>
      <c r="L8000" t="s">
        <v>22715</v>
      </c>
      <c r="M8000" t="s">
        <v>22716</v>
      </c>
      <c r="N8000">
        <v>1.5147222220000001</v>
      </c>
      <c r="O8000">
        <v>0</v>
      </c>
      <c r="P8000">
        <v>133</v>
      </c>
      <c r="Q8000">
        <v>0</v>
      </c>
      <c r="R8000">
        <v>1</v>
      </c>
      <c r="S8000">
        <v>36</v>
      </c>
      <c r="T8000">
        <v>18</v>
      </c>
      <c r="U8000">
        <v>20</v>
      </c>
      <c r="V8000">
        <v>3</v>
      </c>
      <c r="W8000">
        <v>0</v>
      </c>
      <c r="X8000">
        <v>82.748088417632474</v>
      </c>
      <c r="Y8000">
        <v>0</v>
      </c>
      <c r="Z8000">
        <v>0.35993843995169666</v>
      </c>
      <c r="AA8000">
        <v>830.59074718897057</v>
      </c>
      <c r="AB8000">
        <v>69.855304148527509</v>
      </c>
      <c r="AC8000">
        <v>2245.1766300565259</v>
      </c>
      <c r="AD8000">
        <v>393.54751592072546</v>
      </c>
      <c r="AE8000">
        <v>3622.2782241723335</v>
      </c>
    </row>
    <row r="8001" spans="1:31" x14ac:dyDescent="0.25">
      <c r="A8001">
        <v>2360990</v>
      </c>
      <c r="B8001">
        <v>1</v>
      </c>
      <c r="C8001" t="s">
        <v>80</v>
      </c>
      <c r="D8001" t="s">
        <v>94</v>
      </c>
      <c r="E8001" t="s">
        <v>148</v>
      </c>
      <c r="F8001" t="s">
        <v>22717</v>
      </c>
      <c r="G8001" t="s">
        <v>160</v>
      </c>
      <c r="H8001" t="s">
        <v>151</v>
      </c>
      <c r="I8001" t="s">
        <v>136</v>
      </c>
      <c r="J8001" t="s">
        <v>137</v>
      </c>
      <c r="K8001" t="s">
        <v>138</v>
      </c>
      <c r="L8001" t="s">
        <v>22718</v>
      </c>
      <c r="M8001" t="s">
        <v>22719</v>
      </c>
      <c r="N8001">
        <v>8.1902777770000004</v>
      </c>
      <c r="O8001">
        <v>0</v>
      </c>
      <c r="P8001">
        <v>1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2.6241172984444448E-4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2.6241172984444448E-4</v>
      </c>
    </row>
    <row r="8002" spans="1:31" x14ac:dyDescent="0.25">
      <c r="A8002">
        <v>2360991</v>
      </c>
      <c r="B8002">
        <v>1</v>
      </c>
      <c r="C8002" t="s">
        <v>80</v>
      </c>
      <c r="D8002" t="s">
        <v>92</v>
      </c>
      <c r="E8002" t="s">
        <v>148</v>
      </c>
      <c r="F8002" t="s">
        <v>22720</v>
      </c>
      <c r="G8002" t="s">
        <v>160</v>
      </c>
      <c r="H8002" t="s">
        <v>151</v>
      </c>
      <c r="I8002" t="s">
        <v>136</v>
      </c>
      <c r="J8002" t="s">
        <v>137</v>
      </c>
      <c r="K8002" t="s">
        <v>138</v>
      </c>
      <c r="L8002" t="s">
        <v>22721</v>
      </c>
      <c r="M8002" t="s">
        <v>22722</v>
      </c>
      <c r="N8002">
        <v>1.6716666659999999</v>
      </c>
      <c r="O8002">
        <v>0</v>
      </c>
      <c r="P8002">
        <v>1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0.9633295828948425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0.9633295828948425</v>
      </c>
    </row>
    <row r="8003" spans="1:31" x14ac:dyDescent="0.25">
      <c r="A8003">
        <v>2360993</v>
      </c>
      <c r="B8003">
        <v>1</v>
      </c>
      <c r="C8003" t="s">
        <v>80</v>
      </c>
      <c r="D8003" t="s">
        <v>100</v>
      </c>
      <c r="E8003" t="s">
        <v>154</v>
      </c>
      <c r="F8003" t="s">
        <v>22723</v>
      </c>
      <c r="G8003" t="s">
        <v>2040</v>
      </c>
      <c r="H8003" t="s">
        <v>151</v>
      </c>
      <c r="I8003" t="s">
        <v>136</v>
      </c>
      <c r="J8003" t="s">
        <v>137</v>
      </c>
      <c r="K8003" t="s">
        <v>138</v>
      </c>
      <c r="L8003" t="s">
        <v>22724</v>
      </c>
      <c r="M8003" t="s">
        <v>22725</v>
      </c>
      <c r="N8003">
        <v>0.91555555499999997</v>
      </c>
      <c r="O8003">
        <v>0</v>
      </c>
      <c r="P8003">
        <v>61</v>
      </c>
      <c r="Q8003">
        <v>0</v>
      </c>
      <c r="R8003">
        <v>5</v>
      </c>
      <c r="S8003">
        <v>0</v>
      </c>
      <c r="T8003">
        <v>3</v>
      </c>
      <c r="U8003">
        <v>0</v>
      </c>
      <c r="V8003">
        <v>0</v>
      </c>
      <c r="W8003">
        <v>0</v>
      </c>
      <c r="X8003">
        <v>20.40161127517764</v>
      </c>
      <c r="Y8003">
        <v>0</v>
      </c>
      <c r="Z8003">
        <v>2.3723328578422755</v>
      </c>
      <c r="AA8003">
        <v>0</v>
      </c>
      <c r="AB8003">
        <v>4.9547862892764451E-2</v>
      </c>
      <c r="AC8003">
        <v>0</v>
      </c>
      <c r="AD8003">
        <v>0</v>
      </c>
      <c r="AE8003">
        <v>22.823491995912683</v>
      </c>
    </row>
    <row r="8004" spans="1:31" x14ac:dyDescent="0.25">
      <c r="A8004">
        <v>2360997</v>
      </c>
      <c r="B8004">
        <v>1</v>
      </c>
      <c r="C8004" t="s">
        <v>80</v>
      </c>
      <c r="D8004" t="s">
        <v>108</v>
      </c>
      <c r="E8004" t="s">
        <v>132</v>
      </c>
      <c r="F8004" t="s">
        <v>22726</v>
      </c>
      <c r="G8004" t="s">
        <v>244</v>
      </c>
      <c r="H8004" t="s">
        <v>135</v>
      </c>
      <c r="I8004" t="s">
        <v>136</v>
      </c>
      <c r="J8004" t="s">
        <v>137</v>
      </c>
      <c r="K8004" t="s">
        <v>245</v>
      </c>
      <c r="L8004" t="s">
        <v>22727</v>
      </c>
      <c r="M8004" t="s">
        <v>22728</v>
      </c>
      <c r="N8004">
        <v>2.8644444440000001</v>
      </c>
      <c r="O8004">
        <v>0</v>
      </c>
      <c r="P8004">
        <v>20</v>
      </c>
      <c r="Q8004">
        <v>0</v>
      </c>
      <c r="R8004">
        <v>3</v>
      </c>
      <c r="S8004">
        <v>0</v>
      </c>
      <c r="T8004">
        <v>4</v>
      </c>
      <c r="U8004">
        <v>0</v>
      </c>
      <c r="V8004">
        <v>0</v>
      </c>
      <c r="W8004">
        <v>0</v>
      </c>
      <c r="X8004">
        <v>14.705589753755314</v>
      </c>
      <c r="Y8004">
        <v>0</v>
      </c>
      <c r="Z8004">
        <v>9.5429705348343727</v>
      </c>
      <c r="AA8004">
        <v>0</v>
      </c>
      <c r="AB8004">
        <v>27.617481259042151</v>
      </c>
      <c r="AC8004">
        <v>0</v>
      </c>
      <c r="AD8004">
        <v>0</v>
      </c>
      <c r="AE8004">
        <v>51.866041547631838</v>
      </c>
    </row>
    <row r="8005" spans="1:31" x14ac:dyDescent="0.25">
      <c r="A8005">
        <v>2361002</v>
      </c>
      <c r="B8005">
        <v>1</v>
      </c>
      <c r="C8005" t="s">
        <v>80</v>
      </c>
      <c r="D8005" t="s">
        <v>105</v>
      </c>
      <c r="E8005" t="s">
        <v>148</v>
      </c>
      <c r="F8005" t="s">
        <v>22729</v>
      </c>
      <c r="G8005" t="s">
        <v>240</v>
      </c>
      <c r="H8005" t="s">
        <v>151</v>
      </c>
      <c r="I8005" t="s">
        <v>136</v>
      </c>
      <c r="J8005" t="s">
        <v>137</v>
      </c>
      <c r="K8005" t="s">
        <v>138</v>
      </c>
      <c r="L8005" t="s">
        <v>22730</v>
      </c>
      <c r="M8005" t="s">
        <v>22731</v>
      </c>
      <c r="N8005">
        <v>8.9658333330000008</v>
      </c>
      <c r="O8005">
        <v>0</v>
      </c>
      <c r="P8005">
        <v>1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2.9491778828445088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2.9491778828445088</v>
      </c>
    </row>
    <row r="8006" spans="1:31" x14ac:dyDescent="0.25">
      <c r="A8006">
        <v>2361003</v>
      </c>
      <c r="B8006">
        <v>1</v>
      </c>
      <c r="C8006" t="s">
        <v>80</v>
      </c>
      <c r="D8006" t="s">
        <v>82</v>
      </c>
      <c r="E8006" t="s">
        <v>132</v>
      </c>
      <c r="F8006" t="s">
        <v>22732</v>
      </c>
      <c r="G8006" t="s">
        <v>168</v>
      </c>
      <c r="H8006" t="s">
        <v>135</v>
      </c>
      <c r="I8006" t="s">
        <v>136</v>
      </c>
      <c r="J8006" t="s">
        <v>137</v>
      </c>
      <c r="K8006" t="s">
        <v>138</v>
      </c>
      <c r="L8006" t="s">
        <v>22733</v>
      </c>
      <c r="M8006" t="s">
        <v>22734</v>
      </c>
      <c r="N8006">
        <v>0.77472222199999996</v>
      </c>
      <c r="O8006">
        <v>0</v>
      </c>
      <c r="P8006">
        <v>3406</v>
      </c>
      <c r="Q8006">
        <v>0</v>
      </c>
      <c r="R8006">
        <v>0</v>
      </c>
      <c r="S8006">
        <v>0</v>
      </c>
      <c r="T8006">
        <v>146</v>
      </c>
      <c r="U8006">
        <v>0</v>
      </c>
      <c r="V8006">
        <v>0</v>
      </c>
      <c r="W8006">
        <v>0</v>
      </c>
      <c r="X8006">
        <v>742.40905774110149</v>
      </c>
      <c r="Y8006">
        <v>0</v>
      </c>
      <c r="Z8006">
        <v>0</v>
      </c>
      <c r="AA8006">
        <v>0</v>
      </c>
      <c r="AB8006">
        <v>119.01801856999742</v>
      </c>
      <c r="AC8006">
        <v>0</v>
      </c>
      <c r="AD8006">
        <v>0</v>
      </c>
      <c r="AE8006">
        <v>861.42707631109897</v>
      </c>
    </row>
    <row r="8007" spans="1:31" x14ac:dyDescent="0.25">
      <c r="A8007">
        <v>2361004</v>
      </c>
      <c r="B8007">
        <v>1</v>
      </c>
      <c r="C8007" t="s">
        <v>80</v>
      </c>
      <c r="D8007" t="s">
        <v>107</v>
      </c>
      <c r="E8007" t="s">
        <v>171</v>
      </c>
      <c r="F8007" t="s">
        <v>1076</v>
      </c>
      <c r="G8007" t="s">
        <v>168</v>
      </c>
      <c r="H8007" t="s">
        <v>135</v>
      </c>
      <c r="I8007" t="s">
        <v>136</v>
      </c>
      <c r="J8007" t="s">
        <v>137</v>
      </c>
      <c r="K8007" t="s">
        <v>138</v>
      </c>
      <c r="L8007" t="s">
        <v>22735</v>
      </c>
      <c r="M8007" t="s">
        <v>22736</v>
      </c>
      <c r="N8007">
        <v>0.93555555499999998</v>
      </c>
      <c r="O8007">
        <v>1</v>
      </c>
      <c r="P8007">
        <v>1190</v>
      </c>
      <c r="Q8007">
        <v>1</v>
      </c>
      <c r="R8007">
        <v>0</v>
      </c>
      <c r="S8007">
        <v>2</v>
      </c>
      <c r="T8007">
        <v>52</v>
      </c>
      <c r="U8007">
        <v>0</v>
      </c>
      <c r="V8007">
        <v>3</v>
      </c>
      <c r="W8007">
        <v>48.118848424661124</v>
      </c>
      <c r="X8007">
        <v>436.85324194846845</v>
      </c>
      <c r="Y8007">
        <v>0.64870659736379999</v>
      </c>
      <c r="Z8007">
        <v>0</v>
      </c>
      <c r="AA8007">
        <v>13.042242627652005</v>
      </c>
      <c r="AB8007">
        <v>115.98339269412625</v>
      </c>
      <c r="AC8007">
        <v>0</v>
      </c>
      <c r="AD8007">
        <v>22.476348633353943</v>
      </c>
      <c r="AE8007">
        <v>637.12278092562553</v>
      </c>
    </row>
    <row r="8008" spans="1:31" x14ac:dyDescent="0.25">
      <c r="A8008">
        <v>2361005</v>
      </c>
      <c r="B8008">
        <v>1</v>
      </c>
      <c r="C8008" t="s">
        <v>80</v>
      </c>
      <c r="D8008" t="s">
        <v>93</v>
      </c>
      <c r="E8008" t="s">
        <v>225</v>
      </c>
      <c r="F8008" t="s">
        <v>22737</v>
      </c>
      <c r="G8008" t="s">
        <v>219</v>
      </c>
      <c r="H8008" t="s">
        <v>151</v>
      </c>
      <c r="I8008" t="s">
        <v>136</v>
      </c>
      <c r="J8008" t="s">
        <v>137</v>
      </c>
      <c r="K8008" t="s">
        <v>138</v>
      </c>
      <c r="L8008" t="s">
        <v>22738</v>
      </c>
      <c r="M8008" t="s">
        <v>22739</v>
      </c>
      <c r="N8008">
        <v>1.7763888880000001</v>
      </c>
      <c r="O8008">
        <v>0</v>
      </c>
      <c r="P8008">
        <v>0</v>
      </c>
      <c r="Q8008">
        <v>0</v>
      </c>
      <c r="R8008">
        <v>2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2.8988996093813637</v>
      </c>
      <c r="AA8008">
        <v>0</v>
      </c>
      <c r="AB8008">
        <v>0</v>
      </c>
      <c r="AC8008">
        <v>0</v>
      </c>
      <c r="AD8008">
        <v>0</v>
      </c>
      <c r="AE8008">
        <v>2.8988996093813637</v>
      </c>
    </row>
    <row r="8009" spans="1:31" x14ac:dyDescent="0.25">
      <c r="A8009">
        <v>2361006</v>
      </c>
      <c r="B8009">
        <v>1</v>
      </c>
      <c r="C8009" t="s">
        <v>80</v>
      </c>
      <c r="D8009" t="s">
        <v>96</v>
      </c>
      <c r="E8009" t="s">
        <v>148</v>
      </c>
      <c r="F8009" t="s">
        <v>22740</v>
      </c>
      <c r="G8009" t="s">
        <v>160</v>
      </c>
      <c r="H8009" t="s">
        <v>151</v>
      </c>
      <c r="I8009" t="s">
        <v>136</v>
      </c>
      <c r="J8009" t="s">
        <v>137</v>
      </c>
      <c r="K8009" t="s">
        <v>138</v>
      </c>
      <c r="L8009" t="s">
        <v>22741</v>
      </c>
      <c r="M8009" t="s">
        <v>22742</v>
      </c>
      <c r="N8009">
        <v>5.1355555549999998</v>
      </c>
      <c r="O8009">
        <v>0</v>
      </c>
      <c r="P8009">
        <v>0</v>
      </c>
      <c r="Q8009">
        <v>0</v>
      </c>
      <c r="R8009">
        <v>1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1.215881127171802</v>
      </c>
      <c r="AA8009">
        <v>0</v>
      </c>
      <c r="AB8009">
        <v>0</v>
      </c>
      <c r="AC8009">
        <v>0</v>
      </c>
      <c r="AD8009">
        <v>0</v>
      </c>
      <c r="AE8009">
        <v>1.215881127171802</v>
      </c>
    </row>
    <row r="8010" spans="1:31" x14ac:dyDescent="0.25">
      <c r="A8010">
        <v>2361010</v>
      </c>
      <c r="B8010">
        <v>1</v>
      </c>
      <c r="C8010" t="s">
        <v>80</v>
      </c>
      <c r="D8010" t="s">
        <v>93</v>
      </c>
      <c r="E8010" t="s">
        <v>148</v>
      </c>
      <c r="F8010" t="s">
        <v>22743</v>
      </c>
      <c r="G8010" t="s">
        <v>160</v>
      </c>
      <c r="H8010" t="s">
        <v>151</v>
      </c>
      <c r="I8010" t="s">
        <v>136</v>
      </c>
      <c r="J8010" t="s">
        <v>137</v>
      </c>
      <c r="K8010" t="s">
        <v>138</v>
      </c>
      <c r="L8010" t="s">
        <v>22744</v>
      </c>
      <c r="M8010" t="s">
        <v>22745</v>
      </c>
      <c r="N8010">
        <v>3.4558333330000002</v>
      </c>
      <c r="O8010">
        <v>0</v>
      </c>
      <c r="P8010">
        <v>1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0.92241275109111398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0.92241275109111398</v>
      </c>
    </row>
    <row r="8011" spans="1:31" x14ac:dyDescent="0.25">
      <c r="A8011">
        <v>2361015</v>
      </c>
      <c r="B8011">
        <v>1</v>
      </c>
      <c r="C8011" t="s">
        <v>81</v>
      </c>
      <c r="D8011" t="s">
        <v>120</v>
      </c>
      <c r="E8011" t="s">
        <v>148</v>
      </c>
      <c r="F8011" t="s">
        <v>22746</v>
      </c>
      <c r="G8011" t="s">
        <v>160</v>
      </c>
      <c r="H8011" t="s">
        <v>151</v>
      </c>
      <c r="I8011" t="s">
        <v>136</v>
      </c>
      <c r="J8011" t="s">
        <v>137</v>
      </c>
      <c r="K8011" t="s">
        <v>138</v>
      </c>
      <c r="L8011" t="s">
        <v>22747</v>
      </c>
      <c r="M8011" t="s">
        <v>22748</v>
      </c>
      <c r="N8011">
        <v>0.68</v>
      </c>
      <c r="O8011">
        <v>0</v>
      </c>
      <c r="P8011">
        <v>2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0.26265195100512001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0.26265195100512001</v>
      </c>
    </row>
    <row r="8012" spans="1:31" x14ac:dyDescent="0.25">
      <c r="A8012">
        <v>2361021</v>
      </c>
      <c r="B8012">
        <v>1</v>
      </c>
      <c r="C8012" t="s">
        <v>81</v>
      </c>
      <c r="D8012" t="s">
        <v>122</v>
      </c>
      <c r="E8012" t="s">
        <v>225</v>
      </c>
      <c r="F8012" t="s">
        <v>22749</v>
      </c>
      <c r="G8012" t="s">
        <v>227</v>
      </c>
      <c r="H8012" t="s">
        <v>151</v>
      </c>
      <c r="I8012" t="s">
        <v>136</v>
      </c>
      <c r="J8012" t="s">
        <v>137</v>
      </c>
      <c r="K8012" t="s">
        <v>138</v>
      </c>
      <c r="L8012" t="s">
        <v>22750</v>
      </c>
      <c r="M8012" t="s">
        <v>22751</v>
      </c>
      <c r="N8012">
        <v>1.5494444439999999</v>
      </c>
      <c r="O8012">
        <v>0</v>
      </c>
      <c r="P8012">
        <v>27</v>
      </c>
      <c r="Q8012">
        <v>0</v>
      </c>
      <c r="R8012">
        <v>0</v>
      </c>
      <c r="S8012">
        <v>0</v>
      </c>
      <c r="T8012">
        <v>2</v>
      </c>
      <c r="U8012">
        <v>0</v>
      </c>
      <c r="V8012">
        <v>0</v>
      </c>
      <c r="W8012">
        <v>0</v>
      </c>
      <c r="X8012">
        <v>10.70217707540267</v>
      </c>
      <c r="Y8012">
        <v>0</v>
      </c>
      <c r="Z8012">
        <v>0</v>
      </c>
      <c r="AA8012">
        <v>0</v>
      </c>
      <c r="AB8012">
        <v>2.3356238507656752</v>
      </c>
      <c r="AC8012">
        <v>0</v>
      </c>
      <c r="AD8012">
        <v>0</v>
      </c>
      <c r="AE8012">
        <v>13.037800926168345</v>
      </c>
    </row>
    <row r="8013" spans="1:31" x14ac:dyDescent="0.25">
      <c r="A8013">
        <v>2361023</v>
      </c>
      <c r="B8013">
        <v>1</v>
      </c>
      <c r="C8013" t="s">
        <v>80</v>
      </c>
      <c r="D8013" t="s">
        <v>93</v>
      </c>
      <c r="E8013" t="s">
        <v>225</v>
      </c>
      <c r="F8013" t="s">
        <v>22752</v>
      </c>
      <c r="G8013" t="s">
        <v>744</v>
      </c>
      <c r="H8013" t="s">
        <v>151</v>
      </c>
      <c r="I8013" t="s">
        <v>136</v>
      </c>
      <c r="J8013" t="s">
        <v>137</v>
      </c>
      <c r="K8013" t="s">
        <v>138</v>
      </c>
      <c r="L8013" t="s">
        <v>22753</v>
      </c>
      <c r="M8013" t="s">
        <v>22754</v>
      </c>
      <c r="N8013">
        <v>5.7147222219999998</v>
      </c>
      <c r="O8013">
        <v>0</v>
      </c>
      <c r="P8013">
        <v>3</v>
      </c>
      <c r="Q8013">
        <v>0</v>
      </c>
      <c r="R8013">
        <v>2</v>
      </c>
      <c r="S8013">
        <v>0</v>
      </c>
      <c r="T8013">
        <v>1</v>
      </c>
      <c r="U8013">
        <v>0</v>
      </c>
      <c r="V8013">
        <v>0</v>
      </c>
      <c r="W8013">
        <v>0</v>
      </c>
      <c r="X8013">
        <v>4.3225341869322511</v>
      </c>
      <c r="Y8013">
        <v>0</v>
      </c>
      <c r="Z8013">
        <v>0</v>
      </c>
      <c r="AA8013">
        <v>0</v>
      </c>
      <c r="AB8013">
        <v>0.9923986388247783</v>
      </c>
      <c r="AC8013">
        <v>0</v>
      </c>
      <c r="AD8013">
        <v>0</v>
      </c>
      <c r="AE8013">
        <v>5.3149328257570296</v>
      </c>
    </row>
    <row r="8014" spans="1:31" x14ac:dyDescent="0.25">
      <c r="A8014">
        <v>2361028</v>
      </c>
      <c r="B8014">
        <v>1</v>
      </c>
      <c r="C8014" t="s">
        <v>81</v>
      </c>
      <c r="D8014" t="s">
        <v>112</v>
      </c>
      <c r="E8014" t="s">
        <v>148</v>
      </c>
      <c r="F8014" t="s">
        <v>22755</v>
      </c>
      <c r="G8014" t="s">
        <v>160</v>
      </c>
      <c r="H8014" t="s">
        <v>151</v>
      </c>
      <c r="I8014" t="s">
        <v>136</v>
      </c>
      <c r="J8014" t="s">
        <v>137</v>
      </c>
      <c r="K8014" t="s">
        <v>138</v>
      </c>
      <c r="L8014" t="s">
        <v>22756</v>
      </c>
      <c r="M8014" t="s">
        <v>22757</v>
      </c>
      <c r="N8014">
        <v>2.5236111110000001</v>
      </c>
      <c r="O8014">
        <v>0</v>
      </c>
      <c r="P8014">
        <v>1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0.8483338600137057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0.8483338600137057</v>
      </c>
    </row>
    <row r="8015" spans="1:31" x14ac:dyDescent="0.25">
      <c r="A8015">
        <v>2361029</v>
      </c>
      <c r="B8015">
        <v>1</v>
      </c>
      <c r="C8015" t="s">
        <v>81</v>
      </c>
      <c r="D8015" t="s">
        <v>121</v>
      </c>
      <c r="E8015" t="s">
        <v>171</v>
      </c>
      <c r="F8015" t="s">
        <v>3797</v>
      </c>
      <c r="G8015" t="s">
        <v>168</v>
      </c>
      <c r="H8015" t="s">
        <v>135</v>
      </c>
      <c r="I8015" t="s">
        <v>136</v>
      </c>
      <c r="J8015" t="s">
        <v>137</v>
      </c>
      <c r="K8015" t="s">
        <v>138</v>
      </c>
      <c r="L8015" t="s">
        <v>22758</v>
      </c>
      <c r="M8015" t="s">
        <v>22759</v>
      </c>
      <c r="N8015">
        <v>2.6916666660000002</v>
      </c>
      <c r="O8015">
        <v>0</v>
      </c>
      <c r="P8015">
        <v>509</v>
      </c>
      <c r="Q8015">
        <v>0</v>
      </c>
      <c r="R8015">
        <v>0</v>
      </c>
      <c r="S8015">
        <v>2</v>
      </c>
      <c r="T8015">
        <v>32</v>
      </c>
      <c r="U8015">
        <v>0</v>
      </c>
      <c r="V8015">
        <v>0</v>
      </c>
      <c r="W8015">
        <v>0</v>
      </c>
      <c r="X8015">
        <v>169.67139560105409</v>
      </c>
      <c r="Y8015">
        <v>0</v>
      </c>
      <c r="Z8015">
        <v>0</v>
      </c>
      <c r="AA8015">
        <v>8.409341973088333</v>
      </c>
      <c r="AB8015">
        <v>27.08768131669996</v>
      </c>
      <c r="AC8015">
        <v>0</v>
      </c>
      <c r="AD8015">
        <v>0</v>
      </c>
      <c r="AE8015">
        <v>205.16841889084239</v>
      </c>
    </row>
    <row r="8016" spans="1:31" x14ac:dyDescent="0.25">
      <c r="A8016">
        <v>2361030</v>
      </c>
      <c r="B8016">
        <v>1</v>
      </c>
      <c r="C8016" t="s">
        <v>80</v>
      </c>
      <c r="D8016" t="s">
        <v>103</v>
      </c>
      <c r="E8016" t="s">
        <v>154</v>
      </c>
      <c r="F8016" t="s">
        <v>22760</v>
      </c>
      <c r="G8016" t="s">
        <v>299</v>
      </c>
      <c r="H8016" t="s">
        <v>151</v>
      </c>
      <c r="I8016" t="s">
        <v>136</v>
      </c>
      <c r="J8016" t="s">
        <v>137</v>
      </c>
      <c r="K8016" t="s">
        <v>138</v>
      </c>
      <c r="L8016" t="s">
        <v>22761</v>
      </c>
      <c r="M8016" t="s">
        <v>22762</v>
      </c>
      <c r="N8016">
        <v>2.0491666660000001</v>
      </c>
      <c r="O8016">
        <v>0</v>
      </c>
      <c r="P8016">
        <v>224</v>
      </c>
      <c r="Q8016">
        <v>0</v>
      </c>
      <c r="R8016">
        <v>7</v>
      </c>
      <c r="S8016">
        <v>0</v>
      </c>
      <c r="T8016">
        <v>37</v>
      </c>
      <c r="U8016">
        <v>0</v>
      </c>
      <c r="V8016">
        <v>0</v>
      </c>
      <c r="W8016">
        <v>0</v>
      </c>
      <c r="X8016">
        <v>162.27986560346773</v>
      </c>
      <c r="Y8016">
        <v>0</v>
      </c>
      <c r="Z8016">
        <v>15.73859455508715</v>
      </c>
      <c r="AA8016">
        <v>0</v>
      </c>
      <c r="AB8016">
        <v>96.402953604356554</v>
      </c>
      <c r="AC8016">
        <v>0</v>
      </c>
      <c r="AD8016">
        <v>0</v>
      </c>
      <c r="AE8016">
        <v>274.42141376291147</v>
      </c>
    </row>
    <row r="8017" spans="1:31" x14ac:dyDescent="0.25">
      <c r="A8017">
        <v>2361037</v>
      </c>
      <c r="B8017">
        <v>1</v>
      </c>
      <c r="C8017" t="s">
        <v>80</v>
      </c>
      <c r="D8017" t="s">
        <v>94</v>
      </c>
      <c r="E8017" t="s">
        <v>225</v>
      </c>
      <c r="F8017" t="s">
        <v>22763</v>
      </c>
      <c r="G8017" t="s">
        <v>156</v>
      </c>
      <c r="H8017" t="s">
        <v>151</v>
      </c>
      <c r="I8017" t="s">
        <v>136</v>
      </c>
      <c r="J8017" t="s">
        <v>137</v>
      </c>
      <c r="K8017" t="s">
        <v>138</v>
      </c>
      <c r="L8017" t="s">
        <v>22764</v>
      </c>
      <c r="M8017" t="s">
        <v>22765</v>
      </c>
      <c r="N8017">
        <v>0.959166666</v>
      </c>
      <c r="O8017">
        <v>0</v>
      </c>
      <c r="P8017">
        <v>107</v>
      </c>
      <c r="Q8017">
        <v>0</v>
      </c>
      <c r="R8017">
        <v>0</v>
      </c>
      <c r="S8017">
        <v>0</v>
      </c>
      <c r="T8017">
        <v>3</v>
      </c>
      <c r="U8017">
        <v>0</v>
      </c>
      <c r="V8017">
        <v>0</v>
      </c>
      <c r="W8017">
        <v>0</v>
      </c>
      <c r="X8017">
        <v>33.273135683573379</v>
      </c>
      <c r="Y8017">
        <v>0</v>
      </c>
      <c r="Z8017">
        <v>0</v>
      </c>
      <c r="AA8017">
        <v>0</v>
      </c>
      <c r="AB8017">
        <v>4.1761223700807228</v>
      </c>
      <c r="AC8017">
        <v>0</v>
      </c>
      <c r="AD8017">
        <v>0</v>
      </c>
      <c r="AE8017">
        <v>37.449258053654106</v>
      </c>
    </row>
    <row r="8018" spans="1:31" x14ac:dyDescent="0.25">
      <c r="A8018">
        <v>2361038</v>
      </c>
      <c r="B8018">
        <v>1</v>
      </c>
      <c r="C8018" t="s">
        <v>81</v>
      </c>
      <c r="D8018" t="s">
        <v>116</v>
      </c>
      <c r="E8018" t="s">
        <v>148</v>
      </c>
      <c r="F8018" t="s">
        <v>22766</v>
      </c>
      <c r="G8018" t="s">
        <v>160</v>
      </c>
      <c r="H8018" t="s">
        <v>151</v>
      </c>
      <c r="I8018" t="s">
        <v>136</v>
      </c>
      <c r="J8018" t="s">
        <v>137</v>
      </c>
      <c r="K8018" t="s">
        <v>138</v>
      </c>
      <c r="L8018" t="s">
        <v>22767</v>
      </c>
      <c r="M8018" t="s">
        <v>22768</v>
      </c>
      <c r="N8018">
        <v>0.87416666600000004</v>
      </c>
      <c r="O8018">
        <v>0</v>
      </c>
      <c r="P8018">
        <v>1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0.66718719507889002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0.66718719507889002</v>
      </c>
    </row>
    <row r="8019" spans="1:31" x14ac:dyDescent="0.25">
      <c r="A8019">
        <v>2361040</v>
      </c>
      <c r="B8019">
        <v>1</v>
      </c>
      <c r="C8019" t="s">
        <v>80</v>
      </c>
      <c r="D8019" t="s">
        <v>82</v>
      </c>
      <c r="E8019" t="s">
        <v>148</v>
      </c>
      <c r="F8019" t="s">
        <v>22769</v>
      </c>
      <c r="G8019" t="s">
        <v>160</v>
      </c>
      <c r="H8019" t="s">
        <v>151</v>
      </c>
      <c r="I8019" t="s">
        <v>136</v>
      </c>
      <c r="J8019" t="s">
        <v>137</v>
      </c>
      <c r="K8019" t="s">
        <v>138</v>
      </c>
      <c r="L8019" t="s">
        <v>22770</v>
      </c>
      <c r="M8019" t="s">
        <v>22771</v>
      </c>
      <c r="N8019">
        <v>1.0780555549999999</v>
      </c>
      <c r="O8019">
        <v>0</v>
      </c>
      <c r="P8019">
        <v>2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2.7330254251875545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2.7330254251875545</v>
      </c>
    </row>
    <row r="8020" spans="1:31" x14ac:dyDescent="0.25">
      <c r="A8020">
        <v>2361041</v>
      </c>
      <c r="B8020">
        <v>1</v>
      </c>
      <c r="C8020" t="s">
        <v>80</v>
      </c>
      <c r="D8020" t="s">
        <v>108</v>
      </c>
      <c r="E8020" t="s">
        <v>132</v>
      </c>
      <c r="F8020" t="s">
        <v>22772</v>
      </c>
      <c r="G8020" t="s">
        <v>244</v>
      </c>
      <c r="H8020" t="s">
        <v>135</v>
      </c>
      <c r="I8020" t="s">
        <v>136</v>
      </c>
      <c r="J8020" t="s">
        <v>137</v>
      </c>
      <c r="K8020" t="s">
        <v>245</v>
      </c>
      <c r="L8020" t="s">
        <v>22773</v>
      </c>
      <c r="M8020" t="s">
        <v>22774</v>
      </c>
      <c r="N8020">
        <v>1.9416666659999999</v>
      </c>
      <c r="O8020">
        <v>0</v>
      </c>
      <c r="P8020">
        <v>26</v>
      </c>
      <c r="Q8020">
        <v>0</v>
      </c>
      <c r="R8020">
        <v>5</v>
      </c>
      <c r="S8020">
        <v>0</v>
      </c>
      <c r="T8020">
        <v>6</v>
      </c>
      <c r="U8020">
        <v>0</v>
      </c>
      <c r="V8020">
        <v>0</v>
      </c>
      <c r="W8020">
        <v>0</v>
      </c>
      <c r="X8020">
        <v>14.22885612902852</v>
      </c>
      <c r="Y8020">
        <v>0</v>
      </c>
      <c r="Z8020">
        <v>12.590780157947881</v>
      </c>
      <c r="AA8020">
        <v>0</v>
      </c>
      <c r="AB8020">
        <v>18.209743553437345</v>
      </c>
      <c r="AC8020">
        <v>0</v>
      </c>
      <c r="AD8020">
        <v>0</v>
      </c>
      <c r="AE8020">
        <v>45.029379840413746</v>
      </c>
    </row>
    <row r="8021" spans="1:31" x14ac:dyDescent="0.25">
      <c r="A8021">
        <v>2361042</v>
      </c>
      <c r="B8021">
        <v>1</v>
      </c>
      <c r="C8021" t="s">
        <v>81</v>
      </c>
      <c r="D8021" t="s">
        <v>127</v>
      </c>
      <c r="E8021" t="s">
        <v>148</v>
      </c>
      <c r="F8021" t="s">
        <v>22775</v>
      </c>
      <c r="G8021" t="s">
        <v>156</v>
      </c>
      <c r="H8021" t="s">
        <v>151</v>
      </c>
      <c r="I8021" t="s">
        <v>136</v>
      </c>
      <c r="J8021" t="s">
        <v>137</v>
      </c>
      <c r="K8021" t="s">
        <v>138</v>
      </c>
      <c r="L8021" t="s">
        <v>22776</v>
      </c>
      <c r="M8021" t="s">
        <v>22777</v>
      </c>
      <c r="N8021">
        <v>2.1180555550000002</v>
      </c>
      <c r="O8021">
        <v>0</v>
      </c>
      <c r="P8021">
        <v>6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3.1569211332055915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3.1569211332055915</v>
      </c>
    </row>
    <row r="8022" spans="1:31" x14ac:dyDescent="0.25">
      <c r="A8022">
        <v>2361043</v>
      </c>
      <c r="B8022">
        <v>1</v>
      </c>
      <c r="C8022" t="s">
        <v>81</v>
      </c>
      <c r="D8022" t="s">
        <v>113</v>
      </c>
      <c r="E8022" t="s">
        <v>148</v>
      </c>
      <c r="F8022" t="s">
        <v>22778</v>
      </c>
      <c r="G8022" t="s">
        <v>160</v>
      </c>
      <c r="H8022" t="s">
        <v>151</v>
      </c>
      <c r="I8022" t="s">
        <v>136</v>
      </c>
      <c r="J8022" t="s">
        <v>137</v>
      </c>
      <c r="K8022" t="s">
        <v>138</v>
      </c>
      <c r="L8022" t="s">
        <v>22779</v>
      </c>
      <c r="M8022" t="s">
        <v>22780</v>
      </c>
      <c r="N8022">
        <v>3.019722222</v>
      </c>
      <c r="O8022">
        <v>0</v>
      </c>
      <c r="P8022">
        <v>2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1.9930940067977676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1.9930940067977676</v>
      </c>
    </row>
    <row r="8023" spans="1:31" x14ac:dyDescent="0.25">
      <c r="A8023">
        <v>2361046</v>
      </c>
      <c r="B8023">
        <v>1</v>
      </c>
      <c r="C8023" t="s">
        <v>80</v>
      </c>
      <c r="D8023" t="s">
        <v>111</v>
      </c>
      <c r="E8023" t="s">
        <v>148</v>
      </c>
      <c r="F8023" t="s">
        <v>22781</v>
      </c>
      <c r="G8023" t="s">
        <v>160</v>
      </c>
      <c r="H8023" t="s">
        <v>151</v>
      </c>
      <c r="I8023" t="s">
        <v>136</v>
      </c>
      <c r="J8023" t="s">
        <v>137</v>
      </c>
      <c r="K8023" t="s">
        <v>138</v>
      </c>
      <c r="L8023" t="s">
        <v>22782</v>
      </c>
      <c r="M8023" t="s">
        <v>22783</v>
      </c>
      <c r="N8023">
        <v>0.74027777699999997</v>
      </c>
      <c r="O8023">
        <v>0</v>
      </c>
      <c r="P8023">
        <v>2</v>
      </c>
      <c r="Q8023">
        <v>0</v>
      </c>
      <c r="R8023">
        <v>1</v>
      </c>
      <c r="S8023">
        <v>0</v>
      </c>
      <c r="T8023">
        <v>1</v>
      </c>
      <c r="U8023">
        <v>0</v>
      </c>
      <c r="V8023">
        <v>0</v>
      </c>
      <c r="W8023">
        <v>0</v>
      </c>
      <c r="X8023">
        <v>0.73369594830700668</v>
      </c>
      <c r="Y8023">
        <v>0</v>
      </c>
      <c r="Z8023">
        <v>0.3901478062468195</v>
      </c>
      <c r="AA8023">
        <v>0</v>
      </c>
      <c r="AB8023">
        <v>1.0517365255277777</v>
      </c>
      <c r="AC8023">
        <v>0</v>
      </c>
      <c r="AD8023">
        <v>0</v>
      </c>
      <c r="AE8023">
        <v>2.1755802800816042</v>
      </c>
    </row>
    <row r="8024" spans="1:31" x14ac:dyDescent="0.25">
      <c r="A8024">
        <v>2361047</v>
      </c>
      <c r="B8024">
        <v>1</v>
      </c>
      <c r="C8024" t="s">
        <v>80</v>
      </c>
      <c r="D8024" t="s">
        <v>95</v>
      </c>
      <c r="E8024" t="s">
        <v>225</v>
      </c>
      <c r="F8024" t="s">
        <v>22784</v>
      </c>
      <c r="G8024" t="s">
        <v>156</v>
      </c>
      <c r="H8024" t="s">
        <v>151</v>
      </c>
      <c r="I8024" t="s">
        <v>136</v>
      </c>
      <c r="J8024" t="s">
        <v>137</v>
      </c>
      <c r="K8024" t="s">
        <v>138</v>
      </c>
      <c r="L8024" t="s">
        <v>22785</v>
      </c>
      <c r="M8024" t="s">
        <v>22786</v>
      </c>
      <c r="N8024">
        <v>1.234444444</v>
      </c>
      <c r="O8024">
        <v>0</v>
      </c>
      <c r="P8024">
        <v>178</v>
      </c>
      <c r="Q8024">
        <v>0</v>
      </c>
      <c r="R8024">
        <v>0</v>
      </c>
      <c r="S8024">
        <v>0</v>
      </c>
      <c r="T8024">
        <v>6</v>
      </c>
      <c r="U8024">
        <v>0</v>
      </c>
      <c r="V8024">
        <v>0</v>
      </c>
      <c r="W8024">
        <v>0</v>
      </c>
      <c r="X8024">
        <v>74.204394768237094</v>
      </c>
      <c r="Y8024">
        <v>0</v>
      </c>
      <c r="Z8024">
        <v>0</v>
      </c>
      <c r="AA8024">
        <v>0</v>
      </c>
      <c r="AB8024">
        <v>15.292282304460558</v>
      </c>
      <c r="AC8024">
        <v>0</v>
      </c>
      <c r="AD8024">
        <v>0</v>
      </c>
      <c r="AE8024">
        <v>89.496677072697651</v>
      </c>
    </row>
    <row r="8025" spans="1:31" x14ac:dyDescent="0.25">
      <c r="A8025">
        <v>2361049</v>
      </c>
      <c r="B8025">
        <v>1</v>
      </c>
      <c r="C8025" t="s">
        <v>81</v>
      </c>
      <c r="D8025" t="s">
        <v>120</v>
      </c>
      <c r="E8025" t="s">
        <v>166</v>
      </c>
      <c r="F8025" t="s">
        <v>11267</v>
      </c>
      <c r="G8025" t="s">
        <v>168</v>
      </c>
      <c r="H8025" t="s">
        <v>135</v>
      </c>
      <c r="I8025" t="s">
        <v>136</v>
      </c>
      <c r="J8025" t="s">
        <v>137</v>
      </c>
      <c r="K8025" t="s">
        <v>138</v>
      </c>
      <c r="L8025" t="s">
        <v>22787</v>
      </c>
      <c r="M8025" t="s">
        <v>22788</v>
      </c>
      <c r="N8025">
        <v>0.120277777</v>
      </c>
      <c r="O8025">
        <v>3</v>
      </c>
      <c r="P8025">
        <v>3582</v>
      </c>
      <c r="Q8025">
        <v>316</v>
      </c>
      <c r="R8025">
        <v>311</v>
      </c>
      <c r="S8025">
        <v>64</v>
      </c>
      <c r="T8025">
        <v>473</v>
      </c>
      <c r="U8025">
        <v>4</v>
      </c>
      <c r="V8025">
        <v>1</v>
      </c>
      <c r="W8025">
        <v>3.3154185937884</v>
      </c>
      <c r="X8025">
        <v>116.65125751523182</v>
      </c>
      <c r="Y8025">
        <v>230.17876034505264</v>
      </c>
      <c r="Z8025">
        <v>193.59431881876742</v>
      </c>
      <c r="AA8025">
        <v>42.217782417791476</v>
      </c>
      <c r="AB8025">
        <v>59.538262676689897</v>
      </c>
      <c r="AC8025">
        <v>23.847609195248147</v>
      </c>
      <c r="AD8025">
        <v>2.9427981165000002E-4</v>
      </c>
      <c r="AE8025">
        <v>669.3437038423815</v>
      </c>
    </row>
    <row r="8026" spans="1:31" x14ac:dyDescent="0.25">
      <c r="A8026">
        <v>2361051</v>
      </c>
      <c r="B8026">
        <v>1</v>
      </c>
      <c r="C8026" t="s">
        <v>80</v>
      </c>
      <c r="D8026" t="s">
        <v>85</v>
      </c>
      <c r="E8026" t="s">
        <v>148</v>
      </c>
      <c r="F8026" t="s">
        <v>22789</v>
      </c>
      <c r="G8026" t="s">
        <v>181</v>
      </c>
      <c r="H8026" t="s">
        <v>151</v>
      </c>
      <c r="I8026" t="s">
        <v>136</v>
      </c>
      <c r="J8026" t="s">
        <v>137</v>
      </c>
      <c r="K8026" t="s">
        <v>138</v>
      </c>
      <c r="L8026" t="s">
        <v>22790</v>
      </c>
      <c r="M8026" t="s">
        <v>22791</v>
      </c>
      <c r="N8026">
        <v>1.467777777</v>
      </c>
      <c r="O8026">
        <v>0</v>
      </c>
      <c r="P8026">
        <v>6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3.5333252550224485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3.5333252550224485</v>
      </c>
    </row>
    <row r="8027" spans="1:31" x14ac:dyDescent="0.25">
      <c r="A8027">
        <v>2361055</v>
      </c>
      <c r="B8027">
        <v>1</v>
      </c>
      <c r="C8027" t="s">
        <v>80</v>
      </c>
      <c r="D8027" t="s">
        <v>84</v>
      </c>
      <c r="E8027" t="s">
        <v>148</v>
      </c>
      <c r="F8027" t="s">
        <v>22792</v>
      </c>
      <c r="G8027" t="s">
        <v>240</v>
      </c>
      <c r="H8027" t="s">
        <v>151</v>
      </c>
      <c r="I8027" t="s">
        <v>136</v>
      </c>
      <c r="J8027" t="s">
        <v>137</v>
      </c>
      <c r="K8027" t="s">
        <v>138</v>
      </c>
      <c r="L8027" t="s">
        <v>22793</v>
      </c>
      <c r="M8027" t="s">
        <v>22794</v>
      </c>
      <c r="N8027">
        <v>4.6825000000000001</v>
      </c>
      <c r="O8027">
        <v>0</v>
      </c>
      <c r="P8027">
        <v>2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3.1218059892031707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3.1218059892031707</v>
      </c>
    </row>
    <row r="8028" spans="1:31" x14ac:dyDescent="0.25">
      <c r="A8028">
        <v>2361056</v>
      </c>
      <c r="B8028">
        <v>1</v>
      </c>
      <c r="C8028" t="s">
        <v>80</v>
      </c>
      <c r="D8028" t="s">
        <v>100</v>
      </c>
      <c r="E8028" t="s">
        <v>154</v>
      </c>
      <c r="F8028" t="s">
        <v>22795</v>
      </c>
      <c r="G8028" t="s">
        <v>227</v>
      </c>
      <c r="H8028" t="s">
        <v>151</v>
      </c>
      <c r="I8028" t="s">
        <v>136</v>
      </c>
      <c r="J8028" t="s">
        <v>137</v>
      </c>
      <c r="K8028" t="s">
        <v>138</v>
      </c>
      <c r="L8028" t="s">
        <v>22796</v>
      </c>
      <c r="M8028" t="s">
        <v>22797</v>
      </c>
      <c r="N8028">
        <v>1.86</v>
      </c>
      <c r="O8028">
        <v>0</v>
      </c>
      <c r="P8028">
        <v>30</v>
      </c>
      <c r="Q8028">
        <v>0</v>
      </c>
      <c r="R8028">
        <v>47</v>
      </c>
      <c r="S8028">
        <v>0</v>
      </c>
      <c r="T8028">
        <v>8</v>
      </c>
      <c r="U8028">
        <v>0</v>
      </c>
      <c r="V8028">
        <v>0</v>
      </c>
      <c r="W8028">
        <v>0</v>
      </c>
      <c r="X8028">
        <v>13.089397823784836</v>
      </c>
      <c r="Y8028">
        <v>0</v>
      </c>
      <c r="Z8028">
        <v>40.087586591804566</v>
      </c>
      <c r="AA8028">
        <v>0</v>
      </c>
      <c r="AB8028">
        <v>10.781179171722526</v>
      </c>
      <c r="AC8028">
        <v>0</v>
      </c>
      <c r="AD8028">
        <v>0</v>
      </c>
      <c r="AE8028">
        <v>63.95816358731193</v>
      </c>
    </row>
    <row r="8029" spans="1:31" x14ac:dyDescent="0.25">
      <c r="A8029">
        <v>2361059</v>
      </c>
      <c r="B8029">
        <v>1</v>
      </c>
      <c r="C8029" t="s">
        <v>80</v>
      </c>
      <c r="D8029" t="s">
        <v>98</v>
      </c>
      <c r="E8029" t="s">
        <v>148</v>
      </c>
      <c r="F8029" t="s">
        <v>22798</v>
      </c>
      <c r="G8029" t="s">
        <v>160</v>
      </c>
      <c r="H8029" t="s">
        <v>151</v>
      </c>
      <c r="I8029" t="s">
        <v>136</v>
      </c>
      <c r="J8029" t="s">
        <v>137</v>
      </c>
      <c r="K8029" t="s">
        <v>138</v>
      </c>
      <c r="L8029" t="s">
        <v>22799</v>
      </c>
      <c r="M8029" t="s">
        <v>22800</v>
      </c>
      <c r="N8029">
        <v>2.1072222219999999</v>
      </c>
      <c r="O8029">
        <v>0</v>
      </c>
      <c r="P8029">
        <v>1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0.97051262610997324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0.97051262610997324</v>
      </c>
    </row>
    <row r="8030" spans="1:31" x14ac:dyDescent="0.25">
      <c r="A8030">
        <v>2361060</v>
      </c>
      <c r="B8030">
        <v>1</v>
      </c>
      <c r="C8030" t="s">
        <v>80</v>
      </c>
      <c r="D8030" t="s">
        <v>93</v>
      </c>
      <c r="E8030" t="s">
        <v>166</v>
      </c>
      <c r="F8030" t="s">
        <v>7691</v>
      </c>
      <c r="G8030" t="s">
        <v>168</v>
      </c>
      <c r="H8030" t="s">
        <v>135</v>
      </c>
      <c r="I8030" t="s">
        <v>136</v>
      </c>
      <c r="J8030" t="s">
        <v>137</v>
      </c>
      <c r="K8030" t="s">
        <v>138</v>
      </c>
      <c r="L8030" t="s">
        <v>22801</v>
      </c>
      <c r="M8030" t="s">
        <v>22802</v>
      </c>
      <c r="N8030">
        <v>9.2499999999999999E-2</v>
      </c>
      <c r="O8030">
        <v>0</v>
      </c>
      <c r="P8030">
        <v>691</v>
      </c>
      <c r="Q8030">
        <v>16</v>
      </c>
      <c r="R8030">
        <v>196</v>
      </c>
      <c r="S8030">
        <v>8</v>
      </c>
      <c r="T8030">
        <v>200</v>
      </c>
      <c r="U8030">
        <v>0</v>
      </c>
      <c r="V8030">
        <v>0</v>
      </c>
      <c r="W8030">
        <v>0</v>
      </c>
      <c r="X8030">
        <v>32.452395416997142</v>
      </c>
      <c r="Y8030">
        <v>17.675224192137698</v>
      </c>
      <c r="Z8030">
        <v>69.486376782862905</v>
      </c>
      <c r="AA8030">
        <v>11.63542101100758</v>
      </c>
      <c r="AB8030">
        <v>49.929828996541211</v>
      </c>
      <c r="AC8030">
        <v>0</v>
      </c>
      <c r="AD8030">
        <v>0</v>
      </c>
      <c r="AE8030">
        <v>181.17924639954654</v>
      </c>
    </row>
    <row r="8031" spans="1:31" x14ac:dyDescent="0.25">
      <c r="A8031">
        <v>2361062</v>
      </c>
      <c r="B8031">
        <v>1</v>
      </c>
      <c r="C8031" t="s">
        <v>80</v>
      </c>
      <c r="D8031" t="s">
        <v>103</v>
      </c>
      <c r="E8031" t="s">
        <v>166</v>
      </c>
      <c r="F8031" t="s">
        <v>7177</v>
      </c>
      <c r="G8031" t="s">
        <v>168</v>
      </c>
      <c r="H8031" t="s">
        <v>135</v>
      </c>
      <c r="I8031" t="s">
        <v>136</v>
      </c>
      <c r="J8031" t="s">
        <v>137</v>
      </c>
      <c r="K8031" t="s">
        <v>138</v>
      </c>
      <c r="L8031" t="s">
        <v>22803</v>
      </c>
      <c r="M8031" t="s">
        <v>22804</v>
      </c>
      <c r="N8031">
        <v>0.47166666600000001</v>
      </c>
      <c r="O8031">
        <v>0</v>
      </c>
      <c r="P8031">
        <v>11964</v>
      </c>
      <c r="Q8031">
        <v>0</v>
      </c>
      <c r="R8031">
        <v>49</v>
      </c>
      <c r="S8031">
        <v>5</v>
      </c>
      <c r="T8031">
        <v>733</v>
      </c>
      <c r="U8031">
        <v>0</v>
      </c>
      <c r="V8031">
        <v>1</v>
      </c>
      <c r="W8031">
        <v>0</v>
      </c>
      <c r="X8031">
        <v>2130.0063181828637</v>
      </c>
      <c r="Y8031">
        <v>0</v>
      </c>
      <c r="Z8031">
        <v>74.906566485826261</v>
      </c>
      <c r="AA8031">
        <v>47.136443900453962</v>
      </c>
      <c r="AB8031">
        <v>846.02319068667111</v>
      </c>
      <c r="AC8031">
        <v>0</v>
      </c>
      <c r="AD8031">
        <v>16.269270706623224</v>
      </c>
      <c r="AE8031">
        <v>3114.3417899624378</v>
      </c>
    </row>
    <row r="8032" spans="1:31" x14ac:dyDescent="0.25">
      <c r="A8032">
        <v>2361064</v>
      </c>
      <c r="B8032">
        <v>1</v>
      </c>
      <c r="C8032" t="s">
        <v>80</v>
      </c>
      <c r="D8032" t="s">
        <v>87</v>
      </c>
      <c r="E8032" t="s">
        <v>148</v>
      </c>
      <c r="F8032" t="s">
        <v>22805</v>
      </c>
      <c r="G8032" t="s">
        <v>150</v>
      </c>
      <c r="H8032" t="s">
        <v>151</v>
      </c>
      <c r="I8032" t="s">
        <v>136</v>
      </c>
      <c r="J8032" t="s">
        <v>137</v>
      </c>
      <c r="K8032" t="s">
        <v>138</v>
      </c>
      <c r="L8032" t="s">
        <v>22806</v>
      </c>
      <c r="M8032" t="s">
        <v>22807</v>
      </c>
      <c r="N8032">
        <v>3.224444444</v>
      </c>
      <c r="O8032">
        <v>0</v>
      </c>
      <c r="P8032">
        <v>1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</row>
    <row r="8033" spans="1:31" x14ac:dyDescent="0.25">
      <c r="A8033">
        <v>2361067</v>
      </c>
      <c r="B8033">
        <v>1</v>
      </c>
      <c r="C8033" t="s">
        <v>80</v>
      </c>
      <c r="D8033" t="s">
        <v>105</v>
      </c>
      <c r="E8033" t="s">
        <v>132</v>
      </c>
      <c r="F8033" t="s">
        <v>22808</v>
      </c>
      <c r="G8033" t="s">
        <v>2141</v>
      </c>
      <c r="H8033" t="s">
        <v>135</v>
      </c>
      <c r="I8033" t="s">
        <v>136</v>
      </c>
      <c r="J8033" t="s">
        <v>137</v>
      </c>
      <c r="K8033" t="s">
        <v>138</v>
      </c>
      <c r="L8033" t="s">
        <v>22809</v>
      </c>
      <c r="M8033" t="s">
        <v>22810</v>
      </c>
      <c r="N8033">
        <v>1.2313888879999999</v>
      </c>
      <c r="O8033">
        <v>0</v>
      </c>
      <c r="P8033">
        <v>471</v>
      </c>
      <c r="Q8033">
        <v>0</v>
      </c>
      <c r="R8033">
        <v>0</v>
      </c>
      <c r="S8033">
        <v>0</v>
      </c>
      <c r="T8033">
        <v>15</v>
      </c>
      <c r="U8033">
        <v>0</v>
      </c>
      <c r="V8033">
        <v>0</v>
      </c>
      <c r="W8033">
        <v>0</v>
      </c>
      <c r="X8033">
        <v>180.48304949972865</v>
      </c>
      <c r="Y8033">
        <v>0</v>
      </c>
      <c r="Z8033">
        <v>0</v>
      </c>
      <c r="AA8033">
        <v>0</v>
      </c>
      <c r="AB8033">
        <v>23.688863129498227</v>
      </c>
      <c r="AC8033">
        <v>0</v>
      </c>
      <c r="AD8033">
        <v>0</v>
      </c>
      <c r="AE8033">
        <v>204.17191262922688</v>
      </c>
    </row>
    <row r="8034" spans="1:31" x14ac:dyDescent="0.25">
      <c r="A8034">
        <v>2361071</v>
      </c>
      <c r="B8034">
        <v>1</v>
      </c>
      <c r="C8034" t="s">
        <v>81</v>
      </c>
      <c r="D8034" t="s">
        <v>128</v>
      </c>
      <c r="E8034" t="s">
        <v>148</v>
      </c>
      <c r="F8034" t="s">
        <v>22811</v>
      </c>
      <c r="G8034" t="s">
        <v>150</v>
      </c>
      <c r="H8034" t="s">
        <v>151</v>
      </c>
      <c r="I8034" t="s">
        <v>136</v>
      </c>
      <c r="J8034" t="s">
        <v>137</v>
      </c>
      <c r="K8034" t="s">
        <v>138</v>
      </c>
      <c r="L8034" t="s">
        <v>22812</v>
      </c>
      <c r="M8034" t="s">
        <v>22780</v>
      </c>
      <c r="N8034">
        <v>1.813055555</v>
      </c>
      <c r="O8034">
        <v>0</v>
      </c>
      <c r="P8034">
        <v>5</v>
      </c>
      <c r="Q8034">
        <v>0</v>
      </c>
      <c r="R8034">
        <v>0</v>
      </c>
      <c r="S8034">
        <v>0</v>
      </c>
      <c r="T8034">
        <v>1</v>
      </c>
      <c r="U8034">
        <v>0</v>
      </c>
      <c r="V8034">
        <v>0</v>
      </c>
      <c r="W8034">
        <v>0</v>
      </c>
      <c r="X8034">
        <v>1.1191534370437293</v>
      </c>
      <c r="Y8034">
        <v>0</v>
      </c>
      <c r="Z8034">
        <v>0</v>
      </c>
      <c r="AA8034">
        <v>0</v>
      </c>
      <c r="AB8034">
        <v>0.47143385076435196</v>
      </c>
      <c r="AC8034">
        <v>0</v>
      </c>
      <c r="AD8034">
        <v>0</v>
      </c>
      <c r="AE8034">
        <v>1.5905872878080811</v>
      </c>
    </row>
    <row r="8035" spans="1:31" x14ac:dyDescent="0.25">
      <c r="A8035">
        <v>2361075</v>
      </c>
      <c r="B8035">
        <v>1</v>
      </c>
      <c r="C8035" t="s">
        <v>80</v>
      </c>
      <c r="D8035" t="s">
        <v>100</v>
      </c>
      <c r="E8035" t="s">
        <v>148</v>
      </c>
      <c r="F8035" t="s">
        <v>22813</v>
      </c>
      <c r="G8035" t="s">
        <v>160</v>
      </c>
      <c r="H8035" t="s">
        <v>151</v>
      </c>
      <c r="I8035" t="s">
        <v>136</v>
      </c>
      <c r="J8035" t="s">
        <v>137</v>
      </c>
      <c r="K8035" t="s">
        <v>138</v>
      </c>
      <c r="L8035" t="s">
        <v>22814</v>
      </c>
      <c r="M8035" t="s">
        <v>22815</v>
      </c>
      <c r="N8035">
        <v>3.7322222219999999</v>
      </c>
      <c r="O8035">
        <v>0</v>
      </c>
      <c r="P8035">
        <v>0</v>
      </c>
      <c r="Q8035">
        <v>0</v>
      </c>
      <c r="R8035">
        <v>1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2.2898684410854835</v>
      </c>
      <c r="AA8035">
        <v>0</v>
      </c>
      <c r="AB8035">
        <v>0</v>
      </c>
      <c r="AC8035">
        <v>0</v>
      </c>
      <c r="AD8035">
        <v>0</v>
      </c>
      <c r="AE8035">
        <v>2.2898684410854835</v>
      </c>
    </row>
    <row r="8036" spans="1:31" x14ac:dyDescent="0.25">
      <c r="A8036">
        <v>2361076</v>
      </c>
      <c r="B8036">
        <v>1</v>
      </c>
      <c r="C8036" t="s">
        <v>81</v>
      </c>
      <c r="D8036" t="s">
        <v>113</v>
      </c>
      <c r="E8036" t="s">
        <v>171</v>
      </c>
      <c r="F8036" t="s">
        <v>17268</v>
      </c>
      <c r="G8036" t="s">
        <v>168</v>
      </c>
      <c r="H8036" t="s">
        <v>135</v>
      </c>
      <c r="I8036" t="s">
        <v>653</v>
      </c>
      <c r="J8036" t="s">
        <v>137</v>
      </c>
      <c r="K8036" t="s">
        <v>138</v>
      </c>
      <c r="L8036" t="s">
        <v>22816</v>
      </c>
      <c r="M8036" t="s">
        <v>22817</v>
      </c>
      <c r="N8036">
        <v>1.1111111E-2</v>
      </c>
      <c r="O8036">
        <v>0</v>
      </c>
      <c r="P8036">
        <v>677</v>
      </c>
      <c r="Q8036">
        <v>50</v>
      </c>
      <c r="R8036">
        <v>262</v>
      </c>
      <c r="S8036">
        <v>10</v>
      </c>
      <c r="T8036">
        <v>43</v>
      </c>
      <c r="U8036">
        <v>0</v>
      </c>
      <c r="V8036">
        <v>0</v>
      </c>
      <c r="W8036">
        <v>0</v>
      </c>
      <c r="X8036">
        <v>2.2132298583830243</v>
      </c>
      <c r="Y8036">
        <v>3.5496942487693341</v>
      </c>
      <c r="Z8036">
        <v>8.7859491500716125</v>
      </c>
      <c r="AA8036">
        <v>2.3811504543319444</v>
      </c>
      <c r="AB8036">
        <v>0.52733075226773329</v>
      </c>
      <c r="AC8036">
        <v>0</v>
      </c>
      <c r="AD8036">
        <v>0</v>
      </c>
      <c r="AE8036">
        <v>17.457354463823648</v>
      </c>
    </row>
    <row r="8037" spans="1:31" x14ac:dyDescent="0.25">
      <c r="A8037">
        <v>2361082</v>
      </c>
      <c r="B8037">
        <v>1</v>
      </c>
      <c r="C8037" t="s">
        <v>80</v>
      </c>
      <c r="D8037" t="s">
        <v>106</v>
      </c>
      <c r="E8037" t="s">
        <v>166</v>
      </c>
      <c r="F8037" t="s">
        <v>11550</v>
      </c>
      <c r="G8037" t="s">
        <v>328</v>
      </c>
      <c r="H8037" t="s">
        <v>135</v>
      </c>
      <c r="I8037" t="s">
        <v>136</v>
      </c>
      <c r="J8037" t="s">
        <v>137</v>
      </c>
      <c r="K8037" t="s">
        <v>245</v>
      </c>
      <c r="L8037" t="s">
        <v>22818</v>
      </c>
      <c r="M8037" t="s">
        <v>22819</v>
      </c>
      <c r="N8037">
        <v>0.575555555</v>
      </c>
      <c r="O8037">
        <v>0</v>
      </c>
      <c r="P8037">
        <v>4</v>
      </c>
      <c r="Q8037">
        <v>54</v>
      </c>
      <c r="R8037">
        <v>228</v>
      </c>
      <c r="S8037">
        <v>15</v>
      </c>
      <c r="T8037">
        <v>52</v>
      </c>
      <c r="U8037">
        <v>0</v>
      </c>
      <c r="V8037">
        <v>0</v>
      </c>
      <c r="W8037">
        <v>0</v>
      </c>
      <c r="X8037">
        <v>4.1118630518417314</v>
      </c>
      <c r="Y8037">
        <v>530.17312270942625</v>
      </c>
      <c r="Z8037">
        <v>912.26595881240246</v>
      </c>
      <c r="AA8037">
        <v>38.062024597782724</v>
      </c>
      <c r="AB8037">
        <v>145.31760501952374</v>
      </c>
      <c r="AC8037">
        <v>0</v>
      </c>
      <c r="AD8037">
        <v>0</v>
      </c>
      <c r="AE8037">
        <v>1629.930574190977</v>
      </c>
    </row>
    <row r="8038" spans="1:31" x14ac:dyDescent="0.25">
      <c r="A8038">
        <v>2361083</v>
      </c>
      <c r="B8038">
        <v>1</v>
      </c>
      <c r="C8038" t="s">
        <v>80</v>
      </c>
      <c r="D8038" t="s">
        <v>93</v>
      </c>
      <c r="E8038" t="s">
        <v>225</v>
      </c>
      <c r="F8038" t="s">
        <v>22820</v>
      </c>
      <c r="G8038" t="s">
        <v>219</v>
      </c>
      <c r="H8038" t="s">
        <v>151</v>
      </c>
      <c r="I8038" t="s">
        <v>136</v>
      </c>
      <c r="J8038" t="s">
        <v>137</v>
      </c>
      <c r="K8038" t="s">
        <v>138</v>
      </c>
      <c r="L8038" t="s">
        <v>22821</v>
      </c>
      <c r="M8038" t="s">
        <v>22822</v>
      </c>
      <c r="N8038">
        <v>2.4361111110000002</v>
      </c>
      <c r="O8038">
        <v>0</v>
      </c>
      <c r="P8038">
        <v>2</v>
      </c>
      <c r="Q8038">
        <v>0</v>
      </c>
      <c r="R8038">
        <v>3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0.7410506801498451</v>
      </c>
      <c r="Y8038">
        <v>0</v>
      </c>
      <c r="Z8038">
        <v>1.0075227727044442</v>
      </c>
      <c r="AA8038">
        <v>0</v>
      </c>
      <c r="AB8038">
        <v>0</v>
      </c>
      <c r="AC8038">
        <v>0</v>
      </c>
      <c r="AD8038">
        <v>0</v>
      </c>
      <c r="AE8038">
        <v>1.7485734528542893</v>
      </c>
    </row>
    <row r="8039" spans="1:31" x14ac:dyDescent="0.25">
      <c r="A8039">
        <v>2361085</v>
      </c>
      <c r="B8039">
        <v>1</v>
      </c>
      <c r="C8039" t="s">
        <v>80</v>
      </c>
      <c r="D8039" t="s">
        <v>98</v>
      </c>
      <c r="E8039" t="s">
        <v>148</v>
      </c>
      <c r="F8039" t="s">
        <v>22823</v>
      </c>
      <c r="G8039" t="s">
        <v>160</v>
      </c>
      <c r="H8039" t="s">
        <v>151</v>
      </c>
      <c r="I8039" t="s">
        <v>136</v>
      </c>
      <c r="J8039" t="s">
        <v>137</v>
      </c>
      <c r="K8039" t="s">
        <v>138</v>
      </c>
      <c r="L8039" t="s">
        <v>22824</v>
      </c>
      <c r="M8039" t="s">
        <v>22825</v>
      </c>
      <c r="N8039">
        <v>1.8191666660000001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1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1.8794068724116877</v>
      </c>
      <c r="AC8039">
        <v>0</v>
      </c>
      <c r="AD8039">
        <v>0</v>
      </c>
      <c r="AE8039">
        <v>1.8794068724116877</v>
      </c>
    </row>
    <row r="8040" spans="1:31" x14ac:dyDescent="0.25">
      <c r="A8040">
        <v>2361088</v>
      </c>
      <c r="B8040">
        <v>1</v>
      </c>
      <c r="C8040" t="s">
        <v>80</v>
      </c>
      <c r="D8040" t="s">
        <v>82</v>
      </c>
      <c r="E8040" t="s">
        <v>132</v>
      </c>
      <c r="F8040" t="s">
        <v>22826</v>
      </c>
      <c r="G8040" t="s">
        <v>643</v>
      </c>
      <c r="H8040" t="s">
        <v>135</v>
      </c>
      <c r="I8040" t="s">
        <v>136</v>
      </c>
      <c r="J8040" t="s">
        <v>137</v>
      </c>
      <c r="K8040" t="s">
        <v>138</v>
      </c>
      <c r="L8040" t="s">
        <v>22827</v>
      </c>
      <c r="M8040" t="s">
        <v>22828</v>
      </c>
      <c r="N8040">
        <v>2.878055555</v>
      </c>
      <c r="O8040">
        <v>0</v>
      </c>
      <c r="P8040">
        <v>670</v>
      </c>
      <c r="Q8040">
        <v>0</v>
      </c>
      <c r="R8040">
        <v>0</v>
      </c>
      <c r="S8040">
        <v>0</v>
      </c>
      <c r="T8040">
        <v>29</v>
      </c>
      <c r="U8040">
        <v>0</v>
      </c>
      <c r="V8040">
        <v>0</v>
      </c>
      <c r="W8040">
        <v>0</v>
      </c>
      <c r="X8040">
        <v>575.38167452568518</v>
      </c>
      <c r="Y8040">
        <v>0</v>
      </c>
      <c r="Z8040">
        <v>0</v>
      </c>
      <c r="AA8040">
        <v>0</v>
      </c>
      <c r="AB8040">
        <v>60.26771700998237</v>
      </c>
      <c r="AC8040">
        <v>0</v>
      </c>
      <c r="AD8040">
        <v>0</v>
      </c>
      <c r="AE8040">
        <v>635.64939153566752</v>
      </c>
    </row>
    <row r="8041" spans="1:31" x14ac:dyDescent="0.25">
      <c r="A8041">
        <v>2361090</v>
      </c>
      <c r="B8041">
        <v>1</v>
      </c>
      <c r="C8041" t="s">
        <v>80</v>
      </c>
      <c r="D8041" t="s">
        <v>99</v>
      </c>
      <c r="E8041" t="s">
        <v>148</v>
      </c>
      <c r="F8041" t="s">
        <v>22829</v>
      </c>
      <c r="G8041" t="s">
        <v>160</v>
      </c>
      <c r="H8041" t="s">
        <v>151</v>
      </c>
      <c r="I8041" t="s">
        <v>136</v>
      </c>
      <c r="J8041" t="s">
        <v>137</v>
      </c>
      <c r="K8041" t="s">
        <v>138</v>
      </c>
      <c r="L8041" t="s">
        <v>22830</v>
      </c>
      <c r="M8041" t="s">
        <v>22831</v>
      </c>
      <c r="N8041">
        <v>4.2102777769999999</v>
      </c>
      <c r="O8041">
        <v>0</v>
      </c>
      <c r="P8041">
        <v>1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1.3742819127970611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1.3742819127970611</v>
      </c>
    </row>
    <row r="8042" spans="1:31" x14ac:dyDescent="0.25">
      <c r="A8042">
        <v>2361095</v>
      </c>
      <c r="B8042">
        <v>1</v>
      </c>
      <c r="C8042" t="s">
        <v>80</v>
      </c>
      <c r="D8042" t="s">
        <v>101</v>
      </c>
      <c r="E8042" t="s">
        <v>225</v>
      </c>
      <c r="F8042" t="s">
        <v>5145</v>
      </c>
      <c r="G8042" t="s">
        <v>156</v>
      </c>
      <c r="H8042" t="s">
        <v>151</v>
      </c>
      <c r="I8042" t="s">
        <v>136</v>
      </c>
      <c r="J8042" t="s">
        <v>137</v>
      </c>
      <c r="K8042" t="s">
        <v>138</v>
      </c>
      <c r="L8042" t="s">
        <v>22832</v>
      </c>
      <c r="M8042" t="s">
        <v>22833</v>
      </c>
      <c r="N8042">
        <v>0.53138888799999995</v>
      </c>
      <c r="O8042">
        <v>0</v>
      </c>
      <c r="P8042">
        <v>13</v>
      </c>
      <c r="Q8042">
        <v>0</v>
      </c>
      <c r="R8042">
        <v>1</v>
      </c>
      <c r="S8042">
        <v>0</v>
      </c>
      <c r="T8042">
        <v>13</v>
      </c>
      <c r="U8042">
        <v>0</v>
      </c>
      <c r="V8042">
        <v>0</v>
      </c>
      <c r="W8042">
        <v>0</v>
      </c>
      <c r="X8042">
        <v>3.6014484391303117</v>
      </c>
      <c r="Y8042">
        <v>0</v>
      </c>
      <c r="Z8042">
        <v>1.447994719936764</v>
      </c>
      <c r="AA8042">
        <v>0</v>
      </c>
      <c r="AB8042">
        <v>7.2356373168253372</v>
      </c>
      <c r="AC8042">
        <v>0</v>
      </c>
      <c r="AD8042">
        <v>0</v>
      </c>
      <c r="AE8042">
        <v>12.285080475892414</v>
      </c>
    </row>
    <row r="8043" spans="1:31" x14ac:dyDescent="0.25">
      <c r="A8043">
        <v>2361097</v>
      </c>
      <c r="B8043">
        <v>1</v>
      </c>
      <c r="C8043" t="s">
        <v>80</v>
      </c>
      <c r="D8043" t="s">
        <v>93</v>
      </c>
      <c r="E8043" t="s">
        <v>166</v>
      </c>
      <c r="F8043" t="s">
        <v>3141</v>
      </c>
      <c r="G8043" t="s">
        <v>168</v>
      </c>
      <c r="H8043" t="s">
        <v>135</v>
      </c>
      <c r="I8043" t="s">
        <v>136</v>
      </c>
      <c r="J8043" t="s">
        <v>137</v>
      </c>
      <c r="K8043" t="s">
        <v>138</v>
      </c>
      <c r="L8043" t="s">
        <v>22834</v>
      </c>
      <c r="M8043" t="s">
        <v>22835</v>
      </c>
      <c r="N8043">
        <v>0.104166666</v>
      </c>
      <c r="O8043">
        <v>3</v>
      </c>
      <c r="P8043">
        <v>260</v>
      </c>
      <c r="Q8043">
        <v>38</v>
      </c>
      <c r="R8043">
        <v>31</v>
      </c>
      <c r="S8043">
        <v>6</v>
      </c>
      <c r="T8043">
        <v>35</v>
      </c>
      <c r="U8043">
        <v>0</v>
      </c>
      <c r="V8043">
        <v>0</v>
      </c>
      <c r="W8043">
        <v>0.32774937554843753</v>
      </c>
      <c r="X8043">
        <v>8.7272570687299975</v>
      </c>
      <c r="Y8043">
        <v>22.359962444535938</v>
      </c>
      <c r="Z8043">
        <v>13.083132200345002</v>
      </c>
      <c r="AA8043">
        <v>4.7219690747920833</v>
      </c>
      <c r="AB8043">
        <v>4.9446834995366675</v>
      </c>
      <c r="AC8043">
        <v>0</v>
      </c>
      <c r="AD8043">
        <v>0</v>
      </c>
      <c r="AE8043">
        <v>54.164753663488128</v>
      </c>
    </row>
    <row r="8044" spans="1:31" x14ac:dyDescent="0.25">
      <c r="A8044">
        <v>2361098</v>
      </c>
      <c r="B8044">
        <v>1</v>
      </c>
      <c r="C8044" t="s">
        <v>80</v>
      </c>
      <c r="D8044" t="s">
        <v>97</v>
      </c>
      <c r="E8044" t="s">
        <v>225</v>
      </c>
      <c r="F8044" t="s">
        <v>22836</v>
      </c>
      <c r="G8044" t="s">
        <v>156</v>
      </c>
      <c r="H8044" t="s">
        <v>151</v>
      </c>
      <c r="I8044" t="s">
        <v>136</v>
      </c>
      <c r="J8044" t="s">
        <v>137</v>
      </c>
      <c r="K8044" t="s">
        <v>138</v>
      </c>
      <c r="L8044" t="s">
        <v>22837</v>
      </c>
      <c r="M8044" t="s">
        <v>22838</v>
      </c>
      <c r="N8044">
        <v>0.387222222</v>
      </c>
      <c r="O8044">
        <v>0</v>
      </c>
      <c r="P8044">
        <v>29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4.7287789459202481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4.7287789459202481</v>
      </c>
    </row>
    <row r="8045" spans="1:31" x14ac:dyDescent="0.25">
      <c r="A8045">
        <v>2361100</v>
      </c>
      <c r="B8045">
        <v>1</v>
      </c>
      <c r="C8045" t="s">
        <v>81</v>
      </c>
      <c r="D8045" t="s">
        <v>118</v>
      </c>
      <c r="E8045" t="s">
        <v>225</v>
      </c>
      <c r="F8045" t="s">
        <v>22839</v>
      </c>
      <c r="G8045" t="s">
        <v>181</v>
      </c>
      <c r="H8045" t="s">
        <v>151</v>
      </c>
      <c r="I8045" t="s">
        <v>136</v>
      </c>
      <c r="J8045" t="s">
        <v>3</v>
      </c>
      <c r="K8045" t="s">
        <v>138</v>
      </c>
      <c r="L8045" t="s">
        <v>22840</v>
      </c>
      <c r="M8045" t="s">
        <v>22841</v>
      </c>
      <c r="N8045">
        <v>1.433333333</v>
      </c>
      <c r="O8045">
        <v>0</v>
      </c>
      <c r="P8045">
        <v>1</v>
      </c>
      <c r="Q8045">
        <v>0</v>
      </c>
      <c r="R8045">
        <v>0</v>
      </c>
      <c r="S8045">
        <v>0</v>
      </c>
      <c r="T8045">
        <v>2</v>
      </c>
      <c r="U8045">
        <v>0</v>
      </c>
      <c r="V8045">
        <v>0</v>
      </c>
      <c r="W8045">
        <v>0</v>
      </c>
      <c r="X8045">
        <v>0.99780486752100017</v>
      </c>
      <c r="Y8045">
        <v>0</v>
      </c>
      <c r="Z8045">
        <v>0</v>
      </c>
      <c r="AA8045">
        <v>0</v>
      </c>
      <c r="AB8045">
        <v>6.5881692507473328</v>
      </c>
      <c r="AC8045">
        <v>0</v>
      </c>
      <c r="AD8045">
        <v>0</v>
      </c>
      <c r="AE8045">
        <v>7.5859741182683331</v>
      </c>
    </row>
    <row r="8046" spans="1:31" x14ac:dyDescent="0.25">
      <c r="A8046">
        <v>2361102</v>
      </c>
      <c r="B8046">
        <v>1</v>
      </c>
      <c r="C8046" t="s">
        <v>80</v>
      </c>
      <c r="D8046" t="s">
        <v>94</v>
      </c>
      <c r="E8046" t="s">
        <v>225</v>
      </c>
      <c r="F8046" t="s">
        <v>22842</v>
      </c>
      <c r="G8046" t="s">
        <v>156</v>
      </c>
      <c r="H8046" t="s">
        <v>151</v>
      </c>
      <c r="I8046" t="s">
        <v>136</v>
      </c>
      <c r="J8046" t="s">
        <v>137</v>
      </c>
      <c r="K8046" t="s">
        <v>138</v>
      </c>
      <c r="L8046" t="s">
        <v>22843</v>
      </c>
      <c r="M8046" t="s">
        <v>22844</v>
      </c>
      <c r="N8046">
        <v>1.7213888879999999</v>
      </c>
      <c r="O8046">
        <v>0</v>
      </c>
      <c r="P8046">
        <v>95</v>
      </c>
      <c r="Q8046">
        <v>0</v>
      </c>
      <c r="R8046">
        <v>0</v>
      </c>
      <c r="S8046">
        <v>0</v>
      </c>
      <c r="T8046">
        <v>6</v>
      </c>
      <c r="U8046">
        <v>0</v>
      </c>
      <c r="V8046">
        <v>0</v>
      </c>
      <c r="W8046">
        <v>0</v>
      </c>
      <c r="X8046">
        <v>35.924185909999956</v>
      </c>
      <c r="Y8046">
        <v>0</v>
      </c>
      <c r="Z8046">
        <v>0</v>
      </c>
      <c r="AA8046">
        <v>0</v>
      </c>
      <c r="AB8046">
        <v>26.325985006529987</v>
      </c>
      <c r="AC8046">
        <v>0</v>
      </c>
      <c r="AD8046">
        <v>0</v>
      </c>
      <c r="AE8046">
        <v>62.250170916529939</v>
      </c>
    </row>
    <row r="8047" spans="1:31" x14ac:dyDescent="0.25">
      <c r="A8047">
        <v>2361104</v>
      </c>
      <c r="B8047">
        <v>1</v>
      </c>
      <c r="C8047" t="s">
        <v>81</v>
      </c>
      <c r="D8047" t="s">
        <v>112</v>
      </c>
      <c r="E8047" t="s">
        <v>166</v>
      </c>
      <c r="F8047" t="s">
        <v>22845</v>
      </c>
      <c r="G8047" t="s">
        <v>168</v>
      </c>
      <c r="H8047" t="s">
        <v>135</v>
      </c>
      <c r="I8047" t="s">
        <v>136</v>
      </c>
      <c r="J8047" t="s">
        <v>137</v>
      </c>
      <c r="K8047" t="s">
        <v>138</v>
      </c>
      <c r="L8047" t="s">
        <v>22846</v>
      </c>
      <c r="M8047" t="s">
        <v>22847</v>
      </c>
      <c r="N8047">
        <v>0.34305555500000001</v>
      </c>
      <c r="O8047">
        <v>0</v>
      </c>
      <c r="P8047">
        <v>745</v>
      </c>
      <c r="Q8047">
        <v>17</v>
      </c>
      <c r="R8047">
        <v>104</v>
      </c>
      <c r="S8047">
        <v>29</v>
      </c>
      <c r="T8047">
        <v>301</v>
      </c>
      <c r="U8047">
        <v>5</v>
      </c>
      <c r="V8047">
        <v>0</v>
      </c>
      <c r="W8047">
        <v>0</v>
      </c>
      <c r="X8047">
        <v>63.446939118691581</v>
      </c>
      <c r="Y8047">
        <v>22.027498009838915</v>
      </c>
      <c r="Z8047">
        <v>57.213514424542758</v>
      </c>
      <c r="AA8047">
        <v>178.4659379913542</v>
      </c>
      <c r="AB8047">
        <v>111.35265916789584</v>
      </c>
      <c r="AC8047">
        <v>196.12281542519565</v>
      </c>
      <c r="AD8047">
        <v>0</v>
      </c>
      <c r="AE8047">
        <v>628.62936413751891</v>
      </c>
    </row>
    <row r="8048" spans="1:31" x14ac:dyDescent="0.25">
      <c r="A8048">
        <v>2361108</v>
      </c>
      <c r="B8048">
        <v>1</v>
      </c>
      <c r="C8048" t="s">
        <v>80</v>
      </c>
      <c r="D8048" t="s">
        <v>88</v>
      </c>
      <c r="E8048" t="s">
        <v>154</v>
      </c>
      <c r="F8048" t="s">
        <v>22848</v>
      </c>
      <c r="G8048" t="s">
        <v>177</v>
      </c>
      <c r="H8048" t="s">
        <v>151</v>
      </c>
      <c r="I8048" t="s">
        <v>136</v>
      </c>
      <c r="J8048" t="s">
        <v>137</v>
      </c>
      <c r="K8048" t="s">
        <v>138</v>
      </c>
      <c r="L8048" t="s">
        <v>22849</v>
      </c>
      <c r="M8048" t="s">
        <v>22850</v>
      </c>
      <c r="N8048">
        <v>6.2622222220000001</v>
      </c>
      <c r="O8048">
        <v>0</v>
      </c>
      <c r="P8048">
        <v>483</v>
      </c>
      <c r="Q8048">
        <v>0</v>
      </c>
      <c r="R8048">
        <v>0</v>
      </c>
      <c r="S8048">
        <v>0</v>
      </c>
      <c r="T8048">
        <v>39</v>
      </c>
      <c r="U8048">
        <v>0</v>
      </c>
      <c r="V8048">
        <v>1</v>
      </c>
      <c r="W8048">
        <v>0</v>
      </c>
      <c r="X8048">
        <v>1220.7140461857143</v>
      </c>
      <c r="Y8048">
        <v>0</v>
      </c>
      <c r="Z8048">
        <v>0</v>
      </c>
      <c r="AA8048">
        <v>0</v>
      </c>
      <c r="AB8048">
        <v>395.23548467754148</v>
      </c>
      <c r="AC8048">
        <v>0</v>
      </c>
      <c r="AD8048">
        <v>20.040490768669844</v>
      </c>
      <c r="AE8048">
        <v>1635.9900216319256</v>
      </c>
    </row>
    <row r="8049" spans="1:31" x14ac:dyDescent="0.25">
      <c r="A8049">
        <v>2361111</v>
      </c>
      <c r="B8049">
        <v>1</v>
      </c>
      <c r="C8049" t="s">
        <v>80</v>
      </c>
      <c r="D8049" t="s">
        <v>110</v>
      </c>
      <c r="E8049" t="s">
        <v>166</v>
      </c>
      <c r="F8049" t="s">
        <v>22851</v>
      </c>
      <c r="G8049" t="s">
        <v>168</v>
      </c>
      <c r="H8049" t="s">
        <v>135</v>
      </c>
      <c r="I8049" t="s">
        <v>136</v>
      </c>
      <c r="J8049" t="s">
        <v>137</v>
      </c>
      <c r="K8049" t="s">
        <v>138</v>
      </c>
      <c r="L8049" t="s">
        <v>22852</v>
      </c>
      <c r="M8049" t="s">
        <v>22853</v>
      </c>
      <c r="N8049">
        <v>1.23</v>
      </c>
      <c r="O8049">
        <v>0</v>
      </c>
      <c r="P8049">
        <v>8189</v>
      </c>
      <c r="Q8049">
        <v>0</v>
      </c>
      <c r="R8049">
        <v>1</v>
      </c>
      <c r="S8049">
        <v>1</v>
      </c>
      <c r="T8049">
        <v>590</v>
      </c>
      <c r="U8049">
        <v>0</v>
      </c>
      <c r="V8049">
        <v>1</v>
      </c>
      <c r="W8049">
        <v>0</v>
      </c>
      <c r="X8049">
        <v>4005.0307838209919</v>
      </c>
      <c r="Y8049">
        <v>0</v>
      </c>
      <c r="Z8049">
        <v>3.3900430401942403</v>
      </c>
      <c r="AA8049">
        <v>2653.1896244917662</v>
      </c>
      <c r="AB8049">
        <v>1226.6344684806181</v>
      </c>
      <c r="AC8049">
        <v>0</v>
      </c>
      <c r="AD8049">
        <v>38.240478327617623</v>
      </c>
      <c r="AE8049">
        <v>7926.4853981611877</v>
      </c>
    </row>
    <row r="8050" spans="1:31" x14ac:dyDescent="0.25">
      <c r="A8050">
        <v>2361113</v>
      </c>
      <c r="B8050">
        <v>1</v>
      </c>
      <c r="C8050" t="s">
        <v>80</v>
      </c>
      <c r="D8050" t="s">
        <v>107</v>
      </c>
      <c r="E8050" t="s">
        <v>148</v>
      </c>
      <c r="F8050" t="s">
        <v>22854</v>
      </c>
      <c r="G8050" t="s">
        <v>150</v>
      </c>
      <c r="H8050" t="s">
        <v>151</v>
      </c>
      <c r="I8050" t="s">
        <v>136</v>
      </c>
      <c r="J8050" t="s">
        <v>137</v>
      </c>
      <c r="K8050" t="s">
        <v>138</v>
      </c>
      <c r="L8050" t="s">
        <v>22855</v>
      </c>
      <c r="M8050" t="s">
        <v>22856</v>
      </c>
      <c r="N8050">
        <v>0.7</v>
      </c>
      <c r="O8050">
        <v>0</v>
      </c>
      <c r="P8050">
        <v>2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0.46351243676198334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0.46351243676198334</v>
      </c>
    </row>
    <row r="8051" spans="1:31" x14ac:dyDescent="0.25">
      <c r="A8051">
        <v>2361115</v>
      </c>
      <c r="B8051">
        <v>1</v>
      </c>
      <c r="C8051" t="s">
        <v>80</v>
      </c>
      <c r="D8051" t="s">
        <v>107</v>
      </c>
      <c r="E8051" t="s">
        <v>148</v>
      </c>
      <c r="F8051" t="s">
        <v>22857</v>
      </c>
      <c r="G8051" t="s">
        <v>160</v>
      </c>
      <c r="H8051" t="s">
        <v>151</v>
      </c>
      <c r="I8051" t="s">
        <v>136</v>
      </c>
      <c r="J8051" t="s">
        <v>137</v>
      </c>
      <c r="K8051" t="s">
        <v>138</v>
      </c>
      <c r="L8051" t="s">
        <v>22858</v>
      </c>
      <c r="M8051" t="s">
        <v>22859</v>
      </c>
      <c r="N8051">
        <v>1.5863888880000001</v>
      </c>
      <c r="O8051">
        <v>0</v>
      </c>
      <c r="P8051">
        <v>1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0.59997181825278256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0.59997181825278256</v>
      </c>
    </row>
    <row r="8052" spans="1:31" x14ac:dyDescent="0.25">
      <c r="A8052">
        <v>2361116</v>
      </c>
      <c r="B8052">
        <v>1</v>
      </c>
      <c r="C8052" t="s">
        <v>80</v>
      </c>
      <c r="D8052" t="s">
        <v>93</v>
      </c>
      <c r="E8052" t="s">
        <v>148</v>
      </c>
      <c r="F8052" t="s">
        <v>22860</v>
      </c>
      <c r="G8052" t="s">
        <v>489</v>
      </c>
      <c r="H8052" t="s">
        <v>151</v>
      </c>
      <c r="I8052" t="s">
        <v>136</v>
      </c>
      <c r="J8052" t="s">
        <v>137</v>
      </c>
      <c r="K8052" t="s">
        <v>138</v>
      </c>
      <c r="L8052" t="s">
        <v>22861</v>
      </c>
      <c r="M8052" t="s">
        <v>22862</v>
      </c>
      <c r="N8052">
        <v>0.248611111</v>
      </c>
      <c r="O8052">
        <v>0</v>
      </c>
      <c r="P8052">
        <v>3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0.20837098731200004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0.20837098731200004</v>
      </c>
    </row>
    <row r="8053" spans="1:31" x14ac:dyDescent="0.25">
      <c r="A8053">
        <v>2361123</v>
      </c>
      <c r="B8053">
        <v>1</v>
      </c>
      <c r="C8053" t="s">
        <v>80</v>
      </c>
      <c r="D8053" t="s">
        <v>94</v>
      </c>
      <c r="E8053" t="s">
        <v>225</v>
      </c>
      <c r="F8053" t="s">
        <v>22863</v>
      </c>
      <c r="G8053" t="s">
        <v>156</v>
      </c>
      <c r="H8053" t="s">
        <v>151</v>
      </c>
      <c r="I8053" t="s">
        <v>136</v>
      </c>
      <c r="J8053" t="s">
        <v>137</v>
      </c>
      <c r="K8053" t="s">
        <v>138</v>
      </c>
      <c r="L8053" t="s">
        <v>22864</v>
      </c>
      <c r="M8053" t="s">
        <v>22865</v>
      </c>
      <c r="N8053">
        <v>0.76861111100000001</v>
      </c>
      <c r="O8053">
        <v>0</v>
      </c>
      <c r="P8053">
        <v>17</v>
      </c>
      <c r="Q8053">
        <v>0</v>
      </c>
      <c r="R8053">
        <v>0</v>
      </c>
      <c r="S8053">
        <v>0</v>
      </c>
      <c r="T8053">
        <v>6</v>
      </c>
      <c r="U8053">
        <v>0</v>
      </c>
      <c r="V8053">
        <v>0</v>
      </c>
      <c r="W8053">
        <v>0</v>
      </c>
      <c r="X8053">
        <v>3.463274980596494</v>
      </c>
      <c r="Y8053">
        <v>0</v>
      </c>
      <c r="Z8053">
        <v>0</v>
      </c>
      <c r="AA8053">
        <v>0</v>
      </c>
      <c r="AB8053">
        <v>7.9856779642866567</v>
      </c>
      <c r="AC8053">
        <v>0</v>
      </c>
      <c r="AD8053">
        <v>0</v>
      </c>
      <c r="AE8053">
        <v>11.44895294488315</v>
      </c>
    </row>
    <row r="8054" spans="1:31" x14ac:dyDescent="0.25">
      <c r="A8054">
        <v>2361125</v>
      </c>
      <c r="B8054">
        <v>1</v>
      </c>
      <c r="C8054" t="s">
        <v>80</v>
      </c>
      <c r="D8054" t="s">
        <v>93</v>
      </c>
      <c r="E8054" t="s">
        <v>148</v>
      </c>
      <c r="F8054" t="s">
        <v>22866</v>
      </c>
      <c r="G8054" t="s">
        <v>160</v>
      </c>
      <c r="H8054" t="s">
        <v>151</v>
      </c>
      <c r="I8054" t="s">
        <v>136</v>
      </c>
      <c r="J8054" t="s">
        <v>137</v>
      </c>
      <c r="K8054" t="s">
        <v>138</v>
      </c>
      <c r="L8054" t="s">
        <v>22867</v>
      </c>
      <c r="M8054" t="s">
        <v>22868</v>
      </c>
      <c r="N8054">
        <v>0.71055555500000001</v>
      </c>
      <c r="O8054">
        <v>0</v>
      </c>
      <c r="P8054">
        <v>1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8.0338620818680845E-2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8.0338620818680845E-2</v>
      </c>
    </row>
    <row r="8055" spans="1:31" x14ac:dyDescent="0.25">
      <c r="A8055">
        <v>2361126</v>
      </c>
      <c r="B8055">
        <v>1</v>
      </c>
      <c r="C8055" t="s">
        <v>81</v>
      </c>
      <c r="D8055" t="s">
        <v>118</v>
      </c>
      <c r="E8055" t="s">
        <v>132</v>
      </c>
      <c r="F8055" t="s">
        <v>22869</v>
      </c>
      <c r="G8055" t="s">
        <v>134</v>
      </c>
      <c r="H8055" t="s">
        <v>135</v>
      </c>
      <c r="I8055" t="s">
        <v>136</v>
      </c>
      <c r="J8055" t="s">
        <v>137</v>
      </c>
      <c r="K8055" t="s">
        <v>138</v>
      </c>
      <c r="L8055" t="s">
        <v>22870</v>
      </c>
      <c r="M8055" t="s">
        <v>22871</v>
      </c>
      <c r="N8055">
        <v>1.792777777</v>
      </c>
      <c r="O8055">
        <v>0</v>
      </c>
      <c r="P8055">
        <v>0</v>
      </c>
      <c r="Q8055">
        <v>5</v>
      </c>
      <c r="R8055">
        <v>1</v>
      </c>
      <c r="S8055">
        <v>1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27.444155904540626</v>
      </c>
      <c r="Z8055">
        <v>0</v>
      </c>
      <c r="AA8055">
        <v>3.5675448780540826</v>
      </c>
      <c r="AB8055">
        <v>0</v>
      </c>
      <c r="AC8055">
        <v>0</v>
      </c>
      <c r="AD8055">
        <v>0</v>
      </c>
      <c r="AE8055">
        <v>31.011700782594708</v>
      </c>
    </row>
    <row r="8056" spans="1:31" x14ac:dyDescent="0.25">
      <c r="A8056">
        <v>2361127</v>
      </c>
      <c r="B8056">
        <v>1</v>
      </c>
      <c r="C8056" t="s">
        <v>80</v>
      </c>
      <c r="D8056" t="s">
        <v>93</v>
      </c>
      <c r="E8056" t="s">
        <v>225</v>
      </c>
      <c r="F8056" t="s">
        <v>22872</v>
      </c>
      <c r="G8056" t="s">
        <v>219</v>
      </c>
      <c r="H8056" t="s">
        <v>151</v>
      </c>
      <c r="I8056" t="s">
        <v>136</v>
      </c>
      <c r="J8056" t="s">
        <v>137</v>
      </c>
      <c r="K8056" t="s">
        <v>138</v>
      </c>
      <c r="L8056" t="s">
        <v>22873</v>
      </c>
      <c r="M8056" t="s">
        <v>22874</v>
      </c>
      <c r="N8056">
        <v>2.1883333330000001</v>
      </c>
      <c r="O8056">
        <v>0</v>
      </c>
      <c r="P8056">
        <v>4</v>
      </c>
      <c r="Q8056">
        <v>0</v>
      </c>
      <c r="R8056">
        <v>0</v>
      </c>
      <c r="S8056">
        <v>0</v>
      </c>
      <c r="T8056">
        <v>2</v>
      </c>
      <c r="U8056">
        <v>0</v>
      </c>
      <c r="V8056">
        <v>0</v>
      </c>
      <c r="W8056">
        <v>0</v>
      </c>
      <c r="X8056">
        <v>5.0631907226205595</v>
      </c>
      <c r="Y8056">
        <v>0</v>
      </c>
      <c r="Z8056">
        <v>0</v>
      </c>
      <c r="AA8056">
        <v>0</v>
      </c>
      <c r="AB8056">
        <v>1.4795295292047033</v>
      </c>
      <c r="AC8056">
        <v>0</v>
      </c>
      <c r="AD8056">
        <v>0</v>
      </c>
      <c r="AE8056">
        <v>6.542720251825263</v>
      </c>
    </row>
    <row r="8057" spans="1:31" x14ac:dyDescent="0.25">
      <c r="A8057">
        <v>2361128</v>
      </c>
      <c r="B8057">
        <v>1</v>
      </c>
      <c r="C8057" t="s">
        <v>80</v>
      </c>
      <c r="D8057" t="s">
        <v>102</v>
      </c>
      <c r="E8057" t="s">
        <v>154</v>
      </c>
      <c r="F8057" t="s">
        <v>22875</v>
      </c>
      <c r="G8057" t="s">
        <v>219</v>
      </c>
      <c r="H8057" t="s">
        <v>151</v>
      </c>
      <c r="I8057" t="s">
        <v>136</v>
      </c>
      <c r="J8057" t="s">
        <v>137</v>
      </c>
      <c r="K8057" t="s">
        <v>138</v>
      </c>
      <c r="L8057" t="s">
        <v>22876</v>
      </c>
      <c r="M8057" t="s">
        <v>22877</v>
      </c>
      <c r="N8057">
        <v>2.7450000000000001</v>
      </c>
      <c r="O8057">
        <v>0</v>
      </c>
      <c r="P8057">
        <v>4</v>
      </c>
      <c r="Q8057">
        <v>0</v>
      </c>
      <c r="R8057">
        <v>10</v>
      </c>
      <c r="S8057">
        <v>0</v>
      </c>
      <c r="T8057">
        <v>2</v>
      </c>
      <c r="U8057">
        <v>0</v>
      </c>
      <c r="V8057">
        <v>0</v>
      </c>
      <c r="W8057">
        <v>0</v>
      </c>
      <c r="X8057">
        <v>17.691902367962705</v>
      </c>
      <c r="Y8057">
        <v>0</v>
      </c>
      <c r="Z8057">
        <v>56.508481801204766</v>
      </c>
      <c r="AA8057">
        <v>0</v>
      </c>
      <c r="AB8057">
        <v>7.4430860479171033</v>
      </c>
      <c r="AC8057">
        <v>0</v>
      </c>
      <c r="AD8057">
        <v>0</v>
      </c>
      <c r="AE8057">
        <v>81.643470217084584</v>
      </c>
    </row>
    <row r="8058" spans="1:31" x14ac:dyDescent="0.25">
      <c r="A8058">
        <v>2361130</v>
      </c>
      <c r="B8058">
        <v>1</v>
      </c>
      <c r="C8058" t="s">
        <v>81</v>
      </c>
      <c r="D8058" t="s">
        <v>121</v>
      </c>
      <c r="E8058" t="s">
        <v>225</v>
      </c>
      <c r="F8058" t="s">
        <v>4329</v>
      </c>
      <c r="G8058" t="s">
        <v>219</v>
      </c>
      <c r="H8058" t="s">
        <v>151</v>
      </c>
      <c r="I8058" t="s">
        <v>136</v>
      </c>
      <c r="J8058" t="s">
        <v>137</v>
      </c>
      <c r="K8058" t="s">
        <v>138</v>
      </c>
      <c r="L8058" t="s">
        <v>22878</v>
      </c>
      <c r="M8058" t="s">
        <v>22879</v>
      </c>
      <c r="N8058">
        <v>1.52</v>
      </c>
      <c r="O8058">
        <v>0</v>
      </c>
      <c r="P8058">
        <v>7</v>
      </c>
      <c r="Q8058">
        <v>0</v>
      </c>
      <c r="R8058">
        <v>2</v>
      </c>
      <c r="S8058">
        <v>0</v>
      </c>
      <c r="T8058">
        <v>1</v>
      </c>
      <c r="U8058">
        <v>0</v>
      </c>
      <c r="V8058">
        <v>0</v>
      </c>
      <c r="W8058">
        <v>0</v>
      </c>
      <c r="X8058">
        <v>1.4290997320207068</v>
      </c>
      <c r="Y8058">
        <v>0</v>
      </c>
      <c r="Z8058">
        <v>0.24796481892615002</v>
      </c>
      <c r="AA8058">
        <v>0</v>
      </c>
      <c r="AB8058">
        <v>0</v>
      </c>
      <c r="AC8058">
        <v>0</v>
      </c>
      <c r="AD8058">
        <v>0</v>
      </c>
      <c r="AE8058">
        <v>1.6770645509468569</v>
      </c>
    </row>
    <row r="8059" spans="1:31" x14ac:dyDescent="0.25">
      <c r="A8059">
        <v>2361132</v>
      </c>
      <c r="B8059">
        <v>1</v>
      </c>
      <c r="C8059" t="s">
        <v>80</v>
      </c>
      <c r="D8059" t="s">
        <v>96</v>
      </c>
      <c r="E8059" t="s">
        <v>148</v>
      </c>
      <c r="F8059" t="s">
        <v>22880</v>
      </c>
      <c r="G8059" t="s">
        <v>240</v>
      </c>
      <c r="H8059" t="s">
        <v>151</v>
      </c>
      <c r="I8059" t="s">
        <v>136</v>
      </c>
      <c r="J8059" t="s">
        <v>137</v>
      </c>
      <c r="K8059" t="s">
        <v>138</v>
      </c>
      <c r="L8059" t="s">
        <v>22881</v>
      </c>
      <c r="M8059" t="s">
        <v>22882</v>
      </c>
      <c r="N8059">
        <v>5.0894444439999997</v>
      </c>
      <c r="O8059">
        <v>0</v>
      </c>
      <c r="P8059">
        <v>2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3.2815354622829007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3.2815354622829007</v>
      </c>
    </row>
    <row r="8060" spans="1:31" x14ac:dyDescent="0.25">
      <c r="A8060">
        <v>2361134</v>
      </c>
      <c r="B8060">
        <v>1</v>
      </c>
      <c r="C8060" t="s">
        <v>80</v>
      </c>
      <c r="D8060" t="s">
        <v>95</v>
      </c>
      <c r="E8060" t="s">
        <v>225</v>
      </c>
      <c r="F8060" t="s">
        <v>22883</v>
      </c>
      <c r="G8060" t="s">
        <v>219</v>
      </c>
      <c r="H8060" t="s">
        <v>151</v>
      </c>
      <c r="I8060" t="s">
        <v>136</v>
      </c>
      <c r="J8060" t="s">
        <v>137</v>
      </c>
      <c r="K8060" t="s">
        <v>138</v>
      </c>
      <c r="L8060" t="s">
        <v>22884</v>
      </c>
      <c r="M8060" t="s">
        <v>22885</v>
      </c>
      <c r="N8060">
        <v>0.97805555499999997</v>
      </c>
      <c r="O8060">
        <v>0</v>
      </c>
      <c r="P8060">
        <v>30</v>
      </c>
      <c r="Q8060">
        <v>0</v>
      </c>
      <c r="R8060">
        <v>0</v>
      </c>
      <c r="S8060">
        <v>0</v>
      </c>
      <c r="T8060">
        <v>2</v>
      </c>
      <c r="U8060">
        <v>0</v>
      </c>
      <c r="V8060">
        <v>0</v>
      </c>
      <c r="W8060">
        <v>0</v>
      </c>
      <c r="X8060">
        <v>10.037582239100843</v>
      </c>
      <c r="Y8060">
        <v>0</v>
      </c>
      <c r="Z8060">
        <v>0</v>
      </c>
      <c r="AA8060">
        <v>0</v>
      </c>
      <c r="AB8060">
        <v>2.219997335047831</v>
      </c>
      <c r="AC8060">
        <v>0</v>
      </c>
      <c r="AD8060">
        <v>0</v>
      </c>
      <c r="AE8060">
        <v>12.257579574148673</v>
      </c>
    </row>
    <row r="8061" spans="1:31" x14ac:dyDescent="0.25">
      <c r="A8061">
        <v>2361135</v>
      </c>
      <c r="B8061">
        <v>1</v>
      </c>
      <c r="C8061" t="s">
        <v>81</v>
      </c>
      <c r="D8061" t="s">
        <v>120</v>
      </c>
      <c r="E8061" t="s">
        <v>166</v>
      </c>
      <c r="F8061" t="s">
        <v>3095</v>
      </c>
      <c r="G8061" t="s">
        <v>168</v>
      </c>
      <c r="H8061" t="s">
        <v>135</v>
      </c>
      <c r="I8061" t="s">
        <v>136</v>
      </c>
      <c r="J8061" t="s">
        <v>137</v>
      </c>
      <c r="K8061" t="s">
        <v>138</v>
      </c>
      <c r="L8061" t="s">
        <v>22886</v>
      </c>
      <c r="M8061" t="s">
        <v>22887</v>
      </c>
      <c r="N8061">
        <v>0.74916666600000004</v>
      </c>
      <c r="O8061">
        <v>0</v>
      </c>
      <c r="P8061">
        <v>470</v>
      </c>
      <c r="Q8061">
        <v>0</v>
      </c>
      <c r="R8061">
        <v>10</v>
      </c>
      <c r="S8061">
        <v>0</v>
      </c>
      <c r="T8061">
        <v>55</v>
      </c>
      <c r="U8061">
        <v>0</v>
      </c>
      <c r="V8061">
        <v>0</v>
      </c>
      <c r="W8061">
        <v>0</v>
      </c>
      <c r="X8061">
        <v>71.617400501196997</v>
      </c>
      <c r="Y8061">
        <v>0</v>
      </c>
      <c r="Z8061">
        <v>38.394995390788736</v>
      </c>
      <c r="AA8061">
        <v>0</v>
      </c>
      <c r="AB8061">
        <v>23.014695156522258</v>
      </c>
      <c r="AC8061">
        <v>0</v>
      </c>
      <c r="AD8061">
        <v>0</v>
      </c>
      <c r="AE8061">
        <v>133.027091048508</v>
      </c>
    </row>
    <row r="8062" spans="1:31" x14ac:dyDescent="0.25">
      <c r="A8062">
        <v>2361137</v>
      </c>
      <c r="B8062">
        <v>1</v>
      </c>
      <c r="C8062" t="s">
        <v>81</v>
      </c>
      <c r="D8062" t="s">
        <v>123</v>
      </c>
      <c r="E8062" t="s">
        <v>225</v>
      </c>
      <c r="F8062" t="s">
        <v>22888</v>
      </c>
      <c r="G8062" t="s">
        <v>219</v>
      </c>
      <c r="H8062" t="s">
        <v>151</v>
      </c>
      <c r="I8062" t="s">
        <v>136</v>
      </c>
      <c r="J8062" t="s">
        <v>137</v>
      </c>
      <c r="K8062" t="s">
        <v>138</v>
      </c>
      <c r="L8062" t="s">
        <v>22889</v>
      </c>
      <c r="M8062" t="s">
        <v>22890</v>
      </c>
      <c r="N8062">
        <v>0.814722222</v>
      </c>
      <c r="O8062">
        <v>0</v>
      </c>
      <c r="P8062">
        <v>26</v>
      </c>
      <c r="Q8062">
        <v>0</v>
      </c>
      <c r="R8062">
        <v>5</v>
      </c>
      <c r="S8062">
        <v>0</v>
      </c>
      <c r="T8062">
        <v>3</v>
      </c>
      <c r="U8062">
        <v>0</v>
      </c>
      <c r="V8062">
        <v>0</v>
      </c>
      <c r="W8062">
        <v>0</v>
      </c>
      <c r="X8062">
        <v>3.7684644613273468</v>
      </c>
      <c r="Y8062">
        <v>0</v>
      </c>
      <c r="Z8062">
        <v>3.1205530584487784</v>
      </c>
      <c r="AA8062">
        <v>0</v>
      </c>
      <c r="AB8062">
        <v>0.71121794192098231</v>
      </c>
      <c r="AC8062">
        <v>0</v>
      </c>
      <c r="AD8062">
        <v>0</v>
      </c>
      <c r="AE8062">
        <v>7.6002354616971077</v>
      </c>
    </row>
    <row r="8063" spans="1:31" x14ac:dyDescent="0.25">
      <c r="A8063">
        <v>2361138</v>
      </c>
      <c r="B8063">
        <v>1</v>
      </c>
      <c r="C8063" t="s">
        <v>80</v>
      </c>
      <c r="D8063" t="s">
        <v>100</v>
      </c>
      <c r="E8063" t="s">
        <v>132</v>
      </c>
      <c r="F8063" t="s">
        <v>20796</v>
      </c>
      <c r="G8063" t="s">
        <v>134</v>
      </c>
      <c r="H8063" t="s">
        <v>135</v>
      </c>
      <c r="I8063" t="s">
        <v>136</v>
      </c>
      <c r="J8063" t="s">
        <v>137</v>
      </c>
      <c r="K8063" t="s">
        <v>138</v>
      </c>
      <c r="L8063" t="s">
        <v>22891</v>
      </c>
      <c r="M8063" t="s">
        <v>22892</v>
      </c>
      <c r="N8063">
        <v>2.0438888880000001</v>
      </c>
      <c r="O8063">
        <v>0</v>
      </c>
      <c r="P8063">
        <v>125</v>
      </c>
      <c r="Q8063">
        <v>0</v>
      </c>
      <c r="R8063">
        <v>8</v>
      </c>
      <c r="S8063">
        <v>1</v>
      </c>
      <c r="T8063">
        <v>11</v>
      </c>
      <c r="U8063">
        <v>0</v>
      </c>
      <c r="V8063">
        <v>0</v>
      </c>
      <c r="W8063">
        <v>0</v>
      </c>
      <c r="X8063">
        <v>75.566231288962555</v>
      </c>
      <c r="Y8063">
        <v>0</v>
      </c>
      <c r="Z8063">
        <v>74.478652794061944</v>
      </c>
      <c r="AA8063">
        <v>34.040506246393377</v>
      </c>
      <c r="AB8063">
        <v>19.24847229291456</v>
      </c>
      <c r="AC8063">
        <v>0</v>
      </c>
      <c r="AD8063">
        <v>0</v>
      </c>
      <c r="AE8063">
        <v>203.33386262233242</v>
      </c>
    </row>
    <row r="8064" spans="1:31" x14ac:dyDescent="0.25">
      <c r="A8064">
        <v>2361141</v>
      </c>
      <c r="B8064">
        <v>1</v>
      </c>
      <c r="C8064" t="s">
        <v>81</v>
      </c>
      <c r="D8064" t="s">
        <v>112</v>
      </c>
      <c r="E8064" t="s">
        <v>154</v>
      </c>
      <c r="F8064" t="s">
        <v>22893</v>
      </c>
      <c r="G8064" t="s">
        <v>299</v>
      </c>
      <c r="H8064" t="s">
        <v>151</v>
      </c>
      <c r="I8064" t="s">
        <v>136</v>
      </c>
      <c r="J8064" t="s">
        <v>137</v>
      </c>
      <c r="K8064" t="s">
        <v>138</v>
      </c>
      <c r="L8064" t="s">
        <v>22894</v>
      </c>
      <c r="M8064" t="s">
        <v>22895</v>
      </c>
      <c r="N8064">
        <v>1.545833333</v>
      </c>
      <c r="O8064">
        <v>0</v>
      </c>
      <c r="P8064">
        <v>49</v>
      </c>
      <c r="Q8064">
        <v>0</v>
      </c>
      <c r="R8064">
        <v>1</v>
      </c>
      <c r="S8064">
        <v>0</v>
      </c>
      <c r="T8064">
        <v>10</v>
      </c>
      <c r="U8064">
        <v>0</v>
      </c>
      <c r="V8064">
        <v>0</v>
      </c>
      <c r="W8064">
        <v>0</v>
      </c>
      <c r="X8064">
        <v>23.644510400840982</v>
      </c>
      <c r="Y8064">
        <v>0</v>
      </c>
      <c r="Z8064">
        <v>0.30272475567706003</v>
      </c>
      <c r="AA8064">
        <v>0</v>
      </c>
      <c r="AB8064">
        <v>9.2823430015164554</v>
      </c>
      <c r="AC8064">
        <v>0</v>
      </c>
      <c r="AD8064">
        <v>0</v>
      </c>
      <c r="AE8064">
        <v>33.229578158034499</v>
      </c>
    </row>
    <row r="8065" spans="1:31" x14ac:dyDescent="0.25">
      <c r="A8065">
        <v>2361142</v>
      </c>
      <c r="B8065">
        <v>1</v>
      </c>
      <c r="C8065" t="s">
        <v>81</v>
      </c>
      <c r="D8065" t="s">
        <v>112</v>
      </c>
      <c r="E8065" t="s">
        <v>148</v>
      </c>
      <c r="F8065" t="s">
        <v>22896</v>
      </c>
      <c r="G8065" t="s">
        <v>160</v>
      </c>
      <c r="H8065" t="s">
        <v>151</v>
      </c>
      <c r="I8065" t="s">
        <v>136</v>
      </c>
      <c r="J8065" t="s">
        <v>137</v>
      </c>
      <c r="K8065" t="s">
        <v>138</v>
      </c>
      <c r="L8065" t="s">
        <v>22897</v>
      </c>
      <c r="M8065" t="s">
        <v>22898</v>
      </c>
      <c r="N8065">
        <v>1.054444444</v>
      </c>
      <c r="O8065">
        <v>0</v>
      </c>
      <c r="P8065">
        <v>1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4.3822369638773895E-2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4.3822369638773895E-2</v>
      </c>
    </row>
    <row r="8066" spans="1:31" x14ac:dyDescent="0.25">
      <c r="A8066">
        <v>2361143</v>
      </c>
      <c r="B8066">
        <v>1</v>
      </c>
      <c r="C8066" t="s">
        <v>80</v>
      </c>
      <c r="D8066" t="s">
        <v>106</v>
      </c>
      <c r="E8066" t="s">
        <v>166</v>
      </c>
      <c r="F8066" t="s">
        <v>6278</v>
      </c>
      <c r="G8066" t="s">
        <v>168</v>
      </c>
      <c r="H8066" t="s">
        <v>135</v>
      </c>
      <c r="I8066" t="s">
        <v>136</v>
      </c>
      <c r="J8066" t="s">
        <v>137</v>
      </c>
      <c r="K8066" t="s">
        <v>138</v>
      </c>
      <c r="L8066" t="s">
        <v>22899</v>
      </c>
      <c r="M8066" t="s">
        <v>22900</v>
      </c>
      <c r="N8066">
        <v>0.113611111</v>
      </c>
      <c r="O8066">
        <v>7</v>
      </c>
      <c r="P8066">
        <v>2307</v>
      </c>
      <c r="Q8066">
        <v>60</v>
      </c>
      <c r="R8066">
        <v>275</v>
      </c>
      <c r="S8066">
        <v>28</v>
      </c>
      <c r="T8066">
        <v>361</v>
      </c>
      <c r="U8066">
        <v>0</v>
      </c>
      <c r="V8066">
        <v>0</v>
      </c>
      <c r="W8066">
        <v>0.52332712587101249</v>
      </c>
      <c r="X8066">
        <v>51.642013159478914</v>
      </c>
      <c r="Y8066">
        <v>36.061675152301753</v>
      </c>
      <c r="Z8066">
        <v>99.424166679870197</v>
      </c>
      <c r="AA8066">
        <v>11.067870611367997</v>
      </c>
      <c r="AB8066">
        <v>45.86559711831454</v>
      </c>
      <c r="AC8066">
        <v>0</v>
      </c>
      <c r="AD8066">
        <v>0</v>
      </c>
      <c r="AE8066">
        <v>244.58464984720445</v>
      </c>
    </row>
    <row r="8067" spans="1:31" x14ac:dyDescent="0.25">
      <c r="A8067">
        <v>2361146</v>
      </c>
      <c r="B8067">
        <v>1</v>
      </c>
      <c r="C8067" t="s">
        <v>80</v>
      </c>
      <c r="D8067" t="s">
        <v>85</v>
      </c>
      <c r="E8067" t="s">
        <v>148</v>
      </c>
      <c r="F8067" t="s">
        <v>22901</v>
      </c>
      <c r="G8067" t="s">
        <v>150</v>
      </c>
      <c r="H8067" t="s">
        <v>151</v>
      </c>
      <c r="I8067" t="s">
        <v>136</v>
      </c>
      <c r="J8067" t="s">
        <v>137</v>
      </c>
      <c r="K8067" t="s">
        <v>138</v>
      </c>
      <c r="L8067" t="s">
        <v>22902</v>
      </c>
      <c r="M8067" t="s">
        <v>22903</v>
      </c>
      <c r="N8067">
        <v>0.71361111099999996</v>
      </c>
      <c r="O8067">
        <v>0</v>
      </c>
      <c r="P8067">
        <v>15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3.4498184797055433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3.4498184797055433</v>
      </c>
    </row>
    <row r="8068" spans="1:31" x14ac:dyDescent="0.25">
      <c r="A8068">
        <v>2361147</v>
      </c>
      <c r="B8068">
        <v>1</v>
      </c>
      <c r="C8068" t="s">
        <v>81</v>
      </c>
      <c r="D8068" t="s">
        <v>119</v>
      </c>
      <c r="E8068" t="s">
        <v>225</v>
      </c>
      <c r="F8068" t="s">
        <v>22904</v>
      </c>
      <c r="G8068" t="s">
        <v>219</v>
      </c>
      <c r="H8068" t="s">
        <v>151</v>
      </c>
      <c r="I8068" t="s">
        <v>136</v>
      </c>
      <c r="J8068" t="s">
        <v>137</v>
      </c>
      <c r="K8068" t="s">
        <v>138</v>
      </c>
      <c r="L8068" t="s">
        <v>22905</v>
      </c>
      <c r="M8068" t="s">
        <v>22906</v>
      </c>
      <c r="N8068">
        <v>2.67</v>
      </c>
      <c r="O8068">
        <v>0</v>
      </c>
      <c r="P8068">
        <v>1</v>
      </c>
      <c r="Q8068">
        <v>0</v>
      </c>
      <c r="R8068">
        <v>4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32.282508836262224</v>
      </c>
      <c r="AA8068">
        <v>0</v>
      </c>
      <c r="AB8068">
        <v>0</v>
      </c>
      <c r="AC8068">
        <v>0</v>
      </c>
      <c r="AD8068">
        <v>0</v>
      </c>
      <c r="AE8068">
        <v>32.282508836262224</v>
      </c>
    </row>
    <row r="8069" spans="1:31" x14ac:dyDescent="0.25">
      <c r="A8069">
        <v>2361148</v>
      </c>
      <c r="B8069">
        <v>1</v>
      </c>
      <c r="C8069" t="s">
        <v>81</v>
      </c>
      <c r="D8069" t="s">
        <v>119</v>
      </c>
      <c r="E8069" t="s">
        <v>132</v>
      </c>
      <c r="F8069" t="s">
        <v>22907</v>
      </c>
      <c r="G8069" t="s">
        <v>643</v>
      </c>
      <c r="H8069" t="s">
        <v>135</v>
      </c>
      <c r="I8069" t="s">
        <v>136</v>
      </c>
      <c r="J8069" t="s">
        <v>137</v>
      </c>
      <c r="K8069" t="s">
        <v>138</v>
      </c>
      <c r="L8069" t="s">
        <v>22908</v>
      </c>
      <c r="M8069" t="s">
        <v>22909</v>
      </c>
      <c r="N8069">
        <v>1.6016666660000001</v>
      </c>
      <c r="O8069">
        <v>0</v>
      </c>
      <c r="P8069">
        <v>0</v>
      </c>
      <c r="Q8069">
        <v>0</v>
      </c>
      <c r="R8069">
        <v>6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63.385658884102675</v>
      </c>
      <c r="AA8069">
        <v>0</v>
      </c>
      <c r="AB8069">
        <v>0</v>
      </c>
      <c r="AC8069">
        <v>0</v>
      </c>
      <c r="AD8069">
        <v>0</v>
      </c>
      <c r="AE8069">
        <v>63.385658884102675</v>
      </c>
    </row>
    <row r="8070" spans="1:31" x14ac:dyDescent="0.25">
      <c r="A8070">
        <v>2361151</v>
      </c>
      <c r="B8070">
        <v>1</v>
      </c>
      <c r="C8070" t="s">
        <v>81</v>
      </c>
      <c r="D8070" t="s">
        <v>114</v>
      </c>
      <c r="E8070" t="s">
        <v>132</v>
      </c>
      <c r="F8070" t="s">
        <v>22910</v>
      </c>
      <c r="G8070" t="s">
        <v>134</v>
      </c>
      <c r="H8070" t="s">
        <v>135</v>
      </c>
      <c r="I8070" t="s">
        <v>136</v>
      </c>
      <c r="J8070" t="s">
        <v>137</v>
      </c>
      <c r="K8070" t="s">
        <v>138</v>
      </c>
      <c r="L8070" t="s">
        <v>22911</v>
      </c>
      <c r="M8070" t="s">
        <v>22912</v>
      </c>
      <c r="N8070">
        <v>1.659166666</v>
      </c>
      <c r="O8070">
        <v>0</v>
      </c>
      <c r="P8070">
        <v>112</v>
      </c>
      <c r="Q8070">
        <v>0</v>
      </c>
      <c r="R8070">
        <v>0</v>
      </c>
      <c r="S8070">
        <v>1</v>
      </c>
      <c r="T8070">
        <v>3</v>
      </c>
      <c r="U8070">
        <v>0</v>
      </c>
      <c r="V8070">
        <v>0</v>
      </c>
      <c r="W8070">
        <v>0</v>
      </c>
      <c r="X8070">
        <v>26.477103456536089</v>
      </c>
      <c r="Y8070">
        <v>0</v>
      </c>
      <c r="Z8070">
        <v>0</v>
      </c>
      <c r="AA8070">
        <v>3.1165009441891387</v>
      </c>
      <c r="AB8070">
        <v>0.62747694654374175</v>
      </c>
      <c r="AC8070">
        <v>0</v>
      </c>
      <c r="AD8070">
        <v>0</v>
      </c>
      <c r="AE8070">
        <v>30.221081347268967</v>
      </c>
    </row>
    <row r="8071" spans="1:31" x14ac:dyDescent="0.25">
      <c r="A8071">
        <v>2361152</v>
      </c>
      <c r="B8071">
        <v>1</v>
      </c>
      <c r="C8071" t="s">
        <v>81</v>
      </c>
      <c r="D8071" t="s">
        <v>120</v>
      </c>
      <c r="E8071" t="s">
        <v>148</v>
      </c>
      <c r="F8071" t="s">
        <v>22913</v>
      </c>
      <c r="G8071" t="s">
        <v>160</v>
      </c>
      <c r="H8071" t="s">
        <v>151</v>
      </c>
      <c r="I8071" t="s">
        <v>136</v>
      </c>
      <c r="J8071" t="s">
        <v>137</v>
      </c>
      <c r="K8071" t="s">
        <v>138</v>
      </c>
      <c r="L8071" t="s">
        <v>22914</v>
      </c>
      <c r="M8071" t="s">
        <v>22915</v>
      </c>
      <c r="N8071">
        <v>2.1286111110000001</v>
      </c>
      <c r="O8071">
        <v>0</v>
      </c>
      <c r="P8071">
        <v>1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0.85654845368239396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0.85654845368239396</v>
      </c>
    </row>
    <row r="8072" spans="1:31" x14ac:dyDescent="0.25">
      <c r="A8072">
        <v>2361153</v>
      </c>
      <c r="B8072">
        <v>1</v>
      </c>
      <c r="C8072" t="s">
        <v>80</v>
      </c>
      <c r="D8072" t="s">
        <v>93</v>
      </c>
      <c r="E8072" t="s">
        <v>148</v>
      </c>
      <c r="F8072" t="s">
        <v>22916</v>
      </c>
      <c r="G8072" t="s">
        <v>160</v>
      </c>
      <c r="H8072" t="s">
        <v>151</v>
      </c>
      <c r="I8072" t="s">
        <v>136</v>
      </c>
      <c r="J8072" t="s">
        <v>137</v>
      </c>
      <c r="K8072" t="s">
        <v>138</v>
      </c>
      <c r="L8072" t="s">
        <v>22917</v>
      </c>
      <c r="M8072" t="s">
        <v>22918</v>
      </c>
      <c r="N8072">
        <v>0.73305555499999997</v>
      </c>
      <c r="O8072">
        <v>0</v>
      </c>
      <c r="P8072">
        <v>1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0.51148691264229584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0.51148691264229584</v>
      </c>
    </row>
    <row r="8073" spans="1:31" x14ac:dyDescent="0.25">
      <c r="A8073">
        <v>2361154</v>
      </c>
      <c r="B8073">
        <v>1</v>
      </c>
      <c r="C8073" t="s">
        <v>81</v>
      </c>
      <c r="D8073" t="s">
        <v>128</v>
      </c>
      <c r="E8073" t="s">
        <v>148</v>
      </c>
      <c r="F8073" t="s">
        <v>22919</v>
      </c>
      <c r="G8073" t="s">
        <v>240</v>
      </c>
      <c r="H8073" t="s">
        <v>151</v>
      </c>
      <c r="I8073" t="s">
        <v>136</v>
      </c>
      <c r="J8073" t="s">
        <v>137</v>
      </c>
      <c r="K8073" t="s">
        <v>138</v>
      </c>
      <c r="L8073" t="s">
        <v>22920</v>
      </c>
      <c r="M8073" t="s">
        <v>22921</v>
      </c>
      <c r="N8073">
        <v>6.0333333329999999</v>
      </c>
      <c r="O8073">
        <v>0</v>
      </c>
      <c r="P8073">
        <v>6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7.864162345838472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7.864162345838472</v>
      </c>
    </row>
    <row r="8074" spans="1:31" x14ac:dyDescent="0.25">
      <c r="A8074">
        <v>2361158</v>
      </c>
      <c r="B8074">
        <v>1</v>
      </c>
      <c r="C8074" t="s">
        <v>81</v>
      </c>
      <c r="D8074" t="s">
        <v>120</v>
      </c>
      <c r="E8074" t="s">
        <v>154</v>
      </c>
      <c r="F8074" t="s">
        <v>14742</v>
      </c>
      <c r="G8074" t="s">
        <v>299</v>
      </c>
      <c r="H8074" t="s">
        <v>151</v>
      </c>
      <c r="I8074" t="s">
        <v>136</v>
      </c>
      <c r="J8074" t="s">
        <v>137</v>
      </c>
      <c r="K8074" t="s">
        <v>138</v>
      </c>
      <c r="L8074" t="s">
        <v>22922</v>
      </c>
      <c r="M8074" t="s">
        <v>22923</v>
      </c>
      <c r="N8074">
        <v>0.74111111100000004</v>
      </c>
      <c r="O8074">
        <v>0</v>
      </c>
      <c r="P8074">
        <v>0</v>
      </c>
      <c r="Q8074">
        <v>0</v>
      </c>
      <c r="R8074">
        <v>12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50.341265022602727</v>
      </c>
      <c r="AA8074">
        <v>0</v>
      </c>
      <c r="AB8074">
        <v>0</v>
      </c>
      <c r="AC8074">
        <v>0</v>
      </c>
      <c r="AD8074">
        <v>0</v>
      </c>
      <c r="AE8074">
        <v>50.341265022602727</v>
      </c>
    </row>
    <row r="8075" spans="1:31" x14ac:dyDescent="0.25">
      <c r="A8075">
        <v>2361159</v>
      </c>
      <c r="B8075">
        <v>1</v>
      </c>
      <c r="C8075" t="s">
        <v>80</v>
      </c>
      <c r="D8075" t="s">
        <v>96</v>
      </c>
      <c r="E8075" t="s">
        <v>148</v>
      </c>
      <c r="F8075" t="s">
        <v>22924</v>
      </c>
      <c r="G8075" t="s">
        <v>160</v>
      </c>
      <c r="H8075" t="s">
        <v>151</v>
      </c>
      <c r="I8075" t="s">
        <v>136</v>
      </c>
      <c r="J8075" t="s">
        <v>137</v>
      </c>
      <c r="K8075" t="s">
        <v>138</v>
      </c>
      <c r="L8075" t="s">
        <v>22925</v>
      </c>
      <c r="M8075" t="s">
        <v>22926</v>
      </c>
      <c r="N8075">
        <v>1.9211111110000001</v>
      </c>
      <c r="O8075">
        <v>0</v>
      </c>
      <c r="P8075">
        <v>1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0.75863507342447511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0.75863507342447511</v>
      </c>
    </row>
    <row r="8076" spans="1:31" x14ac:dyDescent="0.25">
      <c r="A8076">
        <v>2361165</v>
      </c>
      <c r="B8076">
        <v>1</v>
      </c>
      <c r="C8076" t="s">
        <v>80</v>
      </c>
      <c r="D8076" t="s">
        <v>98</v>
      </c>
      <c r="E8076" t="s">
        <v>148</v>
      </c>
      <c r="F8076" t="s">
        <v>22927</v>
      </c>
      <c r="G8076" t="s">
        <v>160</v>
      </c>
      <c r="H8076" t="s">
        <v>151</v>
      </c>
      <c r="I8076" t="s">
        <v>136</v>
      </c>
      <c r="J8076" t="s">
        <v>137</v>
      </c>
      <c r="K8076" t="s">
        <v>138</v>
      </c>
      <c r="L8076" t="s">
        <v>22928</v>
      </c>
      <c r="M8076" t="s">
        <v>22929</v>
      </c>
      <c r="N8076">
        <v>2.8111111110000002</v>
      </c>
      <c r="O8076">
        <v>0</v>
      </c>
      <c r="P8076">
        <v>1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2.5147703198888894E-5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2.5147703198888894E-5</v>
      </c>
    </row>
    <row r="8077" spans="1:31" x14ac:dyDescent="0.25">
      <c r="A8077">
        <v>2361170</v>
      </c>
      <c r="B8077">
        <v>1</v>
      </c>
      <c r="C8077" t="s">
        <v>80</v>
      </c>
      <c r="D8077" t="s">
        <v>106</v>
      </c>
      <c r="E8077" t="s">
        <v>166</v>
      </c>
      <c r="F8077" t="s">
        <v>11550</v>
      </c>
      <c r="G8077" t="s">
        <v>168</v>
      </c>
      <c r="H8077" t="s">
        <v>135</v>
      </c>
      <c r="I8077" t="s">
        <v>136</v>
      </c>
      <c r="J8077" t="s">
        <v>137</v>
      </c>
      <c r="K8077" t="s">
        <v>138</v>
      </c>
      <c r="L8077" t="s">
        <v>22930</v>
      </c>
      <c r="M8077" t="s">
        <v>22931</v>
      </c>
      <c r="N8077">
        <v>0.13500000000000001</v>
      </c>
      <c r="O8077">
        <v>0</v>
      </c>
      <c r="P8077">
        <v>4</v>
      </c>
      <c r="Q8077">
        <v>54</v>
      </c>
      <c r="R8077">
        <v>228</v>
      </c>
      <c r="S8077">
        <v>15</v>
      </c>
      <c r="T8077">
        <v>52</v>
      </c>
      <c r="U8077">
        <v>0</v>
      </c>
      <c r="V8077">
        <v>0</v>
      </c>
      <c r="W8077">
        <v>0</v>
      </c>
      <c r="X8077">
        <v>0.92093956476732008</v>
      </c>
      <c r="Y8077">
        <v>125.01491679336603</v>
      </c>
      <c r="Z8077">
        <v>222.37959167080456</v>
      </c>
      <c r="AA8077">
        <v>7.4652584071816817</v>
      </c>
      <c r="AB8077">
        <v>27.385779565672919</v>
      </c>
      <c r="AC8077">
        <v>0</v>
      </c>
      <c r="AD8077">
        <v>0</v>
      </c>
      <c r="AE8077">
        <v>383.16648600179252</v>
      </c>
    </row>
    <row r="8078" spans="1:31" x14ac:dyDescent="0.25">
      <c r="A8078">
        <v>2361183</v>
      </c>
      <c r="B8078">
        <v>1</v>
      </c>
      <c r="C8078" t="s">
        <v>80</v>
      </c>
      <c r="D8078" t="s">
        <v>105</v>
      </c>
      <c r="E8078" t="s">
        <v>225</v>
      </c>
      <c r="F8078" t="s">
        <v>22932</v>
      </c>
      <c r="G8078" t="s">
        <v>219</v>
      </c>
      <c r="H8078" t="s">
        <v>151</v>
      </c>
      <c r="I8078" t="s">
        <v>136</v>
      </c>
      <c r="J8078" t="s">
        <v>137</v>
      </c>
      <c r="K8078" t="s">
        <v>138</v>
      </c>
      <c r="L8078" t="s">
        <v>22933</v>
      </c>
      <c r="M8078" t="s">
        <v>22934</v>
      </c>
      <c r="N8078">
        <v>1.1644444439999999</v>
      </c>
      <c r="O8078">
        <v>0</v>
      </c>
      <c r="P8078">
        <v>60</v>
      </c>
      <c r="Q8078">
        <v>0</v>
      </c>
      <c r="R8078">
        <v>5</v>
      </c>
      <c r="S8078">
        <v>0</v>
      </c>
      <c r="T8078">
        <v>7</v>
      </c>
      <c r="U8078">
        <v>0</v>
      </c>
      <c r="V8078">
        <v>0</v>
      </c>
      <c r="W8078">
        <v>0</v>
      </c>
      <c r="X8078">
        <v>28.277980461243938</v>
      </c>
      <c r="Y8078">
        <v>0</v>
      </c>
      <c r="Z8078">
        <v>2.2686300684769942</v>
      </c>
      <c r="AA8078">
        <v>0</v>
      </c>
      <c r="AB8078">
        <v>4.8761279256548136</v>
      </c>
      <c r="AC8078">
        <v>0</v>
      </c>
      <c r="AD8078">
        <v>0</v>
      </c>
      <c r="AE8078">
        <v>35.42273845537575</v>
      </c>
    </row>
    <row r="8079" spans="1:31" x14ac:dyDescent="0.25">
      <c r="A8079">
        <v>2361184</v>
      </c>
      <c r="B8079">
        <v>1</v>
      </c>
      <c r="C8079" t="s">
        <v>81</v>
      </c>
      <c r="D8079" t="s">
        <v>122</v>
      </c>
      <c r="E8079" t="s">
        <v>148</v>
      </c>
      <c r="F8079" t="s">
        <v>22935</v>
      </c>
      <c r="G8079" t="s">
        <v>150</v>
      </c>
      <c r="H8079" t="s">
        <v>151</v>
      </c>
      <c r="I8079" t="s">
        <v>136</v>
      </c>
      <c r="J8079" t="s">
        <v>137</v>
      </c>
      <c r="K8079" t="s">
        <v>138</v>
      </c>
      <c r="L8079" t="s">
        <v>22936</v>
      </c>
      <c r="M8079" t="s">
        <v>22937</v>
      </c>
      <c r="N8079">
        <v>0.53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4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3.4304293623279993</v>
      </c>
      <c r="AC8079">
        <v>0</v>
      </c>
      <c r="AD8079">
        <v>0</v>
      </c>
      <c r="AE8079">
        <v>3.4304293623279993</v>
      </c>
    </row>
    <row r="8080" spans="1:31" x14ac:dyDescent="0.25">
      <c r="A8080">
        <v>2361188</v>
      </c>
      <c r="B8080">
        <v>1</v>
      </c>
      <c r="C8080" t="s">
        <v>80</v>
      </c>
      <c r="D8080" t="s">
        <v>91</v>
      </c>
      <c r="E8080" t="s">
        <v>148</v>
      </c>
      <c r="F8080" t="s">
        <v>22938</v>
      </c>
      <c r="G8080" t="s">
        <v>240</v>
      </c>
      <c r="H8080" t="s">
        <v>151</v>
      </c>
      <c r="I8080" t="s">
        <v>136</v>
      </c>
      <c r="J8080" t="s">
        <v>137</v>
      </c>
      <c r="K8080" t="s">
        <v>138</v>
      </c>
      <c r="L8080" t="s">
        <v>22939</v>
      </c>
      <c r="M8080" t="s">
        <v>22940</v>
      </c>
      <c r="N8080">
        <v>3.3361111110000001</v>
      </c>
      <c r="O8080">
        <v>0</v>
      </c>
      <c r="P8080">
        <v>3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1.2157388505617179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1.2157388505617179</v>
      </c>
    </row>
    <row r="8081" spans="1:31" x14ac:dyDescent="0.25">
      <c r="A8081">
        <v>2361190</v>
      </c>
      <c r="B8081">
        <v>1</v>
      </c>
      <c r="C8081" t="s">
        <v>80</v>
      </c>
      <c r="D8081" t="s">
        <v>108</v>
      </c>
      <c r="E8081" t="s">
        <v>148</v>
      </c>
      <c r="F8081" t="s">
        <v>22941</v>
      </c>
      <c r="G8081" t="s">
        <v>160</v>
      </c>
      <c r="H8081" t="s">
        <v>151</v>
      </c>
      <c r="I8081" t="s">
        <v>136</v>
      </c>
      <c r="J8081" t="s">
        <v>137</v>
      </c>
      <c r="K8081" t="s">
        <v>138</v>
      </c>
      <c r="L8081" t="s">
        <v>22942</v>
      </c>
      <c r="M8081" t="s">
        <v>22943</v>
      </c>
      <c r="N8081">
        <v>3.215833333</v>
      </c>
      <c r="O8081">
        <v>0</v>
      </c>
      <c r="P8081">
        <v>1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0.82860916553759267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0.82860916553759267</v>
      </c>
    </row>
    <row r="8082" spans="1:31" x14ac:dyDescent="0.25">
      <c r="A8082">
        <v>2361191</v>
      </c>
      <c r="B8082">
        <v>1</v>
      </c>
      <c r="C8082" t="s">
        <v>80</v>
      </c>
      <c r="D8082" t="s">
        <v>92</v>
      </c>
      <c r="E8082" t="s">
        <v>148</v>
      </c>
      <c r="F8082" t="s">
        <v>22944</v>
      </c>
      <c r="G8082" t="s">
        <v>150</v>
      </c>
      <c r="H8082" t="s">
        <v>151</v>
      </c>
      <c r="I8082" t="s">
        <v>136</v>
      </c>
      <c r="J8082" t="s">
        <v>137</v>
      </c>
      <c r="K8082" t="s">
        <v>138</v>
      </c>
      <c r="L8082" t="s">
        <v>22945</v>
      </c>
      <c r="M8082" t="s">
        <v>22946</v>
      </c>
      <c r="N8082">
        <v>0.74111111100000004</v>
      </c>
      <c r="O8082">
        <v>0</v>
      </c>
      <c r="P8082">
        <v>1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0.44475220370045998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0.44475220370045998</v>
      </c>
    </row>
    <row r="8083" spans="1:31" x14ac:dyDescent="0.25">
      <c r="A8083">
        <v>2361192</v>
      </c>
      <c r="B8083">
        <v>1</v>
      </c>
      <c r="C8083" t="s">
        <v>81</v>
      </c>
      <c r="D8083" t="s">
        <v>112</v>
      </c>
      <c r="E8083" t="s">
        <v>132</v>
      </c>
      <c r="F8083" t="s">
        <v>22947</v>
      </c>
      <c r="G8083" t="s">
        <v>142</v>
      </c>
      <c r="H8083" t="s">
        <v>135</v>
      </c>
      <c r="I8083" t="s">
        <v>136</v>
      </c>
      <c r="J8083" t="s">
        <v>137</v>
      </c>
      <c r="K8083" t="s">
        <v>138</v>
      </c>
      <c r="L8083" t="s">
        <v>22948</v>
      </c>
      <c r="M8083" t="s">
        <v>22949</v>
      </c>
      <c r="N8083">
        <v>0.72472222200000003</v>
      </c>
      <c r="O8083">
        <v>1</v>
      </c>
      <c r="P8083">
        <v>0</v>
      </c>
      <c r="Q8083">
        <v>29</v>
      </c>
      <c r="R8083">
        <v>0</v>
      </c>
      <c r="S8083">
        <v>6</v>
      </c>
      <c r="T8083">
        <v>0</v>
      </c>
      <c r="U8083">
        <v>0</v>
      </c>
      <c r="V8083">
        <v>0</v>
      </c>
      <c r="W8083">
        <v>5.0136453899920568</v>
      </c>
      <c r="X8083">
        <v>0</v>
      </c>
      <c r="Y8083">
        <v>60.913737959198258</v>
      </c>
      <c r="Z8083">
        <v>0</v>
      </c>
      <c r="AA8083">
        <v>9.148924930056598</v>
      </c>
      <c r="AB8083">
        <v>0</v>
      </c>
      <c r="AC8083">
        <v>0</v>
      </c>
      <c r="AD8083">
        <v>0</v>
      </c>
      <c r="AE8083">
        <v>75.076308279246902</v>
      </c>
    </row>
    <row r="8084" spans="1:31" x14ac:dyDescent="0.25">
      <c r="A8084">
        <v>2361193</v>
      </c>
      <c r="B8084">
        <v>1</v>
      </c>
      <c r="C8084" t="s">
        <v>80</v>
      </c>
      <c r="D8084" t="s">
        <v>106</v>
      </c>
      <c r="E8084" t="s">
        <v>225</v>
      </c>
      <c r="F8084" t="s">
        <v>3654</v>
      </c>
      <c r="G8084" t="s">
        <v>489</v>
      </c>
      <c r="H8084" t="s">
        <v>151</v>
      </c>
      <c r="I8084" t="s">
        <v>136</v>
      </c>
      <c r="J8084" t="s">
        <v>137</v>
      </c>
      <c r="K8084" t="s">
        <v>138</v>
      </c>
      <c r="L8084" t="s">
        <v>22950</v>
      </c>
      <c r="M8084" t="s">
        <v>22951</v>
      </c>
      <c r="N8084">
        <v>0.32361111100000001</v>
      </c>
      <c r="O8084">
        <v>0</v>
      </c>
      <c r="P8084">
        <v>0</v>
      </c>
      <c r="Q8084">
        <v>0</v>
      </c>
      <c r="R8084">
        <v>5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8.2845101512237012</v>
      </c>
      <c r="AA8084">
        <v>0</v>
      </c>
      <c r="AB8084">
        <v>0</v>
      </c>
      <c r="AC8084">
        <v>0</v>
      </c>
      <c r="AD8084">
        <v>0</v>
      </c>
      <c r="AE8084">
        <v>8.2845101512237012</v>
      </c>
    </row>
    <row r="8085" spans="1:31" x14ac:dyDescent="0.25">
      <c r="A8085">
        <v>2361194</v>
      </c>
      <c r="B8085">
        <v>1</v>
      </c>
      <c r="C8085" t="s">
        <v>81</v>
      </c>
      <c r="D8085" t="s">
        <v>113</v>
      </c>
      <c r="E8085" t="s">
        <v>171</v>
      </c>
      <c r="F8085" t="s">
        <v>16440</v>
      </c>
      <c r="G8085" t="s">
        <v>168</v>
      </c>
      <c r="H8085" t="s">
        <v>135</v>
      </c>
      <c r="I8085" t="s">
        <v>136</v>
      </c>
      <c r="J8085" t="s">
        <v>137</v>
      </c>
      <c r="K8085" t="s">
        <v>138</v>
      </c>
      <c r="L8085" t="s">
        <v>22952</v>
      </c>
      <c r="M8085" t="s">
        <v>22953</v>
      </c>
      <c r="N8085">
        <v>0.59194444400000001</v>
      </c>
      <c r="O8085">
        <v>0</v>
      </c>
      <c r="P8085">
        <v>240</v>
      </c>
      <c r="Q8085">
        <v>29</v>
      </c>
      <c r="R8085">
        <v>59</v>
      </c>
      <c r="S8085">
        <v>0</v>
      </c>
      <c r="T8085">
        <v>12</v>
      </c>
      <c r="U8085">
        <v>0</v>
      </c>
      <c r="V8085">
        <v>0</v>
      </c>
      <c r="W8085">
        <v>0</v>
      </c>
      <c r="X8085">
        <v>48.730632537178813</v>
      </c>
      <c r="Y8085">
        <v>139.07574786842449</v>
      </c>
      <c r="Z8085">
        <v>206.98803119069106</v>
      </c>
      <c r="AA8085">
        <v>0</v>
      </c>
      <c r="AB8085">
        <v>4.8853568316831639</v>
      </c>
      <c r="AC8085">
        <v>0</v>
      </c>
      <c r="AD8085">
        <v>0</v>
      </c>
      <c r="AE8085">
        <v>399.67976842797754</v>
      </c>
    </row>
    <row r="8086" spans="1:31" x14ac:dyDescent="0.25">
      <c r="A8086">
        <v>2361196</v>
      </c>
      <c r="B8086">
        <v>1</v>
      </c>
      <c r="C8086" t="s">
        <v>80</v>
      </c>
      <c r="D8086" t="s">
        <v>94</v>
      </c>
      <c r="E8086" t="s">
        <v>225</v>
      </c>
      <c r="F8086" t="s">
        <v>14568</v>
      </c>
      <c r="G8086" t="s">
        <v>219</v>
      </c>
      <c r="H8086" t="s">
        <v>151</v>
      </c>
      <c r="I8086" t="s">
        <v>136</v>
      </c>
      <c r="J8086" t="s">
        <v>137</v>
      </c>
      <c r="K8086" t="s">
        <v>138</v>
      </c>
      <c r="L8086" t="s">
        <v>22954</v>
      </c>
      <c r="M8086" t="s">
        <v>22955</v>
      </c>
      <c r="N8086">
        <v>2.1644444439999999</v>
      </c>
      <c r="O8086">
        <v>0</v>
      </c>
      <c r="P8086">
        <v>0</v>
      </c>
      <c r="Q8086">
        <v>0</v>
      </c>
      <c r="R8086">
        <v>3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31.714848083329471</v>
      </c>
      <c r="AA8086">
        <v>0</v>
      </c>
      <c r="AB8086">
        <v>0</v>
      </c>
      <c r="AC8086">
        <v>0</v>
      </c>
      <c r="AD8086">
        <v>0</v>
      </c>
      <c r="AE8086">
        <v>31.714848083329471</v>
      </c>
    </row>
    <row r="8087" spans="1:31" x14ac:dyDescent="0.25">
      <c r="A8087">
        <v>2361197</v>
      </c>
      <c r="B8087">
        <v>1</v>
      </c>
      <c r="C8087" t="s">
        <v>80</v>
      </c>
      <c r="D8087" t="s">
        <v>93</v>
      </c>
      <c r="E8087" t="s">
        <v>225</v>
      </c>
      <c r="F8087" t="s">
        <v>22752</v>
      </c>
      <c r="G8087" t="s">
        <v>219</v>
      </c>
      <c r="H8087" t="s">
        <v>151</v>
      </c>
      <c r="I8087" t="s">
        <v>136</v>
      </c>
      <c r="J8087" t="s">
        <v>137</v>
      </c>
      <c r="K8087" t="s">
        <v>138</v>
      </c>
      <c r="L8087" t="s">
        <v>22956</v>
      </c>
      <c r="M8087" t="s">
        <v>22957</v>
      </c>
      <c r="N8087">
        <v>3.2830555549999998</v>
      </c>
      <c r="O8087">
        <v>0</v>
      </c>
      <c r="P8087">
        <v>3</v>
      </c>
      <c r="Q8087">
        <v>0</v>
      </c>
      <c r="R8087">
        <v>2</v>
      </c>
      <c r="S8087">
        <v>0</v>
      </c>
      <c r="T8087">
        <v>1</v>
      </c>
      <c r="U8087">
        <v>0</v>
      </c>
      <c r="V8087">
        <v>0</v>
      </c>
      <c r="W8087">
        <v>0</v>
      </c>
      <c r="X8087">
        <v>2.3539781902552641</v>
      </c>
      <c r="Y8087">
        <v>0</v>
      </c>
      <c r="Z8087">
        <v>0</v>
      </c>
      <c r="AA8087">
        <v>0</v>
      </c>
      <c r="AB8087">
        <v>0.36983298488583999</v>
      </c>
      <c r="AC8087">
        <v>0</v>
      </c>
      <c r="AD8087">
        <v>0</v>
      </c>
      <c r="AE8087">
        <v>2.7238111751411043</v>
      </c>
    </row>
    <row r="8088" spans="1:31" x14ac:dyDescent="0.25">
      <c r="A8088">
        <v>2361198</v>
      </c>
      <c r="B8088">
        <v>1</v>
      </c>
      <c r="C8088" t="s">
        <v>80</v>
      </c>
      <c r="D8088" t="s">
        <v>104</v>
      </c>
      <c r="E8088" t="s">
        <v>148</v>
      </c>
      <c r="F8088" t="s">
        <v>22958</v>
      </c>
      <c r="G8088" t="s">
        <v>160</v>
      </c>
      <c r="H8088" t="s">
        <v>151</v>
      </c>
      <c r="I8088" t="s">
        <v>136</v>
      </c>
      <c r="J8088" t="s">
        <v>137</v>
      </c>
      <c r="K8088" t="s">
        <v>138</v>
      </c>
      <c r="L8088" t="s">
        <v>22959</v>
      </c>
      <c r="M8088" t="s">
        <v>22960</v>
      </c>
      <c r="N8088">
        <v>0.75055555500000004</v>
      </c>
      <c r="O8088">
        <v>0</v>
      </c>
      <c r="P8088">
        <v>1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0.11136366394343999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0.11136366394343999</v>
      </c>
    </row>
    <row r="8089" spans="1:31" x14ac:dyDescent="0.25">
      <c r="A8089">
        <v>2361199</v>
      </c>
      <c r="B8089">
        <v>1</v>
      </c>
      <c r="C8089" t="s">
        <v>81</v>
      </c>
      <c r="D8089" t="s">
        <v>128</v>
      </c>
      <c r="E8089" t="s">
        <v>225</v>
      </c>
      <c r="F8089" t="s">
        <v>22961</v>
      </c>
      <c r="G8089" t="s">
        <v>219</v>
      </c>
      <c r="H8089" t="s">
        <v>151</v>
      </c>
      <c r="I8089" t="s">
        <v>136</v>
      </c>
      <c r="J8089" t="s">
        <v>137</v>
      </c>
      <c r="K8089" t="s">
        <v>138</v>
      </c>
      <c r="L8089" t="s">
        <v>22962</v>
      </c>
      <c r="M8089" t="s">
        <v>22963</v>
      </c>
      <c r="N8089">
        <v>0.98555555500000003</v>
      </c>
      <c r="O8089">
        <v>0</v>
      </c>
      <c r="P8089">
        <v>31</v>
      </c>
      <c r="Q8089">
        <v>0</v>
      </c>
      <c r="R8089">
        <v>3</v>
      </c>
      <c r="S8089">
        <v>0</v>
      </c>
      <c r="T8089">
        <v>3</v>
      </c>
      <c r="U8089">
        <v>0</v>
      </c>
      <c r="V8089">
        <v>0</v>
      </c>
      <c r="W8089">
        <v>0</v>
      </c>
      <c r="X8089">
        <v>8.6020773568135596</v>
      </c>
      <c r="Y8089">
        <v>0</v>
      </c>
      <c r="Z8089">
        <v>3.0965976095093977</v>
      </c>
      <c r="AA8089">
        <v>0</v>
      </c>
      <c r="AB8089">
        <v>1.9126835558406401</v>
      </c>
      <c r="AC8089">
        <v>0</v>
      </c>
      <c r="AD8089">
        <v>0</v>
      </c>
      <c r="AE8089">
        <v>13.611358522163599</v>
      </c>
    </row>
    <row r="8090" spans="1:31" x14ac:dyDescent="0.25">
      <c r="A8090">
        <v>2361211</v>
      </c>
      <c r="B8090">
        <v>1</v>
      </c>
      <c r="C8090" t="s">
        <v>80</v>
      </c>
      <c r="D8090" t="s">
        <v>85</v>
      </c>
      <c r="E8090" t="s">
        <v>320</v>
      </c>
      <c r="F8090" t="s">
        <v>6165</v>
      </c>
      <c r="G8090" t="s">
        <v>168</v>
      </c>
      <c r="H8090" t="s">
        <v>135</v>
      </c>
      <c r="I8090" t="s">
        <v>136</v>
      </c>
      <c r="J8090" t="s">
        <v>137</v>
      </c>
      <c r="K8090" t="s">
        <v>138</v>
      </c>
      <c r="L8090" t="s">
        <v>22964</v>
      </c>
      <c r="M8090" t="s">
        <v>22965</v>
      </c>
      <c r="N8090">
        <v>0.47861111099999998</v>
      </c>
      <c r="O8090">
        <v>0</v>
      </c>
      <c r="P8090">
        <v>2909</v>
      </c>
      <c r="Q8090">
        <v>0</v>
      </c>
      <c r="R8090">
        <v>0</v>
      </c>
      <c r="S8090">
        <v>0</v>
      </c>
      <c r="T8090">
        <v>287</v>
      </c>
      <c r="U8090">
        <v>0</v>
      </c>
      <c r="V8090">
        <v>0</v>
      </c>
      <c r="W8090">
        <v>0</v>
      </c>
      <c r="X8090">
        <v>582.22587396824099</v>
      </c>
      <c r="Y8090">
        <v>0</v>
      </c>
      <c r="Z8090">
        <v>0</v>
      </c>
      <c r="AA8090">
        <v>0</v>
      </c>
      <c r="AB8090">
        <v>165.27469943598587</v>
      </c>
      <c r="AC8090">
        <v>0</v>
      </c>
      <c r="AD8090">
        <v>0</v>
      </c>
      <c r="AE8090">
        <v>747.50057340422688</v>
      </c>
    </row>
    <row r="8091" spans="1:31" x14ac:dyDescent="0.25">
      <c r="A8091">
        <v>2361218</v>
      </c>
      <c r="B8091">
        <v>1</v>
      </c>
      <c r="C8091" t="s">
        <v>80</v>
      </c>
      <c r="D8091" t="s">
        <v>83</v>
      </c>
      <c r="E8091" t="s">
        <v>148</v>
      </c>
      <c r="F8091" t="s">
        <v>22966</v>
      </c>
      <c r="G8091" t="s">
        <v>150</v>
      </c>
      <c r="H8091" t="s">
        <v>151</v>
      </c>
      <c r="I8091" t="s">
        <v>136</v>
      </c>
      <c r="J8091" t="s">
        <v>137</v>
      </c>
      <c r="K8091" t="s">
        <v>138</v>
      </c>
      <c r="L8091" t="s">
        <v>22967</v>
      </c>
      <c r="M8091" t="s">
        <v>22968</v>
      </c>
      <c r="N8091">
        <v>0.61194444400000003</v>
      </c>
      <c r="O8091">
        <v>0</v>
      </c>
      <c r="P8091">
        <v>7</v>
      </c>
      <c r="Q8091">
        <v>0</v>
      </c>
      <c r="R8091">
        <v>0</v>
      </c>
      <c r="S8091">
        <v>0</v>
      </c>
      <c r="T8091">
        <v>3</v>
      </c>
      <c r="U8091">
        <v>0</v>
      </c>
      <c r="V8091">
        <v>0</v>
      </c>
      <c r="W8091">
        <v>0</v>
      </c>
      <c r="X8091">
        <v>1.0313810179757199</v>
      </c>
      <c r="Y8091">
        <v>0</v>
      </c>
      <c r="Z8091">
        <v>0</v>
      </c>
      <c r="AA8091">
        <v>0</v>
      </c>
      <c r="AB8091">
        <v>4.1111854632747988</v>
      </c>
      <c r="AC8091">
        <v>0</v>
      </c>
      <c r="AD8091">
        <v>0</v>
      </c>
      <c r="AE8091">
        <v>5.142566481250519</v>
      </c>
    </row>
    <row r="8092" spans="1:31" x14ac:dyDescent="0.25">
      <c r="A8092">
        <v>2361219</v>
      </c>
      <c r="B8092">
        <v>1</v>
      </c>
      <c r="C8092" t="s">
        <v>80</v>
      </c>
      <c r="D8092" t="s">
        <v>85</v>
      </c>
      <c r="E8092" t="s">
        <v>132</v>
      </c>
      <c r="F8092" t="s">
        <v>19579</v>
      </c>
      <c r="G8092" t="s">
        <v>168</v>
      </c>
      <c r="H8092" t="s">
        <v>135</v>
      </c>
      <c r="I8092" t="s">
        <v>136</v>
      </c>
      <c r="J8092" t="s">
        <v>137</v>
      </c>
      <c r="K8092" t="s">
        <v>138</v>
      </c>
      <c r="L8092" t="s">
        <v>22965</v>
      </c>
      <c r="M8092" t="s">
        <v>22969</v>
      </c>
      <c r="N8092">
        <v>0.50888888799999998</v>
      </c>
      <c r="O8092">
        <v>0</v>
      </c>
      <c r="P8092">
        <v>7450</v>
      </c>
      <c r="Q8092">
        <v>0</v>
      </c>
      <c r="R8092">
        <v>1</v>
      </c>
      <c r="S8092">
        <v>1</v>
      </c>
      <c r="T8092">
        <v>529</v>
      </c>
      <c r="U8092">
        <v>0</v>
      </c>
      <c r="V8092">
        <v>1</v>
      </c>
      <c r="W8092">
        <v>0</v>
      </c>
      <c r="X8092">
        <v>1514.0540317170687</v>
      </c>
      <c r="Y8092">
        <v>0</v>
      </c>
      <c r="Z8092">
        <v>0.89808244257105996</v>
      </c>
      <c r="AA8092">
        <v>4.7120957375103174</v>
      </c>
      <c r="AB8092">
        <v>321.02901561448829</v>
      </c>
      <c r="AC8092">
        <v>0</v>
      </c>
      <c r="AD8092">
        <v>3.0108960628976447</v>
      </c>
      <c r="AE8092">
        <v>1843.704121574536</v>
      </c>
    </row>
    <row r="8093" spans="1:31" x14ac:dyDescent="0.25">
      <c r="A8093">
        <v>2361220</v>
      </c>
      <c r="B8093">
        <v>1</v>
      </c>
      <c r="C8093" t="s">
        <v>80</v>
      </c>
      <c r="D8093" t="s">
        <v>90</v>
      </c>
      <c r="E8093" t="s">
        <v>148</v>
      </c>
      <c r="F8093" t="s">
        <v>22970</v>
      </c>
      <c r="G8093" t="s">
        <v>160</v>
      </c>
      <c r="H8093" t="s">
        <v>151</v>
      </c>
      <c r="I8093" t="s">
        <v>136</v>
      </c>
      <c r="J8093" t="s">
        <v>137</v>
      </c>
      <c r="K8093" t="s">
        <v>138</v>
      </c>
      <c r="L8093" t="s">
        <v>22971</v>
      </c>
      <c r="M8093" t="s">
        <v>22972</v>
      </c>
      <c r="N8093">
        <v>1.9297222220000001</v>
      </c>
      <c r="O8093">
        <v>0</v>
      </c>
      <c r="P8093">
        <v>2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1.3787141958186888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1.3787141958186888</v>
      </c>
    </row>
    <row r="8094" spans="1:31" x14ac:dyDescent="0.25">
      <c r="A8094">
        <v>2361222</v>
      </c>
      <c r="B8094">
        <v>1</v>
      </c>
      <c r="C8094" t="s">
        <v>80</v>
      </c>
      <c r="D8094" t="s">
        <v>85</v>
      </c>
      <c r="E8094" t="s">
        <v>132</v>
      </c>
      <c r="F8094" t="s">
        <v>22973</v>
      </c>
      <c r="G8094" t="s">
        <v>185</v>
      </c>
      <c r="H8094" t="s">
        <v>135</v>
      </c>
      <c r="I8094" t="s">
        <v>136</v>
      </c>
      <c r="J8094" t="s">
        <v>137</v>
      </c>
      <c r="K8094" t="s">
        <v>138</v>
      </c>
      <c r="L8094" t="s">
        <v>22969</v>
      </c>
      <c r="M8094" t="s">
        <v>22974</v>
      </c>
      <c r="N8094">
        <v>0.759444444</v>
      </c>
      <c r="O8094">
        <v>0</v>
      </c>
      <c r="P8094">
        <v>444</v>
      </c>
      <c r="Q8094">
        <v>0</v>
      </c>
      <c r="R8094">
        <v>0</v>
      </c>
      <c r="S8094">
        <v>0</v>
      </c>
      <c r="T8094">
        <v>7</v>
      </c>
      <c r="U8094">
        <v>0</v>
      </c>
      <c r="V8094">
        <v>0</v>
      </c>
      <c r="W8094">
        <v>0</v>
      </c>
      <c r="X8094">
        <v>124.27686353088252</v>
      </c>
      <c r="Y8094">
        <v>0</v>
      </c>
      <c r="Z8094">
        <v>0</v>
      </c>
      <c r="AA8094">
        <v>0</v>
      </c>
      <c r="AB8094">
        <v>4.2976614706470837</v>
      </c>
      <c r="AC8094">
        <v>0</v>
      </c>
      <c r="AD8094">
        <v>0</v>
      </c>
      <c r="AE8094">
        <v>128.57452500152959</v>
      </c>
    </row>
    <row r="8095" spans="1:31" x14ac:dyDescent="0.25">
      <c r="A8095">
        <v>2361227</v>
      </c>
      <c r="B8095">
        <v>1</v>
      </c>
      <c r="C8095" t="s">
        <v>80</v>
      </c>
      <c r="D8095" t="s">
        <v>93</v>
      </c>
      <c r="E8095" t="s">
        <v>132</v>
      </c>
      <c r="F8095" t="s">
        <v>22975</v>
      </c>
      <c r="G8095" t="s">
        <v>134</v>
      </c>
      <c r="H8095" t="s">
        <v>135</v>
      </c>
      <c r="I8095" t="s">
        <v>136</v>
      </c>
      <c r="J8095" t="s">
        <v>137</v>
      </c>
      <c r="K8095" t="s">
        <v>138</v>
      </c>
      <c r="L8095" t="s">
        <v>22976</v>
      </c>
      <c r="M8095" t="s">
        <v>22977</v>
      </c>
      <c r="N8095">
        <v>1.353611111</v>
      </c>
      <c r="O8095">
        <v>0</v>
      </c>
      <c r="P8095">
        <v>0</v>
      </c>
      <c r="Q8095">
        <v>1</v>
      </c>
      <c r="R8095">
        <v>0</v>
      </c>
      <c r="S8095">
        <v>1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13.295963517552103</v>
      </c>
      <c r="Z8095">
        <v>0</v>
      </c>
      <c r="AA8095">
        <v>1.9891155401297778</v>
      </c>
      <c r="AB8095">
        <v>0</v>
      </c>
      <c r="AC8095">
        <v>0</v>
      </c>
      <c r="AD8095">
        <v>0</v>
      </c>
      <c r="AE8095">
        <v>15.28507905768188</v>
      </c>
    </row>
    <row r="8096" spans="1:31" x14ac:dyDescent="0.25">
      <c r="A8096">
        <v>2361230</v>
      </c>
      <c r="B8096">
        <v>1</v>
      </c>
      <c r="C8096" t="s">
        <v>80</v>
      </c>
      <c r="D8096" t="s">
        <v>85</v>
      </c>
      <c r="E8096" t="s">
        <v>154</v>
      </c>
      <c r="F8096" t="s">
        <v>22978</v>
      </c>
      <c r="G8096" t="s">
        <v>464</v>
      </c>
      <c r="H8096" t="s">
        <v>151</v>
      </c>
      <c r="I8096" t="s">
        <v>136</v>
      </c>
      <c r="J8096" t="s">
        <v>137</v>
      </c>
      <c r="K8096" t="s">
        <v>138</v>
      </c>
      <c r="L8096" t="s">
        <v>22979</v>
      </c>
      <c r="M8096" t="s">
        <v>22980</v>
      </c>
      <c r="N8096">
        <v>0.59027777699999995</v>
      </c>
      <c r="O8096">
        <v>0</v>
      </c>
      <c r="P8096">
        <v>767</v>
      </c>
      <c r="Q8096">
        <v>0</v>
      </c>
      <c r="R8096">
        <v>0</v>
      </c>
      <c r="S8096">
        <v>0</v>
      </c>
      <c r="T8096">
        <v>30</v>
      </c>
      <c r="U8096">
        <v>0</v>
      </c>
      <c r="V8096">
        <v>0</v>
      </c>
      <c r="W8096">
        <v>0</v>
      </c>
      <c r="X8096">
        <v>139.55846265088314</v>
      </c>
      <c r="Y8096">
        <v>0</v>
      </c>
      <c r="Z8096">
        <v>0</v>
      </c>
      <c r="AA8096">
        <v>0</v>
      </c>
      <c r="AB8096">
        <v>7.7092785272283191</v>
      </c>
      <c r="AC8096">
        <v>0</v>
      </c>
      <c r="AD8096">
        <v>0</v>
      </c>
      <c r="AE8096">
        <v>147.26774117811146</v>
      </c>
    </row>
    <row r="8097" spans="1:31" x14ac:dyDescent="0.25">
      <c r="A8097">
        <v>2361231</v>
      </c>
      <c r="B8097">
        <v>1</v>
      </c>
      <c r="C8097" t="s">
        <v>80</v>
      </c>
      <c r="D8097" t="s">
        <v>107</v>
      </c>
      <c r="E8097" t="s">
        <v>171</v>
      </c>
      <c r="F8097" t="s">
        <v>22981</v>
      </c>
      <c r="G8097" t="s">
        <v>168</v>
      </c>
      <c r="H8097" t="s">
        <v>135</v>
      </c>
      <c r="I8097" t="s">
        <v>136</v>
      </c>
      <c r="J8097" t="s">
        <v>137</v>
      </c>
      <c r="K8097" t="s">
        <v>138</v>
      </c>
      <c r="L8097" t="s">
        <v>22982</v>
      </c>
      <c r="M8097" t="s">
        <v>22983</v>
      </c>
      <c r="N8097">
        <v>1.6316666660000001</v>
      </c>
      <c r="O8097">
        <v>0</v>
      </c>
      <c r="P8097">
        <v>212</v>
      </c>
      <c r="Q8097">
        <v>0</v>
      </c>
      <c r="R8097">
        <v>3</v>
      </c>
      <c r="S8097">
        <v>0</v>
      </c>
      <c r="T8097">
        <v>76</v>
      </c>
      <c r="U8097">
        <v>0</v>
      </c>
      <c r="V8097">
        <v>0</v>
      </c>
      <c r="W8097">
        <v>0</v>
      </c>
      <c r="X8097">
        <v>110.21357403457039</v>
      </c>
      <c r="Y8097">
        <v>0</v>
      </c>
      <c r="Z8097">
        <v>1.9906079387533753</v>
      </c>
      <c r="AA8097">
        <v>0</v>
      </c>
      <c r="AB8097">
        <v>69.259905724887517</v>
      </c>
      <c r="AC8097">
        <v>0</v>
      </c>
      <c r="AD8097">
        <v>0</v>
      </c>
      <c r="AE8097">
        <v>181.46408769821127</v>
      </c>
    </row>
    <row r="8098" spans="1:31" x14ac:dyDescent="0.25">
      <c r="A8098">
        <v>2361234</v>
      </c>
      <c r="B8098">
        <v>1</v>
      </c>
      <c r="C8098" t="s">
        <v>80</v>
      </c>
      <c r="D8098" t="s">
        <v>82</v>
      </c>
      <c r="E8098" t="s">
        <v>148</v>
      </c>
      <c r="F8098" t="s">
        <v>22984</v>
      </c>
      <c r="G8098" t="s">
        <v>150</v>
      </c>
      <c r="H8098" t="s">
        <v>151</v>
      </c>
      <c r="I8098" t="s">
        <v>136</v>
      </c>
      <c r="J8098" t="s">
        <v>137</v>
      </c>
      <c r="K8098" t="s">
        <v>138</v>
      </c>
      <c r="L8098" t="s">
        <v>22985</v>
      </c>
      <c r="M8098" t="s">
        <v>22986</v>
      </c>
      <c r="N8098">
        <v>2.0094444440000001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2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0.18006819151649167</v>
      </c>
      <c r="AC8098">
        <v>0</v>
      </c>
      <c r="AD8098">
        <v>0</v>
      </c>
      <c r="AE8098">
        <v>0.18006819151649167</v>
      </c>
    </row>
    <row r="8099" spans="1:31" x14ac:dyDescent="0.25">
      <c r="A8099">
        <v>2361235</v>
      </c>
      <c r="B8099">
        <v>1</v>
      </c>
      <c r="C8099" t="s">
        <v>81</v>
      </c>
      <c r="D8099" t="s">
        <v>122</v>
      </c>
      <c r="E8099" t="s">
        <v>154</v>
      </c>
      <c r="F8099" t="s">
        <v>22987</v>
      </c>
      <c r="G8099" t="s">
        <v>1041</v>
      </c>
      <c r="H8099" t="s">
        <v>151</v>
      </c>
      <c r="I8099" t="s">
        <v>136</v>
      </c>
      <c r="J8099" t="s">
        <v>137</v>
      </c>
      <c r="K8099" t="s">
        <v>138</v>
      </c>
      <c r="L8099" t="s">
        <v>22988</v>
      </c>
      <c r="M8099" t="s">
        <v>22989</v>
      </c>
      <c r="N8099">
        <v>1.8927777770000001</v>
      </c>
      <c r="O8099">
        <v>0</v>
      </c>
      <c r="P8099">
        <v>393</v>
      </c>
      <c r="Q8099">
        <v>0</v>
      </c>
      <c r="R8099">
        <v>0</v>
      </c>
      <c r="S8099">
        <v>0</v>
      </c>
      <c r="T8099">
        <v>9</v>
      </c>
      <c r="U8099">
        <v>0</v>
      </c>
      <c r="V8099">
        <v>0</v>
      </c>
      <c r="W8099">
        <v>0</v>
      </c>
      <c r="X8099">
        <v>126.59711160782443</v>
      </c>
      <c r="Y8099">
        <v>0</v>
      </c>
      <c r="Z8099">
        <v>0</v>
      </c>
      <c r="AA8099">
        <v>0</v>
      </c>
      <c r="AB8099">
        <v>8.633004952756238</v>
      </c>
      <c r="AC8099">
        <v>0</v>
      </c>
      <c r="AD8099">
        <v>0</v>
      </c>
      <c r="AE8099">
        <v>135.23011656058065</v>
      </c>
    </row>
    <row r="8100" spans="1:31" x14ac:dyDescent="0.25">
      <c r="A8100">
        <v>2361238</v>
      </c>
      <c r="B8100">
        <v>1</v>
      </c>
      <c r="C8100" t="s">
        <v>81</v>
      </c>
      <c r="D8100" t="s">
        <v>128</v>
      </c>
      <c r="E8100" t="s">
        <v>148</v>
      </c>
      <c r="F8100" t="s">
        <v>22309</v>
      </c>
      <c r="G8100" t="s">
        <v>150</v>
      </c>
      <c r="H8100" t="s">
        <v>151</v>
      </c>
      <c r="I8100" t="s">
        <v>136</v>
      </c>
      <c r="J8100" t="s">
        <v>137</v>
      </c>
      <c r="K8100" t="s">
        <v>138</v>
      </c>
      <c r="L8100" t="s">
        <v>22990</v>
      </c>
      <c r="M8100" t="s">
        <v>22991</v>
      </c>
      <c r="N8100">
        <v>1.041388888</v>
      </c>
      <c r="O8100">
        <v>0</v>
      </c>
      <c r="P8100">
        <v>7</v>
      </c>
      <c r="Q8100">
        <v>0</v>
      </c>
      <c r="R8100">
        <v>0</v>
      </c>
      <c r="S8100">
        <v>0</v>
      </c>
      <c r="T8100">
        <v>1</v>
      </c>
      <c r="U8100">
        <v>0</v>
      </c>
      <c r="V8100">
        <v>0</v>
      </c>
      <c r="W8100">
        <v>0</v>
      </c>
      <c r="X8100">
        <v>1.5269360963194829</v>
      </c>
      <c r="Y8100">
        <v>0</v>
      </c>
      <c r="Z8100">
        <v>0</v>
      </c>
      <c r="AA8100">
        <v>0</v>
      </c>
      <c r="AB8100">
        <v>0.35993822242317253</v>
      </c>
      <c r="AC8100">
        <v>0</v>
      </c>
      <c r="AD8100">
        <v>0</v>
      </c>
      <c r="AE8100">
        <v>1.8868743187426555</v>
      </c>
    </row>
    <row r="8101" spans="1:31" x14ac:dyDescent="0.25">
      <c r="A8101">
        <v>2361241</v>
      </c>
      <c r="B8101">
        <v>1</v>
      </c>
      <c r="C8101" t="s">
        <v>81</v>
      </c>
      <c r="D8101" t="s">
        <v>126</v>
      </c>
      <c r="E8101" t="s">
        <v>148</v>
      </c>
      <c r="F8101" t="s">
        <v>22992</v>
      </c>
      <c r="G8101" t="s">
        <v>160</v>
      </c>
      <c r="H8101" t="s">
        <v>151</v>
      </c>
      <c r="I8101" t="s">
        <v>136</v>
      </c>
      <c r="J8101" t="s">
        <v>137</v>
      </c>
      <c r="K8101" t="s">
        <v>138</v>
      </c>
      <c r="L8101" t="s">
        <v>22993</v>
      </c>
      <c r="M8101" t="s">
        <v>22994</v>
      </c>
      <c r="N8101">
        <v>1.5863888880000001</v>
      </c>
      <c r="O8101">
        <v>0</v>
      </c>
      <c r="P8101">
        <v>1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0.14820700532993361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0.14820700532993361</v>
      </c>
    </row>
    <row r="8102" spans="1:31" x14ac:dyDescent="0.25">
      <c r="A8102">
        <v>2361243</v>
      </c>
      <c r="B8102">
        <v>1</v>
      </c>
      <c r="C8102" t="s">
        <v>80</v>
      </c>
      <c r="D8102" t="s">
        <v>88</v>
      </c>
      <c r="E8102" t="s">
        <v>320</v>
      </c>
      <c r="F8102" t="s">
        <v>16741</v>
      </c>
      <c r="G8102" t="s">
        <v>328</v>
      </c>
      <c r="H8102" t="s">
        <v>2280</v>
      </c>
      <c r="I8102" t="s">
        <v>136</v>
      </c>
      <c r="J8102" t="s">
        <v>137</v>
      </c>
      <c r="K8102" t="s">
        <v>245</v>
      </c>
      <c r="L8102" t="s">
        <v>22995</v>
      </c>
      <c r="M8102" t="s">
        <v>22996</v>
      </c>
      <c r="N8102">
        <v>8.8888887999999999E-2</v>
      </c>
      <c r="O8102">
        <v>1</v>
      </c>
      <c r="P8102">
        <v>8001</v>
      </c>
      <c r="Q8102">
        <v>0</v>
      </c>
      <c r="R8102">
        <v>2</v>
      </c>
      <c r="S8102">
        <v>13</v>
      </c>
      <c r="T8102">
        <v>1145</v>
      </c>
      <c r="U8102">
        <v>5</v>
      </c>
      <c r="V8102">
        <v>8</v>
      </c>
      <c r="W8102">
        <v>0.7565527598270223</v>
      </c>
      <c r="X8102">
        <v>209.73942403229486</v>
      </c>
      <c r="Y8102">
        <v>0</v>
      </c>
      <c r="Z8102">
        <v>3.4082030035733325E-2</v>
      </c>
      <c r="AA8102">
        <v>26.408510167572981</v>
      </c>
      <c r="AB8102">
        <v>92.729134837915339</v>
      </c>
      <c r="AC8102">
        <v>11.622439521470223</v>
      </c>
      <c r="AD8102">
        <v>3.5116110480640002</v>
      </c>
      <c r="AE8102">
        <v>344.80175439718016</v>
      </c>
    </row>
    <row r="8103" spans="1:31" x14ac:dyDescent="0.25">
      <c r="A8103">
        <v>2361248</v>
      </c>
      <c r="B8103">
        <v>1</v>
      </c>
      <c r="C8103" t="s">
        <v>80</v>
      </c>
      <c r="D8103" t="s">
        <v>106</v>
      </c>
      <c r="E8103" t="s">
        <v>148</v>
      </c>
      <c r="F8103" t="s">
        <v>22997</v>
      </c>
      <c r="G8103" t="s">
        <v>150</v>
      </c>
      <c r="H8103" t="s">
        <v>151</v>
      </c>
      <c r="I8103" t="s">
        <v>136</v>
      </c>
      <c r="J8103" t="s">
        <v>137</v>
      </c>
      <c r="K8103" t="s">
        <v>138</v>
      </c>
      <c r="L8103" t="s">
        <v>22998</v>
      </c>
      <c r="M8103" t="s">
        <v>22999</v>
      </c>
      <c r="N8103">
        <v>0.90611111099999997</v>
      </c>
      <c r="O8103">
        <v>0</v>
      </c>
      <c r="P8103">
        <v>1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6.9131987407812789E-2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6.9131987407812789E-2</v>
      </c>
    </row>
    <row r="8104" spans="1:31" x14ac:dyDescent="0.25">
      <c r="A8104">
        <v>2361259</v>
      </c>
      <c r="B8104">
        <v>1</v>
      </c>
      <c r="C8104" t="s">
        <v>80</v>
      </c>
      <c r="D8104" t="s">
        <v>84</v>
      </c>
      <c r="E8104" t="s">
        <v>225</v>
      </c>
      <c r="F8104" t="s">
        <v>23000</v>
      </c>
      <c r="G8104" t="s">
        <v>227</v>
      </c>
      <c r="H8104" t="s">
        <v>151</v>
      </c>
      <c r="I8104" t="s">
        <v>136</v>
      </c>
      <c r="J8104" t="s">
        <v>137</v>
      </c>
      <c r="K8104" t="s">
        <v>138</v>
      </c>
      <c r="L8104" t="s">
        <v>23001</v>
      </c>
      <c r="M8104" t="s">
        <v>23002</v>
      </c>
      <c r="N8104">
        <v>2.114166666</v>
      </c>
      <c r="O8104">
        <v>0</v>
      </c>
      <c r="P8104">
        <v>136</v>
      </c>
      <c r="Q8104">
        <v>0</v>
      </c>
      <c r="R8104">
        <v>0</v>
      </c>
      <c r="S8104">
        <v>0</v>
      </c>
      <c r="T8104">
        <v>16</v>
      </c>
      <c r="U8104">
        <v>0</v>
      </c>
      <c r="V8104">
        <v>0</v>
      </c>
      <c r="W8104">
        <v>0</v>
      </c>
      <c r="X8104">
        <v>73.909062838201933</v>
      </c>
      <c r="Y8104">
        <v>0</v>
      </c>
      <c r="Z8104">
        <v>0</v>
      </c>
      <c r="AA8104">
        <v>0</v>
      </c>
      <c r="AB8104">
        <v>20.762599468922538</v>
      </c>
      <c r="AC8104">
        <v>0</v>
      </c>
      <c r="AD8104">
        <v>0</v>
      </c>
      <c r="AE8104">
        <v>94.671662307124478</v>
      </c>
    </row>
    <row r="8105" spans="1:31" x14ac:dyDescent="0.25">
      <c r="A8105">
        <v>2361264</v>
      </c>
      <c r="B8105">
        <v>1</v>
      </c>
      <c r="C8105" t="s">
        <v>80</v>
      </c>
      <c r="D8105" t="s">
        <v>96</v>
      </c>
      <c r="E8105" t="s">
        <v>171</v>
      </c>
      <c r="F8105" t="s">
        <v>476</v>
      </c>
      <c r="G8105" t="s">
        <v>1579</v>
      </c>
      <c r="H8105" t="s">
        <v>135</v>
      </c>
      <c r="I8105" t="s">
        <v>136</v>
      </c>
      <c r="J8105" t="s">
        <v>137</v>
      </c>
      <c r="K8105" t="s">
        <v>138</v>
      </c>
      <c r="L8105" t="s">
        <v>23003</v>
      </c>
      <c r="M8105" t="s">
        <v>23004</v>
      </c>
      <c r="N8105">
        <v>5.0777777769999997</v>
      </c>
      <c r="O8105">
        <v>0</v>
      </c>
      <c r="P8105">
        <v>466</v>
      </c>
      <c r="Q8105">
        <v>4</v>
      </c>
      <c r="R8105">
        <v>0</v>
      </c>
      <c r="S8105">
        <v>3</v>
      </c>
      <c r="T8105">
        <v>12</v>
      </c>
      <c r="U8105">
        <v>0</v>
      </c>
      <c r="V8105">
        <v>0</v>
      </c>
      <c r="W8105">
        <v>0</v>
      </c>
      <c r="X8105">
        <v>937.95136298929594</v>
      </c>
      <c r="Y8105">
        <v>2627.1154665003769</v>
      </c>
      <c r="Z8105">
        <v>0</v>
      </c>
      <c r="AA8105">
        <v>21.966028845800416</v>
      </c>
      <c r="AB8105">
        <v>134.83877131671841</v>
      </c>
      <c r="AC8105">
        <v>0</v>
      </c>
      <c r="AD8105">
        <v>0</v>
      </c>
      <c r="AE8105">
        <v>3721.8716296521916</v>
      </c>
    </row>
    <row r="8106" spans="1:31" x14ac:dyDescent="0.25">
      <c r="A8106">
        <v>2361267</v>
      </c>
      <c r="B8106">
        <v>1</v>
      </c>
      <c r="C8106" t="s">
        <v>80</v>
      </c>
      <c r="D8106" t="s">
        <v>92</v>
      </c>
      <c r="E8106" t="s">
        <v>166</v>
      </c>
      <c r="F8106" t="s">
        <v>2806</v>
      </c>
      <c r="G8106" t="s">
        <v>168</v>
      </c>
      <c r="H8106" t="s">
        <v>135</v>
      </c>
      <c r="I8106" t="s">
        <v>653</v>
      </c>
      <c r="J8106" t="s">
        <v>137</v>
      </c>
      <c r="K8106" t="s">
        <v>138</v>
      </c>
      <c r="L8106" t="s">
        <v>23005</v>
      </c>
      <c r="M8106" t="s">
        <v>23006</v>
      </c>
      <c r="N8106">
        <v>3.4722221999999997E-2</v>
      </c>
      <c r="O8106">
        <v>0</v>
      </c>
      <c r="P8106">
        <v>907</v>
      </c>
      <c r="Q8106">
        <v>2</v>
      </c>
      <c r="R8106">
        <v>320</v>
      </c>
      <c r="S8106">
        <v>7</v>
      </c>
      <c r="T8106">
        <v>89</v>
      </c>
      <c r="U8106">
        <v>0</v>
      </c>
      <c r="V8106">
        <v>1</v>
      </c>
      <c r="W8106">
        <v>0</v>
      </c>
      <c r="X8106">
        <v>7.4562487889936886</v>
      </c>
      <c r="Y8106">
        <v>3.5476265450312502E-2</v>
      </c>
      <c r="Z8106">
        <v>5.4765860968179876</v>
      </c>
      <c r="AA8106">
        <v>0.35733599317204867</v>
      </c>
      <c r="AB8106">
        <v>1.3390875035243757</v>
      </c>
      <c r="AC8106">
        <v>0</v>
      </c>
      <c r="AD8106">
        <v>8.3086578888888884E-3</v>
      </c>
      <c r="AE8106">
        <v>14.673043305847303</v>
      </c>
    </row>
    <row r="8107" spans="1:31" x14ac:dyDescent="0.25">
      <c r="A8107">
        <v>2361269</v>
      </c>
      <c r="B8107">
        <v>1</v>
      </c>
      <c r="C8107" t="s">
        <v>80</v>
      </c>
      <c r="D8107" t="s">
        <v>97</v>
      </c>
      <c r="E8107" t="s">
        <v>171</v>
      </c>
      <c r="F8107" t="s">
        <v>23007</v>
      </c>
      <c r="G8107" t="s">
        <v>168</v>
      </c>
      <c r="H8107" t="s">
        <v>135</v>
      </c>
      <c r="I8107" t="s">
        <v>136</v>
      </c>
      <c r="J8107" t="s">
        <v>137</v>
      </c>
      <c r="K8107" t="s">
        <v>138</v>
      </c>
      <c r="L8107" t="s">
        <v>23008</v>
      </c>
      <c r="M8107" t="s">
        <v>23009</v>
      </c>
      <c r="N8107">
        <v>0.936111111</v>
      </c>
      <c r="O8107">
        <v>0</v>
      </c>
      <c r="P8107">
        <v>111</v>
      </c>
      <c r="Q8107">
        <v>0</v>
      </c>
      <c r="R8107">
        <v>8</v>
      </c>
      <c r="S8107">
        <v>0</v>
      </c>
      <c r="T8107">
        <v>18</v>
      </c>
      <c r="U8107">
        <v>0</v>
      </c>
      <c r="V8107">
        <v>0</v>
      </c>
      <c r="W8107">
        <v>0</v>
      </c>
      <c r="X8107">
        <v>29.304083437279029</v>
      </c>
      <c r="Y8107">
        <v>0</v>
      </c>
      <c r="Z8107">
        <v>1.721625496512927</v>
      </c>
      <c r="AA8107">
        <v>0</v>
      </c>
      <c r="AB8107">
        <v>10.197687753353311</v>
      </c>
      <c r="AC8107">
        <v>0</v>
      </c>
      <c r="AD8107">
        <v>0</v>
      </c>
      <c r="AE8107">
        <v>41.223396687145268</v>
      </c>
    </row>
    <row r="8108" spans="1:31" x14ac:dyDescent="0.25">
      <c r="A8108">
        <v>2361271</v>
      </c>
      <c r="B8108">
        <v>1</v>
      </c>
      <c r="C8108" t="s">
        <v>81</v>
      </c>
      <c r="D8108" t="s">
        <v>121</v>
      </c>
      <c r="E8108" t="s">
        <v>171</v>
      </c>
      <c r="F8108" t="s">
        <v>12151</v>
      </c>
      <c r="G8108" t="s">
        <v>168</v>
      </c>
      <c r="H8108" t="s">
        <v>135</v>
      </c>
      <c r="I8108" t="s">
        <v>653</v>
      </c>
      <c r="J8108" t="s">
        <v>137</v>
      </c>
      <c r="K8108" t="s">
        <v>138</v>
      </c>
      <c r="L8108" t="s">
        <v>23010</v>
      </c>
      <c r="M8108" t="s">
        <v>23011</v>
      </c>
      <c r="N8108">
        <v>1.6944443999999999E-2</v>
      </c>
      <c r="O8108">
        <v>0</v>
      </c>
      <c r="P8108">
        <v>1511</v>
      </c>
      <c r="Q8108">
        <v>7</v>
      </c>
      <c r="R8108">
        <v>73</v>
      </c>
      <c r="S8108">
        <v>12</v>
      </c>
      <c r="T8108">
        <v>67</v>
      </c>
      <c r="U8108">
        <v>1</v>
      </c>
      <c r="V8108">
        <v>0</v>
      </c>
      <c r="W8108">
        <v>0</v>
      </c>
      <c r="X8108">
        <v>2.9213217606015038</v>
      </c>
      <c r="Y8108">
        <v>0.15877738506532385</v>
      </c>
      <c r="Z8108">
        <v>0.83407221333070103</v>
      </c>
      <c r="AA8108">
        <v>0.37408220716180729</v>
      </c>
      <c r="AB8108">
        <v>0.59379582437880196</v>
      </c>
      <c r="AC8108">
        <v>1.2432788473529084</v>
      </c>
      <c r="AD8108">
        <v>0</v>
      </c>
      <c r="AE8108">
        <v>6.1253282378910452</v>
      </c>
    </row>
    <row r="8109" spans="1:31" x14ac:dyDescent="0.25">
      <c r="A8109">
        <v>2361273</v>
      </c>
      <c r="B8109">
        <v>1</v>
      </c>
      <c r="C8109" t="s">
        <v>80</v>
      </c>
      <c r="D8109" t="s">
        <v>96</v>
      </c>
      <c r="E8109" t="s">
        <v>154</v>
      </c>
      <c r="F8109" t="s">
        <v>23012</v>
      </c>
      <c r="G8109" t="s">
        <v>299</v>
      </c>
      <c r="H8109" t="s">
        <v>151</v>
      </c>
      <c r="I8109" t="s">
        <v>136</v>
      </c>
      <c r="J8109" t="s">
        <v>137</v>
      </c>
      <c r="K8109" t="s">
        <v>138</v>
      </c>
      <c r="L8109" t="s">
        <v>23013</v>
      </c>
      <c r="M8109" t="s">
        <v>23014</v>
      </c>
      <c r="N8109">
        <v>3.2633333329999998</v>
      </c>
      <c r="O8109">
        <v>0</v>
      </c>
      <c r="P8109">
        <v>101</v>
      </c>
      <c r="Q8109">
        <v>0</v>
      </c>
      <c r="R8109">
        <v>0</v>
      </c>
      <c r="S8109">
        <v>0</v>
      </c>
      <c r="T8109">
        <v>19</v>
      </c>
      <c r="U8109">
        <v>0</v>
      </c>
      <c r="V8109">
        <v>0</v>
      </c>
      <c r="W8109">
        <v>0</v>
      </c>
      <c r="X8109">
        <v>155.78135367986346</v>
      </c>
      <c r="Y8109">
        <v>0</v>
      </c>
      <c r="Z8109">
        <v>0</v>
      </c>
      <c r="AA8109">
        <v>0</v>
      </c>
      <c r="AB8109">
        <v>64.974394458927108</v>
      </c>
      <c r="AC8109">
        <v>0</v>
      </c>
      <c r="AD8109">
        <v>0</v>
      </c>
      <c r="AE8109">
        <v>220.75574813879058</v>
      </c>
    </row>
    <row r="8110" spans="1:31" x14ac:dyDescent="0.25">
      <c r="A8110">
        <v>2361274</v>
      </c>
      <c r="B8110">
        <v>1</v>
      </c>
      <c r="C8110" t="s">
        <v>80</v>
      </c>
      <c r="D8110" t="s">
        <v>93</v>
      </c>
      <c r="E8110" t="s">
        <v>166</v>
      </c>
      <c r="F8110" t="s">
        <v>23015</v>
      </c>
      <c r="G8110" t="s">
        <v>168</v>
      </c>
      <c r="H8110" t="s">
        <v>135</v>
      </c>
      <c r="I8110" t="s">
        <v>136</v>
      </c>
      <c r="J8110" t="s">
        <v>137</v>
      </c>
      <c r="K8110" t="s">
        <v>138</v>
      </c>
      <c r="L8110" t="s">
        <v>23016</v>
      </c>
      <c r="M8110" t="s">
        <v>23017</v>
      </c>
      <c r="N8110">
        <v>0.55972222199999999</v>
      </c>
      <c r="O8110">
        <v>0</v>
      </c>
      <c r="P8110">
        <v>157</v>
      </c>
      <c r="Q8110">
        <v>6</v>
      </c>
      <c r="R8110">
        <v>76</v>
      </c>
      <c r="S8110">
        <v>7</v>
      </c>
      <c r="T8110">
        <v>38</v>
      </c>
      <c r="U8110">
        <v>0</v>
      </c>
      <c r="V8110">
        <v>0</v>
      </c>
      <c r="W8110">
        <v>0</v>
      </c>
      <c r="X8110">
        <v>16.759279849073945</v>
      </c>
      <c r="Y8110">
        <v>11.524307175996224</v>
      </c>
      <c r="Z8110">
        <v>170.12973303874151</v>
      </c>
      <c r="AA8110">
        <v>36.835253390301816</v>
      </c>
      <c r="AB8110">
        <v>29.135796846710772</v>
      </c>
      <c r="AC8110">
        <v>0</v>
      </c>
      <c r="AD8110">
        <v>0</v>
      </c>
      <c r="AE8110">
        <v>264.38437030082429</v>
      </c>
    </row>
    <row r="8111" spans="1:31" x14ac:dyDescent="0.25">
      <c r="A8111">
        <v>2361277</v>
      </c>
      <c r="B8111">
        <v>1</v>
      </c>
      <c r="C8111" t="s">
        <v>80</v>
      </c>
      <c r="D8111" t="s">
        <v>92</v>
      </c>
      <c r="E8111" t="s">
        <v>166</v>
      </c>
      <c r="F8111" t="s">
        <v>10604</v>
      </c>
      <c r="G8111" t="s">
        <v>168</v>
      </c>
      <c r="H8111" t="s">
        <v>135</v>
      </c>
      <c r="I8111" t="s">
        <v>136</v>
      </c>
      <c r="J8111" t="s">
        <v>137</v>
      </c>
      <c r="K8111" t="s">
        <v>138</v>
      </c>
      <c r="L8111" t="s">
        <v>23018</v>
      </c>
      <c r="M8111" t="s">
        <v>23019</v>
      </c>
      <c r="N8111">
        <v>1.471666666</v>
      </c>
      <c r="O8111">
        <v>0</v>
      </c>
      <c r="P8111">
        <v>92</v>
      </c>
      <c r="Q8111">
        <v>7</v>
      </c>
      <c r="R8111">
        <v>19</v>
      </c>
      <c r="S8111">
        <v>4</v>
      </c>
      <c r="T8111">
        <v>6</v>
      </c>
      <c r="U8111">
        <v>0</v>
      </c>
      <c r="V8111">
        <v>0</v>
      </c>
      <c r="W8111">
        <v>0</v>
      </c>
      <c r="X8111">
        <v>30.795745539498729</v>
      </c>
      <c r="Y8111">
        <v>104.020963192545</v>
      </c>
      <c r="Z8111">
        <v>5.2832048137428576</v>
      </c>
      <c r="AA8111">
        <v>181.91909673142638</v>
      </c>
      <c r="AB8111">
        <v>10.861242252563104</v>
      </c>
      <c r="AC8111">
        <v>0</v>
      </c>
      <c r="AD8111">
        <v>0</v>
      </c>
      <c r="AE8111">
        <v>332.88025252977604</v>
      </c>
    </row>
    <row r="8112" spans="1:31" x14ac:dyDescent="0.25">
      <c r="A8112">
        <v>2361278</v>
      </c>
      <c r="B8112">
        <v>1</v>
      </c>
      <c r="C8112" t="s">
        <v>81</v>
      </c>
      <c r="D8112" t="s">
        <v>123</v>
      </c>
      <c r="E8112" t="s">
        <v>166</v>
      </c>
      <c r="F8112" t="s">
        <v>23020</v>
      </c>
      <c r="G8112" t="s">
        <v>168</v>
      </c>
      <c r="H8112" t="s">
        <v>135</v>
      </c>
      <c r="I8112" t="s">
        <v>136</v>
      </c>
      <c r="J8112" t="s">
        <v>137</v>
      </c>
      <c r="K8112" t="s">
        <v>138</v>
      </c>
      <c r="L8112" t="s">
        <v>23021</v>
      </c>
      <c r="M8112" t="s">
        <v>23022</v>
      </c>
      <c r="N8112">
        <v>0.56333333299999999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1</v>
      </c>
      <c r="U8112">
        <v>3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0.167625199872</v>
      </c>
      <c r="AC8112">
        <v>172.22845091760979</v>
      </c>
      <c r="AD8112">
        <v>0</v>
      </c>
      <c r="AE8112">
        <v>172.39607611748178</v>
      </c>
    </row>
    <row r="8113" spans="1:31" x14ac:dyDescent="0.25">
      <c r="A8113">
        <v>2361282</v>
      </c>
      <c r="B8113">
        <v>1</v>
      </c>
      <c r="C8113" t="s">
        <v>80</v>
      </c>
      <c r="D8113" t="s">
        <v>105</v>
      </c>
      <c r="E8113" t="s">
        <v>166</v>
      </c>
      <c r="F8113" t="s">
        <v>21219</v>
      </c>
      <c r="G8113" t="s">
        <v>168</v>
      </c>
      <c r="H8113" t="s">
        <v>135</v>
      </c>
      <c r="I8113" t="s">
        <v>136</v>
      </c>
      <c r="J8113" t="s">
        <v>137</v>
      </c>
      <c r="K8113" t="s">
        <v>138</v>
      </c>
      <c r="L8113" t="s">
        <v>23023</v>
      </c>
      <c r="M8113" t="s">
        <v>23024</v>
      </c>
      <c r="N8113">
        <v>0.42083333299999998</v>
      </c>
      <c r="O8113">
        <v>0</v>
      </c>
      <c r="P8113">
        <v>1211</v>
      </c>
      <c r="Q8113">
        <v>0</v>
      </c>
      <c r="R8113">
        <v>17</v>
      </c>
      <c r="S8113">
        <v>7</v>
      </c>
      <c r="T8113">
        <v>33</v>
      </c>
      <c r="U8113">
        <v>6</v>
      </c>
      <c r="V8113">
        <v>0</v>
      </c>
      <c r="W8113">
        <v>0</v>
      </c>
      <c r="X8113">
        <v>110.72307664955393</v>
      </c>
      <c r="Y8113">
        <v>0</v>
      </c>
      <c r="Z8113">
        <v>3.960711607133494</v>
      </c>
      <c r="AA8113">
        <v>24.67668172258773</v>
      </c>
      <c r="AB8113">
        <v>9.9809905482418433</v>
      </c>
      <c r="AC8113">
        <v>70.086013465593922</v>
      </c>
      <c r="AD8113">
        <v>0</v>
      </c>
      <c r="AE8113">
        <v>219.42747399311088</v>
      </c>
    </row>
    <row r="8114" spans="1:31" x14ac:dyDescent="0.25">
      <c r="A8114">
        <v>2361283</v>
      </c>
      <c r="B8114">
        <v>1</v>
      </c>
      <c r="C8114" t="s">
        <v>80</v>
      </c>
      <c r="D8114" t="s">
        <v>101</v>
      </c>
      <c r="E8114" t="s">
        <v>132</v>
      </c>
      <c r="F8114" t="s">
        <v>3941</v>
      </c>
      <c r="G8114" t="s">
        <v>168</v>
      </c>
      <c r="H8114" t="s">
        <v>135</v>
      </c>
      <c r="I8114" t="s">
        <v>136</v>
      </c>
      <c r="J8114" t="s">
        <v>137</v>
      </c>
      <c r="K8114" t="s">
        <v>138</v>
      </c>
      <c r="L8114" t="s">
        <v>23025</v>
      </c>
      <c r="M8114" t="s">
        <v>23026</v>
      </c>
      <c r="N8114">
        <v>0.71611111100000002</v>
      </c>
      <c r="O8114">
        <v>0</v>
      </c>
      <c r="P8114">
        <v>979</v>
      </c>
      <c r="Q8114">
        <v>0</v>
      </c>
      <c r="R8114">
        <v>1</v>
      </c>
      <c r="S8114">
        <v>0</v>
      </c>
      <c r="T8114">
        <v>95</v>
      </c>
      <c r="U8114">
        <v>0</v>
      </c>
      <c r="V8114">
        <v>0</v>
      </c>
      <c r="W8114">
        <v>0</v>
      </c>
      <c r="X8114">
        <v>149.18178852834052</v>
      </c>
      <c r="Y8114">
        <v>0</v>
      </c>
      <c r="Z8114">
        <v>0.14372356648447779</v>
      </c>
      <c r="AA8114">
        <v>0</v>
      </c>
      <c r="AB8114">
        <v>97.752303458654652</v>
      </c>
      <c r="AC8114">
        <v>0</v>
      </c>
      <c r="AD8114">
        <v>0</v>
      </c>
      <c r="AE8114">
        <v>247.07781555347964</v>
      </c>
    </row>
    <row r="8115" spans="1:31" x14ac:dyDescent="0.25">
      <c r="A8115">
        <v>2361286</v>
      </c>
      <c r="B8115">
        <v>1</v>
      </c>
      <c r="C8115" t="s">
        <v>80</v>
      </c>
      <c r="D8115" t="s">
        <v>93</v>
      </c>
      <c r="E8115" t="s">
        <v>154</v>
      </c>
      <c r="F8115" t="s">
        <v>23027</v>
      </c>
      <c r="G8115" t="s">
        <v>299</v>
      </c>
      <c r="H8115" t="s">
        <v>151</v>
      </c>
      <c r="I8115" t="s">
        <v>136</v>
      </c>
      <c r="J8115" t="s">
        <v>137</v>
      </c>
      <c r="K8115" t="s">
        <v>138</v>
      </c>
      <c r="L8115" t="s">
        <v>23028</v>
      </c>
      <c r="M8115" t="s">
        <v>23029</v>
      </c>
      <c r="N8115">
        <v>0.87055555500000004</v>
      </c>
      <c r="O8115">
        <v>0</v>
      </c>
      <c r="P8115">
        <v>0</v>
      </c>
      <c r="Q8115">
        <v>0</v>
      </c>
      <c r="R8115">
        <v>14</v>
      </c>
      <c r="S8115">
        <v>0</v>
      </c>
      <c r="T8115">
        <v>1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24.155885921360422</v>
      </c>
      <c r="AA8115">
        <v>0</v>
      </c>
      <c r="AB8115">
        <v>1.0374018137613747</v>
      </c>
      <c r="AC8115">
        <v>0</v>
      </c>
      <c r="AD8115">
        <v>0</v>
      </c>
      <c r="AE8115">
        <v>25.193287735121796</v>
      </c>
    </row>
    <row r="8116" spans="1:31" x14ac:dyDescent="0.25">
      <c r="A8116">
        <v>2361288</v>
      </c>
      <c r="B8116">
        <v>1</v>
      </c>
      <c r="C8116" t="s">
        <v>80</v>
      </c>
      <c r="D8116" t="s">
        <v>92</v>
      </c>
      <c r="E8116" t="s">
        <v>166</v>
      </c>
      <c r="F8116" t="s">
        <v>2806</v>
      </c>
      <c r="G8116" t="s">
        <v>168</v>
      </c>
      <c r="H8116" t="s">
        <v>135</v>
      </c>
      <c r="I8116" t="s">
        <v>136</v>
      </c>
      <c r="J8116" t="s">
        <v>137</v>
      </c>
      <c r="K8116" t="s">
        <v>138</v>
      </c>
      <c r="L8116" t="s">
        <v>23030</v>
      </c>
      <c r="M8116" t="s">
        <v>23031</v>
      </c>
      <c r="N8116">
        <v>0.40111111100000002</v>
      </c>
      <c r="O8116">
        <v>0</v>
      </c>
      <c r="P8116">
        <v>907</v>
      </c>
      <c r="Q8116">
        <v>2</v>
      </c>
      <c r="R8116">
        <v>321</v>
      </c>
      <c r="S8116">
        <v>7</v>
      </c>
      <c r="T8116">
        <v>90</v>
      </c>
      <c r="U8116">
        <v>0</v>
      </c>
      <c r="V8116">
        <v>1</v>
      </c>
      <c r="W8116">
        <v>0</v>
      </c>
      <c r="X8116">
        <v>83.600053278290588</v>
      </c>
      <c r="Y8116">
        <v>0.44980919248906004</v>
      </c>
      <c r="Z8116">
        <v>70.900633598520173</v>
      </c>
      <c r="AA8116">
        <v>3.6496463617712176</v>
      </c>
      <c r="AB8116">
        <v>17.300992127039077</v>
      </c>
      <c r="AC8116">
        <v>0</v>
      </c>
      <c r="AD8116">
        <v>0.11379349503777776</v>
      </c>
      <c r="AE8116">
        <v>176.01492805314788</v>
      </c>
    </row>
    <row r="8117" spans="1:31" x14ac:dyDescent="0.25">
      <c r="A8117">
        <v>2361290</v>
      </c>
      <c r="B8117">
        <v>1</v>
      </c>
      <c r="C8117" t="s">
        <v>80</v>
      </c>
      <c r="D8117" t="s">
        <v>106</v>
      </c>
      <c r="E8117" t="s">
        <v>171</v>
      </c>
      <c r="F8117" t="s">
        <v>23032</v>
      </c>
      <c r="G8117" t="s">
        <v>168</v>
      </c>
      <c r="H8117" t="s">
        <v>135</v>
      </c>
      <c r="I8117" t="s">
        <v>136</v>
      </c>
      <c r="J8117" t="s">
        <v>137</v>
      </c>
      <c r="K8117" t="s">
        <v>138</v>
      </c>
      <c r="L8117" t="s">
        <v>23033</v>
      </c>
      <c r="M8117" t="s">
        <v>23034</v>
      </c>
      <c r="N8117">
        <v>0.31916666599999999</v>
      </c>
      <c r="O8117">
        <v>0</v>
      </c>
      <c r="P8117">
        <v>20</v>
      </c>
      <c r="Q8117">
        <v>8</v>
      </c>
      <c r="R8117">
        <v>26</v>
      </c>
      <c r="S8117">
        <v>4</v>
      </c>
      <c r="T8117">
        <v>13</v>
      </c>
      <c r="U8117">
        <v>0</v>
      </c>
      <c r="V8117">
        <v>0</v>
      </c>
      <c r="W8117">
        <v>0</v>
      </c>
      <c r="X8117">
        <v>5.0708922610820126</v>
      </c>
      <c r="Y8117">
        <v>7.5028650118580753</v>
      </c>
      <c r="Z8117">
        <v>24.841955872048992</v>
      </c>
      <c r="AA8117">
        <v>2.3473234296195868</v>
      </c>
      <c r="AB8117">
        <v>4.0618690831127822</v>
      </c>
      <c r="AC8117">
        <v>0</v>
      </c>
      <c r="AD8117">
        <v>0</v>
      </c>
      <c r="AE8117">
        <v>43.824905657721452</v>
      </c>
    </row>
    <row r="8118" spans="1:31" x14ac:dyDescent="0.25">
      <c r="A8118">
        <v>2361293</v>
      </c>
      <c r="B8118">
        <v>1</v>
      </c>
      <c r="C8118" t="s">
        <v>80</v>
      </c>
      <c r="D8118" t="s">
        <v>90</v>
      </c>
      <c r="E8118" t="s">
        <v>148</v>
      </c>
      <c r="F8118" t="s">
        <v>23035</v>
      </c>
      <c r="G8118" t="s">
        <v>150</v>
      </c>
      <c r="H8118" t="s">
        <v>151</v>
      </c>
      <c r="I8118" t="s">
        <v>136</v>
      </c>
      <c r="J8118" t="s">
        <v>137</v>
      </c>
      <c r="K8118" t="s">
        <v>138</v>
      </c>
      <c r="L8118" t="s">
        <v>23036</v>
      </c>
      <c r="M8118" t="s">
        <v>23037</v>
      </c>
      <c r="N8118">
        <v>4.4636111109999996</v>
      </c>
      <c r="O8118">
        <v>0</v>
      </c>
      <c r="P8118">
        <v>8</v>
      </c>
      <c r="Q8118">
        <v>0</v>
      </c>
      <c r="R8118">
        <v>0</v>
      </c>
      <c r="S8118">
        <v>0</v>
      </c>
      <c r="T8118">
        <v>2</v>
      </c>
      <c r="U8118">
        <v>0</v>
      </c>
      <c r="V8118">
        <v>0</v>
      </c>
      <c r="W8118">
        <v>0</v>
      </c>
      <c r="X8118">
        <v>6.9008270387698349</v>
      </c>
      <c r="Y8118">
        <v>0</v>
      </c>
      <c r="Z8118">
        <v>0</v>
      </c>
      <c r="AA8118">
        <v>0</v>
      </c>
      <c r="AB8118">
        <v>9.7380038716380586</v>
      </c>
      <c r="AC8118">
        <v>0</v>
      </c>
      <c r="AD8118">
        <v>0</v>
      </c>
      <c r="AE8118">
        <v>16.638830910407894</v>
      </c>
    </row>
    <row r="8119" spans="1:31" x14ac:dyDescent="0.25">
      <c r="A8119">
        <v>2361294</v>
      </c>
      <c r="B8119">
        <v>1</v>
      </c>
      <c r="C8119" t="s">
        <v>80</v>
      </c>
      <c r="D8119" t="s">
        <v>101</v>
      </c>
      <c r="E8119" t="s">
        <v>132</v>
      </c>
      <c r="F8119" t="s">
        <v>23038</v>
      </c>
      <c r="G8119" t="s">
        <v>168</v>
      </c>
      <c r="H8119" t="s">
        <v>135</v>
      </c>
      <c r="I8119" t="s">
        <v>136</v>
      </c>
      <c r="J8119" t="s">
        <v>137</v>
      </c>
      <c r="K8119" t="s">
        <v>138</v>
      </c>
      <c r="L8119" t="s">
        <v>23039</v>
      </c>
      <c r="M8119" t="s">
        <v>23040</v>
      </c>
      <c r="N8119">
        <v>1.1502777769999999</v>
      </c>
      <c r="O8119">
        <v>0</v>
      </c>
      <c r="P8119">
        <v>3389</v>
      </c>
      <c r="Q8119">
        <v>0</v>
      </c>
      <c r="R8119">
        <v>1</v>
      </c>
      <c r="S8119">
        <v>1</v>
      </c>
      <c r="T8119">
        <v>321</v>
      </c>
      <c r="U8119">
        <v>0</v>
      </c>
      <c r="V8119">
        <v>0</v>
      </c>
      <c r="W8119">
        <v>0</v>
      </c>
      <c r="X8119">
        <v>895.13458850582776</v>
      </c>
      <c r="Y8119">
        <v>0</v>
      </c>
      <c r="Z8119">
        <v>0</v>
      </c>
      <c r="AA8119">
        <v>5.9731625121199556</v>
      </c>
      <c r="AB8119">
        <v>467.91418381019997</v>
      </c>
      <c r="AC8119">
        <v>0</v>
      </c>
      <c r="AD8119">
        <v>0</v>
      </c>
      <c r="AE8119">
        <v>1369.0219348281478</v>
      </c>
    </row>
    <row r="8120" spans="1:31" x14ac:dyDescent="0.25">
      <c r="A8120">
        <v>2361295</v>
      </c>
      <c r="B8120">
        <v>1</v>
      </c>
      <c r="C8120" t="s">
        <v>81</v>
      </c>
      <c r="D8120" t="s">
        <v>127</v>
      </c>
      <c r="E8120" t="s">
        <v>154</v>
      </c>
      <c r="F8120" t="s">
        <v>23041</v>
      </c>
      <c r="G8120" t="s">
        <v>299</v>
      </c>
      <c r="H8120" t="s">
        <v>151</v>
      </c>
      <c r="I8120" t="s">
        <v>136</v>
      </c>
      <c r="J8120" t="s">
        <v>137</v>
      </c>
      <c r="K8120" t="s">
        <v>138</v>
      </c>
      <c r="L8120" t="s">
        <v>23042</v>
      </c>
      <c r="M8120" t="s">
        <v>23043</v>
      </c>
      <c r="N8120">
        <v>1.86</v>
      </c>
      <c r="O8120">
        <v>0</v>
      </c>
      <c r="P8120">
        <v>32</v>
      </c>
      <c r="Q8120">
        <v>0</v>
      </c>
      <c r="R8120">
        <v>17</v>
      </c>
      <c r="S8120">
        <v>0</v>
      </c>
      <c r="T8120">
        <v>5</v>
      </c>
      <c r="U8120">
        <v>0</v>
      </c>
      <c r="V8120">
        <v>0</v>
      </c>
      <c r="W8120">
        <v>0</v>
      </c>
      <c r="X8120">
        <v>28.538684538836918</v>
      </c>
      <c r="Y8120">
        <v>0</v>
      </c>
      <c r="Z8120">
        <v>64.535131492372614</v>
      </c>
      <c r="AA8120">
        <v>0</v>
      </c>
      <c r="AB8120">
        <v>9.937670720652136</v>
      </c>
      <c r="AC8120">
        <v>0</v>
      </c>
      <c r="AD8120">
        <v>0</v>
      </c>
      <c r="AE8120">
        <v>103.01148675186167</v>
      </c>
    </row>
    <row r="8121" spans="1:31" x14ac:dyDescent="0.25">
      <c r="A8121">
        <v>2361298</v>
      </c>
      <c r="B8121">
        <v>1</v>
      </c>
      <c r="C8121" t="s">
        <v>81</v>
      </c>
      <c r="D8121" t="s">
        <v>121</v>
      </c>
      <c r="E8121" t="s">
        <v>132</v>
      </c>
      <c r="F8121" t="s">
        <v>23044</v>
      </c>
      <c r="G8121" t="s">
        <v>168</v>
      </c>
      <c r="H8121" t="s">
        <v>135</v>
      </c>
      <c r="I8121" t="s">
        <v>136</v>
      </c>
      <c r="J8121" t="s">
        <v>137</v>
      </c>
      <c r="K8121" t="s">
        <v>138</v>
      </c>
      <c r="L8121" t="s">
        <v>23045</v>
      </c>
      <c r="M8121" t="s">
        <v>23046</v>
      </c>
      <c r="N8121">
        <v>1.3033333330000001</v>
      </c>
      <c r="O8121">
        <v>0</v>
      </c>
      <c r="P8121">
        <v>41</v>
      </c>
      <c r="Q8121">
        <v>0</v>
      </c>
      <c r="R8121">
        <v>9</v>
      </c>
      <c r="S8121">
        <v>0</v>
      </c>
      <c r="T8121">
        <v>4</v>
      </c>
      <c r="U8121">
        <v>0</v>
      </c>
      <c r="V8121">
        <v>0</v>
      </c>
      <c r="W8121">
        <v>0</v>
      </c>
      <c r="X8121">
        <v>9.8012454314423092</v>
      </c>
      <c r="Y8121">
        <v>0</v>
      </c>
      <c r="Z8121">
        <v>9.0220957081597071</v>
      </c>
      <c r="AA8121">
        <v>0</v>
      </c>
      <c r="AB8121">
        <v>4.2119818929532951</v>
      </c>
      <c r="AC8121">
        <v>0</v>
      </c>
      <c r="AD8121">
        <v>0</v>
      </c>
      <c r="AE8121">
        <v>23.035323032555311</v>
      </c>
    </row>
    <row r="8122" spans="1:31" x14ac:dyDescent="0.25">
      <c r="A8122">
        <v>2361301</v>
      </c>
      <c r="B8122">
        <v>1</v>
      </c>
      <c r="C8122" t="s">
        <v>81</v>
      </c>
      <c r="D8122" t="s">
        <v>113</v>
      </c>
      <c r="E8122" t="s">
        <v>166</v>
      </c>
      <c r="F8122" t="s">
        <v>9465</v>
      </c>
      <c r="G8122" t="s">
        <v>168</v>
      </c>
      <c r="H8122" t="s">
        <v>135</v>
      </c>
      <c r="I8122" t="s">
        <v>136</v>
      </c>
      <c r="J8122" t="s">
        <v>137</v>
      </c>
      <c r="K8122" t="s">
        <v>138</v>
      </c>
      <c r="L8122" t="s">
        <v>23047</v>
      </c>
      <c r="M8122" t="s">
        <v>23048</v>
      </c>
      <c r="N8122">
        <v>6.8611111000000002E-2</v>
      </c>
      <c r="O8122">
        <v>2</v>
      </c>
      <c r="P8122">
        <v>2717</v>
      </c>
      <c r="Q8122">
        <v>44</v>
      </c>
      <c r="R8122">
        <v>816</v>
      </c>
      <c r="S8122">
        <v>22</v>
      </c>
      <c r="T8122">
        <v>192</v>
      </c>
      <c r="U8122">
        <v>0</v>
      </c>
      <c r="V8122">
        <v>2</v>
      </c>
      <c r="W8122">
        <v>6.9785257913085E-2</v>
      </c>
      <c r="X8122">
        <v>39.425702757769713</v>
      </c>
      <c r="Y8122">
        <v>15.519621933291154</v>
      </c>
      <c r="Z8122">
        <v>96.142785948649035</v>
      </c>
      <c r="AA8122">
        <v>9.5814482058373294</v>
      </c>
      <c r="AB8122">
        <v>8.9481860891697469</v>
      </c>
      <c r="AC8122">
        <v>0</v>
      </c>
      <c r="AD8122">
        <v>2.7281533864758338E-2</v>
      </c>
      <c r="AE8122">
        <v>169.71481172649482</v>
      </c>
    </row>
    <row r="8123" spans="1:31" x14ac:dyDescent="0.25">
      <c r="A8123">
        <v>2361302</v>
      </c>
      <c r="B8123">
        <v>1</v>
      </c>
      <c r="C8123" t="s">
        <v>80</v>
      </c>
      <c r="D8123" t="s">
        <v>92</v>
      </c>
      <c r="E8123" t="s">
        <v>166</v>
      </c>
      <c r="F8123" t="s">
        <v>2806</v>
      </c>
      <c r="G8123" t="s">
        <v>168</v>
      </c>
      <c r="H8123" t="s">
        <v>135</v>
      </c>
      <c r="I8123" t="s">
        <v>136</v>
      </c>
      <c r="J8123" t="s">
        <v>137</v>
      </c>
      <c r="K8123" t="s">
        <v>138</v>
      </c>
      <c r="L8123" t="s">
        <v>23049</v>
      </c>
      <c r="M8123" t="s">
        <v>23050</v>
      </c>
      <c r="N8123">
        <v>1.500555555</v>
      </c>
      <c r="O8123">
        <v>0</v>
      </c>
      <c r="P8123">
        <v>907</v>
      </c>
      <c r="Q8123">
        <v>2</v>
      </c>
      <c r="R8123">
        <v>321</v>
      </c>
      <c r="S8123">
        <v>7</v>
      </c>
      <c r="T8123">
        <v>90</v>
      </c>
      <c r="U8123">
        <v>0</v>
      </c>
      <c r="V8123">
        <v>1</v>
      </c>
      <c r="W8123">
        <v>0</v>
      </c>
      <c r="X8123">
        <v>339.886538991512</v>
      </c>
      <c r="Y8123">
        <v>1.8378282818045424</v>
      </c>
      <c r="Z8123">
        <v>278.9225697910116</v>
      </c>
      <c r="AA8123">
        <v>16.272670462768414</v>
      </c>
      <c r="AB8123">
        <v>82.528487036119841</v>
      </c>
      <c r="AC8123">
        <v>0</v>
      </c>
      <c r="AD8123">
        <v>0.62881462197777782</v>
      </c>
      <c r="AE8123">
        <v>720.07690918519404</v>
      </c>
    </row>
    <row r="8124" spans="1:31" x14ac:dyDescent="0.25">
      <c r="A8124">
        <v>2361305</v>
      </c>
      <c r="B8124">
        <v>1</v>
      </c>
      <c r="C8124" t="s">
        <v>80</v>
      </c>
      <c r="D8124" t="s">
        <v>83</v>
      </c>
      <c r="E8124" t="s">
        <v>132</v>
      </c>
      <c r="F8124" t="s">
        <v>23051</v>
      </c>
      <c r="G8124" t="s">
        <v>244</v>
      </c>
      <c r="H8124" t="s">
        <v>135</v>
      </c>
      <c r="I8124" t="s">
        <v>136</v>
      </c>
      <c r="J8124" t="s">
        <v>137</v>
      </c>
      <c r="K8124" t="s">
        <v>245</v>
      </c>
      <c r="L8124" t="s">
        <v>23052</v>
      </c>
      <c r="M8124" t="s">
        <v>23053</v>
      </c>
      <c r="N8124">
        <v>0.75472222200000005</v>
      </c>
      <c r="O8124">
        <v>0</v>
      </c>
      <c r="P8124">
        <v>0</v>
      </c>
      <c r="Q8124">
        <v>0</v>
      </c>
      <c r="R8124">
        <v>0</v>
      </c>
      <c r="S8124">
        <v>14</v>
      </c>
      <c r="T8124">
        <v>0</v>
      </c>
      <c r="U8124">
        <v>2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71.70512746856177</v>
      </c>
      <c r="AB8124">
        <v>0</v>
      </c>
      <c r="AC8124">
        <v>23.101342691566664</v>
      </c>
      <c r="AD8124">
        <v>0</v>
      </c>
      <c r="AE8124">
        <v>94.806470160128441</v>
      </c>
    </row>
    <row r="8125" spans="1:31" x14ac:dyDescent="0.25">
      <c r="A8125">
        <v>2361306</v>
      </c>
      <c r="B8125">
        <v>1</v>
      </c>
      <c r="C8125" t="s">
        <v>80</v>
      </c>
      <c r="D8125" t="s">
        <v>101</v>
      </c>
      <c r="E8125" t="s">
        <v>132</v>
      </c>
      <c r="F8125" t="s">
        <v>21685</v>
      </c>
      <c r="G8125" t="s">
        <v>134</v>
      </c>
      <c r="H8125" t="s">
        <v>135</v>
      </c>
      <c r="I8125" t="s">
        <v>136</v>
      </c>
      <c r="J8125" t="s">
        <v>137</v>
      </c>
      <c r="K8125" t="s">
        <v>138</v>
      </c>
      <c r="L8125" t="s">
        <v>23054</v>
      </c>
      <c r="M8125" t="s">
        <v>23055</v>
      </c>
      <c r="N8125">
        <v>2.3319444439999999</v>
      </c>
      <c r="O8125">
        <v>7</v>
      </c>
      <c r="P8125">
        <v>84</v>
      </c>
      <c r="Q8125">
        <v>0</v>
      </c>
      <c r="R8125">
        <v>13</v>
      </c>
      <c r="S8125">
        <v>6</v>
      </c>
      <c r="T8125">
        <v>14</v>
      </c>
      <c r="U8125">
        <v>0</v>
      </c>
      <c r="V8125">
        <v>0</v>
      </c>
      <c r="W8125">
        <v>4.9110651995900847</v>
      </c>
      <c r="X8125">
        <v>56.527941217698512</v>
      </c>
      <c r="Y8125">
        <v>0</v>
      </c>
      <c r="Z8125">
        <v>23.326019324447888</v>
      </c>
      <c r="AA8125">
        <v>15.572096529257781</v>
      </c>
      <c r="AB8125">
        <v>38.514661488343101</v>
      </c>
      <c r="AC8125">
        <v>0</v>
      </c>
      <c r="AD8125">
        <v>0</v>
      </c>
      <c r="AE8125">
        <v>138.85178375933737</v>
      </c>
    </row>
    <row r="8126" spans="1:31" x14ac:dyDescent="0.25">
      <c r="A8126">
        <v>2361307</v>
      </c>
      <c r="B8126">
        <v>1</v>
      </c>
      <c r="C8126" t="s">
        <v>80</v>
      </c>
      <c r="D8126" t="s">
        <v>101</v>
      </c>
      <c r="E8126" t="s">
        <v>132</v>
      </c>
      <c r="F8126" t="s">
        <v>16736</v>
      </c>
      <c r="G8126" t="s">
        <v>1579</v>
      </c>
      <c r="H8126" t="s">
        <v>135</v>
      </c>
      <c r="I8126" t="s">
        <v>136</v>
      </c>
      <c r="J8126" t="s">
        <v>137</v>
      </c>
      <c r="K8126" t="s">
        <v>138</v>
      </c>
      <c r="L8126" t="s">
        <v>23056</v>
      </c>
      <c r="M8126" t="s">
        <v>23057</v>
      </c>
      <c r="N8126">
        <v>2.1150000000000002</v>
      </c>
      <c r="O8126">
        <v>0</v>
      </c>
      <c r="P8126">
        <v>0</v>
      </c>
      <c r="Q8126">
        <v>0</v>
      </c>
      <c r="R8126">
        <v>0</v>
      </c>
      <c r="S8126">
        <v>1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3.6514789056144998</v>
      </c>
      <c r="AB8126">
        <v>0</v>
      </c>
      <c r="AC8126">
        <v>0</v>
      </c>
      <c r="AD8126">
        <v>0</v>
      </c>
      <c r="AE8126">
        <v>3.6514789056144998</v>
      </c>
    </row>
    <row r="8127" spans="1:31" x14ac:dyDescent="0.25">
      <c r="A8127">
        <v>2361308</v>
      </c>
      <c r="B8127">
        <v>1</v>
      </c>
      <c r="C8127" t="s">
        <v>80</v>
      </c>
      <c r="D8127" t="s">
        <v>96</v>
      </c>
      <c r="E8127" t="s">
        <v>148</v>
      </c>
      <c r="F8127" t="s">
        <v>23058</v>
      </c>
      <c r="G8127" t="s">
        <v>160</v>
      </c>
      <c r="H8127" t="s">
        <v>151</v>
      </c>
      <c r="I8127" t="s">
        <v>136</v>
      </c>
      <c r="J8127" t="s">
        <v>137</v>
      </c>
      <c r="K8127" t="s">
        <v>138</v>
      </c>
      <c r="L8127" t="s">
        <v>23059</v>
      </c>
      <c r="M8127" t="s">
        <v>23060</v>
      </c>
      <c r="N8127">
        <v>2.6455555550000001</v>
      </c>
      <c r="O8127">
        <v>0</v>
      </c>
      <c r="P8127">
        <v>1</v>
      </c>
      <c r="Q8127">
        <v>0</v>
      </c>
      <c r="R8127">
        <v>1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0.24371584780131114</v>
      </c>
      <c r="Y8127">
        <v>0</v>
      </c>
      <c r="Z8127">
        <v>0.56112871629840666</v>
      </c>
      <c r="AA8127">
        <v>0</v>
      </c>
      <c r="AB8127">
        <v>0</v>
      </c>
      <c r="AC8127">
        <v>0</v>
      </c>
      <c r="AD8127">
        <v>0</v>
      </c>
      <c r="AE8127">
        <v>0.80484456409971783</v>
      </c>
    </row>
    <row r="8128" spans="1:31" x14ac:dyDescent="0.25">
      <c r="A8128">
        <v>2361310</v>
      </c>
      <c r="B8128">
        <v>1</v>
      </c>
      <c r="C8128" t="s">
        <v>80</v>
      </c>
      <c r="D8128" t="s">
        <v>103</v>
      </c>
      <c r="E8128" t="s">
        <v>171</v>
      </c>
      <c r="F8128" t="s">
        <v>23061</v>
      </c>
      <c r="G8128" t="s">
        <v>168</v>
      </c>
      <c r="H8128" t="s">
        <v>135</v>
      </c>
      <c r="I8128" t="s">
        <v>136</v>
      </c>
      <c r="J8128" t="s">
        <v>137</v>
      </c>
      <c r="K8128" t="s">
        <v>138</v>
      </c>
      <c r="L8128" t="s">
        <v>23062</v>
      </c>
      <c r="M8128" t="s">
        <v>23063</v>
      </c>
      <c r="N8128">
        <v>2.301111111</v>
      </c>
      <c r="O8128">
        <v>0</v>
      </c>
      <c r="P8128">
        <v>0</v>
      </c>
      <c r="Q8128">
        <v>6</v>
      </c>
      <c r="R8128">
        <v>21</v>
      </c>
      <c r="S8128">
        <v>11</v>
      </c>
      <c r="T8128">
        <v>6</v>
      </c>
      <c r="U8128">
        <v>5</v>
      </c>
      <c r="V8128">
        <v>0</v>
      </c>
      <c r="W8128">
        <v>0</v>
      </c>
      <c r="X8128">
        <v>0</v>
      </c>
      <c r="Y8128">
        <v>102.38387955738642</v>
      </c>
      <c r="Z8128">
        <v>909.7639675596281</v>
      </c>
      <c r="AA8128">
        <v>100.83079781941234</v>
      </c>
      <c r="AB8128">
        <v>88.359379633315939</v>
      </c>
      <c r="AC8128">
        <v>552.69076850025135</v>
      </c>
      <c r="AD8128">
        <v>0</v>
      </c>
      <c r="AE8128">
        <v>1754.0287930699942</v>
      </c>
    </row>
    <row r="8129" spans="1:31" x14ac:dyDescent="0.25">
      <c r="A8129">
        <v>2361311</v>
      </c>
      <c r="B8129">
        <v>1</v>
      </c>
      <c r="C8129" t="s">
        <v>81</v>
      </c>
      <c r="D8129" t="s">
        <v>118</v>
      </c>
      <c r="E8129" t="s">
        <v>132</v>
      </c>
      <c r="F8129" t="s">
        <v>23064</v>
      </c>
      <c r="G8129" t="s">
        <v>134</v>
      </c>
      <c r="H8129" t="s">
        <v>135</v>
      </c>
      <c r="I8129" t="s">
        <v>136</v>
      </c>
      <c r="J8129" t="s">
        <v>137</v>
      </c>
      <c r="K8129" t="s">
        <v>138</v>
      </c>
      <c r="L8129" t="s">
        <v>23065</v>
      </c>
      <c r="M8129" t="s">
        <v>23066</v>
      </c>
      <c r="N8129">
        <v>2.3536111110000002</v>
      </c>
      <c r="O8129">
        <v>0</v>
      </c>
      <c r="P8129">
        <v>0</v>
      </c>
      <c r="Q8129">
        <v>2</v>
      </c>
      <c r="R8129">
        <v>0</v>
      </c>
      <c r="S8129">
        <v>1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28.100874520334369</v>
      </c>
      <c r="Z8129">
        <v>0</v>
      </c>
      <c r="AA8129">
        <v>4.2453755470730004</v>
      </c>
      <c r="AB8129">
        <v>0</v>
      </c>
      <c r="AC8129">
        <v>0</v>
      </c>
      <c r="AD8129">
        <v>0</v>
      </c>
      <c r="AE8129">
        <v>32.346250067407368</v>
      </c>
    </row>
    <row r="8130" spans="1:31" x14ac:dyDescent="0.25">
      <c r="A8130">
        <v>2361313</v>
      </c>
      <c r="B8130">
        <v>1</v>
      </c>
      <c r="C8130" t="s">
        <v>81</v>
      </c>
      <c r="D8130" t="s">
        <v>119</v>
      </c>
      <c r="E8130" t="s">
        <v>166</v>
      </c>
      <c r="F8130" t="s">
        <v>8227</v>
      </c>
      <c r="G8130" t="s">
        <v>244</v>
      </c>
      <c r="H8130" t="s">
        <v>135</v>
      </c>
      <c r="I8130" t="s">
        <v>136</v>
      </c>
      <c r="J8130" t="s">
        <v>137</v>
      </c>
      <c r="K8130" t="s">
        <v>245</v>
      </c>
      <c r="L8130" t="s">
        <v>23067</v>
      </c>
      <c r="M8130" t="s">
        <v>23068</v>
      </c>
      <c r="N8130">
        <v>7.1830555550000001</v>
      </c>
      <c r="O8130">
        <v>0</v>
      </c>
      <c r="P8130">
        <v>463</v>
      </c>
      <c r="Q8130">
        <v>54</v>
      </c>
      <c r="R8130">
        <v>103</v>
      </c>
      <c r="S8130">
        <v>6</v>
      </c>
      <c r="T8130">
        <v>22</v>
      </c>
      <c r="U8130">
        <v>2</v>
      </c>
      <c r="V8130">
        <v>0</v>
      </c>
      <c r="W8130">
        <v>0</v>
      </c>
      <c r="X8130">
        <v>631.97431918380585</v>
      </c>
      <c r="Y8130">
        <v>2769.4856842838117</v>
      </c>
      <c r="Z8130">
        <v>5811.1473005155276</v>
      </c>
      <c r="AA8130">
        <v>115.28899918073934</v>
      </c>
      <c r="AB8130">
        <v>119.31746229293792</v>
      </c>
      <c r="AC8130">
        <v>1673.2316111693092</v>
      </c>
      <c r="AD8130">
        <v>0</v>
      </c>
      <c r="AE8130">
        <v>11120.445376626132</v>
      </c>
    </row>
    <row r="8131" spans="1:31" x14ac:dyDescent="0.25">
      <c r="A8131">
        <v>2361315</v>
      </c>
      <c r="B8131">
        <v>1</v>
      </c>
      <c r="C8131" t="s">
        <v>80</v>
      </c>
      <c r="D8131" t="s">
        <v>89</v>
      </c>
      <c r="E8131" t="s">
        <v>225</v>
      </c>
      <c r="F8131" t="s">
        <v>1538</v>
      </c>
      <c r="G8131" t="s">
        <v>252</v>
      </c>
      <c r="H8131" t="s">
        <v>151</v>
      </c>
      <c r="I8131" t="s">
        <v>136</v>
      </c>
      <c r="J8131" t="s">
        <v>137</v>
      </c>
      <c r="K8131" t="s">
        <v>245</v>
      </c>
      <c r="L8131" t="s">
        <v>23069</v>
      </c>
      <c r="M8131" t="s">
        <v>23070</v>
      </c>
      <c r="N8131">
        <v>8.096944444</v>
      </c>
      <c r="O8131">
        <v>0</v>
      </c>
      <c r="P8131">
        <v>165</v>
      </c>
      <c r="Q8131">
        <v>0</v>
      </c>
      <c r="R8131">
        <v>0</v>
      </c>
      <c r="S8131">
        <v>0</v>
      </c>
      <c r="T8131">
        <v>9</v>
      </c>
      <c r="U8131">
        <v>0</v>
      </c>
      <c r="V8131">
        <v>0</v>
      </c>
      <c r="W8131">
        <v>0</v>
      </c>
      <c r="X8131">
        <v>436.48695573857168</v>
      </c>
      <c r="Y8131">
        <v>0</v>
      </c>
      <c r="Z8131">
        <v>0</v>
      </c>
      <c r="AA8131">
        <v>0</v>
      </c>
      <c r="AB8131">
        <v>67.219515130738316</v>
      </c>
      <c r="AC8131">
        <v>0</v>
      </c>
      <c r="AD8131">
        <v>0</v>
      </c>
      <c r="AE8131">
        <v>503.70647086931001</v>
      </c>
    </row>
    <row r="8132" spans="1:31" x14ac:dyDescent="0.25">
      <c r="A8132">
        <v>2361316</v>
      </c>
      <c r="B8132">
        <v>1</v>
      </c>
      <c r="C8132" t="s">
        <v>81</v>
      </c>
      <c r="D8132" t="s">
        <v>123</v>
      </c>
      <c r="E8132" t="s">
        <v>154</v>
      </c>
      <c r="F8132" t="s">
        <v>23071</v>
      </c>
      <c r="G8132" t="s">
        <v>244</v>
      </c>
      <c r="H8132" t="s">
        <v>151</v>
      </c>
      <c r="I8132" t="s">
        <v>136</v>
      </c>
      <c r="J8132" t="s">
        <v>137</v>
      </c>
      <c r="K8132" t="s">
        <v>245</v>
      </c>
      <c r="L8132" t="s">
        <v>23072</v>
      </c>
      <c r="M8132" t="s">
        <v>23073</v>
      </c>
      <c r="N8132">
        <v>4.7752777770000003</v>
      </c>
      <c r="O8132">
        <v>0</v>
      </c>
      <c r="P8132">
        <v>134</v>
      </c>
      <c r="Q8132">
        <v>0</v>
      </c>
      <c r="R8132">
        <v>19</v>
      </c>
      <c r="S8132">
        <v>0</v>
      </c>
      <c r="T8132">
        <v>18</v>
      </c>
      <c r="U8132">
        <v>0</v>
      </c>
      <c r="V8132">
        <v>0</v>
      </c>
      <c r="W8132">
        <v>0</v>
      </c>
      <c r="X8132">
        <v>133.89112482912776</v>
      </c>
      <c r="Y8132">
        <v>0</v>
      </c>
      <c r="Z8132">
        <v>60.726133637914337</v>
      </c>
      <c r="AA8132">
        <v>0</v>
      </c>
      <c r="AB8132">
        <v>64.379977125588326</v>
      </c>
      <c r="AC8132">
        <v>0</v>
      </c>
      <c r="AD8132">
        <v>0</v>
      </c>
      <c r="AE8132">
        <v>258.99723559263043</v>
      </c>
    </row>
    <row r="8133" spans="1:31" x14ac:dyDescent="0.25">
      <c r="A8133">
        <v>2361317</v>
      </c>
      <c r="B8133">
        <v>1</v>
      </c>
      <c r="C8133" t="s">
        <v>80</v>
      </c>
      <c r="D8133" t="s">
        <v>83</v>
      </c>
      <c r="E8133" t="s">
        <v>132</v>
      </c>
      <c r="F8133" t="s">
        <v>23074</v>
      </c>
      <c r="G8133" t="s">
        <v>244</v>
      </c>
      <c r="H8133" t="s">
        <v>135</v>
      </c>
      <c r="I8133" t="s">
        <v>136</v>
      </c>
      <c r="J8133" t="s">
        <v>137</v>
      </c>
      <c r="K8133" t="s">
        <v>245</v>
      </c>
      <c r="L8133" t="s">
        <v>23075</v>
      </c>
      <c r="M8133" t="s">
        <v>23076</v>
      </c>
      <c r="N8133">
        <v>8.4133333330000006</v>
      </c>
      <c r="O8133">
        <v>0</v>
      </c>
      <c r="P8133">
        <v>229</v>
      </c>
      <c r="Q8133">
        <v>0</v>
      </c>
      <c r="R8133">
        <v>0</v>
      </c>
      <c r="S8133">
        <v>1</v>
      </c>
      <c r="T8133">
        <v>335</v>
      </c>
      <c r="U8133">
        <v>1</v>
      </c>
      <c r="V8133">
        <v>20</v>
      </c>
      <c r="W8133">
        <v>0</v>
      </c>
      <c r="X8133">
        <v>632.70464846287871</v>
      </c>
      <c r="Y8133">
        <v>0</v>
      </c>
      <c r="Z8133">
        <v>0</v>
      </c>
      <c r="AA8133">
        <v>15.937127007143722</v>
      </c>
      <c r="AB8133">
        <v>4574.4689243775192</v>
      </c>
      <c r="AC8133">
        <v>225.16122998231509</v>
      </c>
      <c r="AD8133">
        <v>7019.599060999949</v>
      </c>
      <c r="AE8133">
        <v>12467.870990829806</v>
      </c>
    </row>
    <row r="8134" spans="1:31" x14ac:dyDescent="0.25">
      <c r="A8134">
        <v>2361319</v>
      </c>
      <c r="B8134">
        <v>1</v>
      </c>
      <c r="C8134" t="s">
        <v>80</v>
      </c>
      <c r="D8134" t="s">
        <v>110</v>
      </c>
      <c r="E8134" t="s">
        <v>225</v>
      </c>
      <c r="F8134" t="s">
        <v>23077</v>
      </c>
      <c r="G8134" t="s">
        <v>244</v>
      </c>
      <c r="H8134" t="s">
        <v>151</v>
      </c>
      <c r="I8134" t="s">
        <v>136</v>
      </c>
      <c r="J8134" t="s">
        <v>137</v>
      </c>
      <c r="K8134" t="s">
        <v>245</v>
      </c>
      <c r="L8134" t="s">
        <v>23078</v>
      </c>
      <c r="M8134" t="s">
        <v>23079</v>
      </c>
      <c r="N8134">
        <v>7.5916666660000001</v>
      </c>
      <c r="O8134">
        <v>0</v>
      </c>
      <c r="P8134">
        <v>30</v>
      </c>
      <c r="Q8134">
        <v>0</v>
      </c>
      <c r="R8134">
        <v>0</v>
      </c>
      <c r="S8134">
        <v>0</v>
      </c>
      <c r="T8134">
        <v>14</v>
      </c>
      <c r="U8134">
        <v>0</v>
      </c>
      <c r="V8134">
        <v>0</v>
      </c>
      <c r="W8134">
        <v>0</v>
      </c>
      <c r="X8134">
        <v>54.262387313061687</v>
      </c>
      <c r="Y8134">
        <v>0</v>
      </c>
      <c r="Z8134">
        <v>0</v>
      </c>
      <c r="AA8134">
        <v>0</v>
      </c>
      <c r="AB8134">
        <v>120.80048589282133</v>
      </c>
      <c r="AC8134">
        <v>0</v>
      </c>
      <c r="AD8134">
        <v>0</v>
      </c>
      <c r="AE8134">
        <v>175.06287320588302</v>
      </c>
    </row>
    <row r="8135" spans="1:31" x14ac:dyDescent="0.25">
      <c r="A8135">
        <v>2361321</v>
      </c>
      <c r="B8135">
        <v>1</v>
      </c>
      <c r="C8135" t="s">
        <v>80</v>
      </c>
      <c r="D8135" t="s">
        <v>105</v>
      </c>
      <c r="E8135" t="s">
        <v>132</v>
      </c>
      <c r="F8135" t="s">
        <v>11667</v>
      </c>
      <c r="G8135" t="s">
        <v>134</v>
      </c>
      <c r="H8135" t="s">
        <v>135</v>
      </c>
      <c r="I8135" t="s">
        <v>136</v>
      </c>
      <c r="J8135" t="s">
        <v>137</v>
      </c>
      <c r="K8135" t="s">
        <v>138</v>
      </c>
      <c r="L8135" t="s">
        <v>23080</v>
      </c>
      <c r="M8135" t="s">
        <v>23081</v>
      </c>
      <c r="N8135">
        <v>1.761666666</v>
      </c>
      <c r="O8135">
        <v>11</v>
      </c>
      <c r="P8135">
        <v>0</v>
      </c>
      <c r="Q8135">
        <v>2</v>
      </c>
      <c r="R8135">
        <v>0</v>
      </c>
      <c r="S8135">
        <v>1</v>
      </c>
      <c r="T8135">
        <v>0</v>
      </c>
      <c r="U8135">
        <v>0</v>
      </c>
      <c r="V8135">
        <v>0</v>
      </c>
      <c r="W8135">
        <v>10.961746692729381</v>
      </c>
      <c r="X8135">
        <v>0</v>
      </c>
      <c r="Y8135">
        <v>6.1017135797361526</v>
      </c>
      <c r="Z8135">
        <v>0</v>
      </c>
      <c r="AA8135">
        <v>3.1816009749538057</v>
      </c>
      <c r="AB8135">
        <v>0</v>
      </c>
      <c r="AC8135">
        <v>0</v>
      </c>
      <c r="AD8135">
        <v>0</v>
      </c>
      <c r="AE8135">
        <v>20.24506124741934</v>
      </c>
    </row>
    <row r="8136" spans="1:31" x14ac:dyDescent="0.25">
      <c r="A8136">
        <v>2361322</v>
      </c>
      <c r="B8136">
        <v>1</v>
      </c>
      <c r="C8136" t="s">
        <v>81</v>
      </c>
      <c r="D8136" t="s">
        <v>116</v>
      </c>
      <c r="E8136" t="s">
        <v>171</v>
      </c>
      <c r="F8136" t="s">
        <v>2289</v>
      </c>
      <c r="G8136" t="s">
        <v>252</v>
      </c>
      <c r="H8136" t="s">
        <v>135</v>
      </c>
      <c r="I8136" t="s">
        <v>136</v>
      </c>
      <c r="J8136" t="s">
        <v>137</v>
      </c>
      <c r="K8136" t="s">
        <v>245</v>
      </c>
      <c r="L8136" t="s">
        <v>23082</v>
      </c>
      <c r="M8136" t="s">
        <v>23083</v>
      </c>
      <c r="N8136">
        <v>9.8936111110000002</v>
      </c>
      <c r="O8136">
        <v>2</v>
      </c>
      <c r="P8136">
        <v>400</v>
      </c>
      <c r="Q8136">
        <v>6</v>
      </c>
      <c r="R8136">
        <v>0</v>
      </c>
      <c r="S8136">
        <v>2</v>
      </c>
      <c r="T8136">
        <v>16</v>
      </c>
      <c r="U8136">
        <v>0</v>
      </c>
      <c r="V8136">
        <v>0</v>
      </c>
      <c r="W8136">
        <v>11.658475046897497</v>
      </c>
      <c r="X8136">
        <v>472.5235671415611</v>
      </c>
      <c r="Y8136">
        <v>1459.3194362973684</v>
      </c>
      <c r="Z8136">
        <v>0</v>
      </c>
      <c r="AA8136">
        <v>36.007039413089352</v>
      </c>
      <c r="AB8136">
        <v>124.32805241595422</v>
      </c>
      <c r="AC8136">
        <v>0</v>
      </c>
      <c r="AD8136">
        <v>0</v>
      </c>
      <c r="AE8136">
        <v>2103.8365703148706</v>
      </c>
    </row>
    <row r="8137" spans="1:31" x14ac:dyDescent="0.25">
      <c r="A8137">
        <v>2361323</v>
      </c>
      <c r="B8137">
        <v>1</v>
      </c>
      <c r="C8137" t="s">
        <v>80</v>
      </c>
      <c r="D8137" t="s">
        <v>102</v>
      </c>
      <c r="E8137" t="s">
        <v>171</v>
      </c>
      <c r="F8137" t="s">
        <v>23084</v>
      </c>
      <c r="G8137" t="s">
        <v>244</v>
      </c>
      <c r="H8137" t="s">
        <v>135</v>
      </c>
      <c r="I8137" t="s">
        <v>136</v>
      </c>
      <c r="J8137" t="s">
        <v>137</v>
      </c>
      <c r="K8137" t="s">
        <v>245</v>
      </c>
      <c r="L8137" t="s">
        <v>23085</v>
      </c>
      <c r="M8137" t="s">
        <v>23086</v>
      </c>
      <c r="N8137">
        <v>8.8069444440000009</v>
      </c>
      <c r="O8137">
        <v>0</v>
      </c>
      <c r="P8137">
        <v>527</v>
      </c>
      <c r="Q8137">
        <v>2</v>
      </c>
      <c r="R8137">
        <v>282</v>
      </c>
      <c r="S8137">
        <v>2</v>
      </c>
      <c r="T8137">
        <v>74</v>
      </c>
      <c r="U8137">
        <v>0</v>
      </c>
      <c r="V8137">
        <v>0</v>
      </c>
      <c r="W8137">
        <v>0</v>
      </c>
      <c r="X8137">
        <v>1668.254808450152</v>
      </c>
      <c r="Y8137">
        <v>97.894832202862347</v>
      </c>
      <c r="Z8137">
        <v>2093.2701547191646</v>
      </c>
      <c r="AA8137">
        <v>142.51219236092066</v>
      </c>
      <c r="AB8137">
        <v>754.79455555207073</v>
      </c>
      <c r="AC8137">
        <v>0</v>
      </c>
      <c r="AD8137">
        <v>0</v>
      </c>
      <c r="AE8137">
        <v>4756.72654328517</v>
      </c>
    </row>
    <row r="8138" spans="1:31" x14ac:dyDescent="0.25">
      <c r="A8138">
        <v>2361324</v>
      </c>
      <c r="B8138">
        <v>1</v>
      </c>
      <c r="C8138" t="s">
        <v>81</v>
      </c>
      <c r="D8138" t="s">
        <v>128</v>
      </c>
      <c r="E8138" t="s">
        <v>132</v>
      </c>
      <c r="F8138" t="s">
        <v>23087</v>
      </c>
      <c r="G8138" t="s">
        <v>244</v>
      </c>
      <c r="H8138" t="s">
        <v>135</v>
      </c>
      <c r="I8138" t="s">
        <v>136</v>
      </c>
      <c r="J8138" t="s">
        <v>137</v>
      </c>
      <c r="K8138" t="s">
        <v>245</v>
      </c>
      <c r="L8138" t="s">
        <v>23088</v>
      </c>
      <c r="M8138" t="s">
        <v>23089</v>
      </c>
      <c r="N8138">
        <v>6.1202777770000001</v>
      </c>
      <c r="O8138">
        <v>0</v>
      </c>
      <c r="P8138">
        <v>3855</v>
      </c>
      <c r="Q8138">
        <v>0</v>
      </c>
      <c r="R8138">
        <v>0</v>
      </c>
      <c r="S8138">
        <v>1</v>
      </c>
      <c r="T8138">
        <v>108</v>
      </c>
      <c r="U8138">
        <v>0</v>
      </c>
      <c r="V8138">
        <v>0</v>
      </c>
      <c r="W8138">
        <v>0</v>
      </c>
      <c r="X8138">
        <v>6250.6647152846581</v>
      </c>
      <c r="Y8138">
        <v>0</v>
      </c>
      <c r="Z8138">
        <v>0</v>
      </c>
      <c r="AA8138">
        <v>11.599930871068931</v>
      </c>
      <c r="AB8138">
        <v>1089.559563326847</v>
      </c>
      <c r="AC8138">
        <v>0</v>
      </c>
      <c r="AD8138">
        <v>0</v>
      </c>
      <c r="AE8138">
        <v>7351.8242094825737</v>
      </c>
    </row>
    <row r="8139" spans="1:31" x14ac:dyDescent="0.25">
      <c r="A8139">
        <v>2361328</v>
      </c>
      <c r="B8139">
        <v>1</v>
      </c>
      <c r="C8139" t="s">
        <v>80</v>
      </c>
      <c r="D8139" t="s">
        <v>104</v>
      </c>
      <c r="E8139" t="s">
        <v>148</v>
      </c>
      <c r="F8139" t="s">
        <v>23090</v>
      </c>
      <c r="G8139" t="s">
        <v>156</v>
      </c>
      <c r="H8139" t="s">
        <v>151</v>
      </c>
      <c r="I8139" t="s">
        <v>136</v>
      </c>
      <c r="J8139" t="s">
        <v>137</v>
      </c>
      <c r="K8139" t="s">
        <v>138</v>
      </c>
      <c r="L8139" t="s">
        <v>23091</v>
      </c>
      <c r="M8139" t="s">
        <v>23092</v>
      </c>
      <c r="N8139">
        <v>1.5391666660000001</v>
      </c>
      <c r="O8139">
        <v>0</v>
      </c>
      <c r="P8139">
        <v>7</v>
      </c>
      <c r="Q8139">
        <v>0</v>
      </c>
      <c r="R8139">
        <v>0</v>
      </c>
      <c r="S8139">
        <v>0</v>
      </c>
      <c r="T8139">
        <v>1</v>
      </c>
      <c r="U8139">
        <v>0</v>
      </c>
      <c r="V8139">
        <v>0</v>
      </c>
      <c r="W8139">
        <v>0</v>
      </c>
      <c r="X8139">
        <v>2.7268423196176368</v>
      </c>
      <c r="Y8139">
        <v>0</v>
      </c>
      <c r="Z8139">
        <v>0</v>
      </c>
      <c r="AA8139">
        <v>0</v>
      </c>
      <c r="AB8139">
        <v>1.800023299576043</v>
      </c>
      <c r="AC8139">
        <v>0</v>
      </c>
      <c r="AD8139">
        <v>0</v>
      </c>
      <c r="AE8139">
        <v>4.5268656191936802</v>
      </c>
    </row>
    <row r="8140" spans="1:31" x14ac:dyDescent="0.25">
      <c r="A8140">
        <v>2361329</v>
      </c>
      <c r="B8140">
        <v>1</v>
      </c>
      <c r="C8140" t="s">
        <v>80</v>
      </c>
      <c r="D8140" t="s">
        <v>107</v>
      </c>
      <c r="E8140" t="s">
        <v>166</v>
      </c>
      <c r="F8140" t="s">
        <v>22013</v>
      </c>
      <c r="G8140" t="s">
        <v>168</v>
      </c>
      <c r="H8140" t="s">
        <v>135</v>
      </c>
      <c r="I8140" t="s">
        <v>136</v>
      </c>
      <c r="J8140" t="s">
        <v>137</v>
      </c>
      <c r="K8140" t="s">
        <v>138</v>
      </c>
      <c r="L8140" t="s">
        <v>23093</v>
      </c>
      <c r="M8140" t="s">
        <v>23094</v>
      </c>
      <c r="N8140">
        <v>0.86722222199999999</v>
      </c>
      <c r="O8140">
        <v>0</v>
      </c>
      <c r="P8140">
        <v>1</v>
      </c>
      <c r="Q8140">
        <v>12</v>
      </c>
      <c r="R8140">
        <v>43</v>
      </c>
      <c r="S8140">
        <v>1</v>
      </c>
      <c r="T8140">
        <v>11</v>
      </c>
      <c r="U8140">
        <v>0</v>
      </c>
      <c r="V8140">
        <v>0</v>
      </c>
      <c r="W8140">
        <v>0</v>
      </c>
      <c r="X8140">
        <v>0.17546808446657777</v>
      </c>
      <c r="Y8140">
        <v>194.08601629652156</v>
      </c>
      <c r="Z8140">
        <v>114.48501393987378</v>
      </c>
      <c r="AA8140">
        <v>30.080138320304417</v>
      </c>
      <c r="AB8140">
        <v>22.571926006811758</v>
      </c>
      <c r="AC8140">
        <v>0</v>
      </c>
      <c r="AD8140">
        <v>0</v>
      </c>
      <c r="AE8140">
        <v>361.39856264797805</v>
      </c>
    </row>
    <row r="8141" spans="1:31" x14ac:dyDescent="0.25">
      <c r="A8141">
        <v>2361333</v>
      </c>
      <c r="B8141">
        <v>1</v>
      </c>
      <c r="C8141" t="s">
        <v>80</v>
      </c>
      <c r="D8141" t="s">
        <v>92</v>
      </c>
      <c r="E8141" t="s">
        <v>132</v>
      </c>
      <c r="F8141" t="s">
        <v>11642</v>
      </c>
      <c r="G8141" t="s">
        <v>168</v>
      </c>
      <c r="H8141" t="s">
        <v>135</v>
      </c>
      <c r="I8141" t="s">
        <v>136</v>
      </c>
      <c r="J8141" t="s">
        <v>137</v>
      </c>
      <c r="K8141" t="s">
        <v>138</v>
      </c>
      <c r="L8141" t="s">
        <v>23095</v>
      </c>
      <c r="M8141" t="s">
        <v>23096</v>
      </c>
      <c r="N8141">
        <v>0.82388888800000004</v>
      </c>
      <c r="O8141">
        <v>0</v>
      </c>
      <c r="P8141">
        <v>1322</v>
      </c>
      <c r="Q8141">
        <v>0</v>
      </c>
      <c r="R8141">
        <v>1</v>
      </c>
      <c r="S8141">
        <v>0</v>
      </c>
      <c r="T8141">
        <v>95</v>
      </c>
      <c r="U8141">
        <v>0</v>
      </c>
      <c r="V8141">
        <v>0</v>
      </c>
      <c r="W8141">
        <v>0</v>
      </c>
      <c r="X8141">
        <v>328.17296645555865</v>
      </c>
      <c r="Y8141">
        <v>0</v>
      </c>
      <c r="Z8141">
        <v>0.40590258408267754</v>
      </c>
      <c r="AA8141">
        <v>0</v>
      </c>
      <c r="AB8141">
        <v>71.836568988747189</v>
      </c>
      <c r="AC8141">
        <v>0</v>
      </c>
      <c r="AD8141">
        <v>0</v>
      </c>
      <c r="AE8141">
        <v>400.41543802838851</v>
      </c>
    </row>
    <row r="8142" spans="1:31" x14ac:dyDescent="0.25">
      <c r="A8142">
        <v>2361334</v>
      </c>
      <c r="B8142">
        <v>1</v>
      </c>
      <c r="C8142" t="s">
        <v>80</v>
      </c>
      <c r="D8142" t="s">
        <v>108</v>
      </c>
      <c r="E8142" t="s">
        <v>154</v>
      </c>
      <c r="F8142" t="s">
        <v>23097</v>
      </c>
      <c r="G8142" t="s">
        <v>244</v>
      </c>
      <c r="H8142" t="s">
        <v>151</v>
      </c>
      <c r="I8142" t="s">
        <v>136</v>
      </c>
      <c r="J8142" t="s">
        <v>137</v>
      </c>
      <c r="K8142" t="s">
        <v>245</v>
      </c>
      <c r="L8142" t="s">
        <v>23098</v>
      </c>
      <c r="M8142" t="s">
        <v>23099</v>
      </c>
      <c r="N8142">
        <v>8.4866666659999996</v>
      </c>
      <c r="O8142">
        <v>0</v>
      </c>
      <c r="P8142">
        <v>17</v>
      </c>
      <c r="Q8142">
        <v>0</v>
      </c>
      <c r="R8142">
        <v>4</v>
      </c>
      <c r="S8142">
        <v>0</v>
      </c>
      <c r="T8142">
        <v>3</v>
      </c>
      <c r="U8142">
        <v>0</v>
      </c>
      <c r="V8142">
        <v>0</v>
      </c>
      <c r="W8142">
        <v>0</v>
      </c>
      <c r="X8142">
        <v>21.569522776071974</v>
      </c>
      <c r="Y8142">
        <v>0</v>
      </c>
      <c r="Z8142">
        <v>6.6505278072703025</v>
      </c>
      <c r="AA8142">
        <v>0</v>
      </c>
      <c r="AB8142">
        <v>1.2760094511991567</v>
      </c>
      <c r="AC8142">
        <v>0</v>
      </c>
      <c r="AD8142">
        <v>0</v>
      </c>
      <c r="AE8142">
        <v>29.496060034541436</v>
      </c>
    </row>
    <row r="8143" spans="1:31" x14ac:dyDescent="0.25">
      <c r="A8143">
        <v>2361336</v>
      </c>
      <c r="B8143">
        <v>1</v>
      </c>
      <c r="C8143" t="s">
        <v>80</v>
      </c>
      <c r="D8143" t="s">
        <v>108</v>
      </c>
      <c r="E8143" t="s">
        <v>154</v>
      </c>
      <c r="F8143" t="s">
        <v>23100</v>
      </c>
      <c r="G8143" t="s">
        <v>244</v>
      </c>
      <c r="H8143" t="s">
        <v>151</v>
      </c>
      <c r="I8143" t="s">
        <v>136</v>
      </c>
      <c r="J8143" t="s">
        <v>137</v>
      </c>
      <c r="K8143" t="s">
        <v>245</v>
      </c>
      <c r="L8143" t="s">
        <v>23101</v>
      </c>
      <c r="M8143" t="s">
        <v>23102</v>
      </c>
      <c r="N8143">
        <v>8.1405555550000006</v>
      </c>
      <c r="O8143">
        <v>0</v>
      </c>
      <c r="P8143">
        <v>70</v>
      </c>
      <c r="Q8143">
        <v>0</v>
      </c>
      <c r="R8143">
        <v>23</v>
      </c>
      <c r="S8143">
        <v>0</v>
      </c>
      <c r="T8143">
        <v>4</v>
      </c>
      <c r="U8143">
        <v>0</v>
      </c>
      <c r="V8143">
        <v>0</v>
      </c>
      <c r="W8143">
        <v>0</v>
      </c>
      <c r="X8143">
        <v>81.035693479365548</v>
      </c>
      <c r="Y8143">
        <v>0</v>
      </c>
      <c r="Z8143">
        <v>75.045152116767213</v>
      </c>
      <c r="AA8143">
        <v>0</v>
      </c>
      <c r="AB8143">
        <v>28.545049896011207</v>
      </c>
      <c r="AC8143">
        <v>0</v>
      </c>
      <c r="AD8143">
        <v>0</v>
      </c>
      <c r="AE8143">
        <v>184.62589549214397</v>
      </c>
    </row>
    <row r="8144" spans="1:31" x14ac:dyDescent="0.25">
      <c r="A8144">
        <v>2361337</v>
      </c>
      <c r="B8144">
        <v>1</v>
      </c>
      <c r="C8144" t="s">
        <v>80</v>
      </c>
      <c r="D8144" t="s">
        <v>100</v>
      </c>
      <c r="E8144" t="s">
        <v>320</v>
      </c>
      <c r="F8144" t="s">
        <v>788</v>
      </c>
      <c r="G8144" t="s">
        <v>168</v>
      </c>
      <c r="H8144" t="s">
        <v>135</v>
      </c>
      <c r="I8144" t="s">
        <v>136</v>
      </c>
      <c r="J8144" t="s">
        <v>137</v>
      </c>
      <c r="K8144" t="s">
        <v>138</v>
      </c>
      <c r="L8144" t="s">
        <v>23103</v>
      </c>
      <c r="M8144" t="s">
        <v>23104</v>
      </c>
      <c r="N8144">
        <v>0.389444444</v>
      </c>
      <c r="O8144">
        <v>6</v>
      </c>
      <c r="P8144">
        <v>15848</v>
      </c>
      <c r="Q8144">
        <v>5</v>
      </c>
      <c r="R8144">
        <v>347</v>
      </c>
      <c r="S8144">
        <v>34</v>
      </c>
      <c r="T8144">
        <v>1549</v>
      </c>
      <c r="U8144">
        <v>3</v>
      </c>
      <c r="V8144">
        <v>2</v>
      </c>
      <c r="W8144">
        <v>77.621369174036346</v>
      </c>
      <c r="X8144">
        <v>1820.616275540692</v>
      </c>
      <c r="Y8144">
        <v>6.5550723188645739</v>
      </c>
      <c r="Z8144">
        <v>95.129987750438545</v>
      </c>
      <c r="AA8144">
        <v>296.89835494449994</v>
      </c>
      <c r="AB8144">
        <v>823.0745330439056</v>
      </c>
      <c r="AC8144">
        <v>146.93368830311798</v>
      </c>
      <c r="AD8144">
        <v>27.552516710075594</v>
      </c>
      <c r="AE8144">
        <v>3294.3817977856306</v>
      </c>
    </row>
    <row r="8145" spans="1:31" x14ac:dyDescent="0.25">
      <c r="A8145">
        <v>2361338</v>
      </c>
      <c r="B8145">
        <v>1</v>
      </c>
      <c r="C8145" t="s">
        <v>80</v>
      </c>
      <c r="D8145" t="s">
        <v>96</v>
      </c>
      <c r="E8145" t="s">
        <v>148</v>
      </c>
      <c r="F8145" t="s">
        <v>23105</v>
      </c>
      <c r="G8145" t="s">
        <v>160</v>
      </c>
      <c r="H8145" t="s">
        <v>151</v>
      </c>
      <c r="I8145" t="s">
        <v>136</v>
      </c>
      <c r="J8145" t="s">
        <v>137</v>
      </c>
      <c r="K8145" t="s">
        <v>138</v>
      </c>
      <c r="L8145" t="s">
        <v>23106</v>
      </c>
      <c r="M8145" t="s">
        <v>23107</v>
      </c>
      <c r="N8145">
        <v>0.68833333299999999</v>
      </c>
      <c r="O8145">
        <v>0</v>
      </c>
      <c r="P8145">
        <v>4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0.57776055302095786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0.57776055302095786</v>
      </c>
    </row>
    <row r="8146" spans="1:31" x14ac:dyDescent="0.25">
      <c r="A8146">
        <v>2361339</v>
      </c>
      <c r="B8146">
        <v>1</v>
      </c>
      <c r="C8146" t="s">
        <v>80</v>
      </c>
      <c r="D8146" t="s">
        <v>100</v>
      </c>
      <c r="E8146" t="s">
        <v>166</v>
      </c>
      <c r="F8146" t="s">
        <v>23108</v>
      </c>
      <c r="G8146" t="s">
        <v>168</v>
      </c>
      <c r="H8146" t="s">
        <v>135</v>
      </c>
      <c r="I8146" t="s">
        <v>136</v>
      </c>
      <c r="J8146" t="s">
        <v>137</v>
      </c>
      <c r="K8146" t="s">
        <v>138</v>
      </c>
      <c r="L8146" t="s">
        <v>23109</v>
      </c>
      <c r="M8146" t="s">
        <v>23110</v>
      </c>
      <c r="N8146">
        <v>0.63916666600000005</v>
      </c>
      <c r="O8146">
        <v>0</v>
      </c>
      <c r="P8146">
        <v>622</v>
      </c>
      <c r="Q8146">
        <v>0</v>
      </c>
      <c r="R8146">
        <v>114</v>
      </c>
      <c r="S8146">
        <v>5</v>
      </c>
      <c r="T8146">
        <v>123</v>
      </c>
      <c r="U8146">
        <v>0</v>
      </c>
      <c r="V8146">
        <v>0</v>
      </c>
      <c r="W8146">
        <v>0</v>
      </c>
      <c r="X8146">
        <v>115.96000725674551</v>
      </c>
      <c r="Y8146">
        <v>0</v>
      </c>
      <c r="Z8146">
        <v>57.81415502066784</v>
      </c>
      <c r="AA8146">
        <v>1273.786873979624</v>
      </c>
      <c r="AB8146">
        <v>88.551878158107627</v>
      </c>
      <c r="AC8146">
        <v>0</v>
      </c>
      <c r="AD8146">
        <v>0</v>
      </c>
      <c r="AE8146">
        <v>1536.112914415145</v>
      </c>
    </row>
    <row r="8147" spans="1:31" x14ac:dyDescent="0.25">
      <c r="A8147">
        <v>2361343</v>
      </c>
      <c r="B8147">
        <v>1</v>
      </c>
      <c r="C8147" t="s">
        <v>80</v>
      </c>
      <c r="D8147" t="s">
        <v>97</v>
      </c>
      <c r="E8147" t="s">
        <v>132</v>
      </c>
      <c r="F8147" t="s">
        <v>23111</v>
      </c>
      <c r="G8147" t="s">
        <v>181</v>
      </c>
      <c r="H8147" t="s">
        <v>135</v>
      </c>
      <c r="I8147" t="s">
        <v>136</v>
      </c>
      <c r="J8147" t="s">
        <v>137</v>
      </c>
      <c r="K8147" t="s">
        <v>138</v>
      </c>
      <c r="L8147" t="s">
        <v>23112</v>
      </c>
      <c r="M8147" t="s">
        <v>23113</v>
      </c>
      <c r="N8147">
        <v>2.7091666659999998</v>
      </c>
      <c r="O8147">
        <v>0</v>
      </c>
      <c r="P8147">
        <v>325</v>
      </c>
      <c r="Q8147">
        <v>0</v>
      </c>
      <c r="R8147">
        <v>0</v>
      </c>
      <c r="S8147">
        <v>0</v>
      </c>
      <c r="T8147">
        <v>40</v>
      </c>
      <c r="U8147">
        <v>0</v>
      </c>
      <c r="V8147">
        <v>0</v>
      </c>
      <c r="W8147">
        <v>0</v>
      </c>
      <c r="X8147">
        <v>276.79188078949539</v>
      </c>
      <c r="Y8147">
        <v>0</v>
      </c>
      <c r="Z8147">
        <v>0</v>
      </c>
      <c r="AA8147">
        <v>0</v>
      </c>
      <c r="AB8147">
        <v>268.73848866669346</v>
      </c>
      <c r="AC8147">
        <v>0</v>
      </c>
      <c r="AD8147">
        <v>0</v>
      </c>
      <c r="AE8147">
        <v>545.53036945618885</v>
      </c>
    </row>
    <row r="8148" spans="1:31" x14ac:dyDescent="0.25">
      <c r="A8148">
        <v>2361345</v>
      </c>
      <c r="B8148">
        <v>1</v>
      </c>
      <c r="C8148" t="s">
        <v>80</v>
      </c>
      <c r="D8148" t="s">
        <v>105</v>
      </c>
      <c r="E8148" t="s">
        <v>171</v>
      </c>
      <c r="F8148" t="s">
        <v>11444</v>
      </c>
      <c r="G8148" t="s">
        <v>134</v>
      </c>
      <c r="H8148" t="s">
        <v>135</v>
      </c>
      <c r="I8148" t="s">
        <v>136</v>
      </c>
      <c r="J8148" t="s">
        <v>137</v>
      </c>
      <c r="K8148" t="s">
        <v>138</v>
      </c>
      <c r="L8148" t="s">
        <v>23114</v>
      </c>
      <c r="M8148" t="s">
        <v>23115</v>
      </c>
      <c r="N8148">
        <v>0.49416666599999998</v>
      </c>
      <c r="O8148">
        <v>6</v>
      </c>
      <c r="P8148">
        <v>33</v>
      </c>
      <c r="Q8148">
        <v>4</v>
      </c>
      <c r="R8148">
        <v>71</v>
      </c>
      <c r="S8148">
        <v>14</v>
      </c>
      <c r="T8148">
        <v>20</v>
      </c>
      <c r="U8148">
        <v>1</v>
      </c>
      <c r="V8148">
        <v>1</v>
      </c>
      <c r="W8148">
        <v>1.1146564207868601</v>
      </c>
      <c r="X8148">
        <v>6.8578940021050023</v>
      </c>
      <c r="Y8148">
        <v>2.7127662219674775</v>
      </c>
      <c r="Z8148">
        <v>24.64188052951496</v>
      </c>
      <c r="AA8148">
        <v>154.70829658634281</v>
      </c>
      <c r="AB8148">
        <v>7.2174730546385284</v>
      </c>
      <c r="AC8148">
        <v>267.04449333629464</v>
      </c>
      <c r="AD8148">
        <v>3.1273408137841474</v>
      </c>
      <c r="AE8148">
        <v>467.42480096543443</v>
      </c>
    </row>
    <row r="8149" spans="1:31" x14ac:dyDescent="0.25">
      <c r="A8149">
        <v>2361346</v>
      </c>
      <c r="B8149">
        <v>1</v>
      </c>
      <c r="C8149" t="s">
        <v>81</v>
      </c>
      <c r="D8149" t="s">
        <v>118</v>
      </c>
      <c r="E8149" t="s">
        <v>132</v>
      </c>
      <c r="F8149" t="s">
        <v>23116</v>
      </c>
      <c r="G8149" t="s">
        <v>168</v>
      </c>
      <c r="H8149" t="s">
        <v>135</v>
      </c>
      <c r="I8149" t="s">
        <v>136</v>
      </c>
      <c r="J8149" t="s">
        <v>137</v>
      </c>
      <c r="K8149" t="s">
        <v>138</v>
      </c>
      <c r="L8149" t="s">
        <v>23117</v>
      </c>
      <c r="M8149" t="s">
        <v>23118</v>
      </c>
      <c r="N8149">
        <v>0.52444444400000001</v>
      </c>
      <c r="O8149">
        <v>0</v>
      </c>
      <c r="P8149">
        <v>0</v>
      </c>
      <c r="Q8149">
        <v>0</v>
      </c>
      <c r="R8149">
        <v>1</v>
      </c>
      <c r="S8149">
        <v>1</v>
      </c>
      <c r="T8149">
        <v>2</v>
      </c>
      <c r="U8149">
        <v>1</v>
      </c>
      <c r="V8149">
        <v>0</v>
      </c>
      <c r="W8149">
        <v>0</v>
      </c>
      <c r="X8149">
        <v>0</v>
      </c>
      <c r="Y8149">
        <v>0</v>
      </c>
      <c r="Z8149">
        <v>0.30553275144427999</v>
      </c>
      <c r="AA8149">
        <v>6.1683916682530944</v>
      </c>
      <c r="AB8149">
        <v>2.7258469816997777</v>
      </c>
      <c r="AC8149">
        <v>2.2140411928626298</v>
      </c>
      <c r="AD8149">
        <v>0</v>
      </c>
      <c r="AE8149">
        <v>11.413812594259781</v>
      </c>
    </row>
    <row r="8150" spans="1:31" x14ac:dyDescent="0.25">
      <c r="A8150">
        <v>2361347</v>
      </c>
      <c r="B8150">
        <v>1</v>
      </c>
      <c r="C8150" t="s">
        <v>81</v>
      </c>
      <c r="D8150" t="s">
        <v>127</v>
      </c>
      <c r="E8150" t="s">
        <v>132</v>
      </c>
      <c r="F8150" t="s">
        <v>23119</v>
      </c>
      <c r="G8150" t="s">
        <v>168</v>
      </c>
      <c r="H8150" t="s">
        <v>135</v>
      </c>
      <c r="I8150" t="s">
        <v>653</v>
      </c>
      <c r="J8150" t="s">
        <v>137</v>
      </c>
      <c r="K8150" t="s">
        <v>138</v>
      </c>
      <c r="L8150" t="s">
        <v>23120</v>
      </c>
      <c r="M8150" t="s">
        <v>23121</v>
      </c>
      <c r="N8150">
        <v>1.1111111E-2</v>
      </c>
      <c r="O8150">
        <v>0</v>
      </c>
      <c r="P8150">
        <v>449</v>
      </c>
      <c r="Q8150">
        <v>116</v>
      </c>
      <c r="R8150">
        <v>73</v>
      </c>
      <c r="S8150">
        <v>7</v>
      </c>
      <c r="T8150">
        <v>59</v>
      </c>
      <c r="U8150">
        <v>0</v>
      </c>
      <c r="V8150">
        <v>1</v>
      </c>
      <c r="W8150">
        <v>0</v>
      </c>
      <c r="X8150">
        <v>1.41807014675591</v>
      </c>
      <c r="Y8150">
        <v>13.965743201081601</v>
      </c>
      <c r="Z8150">
        <v>1.4743969260561003</v>
      </c>
      <c r="AA8150">
        <v>0.68770162591666684</v>
      </c>
      <c r="AB8150">
        <v>0.35072533182243348</v>
      </c>
      <c r="AC8150">
        <v>0</v>
      </c>
      <c r="AD8150">
        <v>1.4730529289630001</v>
      </c>
      <c r="AE8150">
        <v>19.369690160595713</v>
      </c>
    </row>
    <row r="8151" spans="1:31" x14ac:dyDescent="0.25">
      <c r="A8151">
        <v>2361348</v>
      </c>
      <c r="B8151">
        <v>1</v>
      </c>
      <c r="C8151" t="s">
        <v>80</v>
      </c>
      <c r="D8151" t="s">
        <v>90</v>
      </c>
      <c r="E8151" t="s">
        <v>225</v>
      </c>
      <c r="F8151" t="s">
        <v>23122</v>
      </c>
      <c r="G8151" t="s">
        <v>244</v>
      </c>
      <c r="H8151" t="s">
        <v>151</v>
      </c>
      <c r="I8151" t="s">
        <v>136</v>
      </c>
      <c r="J8151" t="s">
        <v>137</v>
      </c>
      <c r="K8151" t="s">
        <v>245</v>
      </c>
      <c r="L8151" t="s">
        <v>23123</v>
      </c>
      <c r="M8151" t="s">
        <v>23124</v>
      </c>
      <c r="N8151">
        <v>1.683611111</v>
      </c>
      <c r="O8151">
        <v>0</v>
      </c>
      <c r="P8151">
        <v>167</v>
      </c>
      <c r="Q8151">
        <v>0</v>
      </c>
      <c r="R8151">
        <v>0</v>
      </c>
      <c r="S8151">
        <v>0</v>
      </c>
      <c r="T8151">
        <v>10</v>
      </c>
      <c r="U8151">
        <v>0</v>
      </c>
      <c r="V8151">
        <v>0</v>
      </c>
      <c r="W8151">
        <v>0</v>
      </c>
      <c r="X8151">
        <v>102.83181914610564</v>
      </c>
      <c r="Y8151">
        <v>0</v>
      </c>
      <c r="Z8151">
        <v>0</v>
      </c>
      <c r="AA8151">
        <v>0</v>
      </c>
      <c r="AB8151">
        <v>20.825472221026576</v>
      </c>
      <c r="AC8151">
        <v>0</v>
      </c>
      <c r="AD8151">
        <v>0</v>
      </c>
      <c r="AE8151">
        <v>123.65729136713222</v>
      </c>
    </row>
    <row r="8152" spans="1:31" x14ac:dyDescent="0.25">
      <c r="A8152">
        <v>2361349</v>
      </c>
      <c r="B8152">
        <v>1</v>
      </c>
      <c r="C8152" t="s">
        <v>80</v>
      </c>
      <c r="D8152" t="s">
        <v>82</v>
      </c>
      <c r="E8152" t="s">
        <v>148</v>
      </c>
      <c r="F8152" t="s">
        <v>21933</v>
      </c>
      <c r="G8152" t="s">
        <v>160</v>
      </c>
      <c r="H8152" t="s">
        <v>151</v>
      </c>
      <c r="I8152" t="s">
        <v>136</v>
      </c>
      <c r="J8152" t="s">
        <v>137</v>
      </c>
      <c r="K8152" t="s">
        <v>138</v>
      </c>
      <c r="L8152" t="s">
        <v>23125</v>
      </c>
      <c r="M8152" t="s">
        <v>23126</v>
      </c>
      <c r="N8152">
        <v>0.773888888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2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0.53967918525016179</v>
      </c>
      <c r="AC8152">
        <v>0</v>
      </c>
      <c r="AD8152">
        <v>0</v>
      </c>
      <c r="AE8152">
        <v>0.53967918525016179</v>
      </c>
    </row>
    <row r="8153" spans="1:31" x14ac:dyDescent="0.25">
      <c r="A8153">
        <v>2361350</v>
      </c>
      <c r="B8153">
        <v>1</v>
      </c>
      <c r="C8153" t="s">
        <v>81</v>
      </c>
      <c r="D8153" t="s">
        <v>122</v>
      </c>
      <c r="E8153" t="s">
        <v>132</v>
      </c>
      <c r="F8153" t="s">
        <v>23127</v>
      </c>
      <c r="G8153" t="s">
        <v>643</v>
      </c>
      <c r="H8153" t="s">
        <v>135</v>
      </c>
      <c r="I8153" t="s">
        <v>136</v>
      </c>
      <c r="J8153" t="s">
        <v>137</v>
      </c>
      <c r="K8153" t="s">
        <v>138</v>
      </c>
      <c r="L8153" t="s">
        <v>23128</v>
      </c>
      <c r="M8153" t="s">
        <v>23129</v>
      </c>
      <c r="N8153">
        <v>0.50638888800000004</v>
      </c>
      <c r="O8153">
        <v>0</v>
      </c>
      <c r="P8153">
        <v>393</v>
      </c>
      <c r="Q8153">
        <v>0</v>
      </c>
      <c r="R8153">
        <v>0</v>
      </c>
      <c r="S8153">
        <v>0</v>
      </c>
      <c r="T8153">
        <v>9</v>
      </c>
      <c r="U8153">
        <v>0</v>
      </c>
      <c r="V8153">
        <v>0</v>
      </c>
      <c r="W8153">
        <v>0</v>
      </c>
      <c r="X8153">
        <v>36.244622846724319</v>
      </c>
      <c r="Y8153">
        <v>0</v>
      </c>
      <c r="Z8153">
        <v>0</v>
      </c>
      <c r="AA8153">
        <v>0</v>
      </c>
      <c r="AB8153">
        <v>4.0398938729433089</v>
      </c>
      <c r="AC8153">
        <v>0</v>
      </c>
      <c r="AD8153">
        <v>0</v>
      </c>
      <c r="AE8153">
        <v>40.284516719667629</v>
      </c>
    </row>
    <row r="8154" spans="1:31" x14ac:dyDescent="0.25">
      <c r="A8154">
        <v>2361351</v>
      </c>
      <c r="B8154">
        <v>1</v>
      </c>
      <c r="C8154" t="s">
        <v>81</v>
      </c>
      <c r="D8154" t="s">
        <v>115</v>
      </c>
      <c r="E8154" t="s">
        <v>171</v>
      </c>
      <c r="F8154" t="s">
        <v>23130</v>
      </c>
      <c r="G8154" t="s">
        <v>168</v>
      </c>
      <c r="H8154" t="s">
        <v>135</v>
      </c>
      <c r="I8154" t="s">
        <v>653</v>
      </c>
      <c r="J8154" t="s">
        <v>137</v>
      </c>
      <c r="K8154" t="s">
        <v>138</v>
      </c>
      <c r="L8154" t="s">
        <v>23131</v>
      </c>
      <c r="M8154" t="s">
        <v>23132</v>
      </c>
      <c r="N8154">
        <v>1.1111111E-2</v>
      </c>
      <c r="O8154">
        <v>0</v>
      </c>
      <c r="P8154">
        <v>806</v>
      </c>
      <c r="Q8154">
        <v>1</v>
      </c>
      <c r="R8154">
        <v>42</v>
      </c>
      <c r="S8154">
        <v>4</v>
      </c>
      <c r="T8154">
        <v>38</v>
      </c>
      <c r="U8154">
        <v>1</v>
      </c>
      <c r="V8154">
        <v>0</v>
      </c>
      <c r="W8154">
        <v>0</v>
      </c>
      <c r="X8154">
        <v>1.1828154578150554</v>
      </c>
      <c r="Y8154">
        <v>3.0147947184300004E-2</v>
      </c>
      <c r="Z8154">
        <v>0.45895168361700001</v>
      </c>
      <c r="AA8154">
        <v>0.1026183602263</v>
      </c>
      <c r="AB8154">
        <v>0.16283723753073331</v>
      </c>
      <c r="AC8154">
        <v>0.34704543200738885</v>
      </c>
      <c r="AD8154">
        <v>0</v>
      </c>
      <c r="AE8154">
        <v>2.2844161183807778</v>
      </c>
    </row>
    <row r="8155" spans="1:31" x14ac:dyDescent="0.25">
      <c r="A8155">
        <v>2361352</v>
      </c>
      <c r="B8155">
        <v>1</v>
      </c>
      <c r="C8155" t="s">
        <v>80</v>
      </c>
      <c r="D8155" t="s">
        <v>95</v>
      </c>
      <c r="E8155" t="s">
        <v>320</v>
      </c>
      <c r="F8155" t="s">
        <v>23133</v>
      </c>
      <c r="G8155" t="s">
        <v>168</v>
      </c>
      <c r="H8155" t="s">
        <v>135</v>
      </c>
      <c r="I8155" t="s">
        <v>136</v>
      </c>
      <c r="J8155" t="s">
        <v>137</v>
      </c>
      <c r="K8155" t="s">
        <v>138</v>
      </c>
      <c r="L8155" t="s">
        <v>23134</v>
      </c>
      <c r="M8155" t="s">
        <v>23135</v>
      </c>
      <c r="N8155">
        <v>9.7139721999999998E-2</v>
      </c>
      <c r="O8155">
        <v>0</v>
      </c>
      <c r="P8155">
        <v>1</v>
      </c>
      <c r="Q8155">
        <v>0</v>
      </c>
      <c r="R8155">
        <v>0</v>
      </c>
      <c r="S8155">
        <v>7</v>
      </c>
      <c r="T8155">
        <v>574</v>
      </c>
      <c r="U8155">
        <v>5</v>
      </c>
      <c r="V8155">
        <v>6</v>
      </c>
      <c r="W8155">
        <v>0</v>
      </c>
      <c r="X8155">
        <v>1.1582377379224167E-2</v>
      </c>
      <c r="Y8155">
        <v>0</v>
      </c>
      <c r="Z8155">
        <v>0</v>
      </c>
      <c r="AA8155">
        <v>4.921089641148912</v>
      </c>
      <c r="AB8155">
        <v>43.70645552484789</v>
      </c>
      <c r="AC8155">
        <v>28.041159254891003</v>
      </c>
      <c r="AD8155">
        <v>32.233249015402279</v>
      </c>
      <c r="AE8155">
        <v>108.91353581366931</v>
      </c>
    </row>
    <row r="8156" spans="1:31" x14ac:dyDescent="0.25">
      <c r="A8156">
        <v>2361353</v>
      </c>
      <c r="B8156">
        <v>1</v>
      </c>
      <c r="C8156" t="s">
        <v>81</v>
      </c>
      <c r="D8156" t="s">
        <v>121</v>
      </c>
      <c r="E8156" t="s">
        <v>225</v>
      </c>
      <c r="F8156" t="s">
        <v>23136</v>
      </c>
      <c r="G8156" t="s">
        <v>219</v>
      </c>
      <c r="H8156" t="s">
        <v>151</v>
      </c>
      <c r="I8156" t="s">
        <v>136</v>
      </c>
      <c r="J8156" t="s">
        <v>137</v>
      </c>
      <c r="K8156" t="s">
        <v>138</v>
      </c>
      <c r="L8156" t="s">
        <v>23137</v>
      </c>
      <c r="M8156" t="s">
        <v>23138</v>
      </c>
      <c r="N8156">
        <v>1.645</v>
      </c>
      <c r="O8156">
        <v>0</v>
      </c>
      <c r="P8156">
        <v>4</v>
      </c>
      <c r="Q8156">
        <v>0</v>
      </c>
      <c r="R8156">
        <v>5</v>
      </c>
      <c r="S8156">
        <v>0</v>
      </c>
      <c r="T8156">
        <v>3</v>
      </c>
      <c r="U8156">
        <v>0</v>
      </c>
      <c r="V8156">
        <v>0</v>
      </c>
      <c r="W8156">
        <v>0</v>
      </c>
      <c r="X8156">
        <v>1.8417701338418822</v>
      </c>
      <c r="Y8156">
        <v>0</v>
      </c>
      <c r="Z8156">
        <v>19.837539579318637</v>
      </c>
      <c r="AA8156">
        <v>0</v>
      </c>
      <c r="AB8156">
        <v>10.009617157547417</v>
      </c>
      <c r="AC8156">
        <v>0</v>
      </c>
      <c r="AD8156">
        <v>0</v>
      </c>
      <c r="AE8156">
        <v>31.688926870707938</v>
      </c>
    </row>
    <row r="8157" spans="1:31" x14ac:dyDescent="0.25">
      <c r="A8157">
        <v>2361355</v>
      </c>
      <c r="B8157">
        <v>1</v>
      </c>
      <c r="C8157" t="s">
        <v>80</v>
      </c>
      <c r="D8157" t="s">
        <v>107</v>
      </c>
      <c r="E8157" t="s">
        <v>171</v>
      </c>
      <c r="F8157" t="s">
        <v>17973</v>
      </c>
      <c r="G8157" t="s">
        <v>168</v>
      </c>
      <c r="H8157" t="s">
        <v>135</v>
      </c>
      <c r="I8157" t="s">
        <v>136</v>
      </c>
      <c r="J8157" t="s">
        <v>137</v>
      </c>
      <c r="K8157" t="s">
        <v>138</v>
      </c>
      <c r="L8157" t="s">
        <v>23139</v>
      </c>
      <c r="M8157" t="s">
        <v>23140</v>
      </c>
      <c r="N8157">
        <v>0.99833333300000004</v>
      </c>
      <c r="O8157">
        <v>1</v>
      </c>
      <c r="P8157">
        <v>1166</v>
      </c>
      <c r="Q8157">
        <v>1</v>
      </c>
      <c r="R8157">
        <v>0</v>
      </c>
      <c r="S8157">
        <v>2</v>
      </c>
      <c r="T8157">
        <v>51</v>
      </c>
      <c r="U8157">
        <v>0</v>
      </c>
      <c r="V8157">
        <v>3</v>
      </c>
      <c r="W8157">
        <v>47.405114096489413</v>
      </c>
      <c r="X8157">
        <v>380.74502976534308</v>
      </c>
      <c r="Y8157">
        <v>0.64708780712116498</v>
      </c>
      <c r="Z8157">
        <v>0</v>
      </c>
      <c r="AA8157">
        <v>10.436594705226952</v>
      </c>
      <c r="AB8157">
        <v>88.064830847331706</v>
      </c>
      <c r="AC8157">
        <v>0</v>
      </c>
      <c r="AD8157">
        <v>17.520401236704014</v>
      </c>
      <c r="AE8157">
        <v>544.81905845821632</v>
      </c>
    </row>
    <row r="8158" spans="1:31" x14ac:dyDescent="0.25">
      <c r="A8158">
        <v>2361356</v>
      </c>
      <c r="B8158">
        <v>1</v>
      </c>
      <c r="C8158" t="s">
        <v>80</v>
      </c>
      <c r="D8158" t="s">
        <v>84</v>
      </c>
      <c r="E8158" t="s">
        <v>148</v>
      </c>
      <c r="F8158" t="s">
        <v>23141</v>
      </c>
      <c r="G8158" t="s">
        <v>156</v>
      </c>
      <c r="H8158" t="s">
        <v>151</v>
      </c>
      <c r="I8158" t="s">
        <v>136</v>
      </c>
      <c r="J8158" t="s">
        <v>137</v>
      </c>
      <c r="K8158" t="s">
        <v>138</v>
      </c>
      <c r="L8158" t="s">
        <v>23142</v>
      </c>
      <c r="M8158" t="s">
        <v>23143</v>
      </c>
      <c r="N8158">
        <v>1.124166666</v>
      </c>
      <c r="O8158">
        <v>0</v>
      </c>
      <c r="P8158">
        <v>10</v>
      </c>
      <c r="Q8158">
        <v>0</v>
      </c>
      <c r="R8158">
        <v>0</v>
      </c>
      <c r="S8158">
        <v>0</v>
      </c>
      <c r="T8158">
        <v>2</v>
      </c>
      <c r="U8158">
        <v>0</v>
      </c>
      <c r="V8158">
        <v>0</v>
      </c>
      <c r="W8158">
        <v>0</v>
      </c>
      <c r="X8158">
        <v>2.4417911183536378</v>
      </c>
      <c r="Y8158">
        <v>0</v>
      </c>
      <c r="Z8158">
        <v>0</v>
      </c>
      <c r="AA8158">
        <v>0</v>
      </c>
      <c r="AB8158">
        <v>0.20094960030667475</v>
      </c>
      <c r="AC8158">
        <v>0</v>
      </c>
      <c r="AD8158">
        <v>0</v>
      </c>
      <c r="AE8158">
        <v>2.6427407186603125</v>
      </c>
    </row>
    <row r="8159" spans="1:31" x14ac:dyDescent="0.25">
      <c r="A8159">
        <v>2361359</v>
      </c>
      <c r="B8159">
        <v>1</v>
      </c>
      <c r="C8159" t="s">
        <v>81</v>
      </c>
      <c r="D8159" t="s">
        <v>117</v>
      </c>
      <c r="E8159" t="s">
        <v>132</v>
      </c>
      <c r="F8159" t="s">
        <v>3050</v>
      </c>
      <c r="G8159" t="s">
        <v>134</v>
      </c>
      <c r="H8159" t="s">
        <v>135</v>
      </c>
      <c r="I8159" t="s">
        <v>136</v>
      </c>
      <c r="J8159" t="s">
        <v>137</v>
      </c>
      <c r="K8159" t="s">
        <v>138</v>
      </c>
      <c r="L8159" t="s">
        <v>23144</v>
      </c>
      <c r="M8159" t="s">
        <v>23145</v>
      </c>
      <c r="N8159">
        <v>1.8825000000000001</v>
      </c>
      <c r="O8159">
        <v>0</v>
      </c>
      <c r="P8159">
        <v>26</v>
      </c>
      <c r="Q8159">
        <v>0</v>
      </c>
      <c r="R8159">
        <v>15</v>
      </c>
      <c r="S8159">
        <v>0</v>
      </c>
      <c r="T8159">
        <v>2</v>
      </c>
      <c r="U8159">
        <v>0</v>
      </c>
      <c r="V8159">
        <v>0</v>
      </c>
      <c r="W8159">
        <v>0</v>
      </c>
      <c r="X8159">
        <v>9.6445707670118388</v>
      </c>
      <c r="Y8159">
        <v>0</v>
      </c>
      <c r="Z8159">
        <v>56.340460245979514</v>
      </c>
      <c r="AA8159">
        <v>0</v>
      </c>
      <c r="AB8159">
        <v>1.0574950138952166</v>
      </c>
      <c r="AC8159">
        <v>0</v>
      </c>
      <c r="AD8159">
        <v>0</v>
      </c>
      <c r="AE8159">
        <v>67.042526026886577</v>
      </c>
    </row>
    <row r="8160" spans="1:31" x14ac:dyDescent="0.25">
      <c r="A8160">
        <v>2361360</v>
      </c>
      <c r="B8160">
        <v>1</v>
      </c>
      <c r="C8160" t="s">
        <v>81</v>
      </c>
      <c r="D8160" t="s">
        <v>120</v>
      </c>
      <c r="E8160" t="s">
        <v>171</v>
      </c>
      <c r="F8160" t="s">
        <v>23146</v>
      </c>
      <c r="G8160" t="s">
        <v>168</v>
      </c>
      <c r="H8160" t="s">
        <v>135</v>
      </c>
      <c r="I8160" t="s">
        <v>136</v>
      </c>
      <c r="J8160" t="s">
        <v>137</v>
      </c>
      <c r="K8160" t="s">
        <v>138</v>
      </c>
      <c r="L8160" t="s">
        <v>23147</v>
      </c>
      <c r="M8160" t="s">
        <v>23148</v>
      </c>
      <c r="N8160">
        <v>0.62388888799999997</v>
      </c>
      <c r="O8160">
        <v>0</v>
      </c>
      <c r="P8160">
        <v>0</v>
      </c>
      <c r="Q8160">
        <v>49</v>
      </c>
      <c r="R8160">
        <v>0</v>
      </c>
      <c r="S8160">
        <v>5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116.10552463545497</v>
      </c>
      <c r="Z8160">
        <v>0</v>
      </c>
      <c r="AA8160">
        <v>10.450271071482646</v>
      </c>
      <c r="AB8160">
        <v>0</v>
      </c>
      <c r="AC8160">
        <v>0</v>
      </c>
      <c r="AD8160">
        <v>0</v>
      </c>
      <c r="AE8160">
        <v>126.55579570693762</v>
      </c>
    </row>
    <row r="8161" spans="1:31" x14ac:dyDescent="0.25">
      <c r="A8161">
        <v>2361361</v>
      </c>
      <c r="B8161">
        <v>1</v>
      </c>
      <c r="C8161" t="s">
        <v>80</v>
      </c>
      <c r="D8161" t="s">
        <v>102</v>
      </c>
      <c r="E8161" t="s">
        <v>132</v>
      </c>
      <c r="F8161" t="s">
        <v>23149</v>
      </c>
      <c r="G8161" t="s">
        <v>244</v>
      </c>
      <c r="H8161" t="s">
        <v>135</v>
      </c>
      <c r="I8161" t="s">
        <v>136</v>
      </c>
      <c r="J8161" t="s">
        <v>137</v>
      </c>
      <c r="K8161" t="s">
        <v>245</v>
      </c>
      <c r="L8161" t="s">
        <v>23150</v>
      </c>
      <c r="M8161" t="s">
        <v>23151</v>
      </c>
      <c r="N8161">
        <v>3.0975000000000001</v>
      </c>
      <c r="O8161">
        <v>0</v>
      </c>
      <c r="P8161">
        <v>126</v>
      </c>
      <c r="Q8161">
        <v>0</v>
      </c>
      <c r="R8161">
        <v>1</v>
      </c>
      <c r="S8161">
        <v>0</v>
      </c>
      <c r="T8161">
        <v>59</v>
      </c>
      <c r="U8161">
        <v>0</v>
      </c>
      <c r="V8161">
        <v>1</v>
      </c>
      <c r="W8161">
        <v>0</v>
      </c>
      <c r="X8161">
        <v>84.460602041715987</v>
      </c>
      <c r="Y8161">
        <v>0</v>
      </c>
      <c r="Z8161">
        <v>0.5222457265887217</v>
      </c>
      <c r="AA8161">
        <v>0</v>
      </c>
      <c r="AB8161">
        <v>130.6278991004917</v>
      </c>
      <c r="AC8161">
        <v>0</v>
      </c>
      <c r="AD8161">
        <v>1.1940899677087875</v>
      </c>
      <c r="AE8161">
        <v>216.80483683650519</v>
      </c>
    </row>
    <row r="8162" spans="1:31" x14ac:dyDescent="0.25">
      <c r="A8162">
        <v>2361363</v>
      </c>
      <c r="B8162">
        <v>1</v>
      </c>
      <c r="C8162" t="s">
        <v>80</v>
      </c>
      <c r="D8162" t="s">
        <v>93</v>
      </c>
      <c r="E8162" t="s">
        <v>154</v>
      </c>
      <c r="F8162" t="s">
        <v>23152</v>
      </c>
      <c r="G8162" t="s">
        <v>244</v>
      </c>
      <c r="H8162" t="s">
        <v>151</v>
      </c>
      <c r="I8162" t="s">
        <v>136</v>
      </c>
      <c r="J8162" t="s">
        <v>137</v>
      </c>
      <c r="K8162" t="s">
        <v>245</v>
      </c>
      <c r="L8162" t="s">
        <v>23153</v>
      </c>
      <c r="M8162" t="s">
        <v>23154</v>
      </c>
      <c r="N8162">
        <v>6.9894444440000001</v>
      </c>
      <c r="O8162">
        <v>0</v>
      </c>
      <c r="P8162">
        <v>146</v>
      </c>
      <c r="Q8162">
        <v>0</v>
      </c>
      <c r="R8162">
        <v>14</v>
      </c>
      <c r="S8162">
        <v>0</v>
      </c>
      <c r="T8162">
        <v>21</v>
      </c>
      <c r="U8162">
        <v>0</v>
      </c>
      <c r="V8162">
        <v>0</v>
      </c>
      <c r="W8162">
        <v>0</v>
      </c>
      <c r="X8162">
        <v>155.58881552409292</v>
      </c>
      <c r="Y8162">
        <v>0</v>
      </c>
      <c r="Z8162">
        <v>88.351390231046196</v>
      </c>
      <c r="AA8162">
        <v>0</v>
      </c>
      <c r="AB8162">
        <v>82.784024466212742</v>
      </c>
      <c r="AC8162">
        <v>0</v>
      </c>
      <c r="AD8162">
        <v>0</v>
      </c>
      <c r="AE8162">
        <v>326.72423022135183</v>
      </c>
    </row>
    <row r="8163" spans="1:31" x14ac:dyDescent="0.25">
      <c r="A8163">
        <v>2361365</v>
      </c>
      <c r="B8163">
        <v>1</v>
      </c>
      <c r="C8163" t="s">
        <v>80</v>
      </c>
      <c r="D8163" t="s">
        <v>92</v>
      </c>
      <c r="E8163" t="s">
        <v>166</v>
      </c>
      <c r="F8163" t="s">
        <v>19723</v>
      </c>
      <c r="G8163" t="s">
        <v>244</v>
      </c>
      <c r="H8163" t="s">
        <v>135</v>
      </c>
      <c r="I8163" t="s">
        <v>136</v>
      </c>
      <c r="J8163" t="s">
        <v>137</v>
      </c>
      <c r="K8163" t="s">
        <v>245</v>
      </c>
      <c r="L8163" t="s">
        <v>23155</v>
      </c>
      <c r="M8163" t="s">
        <v>23156</v>
      </c>
      <c r="N8163">
        <v>3.0977777770000001</v>
      </c>
      <c r="O8163">
        <v>1</v>
      </c>
      <c r="P8163">
        <v>3133</v>
      </c>
      <c r="Q8163">
        <v>0</v>
      </c>
      <c r="R8163">
        <v>377</v>
      </c>
      <c r="S8163">
        <v>11</v>
      </c>
      <c r="T8163">
        <v>377</v>
      </c>
      <c r="U8163">
        <v>1</v>
      </c>
      <c r="V8163">
        <v>0</v>
      </c>
      <c r="W8163">
        <v>0</v>
      </c>
      <c r="X8163">
        <v>3516.9160279310049</v>
      </c>
      <c r="Y8163">
        <v>0</v>
      </c>
      <c r="Z8163">
        <v>667.30859046586454</v>
      </c>
      <c r="AA8163">
        <v>1347.3708793327214</v>
      </c>
      <c r="AB8163">
        <v>2815.7889179761592</v>
      </c>
      <c r="AC8163">
        <v>2.9504343349736661</v>
      </c>
      <c r="AD8163">
        <v>0</v>
      </c>
      <c r="AE8163">
        <v>8350.3348500407246</v>
      </c>
    </row>
    <row r="8164" spans="1:31" x14ac:dyDescent="0.25">
      <c r="A8164">
        <v>2361366</v>
      </c>
      <c r="B8164">
        <v>1</v>
      </c>
      <c r="C8164" t="s">
        <v>80</v>
      </c>
      <c r="D8164" t="s">
        <v>92</v>
      </c>
      <c r="E8164" t="s">
        <v>132</v>
      </c>
      <c r="F8164" t="s">
        <v>23157</v>
      </c>
      <c r="G8164" t="s">
        <v>185</v>
      </c>
      <c r="H8164" t="s">
        <v>135</v>
      </c>
      <c r="I8164" t="s">
        <v>136</v>
      </c>
      <c r="J8164" t="s">
        <v>137</v>
      </c>
      <c r="K8164" t="s">
        <v>138</v>
      </c>
      <c r="L8164" t="s">
        <v>23158</v>
      </c>
      <c r="M8164" t="s">
        <v>23159</v>
      </c>
      <c r="N8164">
        <v>3.7222222220000001</v>
      </c>
      <c r="O8164">
        <v>0</v>
      </c>
      <c r="P8164">
        <v>154</v>
      </c>
      <c r="Q8164">
        <v>0</v>
      </c>
      <c r="R8164">
        <v>128</v>
      </c>
      <c r="S8164">
        <v>3</v>
      </c>
      <c r="T8164">
        <v>24</v>
      </c>
      <c r="U8164">
        <v>0</v>
      </c>
      <c r="V8164">
        <v>0</v>
      </c>
      <c r="W8164">
        <v>0</v>
      </c>
      <c r="X8164">
        <v>192.07992726451167</v>
      </c>
      <c r="Y8164">
        <v>0</v>
      </c>
      <c r="Z8164">
        <v>257.72153751047887</v>
      </c>
      <c r="AA8164">
        <v>46.102782836460001</v>
      </c>
      <c r="AB8164">
        <v>139.92740213465123</v>
      </c>
      <c r="AC8164">
        <v>0</v>
      </c>
      <c r="AD8164">
        <v>0</v>
      </c>
      <c r="AE8164">
        <v>635.83164974610179</v>
      </c>
    </row>
    <row r="8165" spans="1:31" x14ac:dyDescent="0.25">
      <c r="A8165">
        <v>2361367</v>
      </c>
      <c r="B8165">
        <v>1</v>
      </c>
      <c r="C8165" t="s">
        <v>80</v>
      </c>
      <c r="D8165" t="s">
        <v>111</v>
      </c>
      <c r="E8165" t="s">
        <v>225</v>
      </c>
      <c r="F8165" t="s">
        <v>23160</v>
      </c>
      <c r="G8165" t="s">
        <v>244</v>
      </c>
      <c r="H8165" t="s">
        <v>151</v>
      </c>
      <c r="I8165" t="s">
        <v>136</v>
      </c>
      <c r="J8165" t="s">
        <v>137</v>
      </c>
      <c r="K8165" t="s">
        <v>245</v>
      </c>
      <c r="L8165" t="s">
        <v>23161</v>
      </c>
      <c r="M8165" t="s">
        <v>23162</v>
      </c>
      <c r="N8165">
        <v>0.66666666600000002</v>
      </c>
      <c r="O8165">
        <v>0</v>
      </c>
      <c r="P8165">
        <v>74</v>
      </c>
      <c r="Q8165">
        <v>0</v>
      </c>
      <c r="R8165">
        <v>0</v>
      </c>
      <c r="S8165">
        <v>0</v>
      </c>
      <c r="T8165">
        <v>4</v>
      </c>
      <c r="U8165">
        <v>0</v>
      </c>
      <c r="V8165">
        <v>0</v>
      </c>
      <c r="W8165">
        <v>0</v>
      </c>
      <c r="X8165">
        <v>17.468794456728009</v>
      </c>
      <c r="Y8165">
        <v>0</v>
      </c>
      <c r="Z8165">
        <v>0</v>
      </c>
      <c r="AA8165">
        <v>0</v>
      </c>
      <c r="AB8165">
        <v>1.5444771433346669</v>
      </c>
      <c r="AC8165">
        <v>0</v>
      </c>
      <c r="AD8165">
        <v>0</v>
      </c>
      <c r="AE8165">
        <v>19.013271600062676</v>
      </c>
    </row>
    <row r="8166" spans="1:31" x14ac:dyDescent="0.25">
      <c r="A8166">
        <v>2361368</v>
      </c>
      <c r="B8166">
        <v>1</v>
      </c>
      <c r="C8166" t="s">
        <v>81</v>
      </c>
      <c r="D8166" t="s">
        <v>112</v>
      </c>
      <c r="E8166" t="s">
        <v>132</v>
      </c>
      <c r="F8166" t="s">
        <v>23163</v>
      </c>
      <c r="G8166" t="s">
        <v>2879</v>
      </c>
      <c r="H8166" t="s">
        <v>135</v>
      </c>
      <c r="I8166" t="s">
        <v>136</v>
      </c>
      <c r="J8166" t="s">
        <v>137</v>
      </c>
      <c r="K8166" t="s">
        <v>138</v>
      </c>
      <c r="L8166" t="s">
        <v>23164</v>
      </c>
      <c r="M8166" t="s">
        <v>23165</v>
      </c>
      <c r="N8166">
        <v>0.80027777700000002</v>
      </c>
      <c r="O8166">
        <v>0</v>
      </c>
      <c r="P8166">
        <v>55</v>
      </c>
      <c r="Q8166">
        <v>0</v>
      </c>
      <c r="R8166">
        <v>3</v>
      </c>
      <c r="S8166">
        <v>0</v>
      </c>
      <c r="T8166">
        <v>3</v>
      </c>
      <c r="U8166">
        <v>0</v>
      </c>
      <c r="V8166">
        <v>0</v>
      </c>
      <c r="W8166">
        <v>0</v>
      </c>
      <c r="X8166">
        <v>8.6757934968537338</v>
      </c>
      <c r="Y8166">
        <v>0</v>
      </c>
      <c r="Z8166">
        <v>0.95169701660990991</v>
      </c>
      <c r="AA8166">
        <v>0</v>
      </c>
      <c r="AB8166">
        <v>1.9100143340679043</v>
      </c>
      <c r="AC8166">
        <v>0</v>
      </c>
      <c r="AD8166">
        <v>0</v>
      </c>
      <c r="AE8166">
        <v>11.537504847531547</v>
      </c>
    </row>
    <row r="8167" spans="1:31" x14ac:dyDescent="0.25">
      <c r="A8167">
        <v>2361369</v>
      </c>
      <c r="B8167">
        <v>1</v>
      </c>
      <c r="C8167" t="s">
        <v>81</v>
      </c>
      <c r="D8167" t="s">
        <v>123</v>
      </c>
      <c r="E8167" t="s">
        <v>148</v>
      </c>
      <c r="F8167" t="s">
        <v>23166</v>
      </c>
      <c r="G8167" t="s">
        <v>181</v>
      </c>
      <c r="H8167" t="s">
        <v>151</v>
      </c>
      <c r="I8167" t="s">
        <v>136</v>
      </c>
      <c r="J8167" t="s">
        <v>3</v>
      </c>
      <c r="K8167" t="s">
        <v>138</v>
      </c>
      <c r="L8167" t="s">
        <v>23167</v>
      </c>
      <c r="M8167" t="s">
        <v>23168</v>
      </c>
      <c r="N8167">
        <v>0.495</v>
      </c>
      <c r="O8167">
        <v>0</v>
      </c>
      <c r="P8167">
        <v>1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0.104957997806475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0.104957997806475</v>
      </c>
    </row>
    <row r="8168" spans="1:31" x14ac:dyDescent="0.25">
      <c r="A8168">
        <v>2361371</v>
      </c>
      <c r="B8168">
        <v>1</v>
      </c>
      <c r="C8168" t="s">
        <v>80</v>
      </c>
      <c r="D8168" t="s">
        <v>94</v>
      </c>
      <c r="E8168" t="s">
        <v>171</v>
      </c>
      <c r="F8168" t="s">
        <v>23169</v>
      </c>
      <c r="G8168" t="s">
        <v>244</v>
      </c>
      <c r="H8168" t="s">
        <v>135</v>
      </c>
      <c r="I8168" t="s">
        <v>136</v>
      </c>
      <c r="J8168" t="s">
        <v>137</v>
      </c>
      <c r="K8168" t="s">
        <v>245</v>
      </c>
      <c r="L8168" t="s">
        <v>23170</v>
      </c>
      <c r="M8168" t="s">
        <v>23171</v>
      </c>
      <c r="N8168">
        <v>7.1105555550000004</v>
      </c>
      <c r="O8168">
        <v>0</v>
      </c>
      <c r="P8168">
        <v>179</v>
      </c>
      <c r="Q8168">
        <v>2</v>
      </c>
      <c r="R8168">
        <v>0</v>
      </c>
      <c r="S8168">
        <v>4</v>
      </c>
      <c r="T8168">
        <v>17</v>
      </c>
      <c r="U8168">
        <v>0</v>
      </c>
      <c r="V8168">
        <v>0</v>
      </c>
      <c r="W8168">
        <v>0</v>
      </c>
      <c r="X8168">
        <v>180.66974719048929</v>
      </c>
      <c r="Y8168">
        <v>39.937840528473835</v>
      </c>
      <c r="Z8168">
        <v>0</v>
      </c>
      <c r="AA8168">
        <v>49.228255944946206</v>
      </c>
      <c r="AB8168">
        <v>56.599233766365316</v>
      </c>
      <c r="AC8168">
        <v>0</v>
      </c>
      <c r="AD8168">
        <v>0</v>
      </c>
      <c r="AE8168">
        <v>326.43507743027465</v>
      </c>
    </row>
    <row r="8169" spans="1:31" x14ac:dyDescent="0.25">
      <c r="A8169">
        <v>2361374</v>
      </c>
      <c r="B8169">
        <v>1</v>
      </c>
      <c r="C8169" t="s">
        <v>80</v>
      </c>
      <c r="D8169" t="s">
        <v>94</v>
      </c>
      <c r="E8169" t="s">
        <v>171</v>
      </c>
      <c r="F8169" t="s">
        <v>23172</v>
      </c>
      <c r="G8169" t="s">
        <v>244</v>
      </c>
      <c r="H8169" t="s">
        <v>135</v>
      </c>
      <c r="I8169" t="s">
        <v>136</v>
      </c>
      <c r="J8169" t="s">
        <v>137</v>
      </c>
      <c r="K8169" t="s">
        <v>245</v>
      </c>
      <c r="L8169" t="s">
        <v>23173</v>
      </c>
      <c r="M8169" t="s">
        <v>23174</v>
      </c>
      <c r="N8169">
        <v>7.1572222219999997</v>
      </c>
      <c r="O8169">
        <v>0</v>
      </c>
      <c r="P8169">
        <v>319</v>
      </c>
      <c r="Q8169">
        <v>0</v>
      </c>
      <c r="R8169">
        <v>1</v>
      </c>
      <c r="S8169">
        <v>8</v>
      </c>
      <c r="T8169">
        <v>12</v>
      </c>
      <c r="U8169">
        <v>1</v>
      </c>
      <c r="V8169">
        <v>0</v>
      </c>
      <c r="W8169">
        <v>0</v>
      </c>
      <c r="X8169">
        <v>252.83222561831235</v>
      </c>
      <c r="Y8169">
        <v>0</v>
      </c>
      <c r="Z8169">
        <v>38.173132545090546</v>
      </c>
      <c r="AA8169">
        <v>109.6477464952288</v>
      </c>
      <c r="AB8169">
        <v>33.034256092352159</v>
      </c>
      <c r="AC8169">
        <v>418.27497087888094</v>
      </c>
      <c r="AD8169">
        <v>0</v>
      </c>
      <c r="AE8169">
        <v>851.96233162986482</v>
      </c>
    </row>
    <row r="8170" spans="1:31" x14ac:dyDescent="0.25">
      <c r="A8170">
        <v>2361377</v>
      </c>
      <c r="B8170">
        <v>1</v>
      </c>
      <c r="C8170" t="s">
        <v>81</v>
      </c>
      <c r="D8170" t="s">
        <v>114</v>
      </c>
      <c r="E8170" t="s">
        <v>225</v>
      </c>
      <c r="F8170" t="s">
        <v>23175</v>
      </c>
      <c r="G8170" t="s">
        <v>219</v>
      </c>
      <c r="H8170" t="s">
        <v>151</v>
      </c>
      <c r="I8170" t="s">
        <v>136</v>
      </c>
      <c r="J8170" t="s">
        <v>137</v>
      </c>
      <c r="K8170" t="s">
        <v>138</v>
      </c>
      <c r="L8170" t="s">
        <v>23176</v>
      </c>
      <c r="M8170" t="s">
        <v>23177</v>
      </c>
      <c r="N8170">
        <v>3.2013888879999999</v>
      </c>
      <c r="O8170">
        <v>0</v>
      </c>
      <c r="P8170">
        <v>1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0.6331228962151122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0.6331228962151122</v>
      </c>
    </row>
    <row r="8171" spans="1:31" x14ac:dyDescent="0.25">
      <c r="A8171">
        <v>2361378</v>
      </c>
      <c r="B8171">
        <v>1</v>
      </c>
      <c r="C8171" t="s">
        <v>80</v>
      </c>
      <c r="D8171" t="s">
        <v>93</v>
      </c>
      <c r="E8171" t="s">
        <v>154</v>
      </c>
      <c r="F8171" t="s">
        <v>9652</v>
      </c>
      <c r="G8171" t="s">
        <v>244</v>
      </c>
      <c r="H8171" t="s">
        <v>151</v>
      </c>
      <c r="I8171" t="s">
        <v>136</v>
      </c>
      <c r="J8171" t="s">
        <v>137</v>
      </c>
      <c r="K8171" t="s">
        <v>245</v>
      </c>
      <c r="L8171" t="s">
        <v>23178</v>
      </c>
      <c r="M8171" t="s">
        <v>23179</v>
      </c>
      <c r="N8171">
        <v>6.858055555</v>
      </c>
      <c r="O8171">
        <v>0</v>
      </c>
      <c r="P8171">
        <v>45</v>
      </c>
      <c r="Q8171">
        <v>0</v>
      </c>
      <c r="R8171">
        <v>8</v>
      </c>
      <c r="S8171">
        <v>0</v>
      </c>
      <c r="T8171">
        <v>13</v>
      </c>
      <c r="U8171">
        <v>0</v>
      </c>
      <c r="V8171">
        <v>0</v>
      </c>
      <c r="W8171">
        <v>0</v>
      </c>
      <c r="X8171">
        <v>37.759068337646326</v>
      </c>
      <c r="Y8171">
        <v>0</v>
      </c>
      <c r="Z8171">
        <v>33.657687461870665</v>
      </c>
      <c r="AA8171">
        <v>0</v>
      </c>
      <c r="AB8171">
        <v>69.226636048191807</v>
      </c>
      <c r="AC8171">
        <v>0</v>
      </c>
      <c r="AD8171">
        <v>0</v>
      </c>
      <c r="AE8171">
        <v>140.64339184770881</v>
      </c>
    </row>
    <row r="8172" spans="1:31" x14ac:dyDescent="0.25">
      <c r="A8172">
        <v>2361379</v>
      </c>
      <c r="B8172">
        <v>1</v>
      </c>
      <c r="C8172" t="s">
        <v>80</v>
      </c>
      <c r="D8172" t="s">
        <v>102</v>
      </c>
      <c r="E8172" t="s">
        <v>166</v>
      </c>
      <c r="F8172" t="s">
        <v>23180</v>
      </c>
      <c r="G8172" t="s">
        <v>244</v>
      </c>
      <c r="H8172" t="s">
        <v>135</v>
      </c>
      <c r="I8172" t="s">
        <v>136</v>
      </c>
      <c r="J8172" t="s">
        <v>137</v>
      </c>
      <c r="K8172" t="s">
        <v>245</v>
      </c>
      <c r="L8172" t="s">
        <v>23181</v>
      </c>
      <c r="M8172" t="s">
        <v>23182</v>
      </c>
      <c r="N8172">
        <v>3.5691666660000001</v>
      </c>
      <c r="O8172">
        <v>0</v>
      </c>
      <c r="P8172">
        <v>214</v>
      </c>
      <c r="Q8172">
        <v>0</v>
      </c>
      <c r="R8172">
        <v>0</v>
      </c>
      <c r="S8172">
        <v>0</v>
      </c>
      <c r="T8172">
        <v>6</v>
      </c>
      <c r="U8172">
        <v>0</v>
      </c>
      <c r="V8172">
        <v>0</v>
      </c>
      <c r="W8172">
        <v>0</v>
      </c>
      <c r="X8172">
        <v>157.32999717896098</v>
      </c>
      <c r="Y8172">
        <v>0</v>
      </c>
      <c r="Z8172">
        <v>0</v>
      </c>
      <c r="AA8172">
        <v>0</v>
      </c>
      <c r="AB8172">
        <v>43.634528105306927</v>
      </c>
      <c r="AC8172">
        <v>0</v>
      </c>
      <c r="AD8172">
        <v>0</v>
      </c>
      <c r="AE8172">
        <v>200.96452528426789</v>
      </c>
    </row>
    <row r="8173" spans="1:31" x14ac:dyDescent="0.25">
      <c r="A8173">
        <v>2361380</v>
      </c>
      <c r="B8173">
        <v>1</v>
      </c>
      <c r="C8173" t="s">
        <v>80</v>
      </c>
      <c r="D8173" t="s">
        <v>104</v>
      </c>
      <c r="E8173" t="s">
        <v>166</v>
      </c>
      <c r="F8173" t="s">
        <v>5867</v>
      </c>
      <c r="G8173" t="s">
        <v>168</v>
      </c>
      <c r="H8173" t="s">
        <v>135</v>
      </c>
      <c r="I8173" t="s">
        <v>136</v>
      </c>
      <c r="J8173" t="s">
        <v>137</v>
      </c>
      <c r="K8173" t="s">
        <v>138</v>
      </c>
      <c r="L8173" t="s">
        <v>23183</v>
      </c>
      <c r="M8173" t="s">
        <v>23184</v>
      </c>
      <c r="N8173">
        <v>0.85</v>
      </c>
      <c r="O8173">
        <v>1</v>
      </c>
      <c r="P8173">
        <v>7</v>
      </c>
      <c r="Q8173">
        <v>21</v>
      </c>
      <c r="R8173">
        <v>46</v>
      </c>
      <c r="S8173">
        <v>15</v>
      </c>
      <c r="T8173">
        <v>11</v>
      </c>
      <c r="U8173">
        <v>7</v>
      </c>
      <c r="V8173">
        <v>0</v>
      </c>
      <c r="W8173">
        <v>0.47801045797680003</v>
      </c>
      <c r="X8173">
        <v>1.7060975265818006</v>
      </c>
      <c r="Y8173">
        <v>181.2622678303664</v>
      </c>
      <c r="Z8173">
        <v>23.118356358230862</v>
      </c>
      <c r="AA8173">
        <v>200.56002950152848</v>
      </c>
      <c r="AB8173">
        <v>10.38730442611995</v>
      </c>
      <c r="AC8173">
        <v>1445.522335785158</v>
      </c>
      <c r="AD8173">
        <v>0</v>
      </c>
      <c r="AE8173">
        <v>1863.0344018859623</v>
      </c>
    </row>
    <row r="8174" spans="1:31" x14ac:dyDescent="0.25">
      <c r="A8174">
        <v>2361381</v>
      </c>
      <c r="B8174">
        <v>1</v>
      </c>
      <c r="C8174" t="s">
        <v>81</v>
      </c>
      <c r="D8174" t="s">
        <v>128</v>
      </c>
      <c r="E8174" t="s">
        <v>148</v>
      </c>
      <c r="F8174" t="s">
        <v>22309</v>
      </c>
      <c r="G8174" t="s">
        <v>240</v>
      </c>
      <c r="H8174" t="s">
        <v>151</v>
      </c>
      <c r="I8174" t="s">
        <v>136</v>
      </c>
      <c r="J8174" t="s">
        <v>137</v>
      </c>
      <c r="K8174" t="s">
        <v>138</v>
      </c>
      <c r="L8174" t="s">
        <v>23185</v>
      </c>
      <c r="M8174" t="s">
        <v>23186</v>
      </c>
      <c r="N8174">
        <v>1.3774999999999999</v>
      </c>
      <c r="O8174">
        <v>0</v>
      </c>
      <c r="P8174">
        <v>7</v>
      </c>
      <c r="Q8174">
        <v>0</v>
      </c>
      <c r="R8174">
        <v>0</v>
      </c>
      <c r="S8174">
        <v>0</v>
      </c>
      <c r="T8174">
        <v>1</v>
      </c>
      <c r="U8174">
        <v>0</v>
      </c>
      <c r="V8174">
        <v>0</v>
      </c>
      <c r="W8174">
        <v>0</v>
      </c>
      <c r="X8174">
        <v>2.2197823618624226</v>
      </c>
      <c r="Y8174">
        <v>0</v>
      </c>
      <c r="Z8174">
        <v>0</v>
      </c>
      <c r="AA8174">
        <v>0</v>
      </c>
      <c r="AB8174">
        <v>0.85148233025100595</v>
      </c>
      <c r="AC8174">
        <v>0</v>
      </c>
      <c r="AD8174">
        <v>0</v>
      </c>
      <c r="AE8174">
        <v>3.0712646921134286</v>
      </c>
    </row>
    <row r="8175" spans="1:31" x14ac:dyDescent="0.25">
      <c r="A8175">
        <v>2361383</v>
      </c>
      <c r="B8175">
        <v>1</v>
      </c>
      <c r="C8175" t="s">
        <v>81</v>
      </c>
      <c r="D8175" t="s">
        <v>125</v>
      </c>
      <c r="E8175" t="s">
        <v>132</v>
      </c>
      <c r="F8175" t="s">
        <v>23187</v>
      </c>
      <c r="G8175" t="s">
        <v>134</v>
      </c>
      <c r="H8175" t="s">
        <v>135</v>
      </c>
      <c r="I8175" t="s">
        <v>136</v>
      </c>
      <c r="J8175" t="s">
        <v>137</v>
      </c>
      <c r="K8175" t="s">
        <v>138</v>
      </c>
      <c r="L8175" t="s">
        <v>23188</v>
      </c>
      <c r="M8175" t="s">
        <v>23189</v>
      </c>
      <c r="N8175">
        <v>0.87527777699999998</v>
      </c>
      <c r="O8175">
        <v>0</v>
      </c>
      <c r="P8175">
        <v>0</v>
      </c>
      <c r="Q8175">
        <v>1</v>
      </c>
      <c r="R8175">
        <v>4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92.832856104322431</v>
      </c>
      <c r="Z8175">
        <v>25.68220829020045</v>
      </c>
      <c r="AA8175">
        <v>0</v>
      </c>
      <c r="AB8175">
        <v>0</v>
      </c>
      <c r="AC8175">
        <v>0</v>
      </c>
      <c r="AD8175">
        <v>0</v>
      </c>
      <c r="AE8175">
        <v>118.51506439452288</v>
      </c>
    </row>
    <row r="8176" spans="1:31" x14ac:dyDescent="0.25">
      <c r="A8176">
        <v>2361386</v>
      </c>
      <c r="B8176">
        <v>1</v>
      </c>
      <c r="C8176" t="s">
        <v>80</v>
      </c>
      <c r="D8176" t="s">
        <v>93</v>
      </c>
      <c r="E8176" t="s">
        <v>154</v>
      </c>
      <c r="F8176" t="s">
        <v>23190</v>
      </c>
      <c r="G8176" t="s">
        <v>244</v>
      </c>
      <c r="H8176" t="s">
        <v>151</v>
      </c>
      <c r="I8176" t="s">
        <v>136</v>
      </c>
      <c r="J8176" t="s">
        <v>137</v>
      </c>
      <c r="K8176" t="s">
        <v>245</v>
      </c>
      <c r="L8176" t="s">
        <v>23191</v>
      </c>
      <c r="M8176" t="s">
        <v>23192</v>
      </c>
      <c r="N8176">
        <v>6.574166666</v>
      </c>
      <c r="O8176">
        <v>0</v>
      </c>
      <c r="P8176">
        <v>29</v>
      </c>
      <c r="Q8176">
        <v>0</v>
      </c>
      <c r="R8176">
        <v>11</v>
      </c>
      <c r="S8176">
        <v>0</v>
      </c>
      <c r="T8176">
        <v>12</v>
      </c>
      <c r="U8176">
        <v>0</v>
      </c>
      <c r="V8176">
        <v>0</v>
      </c>
      <c r="W8176">
        <v>0</v>
      </c>
      <c r="X8176">
        <v>25.925212565815873</v>
      </c>
      <c r="Y8176">
        <v>0</v>
      </c>
      <c r="Z8176">
        <v>60.484769290803328</v>
      </c>
      <c r="AA8176">
        <v>0</v>
      </c>
      <c r="AB8176">
        <v>90.365028134653727</v>
      </c>
      <c r="AC8176">
        <v>0</v>
      </c>
      <c r="AD8176">
        <v>0</v>
      </c>
      <c r="AE8176">
        <v>176.77500999127292</v>
      </c>
    </row>
    <row r="8177" spans="1:31" x14ac:dyDescent="0.25">
      <c r="A8177">
        <v>2361387</v>
      </c>
      <c r="B8177">
        <v>1</v>
      </c>
      <c r="C8177" t="s">
        <v>80</v>
      </c>
      <c r="D8177" t="s">
        <v>101</v>
      </c>
      <c r="E8177" t="s">
        <v>171</v>
      </c>
      <c r="F8177" t="s">
        <v>23193</v>
      </c>
      <c r="G8177" t="s">
        <v>244</v>
      </c>
      <c r="H8177" t="s">
        <v>135</v>
      </c>
      <c r="I8177" t="s">
        <v>136</v>
      </c>
      <c r="J8177" t="s">
        <v>137</v>
      </c>
      <c r="K8177" t="s">
        <v>245</v>
      </c>
      <c r="L8177" t="s">
        <v>23194</v>
      </c>
      <c r="M8177" t="s">
        <v>23195</v>
      </c>
      <c r="N8177">
        <v>0.36888888800000003</v>
      </c>
      <c r="O8177">
        <v>0</v>
      </c>
      <c r="P8177">
        <v>2</v>
      </c>
      <c r="Q8177">
        <v>0</v>
      </c>
      <c r="R8177">
        <v>1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0.71182614645046671</v>
      </c>
      <c r="Y8177">
        <v>0</v>
      </c>
      <c r="Z8177">
        <v>1.9784345357760001E-2</v>
      </c>
      <c r="AA8177">
        <v>0</v>
      </c>
      <c r="AB8177">
        <v>0</v>
      </c>
      <c r="AC8177">
        <v>0</v>
      </c>
      <c r="AD8177">
        <v>0</v>
      </c>
      <c r="AE8177">
        <v>0.73161049180822668</v>
      </c>
    </row>
    <row r="8178" spans="1:31" x14ac:dyDescent="0.25">
      <c r="A8178">
        <v>2361390</v>
      </c>
      <c r="B8178">
        <v>1</v>
      </c>
      <c r="C8178" t="s">
        <v>81</v>
      </c>
      <c r="D8178" t="s">
        <v>120</v>
      </c>
      <c r="E8178" t="s">
        <v>171</v>
      </c>
      <c r="F8178" t="s">
        <v>13418</v>
      </c>
      <c r="G8178" t="s">
        <v>168</v>
      </c>
      <c r="H8178" t="s">
        <v>135</v>
      </c>
      <c r="I8178" t="s">
        <v>136</v>
      </c>
      <c r="J8178" t="s">
        <v>137</v>
      </c>
      <c r="K8178" t="s">
        <v>138</v>
      </c>
      <c r="L8178" t="s">
        <v>23196</v>
      </c>
      <c r="M8178" t="s">
        <v>23197</v>
      </c>
      <c r="N8178">
        <v>1.3774999999999999</v>
      </c>
      <c r="O8178">
        <v>0</v>
      </c>
      <c r="P8178">
        <v>0</v>
      </c>
      <c r="Q8178">
        <v>55</v>
      </c>
      <c r="R8178">
        <v>33</v>
      </c>
      <c r="S8178">
        <v>3</v>
      </c>
      <c r="T8178">
        <v>2</v>
      </c>
      <c r="U8178">
        <v>1</v>
      </c>
      <c r="V8178">
        <v>0</v>
      </c>
      <c r="W8178">
        <v>0</v>
      </c>
      <c r="X8178">
        <v>0</v>
      </c>
      <c r="Y8178">
        <v>733.56811571701417</v>
      </c>
      <c r="Z8178">
        <v>316.62520870722744</v>
      </c>
      <c r="AA8178">
        <v>17.624165113261689</v>
      </c>
      <c r="AB8178">
        <v>7.9873160041732794</v>
      </c>
      <c r="AC8178">
        <v>422.04008972508876</v>
      </c>
      <c r="AD8178">
        <v>0</v>
      </c>
      <c r="AE8178">
        <v>1497.8448952667652</v>
      </c>
    </row>
    <row r="8179" spans="1:31" x14ac:dyDescent="0.25">
      <c r="A8179">
        <v>2361391</v>
      </c>
      <c r="B8179">
        <v>1</v>
      </c>
      <c r="C8179" t="s">
        <v>81</v>
      </c>
      <c r="D8179" t="s">
        <v>113</v>
      </c>
      <c r="E8179" t="s">
        <v>171</v>
      </c>
      <c r="F8179" t="s">
        <v>23198</v>
      </c>
      <c r="G8179" t="s">
        <v>168</v>
      </c>
      <c r="H8179" t="s">
        <v>135</v>
      </c>
      <c r="I8179" t="s">
        <v>136</v>
      </c>
      <c r="J8179" t="s">
        <v>137</v>
      </c>
      <c r="K8179" t="s">
        <v>138</v>
      </c>
      <c r="L8179" t="s">
        <v>23199</v>
      </c>
      <c r="M8179" t="s">
        <v>23200</v>
      </c>
      <c r="N8179">
        <v>0.78583333300000002</v>
      </c>
      <c r="O8179">
        <v>0</v>
      </c>
      <c r="P8179">
        <v>23</v>
      </c>
      <c r="Q8179">
        <v>4</v>
      </c>
      <c r="R8179">
        <v>53</v>
      </c>
      <c r="S8179">
        <v>1</v>
      </c>
      <c r="T8179">
        <v>8</v>
      </c>
      <c r="U8179">
        <v>0</v>
      </c>
      <c r="V8179">
        <v>0</v>
      </c>
      <c r="W8179">
        <v>0</v>
      </c>
      <c r="X8179">
        <v>4.1061384368185498</v>
      </c>
      <c r="Y8179">
        <v>21.983092735767642</v>
      </c>
      <c r="Z8179">
        <v>169.65588204633585</v>
      </c>
      <c r="AA8179">
        <v>1.4884392490959026</v>
      </c>
      <c r="AB8179">
        <v>4.8581021245695073</v>
      </c>
      <c r="AC8179">
        <v>0</v>
      </c>
      <c r="AD8179">
        <v>0</v>
      </c>
      <c r="AE8179">
        <v>202.09165459258745</v>
      </c>
    </row>
    <row r="8180" spans="1:31" x14ac:dyDescent="0.25">
      <c r="A8180">
        <v>2361392</v>
      </c>
      <c r="B8180">
        <v>1</v>
      </c>
      <c r="C8180" t="s">
        <v>81</v>
      </c>
      <c r="D8180" t="s">
        <v>126</v>
      </c>
      <c r="E8180" t="s">
        <v>171</v>
      </c>
      <c r="F8180" t="s">
        <v>3244</v>
      </c>
      <c r="G8180" t="s">
        <v>168</v>
      </c>
      <c r="H8180" t="s">
        <v>135</v>
      </c>
      <c r="I8180" t="s">
        <v>653</v>
      </c>
      <c r="J8180" t="s">
        <v>137</v>
      </c>
      <c r="K8180" t="s">
        <v>138</v>
      </c>
      <c r="L8180" t="s">
        <v>23201</v>
      </c>
      <c r="M8180" t="s">
        <v>23202</v>
      </c>
      <c r="N8180">
        <v>1.3888888E-2</v>
      </c>
      <c r="O8180">
        <v>0</v>
      </c>
      <c r="P8180">
        <v>894</v>
      </c>
      <c r="Q8180">
        <v>47</v>
      </c>
      <c r="R8180">
        <v>128</v>
      </c>
      <c r="S8180">
        <v>15</v>
      </c>
      <c r="T8180">
        <v>60</v>
      </c>
      <c r="U8180">
        <v>1</v>
      </c>
      <c r="V8180">
        <v>0</v>
      </c>
      <c r="W8180">
        <v>0</v>
      </c>
      <c r="X8180">
        <v>1.4698192870997231</v>
      </c>
      <c r="Y8180">
        <v>6.1228275103160001</v>
      </c>
      <c r="Z8180">
        <v>1.6711023637705842</v>
      </c>
      <c r="AA8180">
        <v>0.45935421867319448</v>
      </c>
      <c r="AB8180">
        <v>0.41785458218215288</v>
      </c>
      <c r="AC8180">
        <v>1.6884658097679166</v>
      </c>
      <c r="AD8180">
        <v>0</v>
      </c>
      <c r="AE8180">
        <v>11.829423771809573</v>
      </c>
    </row>
    <row r="8181" spans="1:31" x14ac:dyDescent="0.25">
      <c r="A8181">
        <v>2361393</v>
      </c>
      <c r="B8181">
        <v>1</v>
      </c>
      <c r="C8181" t="s">
        <v>80</v>
      </c>
      <c r="D8181" t="s">
        <v>93</v>
      </c>
      <c r="E8181" t="s">
        <v>171</v>
      </c>
      <c r="F8181" t="s">
        <v>23203</v>
      </c>
      <c r="G8181" t="s">
        <v>168</v>
      </c>
      <c r="H8181" t="s">
        <v>135</v>
      </c>
      <c r="I8181" t="s">
        <v>136</v>
      </c>
      <c r="J8181" t="s">
        <v>137</v>
      </c>
      <c r="K8181" t="s">
        <v>138</v>
      </c>
      <c r="L8181" t="s">
        <v>23204</v>
      </c>
      <c r="M8181" t="s">
        <v>23205</v>
      </c>
      <c r="N8181">
        <v>1.1458333329999999</v>
      </c>
      <c r="O8181">
        <v>0</v>
      </c>
      <c r="P8181">
        <v>0</v>
      </c>
      <c r="Q8181">
        <v>33</v>
      </c>
      <c r="R8181">
        <v>0</v>
      </c>
      <c r="S8181">
        <v>4</v>
      </c>
      <c r="T8181">
        <v>1</v>
      </c>
      <c r="U8181">
        <v>0</v>
      </c>
      <c r="V8181">
        <v>0</v>
      </c>
      <c r="W8181">
        <v>0</v>
      </c>
      <c r="X8181">
        <v>0</v>
      </c>
      <c r="Y8181">
        <v>488.54244045281467</v>
      </c>
      <c r="Z8181">
        <v>0</v>
      </c>
      <c r="AA8181">
        <v>7.8072435293231637</v>
      </c>
      <c r="AB8181">
        <v>7.5064151698616204</v>
      </c>
      <c r="AC8181">
        <v>0</v>
      </c>
      <c r="AD8181">
        <v>0</v>
      </c>
      <c r="AE8181">
        <v>503.85609915199944</v>
      </c>
    </row>
    <row r="8182" spans="1:31" x14ac:dyDescent="0.25">
      <c r="A8182">
        <v>2361396</v>
      </c>
      <c r="B8182">
        <v>1</v>
      </c>
      <c r="C8182" t="s">
        <v>81</v>
      </c>
      <c r="D8182" t="s">
        <v>127</v>
      </c>
      <c r="E8182" t="s">
        <v>154</v>
      </c>
      <c r="F8182" t="s">
        <v>23206</v>
      </c>
      <c r="G8182" t="s">
        <v>299</v>
      </c>
      <c r="H8182" t="s">
        <v>151</v>
      </c>
      <c r="I8182" t="s">
        <v>136</v>
      </c>
      <c r="J8182" t="s">
        <v>137</v>
      </c>
      <c r="K8182" t="s">
        <v>138</v>
      </c>
      <c r="L8182" t="s">
        <v>23207</v>
      </c>
      <c r="M8182" t="s">
        <v>23208</v>
      </c>
      <c r="N8182">
        <v>1.926111111</v>
      </c>
      <c r="O8182">
        <v>0</v>
      </c>
      <c r="P8182">
        <v>0</v>
      </c>
      <c r="Q8182">
        <v>0</v>
      </c>
      <c r="R8182">
        <v>4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9.6818027844581742</v>
      </c>
      <c r="AA8182">
        <v>0</v>
      </c>
      <c r="AB8182">
        <v>0</v>
      </c>
      <c r="AC8182">
        <v>0</v>
      </c>
      <c r="AD8182">
        <v>0</v>
      </c>
      <c r="AE8182">
        <v>9.6818027844581742</v>
      </c>
    </row>
    <row r="8183" spans="1:31" x14ac:dyDescent="0.25">
      <c r="A8183">
        <v>2361397</v>
      </c>
      <c r="B8183">
        <v>1</v>
      </c>
      <c r="C8183" t="s">
        <v>80</v>
      </c>
      <c r="D8183" t="s">
        <v>90</v>
      </c>
      <c r="E8183" t="s">
        <v>225</v>
      </c>
      <c r="F8183" t="s">
        <v>14662</v>
      </c>
      <c r="G8183" t="s">
        <v>244</v>
      </c>
      <c r="H8183" t="s">
        <v>151</v>
      </c>
      <c r="I8183" t="s">
        <v>136</v>
      </c>
      <c r="J8183" t="s">
        <v>137</v>
      </c>
      <c r="K8183" t="s">
        <v>245</v>
      </c>
      <c r="L8183" t="s">
        <v>23209</v>
      </c>
      <c r="M8183" t="s">
        <v>23210</v>
      </c>
      <c r="N8183">
        <v>3.6413888879999998</v>
      </c>
      <c r="O8183">
        <v>0</v>
      </c>
      <c r="P8183">
        <v>230</v>
      </c>
      <c r="Q8183">
        <v>0</v>
      </c>
      <c r="R8183">
        <v>0</v>
      </c>
      <c r="S8183">
        <v>0</v>
      </c>
      <c r="T8183">
        <v>11</v>
      </c>
      <c r="U8183">
        <v>0</v>
      </c>
      <c r="V8183">
        <v>0</v>
      </c>
      <c r="W8183">
        <v>0</v>
      </c>
      <c r="X8183">
        <v>250.56630488721518</v>
      </c>
      <c r="Y8183">
        <v>0</v>
      </c>
      <c r="Z8183">
        <v>0</v>
      </c>
      <c r="AA8183">
        <v>0</v>
      </c>
      <c r="AB8183">
        <v>30.674574414016895</v>
      </c>
      <c r="AC8183">
        <v>0</v>
      </c>
      <c r="AD8183">
        <v>0</v>
      </c>
      <c r="AE8183">
        <v>281.2408793012321</v>
      </c>
    </row>
    <row r="8184" spans="1:31" x14ac:dyDescent="0.25">
      <c r="A8184">
        <v>2361399</v>
      </c>
      <c r="B8184">
        <v>1</v>
      </c>
      <c r="C8184" t="s">
        <v>80</v>
      </c>
      <c r="D8184" t="s">
        <v>86</v>
      </c>
      <c r="E8184" t="s">
        <v>148</v>
      </c>
      <c r="F8184" t="s">
        <v>23211</v>
      </c>
      <c r="G8184" t="s">
        <v>181</v>
      </c>
      <c r="H8184" t="s">
        <v>151</v>
      </c>
      <c r="I8184" t="s">
        <v>136</v>
      </c>
      <c r="J8184" t="s">
        <v>137</v>
      </c>
      <c r="K8184" t="s">
        <v>138</v>
      </c>
      <c r="L8184" t="s">
        <v>23212</v>
      </c>
      <c r="M8184" t="s">
        <v>23213</v>
      </c>
      <c r="N8184">
        <v>2.1305555549999999</v>
      </c>
      <c r="O8184">
        <v>0</v>
      </c>
      <c r="P8184">
        <v>9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7.6636274989016062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7.6636274989016062</v>
      </c>
    </row>
    <row r="8185" spans="1:31" x14ac:dyDescent="0.25">
      <c r="A8185">
        <v>2361400</v>
      </c>
      <c r="B8185">
        <v>1</v>
      </c>
      <c r="C8185" t="s">
        <v>80</v>
      </c>
      <c r="D8185" t="s">
        <v>94</v>
      </c>
      <c r="E8185" t="s">
        <v>148</v>
      </c>
      <c r="F8185" t="s">
        <v>23214</v>
      </c>
      <c r="G8185" t="s">
        <v>160</v>
      </c>
      <c r="H8185" t="s">
        <v>151</v>
      </c>
      <c r="I8185" t="s">
        <v>136</v>
      </c>
      <c r="J8185" t="s">
        <v>137</v>
      </c>
      <c r="K8185" t="s">
        <v>138</v>
      </c>
      <c r="L8185" t="s">
        <v>23215</v>
      </c>
      <c r="M8185" t="s">
        <v>23216</v>
      </c>
      <c r="N8185">
        <v>4.045555555</v>
      </c>
      <c r="O8185">
        <v>0</v>
      </c>
      <c r="P8185">
        <v>1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</row>
    <row r="8186" spans="1:31" x14ac:dyDescent="0.25">
      <c r="A8186">
        <v>2361401</v>
      </c>
      <c r="B8186">
        <v>1</v>
      </c>
      <c r="C8186" t="s">
        <v>80</v>
      </c>
      <c r="D8186" t="s">
        <v>107</v>
      </c>
      <c r="E8186" t="s">
        <v>148</v>
      </c>
      <c r="F8186" t="s">
        <v>23217</v>
      </c>
      <c r="G8186" t="s">
        <v>240</v>
      </c>
      <c r="H8186" t="s">
        <v>151</v>
      </c>
      <c r="I8186" t="s">
        <v>136</v>
      </c>
      <c r="J8186" t="s">
        <v>137</v>
      </c>
      <c r="K8186" t="s">
        <v>138</v>
      </c>
      <c r="L8186" t="s">
        <v>23218</v>
      </c>
      <c r="M8186" t="s">
        <v>23219</v>
      </c>
      <c r="N8186">
        <v>2.7327777769999999</v>
      </c>
      <c r="O8186">
        <v>0</v>
      </c>
      <c r="P8186">
        <v>1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</row>
    <row r="8187" spans="1:31" x14ac:dyDescent="0.25">
      <c r="A8187">
        <v>2361402</v>
      </c>
      <c r="B8187">
        <v>1</v>
      </c>
      <c r="C8187" t="s">
        <v>80</v>
      </c>
      <c r="D8187" t="s">
        <v>98</v>
      </c>
      <c r="E8187" t="s">
        <v>225</v>
      </c>
      <c r="F8187" t="s">
        <v>23220</v>
      </c>
      <c r="G8187" t="s">
        <v>219</v>
      </c>
      <c r="H8187" t="s">
        <v>151</v>
      </c>
      <c r="I8187" t="s">
        <v>136</v>
      </c>
      <c r="J8187" t="s">
        <v>137</v>
      </c>
      <c r="K8187" t="s">
        <v>138</v>
      </c>
      <c r="L8187" t="s">
        <v>23221</v>
      </c>
      <c r="M8187" t="s">
        <v>23222</v>
      </c>
      <c r="N8187">
        <v>1.132222222</v>
      </c>
      <c r="O8187">
        <v>0</v>
      </c>
      <c r="P8187">
        <v>0</v>
      </c>
      <c r="Q8187">
        <v>0</v>
      </c>
      <c r="R8187">
        <v>3</v>
      </c>
      <c r="S8187">
        <v>0</v>
      </c>
      <c r="T8187">
        <v>1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15.910774820262024</v>
      </c>
      <c r="AA8187">
        <v>0</v>
      </c>
      <c r="AB8187">
        <v>4.5706649035320179</v>
      </c>
      <c r="AC8187">
        <v>0</v>
      </c>
      <c r="AD8187">
        <v>0</v>
      </c>
      <c r="AE8187">
        <v>20.48143972379404</v>
      </c>
    </row>
    <row r="8188" spans="1:31" x14ac:dyDescent="0.25">
      <c r="A8188">
        <v>2361403</v>
      </c>
      <c r="B8188">
        <v>1</v>
      </c>
      <c r="C8188" t="s">
        <v>81</v>
      </c>
      <c r="D8188" t="s">
        <v>121</v>
      </c>
      <c r="E8188" t="s">
        <v>171</v>
      </c>
      <c r="F8188" t="s">
        <v>23223</v>
      </c>
      <c r="G8188" t="s">
        <v>168</v>
      </c>
      <c r="H8188" t="s">
        <v>135</v>
      </c>
      <c r="I8188" t="s">
        <v>136</v>
      </c>
      <c r="J8188" t="s">
        <v>137</v>
      </c>
      <c r="K8188" t="s">
        <v>138</v>
      </c>
      <c r="L8188" t="s">
        <v>23224</v>
      </c>
      <c r="M8188" t="s">
        <v>23225</v>
      </c>
      <c r="N8188">
        <v>1.191944444</v>
      </c>
      <c r="O8188">
        <v>0</v>
      </c>
      <c r="P8188">
        <v>877</v>
      </c>
      <c r="Q8188">
        <v>1</v>
      </c>
      <c r="R8188">
        <v>34</v>
      </c>
      <c r="S8188">
        <v>3</v>
      </c>
      <c r="T8188">
        <v>64</v>
      </c>
      <c r="U8188">
        <v>0</v>
      </c>
      <c r="V8188">
        <v>0</v>
      </c>
      <c r="W8188">
        <v>0</v>
      </c>
      <c r="X8188">
        <v>120.51720416620883</v>
      </c>
      <c r="Y8188">
        <v>1.2954665332549493</v>
      </c>
      <c r="Z8188">
        <v>23.550171993725503</v>
      </c>
      <c r="AA8188">
        <v>5.235286806667709</v>
      </c>
      <c r="AB8188">
        <v>43.30223662742933</v>
      </c>
      <c r="AC8188">
        <v>0</v>
      </c>
      <c r="AD8188">
        <v>0</v>
      </c>
      <c r="AE8188">
        <v>193.90036612728633</v>
      </c>
    </row>
    <row r="8189" spans="1:31" x14ac:dyDescent="0.25">
      <c r="A8189">
        <v>2361404</v>
      </c>
      <c r="B8189">
        <v>1</v>
      </c>
      <c r="C8189" t="s">
        <v>80</v>
      </c>
      <c r="D8189" t="s">
        <v>95</v>
      </c>
      <c r="E8189" t="s">
        <v>171</v>
      </c>
      <c r="F8189" t="s">
        <v>23226</v>
      </c>
      <c r="G8189" t="s">
        <v>244</v>
      </c>
      <c r="H8189" t="s">
        <v>135</v>
      </c>
      <c r="I8189" t="s">
        <v>136</v>
      </c>
      <c r="J8189" t="s">
        <v>137</v>
      </c>
      <c r="K8189" t="s">
        <v>245</v>
      </c>
      <c r="L8189" t="s">
        <v>23227</v>
      </c>
      <c r="M8189" t="s">
        <v>23228</v>
      </c>
      <c r="N8189">
        <v>0.76111111099999995</v>
      </c>
      <c r="O8189">
        <v>0</v>
      </c>
      <c r="P8189">
        <v>0</v>
      </c>
      <c r="Q8189">
        <v>0</v>
      </c>
      <c r="R8189">
        <v>0</v>
      </c>
      <c r="S8189">
        <v>7</v>
      </c>
      <c r="T8189">
        <v>0</v>
      </c>
      <c r="U8189">
        <v>1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15.466014029182512</v>
      </c>
      <c r="AB8189">
        <v>0</v>
      </c>
      <c r="AC8189">
        <v>86.911013996789251</v>
      </c>
      <c r="AD8189">
        <v>0</v>
      </c>
      <c r="AE8189">
        <v>102.37702802597177</v>
      </c>
    </row>
    <row r="8190" spans="1:31" x14ac:dyDescent="0.25">
      <c r="A8190">
        <v>2361405</v>
      </c>
      <c r="B8190">
        <v>1</v>
      </c>
      <c r="C8190" t="s">
        <v>80</v>
      </c>
      <c r="D8190" t="s">
        <v>92</v>
      </c>
      <c r="E8190" t="s">
        <v>148</v>
      </c>
      <c r="F8190" t="s">
        <v>23229</v>
      </c>
      <c r="G8190" t="s">
        <v>156</v>
      </c>
      <c r="H8190" t="s">
        <v>151</v>
      </c>
      <c r="I8190" t="s">
        <v>136</v>
      </c>
      <c r="J8190" t="s">
        <v>137</v>
      </c>
      <c r="K8190" t="s">
        <v>138</v>
      </c>
      <c r="L8190" t="s">
        <v>23230</v>
      </c>
      <c r="M8190" t="s">
        <v>23231</v>
      </c>
      <c r="N8190">
        <v>3.5094444440000001</v>
      </c>
      <c r="O8190">
        <v>0</v>
      </c>
      <c r="P8190">
        <v>1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0.46298494542768615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0.46298494542768615</v>
      </c>
    </row>
    <row r="8191" spans="1:31" x14ac:dyDescent="0.25">
      <c r="A8191">
        <v>2361406</v>
      </c>
      <c r="B8191">
        <v>1</v>
      </c>
      <c r="C8191" t="s">
        <v>80</v>
      </c>
      <c r="D8191" t="s">
        <v>107</v>
      </c>
      <c r="E8191" t="s">
        <v>166</v>
      </c>
      <c r="F8191" t="s">
        <v>22013</v>
      </c>
      <c r="G8191" t="s">
        <v>168</v>
      </c>
      <c r="H8191" t="s">
        <v>135</v>
      </c>
      <c r="I8191" t="s">
        <v>136</v>
      </c>
      <c r="J8191" t="s">
        <v>137</v>
      </c>
      <c r="K8191" t="s">
        <v>138</v>
      </c>
      <c r="L8191" t="s">
        <v>23232</v>
      </c>
      <c r="M8191" t="s">
        <v>23233</v>
      </c>
      <c r="N8191">
        <v>3.011666666</v>
      </c>
      <c r="O8191">
        <v>0</v>
      </c>
      <c r="P8191">
        <v>1</v>
      </c>
      <c r="Q8191">
        <v>12</v>
      </c>
      <c r="R8191">
        <v>43</v>
      </c>
      <c r="S8191">
        <v>1</v>
      </c>
      <c r="T8191">
        <v>11</v>
      </c>
      <c r="U8191">
        <v>0</v>
      </c>
      <c r="V8191">
        <v>0</v>
      </c>
      <c r="W8191">
        <v>0</v>
      </c>
      <c r="X8191">
        <v>0.65332534717520008</v>
      </c>
      <c r="Y8191">
        <v>698.47554987272883</v>
      </c>
      <c r="Z8191">
        <v>403.4328376883588</v>
      </c>
      <c r="AA8191">
        <v>118.36604907469494</v>
      </c>
      <c r="AB8191">
        <v>87.899741894818106</v>
      </c>
      <c r="AC8191">
        <v>0</v>
      </c>
      <c r="AD8191">
        <v>0</v>
      </c>
      <c r="AE8191">
        <v>1308.8275038777758</v>
      </c>
    </row>
    <row r="8192" spans="1:31" x14ac:dyDescent="0.25">
      <c r="A8192">
        <v>2361409</v>
      </c>
      <c r="B8192">
        <v>1</v>
      </c>
      <c r="C8192" t="s">
        <v>80</v>
      </c>
      <c r="D8192" t="s">
        <v>96</v>
      </c>
      <c r="E8192" t="s">
        <v>225</v>
      </c>
      <c r="F8192" t="s">
        <v>23234</v>
      </c>
      <c r="G8192" t="s">
        <v>227</v>
      </c>
      <c r="H8192" t="s">
        <v>151</v>
      </c>
      <c r="I8192" t="s">
        <v>136</v>
      </c>
      <c r="J8192" t="s">
        <v>137</v>
      </c>
      <c r="K8192" t="s">
        <v>138</v>
      </c>
      <c r="L8192" t="s">
        <v>23235</v>
      </c>
      <c r="M8192" t="s">
        <v>23236</v>
      </c>
      <c r="N8192">
        <v>1.9172222219999999</v>
      </c>
      <c r="O8192">
        <v>0</v>
      </c>
      <c r="P8192">
        <v>2</v>
      </c>
      <c r="Q8192">
        <v>0</v>
      </c>
      <c r="R8192">
        <v>0</v>
      </c>
      <c r="S8192">
        <v>0</v>
      </c>
      <c r="T8192">
        <v>2</v>
      </c>
      <c r="U8192">
        <v>0</v>
      </c>
      <c r="V8192">
        <v>0</v>
      </c>
      <c r="W8192">
        <v>0</v>
      </c>
      <c r="X8192">
        <v>0.65938722889324997</v>
      </c>
      <c r="Y8192">
        <v>0</v>
      </c>
      <c r="Z8192">
        <v>0</v>
      </c>
      <c r="AA8192">
        <v>0</v>
      </c>
      <c r="AB8192">
        <v>9.8083371298942481</v>
      </c>
      <c r="AC8192">
        <v>0</v>
      </c>
      <c r="AD8192">
        <v>0</v>
      </c>
      <c r="AE8192">
        <v>10.467724358787498</v>
      </c>
    </row>
    <row r="8193" spans="1:31" x14ac:dyDescent="0.25">
      <c r="A8193">
        <v>2361410</v>
      </c>
      <c r="B8193">
        <v>1</v>
      </c>
      <c r="C8193" t="s">
        <v>80</v>
      </c>
      <c r="D8193" t="s">
        <v>96</v>
      </c>
      <c r="E8193" t="s">
        <v>154</v>
      </c>
      <c r="F8193" t="s">
        <v>23237</v>
      </c>
      <c r="G8193" t="s">
        <v>219</v>
      </c>
      <c r="H8193" t="s">
        <v>151</v>
      </c>
      <c r="I8193" t="s">
        <v>136</v>
      </c>
      <c r="J8193" t="s">
        <v>137</v>
      </c>
      <c r="K8193" t="s">
        <v>138</v>
      </c>
      <c r="L8193" t="s">
        <v>23238</v>
      </c>
      <c r="M8193" t="s">
        <v>23239</v>
      </c>
      <c r="N8193">
        <v>4.6836111110000003</v>
      </c>
      <c r="O8193">
        <v>0</v>
      </c>
      <c r="P8193">
        <v>33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72.142017684706047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72.142017684706047</v>
      </c>
    </row>
    <row r="8194" spans="1:31" x14ac:dyDescent="0.25">
      <c r="A8194">
        <v>2361411</v>
      </c>
      <c r="B8194">
        <v>1</v>
      </c>
      <c r="C8194" t="s">
        <v>80</v>
      </c>
      <c r="D8194" t="s">
        <v>93</v>
      </c>
      <c r="E8194" t="s">
        <v>225</v>
      </c>
      <c r="F8194" t="s">
        <v>23240</v>
      </c>
      <c r="G8194" t="s">
        <v>219</v>
      </c>
      <c r="H8194" t="s">
        <v>151</v>
      </c>
      <c r="I8194" t="s">
        <v>136</v>
      </c>
      <c r="J8194" t="s">
        <v>137</v>
      </c>
      <c r="K8194" t="s">
        <v>138</v>
      </c>
      <c r="L8194" t="s">
        <v>23241</v>
      </c>
      <c r="M8194" t="s">
        <v>23242</v>
      </c>
      <c r="N8194">
        <v>2.2574999999999998</v>
      </c>
      <c r="O8194">
        <v>0</v>
      </c>
      <c r="P8194">
        <v>3</v>
      </c>
      <c r="Q8194">
        <v>0</v>
      </c>
      <c r="R8194">
        <v>5</v>
      </c>
      <c r="S8194">
        <v>0</v>
      </c>
      <c r="T8194">
        <v>1</v>
      </c>
      <c r="U8194">
        <v>0</v>
      </c>
      <c r="V8194">
        <v>0</v>
      </c>
      <c r="W8194">
        <v>0</v>
      </c>
      <c r="X8194">
        <v>1.0621504665442134</v>
      </c>
      <c r="Y8194">
        <v>0</v>
      </c>
      <c r="Z8194">
        <v>6.244042038792025</v>
      </c>
      <c r="AA8194">
        <v>0</v>
      </c>
      <c r="AB8194">
        <v>0</v>
      </c>
      <c r="AC8194">
        <v>0</v>
      </c>
      <c r="AD8194">
        <v>0</v>
      </c>
      <c r="AE8194">
        <v>7.306192505336238</v>
      </c>
    </row>
    <row r="8195" spans="1:31" x14ac:dyDescent="0.25">
      <c r="A8195">
        <v>2361413</v>
      </c>
      <c r="B8195">
        <v>1</v>
      </c>
      <c r="C8195" t="s">
        <v>81</v>
      </c>
      <c r="D8195" t="s">
        <v>123</v>
      </c>
      <c r="E8195" t="s">
        <v>148</v>
      </c>
      <c r="F8195" t="s">
        <v>23243</v>
      </c>
      <c r="G8195" t="s">
        <v>150</v>
      </c>
      <c r="H8195" t="s">
        <v>151</v>
      </c>
      <c r="I8195" t="s">
        <v>136</v>
      </c>
      <c r="J8195" t="s">
        <v>137</v>
      </c>
      <c r="K8195" t="s">
        <v>138</v>
      </c>
      <c r="L8195" t="s">
        <v>23244</v>
      </c>
      <c r="M8195" t="s">
        <v>23245</v>
      </c>
      <c r="N8195">
        <v>1.5791666660000001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13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6.554733965288249</v>
      </c>
      <c r="AC8195">
        <v>0</v>
      </c>
      <c r="AD8195">
        <v>0</v>
      </c>
      <c r="AE8195">
        <v>6.554733965288249</v>
      </c>
    </row>
    <row r="8196" spans="1:31" x14ac:dyDescent="0.25">
      <c r="A8196">
        <v>2361415</v>
      </c>
      <c r="B8196">
        <v>1</v>
      </c>
      <c r="C8196" t="s">
        <v>80</v>
      </c>
      <c r="D8196" t="s">
        <v>88</v>
      </c>
      <c r="E8196" t="s">
        <v>148</v>
      </c>
      <c r="F8196" t="s">
        <v>23246</v>
      </c>
      <c r="G8196" t="s">
        <v>160</v>
      </c>
      <c r="H8196" t="s">
        <v>151</v>
      </c>
      <c r="I8196" t="s">
        <v>136</v>
      </c>
      <c r="J8196" t="s">
        <v>137</v>
      </c>
      <c r="K8196" t="s">
        <v>138</v>
      </c>
      <c r="L8196" t="s">
        <v>23247</v>
      </c>
      <c r="M8196" t="s">
        <v>23248</v>
      </c>
      <c r="N8196">
        <v>1.546944444</v>
      </c>
      <c r="O8196">
        <v>0</v>
      </c>
      <c r="P8196">
        <v>1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0.46236480233040284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0.46236480233040284</v>
      </c>
    </row>
    <row r="8197" spans="1:31" x14ac:dyDescent="0.25">
      <c r="A8197">
        <v>2361417</v>
      </c>
      <c r="B8197">
        <v>1</v>
      </c>
      <c r="C8197" t="s">
        <v>80</v>
      </c>
      <c r="D8197" t="s">
        <v>96</v>
      </c>
      <c r="E8197" t="s">
        <v>148</v>
      </c>
      <c r="F8197" t="s">
        <v>23249</v>
      </c>
      <c r="G8197" t="s">
        <v>160</v>
      </c>
      <c r="H8197" t="s">
        <v>151</v>
      </c>
      <c r="I8197" t="s">
        <v>136</v>
      </c>
      <c r="J8197" t="s">
        <v>137</v>
      </c>
      <c r="K8197" t="s">
        <v>138</v>
      </c>
      <c r="L8197" t="s">
        <v>23250</v>
      </c>
      <c r="M8197" t="s">
        <v>23251</v>
      </c>
      <c r="N8197">
        <v>1.946111111</v>
      </c>
      <c r="O8197">
        <v>0</v>
      </c>
      <c r="P8197">
        <v>2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1.1683505507023113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1.1683505507023113</v>
      </c>
    </row>
    <row r="8198" spans="1:31" x14ac:dyDescent="0.25">
      <c r="A8198">
        <v>2361418</v>
      </c>
      <c r="B8198">
        <v>1</v>
      </c>
      <c r="C8198" t="s">
        <v>80</v>
      </c>
      <c r="D8198" t="s">
        <v>84</v>
      </c>
      <c r="E8198" t="s">
        <v>148</v>
      </c>
      <c r="F8198" t="s">
        <v>23252</v>
      </c>
      <c r="G8198" t="s">
        <v>150</v>
      </c>
      <c r="H8198" t="s">
        <v>151</v>
      </c>
      <c r="I8198" t="s">
        <v>136</v>
      </c>
      <c r="J8198" t="s">
        <v>137</v>
      </c>
      <c r="K8198" t="s">
        <v>138</v>
      </c>
      <c r="L8198" t="s">
        <v>23253</v>
      </c>
      <c r="M8198" t="s">
        <v>23254</v>
      </c>
      <c r="N8198">
        <v>0.79861111100000004</v>
      </c>
      <c r="O8198">
        <v>0</v>
      </c>
      <c r="P8198">
        <v>1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0.31527015618731719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0.31527015618731719</v>
      </c>
    </row>
    <row r="8199" spans="1:31" x14ac:dyDescent="0.25">
      <c r="A8199">
        <v>2361419</v>
      </c>
      <c r="B8199">
        <v>1</v>
      </c>
      <c r="C8199" t="s">
        <v>81</v>
      </c>
      <c r="D8199" t="s">
        <v>112</v>
      </c>
      <c r="E8199" t="s">
        <v>225</v>
      </c>
      <c r="F8199" t="s">
        <v>10682</v>
      </c>
      <c r="G8199" t="s">
        <v>227</v>
      </c>
      <c r="H8199" t="s">
        <v>151</v>
      </c>
      <c r="I8199" t="s">
        <v>136</v>
      </c>
      <c r="J8199" t="s">
        <v>137</v>
      </c>
      <c r="K8199" t="s">
        <v>138</v>
      </c>
      <c r="L8199" t="s">
        <v>23255</v>
      </c>
      <c r="M8199" t="s">
        <v>23256</v>
      </c>
      <c r="N8199">
        <v>0.80277777699999997</v>
      </c>
      <c r="O8199">
        <v>0</v>
      </c>
      <c r="P8199">
        <v>83</v>
      </c>
      <c r="Q8199">
        <v>0</v>
      </c>
      <c r="R8199">
        <v>0</v>
      </c>
      <c r="S8199">
        <v>0</v>
      </c>
      <c r="T8199">
        <v>5</v>
      </c>
      <c r="U8199">
        <v>0</v>
      </c>
      <c r="V8199">
        <v>0</v>
      </c>
      <c r="W8199">
        <v>0</v>
      </c>
      <c r="X8199">
        <v>16.166050995057571</v>
      </c>
      <c r="Y8199">
        <v>0</v>
      </c>
      <c r="Z8199">
        <v>0</v>
      </c>
      <c r="AA8199">
        <v>0</v>
      </c>
      <c r="AB8199">
        <v>5.1741661115540296</v>
      </c>
      <c r="AC8199">
        <v>0</v>
      </c>
      <c r="AD8199">
        <v>0</v>
      </c>
      <c r="AE8199">
        <v>21.3402171066116</v>
      </c>
    </row>
    <row r="8200" spans="1:31" x14ac:dyDescent="0.25">
      <c r="A8200">
        <v>2361421</v>
      </c>
      <c r="B8200">
        <v>1</v>
      </c>
      <c r="C8200" t="s">
        <v>80</v>
      </c>
      <c r="D8200" t="s">
        <v>103</v>
      </c>
      <c r="E8200" t="s">
        <v>148</v>
      </c>
      <c r="F8200" t="s">
        <v>23257</v>
      </c>
      <c r="G8200" t="s">
        <v>240</v>
      </c>
      <c r="H8200" t="s">
        <v>151</v>
      </c>
      <c r="I8200" t="s">
        <v>136</v>
      </c>
      <c r="J8200" t="s">
        <v>137</v>
      </c>
      <c r="K8200" t="s">
        <v>138</v>
      </c>
      <c r="L8200" t="s">
        <v>23258</v>
      </c>
      <c r="M8200" t="s">
        <v>23259</v>
      </c>
      <c r="N8200">
        <v>0.60472222200000003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1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</row>
    <row r="8201" spans="1:31" x14ac:dyDescent="0.25">
      <c r="A8201">
        <v>2361422</v>
      </c>
      <c r="B8201">
        <v>1</v>
      </c>
      <c r="C8201" t="s">
        <v>80</v>
      </c>
      <c r="D8201" t="s">
        <v>86</v>
      </c>
      <c r="E8201" t="s">
        <v>175</v>
      </c>
      <c r="F8201" t="s">
        <v>23260</v>
      </c>
      <c r="G8201" t="s">
        <v>219</v>
      </c>
      <c r="H8201" t="s">
        <v>151</v>
      </c>
      <c r="I8201" t="s">
        <v>136</v>
      </c>
      <c r="J8201" t="s">
        <v>137</v>
      </c>
      <c r="K8201" t="s">
        <v>138</v>
      </c>
      <c r="L8201" t="s">
        <v>23261</v>
      </c>
      <c r="M8201" t="s">
        <v>23262</v>
      </c>
      <c r="N8201">
        <v>2.5269444440000002</v>
      </c>
      <c r="O8201">
        <v>0</v>
      </c>
      <c r="P8201">
        <v>37</v>
      </c>
      <c r="Q8201">
        <v>0</v>
      </c>
      <c r="R8201">
        <v>0</v>
      </c>
      <c r="S8201">
        <v>0</v>
      </c>
      <c r="T8201">
        <v>1</v>
      </c>
      <c r="U8201">
        <v>0</v>
      </c>
      <c r="V8201">
        <v>0</v>
      </c>
      <c r="W8201">
        <v>0</v>
      </c>
      <c r="X8201">
        <v>28.064077924793967</v>
      </c>
      <c r="Y8201">
        <v>0</v>
      </c>
      <c r="Z8201">
        <v>0</v>
      </c>
      <c r="AA8201">
        <v>0</v>
      </c>
      <c r="AB8201">
        <v>0.65958727127509287</v>
      </c>
      <c r="AC8201">
        <v>0</v>
      </c>
      <c r="AD8201">
        <v>0</v>
      </c>
      <c r="AE8201">
        <v>28.72366519606906</v>
      </c>
    </row>
    <row r="8202" spans="1:31" x14ac:dyDescent="0.25">
      <c r="A8202">
        <v>2361423</v>
      </c>
      <c r="B8202">
        <v>1</v>
      </c>
      <c r="C8202" t="s">
        <v>80</v>
      </c>
      <c r="D8202" t="s">
        <v>100</v>
      </c>
      <c r="E8202" t="s">
        <v>171</v>
      </c>
      <c r="F8202" t="s">
        <v>23263</v>
      </c>
      <c r="G8202" t="s">
        <v>168</v>
      </c>
      <c r="H8202" t="s">
        <v>135</v>
      </c>
      <c r="I8202" t="s">
        <v>136</v>
      </c>
      <c r="J8202" t="s">
        <v>137</v>
      </c>
      <c r="K8202" t="s">
        <v>138</v>
      </c>
      <c r="L8202" t="s">
        <v>23264</v>
      </c>
      <c r="M8202" t="s">
        <v>23265</v>
      </c>
      <c r="N8202">
        <v>0.63833333299999995</v>
      </c>
      <c r="O8202">
        <v>0</v>
      </c>
      <c r="P8202">
        <v>254</v>
      </c>
      <c r="Q8202">
        <v>0</v>
      </c>
      <c r="R8202">
        <v>23</v>
      </c>
      <c r="S8202">
        <v>9</v>
      </c>
      <c r="T8202">
        <v>189</v>
      </c>
      <c r="U8202">
        <v>2</v>
      </c>
      <c r="V8202">
        <v>7</v>
      </c>
      <c r="W8202">
        <v>0</v>
      </c>
      <c r="X8202">
        <v>50.007810944688948</v>
      </c>
      <c r="Y8202">
        <v>0</v>
      </c>
      <c r="Z8202">
        <v>8.4830510318509997</v>
      </c>
      <c r="AA8202">
        <v>78.978287385331214</v>
      </c>
      <c r="AB8202">
        <v>165.84015948271747</v>
      </c>
      <c r="AC8202">
        <v>131.30888425126278</v>
      </c>
      <c r="AD8202">
        <v>129.49658161745748</v>
      </c>
      <c r="AE8202">
        <v>564.11477471330886</v>
      </c>
    </row>
    <row r="8203" spans="1:31" x14ac:dyDescent="0.25">
      <c r="A8203">
        <v>2361427</v>
      </c>
      <c r="B8203">
        <v>1</v>
      </c>
      <c r="C8203" t="s">
        <v>80</v>
      </c>
      <c r="D8203" t="s">
        <v>100</v>
      </c>
      <c r="E8203" t="s">
        <v>148</v>
      </c>
      <c r="F8203" t="s">
        <v>23266</v>
      </c>
      <c r="G8203" t="s">
        <v>240</v>
      </c>
      <c r="H8203" t="s">
        <v>151</v>
      </c>
      <c r="I8203" t="s">
        <v>136</v>
      </c>
      <c r="J8203" t="s">
        <v>137</v>
      </c>
      <c r="K8203" t="s">
        <v>138</v>
      </c>
      <c r="L8203" t="s">
        <v>23267</v>
      </c>
      <c r="M8203" t="s">
        <v>23268</v>
      </c>
      <c r="N8203">
        <v>5.9858333330000004</v>
      </c>
      <c r="O8203">
        <v>0</v>
      </c>
      <c r="P8203">
        <v>1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2.794696713520973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2.794696713520973</v>
      </c>
    </row>
    <row r="8204" spans="1:31" x14ac:dyDescent="0.25">
      <c r="A8204">
        <v>2361428</v>
      </c>
      <c r="B8204">
        <v>1</v>
      </c>
      <c r="C8204" t="s">
        <v>80</v>
      </c>
      <c r="D8204" t="s">
        <v>98</v>
      </c>
      <c r="E8204" t="s">
        <v>225</v>
      </c>
      <c r="F8204" t="s">
        <v>23269</v>
      </c>
      <c r="G8204" t="s">
        <v>181</v>
      </c>
      <c r="H8204" t="s">
        <v>151</v>
      </c>
      <c r="I8204" t="s">
        <v>136</v>
      </c>
      <c r="J8204" t="s">
        <v>137</v>
      </c>
      <c r="K8204" t="s">
        <v>138</v>
      </c>
      <c r="L8204" t="s">
        <v>23270</v>
      </c>
      <c r="M8204" t="s">
        <v>23271</v>
      </c>
      <c r="N8204">
        <v>3.304166666</v>
      </c>
      <c r="O8204">
        <v>0</v>
      </c>
      <c r="P8204">
        <v>3</v>
      </c>
      <c r="Q8204">
        <v>0</v>
      </c>
      <c r="R8204">
        <v>7</v>
      </c>
      <c r="S8204">
        <v>0</v>
      </c>
      <c r="T8204">
        <v>5</v>
      </c>
      <c r="U8204">
        <v>0</v>
      </c>
      <c r="V8204">
        <v>0</v>
      </c>
      <c r="W8204">
        <v>0</v>
      </c>
      <c r="X8204">
        <v>7.3582012630935001</v>
      </c>
      <c r="Y8204">
        <v>0</v>
      </c>
      <c r="Z8204">
        <v>51.72789319542381</v>
      </c>
      <c r="AA8204">
        <v>0</v>
      </c>
      <c r="AB8204">
        <v>40.388982222942779</v>
      </c>
      <c r="AC8204">
        <v>0</v>
      </c>
      <c r="AD8204">
        <v>0</v>
      </c>
      <c r="AE8204">
        <v>99.475076681460081</v>
      </c>
    </row>
    <row r="8205" spans="1:31" x14ac:dyDescent="0.25">
      <c r="A8205">
        <v>2361429</v>
      </c>
      <c r="B8205">
        <v>1</v>
      </c>
      <c r="C8205" t="s">
        <v>80</v>
      </c>
      <c r="D8205" t="s">
        <v>105</v>
      </c>
      <c r="E8205" t="s">
        <v>225</v>
      </c>
      <c r="F8205" t="s">
        <v>23272</v>
      </c>
      <c r="G8205" t="s">
        <v>502</v>
      </c>
      <c r="H8205" t="s">
        <v>151</v>
      </c>
      <c r="I8205" t="s">
        <v>136</v>
      </c>
      <c r="J8205" t="s">
        <v>137</v>
      </c>
      <c r="K8205" t="s">
        <v>138</v>
      </c>
      <c r="L8205" t="s">
        <v>23273</v>
      </c>
      <c r="M8205" t="s">
        <v>23274</v>
      </c>
      <c r="N8205">
        <v>1.1272222220000001</v>
      </c>
      <c r="O8205">
        <v>0</v>
      </c>
      <c r="P8205">
        <v>16</v>
      </c>
      <c r="Q8205">
        <v>0</v>
      </c>
      <c r="R8205">
        <v>0</v>
      </c>
      <c r="S8205">
        <v>0</v>
      </c>
      <c r="T8205">
        <v>5</v>
      </c>
      <c r="U8205">
        <v>0</v>
      </c>
      <c r="V8205">
        <v>0</v>
      </c>
      <c r="W8205">
        <v>0</v>
      </c>
      <c r="X8205">
        <v>5.1766553423823281</v>
      </c>
      <c r="Y8205">
        <v>0</v>
      </c>
      <c r="Z8205">
        <v>0</v>
      </c>
      <c r="AA8205">
        <v>0</v>
      </c>
      <c r="AB8205">
        <v>13.874627985697085</v>
      </c>
      <c r="AC8205">
        <v>0</v>
      </c>
      <c r="AD8205">
        <v>0</v>
      </c>
      <c r="AE8205">
        <v>19.051283328079414</v>
      </c>
    </row>
    <row r="8206" spans="1:31" x14ac:dyDescent="0.25">
      <c r="A8206">
        <v>2361430</v>
      </c>
      <c r="B8206">
        <v>1</v>
      </c>
      <c r="C8206" t="s">
        <v>80</v>
      </c>
      <c r="D8206" t="s">
        <v>90</v>
      </c>
      <c r="E8206" t="s">
        <v>148</v>
      </c>
      <c r="F8206" t="s">
        <v>23275</v>
      </c>
      <c r="G8206" t="s">
        <v>160</v>
      </c>
      <c r="H8206" t="s">
        <v>151</v>
      </c>
      <c r="I8206" t="s">
        <v>136</v>
      </c>
      <c r="J8206" t="s">
        <v>137</v>
      </c>
      <c r="K8206" t="s">
        <v>138</v>
      </c>
      <c r="L8206" t="s">
        <v>23276</v>
      </c>
      <c r="M8206" t="s">
        <v>23277</v>
      </c>
      <c r="N8206">
        <v>1.5974999999999999</v>
      </c>
      <c r="O8206">
        <v>0</v>
      </c>
      <c r="P8206">
        <v>1</v>
      </c>
      <c r="Q8206">
        <v>0</v>
      </c>
      <c r="R8206">
        <v>0</v>
      </c>
      <c r="S8206">
        <v>0</v>
      </c>
      <c r="T8206">
        <v>1</v>
      </c>
      <c r="U8206">
        <v>0</v>
      </c>
      <c r="V8206">
        <v>0</v>
      </c>
      <c r="W8206">
        <v>0</v>
      </c>
      <c r="X8206">
        <v>0.26732067669450665</v>
      </c>
      <c r="Y8206">
        <v>0</v>
      </c>
      <c r="Z8206">
        <v>0</v>
      </c>
      <c r="AA8206">
        <v>0</v>
      </c>
      <c r="AB8206">
        <v>3.3179435282056664</v>
      </c>
      <c r="AC8206">
        <v>0</v>
      </c>
      <c r="AD8206">
        <v>0</v>
      </c>
      <c r="AE8206">
        <v>3.5852642049001728</v>
      </c>
    </row>
    <row r="8207" spans="1:31" x14ac:dyDescent="0.25">
      <c r="A8207">
        <v>2361431</v>
      </c>
      <c r="B8207">
        <v>1</v>
      </c>
      <c r="C8207" t="s">
        <v>80</v>
      </c>
      <c r="D8207" t="s">
        <v>83</v>
      </c>
      <c r="E8207" t="s">
        <v>148</v>
      </c>
      <c r="F8207" t="s">
        <v>23278</v>
      </c>
      <c r="G8207" t="s">
        <v>160</v>
      </c>
      <c r="H8207" t="s">
        <v>151</v>
      </c>
      <c r="I8207" t="s">
        <v>136</v>
      </c>
      <c r="J8207" t="s">
        <v>137</v>
      </c>
      <c r="K8207" t="s">
        <v>138</v>
      </c>
      <c r="L8207" t="s">
        <v>23279</v>
      </c>
      <c r="M8207" t="s">
        <v>23280</v>
      </c>
      <c r="N8207">
        <v>1.727777777</v>
      </c>
      <c r="O8207">
        <v>0</v>
      </c>
      <c r="P8207">
        <v>3</v>
      </c>
      <c r="Q8207">
        <v>0</v>
      </c>
      <c r="R8207">
        <v>0</v>
      </c>
      <c r="S8207">
        <v>0</v>
      </c>
      <c r="T8207">
        <v>1</v>
      </c>
      <c r="U8207">
        <v>0</v>
      </c>
      <c r="V8207">
        <v>0</v>
      </c>
      <c r="W8207">
        <v>0</v>
      </c>
      <c r="X8207">
        <v>2.0874301213002133</v>
      </c>
      <c r="Y8207">
        <v>0</v>
      </c>
      <c r="Z8207">
        <v>0</v>
      </c>
      <c r="AA8207">
        <v>0</v>
      </c>
      <c r="AB8207">
        <v>2.6476927243975004E-3</v>
      </c>
      <c r="AC8207">
        <v>0</v>
      </c>
      <c r="AD8207">
        <v>0</v>
      </c>
      <c r="AE8207">
        <v>2.0900778140246108</v>
      </c>
    </row>
    <row r="8208" spans="1:31" x14ac:dyDescent="0.25">
      <c r="A8208">
        <v>2361436</v>
      </c>
      <c r="B8208">
        <v>1</v>
      </c>
      <c r="C8208" t="s">
        <v>80</v>
      </c>
      <c r="D8208" t="s">
        <v>100</v>
      </c>
      <c r="E8208" t="s">
        <v>148</v>
      </c>
      <c r="F8208" t="s">
        <v>23281</v>
      </c>
      <c r="G8208" t="s">
        <v>156</v>
      </c>
      <c r="H8208" t="s">
        <v>151</v>
      </c>
      <c r="I8208" t="s">
        <v>136</v>
      </c>
      <c r="J8208" t="s">
        <v>137</v>
      </c>
      <c r="K8208" t="s">
        <v>138</v>
      </c>
      <c r="L8208" t="s">
        <v>23282</v>
      </c>
      <c r="M8208" t="s">
        <v>23283</v>
      </c>
      <c r="N8208">
        <v>4.1399999999999997</v>
      </c>
      <c r="O8208">
        <v>0</v>
      </c>
      <c r="P8208">
        <v>2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2.3030244192644531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2.3030244192644531</v>
      </c>
    </row>
    <row r="8209" spans="1:31" x14ac:dyDescent="0.25">
      <c r="A8209">
        <v>2361437</v>
      </c>
      <c r="B8209">
        <v>1</v>
      </c>
      <c r="C8209" t="s">
        <v>80</v>
      </c>
      <c r="D8209" t="s">
        <v>83</v>
      </c>
      <c r="E8209" t="s">
        <v>132</v>
      </c>
      <c r="F8209" t="s">
        <v>23284</v>
      </c>
      <c r="G8209" t="s">
        <v>252</v>
      </c>
      <c r="H8209" t="s">
        <v>135</v>
      </c>
      <c r="I8209" t="s">
        <v>136</v>
      </c>
      <c r="J8209" t="s">
        <v>137</v>
      </c>
      <c r="K8209" t="s">
        <v>245</v>
      </c>
      <c r="L8209" t="s">
        <v>23285</v>
      </c>
      <c r="M8209" t="s">
        <v>23286</v>
      </c>
      <c r="N8209">
        <v>0.83138888799999999</v>
      </c>
      <c r="O8209">
        <v>0</v>
      </c>
      <c r="P8209">
        <v>0</v>
      </c>
      <c r="Q8209">
        <v>0</v>
      </c>
      <c r="R8209">
        <v>0</v>
      </c>
      <c r="S8209">
        <v>1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159.34139315161511</v>
      </c>
      <c r="AB8209">
        <v>0</v>
      </c>
      <c r="AC8209">
        <v>0</v>
      </c>
      <c r="AD8209">
        <v>0</v>
      </c>
      <c r="AE8209">
        <v>159.34139315161511</v>
      </c>
    </row>
    <row r="8210" spans="1:31" x14ac:dyDescent="0.25">
      <c r="A8210">
        <v>2361442</v>
      </c>
      <c r="B8210">
        <v>1</v>
      </c>
      <c r="C8210" t="s">
        <v>81</v>
      </c>
      <c r="D8210" t="s">
        <v>113</v>
      </c>
      <c r="E8210" t="s">
        <v>154</v>
      </c>
      <c r="F8210" t="s">
        <v>23287</v>
      </c>
      <c r="G8210" t="s">
        <v>299</v>
      </c>
      <c r="H8210" t="s">
        <v>151</v>
      </c>
      <c r="I8210" t="s">
        <v>136</v>
      </c>
      <c r="J8210" t="s">
        <v>137</v>
      </c>
      <c r="K8210" t="s">
        <v>138</v>
      </c>
      <c r="L8210" t="s">
        <v>23288</v>
      </c>
      <c r="M8210" t="s">
        <v>23289</v>
      </c>
      <c r="N8210">
        <v>1.6869444440000001</v>
      </c>
      <c r="O8210">
        <v>0</v>
      </c>
      <c r="P8210">
        <v>0</v>
      </c>
      <c r="Q8210">
        <v>0</v>
      </c>
      <c r="R8210">
        <v>15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244.55804793803321</v>
      </c>
      <c r="AA8210">
        <v>0</v>
      </c>
      <c r="AB8210">
        <v>0</v>
      </c>
      <c r="AC8210">
        <v>0</v>
      </c>
      <c r="AD8210">
        <v>0</v>
      </c>
      <c r="AE8210">
        <v>244.55804793803321</v>
      </c>
    </row>
    <row r="8211" spans="1:31" x14ac:dyDescent="0.25">
      <c r="A8211">
        <v>2361443</v>
      </c>
      <c r="B8211">
        <v>1</v>
      </c>
      <c r="C8211" t="s">
        <v>81</v>
      </c>
      <c r="D8211" t="s">
        <v>128</v>
      </c>
      <c r="E8211" t="s">
        <v>132</v>
      </c>
      <c r="F8211" t="s">
        <v>23290</v>
      </c>
      <c r="G8211" t="s">
        <v>142</v>
      </c>
      <c r="H8211" t="s">
        <v>135</v>
      </c>
      <c r="I8211" t="s">
        <v>136</v>
      </c>
      <c r="J8211" t="s">
        <v>137</v>
      </c>
      <c r="K8211" t="s">
        <v>138</v>
      </c>
      <c r="L8211" t="s">
        <v>23291</v>
      </c>
      <c r="M8211" t="s">
        <v>23292</v>
      </c>
      <c r="N8211">
        <v>2.9083333329999999</v>
      </c>
      <c r="O8211">
        <v>1</v>
      </c>
      <c r="P8211">
        <v>0</v>
      </c>
      <c r="Q8211">
        <v>49</v>
      </c>
      <c r="R8211">
        <v>0</v>
      </c>
      <c r="S8211">
        <v>2</v>
      </c>
      <c r="T8211">
        <v>0</v>
      </c>
      <c r="U8211">
        <v>0</v>
      </c>
      <c r="V8211">
        <v>0</v>
      </c>
      <c r="W8211">
        <v>4.8530468539960014E-2</v>
      </c>
      <c r="X8211">
        <v>0</v>
      </c>
      <c r="Y8211">
        <v>639.84029359281305</v>
      </c>
      <c r="Z8211">
        <v>0</v>
      </c>
      <c r="AA8211">
        <v>98.20116782672045</v>
      </c>
      <c r="AB8211">
        <v>0</v>
      </c>
      <c r="AC8211">
        <v>0</v>
      </c>
      <c r="AD8211">
        <v>0</v>
      </c>
      <c r="AE8211">
        <v>738.08999188807343</v>
      </c>
    </row>
    <row r="8212" spans="1:31" x14ac:dyDescent="0.25">
      <c r="A8212">
        <v>2361446</v>
      </c>
      <c r="B8212">
        <v>1</v>
      </c>
      <c r="C8212" t="s">
        <v>80</v>
      </c>
      <c r="D8212" t="s">
        <v>92</v>
      </c>
      <c r="E8212" t="s">
        <v>225</v>
      </c>
      <c r="F8212" t="s">
        <v>23293</v>
      </c>
      <c r="G8212" t="s">
        <v>227</v>
      </c>
      <c r="H8212" t="s">
        <v>151</v>
      </c>
      <c r="I8212" t="s">
        <v>136</v>
      </c>
      <c r="J8212" t="s">
        <v>137</v>
      </c>
      <c r="K8212" t="s">
        <v>138</v>
      </c>
      <c r="L8212" t="s">
        <v>23294</v>
      </c>
      <c r="M8212" t="s">
        <v>23295</v>
      </c>
      <c r="N8212">
        <v>1.564166666</v>
      </c>
      <c r="O8212">
        <v>0</v>
      </c>
      <c r="P8212">
        <v>51</v>
      </c>
      <c r="Q8212">
        <v>0</v>
      </c>
      <c r="R8212">
        <v>1</v>
      </c>
      <c r="S8212">
        <v>0</v>
      </c>
      <c r="T8212">
        <v>4</v>
      </c>
      <c r="U8212">
        <v>0</v>
      </c>
      <c r="V8212">
        <v>1</v>
      </c>
      <c r="W8212">
        <v>0</v>
      </c>
      <c r="X8212">
        <v>21.03424635402671</v>
      </c>
      <c r="Y8212">
        <v>0</v>
      </c>
      <c r="Z8212">
        <v>0.93704097117398666</v>
      </c>
      <c r="AA8212">
        <v>0</v>
      </c>
      <c r="AB8212">
        <v>9.6733455107533466</v>
      </c>
      <c r="AC8212">
        <v>0</v>
      </c>
      <c r="AD8212">
        <v>5.4578881389480003</v>
      </c>
      <c r="AE8212">
        <v>37.102520974902042</v>
      </c>
    </row>
    <row r="8213" spans="1:31" x14ac:dyDescent="0.25">
      <c r="A8213">
        <v>2361448</v>
      </c>
      <c r="B8213">
        <v>1</v>
      </c>
      <c r="C8213" t="s">
        <v>81</v>
      </c>
      <c r="D8213" t="s">
        <v>112</v>
      </c>
      <c r="E8213" t="s">
        <v>166</v>
      </c>
      <c r="F8213" t="s">
        <v>23296</v>
      </c>
      <c r="G8213" t="s">
        <v>168</v>
      </c>
      <c r="H8213" t="s">
        <v>135</v>
      </c>
      <c r="I8213" t="s">
        <v>136</v>
      </c>
      <c r="J8213" t="s">
        <v>137</v>
      </c>
      <c r="K8213" t="s">
        <v>138</v>
      </c>
      <c r="L8213" t="s">
        <v>23297</v>
      </c>
      <c r="M8213" t="s">
        <v>23298</v>
      </c>
      <c r="N8213">
        <v>0.21694444399999999</v>
      </c>
      <c r="O8213">
        <v>1</v>
      </c>
      <c r="P8213">
        <v>2719</v>
      </c>
      <c r="Q8213">
        <v>406</v>
      </c>
      <c r="R8213">
        <v>515</v>
      </c>
      <c r="S8213">
        <v>62</v>
      </c>
      <c r="T8213">
        <v>616</v>
      </c>
      <c r="U8213">
        <v>9</v>
      </c>
      <c r="V8213">
        <v>7</v>
      </c>
      <c r="W8213">
        <v>0.78912604164680011</v>
      </c>
      <c r="X8213">
        <v>120.97501463192192</v>
      </c>
      <c r="Y8213">
        <v>195.55170582224093</v>
      </c>
      <c r="Z8213">
        <v>115.07165954783871</v>
      </c>
      <c r="AA8213">
        <v>99.655803434282703</v>
      </c>
      <c r="AB8213">
        <v>68.800033889753678</v>
      </c>
      <c r="AC8213">
        <v>116.02604007081116</v>
      </c>
      <c r="AD8213">
        <v>84.264913900351033</v>
      </c>
      <c r="AE8213">
        <v>801.13429733884698</v>
      </c>
    </row>
    <row r="8214" spans="1:31" x14ac:dyDescent="0.25">
      <c r="A8214">
        <v>2361449</v>
      </c>
      <c r="B8214">
        <v>1</v>
      </c>
      <c r="C8214" t="s">
        <v>81</v>
      </c>
      <c r="D8214" t="s">
        <v>112</v>
      </c>
      <c r="E8214" t="s">
        <v>166</v>
      </c>
      <c r="F8214" t="s">
        <v>23299</v>
      </c>
      <c r="G8214" t="s">
        <v>2141</v>
      </c>
      <c r="H8214" t="s">
        <v>135</v>
      </c>
      <c r="I8214" t="s">
        <v>136</v>
      </c>
      <c r="J8214" t="s">
        <v>137</v>
      </c>
      <c r="K8214" t="s">
        <v>138</v>
      </c>
      <c r="L8214" t="s">
        <v>23300</v>
      </c>
      <c r="M8214" t="s">
        <v>23301</v>
      </c>
      <c r="N8214">
        <v>2.3761111110000002</v>
      </c>
      <c r="O8214">
        <v>0</v>
      </c>
      <c r="P8214">
        <v>2299</v>
      </c>
      <c r="Q8214">
        <v>269</v>
      </c>
      <c r="R8214">
        <v>251</v>
      </c>
      <c r="S8214">
        <v>33</v>
      </c>
      <c r="T8214">
        <v>282</v>
      </c>
      <c r="U8214">
        <v>4</v>
      </c>
      <c r="V8214">
        <v>2</v>
      </c>
      <c r="W8214">
        <v>0</v>
      </c>
      <c r="X8214">
        <v>1089.1405244924088</v>
      </c>
      <c r="Y8214">
        <v>2256.7915022931438</v>
      </c>
      <c r="Z8214">
        <v>670.01791429692992</v>
      </c>
      <c r="AA8214">
        <v>127.89957068264135</v>
      </c>
      <c r="AB8214">
        <v>297.06632075513522</v>
      </c>
      <c r="AC8214">
        <v>213.95247520475218</v>
      </c>
      <c r="AD8214">
        <v>268.72672665965666</v>
      </c>
      <c r="AE8214">
        <v>4923.595034384668</v>
      </c>
    </row>
    <row r="8215" spans="1:31" x14ac:dyDescent="0.25">
      <c r="A8215">
        <v>2361450</v>
      </c>
      <c r="B8215">
        <v>1</v>
      </c>
      <c r="C8215" t="s">
        <v>80</v>
      </c>
      <c r="D8215" t="s">
        <v>97</v>
      </c>
      <c r="E8215" t="s">
        <v>166</v>
      </c>
      <c r="F8215" t="s">
        <v>23302</v>
      </c>
      <c r="G8215" t="s">
        <v>168</v>
      </c>
      <c r="H8215" t="s">
        <v>135</v>
      </c>
      <c r="I8215" t="s">
        <v>136</v>
      </c>
      <c r="J8215" t="s">
        <v>137</v>
      </c>
      <c r="K8215" t="s">
        <v>138</v>
      </c>
      <c r="L8215" t="s">
        <v>23303</v>
      </c>
      <c r="M8215" t="s">
        <v>23304</v>
      </c>
      <c r="N8215">
        <v>0.87</v>
      </c>
      <c r="O8215">
        <v>6</v>
      </c>
      <c r="P8215">
        <v>911</v>
      </c>
      <c r="Q8215">
        <v>14</v>
      </c>
      <c r="R8215">
        <v>423</v>
      </c>
      <c r="S8215">
        <v>18</v>
      </c>
      <c r="T8215">
        <v>244</v>
      </c>
      <c r="U8215">
        <v>3</v>
      </c>
      <c r="V8215">
        <v>1</v>
      </c>
      <c r="W8215">
        <v>59.354632833204491</v>
      </c>
      <c r="X8215">
        <v>386.72588531455528</v>
      </c>
      <c r="Y8215">
        <v>87.898451523361757</v>
      </c>
      <c r="Z8215">
        <v>299.26523561243266</v>
      </c>
      <c r="AA8215">
        <v>236.64898438339347</v>
      </c>
      <c r="AB8215">
        <v>313.62725402919426</v>
      </c>
      <c r="AC8215">
        <v>118.06347928171223</v>
      </c>
      <c r="AD8215">
        <v>7.6307734946502448</v>
      </c>
      <c r="AE8215">
        <v>1509.2146964725046</v>
      </c>
    </row>
    <row r="8216" spans="1:31" x14ac:dyDescent="0.25">
      <c r="A8216">
        <v>2361451</v>
      </c>
      <c r="B8216">
        <v>1</v>
      </c>
      <c r="C8216" t="s">
        <v>80</v>
      </c>
      <c r="D8216" t="s">
        <v>106</v>
      </c>
      <c r="E8216" t="s">
        <v>148</v>
      </c>
      <c r="F8216" t="s">
        <v>12833</v>
      </c>
      <c r="G8216" t="s">
        <v>150</v>
      </c>
      <c r="H8216" t="s">
        <v>151</v>
      </c>
      <c r="I8216" t="s">
        <v>136</v>
      </c>
      <c r="J8216" t="s">
        <v>137</v>
      </c>
      <c r="K8216" t="s">
        <v>138</v>
      </c>
      <c r="L8216" t="s">
        <v>23305</v>
      </c>
      <c r="M8216" t="s">
        <v>23306</v>
      </c>
      <c r="N8216">
        <v>0.62416666600000004</v>
      </c>
      <c r="O8216">
        <v>0</v>
      </c>
      <c r="P8216">
        <v>1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0.12198761186947055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0.12198761186947055</v>
      </c>
    </row>
    <row r="8217" spans="1:31" x14ac:dyDescent="0.25">
      <c r="A8217">
        <v>2361453</v>
      </c>
      <c r="B8217">
        <v>1</v>
      </c>
      <c r="C8217" t="s">
        <v>81</v>
      </c>
      <c r="D8217" t="s">
        <v>119</v>
      </c>
      <c r="E8217" t="s">
        <v>166</v>
      </c>
      <c r="F8217" t="s">
        <v>2019</v>
      </c>
      <c r="G8217" t="s">
        <v>168</v>
      </c>
      <c r="H8217" t="s">
        <v>135</v>
      </c>
      <c r="I8217" t="s">
        <v>136</v>
      </c>
      <c r="J8217" t="s">
        <v>137</v>
      </c>
      <c r="K8217" t="s">
        <v>138</v>
      </c>
      <c r="L8217" t="s">
        <v>23307</v>
      </c>
      <c r="M8217" t="s">
        <v>23308</v>
      </c>
      <c r="N8217">
        <v>8.3333332999999996E-2</v>
      </c>
      <c r="O8217">
        <v>0</v>
      </c>
      <c r="P8217">
        <v>1008</v>
      </c>
      <c r="Q8217">
        <v>18</v>
      </c>
      <c r="R8217">
        <v>241</v>
      </c>
      <c r="S8217">
        <v>3</v>
      </c>
      <c r="T8217">
        <v>64</v>
      </c>
      <c r="U8217">
        <v>0</v>
      </c>
      <c r="V8217">
        <v>0</v>
      </c>
      <c r="W8217">
        <v>0</v>
      </c>
      <c r="X8217">
        <v>20.346018888464304</v>
      </c>
      <c r="Y8217">
        <v>9.8626922112213329</v>
      </c>
      <c r="Z8217">
        <v>75.001217285154326</v>
      </c>
      <c r="AA8217">
        <v>0.47574199156249991</v>
      </c>
      <c r="AB8217">
        <v>3.3255461167149174</v>
      </c>
      <c r="AC8217">
        <v>0</v>
      </c>
      <c r="AD8217">
        <v>0</v>
      </c>
      <c r="AE8217">
        <v>109.01121649311739</v>
      </c>
    </row>
    <row r="8218" spans="1:31" x14ac:dyDescent="0.25">
      <c r="A8218">
        <v>2361457</v>
      </c>
      <c r="B8218">
        <v>1</v>
      </c>
      <c r="C8218" t="s">
        <v>81</v>
      </c>
      <c r="D8218" t="s">
        <v>123</v>
      </c>
      <c r="E8218" t="s">
        <v>171</v>
      </c>
      <c r="F8218" t="s">
        <v>2223</v>
      </c>
      <c r="G8218" t="s">
        <v>168</v>
      </c>
      <c r="H8218" t="s">
        <v>135</v>
      </c>
      <c r="I8218" t="s">
        <v>136</v>
      </c>
      <c r="J8218" t="s">
        <v>137</v>
      </c>
      <c r="K8218" t="s">
        <v>138</v>
      </c>
      <c r="L8218" t="s">
        <v>23309</v>
      </c>
      <c r="M8218" t="s">
        <v>23310</v>
      </c>
      <c r="N8218">
        <v>1.804166666</v>
      </c>
      <c r="O8218">
        <v>0</v>
      </c>
      <c r="P8218">
        <v>361</v>
      </c>
      <c r="Q8218">
        <v>138</v>
      </c>
      <c r="R8218">
        <v>53</v>
      </c>
      <c r="S8218">
        <v>15</v>
      </c>
      <c r="T8218">
        <v>36</v>
      </c>
      <c r="U8218">
        <v>0</v>
      </c>
      <c r="V8218">
        <v>0</v>
      </c>
      <c r="W8218">
        <v>0</v>
      </c>
      <c r="X8218">
        <v>151.05182059942274</v>
      </c>
      <c r="Y8218">
        <v>1037.6773660053332</v>
      </c>
      <c r="Z8218">
        <v>260.34748779482015</v>
      </c>
      <c r="AA8218">
        <v>70.297270961130195</v>
      </c>
      <c r="AB8218">
        <v>49.930521852727232</v>
      </c>
      <c r="AC8218">
        <v>0</v>
      </c>
      <c r="AD8218">
        <v>0</v>
      </c>
      <c r="AE8218">
        <v>1569.3044672134333</v>
      </c>
    </row>
    <row r="8219" spans="1:31" x14ac:dyDescent="0.25">
      <c r="A8219">
        <v>2361458</v>
      </c>
      <c r="B8219">
        <v>1</v>
      </c>
      <c r="C8219" t="s">
        <v>80</v>
      </c>
      <c r="D8219" t="s">
        <v>82</v>
      </c>
      <c r="E8219" t="s">
        <v>148</v>
      </c>
      <c r="F8219" t="s">
        <v>23311</v>
      </c>
      <c r="G8219" t="s">
        <v>160</v>
      </c>
      <c r="H8219" t="s">
        <v>151</v>
      </c>
      <c r="I8219" t="s">
        <v>136</v>
      </c>
      <c r="J8219" t="s">
        <v>137</v>
      </c>
      <c r="K8219" t="s">
        <v>138</v>
      </c>
      <c r="L8219" t="s">
        <v>23312</v>
      </c>
      <c r="M8219" t="s">
        <v>23313</v>
      </c>
      <c r="N8219">
        <v>1.554444444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3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3.1021466111740441</v>
      </c>
      <c r="AC8219">
        <v>0</v>
      </c>
      <c r="AD8219">
        <v>0</v>
      </c>
      <c r="AE8219">
        <v>3.1021466111740441</v>
      </c>
    </row>
    <row r="8220" spans="1:31" x14ac:dyDescent="0.25">
      <c r="A8220">
        <v>2361460</v>
      </c>
      <c r="B8220">
        <v>1</v>
      </c>
      <c r="C8220" t="s">
        <v>80</v>
      </c>
      <c r="D8220" t="s">
        <v>89</v>
      </c>
      <c r="E8220" t="s">
        <v>148</v>
      </c>
      <c r="F8220" t="s">
        <v>23314</v>
      </c>
      <c r="G8220" t="s">
        <v>240</v>
      </c>
      <c r="H8220" t="s">
        <v>151</v>
      </c>
      <c r="I8220" t="s">
        <v>136</v>
      </c>
      <c r="J8220" t="s">
        <v>137</v>
      </c>
      <c r="K8220" t="s">
        <v>138</v>
      </c>
      <c r="L8220" t="s">
        <v>23315</v>
      </c>
      <c r="M8220" t="s">
        <v>23316</v>
      </c>
      <c r="N8220">
        <v>3.7922222219999999</v>
      </c>
      <c r="O8220">
        <v>0</v>
      </c>
      <c r="P8220">
        <v>1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7.5608796782974768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7.5608796782974768</v>
      </c>
    </row>
    <row r="8221" spans="1:31" x14ac:dyDescent="0.25">
      <c r="A8221">
        <v>2361462</v>
      </c>
      <c r="B8221">
        <v>1</v>
      </c>
      <c r="C8221" t="s">
        <v>81</v>
      </c>
      <c r="D8221" t="s">
        <v>127</v>
      </c>
      <c r="E8221" t="s">
        <v>171</v>
      </c>
      <c r="F8221" t="s">
        <v>3838</v>
      </c>
      <c r="G8221" t="s">
        <v>168</v>
      </c>
      <c r="H8221" t="s">
        <v>135</v>
      </c>
      <c r="I8221" t="s">
        <v>136</v>
      </c>
      <c r="J8221" t="s">
        <v>137</v>
      </c>
      <c r="K8221" t="s">
        <v>138</v>
      </c>
      <c r="L8221" t="s">
        <v>23317</v>
      </c>
      <c r="M8221" t="s">
        <v>23318</v>
      </c>
      <c r="N8221">
        <v>0.699722222</v>
      </c>
      <c r="O8221">
        <v>3</v>
      </c>
      <c r="P8221">
        <v>4</v>
      </c>
      <c r="Q8221">
        <v>41</v>
      </c>
      <c r="R8221">
        <v>19</v>
      </c>
      <c r="S8221">
        <v>2</v>
      </c>
      <c r="T8221">
        <v>2</v>
      </c>
      <c r="U8221">
        <v>0</v>
      </c>
      <c r="V8221">
        <v>0</v>
      </c>
      <c r="W8221">
        <v>1.3125048759210667</v>
      </c>
      <c r="X8221">
        <v>1.1438033257774936</v>
      </c>
      <c r="Y8221">
        <v>70.809339622633672</v>
      </c>
      <c r="Z8221">
        <v>104.79349129028752</v>
      </c>
      <c r="AA8221">
        <v>4.0729438561305509</v>
      </c>
      <c r="AB8221">
        <v>1.4611478335122776</v>
      </c>
      <c r="AC8221">
        <v>0</v>
      </c>
      <c r="AD8221">
        <v>0</v>
      </c>
      <c r="AE8221">
        <v>183.59323080426262</v>
      </c>
    </row>
    <row r="8222" spans="1:31" x14ac:dyDescent="0.25">
      <c r="A8222">
        <v>2361464</v>
      </c>
      <c r="B8222">
        <v>1</v>
      </c>
      <c r="C8222" t="s">
        <v>80</v>
      </c>
      <c r="D8222" t="s">
        <v>99</v>
      </c>
      <c r="E8222" t="s">
        <v>225</v>
      </c>
      <c r="F8222" t="s">
        <v>23319</v>
      </c>
      <c r="G8222" t="s">
        <v>219</v>
      </c>
      <c r="H8222" t="s">
        <v>151</v>
      </c>
      <c r="I8222" t="s">
        <v>136</v>
      </c>
      <c r="J8222" t="s">
        <v>137</v>
      </c>
      <c r="K8222" t="s">
        <v>138</v>
      </c>
      <c r="L8222" t="s">
        <v>23320</v>
      </c>
      <c r="M8222" t="s">
        <v>23321</v>
      </c>
      <c r="N8222">
        <v>3.9894444440000001</v>
      </c>
      <c r="O8222">
        <v>0</v>
      </c>
      <c r="P8222">
        <v>23</v>
      </c>
      <c r="Q8222">
        <v>0</v>
      </c>
      <c r="R8222">
        <v>0</v>
      </c>
      <c r="S8222">
        <v>0</v>
      </c>
      <c r="T8222">
        <v>1</v>
      </c>
      <c r="U8222">
        <v>0</v>
      </c>
      <c r="V8222">
        <v>0</v>
      </c>
      <c r="W8222">
        <v>0</v>
      </c>
      <c r="X8222">
        <v>27.404808740187921</v>
      </c>
      <c r="Y8222">
        <v>0</v>
      </c>
      <c r="Z8222">
        <v>0</v>
      </c>
      <c r="AA8222">
        <v>0</v>
      </c>
      <c r="AB8222">
        <v>5.2867122267758093</v>
      </c>
      <c r="AC8222">
        <v>0</v>
      </c>
      <c r="AD8222">
        <v>0</v>
      </c>
      <c r="AE8222">
        <v>32.691520966963729</v>
      </c>
    </row>
    <row r="8223" spans="1:31" x14ac:dyDescent="0.25">
      <c r="A8223">
        <v>2361468</v>
      </c>
      <c r="B8223">
        <v>1</v>
      </c>
      <c r="C8223" t="s">
        <v>80</v>
      </c>
      <c r="D8223" t="s">
        <v>83</v>
      </c>
      <c r="E8223" t="s">
        <v>132</v>
      </c>
      <c r="F8223" t="s">
        <v>23322</v>
      </c>
      <c r="G8223" t="s">
        <v>2141</v>
      </c>
      <c r="H8223" t="s">
        <v>135</v>
      </c>
      <c r="I8223" t="s">
        <v>136</v>
      </c>
      <c r="J8223" t="s">
        <v>137</v>
      </c>
      <c r="K8223" t="s">
        <v>138</v>
      </c>
      <c r="L8223" t="s">
        <v>23323</v>
      </c>
      <c r="M8223" t="s">
        <v>23324</v>
      </c>
      <c r="N8223">
        <v>0.85194444400000002</v>
      </c>
      <c r="O8223">
        <v>0</v>
      </c>
      <c r="P8223">
        <v>1748</v>
      </c>
      <c r="Q8223">
        <v>0</v>
      </c>
      <c r="R8223">
        <v>0</v>
      </c>
      <c r="S8223">
        <v>11</v>
      </c>
      <c r="T8223">
        <v>158</v>
      </c>
      <c r="U8223">
        <v>7</v>
      </c>
      <c r="V8223">
        <v>5</v>
      </c>
      <c r="W8223">
        <v>0</v>
      </c>
      <c r="X8223">
        <v>404.3531837056122</v>
      </c>
      <c r="Y8223">
        <v>0</v>
      </c>
      <c r="Z8223">
        <v>0</v>
      </c>
      <c r="AA8223">
        <v>254.95268649584338</v>
      </c>
      <c r="AB8223">
        <v>194.62333329353754</v>
      </c>
      <c r="AC8223">
        <v>1503.7985573495116</v>
      </c>
      <c r="AD8223">
        <v>206.4463562494266</v>
      </c>
      <c r="AE8223">
        <v>2564.1741170939313</v>
      </c>
    </row>
    <row r="8224" spans="1:31" x14ac:dyDescent="0.25">
      <c r="A8224">
        <v>2361470</v>
      </c>
      <c r="B8224">
        <v>1</v>
      </c>
      <c r="C8224" t="s">
        <v>81</v>
      </c>
      <c r="D8224" t="s">
        <v>118</v>
      </c>
      <c r="E8224" t="s">
        <v>320</v>
      </c>
      <c r="F8224" t="s">
        <v>11867</v>
      </c>
      <c r="G8224" t="s">
        <v>168</v>
      </c>
      <c r="H8224" t="s">
        <v>135</v>
      </c>
      <c r="I8224" t="s">
        <v>136</v>
      </c>
      <c r="J8224" t="s">
        <v>137</v>
      </c>
      <c r="K8224" t="s">
        <v>138</v>
      </c>
      <c r="L8224" t="s">
        <v>23325</v>
      </c>
      <c r="M8224" t="s">
        <v>23326</v>
      </c>
      <c r="N8224">
        <v>0.15305555500000001</v>
      </c>
      <c r="O8224">
        <v>7</v>
      </c>
      <c r="P8224">
        <v>1117</v>
      </c>
      <c r="Q8224">
        <v>191</v>
      </c>
      <c r="R8224">
        <v>78</v>
      </c>
      <c r="S8224">
        <v>46</v>
      </c>
      <c r="T8224">
        <v>101</v>
      </c>
      <c r="U8224">
        <v>0</v>
      </c>
      <c r="V8224">
        <v>0</v>
      </c>
      <c r="W8224">
        <v>0.33229793347022557</v>
      </c>
      <c r="X8224">
        <v>34.195568959237519</v>
      </c>
      <c r="Y8224">
        <v>205.92464309421058</v>
      </c>
      <c r="Z8224">
        <v>22.741584451756307</v>
      </c>
      <c r="AA8224">
        <v>35.956528127466221</v>
      </c>
      <c r="AB8224">
        <v>14.776000584350193</v>
      </c>
      <c r="AC8224">
        <v>0</v>
      </c>
      <c r="AD8224">
        <v>0</v>
      </c>
      <c r="AE8224">
        <v>313.92662315049108</v>
      </c>
    </row>
    <row r="8225" spans="1:31" x14ac:dyDescent="0.25">
      <c r="A8225">
        <v>2361471</v>
      </c>
      <c r="B8225">
        <v>1</v>
      </c>
      <c r="C8225" t="s">
        <v>80</v>
      </c>
      <c r="D8225" t="s">
        <v>106</v>
      </c>
      <c r="E8225" t="s">
        <v>154</v>
      </c>
      <c r="F8225" t="s">
        <v>23327</v>
      </c>
      <c r="G8225" t="s">
        <v>299</v>
      </c>
      <c r="H8225" t="s">
        <v>151</v>
      </c>
      <c r="I8225" t="s">
        <v>136</v>
      </c>
      <c r="J8225" t="s">
        <v>137</v>
      </c>
      <c r="K8225" t="s">
        <v>138</v>
      </c>
      <c r="L8225" t="s">
        <v>23328</v>
      </c>
      <c r="M8225" t="s">
        <v>23329</v>
      </c>
      <c r="N8225">
        <v>0.80972222199999999</v>
      </c>
      <c r="O8225">
        <v>0</v>
      </c>
      <c r="P8225">
        <v>91</v>
      </c>
      <c r="Q8225">
        <v>0</v>
      </c>
      <c r="R8225">
        <v>5</v>
      </c>
      <c r="S8225">
        <v>0</v>
      </c>
      <c r="T8225">
        <v>19</v>
      </c>
      <c r="U8225">
        <v>0</v>
      </c>
      <c r="V8225">
        <v>0</v>
      </c>
      <c r="W8225">
        <v>0</v>
      </c>
      <c r="X8225">
        <v>17.849710761921422</v>
      </c>
      <c r="Y8225">
        <v>0</v>
      </c>
      <c r="Z8225">
        <v>9.9560775825381</v>
      </c>
      <c r="AA8225">
        <v>0</v>
      </c>
      <c r="AB8225">
        <v>9.4189990362611287</v>
      </c>
      <c r="AC8225">
        <v>0</v>
      </c>
      <c r="AD8225">
        <v>0</v>
      </c>
      <c r="AE8225">
        <v>37.224787380720649</v>
      </c>
    </row>
    <row r="8226" spans="1:31" x14ac:dyDescent="0.25">
      <c r="A8226">
        <v>2361473</v>
      </c>
      <c r="B8226">
        <v>1</v>
      </c>
      <c r="C8226" t="s">
        <v>80</v>
      </c>
      <c r="D8226" t="s">
        <v>83</v>
      </c>
      <c r="E8226" t="s">
        <v>132</v>
      </c>
      <c r="F8226" t="s">
        <v>23330</v>
      </c>
      <c r="G8226" t="s">
        <v>168</v>
      </c>
      <c r="H8226" t="s">
        <v>135</v>
      </c>
      <c r="I8226" t="s">
        <v>136</v>
      </c>
      <c r="J8226" t="s">
        <v>137</v>
      </c>
      <c r="K8226" t="s">
        <v>138</v>
      </c>
      <c r="L8226" t="s">
        <v>23331</v>
      </c>
      <c r="M8226" t="s">
        <v>23332</v>
      </c>
      <c r="N8226">
        <v>0.104722222</v>
      </c>
      <c r="O8226">
        <v>0</v>
      </c>
      <c r="P8226">
        <v>198</v>
      </c>
      <c r="Q8226">
        <v>0</v>
      </c>
      <c r="R8226">
        <v>0</v>
      </c>
      <c r="S8226">
        <v>0</v>
      </c>
      <c r="T8226">
        <v>4</v>
      </c>
      <c r="U8226">
        <v>0</v>
      </c>
      <c r="V8226">
        <v>0</v>
      </c>
      <c r="W8226">
        <v>0</v>
      </c>
      <c r="X8226">
        <v>13.456351719516285</v>
      </c>
      <c r="Y8226">
        <v>0</v>
      </c>
      <c r="Z8226">
        <v>0</v>
      </c>
      <c r="AA8226">
        <v>0</v>
      </c>
      <c r="AB8226">
        <v>0.49162259027993216</v>
      </c>
      <c r="AC8226">
        <v>0</v>
      </c>
      <c r="AD8226">
        <v>0</v>
      </c>
      <c r="AE8226">
        <v>13.947974309796217</v>
      </c>
    </row>
    <row r="8227" spans="1:31" x14ac:dyDescent="0.25">
      <c r="A8227">
        <v>2361474</v>
      </c>
      <c r="B8227">
        <v>1</v>
      </c>
      <c r="C8227" t="s">
        <v>80</v>
      </c>
      <c r="D8227" t="s">
        <v>83</v>
      </c>
      <c r="E8227" t="s">
        <v>171</v>
      </c>
      <c r="F8227" t="s">
        <v>5305</v>
      </c>
      <c r="G8227" t="s">
        <v>168</v>
      </c>
      <c r="H8227" t="s">
        <v>135</v>
      </c>
      <c r="I8227" t="s">
        <v>136</v>
      </c>
      <c r="J8227" t="s">
        <v>137</v>
      </c>
      <c r="K8227" t="s">
        <v>138</v>
      </c>
      <c r="L8227" t="s">
        <v>23333</v>
      </c>
      <c r="M8227" t="s">
        <v>23334</v>
      </c>
      <c r="N8227">
        <v>5.4166666000000002E-2</v>
      </c>
      <c r="O8227">
        <v>0</v>
      </c>
      <c r="P8227">
        <v>0</v>
      </c>
      <c r="Q8227">
        <v>1</v>
      </c>
      <c r="R8227">
        <v>0</v>
      </c>
      <c r="S8227">
        <v>3</v>
      </c>
      <c r="T8227">
        <v>16</v>
      </c>
      <c r="U8227">
        <v>6</v>
      </c>
      <c r="V8227">
        <v>5</v>
      </c>
      <c r="W8227">
        <v>0</v>
      </c>
      <c r="X8227">
        <v>0</v>
      </c>
      <c r="Y8227">
        <v>6.7295670560083339E-3</v>
      </c>
      <c r="Z8227">
        <v>0</v>
      </c>
      <c r="AA8227">
        <v>2.2236379357313334</v>
      </c>
      <c r="AB8227">
        <v>8.731956286042168</v>
      </c>
      <c r="AC8227">
        <v>71.739912409285679</v>
      </c>
      <c r="AD8227">
        <v>5.2671593601685505</v>
      </c>
      <c r="AE8227">
        <v>87.969395558283736</v>
      </c>
    </row>
    <row r="8228" spans="1:31" x14ac:dyDescent="0.25">
      <c r="A8228">
        <v>2361476</v>
      </c>
      <c r="B8228">
        <v>1</v>
      </c>
      <c r="C8228" t="s">
        <v>80</v>
      </c>
      <c r="D8228" t="s">
        <v>102</v>
      </c>
      <c r="E8228" t="s">
        <v>132</v>
      </c>
      <c r="F8228" t="s">
        <v>23335</v>
      </c>
      <c r="G8228" t="s">
        <v>244</v>
      </c>
      <c r="H8228" t="s">
        <v>135</v>
      </c>
      <c r="I8228" t="s">
        <v>136</v>
      </c>
      <c r="J8228" t="s">
        <v>137</v>
      </c>
      <c r="K8228" t="s">
        <v>245</v>
      </c>
      <c r="L8228" t="s">
        <v>23336</v>
      </c>
      <c r="M8228" t="s">
        <v>23337</v>
      </c>
      <c r="N8228">
        <v>2.2211111109999999</v>
      </c>
      <c r="O8228">
        <v>0</v>
      </c>
      <c r="P8228">
        <v>257</v>
      </c>
      <c r="Q8228">
        <v>0</v>
      </c>
      <c r="R8228">
        <v>1</v>
      </c>
      <c r="S8228">
        <v>0</v>
      </c>
      <c r="T8228">
        <v>14</v>
      </c>
      <c r="U8228">
        <v>0</v>
      </c>
      <c r="V8228">
        <v>0</v>
      </c>
      <c r="W8228">
        <v>0</v>
      </c>
      <c r="X8228">
        <v>120.57954698993987</v>
      </c>
      <c r="Y8228">
        <v>0</v>
      </c>
      <c r="Z8228">
        <v>1.6139888412918553</v>
      </c>
      <c r="AA8228">
        <v>0</v>
      </c>
      <c r="AB8228">
        <v>10.507013831211566</v>
      </c>
      <c r="AC8228">
        <v>0</v>
      </c>
      <c r="AD8228">
        <v>0</v>
      </c>
      <c r="AE8228">
        <v>132.70054966244328</v>
      </c>
    </row>
    <row r="8229" spans="1:31" x14ac:dyDescent="0.25">
      <c r="A8229">
        <v>2361478</v>
      </c>
      <c r="B8229">
        <v>1</v>
      </c>
      <c r="C8229" t="s">
        <v>81</v>
      </c>
      <c r="D8229" t="s">
        <v>123</v>
      </c>
      <c r="E8229" t="s">
        <v>148</v>
      </c>
      <c r="F8229" t="s">
        <v>23338</v>
      </c>
      <c r="G8229" t="s">
        <v>240</v>
      </c>
      <c r="H8229" t="s">
        <v>151</v>
      </c>
      <c r="I8229" t="s">
        <v>136</v>
      </c>
      <c r="J8229" t="s">
        <v>137</v>
      </c>
      <c r="K8229" t="s">
        <v>138</v>
      </c>
      <c r="L8229" t="s">
        <v>23339</v>
      </c>
      <c r="M8229" t="s">
        <v>23340</v>
      </c>
      <c r="N8229">
        <v>1.6116666660000001</v>
      </c>
      <c r="O8229">
        <v>0</v>
      </c>
      <c r="P8229">
        <v>8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2.9476803995015501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2.9476803995015501</v>
      </c>
    </row>
    <row r="8230" spans="1:31" x14ac:dyDescent="0.25">
      <c r="A8230">
        <v>2361480</v>
      </c>
      <c r="B8230">
        <v>1</v>
      </c>
      <c r="C8230" t="s">
        <v>81</v>
      </c>
      <c r="D8230" t="s">
        <v>127</v>
      </c>
      <c r="E8230" t="s">
        <v>132</v>
      </c>
      <c r="F8230" t="s">
        <v>23341</v>
      </c>
      <c r="G8230" t="s">
        <v>134</v>
      </c>
      <c r="H8230" t="s">
        <v>135</v>
      </c>
      <c r="I8230" t="s">
        <v>136</v>
      </c>
      <c r="J8230" t="s">
        <v>137</v>
      </c>
      <c r="K8230" t="s">
        <v>138</v>
      </c>
      <c r="L8230" t="s">
        <v>23342</v>
      </c>
      <c r="M8230" t="s">
        <v>23343</v>
      </c>
      <c r="N8230">
        <v>2.0405555550000001</v>
      </c>
      <c r="O8230">
        <v>0</v>
      </c>
      <c r="P8230">
        <v>0</v>
      </c>
      <c r="Q8230">
        <v>9</v>
      </c>
      <c r="R8230">
        <v>0</v>
      </c>
      <c r="S8230">
        <v>6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120.87269504293644</v>
      </c>
      <c r="Z8230">
        <v>0</v>
      </c>
      <c r="AA8230">
        <v>211.16030833660633</v>
      </c>
      <c r="AB8230">
        <v>0</v>
      </c>
      <c r="AC8230">
        <v>0</v>
      </c>
      <c r="AD8230">
        <v>0</v>
      </c>
      <c r="AE8230">
        <v>332.03300337954278</v>
      </c>
    </row>
    <row r="8231" spans="1:31" x14ac:dyDescent="0.25">
      <c r="A8231">
        <v>2361481</v>
      </c>
      <c r="B8231">
        <v>1</v>
      </c>
      <c r="C8231" t="s">
        <v>80</v>
      </c>
      <c r="D8231" t="s">
        <v>83</v>
      </c>
      <c r="E8231" t="s">
        <v>154</v>
      </c>
      <c r="F8231" t="s">
        <v>23344</v>
      </c>
      <c r="G8231" t="s">
        <v>2040</v>
      </c>
      <c r="H8231" t="s">
        <v>151</v>
      </c>
      <c r="I8231" t="s">
        <v>136</v>
      </c>
      <c r="J8231" t="s">
        <v>137</v>
      </c>
      <c r="K8231" t="s">
        <v>138</v>
      </c>
      <c r="L8231" t="s">
        <v>23345</v>
      </c>
      <c r="M8231" t="s">
        <v>23346</v>
      </c>
      <c r="N8231">
        <v>0.89805555500000001</v>
      </c>
      <c r="O8231">
        <v>0</v>
      </c>
      <c r="P8231">
        <v>228</v>
      </c>
      <c r="Q8231">
        <v>0</v>
      </c>
      <c r="R8231">
        <v>0</v>
      </c>
      <c r="S8231">
        <v>0</v>
      </c>
      <c r="T8231">
        <v>28</v>
      </c>
      <c r="U8231">
        <v>0</v>
      </c>
      <c r="V8231">
        <v>0</v>
      </c>
      <c r="W8231">
        <v>0</v>
      </c>
      <c r="X8231">
        <v>98.716307636181071</v>
      </c>
      <c r="Y8231">
        <v>0</v>
      </c>
      <c r="Z8231">
        <v>0</v>
      </c>
      <c r="AA8231">
        <v>0</v>
      </c>
      <c r="AB8231">
        <v>34.375426441626928</v>
      </c>
      <c r="AC8231">
        <v>0</v>
      </c>
      <c r="AD8231">
        <v>0</v>
      </c>
      <c r="AE8231">
        <v>133.09173407780798</v>
      </c>
    </row>
    <row r="8232" spans="1:31" x14ac:dyDescent="0.25">
      <c r="A8232">
        <v>2361485</v>
      </c>
      <c r="B8232">
        <v>1</v>
      </c>
      <c r="C8232" t="s">
        <v>81</v>
      </c>
      <c r="D8232" t="s">
        <v>120</v>
      </c>
      <c r="E8232" t="s">
        <v>225</v>
      </c>
      <c r="F8232" t="s">
        <v>23347</v>
      </c>
      <c r="G8232" t="s">
        <v>219</v>
      </c>
      <c r="H8232" t="s">
        <v>151</v>
      </c>
      <c r="I8232" t="s">
        <v>136</v>
      </c>
      <c r="J8232" t="s">
        <v>137</v>
      </c>
      <c r="K8232" t="s">
        <v>138</v>
      </c>
      <c r="L8232" t="s">
        <v>23348</v>
      </c>
      <c r="M8232" t="s">
        <v>23349</v>
      </c>
      <c r="N8232">
        <v>1.568888888</v>
      </c>
      <c r="O8232">
        <v>0</v>
      </c>
      <c r="P8232">
        <v>77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51.274044204757601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51.274044204757601</v>
      </c>
    </row>
    <row r="8233" spans="1:31" x14ac:dyDescent="0.25">
      <c r="A8233">
        <v>2361487</v>
      </c>
      <c r="B8233">
        <v>1</v>
      </c>
      <c r="C8233" t="s">
        <v>80</v>
      </c>
      <c r="D8233" t="s">
        <v>83</v>
      </c>
      <c r="E8233" t="s">
        <v>132</v>
      </c>
      <c r="F8233" t="s">
        <v>23350</v>
      </c>
      <c r="G8233" t="s">
        <v>2141</v>
      </c>
      <c r="H8233" t="s">
        <v>135</v>
      </c>
      <c r="I8233" t="s">
        <v>136</v>
      </c>
      <c r="J8233" t="s">
        <v>137</v>
      </c>
      <c r="K8233" t="s">
        <v>138</v>
      </c>
      <c r="L8233" t="s">
        <v>23351</v>
      </c>
      <c r="M8233" t="s">
        <v>23352</v>
      </c>
      <c r="N8233">
        <v>2.0411111110000002</v>
      </c>
      <c r="O8233">
        <v>0</v>
      </c>
      <c r="P8233">
        <v>0</v>
      </c>
      <c r="Q8233">
        <v>0</v>
      </c>
      <c r="R8233">
        <v>0</v>
      </c>
      <c r="S8233">
        <v>5</v>
      </c>
      <c r="T8233">
        <v>3</v>
      </c>
      <c r="U8233">
        <v>1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166.57139474832786</v>
      </c>
      <c r="AB8233">
        <v>86.010035349745365</v>
      </c>
      <c r="AC8233">
        <v>2.6029495857493332</v>
      </c>
      <c r="AD8233">
        <v>0</v>
      </c>
      <c r="AE8233">
        <v>255.18437968382256</v>
      </c>
    </row>
    <row r="8234" spans="1:31" x14ac:dyDescent="0.25">
      <c r="A8234">
        <v>2361488</v>
      </c>
      <c r="B8234">
        <v>1</v>
      </c>
      <c r="C8234" t="s">
        <v>80</v>
      </c>
      <c r="D8234" t="s">
        <v>83</v>
      </c>
      <c r="E8234" t="s">
        <v>132</v>
      </c>
      <c r="F8234" t="s">
        <v>23353</v>
      </c>
      <c r="G8234" t="s">
        <v>168</v>
      </c>
      <c r="H8234" t="s">
        <v>135</v>
      </c>
      <c r="I8234" t="s">
        <v>136</v>
      </c>
      <c r="J8234" t="s">
        <v>137</v>
      </c>
      <c r="K8234" t="s">
        <v>138</v>
      </c>
      <c r="L8234" t="s">
        <v>23354</v>
      </c>
      <c r="M8234" t="s">
        <v>23355</v>
      </c>
      <c r="N8234">
        <v>1.9908333330000001</v>
      </c>
      <c r="O8234">
        <v>0</v>
      </c>
      <c r="P8234">
        <v>1742</v>
      </c>
      <c r="Q8234">
        <v>0</v>
      </c>
      <c r="R8234">
        <v>0</v>
      </c>
      <c r="S8234">
        <v>6</v>
      </c>
      <c r="T8234">
        <v>72</v>
      </c>
      <c r="U8234">
        <v>6</v>
      </c>
      <c r="V8234">
        <v>0</v>
      </c>
      <c r="W8234">
        <v>0</v>
      </c>
      <c r="X8234">
        <v>945.22791910210844</v>
      </c>
      <c r="Y8234">
        <v>0</v>
      </c>
      <c r="Z8234">
        <v>0</v>
      </c>
      <c r="AA8234">
        <v>432.23263038392037</v>
      </c>
      <c r="AB8234">
        <v>124.20921568203333</v>
      </c>
      <c r="AC8234">
        <v>3494.6248879648988</v>
      </c>
      <c r="AD8234">
        <v>0</v>
      </c>
      <c r="AE8234">
        <v>4996.2946531329608</v>
      </c>
    </row>
    <row r="8235" spans="1:31" x14ac:dyDescent="0.25">
      <c r="A8235">
        <v>2361489</v>
      </c>
      <c r="B8235">
        <v>1</v>
      </c>
      <c r="C8235" t="s">
        <v>80</v>
      </c>
      <c r="D8235" t="s">
        <v>107</v>
      </c>
      <c r="E8235" t="s">
        <v>148</v>
      </c>
      <c r="F8235" t="s">
        <v>23356</v>
      </c>
      <c r="G8235" t="s">
        <v>181</v>
      </c>
      <c r="H8235" t="s">
        <v>151</v>
      </c>
      <c r="I8235" t="s">
        <v>136</v>
      </c>
      <c r="J8235" t="s">
        <v>3</v>
      </c>
      <c r="K8235" t="s">
        <v>138</v>
      </c>
      <c r="L8235" t="s">
        <v>23357</v>
      </c>
      <c r="M8235" t="s">
        <v>23358</v>
      </c>
      <c r="N8235">
        <v>1.974722222</v>
      </c>
      <c r="O8235">
        <v>0</v>
      </c>
      <c r="P8235">
        <v>4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2.7380146441566104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2.7380146441566104</v>
      </c>
    </row>
    <row r="8236" spans="1:31" x14ac:dyDescent="0.25">
      <c r="A8236">
        <v>2361490</v>
      </c>
      <c r="B8236">
        <v>1</v>
      </c>
      <c r="C8236" t="s">
        <v>80</v>
      </c>
      <c r="D8236" t="s">
        <v>103</v>
      </c>
      <c r="E8236" t="s">
        <v>154</v>
      </c>
      <c r="F8236" t="s">
        <v>23359</v>
      </c>
      <c r="G8236" t="s">
        <v>502</v>
      </c>
      <c r="H8236" t="s">
        <v>151</v>
      </c>
      <c r="I8236" t="s">
        <v>136</v>
      </c>
      <c r="J8236" t="s">
        <v>137</v>
      </c>
      <c r="K8236" t="s">
        <v>138</v>
      </c>
      <c r="L8236" t="s">
        <v>23360</v>
      </c>
      <c r="M8236" t="s">
        <v>23361</v>
      </c>
      <c r="N8236">
        <v>0.92527777700000002</v>
      </c>
      <c r="O8236">
        <v>0</v>
      </c>
      <c r="P8236">
        <v>32</v>
      </c>
      <c r="Q8236">
        <v>0</v>
      </c>
      <c r="R8236">
        <v>5</v>
      </c>
      <c r="S8236">
        <v>0</v>
      </c>
      <c r="T8236">
        <v>4</v>
      </c>
      <c r="U8236">
        <v>0</v>
      </c>
      <c r="V8236">
        <v>0</v>
      </c>
      <c r="W8236">
        <v>0</v>
      </c>
      <c r="X8236">
        <v>13.215905853390348</v>
      </c>
      <c r="Y8236">
        <v>0</v>
      </c>
      <c r="Z8236">
        <v>24.800390949903743</v>
      </c>
      <c r="AA8236">
        <v>0</v>
      </c>
      <c r="AB8236">
        <v>2.7374999237236417</v>
      </c>
      <c r="AC8236">
        <v>0</v>
      </c>
      <c r="AD8236">
        <v>0</v>
      </c>
      <c r="AE8236">
        <v>40.753796727017729</v>
      </c>
    </row>
    <row r="8237" spans="1:31" x14ac:dyDescent="0.25">
      <c r="A8237">
        <v>2361492</v>
      </c>
      <c r="B8237">
        <v>1</v>
      </c>
      <c r="C8237" t="s">
        <v>80</v>
      </c>
      <c r="D8237" t="s">
        <v>82</v>
      </c>
      <c r="E8237" t="s">
        <v>132</v>
      </c>
      <c r="F8237" t="s">
        <v>23362</v>
      </c>
      <c r="G8237" t="s">
        <v>168</v>
      </c>
      <c r="H8237" t="s">
        <v>135</v>
      </c>
      <c r="I8237" t="s">
        <v>136</v>
      </c>
      <c r="J8237" t="s">
        <v>137</v>
      </c>
      <c r="K8237" t="s">
        <v>138</v>
      </c>
      <c r="L8237" t="s">
        <v>23363</v>
      </c>
      <c r="M8237" t="s">
        <v>23364</v>
      </c>
      <c r="N8237">
        <v>2.2977777769999999</v>
      </c>
      <c r="O8237">
        <v>0</v>
      </c>
      <c r="P8237">
        <v>55</v>
      </c>
      <c r="Q8237">
        <v>0</v>
      </c>
      <c r="R8237">
        <v>0</v>
      </c>
      <c r="S8237">
        <v>1</v>
      </c>
      <c r="T8237">
        <v>1664</v>
      </c>
      <c r="U8237">
        <v>0</v>
      </c>
      <c r="V8237">
        <v>6</v>
      </c>
      <c r="W8237">
        <v>0</v>
      </c>
      <c r="X8237">
        <v>22.785584147714101</v>
      </c>
      <c r="Y8237">
        <v>0</v>
      </c>
      <c r="Z8237">
        <v>0</v>
      </c>
      <c r="AA8237">
        <v>0</v>
      </c>
      <c r="AB8237">
        <v>2262.8384280845999</v>
      </c>
      <c r="AC8237">
        <v>0</v>
      </c>
      <c r="AD8237">
        <v>477.85614504840044</v>
      </c>
      <c r="AE8237">
        <v>2763.4801572807141</v>
      </c>
    </row>
    <row r="8238" spans="1:31" x14ac:dyDescent="0.25">
      <c r="A8238">
        <v>2361495</v>
      </c>
      <c r="B8238">
        <v>1</v>
      </c>
      <c r="C8238" t="s">
        <v>81</v>
      </c>
      <c r="D8238" t="s">
        <v>128</v>
      </c>
      <c r="E8238" t="s">
        <v>148</v>
      </c>
      <c r="F8238" t="s">
        <v>23365</v>
      </c>
      <c r="G8238" t="s">
        <v>181</v>
      </c>
      <c r="H8238" t="s">
        <v>151</v>
      </c>
      <c r="I8238" t="s">
        <v>136</v>
      </c>
      <c r="J8238" t="s">
        <v>3</v>
      </c>
      <c r="K8238" t="s">
        <v>138</v>
      </c>
      <c r="L8238" t="s">
        <v>23366</v>
      </c>
      <c r="M8238" t="s">
        <v>23367</v>
      </c>
      <c r="N8238">
        <v>1.0961111109999999</v>
      </c>
      <c r="O8238">
        <v>0</v>
      </c>
      <c r="P8238">
        <v>5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0.77836041541457779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0.77836041541457779</v>
      </c>
    </row>
    <row r="8239" spans="1:31" x14ac:dyDescent="0.25">
      <c r="A8239">
        <v>2361496</v>
      </c>
      <c r="B8239">
        <v>1</v>
      </c>
      <c r="C8239" t="s">
        <v>80</v>
      </c>
      <c r="D8239" t="s">
        <v>103</v>
      </c>
      <c r="E8239" t="s">
        <v>132</v>
      </c>
      <c r="F8239" t="s">
        <v>23368</v>
      </c>
      <c r="G8239" t="s">
        <v>134</v>
      </c>
      <c r="H8239" t="s">
        <v>135</v>
      </c>
      <c r="I8239" t="s">
        <v>136</v>
      </c>
      <c r="J8239" t="s">
        <v>137</v>
      </c>
      <c r="K8239" t="s">
        <v>138</v>
      </c>
      <c r="L8239" t="s">
        <v>23369</v>
      </c>
      <c r="M8239" t="s">
        <v>23370</v>
      </c>
      <c r="N8239">
        <v>1.8688888880000001</v>
      </c>
      <c r="O8239">
        <v>0</v>
      </c>
      <c r="P8239">
        <v>0</v>
      </c>
      <c r="Q8239">
        <v>0</v>
      </c>
      <c r="R8239">
        <v>11</v>
      </c>
      <c r="S8239">
        <v>0</v>
      </c>
      <c r="T8239">
        <v>1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46.946890068000585</v>
      </c>
      <c r="AA8239">
        <v>0</v>
      </c>
      <c r="AB8239">
        <v>3.7102451289534941</v>
      </c>
      <c r="AC8239">
        <v>0</v>
      </c>
      <c r="AD8239">
        <v>0</v>
      </c>
      <c r="AE8239">
        <v>50.65713519695408</v>
      </c>
    </row>
    <row r="8240" spans="1:31" x14ac:dyDescent="0.25">
      <c r="A8240">
        <v>2361498</v>
      </c>
      <c r="B8240">
        <v>1</v>
      </c>
      <c r="C8240" t="s">
        <v>81</v>
      </c>
      <c r="D8240" t="s">
        <v>128</v>
      </c>
      <c r="E8240" t="s">
        <v>225</v>
      </c>
      <c r="F8240" t="s">
        <v>8000</v>
      </c>
      <c r="G8240" t="s">
        <v>219</v>
      </c>
      <c r="H8240" t="s">
        <v>151</v>
      </c>
      <c r="I8240" t="s">
        <v>136</v>
      </c>
      <c r="J8240" t="s">
        <v>137</v>
      </c>
      <c r="K8240" t="s">
        <v>138</v>
      </c>
      <c r="L8240" t="s">
        <v>23371</v>
      </c>
      <c r="M8240" t="s">
        <v>23372</v>
      </c>
      <c r="N8240">
        <v>4.01</v>
      </c>
      <c r="O8240">
        <v>0</v>
      </c>
      <c r="P8240">
        <v>18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18.146215676566602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18.146215676566602</v>
      </c>
    </row>
    <row r="8241" spans="1:31" x14ac:dyDescent="0.25">
      <c r="A8241">
        <v>2361499</v>
      </c>
      <c r="B8241">
        <v>1</v>
      </c>
      <c r="C8241" t="s">
        <v>80</v>
      </c>
      <c r="D8241" t="s">
        <v>98</v>
      </c>
      <c r="E8241" t="s">
        <v>225</v>
      </c>
      <c r="F8241" t="s">
        <v>23373</v>
      </c>
      <c r="G8241" t="s">
        <v>219</v>
      </c>
      <c r="H8241" t="s">
        <v>151</v>
      </c>
      <c r="I8241" t="s">
        <v>136</v>
      </c>
      <c r="J8241" t="s">
        <v>137</v>
      </c>
      <c r="K8241" t="s">
        <v>138</v>
      </c>
      <c r="L8241" t="s">
        <v>23374</v>
      </c>
      <c r="M8241" t="s">
        <v>23375</v>
      </c>
      <c r="N8241">
        <v>1.529722222</v>
      </c>
      <c r="O8241">
        <v>0</v>
      </c>
      <c r="P8241">
        <v>16</v>
      </c>
      <c r="Q8241">
        <v>0</v>
      </c>
      <c r="R8241">
        <v>2</v>
      </c>
      <c r="S8241">
        <v>0</v>
      </c>
      <c r="T8241">
        <v>1</v>
      </c>
      <c r="U8241">
        <v>0</v>
      </c>
      <c r="V8241">
        <v>0</v>
      </c>
      <c r="W8241">
        <v>0</v>
      </c>
      <c r="X8241">
        <v>6.3397984235908789</v>
      </c>
      <c r="Y8241">
        <v>0</v>
      </c>
      <c r="Z8241">
        <v>4.5232783701352339</v>
      </c>
      <c r="AA8241">
        <v>0</v>
      </c>
      <c r="AB8241">
        <v>8.2425610670819971</v>
      </c>
      <c r="AC8241">
        <v>0</v>
      </c>
      <c r="AD8241">
        <v>0</v>
      </c>
      <c r="AE8241">
        <v>19.105637860808109</v>
      </c>
    </row>
    <row r="8242" spans="1:31" x14ac:dyDescent="0.25">
      <c r="A8242">
        <v>2361500</v>
      </c>
      <c r="B8242">
        <v>1</v>
      </c>
      <c r="C8242" t="s">
        <v>80</v>
      </c>
      <c r="D8242" t="s">
        <v>93</v>
      </c>
      <c r="E8242" t="s">
        <v>148</v>
      </c>
      <c r="F8242" t="s">
        <v>23376</v>
      </c>
      <c r="G8242" t="s">
        <v>160</v>
      </c>
      <c r="H8242" t="s">
        <v>151</v>
      </c>
      <c r="I8242" t="s">
        <v>136</v>
      </c>
      <c r="J8242" t="s">
        <v>137</v>
      </c>
      <c r="K8242" t="s">
        <v>138</v>
      </c>
      <c r="L8242" t="s">
        <v>23377</v>
      </c>
      <c r="M8242" t="s">
        <v>23378</v>
      </c>
      <c r="N8242">
        <v>1.3191666660000001</v>
      </c>
      <c r="O8242">
        <v>0</v>
      </c>
      <c r="P8242">
        <v>1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0.29862914084882253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0.29862914084882253</v>
      </c>
    </row>
    <row r="8243" spans="1:31" x14ac:dyDescent="0.25">
      <c r="A8243">
        <v>2361501</v>
      </c>
      <c r="B8243">
        <v>1</v>
      </c>
      <c r="C8243" t="s">
        <v>80</v>
      </c>
      <c r="D8243" t="s">
        <v>93</v>
      </c>
      <c r="E8243" t="s">
        <v>148</v>
      </c>
      <c r="F8243" t="s">
        <v>23379</v>
      </c>
      <c r="G8243" t="s">
        <v>160</v>
      </c>
      <c r="H8243" t="s">
        <v>151</v>
      </c>
      <c r="I8243" t="s">
        <v>136</v>
      </c>
      <c r="J8243" t="s">
        <v>137</v>
      </c>
      <c r="K8243" t="s">
        <v>138</v>
      </c>
      <c r="L8243" t="s">
        <v>23380</v>
      </c>
      <c r="M8243" t="s">
        <v>23381</v>
      </c>
      <c r="N8243">
        <v>1.2152777770000001</v>
      </c>
      <c r="O8243">
        <v>0</v>
      </c>
      <c r="P8243">
        <v>1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</row>
    <row r="8244" spans="1:31" x14ac:dyDescent="0.25">
      <c r="A8244">
        <v>2361502</v>
      </c>
      <c r="B8244">
        <v>1</v>
      </c>
      <c r="C8244" t="s">
        <v>80</v>
      </c>
      <c r="D8244" t="s">
        <v>83</v>
      </c>
      <c r="E8244" t="s">
        <v>320</v>
      </c>
      <c r="F8244" t="s">
        <v>23382</v>
      </c>
      <c r="G8244" t="s">
        <v>168</v>
      </c>
      <c r="H8244" t="s">
        <v>135</v>
      </c>
      <c r="I8244" t="s">
        <v>136</v>
      </c>
      <c r="J8244" t="s">
        <v>137</v>
      </c>
      <c r="K8244" t="s">
        <v>138</v>
      </c>
      <c r="L8244" t="s">
        <v>23383</v>
      </c>
      <c r="M8244" t="s">
        <v>23384</v>
      </c>
      <c r="N8244">
        <v>0.13666666599999999</v>
      </c>
      <c r="O8244">
        <v>0</v>
      </c>
      <c r="P8244">
        <v>1743</v>
      </c>
      <c r="Q8244">
        <v>0</v>
      </c>
      <c r="R8244">
        <v>0</v>
      </c>
      <c r="S8244">
        <v>6</v>
      </c>
      <c r="T8244">
        <v>325</v>
      </c>
      <c r="U8244">
        <v>6</v>
      </c>
      <c r="V8244">
        <v>15</v>
      </c>
      <c r="W8244">
        <v>0</v>
      </c>
      <c r="X8244">
        <v>64.639544289616822</v>
      </c>
      <c r="Y8244">
        <v>0</v>
      </c>
      <c r="Z8244">
        <v>0</v>
      </c>
      <c r="AA8244">
        <v>29.937394600587076</v>
      </c>
      <c r="AB8244">
        <v>74.843225152913021</v>
      </c>
      <c r="AC8244">
        <v>249.72831850245169</v>
      </c>
      <c r="AD8244">
        <v>42.553739385786152</v>
      </c>
      <c r="AE8244">
        <v>461.70222193135481</v>
      </c>
    </row>
    <row r="8245" spans="1:31" x14ac:dyDescent="0.25">
      <c r="A8245">
        <v>2361503</v>
      </c>
      <c r="B8245">
        <v>1</v>
      </c>
      <c r="C8245" t="s">
        <v>80</v>
      </c>
      <c r="D8245" t="s">
        <v>111</v>
      </c>
      <c r="E8245" t="s">
        <v>225</v>
      </c>
      <c r="F8245" t="s">
        <v>23385</v>
      </c>
      <c r="G8245" t="s">
        <v>244</v>
      </c>
      <c r="H8245" t="s">
        <v>151</v>
      </c>
      <c r="I8245" t="s">
        <v>136</v>
      </c>
      <c r="J8245" t="s">
        <v>137</v>
      </c>
      <c r="K8245" t="s">
        <v>245</v>
      </c>
      <c r="L8245" t="s">
        <v>23386</v>
      </c>
      <c r="M8245" t="s">
        <v>23387</v>
      </c>
      <c r="N8245">
        <v>0.81666666600000004</v>
      </c>
      <c r="O8245">
        <v>0</v>
      </c>
      <c r="P8245">
        <v>89</v>
      </c>
      <c r="Q8245">
        <v>0</v>
      </c>
      <c r="R8245">
        <v>0</v>
      </c>
      <c r="S8245">
        <v>0</v>
      </c>
      <c r="T8245">
        <v>1</v>
      </c>
      <c r="U8245">
        <v>0</v>
      </c>
      <c r="V8245">
        <v>0</v>
      </c>
      <c r="W8245">
        <v>0</v>
      </c>
      <c r="X8245">
        <v>20.579455749731721</v>
      </c>
      <c r="Y8245">
        <v>0</v>
      </c>
      <c r="Z8245">
        <v>0</v>
      </c>
      <c r="AA8245">
        <v>0</v>
      </c>
      <c r="AB8245">
        <v>1.9586311804885002</v>
      </c>
      <c r="AC8245">
        <v>0</v>
      </c>
      <c r="AD8245">
        <v>0</v>
      </c>
      <c r="AE8245">
        <v>22.538086930220221</v>
      </c>
    </row>
    <row r="8246" spans="1:31" x14ac:dyDescent="0.25">
      <c r="A8246">
        <v>2361505</v>
      </c>
      <c r="B8246">
        <v>1</v>
      </c>
      <c r="C8246" t="s">
        <v>80</v>
      </c>
      <c r="D8246" t="s">
        <v>100</v>
      </c>
      <c r="E8246" t="s">
        <v>148</v>
      </c>
      <c r="F8246" t="s">
        <v>23388</v>
      </c>
      <c r="G8246" t="s">
        <v>160</v>
      </c>
      <c r="H8246" t="s">
        <v>151</v>
      </c>
      <c r="I8246" t="s">
        <v>136</v>
      </c>
      <c r="J8246" t="s">
        <v>137</v>
      </c>
      <c r="K8246" t="s">
        <v>138</v>
      </c>
      <c r="L8246" t="s">
        <v>23389</v>
      </c>
      <c r="M8246" t="s">
        <v>23390</v>
      </c>
      <c r="N8246">
        <v>1.4044444439999999</v>
      </c>
      <c r="O8246">
        <v>0</v>
      </c>
      <c r="P8246">
        <v>5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1.2941231699878977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1.2941231699878977</v>
      </c>
    </row>
    <row r="8247" spans="1:31" x14ac:dyDescent="0.25">
      <c r="A8247">
        <v>2361506</v>
      </c>
      <c r="B8247">
        <v>1</v>
      </c>
      <c r="C8247" t="s">
        <v>80</v>
      </c>
      <c r="D8247" t="s">
        <v>93</v>
      </c>
      <c r="E8247" t="s">
        <v>225</v>
      </c>
      <c r="F8247" t="s">
        <v>23391</v>
      </c>
      <c r="G8247" t="s">
        <v>177</v>
      </c>
      <c r="H8247" t="s">
        <v>151</v>
      </c>
      <c r="I8247" t="s">
        <v>136</v>
      </c>
      <c r="J8247" t="s">
        <v>137</v>
      </c>
      <c r="K8247" t="s">
        <v>138</v>
      </c>
      <c r="L8247" t="s">
        <v>23392</v>
      </c>
      <c r="M8247" t="s">
        <v>23393</v>
      </c>
      <c r="N8247">
        <v>9.7944444439999998</v>
      </c>
      <c r="O8247">
        <v>0</v>
      </c>
      <c r="P8247">
        <v>0</v>
      </c>
      <c r="Q8247">
        <v>0</v>
      </c>
      <c r="R8247">
        <v>3</v>
      </c>
      <c r="S8247">
        <v>0</v>
      </c>
      <c r="T8247">
        <v>3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47.343141327859399</v>
      </c>
      <c r="AA8247">
        <v>0</v>
      </c>
      <c r="AB8247">
        <v>88.48895774028918</v>
      </c>
      <c r="AC8247">
        <v>0</v>
      </c>
      <c r="AD8247">
        <v>0</v>
      </c>
      <c r="AE8247">
        <v>135.83209906814858</v>
      </c>
    </row>
    <row r="8248" spans="1:31" x14ac:dyDescent="0.25">
      <c r="A8248">
        <v>2361510</v>
      </c>
      <c r="B8248">
        <v>1</v>
      </c>
      <c r="C8248" t="s">
        <v>80</v>
      </c>
      <c r="D8248" t="s">
        <v>103</v>
      </c>
      <c r="E8248" t="s">
        <v>171</v>
      </c>
      <c r="F8248" t="s">
        <v>23394</v>
      </c>
      <c r="G8248" t="s">
        <v>168</v>
      </c>
      <c r="H8248" t="s">
        <v>135</v>
      </c>
      <c r="I8248" t="s">
        <v>136</v>
      </c>
      <c r="J8248" t="s">
        <v>137</v>
      </c>
      <c r="K8248" t="s">
        <v>138</v>
      </c>
      <c r="L8248" t="s">
        <v>23395</v>
      </c>
      <c r="M8248" t="s">
        <v>23396</v>
      </c>
      <c r="N8248">
        <v>0.169444444</v>
      </c>
      <c r="O8248">
        <v>14</v>
      </c>
      <c r="P8248">
        <v>331</v>
      </c>
      <c r="Q8248">
        <v>19</v>
      </c>
      <c r="R8248">
        <v>45</v>
      </c>
      <c r="S8248">
        <v>10</v>
      </c>
      <c r="T8248">
        <v>56</v>
      </c>
      <c r="U8248">
        <v>0</v>
      </c>
      <c r="V8248">
        <v>0</v>
      </c>
      <c r="W8248">
        <v>2.4484773231385319</v>
      </c>
      <c r="X8248">
        <v>16.92162748814404</v>
      </c>
      <c r="Y8248">
        <v>25.584331524496893</v>
      </c>
      <c r="Z8248">
        <v>3.2023490754623043</v>
      </c>
      <c r="AA8248">
        <v>8.6206034225741632</v>
      </c>
      <c r="AB8248">
        <v>5.9904565681294768</v>
      </c>
      <c r="AC8248">
        <v>0</v>
      </c>
      <c r="AD8248">
        <v>0</v>
      </c>
      <c r="AE8248">
        <v>62.767845401945401</v>
      </c>
    </row>
    <row r="8249" spans="1:31" x14ac:dyDescent="0.25">
      <c r="A8249">
        <v>2361513</v>
      </c>
      <c r="B8249">
        <v>1</v>
      </c>
      <c r="C8249" t="s">
        <v>80</v>
      </c>
      <c r="D8249" t="s">
        <v>105</v>
      </c>
      <c r="E8249" t="s">
        <v>225</v>
      </c>
      <c r="F8249" t="s">
        <v>5221</v>
      </c>
      <c r="G8249" t="s">
        <v>219</v>
      </c>
      <c r="H8249" t="s">
        <v>151</v>
      </c>
      <c r="I8249" t="s">
        <v>136</v>
      </c>
      <c r="J8249" t="s">
        <v>137</v>
      </c>
      <c r="K8249" t="s">
        <v>138</v>
      </c>
      <c r="L8249" t="s">
        <v>23397</v>
      </c>
      <c r="M8249" t="s">
        <v>23398</v>
      </c>
      <c r="N8249">
        <v>1.290277777</v>
      </c>
      <c r="O8249">
        <v>0</v>
      </c>
      <c r="P8249">
        <v>14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2.8091166511420393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2.8091166511420393</v>
      </c>
    </row>
    <row r="8250" spans="1:31" x14ac:dyDescent="0.25">
      <c r="A8250">
        <v>2361515</v>
      </c>
      <c r="B8250">
        <v>1</v>
      </c>
      <c r="C8250" t="s">
        <v>80</v>
      </c>
      <c r="D8250" t="s">
        <v>88</v>
      </c>
      <c r="E8250" t="s">
        <v>132</v>
      </c>
      <c r="F8250" t="s">
        <v>23399</v>
      </c>
      <c r="G8250" t="s">
        <v>816</v>
      </c>
      <c r="H8250" t="s">
        <v>135</v>
      </c>
      <c r="I8250" t="s">
        <v>136</v>
      </c>
      <c r="J8250" t="s">
        <v>137</v>
      </c>
      <c r="K8250" t="s">
        <v>138</v>
      </c>
      <c r="L8250" t="s">
        <v>23400</v>
      </c>
      <c r="M8250" t="s">
        <v>23401</v>
      </c>
      <c r="N8250">
        <v>5.4472222219999997</v>
      </c>
      <c r="O8250">
        <v>0</v>
      </c>
      <c r="P8250">
        <v>0</v>
      </c>
      <c r="Q8250">
        <v>0</v>
      </c>
      <c r="R8250">
        <v>0</v>
      </c>
      <c r="S8250">
        <v>1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10.831379825665</v>
      </c>
      <c r="AB8250">
        <v>0</v>
      </c>
      <c r="AC8250">
        <v>0</v>
      </c>
      <c r="AD8250">
        <v>0</v>
      </c>
      <c r="AE8250">
        <v>10.831379825665</v>
      </c>
    </row>
    <row r="8251" spans="1:31" x14ac:dyDescent="0.25">
      <c r="A8251">
        <v>2361518</v>
      </c>
      <c r="B8251">
        <v>1</v>
      </c>
      <c r="C8251" t="s">
        <v>80</v>
      </c>
      <c r="D8251" t="s">
        <v>107</v>
      </c>
      <c r="E8251" t="s">
        <v>148</v>
      </c>
      <c r="F8251" t="s">
        <v>23402</v>
      </c>
      <c r="G8251" t="s">
        <v>160</v>
      </c>
      <c r="H8251" t="s">
        <v>151</v>
      </c>
      <c r="I8251" t="s">
        <v>136</v>
      </c>
      <c r="J8251" t="s">
        <v>137</v>
      </c>
      <c r="K8251" t="s">
        <v>138</v>
      </c>
      <c r="L8251" t="s">
        <v>23403</v>
      </c>
      <c r="M8251" t="s">
        <v>23404</v>
      </c>
      <c r="N8251">
        <v>3.971666666</v>
      </c>
      <c r="O8251">
        <v>0</v>
      </c>
      <c r="P8251">
        <v>1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1.1968770514309777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1.1968770514309777</v>
      </c>
    </row>
    <row r="8252" spans="1:31" x14ac:dyDescent="0.25">
      <c r="A8252">
        <v>2361520</v>
      </c>
      <c r="B8252">
        <v>1</v>
      </c>
      <c r="C8252" t="s">
        <v>81</v>
      </c>
      <c r="D8252" t="s">
        <v>128</v>
      </c>
      <c r="E8252" t="s">
        <v>148</v>
      </c>
      <c r="F8252" t="s">
        <v>16093</v>
      </c>
      <c r="G8252" t="s">
        <v>150</v>
      </c>
      <c r="H8252" t="s">
        <v>151</v>
      </c>
      <c r="I8252" t="s">
        <v>136</v>
      </c>
      <c r="J8252" t="s">
        <v>137</v>
      </c>
      <c r="K8252" t="s">
        <v>138</v>
      </c>
      <c r="L8252" t="s">
        <v>23405</v>
      </c>
      <c r="M8252" t="s">
        <v>23406</v>
      </c>
      <c r="N8252">
        <v>2.8219444440000001</v>
      </c>
      <c r="O8252">
        <v>0</v>
      </c>
      <c r="P8252">
        <v>9</v>
      </c>
      <c r="Q8252">
        <v>0</v>
      </c>
      <c r="R8252">
        <v>0</v>
      </c>
      <c r="S8252">
        <v>0</v>
      </c>
      <c r="T8252">
        <v>2</v>
      </c>
      <c r="U8252">
        <v>0</v>
      </c>
      <c r="V8252">
        <v>0</v>
      </c>
      <c r="W8252">
        <v>0</v>
      </c>
      <c r="X8252">
        <v>5.218112493626438</v>
      </c>
      <c r="Y8252">
        <v>0</v>
      </c>
      <c r="Z8252">
        <v>0</v>
      </c>
      <c r="AA8252">
        <v>0</v>
      </c>
      <c r="AB8252">
        <v>9.4441804457809013</v>
      </c>
      <c r="AC8252">
        <v>0</v>
      </c>
      <c r="AD8252">
        <v>0</v>
      </c>
      <c r="AE8252">
        <v>14.66229293940734</v>
      </c>
    </row>
    <row r="8253" spans="1:31" x14ac:dyDescent="0.25">
      <c r="A8253">
        <v>2361522</v>
      </c>
      <c r="B8253">
        <v>1</v>
      </c>
      <c r="C8253" t="s">
        <v>80</v>
      </c>
      <c r="D8253" t="s">
        <v>105</v>
      </c>
      <c r="E8253" t="s">
        <v>225</v>
      </c>
      <c r="F8253" t="s">
        <v>23407</v>
      </c>
      <c r="G8253" t="s">
        <v>219</v>
      </c>
      <c r="H8253" t="s">
        <v>151</v>
      </c>
      <c r="I8253" t="s">
        <v>136</v>
      </c>
      <c r="J8253" t="s">
        <v>137</v>
      </c>
      <c r="K8253" t="s">
        <v>138</v>
      </c>
      <c r="L8253" t="s">
        <v>23408</v>
      </c>
      <c r="M8253" t="s">
        <v>23409</v>
      </c>
      <c r="N8253">
        <v>1.7825</v>
      </c>
      <c r="O8253">
        <v>0</v>
      </c>
      <c r="P8253">
        <v>1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2.0177731825E-2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2.0177731825E-2</v>
      </c>
    </row>
    <row r="8254" spans="1:31" x14ac:dyDescent="0.25">
      <c r="A8254">
        <v>2361523</v>
      </c>
      <c r="B8254">
        <v>1</v>
      </c>
      <c r="C8254" t="s">
        <v>81</v>
      </c>
      <c r="D8254" t="s">
        <v>122</v>
      </c>
      <c r="E8254" t="s">
        <v>148</v>
      </c>
      <c r="F8254" t="s">
        <v>23410</v>
      </c>
      <c r="G8254" t="s">
        <v>150</v>
      </c>
      <c r="H8254" t="s">
        <v>151</v>
      </c>
      <c r="I8254" t="s">
        <v>136</v>
      </c>
      <c r="J8254" t="s">
        <v>137</v>
      </c>
      <c r="K8254" t="s">
        <v>138</v>
      </c>
      <c r="L8254" t="s">
        <v>23411</v>
      </c>
      <c r="M8254" t="s">
        <v>23412</v>
      </c>
      <c r="N8254">
        <v>0.70694444400000001</v>
      </c>
      <c r="O8254">
        <v>0</v>
      </c>
      <c r="P8254">
        <v>9</v>
      </c>
      <c r="Q8254">
        <v>0</v>
      </c>
      <c r="R8254">
        <v>0</v>
      </c>
      <c r="S8254">
        <v>0</v>
      </c>
      <c r="T8254">
        <v>5</v>
      </c>
      <c r="U8254">
        <v>0</v>
      </c>
      <c r="V8254">
        <v>0</v>
      </c>
      <c r="W8254">
        <v>0</v>
      </c>
      <c r="X8254">
        <v>1.3008415316324755</v>
      </c>
      <c r="Y8254">
        <v>0</v>
      </c>
      <c r="Z8254">
        <v>0</v>
      </c>
      <c r="AA8254">
        <v>0</v>
      </c>
      <c r="AB8254">
        <v>4.6338516196562631</v>
      </c>
      <c r="AC8254">
        <v>0</v>
      </c>
      <c r="AD8254">
        <v>0</v>
      </c>
      <c r="AE8254">
        <v>5.9346931512887391</v>
      </c>
    </row>
    <row r="8255" spans="1:31" x14ac:dyDescent="0.25">
      <c r="A8255">
        <v>2361524</v>
      </c>
      <c r="B8255">
        <v>1</v>
      </c>
      <c r="C8255" t="s">
        <v>80</v>
      </c>
      <c r="D8255" t="s">
        <v>96</v>
      </c>
      <c r="E8255" t="s">
        <v>175</v>
      </c>
      <c r="F8255" t="s">
        <v>23413</v>
      </c>
      <c r="G8255" t="s">
        <v>284</v>
      </c>
      <c r="H8255" t="s">
        <v>151</v>
      </c>
      <c r="I8255" t="s">
        <v>136</v>
      </c>
      <c r="J8255" t="s">
        <v>137</v>
      </c>
      <c r="K8255" t="s">
        <v>138</v>
      </c>
      <c r="L8255" t="s">
        <v>23414</v>
      </c>
      <c r="M8255" t="s">
        <v>23415</v>
      </c>
      <c r="N8255">
        <v>3.3602777769999999</v>
      </c>
      <c r="O8255">
        <v>0</v>
      </c>
      <c r="P8255">
        <v>1</v>
      </c>
      <c r="Q8255">
        <v>0</v>
      </c>
      <c r="R8255">
        <v>0</v>
      </c>
      <c r="S8255">
        <v>0</v>
      </c>
      <c r="T8255">
        <v>12</v>
      </c>
      <c r="U8255">
        <v>0</v>
      </c>
      <c r="V8255">
        <v>0</v>
      </c>
      <c r="W8255">
        <v>0</v>
      </c>
      <c r="X8255">
        <v>1.0538695358422316</v>
      </c>
      <c r="Y8255">
        <v>0</v>
      </c>
      <c r="Z8255">
        <v>0</v>
      </c>
      <c r="AA8255">
        <v>0</v>
      </c>
      <c r="AB8255">
        <v>43.783149609599029</v>
      </c>
      <c r="AC8255">
        <v>0</v>
      </c>
      <c r="AD8255">
        <v>0</v>
      </c>
      <c r="AE8255">
        <v>44.837019145441261</v>
      </c>
    </row>
    <row r="8256" spans="1:31" x14ac:dyDescent="0.25">
      <c r="A8256">
        <v>2361525</v>
      </c>
      <c r="B8256">
        <v>1</v>
      </c>
      <c r="C8256" t="s">
        <v>81</v>
      </c>
      <c r="D8256" t="s">
        <v>128</v>
      </c>
      <c r="E8256" t="s">
        <v>148</v>
      </c>
      <c r="F8256" t="s">
        <v>23416</v>
      </c>
      <c r="G8256" t="s">
        <v>181</v>
      </c>
      <c r="H8256" t="s">
        <v>151</v>
      </c>
      <c r="I8256" t="s">
        <v>136</v>
      </c>
      <c r="J8256" t="s">
        <v>137</v>
      </c>
      <c r="K8256" t="s">
        <v>138</v>
      </c>
      <c r="L8256" t="s">
        <v>23417</v>
      </c>
      <c r="M8256" t="s">
        <v>23418</v>
      </c>
      <c r="N8256">
        <v>2.2063888880000002</v>
      </c>
      <c r="O8256">
        <v>0</v>
      </c>
      <c r="P8256">
        <v>4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1.5194747947466303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1.5194747947466303</v>
      </c>
    </row>
    <row r="8257" spans="1:31" x14ac:dyDescent="0.25">
      <c r="A8257">
        <v>2361526</v>
      </c>
      <c r="B8257">
        <v>1</v>
      </c>
      <c r="C8257" t="s">
        <v>80</v>
      </c>
      <c r="D8257" t="s">
        <v>103</v>
      </c>
      <c r="E8257" t="s">
        <v>166</v>
      </c>
      <c r="F8257" t="s">
        <v>3229</v>
      </c>
      <c r="G8257" t="s">
        <v>328</v>
      </c>
      <c r="H8257" t="s">
        <v>135</v>
      </c>
      <c r="I8257" t="s">
        <v>136</v>
      </c>
      <c r="J8257" t="s">
        <v>137</v>
      </c>
      <c r="K8257" t="s">
        <v>138</v>
      </c>
      <c r="L8257" t="s">
        <v>23419</v>
      </c>
      <c r="M8257" t="s">
        <v>23420</v>
      </c>
      <c r="N8257">
        <v>0.2475</v>
      </c>
      <c r="O8257">
        <v>1</v>
      </c>
      <c r="P8257">
        <v>288</v>
      </c>
      <c r="Q8257">
        <v>18</v>
      </c>
      <c r="R8257">
        <v>96</v>
      </c>
      <c r="S8257">
        <v>11</v>
      </c>
      <c r="T8257">
        <v>49</v>
      </c>
      <c r="U8257">
        <v>3</v>
      </c>
      <c r="V8257">
        <v>0</v>
      </c>
      <c r="W8257">
        <v>0.9415386393506775</v>
      </c>
      <c r="X8257">
        <v>22.787802010034323</v>
      </c>
      <c r="Y8257">
        <v>102.26361248579668</v>
      </c>
      <c r="Z8257">
        <v>108.53123644955869</v>
      </c>
      <c r="AA8257">
        <v>148.41332326281034</v>
      </c>
      <c r="AB8257">
        <v>26.229845463621025</v>
      </c>
      <c r="AC8257">
        <v>8.3521409987342246</v>
      </c>
      <c r="AD8257">
        <v>0</v>
      </c>
      <c r="AE8257">
        <v>417.51949930990594</v>
      </c>
    </row>
    <row r="8258" spans="1:31" x14ac:dyDescent="0.25">
      <c r="A8258">
        <v>2361529</v>
      </c>
      <c r="B8258">
        <v>1</v>
      </c>
      <c r="C8258" t="s">
        <v>80</v>
      </c>
      <c r="D8258" t="s">
        <v>96</v>
      </c>
      <c r="E8258" t="s">
        <v>148</v>
      </c>
      <c r="F8258" t="s">
        <v>23421</v>
      </c>
      <c r="G8258" t="s">
        <v>160</v>
      </c>
      <c r="H8258" t="s">
        <v>151</v>
      </c>
      <c r="I8258" t="s">
        <v>136</v>
      </c>
      <c r="J8258" t="s">
        <v>137</v>
      </c>
      <c r="K8258" t="s">
        <v>138</v>
      </c>
      <c r="L8258" t="s">
        <v>23422</v>
      </c>
      <c r="M8258" t="s">
        <v>23423</v>
      </c>
      <c r="N8258">
        <v>3.020277777</v>
      </c>
      <c r="O8258">
        <v>0</v>
      </c>
      <c r="P8258">
        <v>7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6.7357341074822195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6.7357341074822195</v>
      </c>
    </row>
    <row r="8259" spans="1:31" x14ac:dyDescent="0.25">
      <c r="A8259">
        <v>2361531</v>
      </c>
      <c r="B8259">
        <v>1</v>
      </c>
      <c r="C8259" t="s">
        <v>81</v>
      </c>
      <c r="D8259" t="s">
        <v>113</v>
      </c>
      <c r="E8259" t="s">
        <v>154</v>
      </c>
      <c r="F8259" t="s">
        <v>23424</v>
      </c>
      <c r="G8259" t="s">
        <v>299</v>
      </c>
      <c r="H8259" t="s">
        <v>151</v>
      </c>
      <c r="I8259" t="s">
        <v>136</v>
      </c>
      <c r="J8259" t="s">
        <v>137</v>
      </c>
      <c r="K8259" t="s">
        <v>138</v>
      </c>
      <c r="L8259" t="s">
        <v>23425</v>
      </c>
      <c r="M8259" t="s">
        <v>23426</v>
      </c>
      <c r="N8259">
        <v>1.9355555550000001</v>
      </c>
      <c r="O8259">
        <v>0</v>
      </c>
      <c r="P8259">
        <v>4</v>
      </c>
      <c r="Q8259">
        <v>0</v>
      </c>
      <c r="R8259">
        <v>3</v>
      </c>
      <c r="S8259">
        <v>0</v>
      </c>
      <c r="T8259">
        <v>1</v>
      </c>
      <c r="U8259">
        <v>0</v>
      </c>
      <c r="V8259">
        <v>0</v>
      </c>
      <c r="W8259">
        <v>0</v>
      </c>
      <c r="X8259">
        <v>1.5053857751697126</v>
      </c>
      <c r="Y8259">
        <v>0</v>
      </c>
      <c r="Z8259">
        <v>8.4002128908084686</v>
      </c>
      <c r="AA8259">
        <v>0</v>
      </c>
      <c r="AB8259">
        <v>2.6053556239377089</v>
      </c>
      <c r="AC8259">
        <v>0</v>
      </c>
      <c r="AD8259">
        <v>0</v>
      </c>
      <c r="AE8259">
        <v>12.51095428991589</v>
      </c>
    </row>
    <row r="8260" spans="1:31" x14ac:dyDescent="0.25">
      <c r="A8260">
        <v>2361532</v>
      </c>
      <c r="B8260">
        <v>1</v>
      </c>
      <c r="C8260" t="s">
        <v>80</v>
      </c>
      <c r="D8260" t="s">
        <v>82</v>
      </c>
      <c r="E8260" t="s">
        <v>225</v>
      </c>
      <c r="F8260" t="s">
        <v>23427</v>
      </c>
      <c r="G8260" t="s">
        <v>227</v>
      </c>
      <c r="H8260" t="s">
        <v>151</v>
      </c>
      <c r="I8260" t="s">
        <v>136</v>
      </c>
      <c r="J8260" t="s">
        <v>137</v>
      </c>
      <c r="K8260" t="s">
        <v>138</v>
      </c>
      <c r="L8260" t="s">
        <v>23428</v>
      </c>
      <c r="M8260" t="s">
        <v>23429</v>
      </c>
      <c r="N8260">
        <v>0.85638888800000001</v>
      </c>
      <c r="O8260">
        <v>0</v>
      </c>
      <c r="P8260">
        <v>75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15.346230709851035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15.346230709851035</v>
      </c>
    </row>
    <row r="8261" spans="1:31" x14ac:dyDescent="0.25">
      <c r="A8261">
        <v>2361533</v>
      </c>
      <c r="B8261">
        <v>1</v>
      </c>
      <c r="C8261" t="s">
        <v>80</v>
      </c>
      <c r="D8261" t="s">
        <v>92</v>
      </c>
      <c r="E8261" t="s">
        <v>148</v>
      </c>
      <c r="F8261" t="s">
        <v>23430</v>
      </c>
      <c r="G8261" t="s">
        <v>160</v>
      </c>
      <c r="H8261" t="s">
        <v>151</v>
      </c>
      <c r="I8261" t="s">
        <v>136</v>
      </c>
      <c r="J8261" t="s">
        <v>137</v>
      </c>
      <c r="K8261" t="s">
        <v>138</v>
      </c>
      <c r="L8261" t="s">
        <v>23431</v>
      </c>
      <c r="M8261" t="s">
        <v>23432</v>
      </c>
      <c r="N8261">
        <v>1.6927777770000001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1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65.879297982159585</v>
      </c>
      <c r="AC8261">
        <v>0</v>
      </c>
      <c r="AD8261">
        <v>0</v>
      </c>
      <c r="AE8261">
        <v>65.879297982159585</v>
      </c>
    </row>
    <row r="8262" spans="1:31" x14ac:dyDescent="0.25">
      <c r="A8262">
        <v>2361535</v>
      </c>
      <c r="B8262">
        <v>1</v>
      </c>
      <c r="C8262" t="s">
        <v>81</v>
      </c>
      <c r="D8262" t="s">
        <v>128</v>
      </c>
      <c r="E8262" t="s">
        <v>132</v>
      </c>
      <c r="F8262" t="s">
        <v>23433</v>
      </c>
      <c r="G8262" t="s">
        <v>142</v>
      </c>
      <c r="H8262" t="s">
        <v>135</v>
      </c>
      <c r="I8262" t="s">
        <v>136</v>
      </c>
      <c r="J8262" t="s">
        <v>137</v>
      </c>
      <c r="K8262" t="s">
        <v>138</v>
      </c>
      <c r="L8262" t="s">
        <v>23434</v>
      </c>
      <c r="M8262" t="s">
        <v>23435</v>
      </c>
      <c r="N8262">
        <v>1.0552777769999999</v>
      </c>
      <c r="O8262">
        <v>0</v>
      </c>
      <c r="P8262">
        <v>0</v>
      </c>
      <c r="Q8262">
        <v>8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14.021438623900824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14.021438623900824</v>
      </c>
    </row>
    <row r="8263" spans="1:31" x14ac:dyDescent="0.25">
      <c r="A8263">
        <v>2361544</v>
      </c>
      <c r="B8263">
        <v>1</v>
      </c>
      <c r="C8263" t="s">
        <v>80</v>
      </c>
      <c r="D8263" t="s">
        <v>82</v>
      </c>
      <c r="E8263" t="s">
        <v>148</v>
      </c>
      <c r="F8263" t="s">
        <v>23436</v>
      </c>
      <c r="G8263" t="s">
        <v>160</v>
      </c>
      <c r="H8263" t="s">
        <v>151</v>
      </c>
      <c r="I8263" t="s">
        <v>136</v>
      </c>
      <c r="J8263" t="s">
        <v>137</v>
      </c>
      <c r="K8263" t="s">
        <v>138</v>
      </c>
      <c r="L8263" t="s">
        <v>23437</v>
      </c>
      <c r="M8263" t="s">
        <v>23438</v>
      </c>
      <c r="N8263">
        <v>1.630833333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2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0.34140397950095502</v>
      </c>
      <c r="AC8263">
        <v>0</v>
      </c>
      <c r="AD8263">
        <v>0</v>
      </c>
      <c r="AE8263">
        <v>0.34140397950095502</v>
      </c>
    </row>
    <row r="8264" spans="1:31" x14ac:dyDescent="0.25">
      <c r="A8264">
        <v>2361547</v>
      </c>
      <c r="B8264">
        <v>1</v>
      </c>
      <c r="C8264" t="s">
        <v>80</v>
      </c>
      <c r="D8264" t="s">
        <v>103</v>
      </c>
      <c r="E8264" t="s">
        <v>148</v>
      </c>
      <c r="F8264" t="s">
        <v>23439</v>
      </c>
      <c r="G8264" t="s">
        <v>181</v>
      </c>
      <c r="H8264" t="s">
        <v>151</v>
      </c>
      <c r="I8264" t="s">
        <v>136</v>
      </c>
      <c r="J8264" t="s">
        <v>3</v>
      </c>
      <c r="K8264" t="s">
        <v>138</v>
      </c>
      <c r="L8264" t="s">
        <v>23440</v>
      </c>
      <c r="M8264" t="s">
        <v>23441</v>
      </c>
      <c r="N8264">
        <v>4.784166666</v>
      </c>
      <c r="O8264">
        <v>0</v>
      </c>
      <c r="P8264">
        <v>1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4.5593465231755355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4.5593465231755355</v>
      </c>
    </row>
    <row r="8265" spans="1:31" x14ac:dyDescent="0.25">
      <c r="A8265">
        <v>2361549</v>
      </c>
      <c r="B8265">
        <v>1</v>
      </c>
      <c r="C8265" t="s">
        <v>80</v>
      </c>
      <c r="D8265" t="s">
        <v>82</v>
      </c>
      <c r="E8265" t="s">
        <v>148</v>
      </c>
      <c r="F8265" t="s">
        <v>23442</v>
      </c>
      <c r="G8265" t="s">
        <v>240</v>
      </c>
      <c r="H8265" t="s">
        <v>151</v>
      </c>
      <c r="I8265" t="s">
        <v>136</v>
      </c>
      <c r="J8265" t="s">
        <v>137</v>
      </c>
      <c r="K8265" t="s">
        <v>138</v>
      </c>
      <c r="L8265" t="s">
        <v>23443</v>
      </c>
      <c r="M8265" t="s">
        <v>23444</v>
      </c>
      <c r="N8265">
        <v>3.6372222220000001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4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10.745077371202809</v>
      </c>
      <c r="AC8265">
        <v>0</v>
      </c>
      <c r="AD8265">
        <v>0</v>
      </c>
      <c r="AE8265">
        <v>10.745077371202809</v>
      </c>
    </row>
    <row r="8266" spans="1:31" x14ac:dyDescent="0.25">
      <c r="A8266">
        <v>2361550</v>
      </c>
      <c r="B8266">
        <v>1</v>
      </c>
      <c r="C8266" t="s">
        <v>80</v>
      </c>
      <c r="D8266" t="s">
        <v>105</v>
      </c>
      <c r="E8266" t="s">
        <v>148</v>
      </c>
      <c r="F8266" t="s">
        <v>23445</v>
      </c>
      <c r="G8266" t="s">
        <v>181</v>
      </c>
      <c r="H8266" t="s">
        <v>151</v>
      </c>
      <c r="I8266" t="s">
        <v>136</v>
      </c>
      <c r="J8266" t="s">
        <v>3</v>
      </c>
      <c r="K8266" t="s">
        <v>138</v>
      </c>
      <c r="L8266" t="s">
        <v>23446</v>
      </c>
      <c r="M8266" t="s">
        <v>23447</v>
      </c>
      <c r="N8266">
        <v>2.36</v>
      </c>
      <c r="O8266">
        <v>0</v>
      </c>
      <c r="P8266">
        <v>4</v>
      </c>
      <c r="Q8266">
        <v>0</v>
      </c>
      <c r="R8266">
        <v>0</v>
      </c>
      <c r="S8266">
        <v>0</v>
      </c>
      <c r="T8266">
        <v>1</v>
      </c>
      <c r="U8266">
        <v>0</v>
      </c>
      <c r="V8266">
        <v>0</v>
      </c>
      <c r="W8266">
        <v>0</v>
      </c>
      <c r="X8266">
        <v>2.5474706556884095</v>
      </c>
      <c r="Y8266">
        <v>0</v>
      </c>
      <c r="Z8266">
        <v>0</v>
      </c>
      <c r="AA8266">
        <v>0</v>
      </c>
      <c r="AB8266">
        <v>2.0496152607464002</v>
      </c>
      <c r="AC8266">
        <v>0</v>
      </c>
      <c r="AD8266">
        <v>0</v>
      </c>
      <c r="AE8266">
        <v>4.5970859164348097</v>
      </c>
    </row>
    <row r="8267" spans="1:31" x14ac:dyDescent="0.25">
      <c r="A8267">
        <v>2361553</v>
      </c>
      <c r="B8267">
        <v>1</v>
      </c>
      <c r="C8267" t="s">
        <v>80</v>
      </c>
      <c r="D8267" t="s">
        <v>83</v>
      </c>
      <c r="E8267" t="s">
        <v>132</v>
      </c>
      <c r="F8267" t="s">
        <v>23322</v>
      </c>
      <c r="G8267" t="s">
        <v>168</v>
      </c>
      <c r="H8267" t="s">
        <v>135</v>
      </c>
      <c r="I8267" t="s">
        <v>136</v>
      </c>
      <c r="J8267" t="s">
        <v>137</v>
      </c>
      <c r="K8267" t="s">
        <v>138</v>
      </c>
      <c r="L8267" t="s">
        <v>23448</v>
      </c>
      <c r="M8267" t="s">
        <v>23449</v>
      </c>
      <c r="N8267">
        <v>0.85277777700000001</v>
      </c>
      <c r="O8267">
        <v>0</v>
      </c>
      <c r="P8267">
        <v>1748</v>
      </c>
      <c r="Q8267">
        <v>0</v>
      </c>
      <c r="R8267">
        <v>0</v>
      </c>
      <c r="S8267">
        <v>11</v>
      </c>
      <c r="T8267">
        <v>158</v>
      </c>
      <c r="U8267">
        <v>7</v>
      </c>
      <c r="V8267">
        <v>5</v>
      </c>
      <c r="W8267">
        <v>0</v>
      </c>
      <c r="X8267">
        <v>408.28608274876126</v>
      </c>
      <c r="Y8267">
        <v>0</v>
      </c>
      <c r="Z8267">
        <v>0</v>
      </c>
      <c r="AA8267">
        <v>246.12556275326338</v>
      </c>
      <c r="AB8267">
        <v>186.8673429203125</v>
      </c>
      <c r="AC8267">
        <v>1226.0888283649863</v>
      </c>
      <c r="AD8267">
        <v>138.05687618655435</v>
      </c>
      <c r="AE8267">
        <v>2205.4246929738774</v>
      </c>
    </row>
    <row r="8268" spans="1:31" x14ac:dyDescent="0.25">
      <c r="A8268">
        <v>2361556</v>
      </c>
      <c r="B8268">
        <v>1</v>
      </c>
      <c r="C8268" t="s">
        <v>80</v>
      </c>
      <c r="D8268" t="s">
        <v>96</v>
      </c>
      <c r="E8268" t="s">
        <v>148</v>
      </c>
      <c r="F8268" t="s">
        <v>23450</v>
      </c>
      <c r="G8268" t="s">
        <v>160</v>
      </c>
      <c r="H8268" t="s">
        <v>151</v>
      </c>
      <c r="I8268" t="s">
        <v>136</v>
      </c>
      <c r="J8268" t="s">
        <v>137</v>
      </c>
      <c r="K8268" t="s">
        <v>138</v>
      </c>
      <c r="L8268" t="s">
        <v>23451</v>
      </c>
      <c r="M8268" t="s">
        <v>23452</v>
      </c>
      <c r="N8268">
        <v>3.5922222220000002</v>
      </c>
      <c r="O8268">
        <v>0</v>
      </c>
      <c r="P8268">
        <v>1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1.1967542110760658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1.1967542110760658</v>
      </c>
    </row>
    <row r="8269" spans="1:31" x14ac:dyDescent="0.25">
      <c r="A8269">
        <v>2361557</v>
      </c>
      <c r="B8269">
        <v>1</v>
      </c>
      <c r="C8269" t="s">
        <v>80</v>
      </c>
      <c r="D8269" t="s">
        <v>86</v>
      </c>
      <c r="E8269" t="s">
        <v>225</v>
      </c>
      <c r="F8269" t="s">
        <v>23453</v>
      </c>
      <c r="G8269" t="s">
        <v>244</v>
      </c>
      <c r="H8269" t="s">
        <v>151</v>
      </c>
      <c r="I8269" t="s">
        <v>136</v>
      </c>
      <c r="J8269" t="s">
        <v>137</v>
      </c>
      <c r="K8269" t="s">
        <v>245</v>
      </c>
      <c r="L8269" t="s">
        <v>23454</v>
      </c>
      <c r="M8269" t="s">
        <v>23455</v>
      </c>
      <c r="N8269">
        <v>3.6163888879999999</v>
      </c>
      <c r="O8269">
        <v>0</v>
      </c>
      <c r="P8269">
        <v>40</v>
      </c>
      <c r="Q8269">
        <v>0</v>
      </c>
      <c r="R8269">
        <v>0</v>
      </c>
      <c r="S8269">
        <v>0</v>
      </c>
      <c r="T8269">
        <v>7</v>
      </c>
      <c r="U8269">
        <v>0</v>
      </c>
      <c r="V8269">
        <v>0</v>
      </c>
      <c r="W8269">
        <v>0</v>
      </c>
      <c r="X8269">
        <v>41.704794569666198</v>
      </c>
      <c r="Y8269">
        <v>0</v>
      </c>
      <c r="Z8269">
        <v>0</v>
      </c>
      <c r="AA8269">
        <v>0</v>
      </c>
      <c r="AB8269">
        <v>21.672899204286932</v>
      </c>
      <c r="AC8269">
        <v>0</v>
      </c>
      <c r="AD8269">
        <v>0</v>
      </c>
      <c r="AE8269">
        <v>63.377693773953126</v>
      </c>
    </row>
    <row r="8270" spans="1:31" x14ac:dyDescent="0.25">
      <c r="A8270">
        <v>2361562</v>
      </c>
      <c r="B8270">
        <v>1</v>
      </c>
      <c r="C8270" t="s">
        <v>80</v>
      </c>
      <c r="D8270" t="s">
        <v>98</v>
      </c>
      <c r="E8270" t="s">
        <v>225</v>
      </c>
      <c r="F8270" t="s">
        <v>23456</v>
      </c>
      <c r="G8270" t="s">
        <v>227</v>
      </c>
      <c r="H8270" t="s">
        <v>151</v>
      </c>
      <c r="I8270" t="s">
        <v>136</v>
      </c>
      <c r="J8270" t="s">
        <v>137</v>
      </c>
      <c r="K8270" t="s">
        <v>138</v>
      </c>
      <c r="L8270" t="s">
        <v>23457</v>
      </c>
      <c r="M8270" t="s">
        <v>23458</v>
      </c>
      <c r="N8270">
        <v>1.3647222219999999</v>
      </c>
      <c r="O8270">
        <v>0</v>
      </c>
      <c r="P8270">
        <v>30</v>
      </c>
      <c r="Q8270">
        <v>0</v>
      </c>
      <c r="R8270">
        <v>3</v>
      </c>
      <c r="S8270">
        <v>0</v>
      </c>
      <c r="T8270">
        <v>3</v>
      </c>
      <c r="U8270">
        <v>0</v>
      </c>
      <c r="V8270">
        <v>0</v>
      </c>
      <c r="W8270">
        <v>0</v>
      </c>
      <c r="X8270">
        <v>16.329942170388659</v>
      </c>
      <c r="Y8270">
        <v>0</v>
      </c>
      <c r="Z8270">
        <v>8.3659411251263389</v>
      </c>
      <c r="AA8270">
        <v>0</v>
      </c>
      <c r="AB8270">
        <v>1.0536578133991532</v>
      </c>
      <c r="AC8270">
        <v>0</v>
      </c>
      <c r="AD8270">
        <v>0</v>
      </c>
      <c r="AE8270">
        <v>25.749541108914148</v>
      </c>
    </row>
    <row r="8271" spans="1:31" x14ac:dyDescent="0.25">
      <c r="A8271">
        <v>2361563</v>
      </c>
      <c r="B8271">
        <v>1</v>
      </c>
      <c r="C8271" t="s">
        <v>80</v>
      </c>
      <c r="D8271" t="s">
        <v>95</v>
      </c>
      <c r="E8271" t="s">
        <v>225</v>
      </c>
      <c r="F8271" t="s">
        <v>23459</v>
      </c>
      <c r="G8271" t="s">
        <v>219</v>
      </c>
      <c r="H8271" t="s">
        <v>151</v>
      </c>
      <c r="I8271" t="s">
        <v>136</v>
      </c>
      <c r="J8271" t="s">
        <v>137</v>
      </c>
      <c r="K8271" t="s">
        <v>138</v>
      </c>
      <c r="L8271" t="s">
        <v>23460</v>
      </c>
      <c r="M8271" t="s">
        <v>23461</v>
      </c>
      <c r="N8271">
        <v>1.2188888879999999</v>
      </c>
      <c r="O8271">
        <v>0</v>
      </c>
      <c r="P8271">
        <v>63</v>
      </c>
      <c r="Q8271">
        <v>0</v>
      </c>
      <c r="R8271">
        <v>0</v>
      </c>
      <c r="S8271">
        <v>0</v>
      </c>
      <c r="T8271">
        <v>4</v>
      </c>
      <c r="U8271">
        <v>0</v>
      </c>
      <c r="V8271">
        <v>0</v>
      </c>
      <c r="W8271">
        <v>0</v>
      </c>
      <c r="X8271">
        <v>17.100617388525908</v>
      </c>
      <c r="Y8271">
        <v>0</v>
      </c>
      <c r="Z8271">
        <v>0</v>
      </c>
      <c r="AA8271">
        <v>0</v>
      </c>
      <c r="AB8271">
        <v>1.745649185162035</v>
      </c>
      <c r="AC8271">
        <v>0</v>
      </c>
      <c r="AD8271">
        <v>0</v>
      </c>
      <c r="AE8271">
        <v>18.846266573687942</v>
      </c>
    </row>
    <row r="8272" spans="1:31" x14ac:dyDescent="0.25">
      <c r="A8272">
        <v>2361564</v>
      </c>
      <c r="B8272">
        <v>1</v>
      </c>
      <c r="C8272" t="s">
        <v>80</v>
      </c>
      <c r="D8272" t="s">
        <v>82</v>
      </c>
      <c r="E8272" t="s">
        <v>132</v>
      </c>
      <c r="F8272" t="s">
        <v>23462</v>
      </c>
      <c r="G8272" t="s">
        <v>1834</v>
      </c>
      <c r="H8272" t="s">
        <v>135</v>
      </c>
      <c r="I8272" t="s">
        <v>136</v>
      </c>
      <c r="J8272" t="s">
        <v>137</v>
      </c>
      <c r="K8272" t="s">
        <v>138</v>
      </c>
      <c r="L8272" t="s">
        <v>23463</v>
      </c>
      <c r="M8272" t="s">
        <v>23464</v>
      </c>
      <c r="N8272">
        <v>2.3891666659999999</v>
      </c>
      <c r="O8272">
        <v>0</v>
      </c>
      <c r="P8272">
        <v>1</v>
      </c>
      <c r="Q8272">
        <v>0</v>
      </c>
      <c r="R8272">
        <v>0</v>
      </c>
      <c r="S8272">
        <v>0</v>
      </c>
      <c r="T8272">
        <v>423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374.42544617678436</v>
      </c>
      <c r="AC8272">
        <v>0</v>
      </c>
      <c r="AD8272">
        <v>0</v>
      </c>
      <c r="AE8272">
        <v>374.42544617678436</v>
      </c>
    </row>
    <row r="8273" spans="1:31" x14ac:dyDescent="0.25">
      <c r="A8273">
        <v>2361565</v>
      </c>
      <c r="B8273">
        <v>1</v>
      </c>
      <c r="C8273" t="s">
        <v>81</v>
      </c>
      <c r="D8273" t="s">
        <v>112</v>
      </c>
      <c r="E8273" t="s">
        <v>166</v>
      </c>
      <c r="F8273" t="s">
        <v>22845</v>
      </c>
      <c r="G8273" t="s">
        <v>168</v>
      </c>
      <c r="H8273" t="s">
        <v>135</v>
      </c>
      <c r="I8273" t="s">
        <v>136</v>
      </c>
      <c r="J8273" t="s">
        <v>137</v>
      </c>
      <c r="K8273" t="s">
        <v>138</v>
      </c>
      <c r="L8273" t="s">
        <v>23465</v>
      </c>
      <c r="M8273" t="s">
        <v>23466</v>
      </c>
      <c r="N8273">
        <v>0.34111111100000002</v>
      </c>
      <c r="O8273">
        <v>0</v>
      </c>
      <c r="P8273">
        <v>745</v>
      </c>
      <c r="Q8273">
        <v>17</v>
      </c>
      <c r="R8273">
        <v>104</v>
      </c>
      <c r="S8273">
        <v>29</v>
      </c>
      <c r="T8273">
        <v>301</v>
      </c>
      <c r="U8273">
        <v>5</v>
      </c>
      <c r="V8273">
        <v>0</v>
      </c>
      <c r="W8273">
        <v>0</v>
      </c>
      <c r="X8273">
        <v>56.921677572645606</v>
      </c>
      <c r="Y8273">
        <v>21.16964579034692</v>
      </c>
      <c r="Z8273">
        <v>57.0599033824953</v>
      </c>
      <c r="AA8273">
        <v>151.26905813320877</v>
      </c>
      <c r="AB8273">
        <v>93.689522247942776</v>
      </c>
      <c r="AC8273">
        <v>162.78017674854829</v>
      </c>
      <c r="AD8273">
        <v>0</v>
      </c>
      <c r="AE8273">
        <v>542.88998387518768</v>
      </c>
    </row>
    <row r="8274" spans="1:31" x14ac:dyDescent="0.25">
      <c r="A8274">
        <v>2361566</v>
      </c>
      <c r="B8274">
        <v>1</v>
      </c>
      <c r="C8274" t="s">
        <v>80</v>
      </c>
      <c r="D8274" t="s">
        <v>89</v>
      </c>
      <c r="E8274" t="s">
        <v>148</v>
      </c>
      <c r="F8274" t="s">
        <v>23467</v>
      </c>
      <c r="G8274" t="s">
        <v>240</v>
      </c>
      <c r="H8274" t="s">
        <v>151</v>
      </c>
      <c r="I8274" t="s">
        <v>136</v>
      </c>
      <c r="J8274" t="s">
        <v>137</v>
      </c>
      <c r="K8274" t="s">
        <v>138</v>
      </c>
      <c r="L8274" t="s">
        <v>23468</v>
      </c>
      <c r="M8274" t="s">
        <v>23469</v>
      </c>
      <c r="N8274">
        <v>4.0033333329999996</v>
      </c>
      <c r="O8274">
        <v>0</v>
      </c>
      <c r="P8274">
        <v>2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1.0531006049988008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1.0531006049988008</v>
      </c>
    </row>
    <row r="8275" spans="1:31" x14ac:dyDescent="0.25">
      <c r="A8275">
        <v>2361573</v>
      </c>
      <c r="B8275">
        <v>1</v>
      </c>
      <c r="C8275" t="s">
        <v>80</v>
      </c>
      <c r="D8275" t="s">
        <v>83</v>
      </c>
      <c r="E8275" t="s">
        <v>132</v>
      </c>
      <c r="F8275" t="s">
        <v>23470</v>
      </c>
      <c r="G8275" t="s">
        <v>1834</v>
      </c>
      <c r="H8275" t="s">
        <v>135</v>
      </c>
      <c r="I8275" t="s">
        <v>136</v>
      </c>
      <c r="J8275" t="s">
        <v>137</v>
      </c>
      <c r="K8275" t="s">
        <v>138</v>
      </c>
      <c r="L8275" t="s">
        <v>23471</v>
      </c>
      <c r="M8275" t="s">
        <v>23472</v>
      </c>
      <c r="N8275">
        <v>1.636111111</v>
      </c>
      <c r="O8275">
        <v>0</v>
      </c>
      <c r="P8275">
        <v>358</v>
      </c>
      <c r="Q8275">
        <v>0</v>
      </c>
      <c r="R8275">
        <v>0</v>
      </c>
      <c r="S8275">
        <v>8</v>
      </c>
      <c r="T8275">
        <v>54</v>
      </c>
      <c r="U8275">
        <v>8</v>
      </c>
      <c r="V8275">
        <v>9</v>
      </c>
      <c r="W8275">
        <v>0</v>
      </c>
      <c r="X8275">
        <v>290.91467485051373</v>
      </c>
      <c r="Y8275">
        <v>0</v>
      </c>
      <c r="Z8275">
        <v>0</v>
      </c>
      <c r="AA8275">
        <v>788.98074212179165</v>
      </c>
      <c r="AB8275">
        <v>452.04396836987769</v>
      </c>
      <c r="AC8275">
        <v>2259.3199575467675</v>
      </c>
      <c r="AD8275">
        <v>60.20303052682376</v>
      </c>
      <c r="AE8275">
        <v>3851.462373415774</v>
      </c>
    </row>
    <row r="8276" spans="1:31" x14ac:dyDescent="0.25">
      <c r="A8276">
        <v>2361575</v>
      </c>
      <c r="B8276">
        <v>1</v>
      </c>
      <c r="C8276" t="s">
        <v>81</v>
      </c>
      <c r="D8276" t="s">
        <v>122</v>
      </c>
      <c r="E8276" t="s">
        <v>132</v>
      </c>
      <c r="F8276" t="s">
        <v>23473</v>
      </c>
      <c r="G8276" t="s">
        <v>142</v>
      </c>
      <c r="H8276" t="s">
        <v>135</v>
      </c>
      <c r="I8276" t="s">
        <v>136</v>
      </c>
      <c r="J8276" t="s">
        <v>137</v>
      </c>
      <c r="K8276" t="s">
        <v>138</v>
      </c>
      <c r="L8276" t="s">
        <v>23474</v>
      </c>
      <c r="M8276" t="s">
        <v>23475</v>
      </c>
      <c r="N8276">
        <v>0.262222222</v>
      </c>
      <c r="O8276">
        <v>0</v>
      </c>
      <c r="P8276">
        <v>251</v>
      </c>
      <c r="Q8276">
        <v>0</v>
      </c>
      <c r="R8276">
        <v>0</v>
      </c>
      <c r="S8276">
        <v>0</v>
      </c>
      <c r="T8276">
        <v>17</v>
      </c>
      <c r="U8276">
        <v>0</v>
      </c>
      <c r="V8276">
        <v>0</v>
      </c>
      <c r="W8276">
        <v>0</v>
      </c>
      <c r="X8276">
        <v>12.819773482018851</v>
      </c>
      <c r="Y8276">
        <v>0</v>
      </c>
      <c r="Z8276">
        <v>0</v>
      </c>
      <c r="AA8276">
        <v>0</v>
      </c>
      <c r="AB8276">
        <v>2.8696661125935732</v>
      </c>
      <c r="AC8276">
        <v>0</v>
      </c>
      <c r="AD8276">
        <v>0</v>
      </c>
      <c r="AE8276">
        <v>15.689439594612423</v>
      </c>
    </row>
    <row r="8277" spans="1:31" x14ac:dyDescent="0.25">
      <c r="A8277">
        <v>2361576</v>
      </c>
      <c r="B8277">
        <v>1</v>
      </c>
      <c r="C8277" t="s">
        <v>80</v>
      </c>
      <c r="D8277" t="s">
        <v>93</v>
      </c>
      <c r="E8277" t="s">
        <v>148</v>
      </c>
      <c r="F8277" t="s">
        <v>23476</v>
      </c>
      <c r="G8277" t="s">
        <v>156</v>
      </c>
      <c r="H8277" t="s">
        <v>151</v>
      </c>
      <c r="I8277" t="s">
        <v>136</v>
      </c>
      <c r="J8277" t="s">
        <v>137</v>
      </c>
      <c r="K8277" t="s">
        <v>138</v>
      </c>
      <c r="L8277" t="s">
        <v>23477</v>
      </c>
      <c r="M8277" t="s">
        <v>23478</v>
      </c>
      <c r="N8277">
        <v>2.3872222220000001</v>
      </c>
      <c r="O8277">
        <v>0</v>
      </c>
      <c r="P8277">
        <v>2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2.3752557664545999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2.3752557664545999</v>
      </c>
    </row>
    <row r="8278" spans="1:31" x14ac:dyDescent="0.25">
      <c r="A8278">
        <v>2361579</v>
      </c>
      <c r="B8278">
        <v>1</v>
      </c>
      <c r="C8278" t="s">
        <v>81</v>
      </c>
      <c r="D8278" t="s">
        <v>118</v>
      </c>
      <c r="E8278" t="s">
        <v>175</v>
      </c>
      <c r="F8278" t="s">
        <v>23479</v>
      </c>
      <c r="G8278" t="s">
        <v>219</v>
      </c>
      <c r="H8278" t="s">
        <v>151</v>
      </c>
      <c r="I8278" t="s">
        <v>136</v>
      </c>
      <c r="J8278" t="s">
        <v>137</v>
      </c>
      <c r="K8278" t="s">
        <v>138</v>
      </c>
      <c r="L8278" t="s">
        <v>23480</v>
      </c>
      <c r="M8278" t="s">
        <v>23481</v>
      </c>
      <c r="N8278">
        <v>0.77138888800000005</v>
      </c>
      <c r="O8278">
        <v>0</v>
      </c>
      <c r="P8278">
        <v>110</v>
      </c>
      <c r="Q8278">
        <v>0</v>
      </c>
      <c r="R8278">
        <v>0</v>
      </c>
      <c r="S8278">
        <v>0</v>
      </c>
      <c r="T8278">
        <v>18</v>
      </c>
      <c r="U8278">
        <v>0</v>
      </c>
      <c r="V8278">
        <v>0</v>
      </c>
      <c r="W8278">
        <v>0</v>
      </c>
      <c r="X8278">
        <v>22.507452218996455</v>
      </c>
      <c r="Y8278">
        <v>0</v>
      </c>
      <c r="Z8278">
        <v>0</v>
      </c>
      <c r="AA8278">
        <v>0</v>
      </c>
      <c r="AB8278">
        <v>20.356581109614446</v>
      </c>
      <c r="AC8278">
        <v>0</v>
      </c>
      <c r="AD8278">
        <v>0</v>
      </c>
      <c r="AE8278">
        <v>42.864033328610901</v>
      </c>
    </row>
    <row r="8279" spans="1:31" x14ac:dyDescent="0.25">
      <c r="A8279">
        <v>2361581</v>
      </c>
      <c r="B8279">
        <v>1</v>
      </c>
      <c r="C8279" t="s">
        <v>80</v>
      </c>
      <c r="D8279" t="s">
        <v>100</v>
      </c>
      <c r="E8279" t="s">
        <v>132</v>
      </c>
      <c r="F8279" t="s">
        <v>23482</v>
      </c>
      <c r="G8279" t="s">
        <v>134</v>
      </c>
      <c r="H8279" t="s">
        <v>135</v>
      </c>
      <c r="I8279" t="s">
        <v>136</v>
      </c>
      <c r="J8279" t="s">
        <v>137</v>
      </c>
      <c r="K8279" t="s">
        <v>138</v>
      </c>
      <c r="L8279" t="s">
        <v>23483</v>
      </c>
      <c r="M8279" t="s">
        <v>23484</v>
      </c>
      <c r="N8279">
        <v>1.183333333</v>
      </c>
      <c r="O8279">
        <v>0</v>
      </c>
      <c r="P8279">
        <v>240</v>
      </c>
      <c r="Q8279">
        <v>0</v>
      </c>
      <c r="R8279">
        <v>14</v>
      </c>
      <c r="S8279">
        <v>0</v>
      </c>
      <c r="T8279">
        <v>42</v>
      </c>
      <c r="U8279">
        <v>0</v>
      </c>
      <c r="V8279">
        <v>0</v>
      </c>
      <c r="W8279">
        <v>0</v>
      </c>
      <c r="X8279">
        <v>85.822058981669258</v>
      </c>
      <c r="Y8279">
        <v>0</v>
      </c>
      <c r="Z8279">
        <v>7.1808335918915231</v>
      </c>
      <c r="AA8279">
        <v>0</v>
      </c>
      <c r="AB8279">
        <v>28.541587792406332</v>
      </c>
      <c r="AC8279">
        <v>0</v>
      </c>
      <c r="AD8279">
        <v>0</v>
      </c>
      <c r="AE8279">
        <v>121.54448036596712</v>
      </c>
    </row>
    <row r="8280" spans="1:31" x14ac:dyDescent="0.25">
      <c r="A8280">
        <v>2361583</v>
      </c>
      <c r="B8280">
        <v>1</v>
      </c>
      <c r="C8280" t="s">
        <v>80</v>
      </c>
      <c r="D8280" t="s">
        <v>100</v>
      </c>
      <c r="E8280" t="s">
        <v>148</v>
      </c>
      <c r="F8280" t="s">
        <v>23485</v>
      </c>
      <c r="G8280" t="s">
        <v>160</v>
      </c>
      <c r="H8280" t="s">
        <v>151</v>
      </c>
      <c r="I8280" t="s">
        <v>136</v>
      </c>
      <c r="J8280" t="s">
        <v>137</v>
      </c>
      <c r="K8280" t="s">
        <v>138</v>
      </c>
      <c r="L8280" t="s">
        <v>23486</v>
      </c>
      <c r="M8280" t="s">
        <v>23487</v>
      </c>
      <c r="N8280">
        <v>2.0722222220000002</v>
      </c>
      <c r="O8280">
        <v>0</v>
      </c>
      <c r="P8280">
        <v>2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6.4568239126908322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6.4568239126908322</v>
      </c>
    </row>
    <row r="8281" spans="1:31" x14ac:dyDescent="0.25">
      <c r="A8281">
        <v>2361586</v>
      </c>
      <c r="B8281">
        <v>1</v>
      </c>
      <c r="C8281" t="s">
        <v>80</v>
      </c>
      <c r="D8281" t="s">
        <v>82</v>
      </c>
      <c r="E8281" t="s">
        <v>225</v>
      </c>
      <c r="F8281" t="s">
        <v>19358</v>
      </c>
      <c r="G8281" t="s">
        <v>227</v>
      </c>
      <c r="H8281" t="s">
        <v>151</v>
      </c>
      <c r="I8281" t="s">
        <v>136</v>
      </c>
      <c r="J8281" t="s">
        <v>137</v>
      </c>
      <c r="K8281" t="s">
        <v>138</v>
      </c>
      <c r="L8281" t="s">
        <v>23488</v>
      </c>
      <c r="M8281" t="s">
        <v>23489</v>
      </c>
      <c r="N8281">
        <v>0.72611111100000003</v>
      </c>
      <c r="O8281">
        <v>0</v>
      </c>
      <c r="P8281">
        <v>206</v>
      </c>
      <c r="Q8281">
        <v>0</v>
      </c>
      <c r="R8281">
        <v>0</v>
      </c>
      <c r="S8281">
        <v>0</v>
      </c>
      <c r="T8281">
        <v>8</v>
      </c>
      <c r="U8281">
        <v>0</v>
      </c>
      <c r="V8281">
        <v>0</v>
      </c>
      <c r="W8281">
        <v>0</v>
      </c>
      <c r="X8281">
        <v>40.86015314940051</v>
      </c>
      <c r="Y8281">
        <v>0</v>
      </c>
      <c r="Z8281">
        <v>0</v>
      </c>
      <c r="AA8281">
        <v>0</v>
      </c>
      <c r="AB8281">
        <v>5.2353362501544378</v>
      </c>
      <c r="AC8281">
        <v>0</v>
      </c>
      <c r="AD8281">
        <v>0</v>
      </c>
      <c r="AE8281">
        <v>46.09548939955495</v>
      </c>
    </row>
    <row r="8282" spans="1:31" x14ac:dyDescent="0.25">
      <c r="A8282">
        <v>2361591</v>
      </c>
      <c r="B8282">
        <v>1</v>
      </c>
      <c r="C8282" t="s">
        <v>80</v>
      </c>
      <c r="D8282" t="s">
        <v>100</v>
      </c>
      <c r="E8282" t="s">
        <v>166</v>
      </c>
      <c r="F8282" t="s">
        <v>1929</v>
      </c>
      <c r="G8282" t="s">
        <v>489</v>
      </c>
      <c r="H8282" t="s">
        <v>135</v>
      </c>
      <c r="I8282" t="s">
        <v>136</v>
      </c>
      <c r="J8282" t="s">
        <v>137</v>
      </c>
      <c r="K8282" t="s">
        <v>138</v>
      </c>
      <c r="L8282" t="s">
        <v>23490</v>
      </c>
      <c r="M8282" t="s">
        <v>23491</v>
      </c>
      <c r="N8282">
        <v>0.92583333300000004</v>
      </c>
      <c r="O8282">
        <v>1</v>
      </c>
      <c r="P8282">
        <v>1346</v>
      </c>
      <c r="Q8282">
        <v>18</v>
      </c>
      <c r="R8282">
        <v>434</v>
      </c>
      <c r="S8282">
        <v>13</v>
      </c>
      <c r="T8282">
        <v>302</v>
      </c>
      <c r="U8282">
        <v>0</v>
      </c>
      <c r="V8282">
        <v>1</v>
      </c>
      <c r="W8282">
        <v>0.92790259372733985</v>
      </c>
      <c r="X8282">
        <v>450.82238520932447</v>
      </c>
      <c r="Y8282">
        <v>424.34685817103707</v>
      </c>
      <c r="Z8282">
        <v>537.80727636438326</v>
      </c>
      <c r="AA8282">
        <v>103.79409745898062</v>
      </c>
      <c r="AB8282">
        <v>278.04231284991556</v>
      </c>
      <c r="AC8282">
        <v>0</v>
      </c>
      <c r="AD8282">
        <v>0.65024143339248508</v>
      </c>
      <c r="AE8282">
        <v>1796.3910740807607</v>
      </c>
    </row>
    <row r="8283" spans="1:31" x14ac:dyDescent="0.25">
      <c r="A8283">
        <v>2361593</v>
      </c>
      <c r="B8283">
        <v>1</v>
      </c>
      <c r="C8283" t="s">
        <v>81</v>
      </c>
      <c r="D8283" t="s">
        <v>113</v>
      </c>
      <c r="E8283" t="s">
        <v>132</v>
      </c>
      <c r="F8283" t="s">
        <v>23492</v>
      </c>
      <c r="G8283" t="s">
        <v>1077</v>
      </c>
      <c r="H8283" t="s">
        <v>135</v>
      </c>
      <c r="I8283" t="s">
        <v>136</v>
      </c>
      <c r="J8283" t="s">
        <v>137</v>
      </c>
      <c r="K8283" t="s">
        <v>138</v>
      </c>
      <c r="L8283" t="s">
        <v>23493</v>
      </c>
      <c r="M8283" t="s">
        <v>23494</v>
      </c>
      <c r="N8283">
        <v>1.9550000000000001</v>
      </c>
      <c r="O8283">
        <v>1</v>
      </c>
      <c r="P8283">
        <v>339</v>
      </c>
      <c r="Q8283">
        <v>7</v>
      </c>
      <c r="R8283">
        <v>12</v>
      </c>
      <c r="S8283">
        <v>5</v>
      </c>
      <c r="T8283">
        <v>23</v>
      </c>
      <c r="U8283">
        <v>0</v>
      </c>
      <c r="V8283">
        <v>0</v>
      </c>
      <c r="W8283">
        <v>0.69756421285511672</v>
      </c>
      <c r="X8283">
        <v>189.07052297072607</v>
      </c>
      <c r="Y8283">
        <v>280.24015092976981</v>
      </c>
      <c r="Z8283">
        <v>246.16556357587672</v>
      </c>
      <c r="AA8283">
        <v>26.400758256349988</v>
      </c>
      <c r="AB8283">
        <v>18.819011737581235</v>
      </c>
      <c r="AC8283">
        <v>0</v>
      </c>
      <c r="AD8283">
        <v>0</v>
      </c>
      <c r="AE8283">
        <v>761.39357168315894</v>
      </c>
    </row>
    <row r="8284" spans="1:31" x14ac:dyDescent="0.25">
      <c r="A8284">
        <v>2361597</v>
      </c>
      <c r="B8284">
        <v>1</v>
      </c>
      <c r="C8284" t="s">
        <v>81</v>
      </c>
      <c r="D8284" t="s">
        <v>112</v>
      </c>
      <c r="E8284" t="s">
        <v>225</v>
      </c>
      <c r="F8284" t="s">
        <v>12094</v>
      </c>
      <c r="G8284" t="s">
        <v>219</v>
      </c>
      <c r="H8284" t="s">
        <v>151</v>
      </c>
      <c r="I8284" t="s">
        <v>136</v>
      </c>
      <c r="J8284" t="s">
        <v>137</v>
      </c>
      <c r="K8284" t="s">
        <v>138</v>
      </c>
      <c r="L8284" t="s">
        <v>23495</v>
      </c>
      <c r="M8284" t="s">
        <v>23496</v>
      </c>
      <c r="N8284">
        <v>1.2116666659999999</v>
      </c>
      <c r="O8284">
        <v>0</v>
      </c>
      <c r="P8284">
        <v>17</v>
      </c>
      <c r="Q8284">
        <v>0</v>
      </c>
      <c r="R8284">
        <v>1</v>
      </c>
      <c r="S8284">
        <v>0</v>
      </c>
      <c r="T8284">
        <v>3</v>
      </c>
      <c r="U8284">
        <v>0</v>
      </c>
      <c r="V8284">
        <v>0</v>
      </c>
      <c r="W8284">
        <v>0</v>
      </c>
      <c r="X8284">
        <v>3.5963638032735705</v>
      </c>
      <c r="Y8284">
        <v>0</v>
      </c>
      <c r="Z8284">
        <v>0</v>
      </c>
      <c r="AA8284">
        <v>0</v>
      </c>
      <c r="AB8284">
        <v>4.2392454429842941</v>
      </c>
      <c r="AC8284">
        <v>0</v>
      </c>
      <c r="AD8284">
        <v>0</v>
      </c>
      <c r="AE8284">
        <v>7.8356092462578646</v>
      </c>
    </row>
    <row r="8285" spans="1:31" x14ac:dyDescent="0.25">
      <c r="A8285">
        <v>2361598</v>
      </c>
      <c r="B8285">
        <v>1</v>
      </c>
      <c r="C8285" t="s">
        <v>80</v>
      </c>
      <c r="D8285" t="s">
        <v>95</v>
      </c>
      <c r="E8285" t="s">
        <v>132</v>
      </c>
      <c r="F8285" t="s">
        <v>23497</v>
      </c>
      <c r="G8285" t="s">
        <v>134</v>
      </c>
      <c r="H8285" t="s">
        <v>135</v>
      </c>
      <c r="I8285" t="s">
        <v>136</v>
      </c>
      <c r="J8285" t="s">
        <v>137</v>
      </c>
      <c r="K8285" t="s">
        <v>138</v>
      </c>
      <c r="L8285" t="s">
        <v>23498</v>
      </c>
      <c r="M8285" t="s">
        <v>23499</v>
      </c>
      <c r="N8285">
        <v>0.41138888800000001</v>
      </c>
      <c r="O8285">
        <v>0</v>
      </c>
      <c r="P8285">
        <v>221</v>
      </c>
      <c r="Q8285">
        <v>0</v>
      </c>
      <c r="R8285">
        <v>1</v>
      </c>
      <c r="S8285">
        <v>0</v>
      </c>
      <c r="T8285">
        <v>10</v>
      </c>
      <c r="U8285">
        <v>0</v>
      </c>
      <c r="V8285">
        <v>0</v>
      </c>
      <c r="W8285">
        <v>0</v>
      </c>
      <c r="X8285">
        <v>21.53975107235842</v>
      </c>
      <c r="Y8285">
        <v>0</v>
      </c>
      <c r="Z8285">
        <v>0.57519252613700622</v>
      </c>
      <c r="AA8285">
        <v>0</v>
      </c>
      <c r="AB8285">
        <v>1.8071076480565553</v>
      </c>
      <c r="AC8285">
        <v>0</v>
      </c>
      <c r="AD8285">
        <v>0</v>
      </c>
      <c r="AE8285">
        <v>23.92205124655198</v>
      </c>
    </row>
    <row r="8286" spans="1:31" x14ac:dyDescent="0.25">
      <c r="A8286">
        <v>2361600</v>
      </c>
      <c r="B8286">
        <v>1</v>
      </c>
      <c r="C8286" t="s">
        <v>80</v>
      </c>
      <c r="D8286" t="s">
        <v>83</v>
      </c>
      <c r="E8286" t="s">
        <v>148</v>
      </c>
      <c r="F8286" t="s">
        <v>23500</v>
      </c>
      <c r="G8286" t="s">
        <v>150</v>
      </c>
      <c r="H8286" t="s">
        <v>151</v>
      </c>
      <c r="I8286" t="s">
        <v>136</v>
      </c>
      <c r="J8286" t="s">
        <v>137</v>
      </c>
      <c r="K8286" t="s">
        <v>138</v>
      </c>
      <c r="L8286" t="s">
        <v>23501</v>
      </c>
      <c r="M8286" t="s">
        <v>23502</v>
      </c>
      <c r="N8286">
        <v>1.5761111109999999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2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4.2962359280860447</v>
      </c>
      <c r="AC8286">
        <v>0</v>
      </c>
      <c r="AD8286">
        <v>0</v>
      </c>
      <c r="AE8286">
        <v>4.2962359280860447</v>
      </c>
    </row>
    <row r="8287" spans="1:31" x14ac:dyDescent="0.25">
      <c r="A8287">
        <v>2361602</v>
      </c>
      <c r="B8287">
        <v>1</v>
      </c>
      <c r="C8287" t="s">
        <v>81</v>
      </c>
      <c r="D8287" t="s">
        <v>112</v>
      </c>
      <c r="E8287" t="s">
        <v>166</v>
      </c>
      <c r="F8287" t="s">
        <v>23503</v>
      </c>
      <c r="G8287" t="s">
        <v>643</v>
      </c>
      <c r="H8287" t="s">
        <v>135</v>
      </c>
      <c r="I8287" t="s">
        <v>136</v>
      </c>
      <c r="J8287" t="s">
        <v>137</v>
      </c>
      <c r="K8287" t="s">
        <v>138</v>
      </c>
      <c r="L8287" t="s">
        <v>23504</v>
      </c>
      <c r="M8287" t="s">
        <v>23505</v>
      </c>
      <c r="N8287">
        <v>2.2086111110000002</v>
      </c>
      <c r="O8287">
        <v>1</v>
      </c>
      <c r="P8287">
        <v>5018</v>
      </c>
      <c r="Q8287">
        <v>675</v>
      </c>
      <c r="R8287">
        <v>766</v>
      </c>
      <c r="S8287">
        <v>95</v>
      </c>
      <c r="T8287">
        <v>898</v>
      </c>
      <c r="U8287">
        <v>13</v>
      </c>
      <c r="V8287">
        <v>9</v>
      </c>
      <c r="W8287">
        <v>9.2393344265869342</v>
      </c>
      <c r="X8287">
        <v>2277.3565802832404</v>
      </c>
      <c r="Y8287">
        <v>4082.0160081914109</v>
      </c>
      <c r="Z8287">
        <v>1773.5156407891641</v>
      </c>
      <c r="AA8287">
        <v>1069.5713770460588</v>
      </c>
      <c r="AB8287">
        <v>875.37369836723826</v>
      </c>
      <c r="AC8287">
        <v>978.23758706479884</v>
      </c>
      <c r="AD8287">
        <v>468.33282940462044</v>
      </c>
      <c r="AE8287">
        <v>11533.64305557312</v>
      </c>
    </row>
    <row r="8288" spans="1:31" x14ac:dyDescent="0.25">
      <c r="A8288">
        <v>2361603</v>
      </c>
      <c r="B8288">
        <v>1</v>
      </c>
      <c r="C8288" t="s">
        <v>80</v>
      </c>
      <c r="D8288" t="s">
        <v>97</v>
      </c>
      <c r="E8288" t="s">
        <v>132</v>
      </c>
      <c r="F8288" t="s">
        <v>23506</v>
      </c>
      <c r="G8288" t="s">
        <v>168</v>
      </c>
      <c r="H8288" t="s">
        <v>135</v>
      </c>
      <c r="I8288" t="s">
        <v>136</v>
      </c>
      <c r="J8288" t="s">
        <v>137</v>
      </c>
      <c r="K8288" t="s">
        <v>138</v>
      </c>
      <c r="L8288" t="s">
        <v>23507</v>
      </c>
      <c r="M8288" t="s">
        <v>23508</v>
      </c>
      <c r="N8288">
        <v>0.53388888800000001</v>
      </c>
      <c r="O8288">
        <v>0</v>
      </c>
      <c r="P8288">
        <v>220</v>
      </c>
      <c r="Q8288">
        <v>0</v>
      </c>
      <c r="R8288">
        <v>0</v>
      </c>
      <c r="S8288">
        <v>0</v>
      </c>
      <c r="T8288">
        <v>27</v>
      </c>
      <c r="U8288">
        <v>0</v>
      </c>
      <c r="V8288">
        <v>0</v>
      </c>
      <c r="W8288">
        <v>0</v>
      </c>
      <c r="X8288">
        <v>42.686582238121872</v>
      </c>
      <c r="Y8288">
        <v>0</v>
      </c>
      <c r="Z8288">
        <v>0</v>
      </c>
      <c r="AA8288">
        <v>0</v>
      </c>
      <c r="AB8288">
        <v>23.886009162976411</v>
      </c>
      <c r="AC8288">
        <v>0</v>
      </c>
      <c r="AD8288">
        <v>0</v>
      </c>
      <c r="AE8288">
        <v>66.572591401098279</v>
      </c>
    </row>
    <row r="8289" spans="1:31" x14ac:dyDescent="0.25">
      <c r="A8289">
        <v>2361604</v>
      </c>
      <c r="B8289">
        <v>1</v>
      </c>
      <c r="C8289" t="s">
        <v>80</v>
      </c>
      <c r="D8289" t="s">
        <v>93</v>
      </c>
      <c r="E8289" t="s">
        <v>132</v>
      </c>
      <c r="F8289" t="s">
        <v>23509</v>
      </c>
      <c r="G8289" t="s">
        <v>134</v>
      </c>
      <c r="H8289" t="s">
        <v>135</v>
      </c>
      <c r="I8289" t="s">
        <v>136</v>
      </c>
      <c r="J8289" t="s">
        <v>137</v>
      </c>
      <c r="K8289" t="s">
        <v>138</v>
      </c>
      <c r="L8289" t="s">
        <v>23510</v>
      </c>
      <c r="M8289" t="s">
        <v>23511</v>
      </c>
      <c r="N8289">
        <v>4.6691666659999997</v>
      </c>
      <c r="O8289">
        <v>0</v>
      </c>
      <c r="P8289">
        <v>2</v>
      </c>
      <c r="Q8289">
        <v>0</v>
      </c>
      <c r="R8289">
        <v>2</v>
      </c>
      <c r="S8289">
        <v>0</v>
      </c>
      <c r="T8289">
        <v>1</v>
      </c>
      <c r="U8289">
        <v>0</v>
      </c>
      <c r="V8289">
        <v>0</v>
      </c>
      <c r="W8289">
        <v>0</v>
      </c>
      <c r="X8289">
        <v>5.0684585465562879</v>
      </c>
      <c r="Y8289">
        <v>0</v>
      </c>
      <c r="Z8289">
        <v>55.055993959434964</v>
      </c>
      <c r="AA8289">
        <v>0</v>
      </c>
      <c r="AB8289">
        <v>8.6415222206659159</v>
      </c>
      <c r="AC8289">
        <v>0</v>
      </c>
      <c r="AD8289">
        <v>0</v>
      </c>
      <c r="AE8289">
        <v>68.765974726657163</v>
      </c>
    </row>
    <row r="8290" spans="1:31" x14ac:dyDescent="0.25">
      <c r="A8290">
        <v>2361605</v>
      </c>
      <c r="B8290">
        <v>1</v>
      </c>
      <c r="C8290" t="s">
        <v>80</v>
      </c>
      <c r="D8290" t="s">
        <v>90</v>
      </c>
      <c r="E8290" t="s">
        <v>154</v>
      </c>
      <c r="F8290" t="s">
        <v>23512</v>
      </c>
      <c r="G8290" t="s">
        <v>502</v>
      </c>
      <c r="H8290" t="s">
        <v>151</v>
      </c>
      <c r="I8290" t="s">
        <v>136</v>
      </c>
      <c r="J8290" t="s">
        <v>137</v>
      </c>
      <c r="K8290" t="s">
        <v>138</v>
      </c>
      <c r="L8290" t="s">
        <v>23513</v>
      </c>
      <c r="M8290" t="s">
        <v>23514</v>
      </c>
      <c r="N8290">
        <v>0.47888888800000001</v>
      </c>
      <c r="O8290">
        <v>0</v>
      </c>
      <c r="P8290">
        <v>723</v>
      </c>
      <c r="Q8290">
        <v>0</v>
      </c>
      <c r="R8290">
        <v>0</v>
      </c>
      <c r="S8290">
        <v>0</v>
      </c>
      <c r="T8290">
        <v>41</v>
      </c>
      <c r="U8290">
        <v>0</v>
      </c>
      <c r="V8290">
        <v>0</v>
      </c>
      <c r="W8290">
        <v>0</v>
      </c>
      <c r="X8290">
        <v>100.76268293266456</v>
      </c>
      <c r="Y8290">
        <v>0</v>
      </c>
      <c r="Z8290">
        <v>0</v>
      </c>
      <c r="AA8290">
        <v>0</v>
      </c>
      <c r="AB8290">
        <v>20.142736162175542</v>
      </c>
      <c r="AC8290">
        <v>0</v>
      </c>
      <c r="AD8290">
        <v>0</v>
      </c>
      <c r="AE8290">
        <v>120.9054190948401</v>
      </c>
    </row>
    <row r="8291" spans="1:31" x14ac:dyDescent="0.25">
      <c r="A8291">
        <v>2361608</v>
      </c>
      <c r="B8291">
        <v>1</v>
      </c>
      <c r="C8291" t="s">
        <v>80</v>
      </c>
      <c r="D8291" t="s">
        <v>95</v>
      </c>
      <c r="E8291" t="s">
        <v>166</v>
      </c>
      <c r="F8291" t="s">
        <v>1976</v>
      </c>
      <c r="G8291" t="s">
        <v>489</v>
      </c>
      <c r="H8291" t="s">
        <v>135</v>
      </c>
      <c r="I8291" t="s">
        <v>136</v>
      </c>
      <c r="J8291" t="s">
        <v>137</v>
      </c>
      <c r="K8291" t="s">
        <v>138</v>
      </c>
      <c r="L8291" t="s">
        <v>23515</v>
      </c>
      <c r="M8291" t="s">
        <v>23516</v>
      </c>
      <c r="N8291">
        <v>0.775277777</v>
      </c>
      <c r="O8291">
        <v>5</v>
      </c>
      <c r="P8291">
        <v>709</v>
      </c>
      <c r="Q8291">
        <v>26</v>
      </c>
      <c r="R8291">
        <v>8</v>
      </c>
      <c r="S8291">
        <v>29</v>
      </c>
      <c r="T8291">
        <v>41</v>
      </c>
      <c r="U8291">
        <v>0</v>
      </c>
      <c r="V8291">
        <v>0</v>
      </c>
      <c r="W8291">
        <v>3.4642265621248449</v>
      </c>
      <c r="X8291">
        <v>142.87464725336338</v>
      </c>
      <c r="Y8291">
        <v>94.160703176088106</v>
      </c>
      <c r="Z8291">
        <v>8.0855228199719225</v>
      </c>
      <c r="AA8291">
        <v>155.4156854123155</v>
      </c>
      <c r="AB8291">
        <v>35.147456996820864</v>
      </c>
      <c r="AC8291">
        <v>0</v>
      </c>
      <c r="AD8291">
        <v>0</v>
      </c>
      <c r="AE8291">
        <v>439.14824222068466</v>
      </c>
    </row>
    <row r="8292" spans="1:31" x14ac:dyDescent="0.25">
      <c r="A8292">
        <v>2361610</v>
      </c>
      <c r="B8292">
        <v>1</v>
      </c>
      <c r="C8292" t="s">
        <v>81</v>
      </c>
      <c r="D8292" t="s">
        <v>128</v>
      </c>
      <c r="E8292" t="s">
        <v>148</v>
      </c>
      <c r="F8292" t="s">
        <v>22309</v>
      </c>
      <c r="G8292" t="s">
        <v>240</v>
      </c>
      <c r="H8292" t="s">
        <v>151</v>
      </c>
      <c r="I8292" t="s">
        <v>136</v>
      </c>
      <c r="J8292" t="s">
        <v>137</v>
      </c>
      <c r="K8292" t="s">
        <v>138</v>
      </c>
      <c r="L8292" t="s">
        <v>23517</v>
      </c>
      <c r="M8292" t="s">
        <v>23518</v>
      </c>
      <c r="N8292">
        <v>0.65611111099999997</v>
      </c>
      <c r="O8292">
        <v>0</v>
      </c>
      <c r="P8292">
        <v>7</v>
      </c>
      <c r="Q8292">
        <v>0</v>
      </c>
      <c r="R8292">
        <v>0</v>
      </c>
      <c r="S8292">
        <v>0</v>
      </c>
      <c r="T8292">
        <v>1</v>
      </c>
      <c r="U8292">
        <v>0</v>
      </c>
      <c r="V8292">
        <v>0</v>
      </c>
      <c r="W8292">
        <v>0</v>
      </c>
      <c r="X8292">
        <v>1.0839884950824297</v>
      </c>
      <c r="Y8292">
        <v>0</v>
      </c>
      <c r="Z8292">
        <v>0</v>
      </c>
      <c r="AA8292">
        <v>0</v>
      </c>
      <c r="AB8292">
        <v>0.37782422501102886</v>
      </c>
      <c r="AC8292">
        <v>0</v>
      </c>
      <c r="AD8292">
        <v>0</v>
      </c>
      <c r="AE8292">
        <v>1.4618127200934585</v>
      </c>
    </row>
    <row r="8293" spans="1:31" x14ac:dyDescent="0.25">
      <c r="A8293">
        <v>2361612</v>
      </c>
      <c r="B8293">
        <v>1</v>
      </c>
      <c r="C8293" t="s">
        <v>80</v>
      </c>
      <c r="D8293" t="s">
        <v>103</v>
      </c>
      <c r="E8293" t="s">
        <v>148</v>
      </c>
      <c r="F8293" t="s">
        <v>23519</v>
      </c>
      <c r="G8293" t="s">
        <v>160</v>
      </c>
      <c r="H8293" t="s">
        <v>151</v>
      </c>
      <c r="I8293" t="s">
        <v>136</v>
      </c>
      <c r="J8293" t="s">
        <v>137</v>
      </c>
      <c r="K8293" t="s">
        <v>138</v>
      </c>
      <c r="L8293" t="s">
        <v>23520</v>
      </c>
      <c r="M8293" t="s">
        <v>23521</v>
      </c>
      <c r="N8293">
        <v>0.89333333299999995</v>
      </c>
      <c r="O8293">
        <v>0</v>
      </c>
      <c r="P8293">
        <v>3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0.41966596411093338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0.41966596411093338</v>
      </c>
    </row>
    <row r="8294" spans="1:31" x14ac:dyDescent="0.25">
      <c r="A8294">
        <v>2361613</v>
      </c>
      <c r="B8294">
        <v>1</v>
      </c>
      <c r="C8294" t="s">
        <v>81</v>
      </c>
      <c r="D8294" t="s">
        <v>119</v>
      </c>
      <c r="E8294" t="s">
        <v>132</v>
      </c>
      <c r="F8294" t="s">
        <v>23522</v>
      </c>
      <c r="G8294" t="s">
        <v>134</v>
      </c>
      <c r="H8294" t="s">
        <v>135</v>
      </c>
      <c r="I8294" t="s">
        <v>136</v>
      </c>
      <c r="J8294" t="s">
        <v>137</v>
      </c>
      <c r="K8294" t="s">
        <v>138</v>
      </c>
      <c r="L8294" t="s">
        <v>23523</v>
      </c>
      <c r="M8294" t="s">
        <v>23524</v>
      </c>
      <c r="N8294">
        <v>2.1547222220000002</v>
      </c>
      <c r="O8294">
        <v>0</v>
      </c>
      <c r="P8294">
        <v>322</v>
      </c>
      <c r="Q8294">
        <v>0</v>
      </c>
      <c r="R8294">
        <v>8</v>
      </c>
      <c r="S8294">
        <v>0</v>
      </c>
      <c r="T8294">
        <v>20</v>
      </c>
      <c r="U8294">
        <v>0</v>
      </c>
      <c r="V8294">
        <v>0</v>
      </c>
      <c r="W8294">
        <v>0</v>
      </c>
      <c r="X8294">
        <v>102.0167357282802</v>
      </c>
      <c r="Y8294">
        <v>0</v>
      </c>
      <c r="Z8294">
        <v>78.065899197303892</v>
      </c>
      <c r="AA8294">
        <v>0</v>
      </c>
      <c r="AB8294">
        <v>29.264679216806947</v>
      </c>
      <c r="AC8294">
        <v>0</v>
      </c>
      <c r="AD8294">
        <v>0</v>
      </c>
      <c r="AE8294">
        <v>209.34731414239104</v>
      </c>
    </row>
    <row r="8295" spans="1:31" x14ac:dyDescent="0.25">
      <c r="A8295">
        <v>2361614</v>
      </c>
      <c r="B8295">
        <v>1</v>
      </c>
      <c r="C8295" t="s">
        <v>80</v>
      </c>
      <c r="D8295" t="s">
        <v>94</v>
      </c>
      <c r="E8295" t="s">
        <v>225</v>
      </c>
      <c r="F8295" t="s">
        <v>23525</v>
      </c>
      <c r="G8295" t="s">
        <v>219</v>
      </c>
      <c r="H8295" t="s">
        <v>151</v>
      </c>
      <c r="I8295" t="s">
        <v>136</v>
      </c>
      <c r="J8295" t="s">
        <v>137</v>
      </c>
      <c r="K8295" t="s">
        <v>138</v>
      </c>
      <c r="L8295" t="s">
        <v>23526</v>
      </c>
      <c r="M8295" t="s">
        <v>23527</v>
      </c>
      <c r="N8295">
        <v>2.2211111109999999</v>
      </c>
      <c r="O8295">
        <v>0</v>
      </c>
      <c r="P8295">
        <v>29</v>
      </c>
      <c r="Q8295">
        <v>0</v>
      </c>
      <c r="R8295">
        <v>4</v>
      </c>
      <c r="S8295">
        <v>0</v>
      </c>
      <c r="T8295">
        <v>1</v>
      </c>
      <c r="U8295">
        <v>0</v>
      </c>
      <c r="V8295">
        <v>0</v>
      </c>
      <c r="W8295">
        <v>0</v>
      </c>
      <c r="X8295">
        <v>15.333795814046818</v>
      </c>
      <c r="Y8295">
        <v>0</v>
      </c>
      <c r="Z8295">
        <v>13.986023058997045</v>
      </c>
      <c r="AA8295">
        <v>0</v>
      </c>
      <c r="AB8295">
        <v>0</v>
      </c>
      <c r="AC8295">
        <v>0</v>
      </c>
      <c r="AD8295">
        <v>0</v>
      </c>
      <c r="AE8295">
        <v>29.319818873043864</v>
      </c>
    </row>
    <row r="8296" spans="1:31" x14ac:dyDescent="0.25">
      <c r="A8296">
        <v>2361616</v>
      </c>
      <c r="B8296">
        <v>1</v>
      </c>
      <c r="C8296" t="s">
        <v>80</v>
      </c>
      <c r="D8296" t="s">
        <v>94</v>
      </c>
      <c r="E8296" t="s">
        <v>166</v>
      </c>
      <c r="F8296" t="s">
        <v>6740</v>
      </c>
      <c r="G8296" t="s">
        <v>168</v>
      </c>
      <c r="H8296" t="s">
        <v>135</v>
      </c>
      <c r="I8296" t="s">
        <v>653</v>
      </c>
      <c r="J8296" t="s">
        <v>137</v>
      </c>
      <c r="K8296" t="s">
        <v>138</v>
      </c>
      <c r="L8296" t="s">
        <v>23528</v>
      </c>
      <c r="M8296" t="s">
        <v>23529</v>
      </c>
      <c r="N8296">
        <v>1.9444444000000002E-2</v>
      </c>
      <c r="O8296">
        <v>0</v>
      </c>
      <c r="P8296">
        <v>3414</v>
      </c>
      <c r="Q8296">
        <v>97</v>
      </c>
      <c r="R8296">
        <v>659</v>
      </c>
      <c r="S8296">
        <v>20</v>
      </c>
      <c r="T8296">
        <v>455</v>
      </c>
      <c r="U8296">
        <v>5</v>
      </c>
      <c r="V8296">
        <v>2</v>
      </c>
      <c r="W8296">
        <v>0</v>
      </c>
      <c r="X8296">
        <v>14.153353858240541</v>
      </c>
      <c r="Y8296">
        <v>9.3043761069032698</v>
      </c>
      <c r="Z8296">
        <v>29.891941355956686</v>
      </c>
      <c r="AA8296">
        <v>15.283428507956586</v>
      </c>
      <c r="AB8296">
        <v>7.0330049239000747</v>
      </c>
      <c r="AC8296">
        <v>20.987240779058403</v>
      </c>
      <c r="AD8296">
        <v>3.1959287579547219E-2</v>
      </c>
      <c r="AE8296">
        <v>96.685304819595132</v>
      </c>
    </row>
    <row r="8297" spans="1:31" x14ac:dyDescent="0.25">
      <c r="A8297">
        <v>2361618</v>
      </c>
      <c r="B8297">
        <v>1</v>
      </c>
      <c r="C8297" t="s">
        <v>80</v>
      </c>
      <c r="D8297" t="s">
        <v>97</v>
      </c>
      <c r="E8297" t="s">
        <v>225</v>
      </c>
      <c r="F8297" t="s">
        <v>23530</v>
      </c>
      <c r="G8297" t="s">
        <v>219</v>
      </c>
      <c r="H8297" t="s">
        <v>151</v>
      </c>
      <c r="I8297" t="s">
        <v>136</v>
      </c>
      <c r="J8297" t="s">
        <v>137</v>
      </c>
      <c r="K8297" t="s">
        <v>138</v>
      </c>
      <c r="L8297" t="s">
        <v>23531</v>
      </c>
      <c r="M8297" t="s">
        <v>23532</v>
      </c>
      <c r="N8297">
        <v>1.562777777</v>
      </c>
      <c r="O8297">
        <v>0</v>
      </c>
      <c r="P8297">
        <v>10</v>
      </c>
      <c r="Q8297">
        <v>0</v>
      </c>
      <c r="R8297">
        <v>0</v>
      </c>
      <c r="S8297">
        <v>0</v>
      </c>
      <c r="T8297">
        <v>13</v>
      </c>
      <c r="U8297">
        <v>0</v>
      </c>
      <c r="V8297">
        <v>0</v>
      </c>
      <c r="W8297">
        <v>0</v>
      </c>
      <c r="X8297">
        <v>2.8112845185191007</v>
      </c>
      <c r="Y8297">
        <v>0</v>
      </c>
      <c r="Z8297">
        <v>0</v>
      </c>
      <c r="AA8297">
        <v>0</v>
      </c>
      <c r="AB8297">
        <v>14.544369939683467</v>
      </c>
      <c r="AC8297">
        <v>0</v>
      </c>
      <c r="AD8297">
        <v>0</v>
      </c>
      <c r="AE8297">
        <v>17.355654458202569</v>
      </c>
    </row>
    <row r="8298" spans="1:31" x14ac:dyDescent="0.25">
      <c r="A8298">
        <v>2361623</v>
      </c>
      <c r="B8298">
        <v>1</v>
      </c>
      <c r="C8298" t="s">
        <v>80</v>
      </c>
      <c r="D8298" t="s">
        <v>97</v>
      </c>
      <c r="E8298" t="s">
        <v>132</v>
      </c>
      <c r="F8298" t="s">
        <v>23533</v>
      </c>
      <c r="G8298" t="s">
        <v>134</v>
      </c>
      <c r="H8298" t="s">
        <v>135</v>
      </c>
      <c r="I8298" t="s">
        <v>136</v>
      </c>
      <c r="J8298" t="s">
        <v>137</v>
      </c>
      <c r="K8298" t="s">
        <v>138</v>
      </c>
      <c r="L8298" t="s">
        <v>23534</v>
      </c>
      <c r="M8298" t="s">
        <v>23535</v>
      </c>
      <c r="N8298">
        <v>0.64694444399999995</v>
      </c>
      <c r="O8298">
        <v>0</v>
      </c>
      <c r="P8298">
        <v>574</v>
      </c>
      <c r="Q8298">
        <v>0</v>
      </c>
      <c r="R8298">
        <v>5</v>
      </c>
      <c r="S8298">
        <v>0</v>
      </c>
      <c r="T8298">
        <v>61</v>
      </c>
      <c r="U8298">
        <v>0</v>
      </c>
      <c r="V8298">
        <v>0</v>
      </c>
      <c r="W8298">
        <v>0</v>
      </c>
      <c r="X8298">
        <v>144.02249122512765</v>
      </c>
      <c r="Y8298">
        <v>0</v>
      </c>
      <c r="Z8298">
        <v>0.41686434785436</v>
      </c>
      <c r="AA8298">
        <v>0</v>
      </c>
      <c r="AB8298">
        <v>63.047603309135141</v>
      </c>
      <c r="AC8298">
        <v>0</v>
      </c>
      <c r="AD8298">
        <v>0</v>
      </c>
      <c r="AE8298">
        <v>207.48695888211716</v>
      </c>
    </row>
    <row r="8299" spans="1:31" x14ac:dyDescent="0.25">
      <c r="A8299">
        <v>2361624</v>
      </c>
      <c r="B8299">
        <v>1</v>
      </c>
      <c r="C8299" t="s">
        <v>80</v>
      </c>
      <c r="D8299" t="s">
        <v>102</v>
      </c>
      <c r="E8299" t="s">
        <v>132</v>
      </c>
      <c r="F8299" t="s">
        <v>23536</v>
      </c>
      <c r="G8299" t="s">
        <v>643</v>
      </c>
      <c r="H8299" t="s">
        <v>135</v>
      </c>
      <c r="I8299" t="s">
        <v>136</v>
      </c>
      <c r="J8299" t="s">
        <v>137</v>
      </c>
      <c r="K8299" t="s">
        <v>138</v>
      </c>
      <c r="L8299" t="s">
        <v>23537</v>
      </c>
      <c r="M8299" t="s">
        <v>23538</v>
      </c>
      <c r="N8299">
        <v>5.86</v>
      </c>
      <c r="O8299">
        <v>0</v>
      </c>
      <c r="P8299">
        <v>3</v>
      </c>
      <c r="Q8299">
        <v>0</v>
      </c>
      <c r="R8299">
        <v>0</v>
      </c>
      <c r="S8299">
        <v>0</v>
      </c>
      <c r="T8299">
        <v>58</v>
      </c>
      <c r="U8299">
        <v>0</v>
      </c>
      <c r="V8299">
        <v>1</v>
      </c>
      <c r="W8299">
        <v>0</v>
      </c>
      <c r="X8299">
        <v>2.6974705655585467</v>
      </c>
      <c r="Y8299">
        <v>0</v>
      </c>
      <c r="Z8299">
        <v>0</v>
      </c>
      <c r="AA8299">
        <v>0</v>
      </c>
      <c r="AB8299">
        <v>188.44190483215758</v>
      </c>
      <c r="AC8299">
        <v>0</v>
      </c>
      <c r="AD8299">
        <v>0.80237736333803999</v>
      </c>
      <c r="AE8299">
        <v>191.94175276105418</v>
      </c>
    </row>
    <row r="8300" spans="1:31" x14ac:dyDescent="0.25">
      <c r="A8300">
        <v>2361625</v>
      </c>
      <c r="B8300">
        <v>1</v>
      </c>
      <c r="C8300" t="s">
        <v>80</v>
      </c>
      <c r="D8300" t="s">
        <v>92</v>
      </c>
      <c r="E8300" t="s">
        <v>148</v>
      </c>
      <c r="F8300" t="s">
        <v>23539</v>
      </c>
      <c r="G8300" t="s">
        <v>240</v>
      </c>
      <c r="H8300" t="s">
        <v>151</v>
      </c>
      <c r="I8300" t="s">
        <v>136</v>
      </c>
      <c r="J8300" t="s">
        <v>137</v>
      </c>
      <c r="K8300" t="s">
        <v>138</v>
      </c>
      <c r="L8300" t="s">
        <v>23540</v>
      </c>
      <c r="M8300" t="s">
        <v>23541</v>
      </c>
      <c r="N8300">
        <v>0.564722222</v>
      </c>
      <c r="O8300">
        <v>0</v>
      </c>
      <c r="P8300">
        <v>1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0.16988143281736945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0.16988143281736945</v>
      </c>
    </row>
    <row r="8301" spans="1:31" x14ac:dyDescent="0.25">
      <c r="A8301">
        <v>2361626</v>
      </c>
      <c r="B8301">
        <v>1</v>
      </c>
      <c r="C8301" t="s">
        <v>80</v>
      </c>
      <c r="D8301" t="s">
        <v>102</v>
      </c>
      <c r="E8301" t="s">
        <v>225</v>
      </c>
      <c r="F8301" t="s">
        <v>23542</v>
      </c>
      <c r="G8301" t="s">
        <v>219</v>
      </c>
      <c r="H8301" t="s">
        <v>151</v>
      </c>
      <c r="I8301" t="s">
        <v>136</v>
      </c>
      <c r="J8301" t="s">
        <v>137</v>
      </c>
      <c r="K8301" t="s">
        <v>138</v>
      </c>
      <c r="L8301" t="s">
        <v>23543</v>
      </c>
      <c r="M8301" t="s">
        <v>23544</v>
      </c>
      <c r="N8301">
        <v>6.1463888879999997</v>
      </c>
      <c r="O8301">
        <v>0</v>
      </c>
      <c r="P8301">
        <v>1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</row>
    <row r="8302" spans="1:31" x14ac:dyDescent="0.25">
      <c r="A8302">
        <v>2361633</v>
      </c>
      <c r="B8302">
        <v>1</v>
      </c>
      <c r="C8302" t="s">
        <v>81</v>
      </c>
      <c r="D8302" t="s">
        <v>123</v>
      </c>
      <c r="E8302" t="s">
        <v>166</v>
      </c>
      <c r="F8302" t="s">
        <v>6444</v>
      </c>
      <c r="G8302" t="s">
        <v>168</v>
      </c>
      <c r="H8302" t="s">
        <v>135</v>
      </c>
      <c r="I8302" t="s">
        <v>136</v>
      </c>
      <c r="J8302" t="s">
        <v>137</v>
      </c>
      <c r="K8302" t="s">
        <v>138</v>
      </c>
      <c r="L8302" t="s">
        <v>23545</v>
      </c>
      <c r="M8302" t="s">
        <v>23546</v>
      </c>
      <c r="N8302">
        <v>0.38666666599999999</v>
      </c>
      <c r="O8302">
        <v>5</v>
      </c>
      <c r="P8302">
        <v>380</v>
      </c>
      <c r="Q8302">
        <v>398</v>
      </c>
      <c r="R8302">
        <v>435</v>
      </c>
      <c r="S8302">
        <v>42</v>
      </c>
      <c r="T8302">
        <v>80</v>
      </c>
      <c r="U8302">
        <v>1</v>
      </c>
      <c r="V8302">
        <v>0</v>
      </c>
      <c r="W8302">
        <v>6.1279813848037339</v>
      </c>
      <c r="X8302">
        <v>46.03638536884624</v>
      </c>
      <c r="Y8302">
        <v>491.83332210491068</v>
      </c>
      <c r="Z8302">
        <v>418.84465240728673</v>
      </c>
      <c r="AA8302">
        <v>26.905194338221168</v>
      </c>
      <c r="AB8302">
        <v>33.660362589957593</v>
      </c>
      <c r="AC8302">
        <v>29.068631978584804</v>
      </c>
      <c r="AD8302">
        <v>0</v>
      </c>
      <c r="AE8302">
        <v>1052.4765301726109</v>
      </c>
    </row>
    <row r="8303" spans="1:31" x14ac:dyDescent="0.25">
      <c r="A8303">
        <v>2361636</v>
      </c>
      <c r="B8303">
        <v>1</v>
      </c>
      <c r="C8303" t="s">
        <v>81</v>
      </c>
      <c r="D8303" t="s">
        <v>115</v>
      </c>
      <c r="E8303" t="s">
        <v>132</v>
      </c>
      <c r="F8303" t="s">
        <v>23547</v>
      </c>
      <c r="G8303" t="s">
        <v>134</v>
      </c>
      <c r="H8303" t="s">
        <v>135</v>
      </c>
      <c r="I8303" t="s">
        <v>136</v>
      </c>
      <c r="J8303" t="s">
        <v>137</v>
      </c>
      <c r="K8303" t="s">
        <v>138</v>
      </c>
      <c r="L8303" t="s">
        <v>23548</v>
      </c>
      <c r="M8303" t="s">
        <v>23549</v>
      </c>
      <c r="N8303">
        <v>0.68694444399999999</v>
      </c>
      <c r="O8303">
        <v>0</v>
      </c>
      <c r="P8303">
        <v>44</v>
      </c>
      <c r="Q8303">
        <v>0</v>
      </c>
      <c r="R8303">
        <v>5</v>
      </c>
      <c r="S8303">
        <v>0</v>
      </c>
      <c r="T8303">
        <v>1</v>
      </c>
      <c r="U8303">
        <v>0</v>
      </c>
      <c r="V8303">
        <v>0</v>
      </c>
      <c r="W8303">
        <v>0</v>
      </c>
      <c r="X8303">
        <v>16.711212091296208</v>
      </c>
      <c r="Y8303">
        <v>0</v>
      </c>
      <c r="Z8303">
        <v>8.1035312084667179</v>
      </c>
      <c r="AA8303">
        <v>0</v>
      </c>
      <c r="AB8303">
        <v>5.1756229722499996E-3</v>
      </c>
      <c r="AC8303">
        <v>0</v>
      </c>
      <c r="AD8303">
        <v>0</v>
      </c>
      <c r="AE8303">
        <v>24.819918922735173</v>
      </c>
    </row>
    <row r="8304" spans="1:31" x14ac:dyDescent="0.25">
      <c r="A8304">
        <v>2361637</v>
      </c>
      <c r="B8304">
        <v>1</v>
      </c>
      <c r="C8304" t="s">
        <v>80</v>
      </c>
      <c r="D8304" t="s">
        <v>102</v>
      </c>
      <c r="E8304" t="s">
        <v>225</v>
      </c>
      <c r="F8304" t="s">
        <v>23550</v>
      </c>
      <c r="G8304" t="s">
        <v>2703</v>
      </c>
      <c r="H8304" t="s">
        <v>151</v>
      </c>
      <c r="I8304" t="s">
        <v>136</v>
      </c>
      <c r="J8304" t="s">
        <v>137</v>
      </c>
      <c r="K8304" t="s">
        <v>138</v>
      </c>
      <c r="L8304" t="s">
        <v>23551</v>
      </c>
      <c r="M8304" t="s">
        <v>23552</v>
      </c>
      <c r="N8304">
        <v>4.7886111109999998</v>
      </c>
      <c r="O8304">
        <v>0</v>
      </c>
      <c r="P8304">
        <v>14</v>
      </c>
      <c r="Q8304">
        <v>0</v>
      </c>
      <c r="R8304">
        <v>4</v>
      </c>
      <c r="S8304">
        <v>0</v>
      </c>
      <c r="T8304">
        <v>2</v>
      </c>
      <c r="U8304">
        <v>0</v>
      </c>
      <c r="V8304">
        <v>0</v>
      </c>
      <c r="W8304">
        <v>0</v>
      </c>
      <c r="X8304">
        <v>32.118156510838105</v>
      </c>
      <c r="Y8304">
        <v>0</v>
      </c>
      <c r="Z8304">
        <v>11.535201080133241</v>
      </c>
      <c r="AA8304">
        <v>0</v>
      </c>
      <c r="AB8304">
        <v>4.921375789225106</v>
      </c>
      <c r="AC8304">
        <v>0</v>
      </c>
      <c r="AD8304">
        <v>0</v>
      </c>
      <c r="AE8304">
        <v>48.574733380196449</v>
      </c>
    </row>
    <row r="8305" spans="1:31" x14ac:dyDescent="0.25">
      <c r="A8305">
        <v>2361638</v>
      </c>
      <c r="B8305">
        <v>1</v>
      </c>
      <c r="C8305" t="s">
        <v>80</v>
      </c>
      <c r="D8305" t="s">
        <v>108</v>
      </c>
      <c r="E8305" t="s">
        <v>154</v>
      </c>
      <c r="F8305" t="s">
        <v>23553</v>
      </c>
      <c r="G8305" t="s">
        <v>2040</v>
      </c>
      <c r="H8305" t="s">
        <v>151</v>
      </c>
      <c r="I8305" t="s">
        <v>136</v>
      </c>
      <c r="J8305" t="s">
        <v>137</v>
      </c>
      <c r="K8305" t="s">
        <v>138</v>
      </c>
      <c r="L8305" t="s">
        <v>23554</v>
      </c>
      <c r="M8305" t="s">
        <v>23555</v>
      </c>
      <c r="N8305">
        <v>1.800277777</v>
      </c>
      <c r="O8305">
        <v>0</v>
      </c>
      <c r="P8305">
        <v>73</v>
      </c>
      <c r="Q8305">
        <v>0</v>
      </c>
      <c r="R8305">
        <v>11</v>
      </c>
      <c r="S8305">
        <v>0</v>
      </c>
      <c r="T8305">
        <v>4</v>
      </c>
      <c r="U8305">
        <v>0</v>
      </c>
      <c r="V8305">
        <v>0</v>
      </c>
      <c r="W8305">
        <v>0</v>
      </c>
      <c r="X8305">
        <v>22.709609200004035</v>
      </c>
      <c r="Y8305">
        <v>0</v>
      </c>
      <c r="Z8305">
        <v>35.323612212415703</v>
      </c>
      <c r="AA8305">
        <v>0</v>
      </c>
      <c r="AB8305">
        <v>5.4236412914692478</v>
      </c>
      <c r="AC8305">
        <v>0</v>
      </c>
      <c r="AD8305">
        <v>0</v>
      </c>
      <c r="AE8305">
        <v>63.45686270388898</v>
      </c>
    </row>
    <row r="8306" spans="1:31" x14ac:dyDescent="0.25">
      <c r="A8306">
        <v>2361639</v>
      </c>
      <c r="B8306">
        <v>1</v>
      </c>
      <c r="C8306" t="s">
        <v>81</v>
      </c>
      <c r="D8306" t="s">
        <v>128</v>
      </c>
      <c r="E8306" t="s">
        <v>132</v>
      </c>
      <c r="F8306" t="s">
        <v>23556</v>
      </c>
      <c r="G8306" t="s">
        <v>134</v>
      </c>
      <c r="H8306" t="s">
        <v>135</v>
      </c>
      <c r="I8306" t="s">
        <v>136</v>
      </c>
      <c r="J8306" t="s">
        <v>137</v>
      </c>
      <c r="K8306" t="s">
        <v>138</v>
      </c>
      <c r="L8306" t="s">
        <v>23557</v>
      </c>
      <c r="M8306" t="s">
        <v>23558</v>
      </c>
      <c r="N8306">
        <v>1.384166666</v>
      </c>
      <c r="O8306">
        <v>0</v>
      </c>
      <c r="P8306">
        <v>108</v>
      </c>
      <c r="Q8306">
        <v>0</v>
      </c>
      <c r="R8306">
        <v>0</v>
      </c>
      <c r="S8306">
        <v>0</v>
      </c>
      <c r="T8306">
        <v>8</v>
      </c>
      <c r="U8306">
        <v>0</v>
      </c>
      <c r="V8306">
        <v>0</v>
      </c>
      <c r="W8306">
        <v>0</v>
      </c>
      <c r="X8306">
        <v>26.651242346630763</v>
      </c>
      <c r="Y8306">
        <v>0</v>
      </c>
      <c r="Z8306">
        <v>0</v>
      </c>
      <c r="AA8306">
        <v>0</v>
      </c>
      <c r="AB8306">
        <v>8.6005203255789713</v>
      </c>
      <c r="AC8306">
        <v>0</v>
      </c>
      <c r="AD8306">
        <v>0</v>
      </c>
      <c r="AE8306">
        <v>35.251762672209736</v>
      </c>
    </row>
    <row r="8307" spans="1:31" x14ac:dyDescent="0.25">
      <c r="A8307">
        <v>2361640</v>
      </c>
      <c r="B8307">
        <v>1</v>
      </c>
      <c r="C8307" t="s">
        <v>80</v>
      </c>
      <c r="D8307" t="s">
        <v>88</v>
      </c>
      <c r="E8307" t="s">
        <v>148</v>
      </c>
      <c r="F8307" t="s">
        <v>23559</v>
      </c>
      <c r="G8307" t="s">
        <v>150</v>
      </c>
      <c r="H8307" t="s">
        <v>151</v>
      </c>
      <c r="I8307" t="s">
        <v>136</v>
      </c>
      <c r="J8307" t="s">
        <v>137</v>
      </c>
      <c r="K8307" t="s">
        <v>138</v>
      </c>
      <c r="L8307" t="s">
        <v>23560</v>
      </c>
      <c r="M8307" t="s">
        <v>23561</v>
      </c>
      <c r="N8307">
        <v>0.51972222199999996</v>
      </c>
      <c r="O8307">
        <v>0</v>
      </c>
      <c r="P8307">
        <v>1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5.5522507402125006E-3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5.5522507402125006E-3</v>
      </c>
    </row>
    <row r="8308" spans="1:31" x14ac:dyDescent="0.25">
      <c r="A8308">
        <v>2361641</v>
      </c>
      <c r="B8308">
        <v>1</v>
      </c>
      <c r="C8308" t="s">
        <v>80</v>
      </c>
      <c r="D8308" t="s">
        <v>100</v>
      </c>
      <c r="E8308" t="s">
        <v>175</v>
      </c>
      <c r="F8308" t="s">
        <v>23562</v>
      </c>
      <c r="G8308" t="s">
        <v>5809</v>
      </c>
      <c r="H8308" t="s">
        <v>151</v>
      </c>
      <c r="I8308" t="s">
        <v>136</v>
      </c>
      <c r="J8308" t="s">
        <v>137</v>
      </c>
      <c r="K8308" t="s">
        <v>138</v>
      </c>
      <c r="L8308" t="s">
        <v>23563</v>
      </c>
      <c r="M8308" t="s">
        <v>23564</v>
      </c>
      <c r="N8308">
        <v>1.4838888880000001</v>
      </c>
      <c r="O8308">
        <v>0</v>
      </c>
      <c r="P8308">
        <v>51</v>
      </c>
      <c r="Q8308">
        <v>0</v>
      </c>
      <c r="R8308">
        <v>0</v>
      </c>
      <c r="S8308">
        <v>0</v>
      </c>
      <c r="T8308">
        <v>31</v>
      </c>
      <c r="U8308">
        <v>0</v>
      </c>
      <c r="V8308">
        <v>0</v>
      </c>
      <c r="W8308">
        <v>0</v>
      </c>
      <c r="X8308">
        <v>32.440747898299342</v>
      </c>
      <c r="Y8308">
        <v>0</v>
      </c>
      <c r="Z8308">
        <v>0</v>
      </c>
      <c r="AA8308">
        <v>0</v>
      </c>
      <c r="AB8308">
        <v>45.578882953697097</v>
      </c>
      <c r="AC8308">
        <v>0</v>
      </c>
      <c r="AD8308">
        <v>0</v>
      </c>
      <c r="AE8308">
        <v>78.019630851996439</v>
      </c>
    </row>
    <row r="8309" spans="1:31" x14ac:dyDescent="0.25">
      <c r="A8309">
        <v>2361643</v>
      </c>
      <c r="B8309">
        <v>1</v>
      </c>
      <c r="C8309" t="s">
        <v>80</v>
      </c>
      <c r="D8309" t="s">
        <v>96</v>
      </c>
      <c r="E8309" t="s">
        <v>175</v>
      </c>
      <c r="F8309" t="s">
        <v>23565</v>
      </c>
      <c r="G8309" t="s">
        <v>219</v>
      </c>
      <c r="H8309" t="s">
        <v>151</v>
      </c>
      <c r="I8309" t="s">
        <v>136</v>
      </c>
      <c r="J8309" t="s">
        <v>137</v>
      </c>
      <c r="K8309" t="s">
        <v>138</v>
      </c>
      <c r="L8309" t="s">
        <v>23566</v>
      </c>
      <c r="M8309" t="s">
        <v>23567</v>
      </c>
      <c r="N8309">
        <v>2.2747222219999998</v>
      </c>
      <c r="O8309">
        <v>0</v>
      </c>
      <c r="P8309">
        <v>11</v>
      </c>
      <c r="Q8309">
        <v>0</v>
      </c>
      <c r="R8309">
        <v>0</v>
      </c>
      <c r="S8309">
        <v>0</v>
      </c>
      <c r="T8309">
        <v>16</v>
      </c>
      <c r="U8309">
        <v>0</v>
      </c>
      <c r="V8309">
        <v>0</v>
      </c>
      <c r="W8309">
        <v>0</v>
      </c>
      <c r="X8309">
        <v>6.8783706726825171</v>
      </c>
      <c r="Y8309">
        <v>0</v>
      </c>
      <c r="Z8309">
        <v>0</v>
      </c>
      <c r="AA8309">
        <v>0</v>
      </c>
      <c r="AB8309">
        <v>110.6914919848885</v>
      </c>
      <c r="AC8309">
        <v>0</v>
      </c>
      <c r="AD8309">
        <v>0</v>
      </c>
      <c r="AE8309">
        <v>117.56986265757102</v>
      </c>
    </row>
    <row r="8310" spans="1:31" x14ac:dyDescent="0.25">
      <c r="A8310">
        <v>2361645</v>
      </c>
      <c r="B8310">
        <v>1</v>
      </c>
      <c r="C8310" t="s">
        <v>80</v>
      </c>
      <c r="D8310" t="s">
        <v>84</v>
      </c>
      <c r="E8310" t="s">
        <v>148</v>
      </c>
      <c r="F8310" t="s">
        <v>23568</v>
      </c>
      <c r="G8310" t="s">
        <v>150</v>
      </c>
      <c r="H8310" t="s">
        <v>151</v>
      </c>
      <c r="I8310" t="s">
        <v>136</v>
      </c>
      <c r="J8310" t="s">
        <v>137</v>
      </c>
      <c r="K8310" t="s">
        <v>138</v>
      </c>
      <c r="L8310" t="s">
        <v>23569</v>
      </c>
      <c r="M8310" t="s">
        <v>23570</v>
      </c>
      <c r="N8310">
        <v>2.6522222219999998</v>
      </c>
      <c r="O8310">
        <v>0</v>
      </c>
      <c r="P8310">
        <v>1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0.71832628603163995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0.71832628603163995</v>
      </c>
    </row>
    <row r="8311" spans="1:31" x14ac:dyDescent="0.25">
      <c r="A8311">
        <v>2361647</v>
      </c>
      <c r="B8311">
        <v>1</v>
      </c>
      <c r="C8311" t="s">
        <v>80</v>
      </c>
      <c r="D8311" t="s">
        <v>98</v>
      </c>
      <c r="E8311" t="s">
        <v>148</v>
      </c>
      <c r="F8311" t="s">
        <v>23571</v>
      </c>
      <c r="G8311" t="s">
        <v>160</v>
      </c>
      <c r="H8311" t="s">
        <v>151</v>
      </c>
      <c r="I8311" t="s">
        <v>136</v>
      </c>
      <c r="J8311" t="s">
        <v>137</v>
      </c>
      <c r="K8311" t="s">
        <v>138</v>
      </c>
      <c r="L8311" t="s">
        <v>23572</v>
      </c>
      <c r="M8311" t="s">
        <v>23573</v>
      </c>
      <c r="N8311">
        <v>1.6305555549999999</v>
      </c>
      <c r="O8311">
        <v>0</v>
      </c>
      <c r="P8311">
        <v>0</v>
      </c>
      <c r="Q8311">
        <v>0</v>
      </c>
      <c r="R8311">
        <v>1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0.10206964815086417</v>
      </c>
      <c r="AA8311">
        <v>0</v>
      </c>
      <c r="AB8311">
        <v>0</v>
      </c>
      <c r="AC8311">
        <v>0</v>
      </c>
      <c r="AD8311">
        <v>0</v>
      </c>
      <c r="AE8311">
        <v>0.10206964815086417</v>
      </c>
    </row>
    <row r="8312" spans="1:31" x14ac:dyDescent="0.25">
      <c r="A8312">
        <v>2361649</v>
      </c>
      <c r="B8312">
        <v>1</v>
      </c>
      <c r="C8312" t="s">
        <v>81</v>
      </c>
      <c r="D8312" t="s">
        <v>127</v>
      </c>
      <c r="E8312" t="s">
        <v>225</v>
      </c>
      <c r="F8312" t="s">
        <v>23574</v>
      </c>
      <c r="G8312" t="s">
        <v>219</v>
      </c>
      <c r="H8312" t="s">
        <v>151</v>
      </c>
      <c r="I8312" t="s">
        <v>136</v>
      </c>
      <c r="J8312" t="s">
        <v>137</v>
      </c>
      <c r="K8312" t="s">
        <v>138</v>
      </c>
      <c r="L8312" t="s">
        <v>23575</v>
      </c>
      <c r="M8312" t="s">
        <v>23576</v>
      </c>
      <c r="N8312">
        <v>3.4824999999999999</v>
      </c>
      <c r="O8312">
        <v>0</v>
      </c>
      <c r="P8312">
        <v>85</v>
      </c>
      <c r="Q8312">
        <v>0</v>
      </c>
      <c r="R8312">
        <v>4</v>
      </c>
      <c r="S8312">
        <v>0</v>
      </c>
      <c r="T8312">
        <v>3</v>
      </c>
      <c r="U8312">
        <v>0</v>
      </c>
      <c r="V8312">
        <v>0</v>
      </c>
      <c r="W8312">
        <v>0</v>
      </c>
      <c r="X8312">
        <v>92.084398205718486</v>
      </c>
      <c r="Y8312">
        <v>0</v>
      </c>
      <c r="Z8312">
        <v>5.3475136675619455</v>
      </c>
      <c r="AA8312">
        <v>0</v>
      </c>
      <c r="AB8312">
        <v>5.9904428008899053</v>
      </c>
      <c r="AC8312">
        <v>0</v>
      </c>
      <c r="AD8312">
        <v>0</v>
      </c>
      <c r="AE8312">
        <v>103.42235467417034</v>
      </c>
    </row>
    <row r="8313" spans="1:31" x14ac:dyDescent="0.25">
      <c r="A8313">
        <v>2361654</v>
      </c>
      <c r="B8313">
        <v>1</v>
      </c>
      <c r="C8313" t="s">
        <v>80</v>
      </c>
      <c r="D8313" t="s">
        <v>100</v>
      </c>
      <c r="E8313" t="s">
        <v>148</v>
      </c>
      <c r="F8313" t="s">
        <v>23577</v>
      </c>
      <c r="G8313" t="s">
        <v>160</v>
      </c>
      <c r="H8313" t="s">
        <v>151</v>
      </c>
      <c r="I8313" t="s">
        <v>136</v>
      </c>
      <c r="J8313" t="s">
        <v>137</v>
      </c>
      <c r="K8313" t="s">
        <v>138</v>
      </c>
      <c r="L8313" t="s">
        <v>23578</v>
      </c>
      <c r="M8313" t="s">
        <v>23579</v>
      </c>
      <c r="N8313">
        <v>1.542777777</v>
      </c>
      <c r="O8313">
        <v>0</v>
      </c>
      <c r="P8313">
        <v>1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0.50997409263862448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0.50997409263862448</v>
      </c>
    </row>
    <row r="8314" spans="1:31" x14ac:dyDescent="0.25">
      <c r="A8314">
        <v>2361656</v>
      </c>
      <c r="B8314">
        <v>1</v>
      </c>
      <c r="C8314" t="s">
        <v>80</v>
      </c>
      <c r="D8314" t="s">
        <v>102</v>
      </c>
      <c r="E8314" t="s">
        <v>154</v>
      </c>
      <c r="F8314" t="s">
        <v>23580</v>
      </c>
      <c r="G8314" t="s">
        <v>299</v>
      </c>
      <c r="H8314" t="s">
        <v>151</v>
      </c>
      <c r="I8314" t="s">
        <v>136</v>
      </c>
      <c r="J8314" t="s">
        <v>137</v>
      </c>
      <c r="K8314" t="s">
        <v>138</v>
      </c>
      <c r="L8314" t="s">
        <v>23581</v>
      </c>
      <c r="M8314" t="s">
        <v>23582</v>
      </c>
      <c r="N8314">
        <v>1.6397222220000001</v>
      </c>
      <c r="O8314">
        <v>0</v>
      </c>
      <c r="P8314">
        <v>1</v>
      </c>
      <c r="Q8314">
        <v>0</v>
      </c>
      <c r="R8314">
        <v>5</v>
      </c>
      <c r="S8314">
        <v>0</v>
      </c>
      <c r="T8314">
        <v>2</v>
      </c>
      <c r="U8314">
        <v>0</v>
      </c>
      <c r="V8314">
        <v>0</v>
      </c>
      <c r="W8314">
        <v>0</v>
      </c>
      <c r="X8314">
        <v>0.51438386228875288</v>
      </c>
      <c r="Y8314">
        <v>0</v>
      </c>
      <c r="Z8314">
        <v>28.512631523818069</v>
      </c>
      <c r="AA8314">
        <v>0</v>
      </c>
      <c r="AB8314">
        <v>3.1246159220739864</v>
      </c>
      <c r="AC8314">
        <v>0</v>
      </c>
      <c r="AD8314">
        <v>0</v>
      </c>
      <c r="AE8314">
        <v>32.151631308180811</v>
      </c>
    </row>
    <row r="8315" spans="1:31" x14ac:dyDescent="0.25">
      <c r="A8315">
        <v>2361658</v>
      </c>
      <c r="B8315">
        <v>1</v>
      </c>
      <c r="C8315" t="s">
        <v>80</v>
      </c>
      <c r="D8315" t="s">
        <v>103</v>
      </c>
      <c r="E8315" t="s">
        <v>171</v>
      </c>
      <c r="F8315" t="s">
        <v>23583</v>
      </c>
      <c r="G8315" t="s">
        <v>168</v>
      </c>
      <c r="H8315" t="s">
        <v>135</v>
      </c>
      <c r="I8315" t="s">
        <v>136</v>
      </c>
      <c r="J8315" t="s">
        <v>137</v>
      </c>
      <c r="K8315" t="s">
        <v>138</v>
      </c>
      <c r="L8315" t="s">
        <v>23584</v>
      </c>
      <c r="M8315" t="s">
        <v>23585</v>
      </c>
      <c r="N8315">
        <v>1.3272222220000001</v>
      </c>
      <c r="O8315">
        <v>0</v>
      </c>
      <c r="P8315">
        <v>0</v>
      </c>
      <c r="Q8315">
        <v>0</v>
      </c>
      <c r="R8315">
        <v>0</v>
      </c>
      <c r="S8315">
        <v>6</v>
      </c>
      <c r="T8315">
        <v>1</v>
      </c>
      <c r="U8315">
        <v>6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73.290834038160384</v>
      </c>
      <c r="AB8315">
        <v>5.3189836942254889</v>
      </c>
      <c r="AC8315">
        <v>308.2400476461961</v>
      </c>
      <c r="AD8315">
        <v>0</v>
      </c>
      <c r="AE8315">
        <v>386.84986537858197</v>
      </c>
    </row>
    <row r="8316" spans="1:31" x14ac:dyDescent="0.25">
      <c r="A8316">
        <v>2361659</v>
      </c>
      <c r="B8316">
        <v>1</v>
      </c>
      <c r="C8316" t="s">
        <v>81</v>
      </c>
      <c r="D8316" t="s">
        <v>127</v>
      </c>
      <c r="E8316" t="s">
        <v>132</v>
      </c>
      <c r="F8316" t="s">
        <v>23586</v>
      </c>
      <c r="G8316" t="s">
        <v>134</v>
      </c>
      <c r="H8316" t="s">
        <v>135</v>
      </c>
      <c r="I8316" t="s">
        <v>136</v>
      </c>
      <c r="J8316" t="s">
        <v>137</v>
      </c>
      <c r="K8316" t="s">
        <v>138</v>
      </c>
      <c r="L8316" t="s">
        <v>23587</v>
      </c>
      <c r="M8316" t="s">
        <v>23588</v>
      </c>
      <c r="N8316">
        <v>2.7552777769999999</v>
      </c>
      <c r="O8316">
        <v>1</v>
      </c>
      <c r="P8316">
        <v>0</v>
      </c>
      <c r="Q8316">
        <v>26</v>
      </c>
      <c r="R8316">
        <v>0</v>
      </c>
      <c r="S8316">
        <v>3</v>
      </c>
      <c r="T8316">
        <v>0</v>
      </c>
      <c r="U8316">
        <v>0</v>
      </c>
      <c r="V8316">
        <v>0</v>
      </c>
      <c r="W8316">
        <v>0.97374993806443344</v>
      </c>
      <c r="X8316">
        <v>0</v>
      </c>
      <c r="Y8316">
        <v>68.156576786452689</v>
      </c>
      <c r="Z8316">
        <v>0</v>
      </c>
      <c r="AA8316">
        <v>5.1097463597029629</v>
      </c>
      <c r="AB8316">
        <v>0</v>
      </c>
      <c r="AC8316">
        <v>0</v>
      </c>
      <c r="AD8316">
        <v>0</v>
      </c>
      <c r="AE8316">
        <v>74.240073084220086</v>
      </c>
    </row>
    <row r="8317" spans="1:31" x14ac:dyDescent="0.25">
      <c r="A8317">
        <v>2361661</v>
      </c>
      <c r="B8317">
        <v>1</v>
      </c>
      <c r="C8317" t="s">
        <v>80</v>
      </c>
      <c r="D8317" t="s">
        <v>92</v>
      </c>
      <c r="E8317" t="s">
        <v>148</v>
      </c>
      <c r="F8317" t="s">
        <v>23589</v>
      </c>
      <c r="G8317" t="s">
        <v>160</v>
      </c>
      <c r="H8317" t="s">
        <v>151</v>
      </c>
      <c r="I8317" t="s">
        <v>136</v>
      </c>
      <c r="J8317" t="s">
        <v>137</v>
      </c>
      <c r="K8317" t="s">
        <v>138</v>
      </c>
      <c r="L8317" t="s">
        <v>23590</v>
      </c>
      <c r="M8317" t="s">
        <v>23591</v>
      </c>
      <c r="N8317">
        <v>1.519722222</v>
      </c>
      <c r="O8317">
        <v>0</v>
      </c>
      <c r="P8317">
        <v>1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1.2938280150837209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1.2938280150837209</v>
      </c>
    </row>
    <row r="8318" spans="1:31" x14ac:dyDescent="0.25">
      <c r="A8318">
        <v>2361662</v>
      </c>
      <c r="B8318">
        <v>1</v>
      </c>
      <c r="C8318" t="s">
        <v>81</v>
      </c>
      <c r="D8318" t="s">
        <v>128</v>
      </c>
      <c r="E8318" t="s">
        <v>132</v>
      </c>
      <c r="F8318" t="s">
        <v>23592</v>
      </c>
      <c r="G8318" t="s">
        <v>134</v>
      </c>
      <c r="H8318" t="s">
        <v>135</v>
      </c>
      <c r="I8318" t="s">
        <v>136</v>
      </c>
      <c r="J8318" t="s">
        <v>137</v>
      </c>
      <c r="K8318" t="s">
        <v>138</v>
      </c>
      <c r="L8318" t="s">
        <v>23593</v>
      </c>
      <c r="M8318" t="s">
        <v>23594</v>
      </c>
      <c r="N8318">
        <v>2.6</v>
      </c>
      <c r="O8318">
        <v>0</v>
      </c>
      <c r="P8318">
        <v>857</v>
      </c>
      <c r="Q8318">
        <v>0</v>
      </c>
      <c r="R8318">
        <v>0</v>
      </c>
      <c r="S8318">
        <v>0</v>
      </c>
      <c r="T8318">
        <v>15</v>
      </c>
      <c r="U8318">
        <v>0</v>
      </c>
      <c r="V8318">
        <v>0</v>
      </c>
      <c r="W8318">
        <v>0</v>
      </c>
      <c r="X8318">
        <v>914.10393577722959</v>
      </c>
      <c r="Y8318">
        <v>0</v>
      </c>
      <c r="Z8318">
        <v>0</v>
      </c>
      <c r="AA8318">
        <v>0</v>
      </c>
      <c r="AB8318">
        <v>190.73462784216267</v>
      </c>
      <c r="AC8318">
        <v>0</v>
      </c>
      <c r="AD8318">
        <v>0</v>
      </c>
      <c r="AE8318">
        <v>1104.8385636193923</v>
      </c>
    </row>
    <row r="8319" spans="1:31" x14ac:dyDescent="0.25">
      <c r="A8319">
        <v>2361663</v>
      </c>
      <c r="B8319">
        <v>1</v>
      </c>
      <c r="C8319" t="s">
        <v>80</v>
      </c>
      <c r="D8319" t="s">
        <v>94</v>
      </c>
      <c r="E8319" t="s">
        <v>225</v>
      </c>
      <c r="F8319" t="s">
        <v>23595</v>
      </c>
      <c r="G8319" t="s">
        <v>3821</v>
      </c>
      <c r="H8319" t="s">
        <v>151</v>
      </c>
      <c r="I8319" t="s">
        <v>136</v>
      </c>
      <c r="J8319" t="s">
        <v>137</v>
      </c>
      <c r="K8319" t="s">
        <v>138</v>
      </c>
      <c r="L8319" t="s">
        <v>23596</v>
      </c>
      <c r="M8319" t="s">
        <v>23597</v>
      </c>
      <c r="N8319">
        <v>2.4541666659999999</v>
      </c>
      <c r="O8319">
        <v>0</v>
      </c>
      <c r="P8319">
        <v>16</v>
      </c>
      <c r="Q8319">
        <v>0</v>
      </c>
      <c r="R8319">
        <v>0</v>
      </c>
      <c r="S8319">
        <v>0</v>
      </c>
      <c r="T8319">
        <v>5</v>
      </c>
      <c r="U8319">
        <v>0</v>
      </c>
      <c r="V8319">
        <v>0</v>
      </c>
      <c r="W8319">
        <v>0</v>
      </c>
      <c r="X8319">
        <v>5.0500674914544206</v>
      </c>
      <c r="Y8319">
        <v>0</v>
      </c>
      <c r="Z8319">
        <v>0</v>
      </c>
      <c r="AA8319">
        <v>0</v>
      </c>
      <c r="AB8319">
        <v>1.4456910142061499</v>
      </c>
      <c r="AC8319">
        <v>0</v>
      </c>
      <c r="AD8319">
        <v>0</v>
      </c>
      <c r="AE8319">
        <v>6.4957585056605707</v>
      </c>
    </row>
    <row r="8320" spans="1:31" x14ac:dyDescent="0.25">
      <c r="A8320">
        <v>2361666</v>
      </c>
      <c r="B8320">
        <v>1</v>
      </c>
      <c r="C8320" t="s">
        <v>81</v>
      </c>
      <c r="D8320" t="s">
        <v>113</v>
      </c>
      <c r="E8320" t="s">
        <v>154</v>
      </c>
      <c r="F8320" t="s">
        <v>23598</v>
      </c>
      <c r="G8320" t="s">
        <v>502</v>
      </c>
      <c r="H8320" t="s">
        <v>151</v>
      </c>
      <c r="I8320" t="s">
        <v>136</v>
      </c>
      <c r="J8320" t="s">
        <v>137</v>
      </c>
      <c r="K8320" t="s">
        <v>138</v>
      </c>
      <c r="L8320" t="s">
        <v>23599</v>
      </c>
      <c r="M8320" t="s">
        <v>23600</v>
      </c>
      <c r="N8320">
        <v>0.27972222200000002</v>
      </c>
      <c r="O8320">
        <v>0</v>
      </c>
      <c r="P8320">
        <v>146</v>
      </c>
      <c r="Q8320">
        <v>0</v>
      </c>
      <c r="R8320">
        <v>0</v>
      </c>
      <c r="S8320">
        <v>0</v>
      </c>
      <c r="T8320">
        <v>4</v>
      </c>
      <c r="U8320">
        <v>0</v>
      </c>
      <c r="V8320">
        <v>0</v>
      </c>
      <c r="W8320">
        <v>0</v>
      </c>
      <c r="X8320">
        <v>12.917950590479551</v>
      </c>
      <c r="Y8320">
        <v>0</v>
      </c>
      <c r="Z8320">
        <v>0</v>
      </c>
      <c r="AA8320">
        <v>0</v>
      </c>
      <c r="AB8320">
        <v>0.79053228810037501</v>
      </c>
      <c r="AC8320">
        <v>0</v>
      </c>
      <c r="AD8320">
        <v>0</v>
      </c>
      <c r="AE8320">
        <v>13.708482878579925</v>
      </c>
    </row>
    <row r="8321" spans="1:31" x14ac:dyDescent="0.25">
      <c r="A8321">
        <v>2361669</v>
      </c>
      <c r="B8321">
        <v>1</v>
      </c>
      <c r="C8321" t="s">
        <v>80</v>
      </c>
      <c r="D8321" t="s">
        <v>83</v>
      </c>
      <c r="E8321" t="s">
        <v>148</v>
      </c>
      <c r="F8321" t="s">
        <v>23601</v>
      </c>
      <c r="G8321" t="s">
        <v>160</v>
      </c>
      <c r="H8321" t="s">
        <v>151</v>
      </c>
      <c r="I8321" t="s">
        <v>136</v>
      </c>
      <c r="J8321" t="s">
        <v>137</v>
      </c>
      <c r="K8321" t="s">
        <v>138</v>
      </c>
      <c r="L8321" t="s">
        <v>23602</v>
      </c>
      <c r="M8321" t="s">
        <v>23603</v>
      </c>
      <c r="N8321">
        <v>0.85361111099999998</v>
      </c>
      <c r="O8321">
        <v>0</v>
      </c>
      <c r="P8321">
        <v>2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0.17445576103272917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0.17445576103272917</v>
      </c>
    </row>
    <row r="8322" spans="1:31" x14ac:dyDescent="0.25">
      <c r="A8322">
        <v>2361670</v>
      </c>
      <c r="B8322">
        <v>1</v>
      </c>
      <c r="C8322" t="s">
        <v>81</v>
      </c>
      <c r="D8322" t="s">
        <v>128</v>
      </c>
      <c r="E8322" t="s">
        <v>171</v>
      </c>
      <c r="F8322" t="s">
        <v>6598</v>
      </c>
      <c r="G8322" t="s">
        <v>1116</v>
      </c>
      <c r="H8322" t="s">
        <v>135</v>
      </c>
      <c r="I8322" t="s">
        <v>136</v>
      </c>
      <c r="J8322" t="s">
        <v>137</v>
      </c>
      <c r="K8322" t="s">
        <v>138</v>
      </c>
      <c r="L8322" t="s">
        <v>23604</v>
      </c>
      <c r="M8322" t="s">
        <v>23605</v>
      </c>
      <c r="N8322">
        <v>0.47361111099999997</v>
      </c>
      <c r="O8322">
        <v>0</v>
      </c>
      <c r="P8322">
        <v>214</v>
      </c>
      <c r="Q8322">
        <v>1</v>
      </c>
      <c r="R8322">
        <v>2</v>
      </c>
      <c r="S8322">
        <v>6</v>
      </c>
      <c r="T8322">
        <v>22</v>
      </c>
      <c r="U8322">
        <v>1</v>
      </c>
      <c r="V8322">
        <v>0</v>
      </c>
      <c r="W8322">
        <v>0</v>
      </c>
      <c r="X8322">
        <v>27.424633303369973</v>
      </c>
      <c r="Y8322">
        <v>0.51618006433377706</v>
      </c>
      <c r="Z8322">
        <v>0.70869171189743341</v>
      </c>
      <c r="AA8322">
        <v>5.8589555398065523</v>
      </c>
      <c r="AB8322">
        <v>3.8051126725890065</v>
      </c>
      <c r="AC8322">
        <v>34.615256993050536</v>
      </c>
      <c r="AD8322">
        <v>0</v>
      </c>
      <c r="AE8322">
        <v>72.928830285047269</v>
      </c>
    </row>
    <row r="8323" spans="1:31" x14ac:dyDescent="0.25">
      <c r="A8323">
        <v>2361671</v>
      </c>
      <c r="B8323">
        <v>1</v>
      </c>
      <c r="C8323" t="s">
        <v>80</v>
      </c>
      <c r="D8323" t="s">
        <v>104</v>
      </c>
      <c r="E8323" t="s">
        <v>225</v>
      </c>
      <c r="F8323" t="s">
        <v>23606</v>
      </c>
      <c r="G8323" t="s">
        <v>156</v>
      </c>
      <c r="H8323" t="s">
        <v>151</v>
      </c>
      <c r="I8323" t="s">
        <v>136</v>
      </c>
      <c r="J8323" t="s">
        <v>137</v>
      </c>
      <c r="K8323" t="s">
        <v>138</v>
      </c>
      <c r="L8323" t="s">
        <v>23607</v>
      </c>
      <c r="M8323" t="s">
        <v>23608</v>
      </c>
      <c r="N8323">
        <v>0.66416666599999996</v>
      </c>
      <c r="O8323">
        <v>0</v>
      </c>
      <c r="P8323">
        <v>24</v>
      </c>
      <c r="Q8323">
        <v>0</v>
      </c>
      <c r="R8323">
        <v>0</v>
      </c>
      <c r="S8323">
        <v>0</v>
      </c>
      <c r="T8323">
        <v>2</v>
      </c>
      <c r="U8323">
        <v>0</v>
      </c>
      <c r="V8323">
        <v>0</v>
      </c>
      <c r="W8323">
        <v>0</v>
      </c>
      <c r="X8323">
        <v>4.633744845035527</v>
      </c>
      <c r="Y8323">
        <v>0</v>
      </c>
      <c r="Z8323">
        <v>0</v>
      </c>
      <c r="AA8323">
        <v>0</v>
      </c>
      <c r="AB8323">
        <v>6.5111878241325014E-2</v>
      </c>
      <c r="AC8323">
        <v>0</v>
      </c>
      <c r="AD8323">
        <v>0</v>
      </c>
      <c r="AE8323">
        <v>4.6988567232768519</v>
      </c>
    </row>
    <row r="8324" spans="1:31" x14ac:dyDescent="0.25">
      <c r="A8324">
        <v>2361672</v>
      </c>
      <c r="B8324">
        <v>1</v>
      </c>
      <c r="C8324" t="s">
        <v>80</v>
      </c>
      <c r="D8324" t="s">
        <v>95</v>
      </c>
      <c r="E8324" t="s">
        <v>225</v>
      </c>
      <c r="F8324" t="s">
        <v>23609</v>
      </c>
      <c r="G8324" t="s">
        <v>156</v>
      </c>
      <c r="H8324" t="s">
        <v>151</v>
      </c>
      <c r="I8324" t="s">
        <v>136</v>
      </c>
      <c r="J8324" t="s">
        <v>137</v>
      </c>
      <c r="K8324" t="s">
        <v>138</v>
      </c>
      <c r="L8324" t="s">
        <v>23610</v>
      </c>
      <c r="M8324" t="s">
        <v>23611</v>
      </c>
      <c r="N8324">
        <v>1.9111111110000001</v>
      </c>
      <c r="O8324">
        <v>0</v>
      </c>
      <c r="P8324">
        <v>22</v>
      </c>
      <c r="Q8324">
        <v>0</v>
      </c>
      <c r="R8324">
        <v>0</v>
      </c>
      <c r="S8324">
        <v>0</v>
      </c>
      <c r="T8324">
        <v>5</v>
      </c>
      <c r="U8324">
        <v>0</v>
      </c>
      <c r="V8324">
        <v>0</v>
      </c>
      <c r="W8324">
        <v>0</v>
      </c>
      <c r="X8324">
        <v>4.5240125559286959</v>
      </c>
      <c r="Y8324">
        <v>0</v>
      </c>
      <c r="Z8324">
        <v>0</v>
      </c>
      <c r="AA8324">
        <v>0</v>
      </c>
      <c r="AB8324">
        <v>5.0968983560095076</v>
      </c>
      <c r="AC8324">
        <v>0</v>
      </c>
      <c r="AD8324">
        <v>0</v>
      </c>
      <c r="AE8324">
        <v>9.6209109119382035</v>
      </c>
    </row>
    <row r="8325" spans="1:31" x14ac:dyDescent="0.25">
      <c r="A8325">
        <v>2361673</v>
      </c>
      <c r="B8325">
        <v>1</v>
      </c>
      <c r="C8325" t="s">
        <v>80</v>
      </c>
      <c r="D8325" t="s">
        <v>93</v>
      </c>
      <c r="E8325" t="s">
        <v>225</v>
      </c>
      <c r="F8325" t="s">
        <v>23612</v>
      </c>
      <c r="G8325" t="s">
        <v>227</v>
      </c>
      <c r="H8325" t="s">
        <v>151</v>
      </c>
      <c r="I8325" t="s">
        <v>136</v>
      </c>
      <c r="J8325" t="s">
        <v>137</v>
      </c>
      <c r="K8325" t="s">
        <v>138</v>
      </c>
      <c r="L8325" t="s">
        <v>23613</v>
      </c>
      <c r="M8325" t="s">
        <v>23614</v>
      </c>
      <c r="N8325">
        <v>1.6297222220000001</v>
      </c>
      <c r="O8325">
        <v>0</v>
      </c>
      <c r="P8325">
        <v>57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17.184326425242951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17.184326425242951</v>
      </c>
    </row>
    <row r="8326" spans="1:31" x14ac:dyDescent="0.25">
      <c r="A8326">
        <v>2361675</v>
      </c>
      <c r="B8326">
        <v>1</v>
      </c>
      <c r="C8326" t="s">
        <v>80</v>
      </c>
      <c r="D8326" t="s">
        <v>111</v>
      </c>
      <c r="E8326" t="s">
        <v>148</v>
      </c>
      <c r="F8326" t="s">
        <v>23615</v>
      </c>
      <c r="G8326" t="s">
        <v>1167</v>
      </c>
      <c r="H8326" t="s">
        <v>151</v>
      </c>
      <c r="I8326" t="s">
        <v>136</v>
      </c>
      <c r="J8326" t="s">
        <v>137</v>
      </c>
      <c r="K8326" t="s">
        <v>138</v>
      </c>
      <c r="L8326" t="s">
        <v>23616</v>
      </c>
      <c r="M8326" t="s">
        <v>23617</v>
      </c>
      <c r="N8326">
        <v>2.5422222219999999</v>
      </c>
      <c r="O8326">
        <v>0</v>
      </c>
      <c r="P8326">
        <v>5</v>
      </c>
      <c r="Q8326">
        <v>0</v>
      </c>
      <c r="R8326">
        <v>0</v>
      </c>
      <c r="S8326">
        <v>0</v>
      </c>
      <c r="T8326">
        <v>1</v>
      </c>
      <c r="U8326">
        <v>0</v>
      </c>
      <c r="V8326">
        <v>0</v>
      </c>
      <c r="W8326">
        <v>0</v>
      </c>
      <c r="X8326">
        <v>3.1184097471083465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3.1184097471083465</v>
      </c>
    </row>
    <row r="8327" spans="1:31" x14ac:dyDescent="0.25">
      <c r="A8327">
        <v>2361676</v>
      </c>
      <c r="B8327">
        <v>1</v>
      </c>
      <c r="C8327" t="s">
        <v>80</v>
      </c>
      <c r="D8327" t="s">
        <v>101</v>
      </c>
      <c r="E8327" t="s">
        <v>166</v>
      </c>
      <c r="F8327" t="s">
        <v>3896</v>
      </c>
      <c r="G8327" t="s">
        <v>168</v>
      </c>
      <c r="H8327" t="s">
        <v>135</v>
      </c>
      <c r="I8327" t="s">
        <v>136</v>
      </c>
      <c r="J8327" t="s">
        <v>137</v>
      </c>
      <c r="K8327" t="s">
        <v>138</v>
      </c>
      <c r="L8327" t="s">
        <v>23618</v>
      </c>
      <c r="M8327" t="s">
        <v>23619</v>
      </c>
      <c r="N8327">
        <v>3.7455555550000001</v>
      </c>
      <c r="O8327">
        <v>0</v>
      </c>
      <c r="P8327">
        <v>260</v>
      </c>
      <c r="Q8327">
        <v>0</v>
      </c>
      <c r="R8327">
        <v>0</v>
      </c>
      <c r="S8327">
        <v>2</v>
      </c>
      <c r="T8327">
        <v>104</v>
      </c>
      <c r="U8327">
        <v>0</v>
      </c>
      <c r="V8327">
        <v>0</v>
      </c>
      <c r="W8327">
        <v>0</v>
      </c>
      <c r="X8327">
        <v>218.95867141963652</v>
      </c>
      <c r="Y8327">
        <v>0</v>
      </c>
      <c r="Z8327">
        <v>0</v>
      </c>
      <c r="AA8327">
        <v>28.020750011383534</v>
      </c>
      <c r="AB8327">
        <v>142.28332327862901</v>
      </c>
      <c r="AC8327">
        <v>0</v>
      </c>
      <c r="AD8327">
        <v>0</v>
      </c>
      <c r="AE8327">
        <v>389.26274470964904</v>
      </c>
    </row>
    <row r="8328" spans="1:31" x14ac:dyDescent="0.25">
      <c r="A8328">
        <v>2361678</v>
      </c>
      <c r="B8328">
        <v>1</v>
      </c>
      <c r="C8328" t="s">
        <v>80</v>
      </c>
      <c r="D8328" t="s">
        <v>98</v>
      </c>
      <c r="E8328" t="s">
        <v>171</v>
      </c>
      <c r="F8328" t="s">
        <v>23620</v>
      </c>
      <c r="G8328" t="s">
        <v>328</v>
      </c>
      <c r="H8328" t="s">
        <v>135</v>
      </c>
      <c r="I8328" t="s">
        <v>136</v>
      </c>
      <c r="J8328" t="s">
        <v>137</v>
      </c>
      <c r="K8328" t="s">
        <v>138</v>
      </c>
      <c r="L8328" t="s">
        <v>23621</v>
      </c>
      <c r="M8328" t="s">
        <v>23622</v>
      </c>
      <c r="N8328">
        <v>0.32361111100000001</v>
      </c>
      <c r="O8328">
        <v>0</v>
      </c>
      <c r="P8328">
        <v>1154</v>
      </c>
      <c r="Q8328">
        <v>2</v>
      </c>
      <c r="R8328">
        <v>131</v>
      </c>
      <c r="S8328">
        <v>7</v>
      </c>
      <c r="T8328">
        <v>290</v>
      </c>
      <c r="U8328">
        <v>0</v>
      </c>
      <c r="V8328">
        <v>0</v>
      </c>
      <c r="W8328">
        <v>0</v>
      </c>
      <c r="X8328">
        <v>60.496548176245163</v>
      </c>
      <c r="Y8328">
        <v>0.96225424496461254</v>
      </c>
      <c r="Z8328">
        <v>22.947194898582385</v>
      </c>
      <c r="AA8328">
        <v>40.556440811672495</v>
      </c>
      <c r="AB8328">
        <v>42.276890448603417</v>
      </c>
      <c r="AC8328">
        <v>0</v>
      </c>
      <c r="AD8328">
        <v>0</v>
      </c>
      <c r="AE8328">
        <v>167.23932858006808</v>
      </c>
    </row>
    <row r="8329" spans="1:31" x14ac:dyDescent="0.25">
      <c r="A8329">
        <v>2361679</v>
      </c>
      <c r="B8329">
        <v>1</v>
      </c>
      <c r="C8329" t="s">
        <v>80</v>
      </c>
      <c r="D8329" t="s">
        <v>105</v>
      </c>
      <c r="E8329" t="s">
        <v>148</v>
      </c>
      <c r="F8329" t="s">
        <v>6436</v>
      </c>
      <c r="G8329" t="s">
        <v>150</v>
      </c>
      <c r="H8329" t="s">
        <v>151</v>
      </c>
      <c r="I8329" t="s">
        <v>136</v>
      </c>
      <c r="J8329" t="s">
        <v>137</v>
      </c>
      <c r="K8329" t="s">
        <v>138</v>
      </c>
      <c r="L8329" t="s">
        <v>23623</v>
      </c>
      <c r="M8329" t="s">
        <v>23624</v>
      </c>
      <c r="N8329">
        <v>0.73805555499999997</v>
      </c>
      <c r="O8329">
        <v>0</v>
      </c>
      <c r="P8329">
        <v>10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0.85916833985126262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0.85916833985126262</v>
      </c>
    </row>
    <row r="8330" spans="1:31" x14ac:dyDescent="0.25">
      <c r="A8330">
        <v>2361680</v>
      </c>
      <c r="B8330">
        <v>1</v>
      </c>
      <c r="C8330" t="s">
        <v>81</v>
      </c>
      <c r="D8330" t="s">
        <v>113</v>
      </c>
      <c r="E8330" t="s">
        <v>148</v>
      </c>
      <c r="F8330" t="s">
        <v>23625</v>
      </c>
      <c r="G8330" t="s">
        <v>160</v>
      </c>
      <c r="H8330" t="s">
        <v>151</v>
      </c>
      <c r="I8330" t="s">
        <v>136</v>
      </c>
      <c r="J8330" t="s">
        <v>137</v>
      </c>
      <c r="K8330" t="s">
        <v>138</v>
      </c>
      <c r="L8330" t="s">
        <v>23626</v>
      </c>
      <c r="M8330" t="s">
        <v>23627</v>
      </c>
      <c r="N8330">
        <v>1.62</v>
      </c>
      <c r="O8330">
        <v>0</v>
      </c>
      <c r="P8330">
        <v>1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7.902052595088889E-2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7.902052595088889E-2</v>
      </c>
    </row>
    <row r="8331" spans="1:31" x14ac:dyDescent="0.25">
      <c r="A8331">
        <v>2362809</v>
      </c>
      <c r="B8331">
        <v>1</v>
      </c>
      <c r="C8331" t="s">
        <v>80</v>
      </c>
      <c r="D8331" t="s">
        <v>94</v>
      </c>
      <c r="E8331" t="s">
        <v>320</v>
      </c>
      <c r="F8331" t="s">
        <v>5876</v>
      </c>
      <c r="G8331" t="s">
        <v>328</v>
      </c>
      <c r="H8331" t="s">
        <v>2280</v>
      </c>
      <c r="I8331" t="s">
        <v>136</v>
      </c>
      <c r="J8331" t="s">
        <v>137</v>
      </c>
      <c r="K8331" t="s">
        <v>245</v>
      </c>
      <c r="L8331" t="s">
        <v>23628</v>
      </c>
      <c r="M8331" t="s">
        <v>23629</v>
      </c>
      <c r="N8331">
        <v>8.3333332999999996E-2</v>
      </c>
      <c r="O8331">
        <v>1</v>
      </c>
      <c r="P8331">
        <v>3154</v>
      </c>
      <c r="Q8331">
        <v>49</v>
      </c>
      <c r="R8331">
        <v>104</v>
      </c>
      <c r="S8331">
        <v>40</v>
      </c>
      <c r="T8331">
        <v>700</v>
      </c>
      <c r="U8331">
        <v>17</v>
      </c>
      <c r="V8331">
        <v>1</v>
      </c>
      <c r="W8331">
        <v>8.4123929908333339E-2</v>
      </c>
      <c r="X8331">
        <v>37.540368176040523</v>
      </c>
      <c r="Y8331">
        <v>11.205286052604501</v>
      </c>
      <c r="Z8331">
        <v>12.965182567761246</v>
      </c>
      <c r="AA8331">
        <v>19.043514603176597</v>
      </c>
      <c r="AB8331">
        <v>18.449263205102184</v>
      </c>
      <c r="AC8331">
        <v>70.732882628041665</v>
      </c>
      <c r="AD8331">
        <v>0</v>
      </c>
      <c r="AE8331">
        <v>170.02062116263505</v>
      </c>
    </row>
    <row r="8332" spans="1:31" x14ac:dyDescent="0.25">
      <c r="A8332">
        <v>2361838</v>
      </c>
      <c r="B8332">
        <v>1</v>
      </c>
      <c r="C8332" t="s">
        <v>80</v>
      </c>
      <c r="D8332" t="s">
        <v>83</v>
      </c>
      <c r="E8332" t="s">
        <v>154</v>
      </c>
      <c r="F8332" t="s">
        <v>23630</v>
      </c>
      <c r="G8332" t="s">
        <v>252</v>
      </c>
      <c r="H8332" t="s">
        <v>151</v>
      </c>
      <c r="I8332" t="s">
        <v>136</v>
      </c>
      <c r="J8332" t="s">
        <v>137</v>
      </c>
      <c r="K8332" t="s">
        <v>245</v>
      </c>
      <c r="L8332" t="s">
        <v>23631</v>
      </c>
      <c r="M8332" t="s">
        <v>23632</v>
      </c>
      <c r="N8332">
        <v>7.8208333330000004</v>
      </c>
      <c r="O8332">
        <v>0</v>
      </c>
      <c r="P8332">
        <v>0</v>
      </c>
      <c r="Q8332">
        <v>0</v>
      </c>
      <c r="R8332">
        <v>1</v>
      </c>
      <c r="S8332">
        <v>0</v>
      </c>
      <c r="T8332">
        <v>26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3.027046674366499</v>
      </c>
      <c r="AA8332">
        <v>0</v>
      </c>
      <c r="AB8332">
        <v>952.15780183884067</v>
      </c>
      <c r="AC8332">
        <v>0</v>
      </c>
      <c r="AD8332">
        <v>0</v>
      </c>
      <c r="AE8332">
        <v>955.18484851320716</v>
      </c>
    </row>
    <row r="8333" spans="1:31" x14ac:dyDescent="0.25">
      <c r="A8333">
        <v>2361761</v>
      </c>
      <c r="B8333">
        <v>1</v>
      </c>
      <c r="C8333" t="s">
        <v>80</v>
      </c>
      <c r="D8333" t="s">
        <v>102</v>
      </c>
      <c r="E8333" t="s">
        <v>132</v>
      </c>
      <c r="F8333" t="s">
        <v>18122</v>
      </c>
      <c r="G8333" t="s">
        <v>134</v>
      </c>
      <c r="H8333" t="s">
        <v>135</v>
      </c>
      <c r="I8333" t="s">
        <v>136</v>
      </c>
      <c r="J8333" t="s">
        <v>137</v>
      </c>
      <c r="K8333" t="s">
        <v>138</v>
      </c>
      <c r="L8333" t="s">
        <v>23633</v>
      </c>
      <c r="M8333" t="s">
        <v>23634</v>
      </c>
      <c r="N8333">
        <v>3.4694444440000001</v>
      </c>
      <c r="O8333">
        <v>0</v>
      </c>
      <c r="P8333">
        <v>51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12.821167507156627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12.821167507156627</v>
      </c>
    </row>
    <row r="8334" spans="1:31" x14ac:dyDescent="0.25">
      <c r="A8334">
        <v>2361738</v>
      </c>
      <c r="B8334">
        <v>1</v>
      </c>
      <c r="C8334" t="s">
        <v>80</v>
      </c>
      <c r="D8334" t="s">
        <v>106</v>
      </c>
      <c r="E8334" t="s">
        <v>225</v>
      </c>
      <c r="F8334" t="s">
        <v>23635</v>
      </c>
      <c r="G8334" t="s">
        <v>227</v>
      </c>
      <c r="H8334" t="s">
        <v>151</v>
      </c>
      <c r="I8334" t="s">
        <v>136</v>
      </c>
      <c r="J8334" t="s">
        <v>137</v>
      </c>
      <c r="K8334" t="s">
        <v>138</v>
      </c>
      <c r="L8334" t="s">
        <v>23636</v>
      </c>
      <c r="M8334" t="s">
        <v>23637</v>
      </c>
      <c r="N8334">
        <v>7.926388888</v>
      </c>
      <c r="O8334">
        <v>0</v>
      </c>
      <c r="P8334">
        <v>3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</v>
      </c>
    </row>
    <row r="8335" spans="1:31" x14ac:dyDescent="0.25">
      <c r="A8335">
        <v>2362050</v>
      </c>
      <c r="B8335">
        <v>1</v>
      </c>
      <c r="C8335" t="s">
        <v>80</v>
      </c>
      <c r="D8335" t="s">
        <v>93</v>
      </c>
      <c r="E8335" t="s">
        <v>166</v>
      </c>
      <c r="F8335" t="s">
        <v>23638</v>
      </c>
      <c r="G8335" t="s">
        <v>168</v>
      </c>
      <c r="H8335" t="s">
        <v>135</v>
      </c>
      <c r="I8335" t="s">
        <v>136</v>
      </c>
      <c r="J8335" t="s">
        <v>137</v>
      </c>
      <c r="K8335" t="s">
        <v>138</v>
      </c>
      <c r="L8335" t="s">
        <v>23639</v>
      </c>
      <c r="M8335" t="s">
        <v>23640</v>
      </c>
      <c r="N8335">
        <v>0.48222222199999998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</row>
    <row r="8336" spans="1:31" x14ac:dyDescent="0.25">
      <c r="A8336">
        <v>2364681</v>
      </c>
      <c r="B8336">
        <v>1</v>
      </c>
      <c r="C8336" t="s">
        <v>80</v>
      </c>
      <c r="D8336" t="s">
        <v>97</v>
      </c>
      <c r="E8336" t="s">
        <v>132</v>
      </c>
      <c r="F8336" t="s">
        <v>23641</v>
      </c>
      <c r="G8336" t="s">
        <v>185</v>
      </c>
      <c r="H8336" t="s">
        <v>135</v>
      </c>
      <c r="I8336" t="s">
        <v>136</v>
      </c>
      <c r="J8336" t="s">
        <v>137</v>
      </c>
      <c r="K8336" t="s">
        <v>138</v>
      </c>
      <c r="L8336" t="s">
        <v>23642</v>
      </c>
      <c r="M8336" t="s">
        <v>23643</v>
      </c>
      <c r="N8336">
        <v>7.0805555550000001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</row>
    <row r="8337" spans="1:31" x14ac:dyDescent="0.25">
      <c r="A8337">
        <v>2372046</v>
      </c>
      <c r="B8337">
        <v>1</v>
      </c>
      <c r="C8337" t="s">
        <v>80</v>
      </c>
      <c r="D8337" t="s">
        <v>85</v>
      </c>
      <c r="E8337" t="s">
        <v>154</v>
      </c>
      <c r="F8337" t="s">
        <v>23644</v>
      </c>
      <c r="G8337" t="s">
        <v>142</v>
      </c>
      <c r="H8337" t="s">
        <v>151</v>
      </c>
      <c r="I8337" t="s">
        <v>136</v>
      </c>
      <c r="J8337" t="s">
        <v>137</v>
      </c>
      <c r="K8337" t="s">
        <v>138</v>
      </c>
      <c r="L8337" t="s">
        <v>23645</v>
      </c>
      <c r="M8337" t="s">
        <v>17678</v>
      </c>
      <c r="N8337">
        <v>6.3622222219999998</v>
      </c>
      <c r="O8337">
        <v>0</v>
      </c>
      <c r="P8337">
        <v>0</v>
      </c>
      <c r="Q8337">
        <v>0</v>
      </c>
      <c r="R8337">
        <v>0</v>
      </c>
      <c r="S8337">
        <v>1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</row>
    <row r="8338" spans="1:31" x14ac:dyDescent="0.25">
      <c r="A8338">
        <v>2356163</v>
      </c>
      <c r="B8338">
        <v>1</v>
      </c>
      <c r="C8338" t="s">
        <v>81</v>
      </c>
      <c r="D8338" t="s">
        <v>113</v>
      </c>
      <c r="E8338" t="s">
        <v>166</v>
      </c>
      <c r="F8338" t="s">
        <v>23646</v>
      </c>
      <c r="G8338" t="s">
        <v>244</v>
      </c>
      <c r="H8338" t="s">
        <v>135</v>
      </c>
      <c r="I8338" t="s">
        <v>136</v>
      </c>
      <c r="J8338" t="s">
        <v>137</v>
      </c>
      <c r="K8338" t="s">
        <v>245</v>
      </c>
      <c r="L8338" t="s">
        <v>23647</v>
      </c>
      <c r="M8338" t="s">
        <v>23648</v>
      </c>
      <c r="N8338">
        <v>3.3119444439999999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</row>
    <row r="8339" spans="1:31" x14ac:dyDescent="0.25">
      <c r="A8339">
        <v>2366219</v>
      </c>
      <c r="B8339">
        <v>1</v>
      </c>
      <c r="C8339" t="s">
        <v>80</v>
      </c>
      <c r="D8339" t="s">
        <v>82</v>
      </c>
      <c r="E8339" t="s">
        <v>132</v>
      </c>
      <c r="F8339" t="s">
        <v>23649</v>
      </c>
      <c r="G8339" t="s">
        <v>168</v>
      </c>
      <c r="H8339" t="s">
        <v>135</v>
      </c>
      <c r="I8339" t="s">
        <v>136</v>
      </c>
      <c r="J8339" t="s">
        <v>137</v>
      </c>
      <c r="K8339" t="s">
        <v>138</v>
      </c>
      <c r="L8339" t="s">
        <v>23650</v>
      </c>
      <c r="M8339" t="s">
        <v>23651</v>
      </c>
      <c r="N8339">
        <v>0.34638888800000001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</row>
    <row r="8340" spans="1:31" x14ac:dyDescent="0.25">
      <c r="A8340">
        <v>2359707</v>
      </c>
      <c r="B8340">
        <v>1</v>
      </c>
      <c r="C8340" t="s">
        <v>81</v>
      </c>
      <c r="D8340" t="s">
        <v>113</v>
      </c>
      <c r="E8340" t="s">
        <v>166</v>
      </c>
      <c r="F8340" t="s">
        <v>23646</v>
      </c>
      <c r="G8340" t="s">
        <v>168</v>
      </c>
      <c r="H8340" t="s">
        <v>135</v>
      </c>
      <c r="I8340" t="s">
        <v>136</v>
      </c>
      <c r="J8340" t="s">
        <v>137</v>
      </c>
      <c r="K8340" t="s">
        <v>138</v>
      </c>
      <c r="L8340" t="s">
        <v>23652</v>
      </c>
      <c r="M8340" t="s">
        <v>23653</v>
      </c>
      <c r="N8340">
        <v>0.72666666599999996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</row>
    <row r="8341" spans="1:31" x14ac:dyDescent="0.25">
      <c r="A8341">
        <v>2357658</v>
      </c>
      <c r="B8341">
        <v>1</v>
      </c>
      <c r="C8341" t="s">
        <v>81</v>
      </c>
      <c r="D8341" t="s">
        <v>113</v>
      </c>
      <c r="E8341" t="s">
        <v>320</v>
      </c>
      <c r="F8341" t="s">
        <v>23654</v>
      </c>
      <c r="G8341" t="s">
        <v>23655</v>
      </c>
      <c r="H8341" t="s">
        <v>2280</v>
      </c>
      <c r="I8341" t="s">
        <v>136</v>
      </c>
      <c r="J8341" t="s">
        <v>137</v>
      </c>
      <c r="K8341" t="s">
        <v>245</v>
      </c>
      <c r="L8341" t="s">
        <v>23656</v>
      </c>
      <c r="M8341" t="s">
        <v>23657</v>
      </c>
      <c r="N8341">
        <v>1.1258333330000001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</row>
    <row r="8342" spans="1:31" x14ac:dyDescent="0.25">
      <c r="A8342">
        <v>2362072</v>
      </c>
      <c r="B8342">
        <v>1</v>
      </c>
      <c r="C8342" t="s">
        <v>80</v>
      </c>
      <c r="D8342" t="s">
        <v>93</v>
      </c>
      <c r="E8342" t="s">
        <v>166</v>
      </c>
      <c r="F8342" t="s">
        <v>23638</v>
      </c>
      <c r="G8342" t="s">
        <v>168</v>
      </c>
      <c r="H8342" t="s">
        <v>135</v>
      </c>
      <c r="I8342" t="s">
        <v>136</v>
      </c>
      <c r="J8342" t="s">
        <v>137</v>
      </c>
      <c r="K8342" t="s">
        <v>138</v>
      </c>
      <c r="L8342" t="s">
        <v>23658</v>
      </c>
      <c r="M8342" t="s">
        <v>23659</v>
      </c>
      <c r="N8342">
        <v>1.2622222219999999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</row>
    <row r="8343" spans="1:31" x14ac:dyDescent="0.25">
      <c r="A8343">
        <v>2361079</v>
      </c>
      <c r="B8343">
        <v>1</v>
      </c>
      <c r="C8343" t="s">
        <v>80</v>
      </c>
      <c r="D8343" t="s">
        <v>93</v>
      </c>
      <c r="E8343" t="s">
        <v>166</v>
      </c>
      <c r="F8343" t="s">
        <v>23638</v>
      </c>
      <c r="G8343" t="s">
        <v>168</v>
      </c>
      <c r="H8343" t="s">
        <v>135</v>
      </c>
      <c r="I8343" t="s">
        <v>136</v>
      </c>
      <c r="J8343" t="s">
        <v>137</v>
      </c>
      <c r="K8343" t="s">
        <v>138</v>
      </c>
      <c r="L8343" t="s">
        <v>23660</v>
      </c>
      <c r="M8343" t="s">
        <v>23661</v>
      </c>
      <c r="N8343">
        <v>0.33250000000000002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</row>
    <row r="8344" spans="1:31" x14ac:dyDescent="0.25">
      <c r="A8344">
        <v>2358437</v>
      </c>
      <c r="B8344">
        <v>1</v>
      </c>
      <c r="C8344" t="s">
        <v>81</v>
      </c>
      <c r="D8344" t="s">
        <v>113</v>
      </c>
      <c r="E8344" t="s">
        <v>166</v>
      </c>
      <c r="F8344" t="s">
        <v>23646</v>
      </c>
      <c r="G8344" t="s">
        <v>168</v>
      </c>
      <c r="H8344" t="s">
        <v>135</v>
      </c>
      <c r="I8344" t="s">
        <v>136</v>
      </c>
      <c r="J8344" t="s">
        <v>137</v>
      </c>
      <c r="K8344" t="s">
        <v>138</v>
      </c>
      <c r="L8344" t="s">
        <v>23662</v>
      </c>
      <c r="M8344" t="s">
        <v>23663</v>
      </c>
      <c r="N8344">
        <v>2.0411111110000002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</row>
    <row r="8345" spans="1:31" x14ac:dyDescent="0.25">
      <c r="A8345">
        <v>2369950</v>
      </c>
      <c r="B8345">
        <v>1</v>
      </c>
      <c r="C8345" t="s">
        <v>81</v>
      </c>
      <c r="D8345" t="s">
        <v>123</v>
      </c>
      <c r="E8345" t="s">
        <v>171</v>
      </c>
      <c r="F8345" t="s">
        <v>23664</v>
      </c>
      <c r="G8345" t="s">
        <v>168</v>
      </c>
      <c r="H8345" t="s">
        <v>135</v>
      </c>
      <c r="I8345" t="s">
        <v>136</v>
      </c>
      <c r="J8345" t="s">
        <v>137</v>
      </c>
      <c r="K8345" t="s">
        <v>138</v>
      </c>
      <c r="L8345" t="s">
        <v>23665</v>
      </c>
      <c r="M8345" t="s">
        <v>23666</v>
      </c>
      <c r="N8345">
        <v>1.1575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</row>
    <row r="8346" spans="1:31" x14ac:dyDescent="0.25">
      <c r="A8346">
        <v>2365831</v>
      </c>
      <c r="B8346">
        <v>1</v>
      </c>
      <c r="C8346" t="s">
        <v>81</v>
      </c>
      <c r="D8346" t="s">
        <v>117</v>
      </c>
      <c r="E8346" t="s">
        <v>166</v>
      </c>
      <c r="F8346" t="s">
        <v>23667</v>
      </c>
      <c r="G8346" t="s">
        <v>168</v>
      </c>
      <c r="H8346" t="s">
        <v>135</v>
      </c>
      <c r="I8346" t="s">
        <v>136</v>
      </c>
      <c r="J8346" t="s">
        <v>137</v>
      </c>
      <c r="K8346" t="s">
        <v>138</v>
      </c>
      <c r="L8346" t="s">
        <v>23668</v>
      </c>
      <c r="M8346" t="s">
        <v>23669</v>
      </c>
      <c r="N8346">
        <v>2.0530555549999998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0.14852128831900416</v>
      </c>
      <c r="D17" s="14">
        <f t="shared" si="1"/>
        <v>0.71937824166152775</v>
      </c>
      <c r="E17" s="14">
        <f t="shared" si="2"/>
        <v>0.148531226636437</v>
      </c>
      <c r="F17" s="14">
        <f t="shared" si="3"/>
        <v>2.9812572143856841</v>
      </c>
      <c r="G17" s="14">
        <f t="shared" si="4"/>
        <v>0.52516446946350748</v>
      </c>
      <c r="H17" s="14">
        <f t="shared" si="5"/>
        <v>2.7923270032378245</v>
      </c>
      <c r="I17" s="14">
        <f t="shared" si="6"/>
        <v>0.32675838727518225</v>
      </c>
      <c r="J17" s="14">
        <f t="shared" si="7"/>
        <v>3.6798273837818303</v>
      </c>
      <c r="K17" s="14">
        <f t="shared" si="8"/>
        <v>0.40744258392767102</v>
      </c>
      <c r="L17" s="14">
        <f t="shared" si="9"/>
        <v>3.0455692421349982</v>
      </c>
      <c r="M17" s="14">
        <f t="shared" si="10"/>
        <v>9.9646927468290301</v>
      </c>
      <c r="N17" s="14">
        <f t="shared" si="11"/>
        <v>5.6232819203543434</v>
      </c>
      <c r="O17" s="19">
        <f t="shared" si="12"/>
        <v>0.2028563997766997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8.1713034199191362E-2</v>
      </c>
      <c r="D18" s="14">
        <f t="shared" si="1"/>
        <v>0.29593963784386668</v>
      </c>
      <c r="E18" s="14">
        <f t="shared" si="2"/>
        <v>8.1716763770981832E-2</v>
      </c>
      <c r="F18" s="14">
        <f t="shared" si="3"/>
        <v>1.2923501345240036</v>
      </c>
      <c r="G18" s="14">
        <f t="shared" si="4"/>
        <v>1.36688967772488</v>
      </c>
      <c r="H18" s="14">
        <f t="shared" si="5"/>
        <v>1.2980839455394557</v>
      </c>
      <c r="I18" s="14">
        <f t="shared" si="6"/>
        <v>0.25992961638959178</v>
      </c>
      <c r="J18" s="14">
        <f t="shared" si="7"/>
        <v>2.0174552774856922</v>
      </c>
      <c r="K18" s="14">
        <f t="shared" si="8"/>
        <v>0.30222058809623142</v>
      </c>
      <c r="L18" s="14">
        <f t="shared" si="9"/>
        <v>2.0051755928412272</v>
      </c>
      <c r="M18" s="14">
        <f t="shared" si="10"/>
        <v>7.328743357307653</v>
      </c>
      <c r="N18" s="14">
        <f t="shared" si="11"/>
        <v>3.9884655443091113</v>
      </c>
      <c r="O18" s="19">
        <f t="shared" si="12"/>
        <v>0.12549353917243949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2.9990848223304185E-2</v>
      </c>
      <c r="D21" s="14">
        <f t="shared" si="1"/>
        <v>0</v>
      </c>
      <c r="E21" s="14">
        <f t="shared" si="2"/>
        <v>2.9990326098509212E-2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0.14551340753500491</v>
      </c>
      <c r="J21" s="14">
        <f t="shared" si="7"/>
        <v>0</v>
      </c>
      <c r="K21" s="14">
        <f t="shared" si="8"/>
        <v>0.14201194890073288</v>
      </c>
      <c r="L21" s="14">
        <f t="shared" si="9"/>
        <v>7.2787539506334724</v>
      </c>
      <c r="M21" s="14">
        <f t="shared" si="10"/>
        <v>0</v>
      </c>
      <c r="N21" s="14">
        <f t="shared" si="11"/>
        <v>4.5670613023582574</v>
      </c>
      <c r="O21" s="19">
        <f t="shared" si="12"/>
        <v>5.9837043926124892E-2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0.2602251707414997</v>
      </c>
      <c r="D25" s="14">
        <f t="shared" ref="D25:O25" si="13">SUM(D15:D24)</f>
        <v>1.0153178795053943</v>
      </c>
      <c r="E25" s="14">
        <f t="shared" si="13"/>
        <v>0.26023831650592805</v>
      </c>
      <c r="F25" s="14">
        <f t="shared" si="13"/>
        <v>4.273607348909688</v>
      </c>
      <c r="G25" s="14">
        <f t="shared" si="13"/>
        <v>1.8920541471883876</v>
      </c>
      <c r="H25" s="14">
        <f t="shared" si="13"/>
        <v>4.0904109487772802</v>
      </c>
      <c r="I25" s="14">
        <f t="shared" si="13"/>
        <v>0.732201411199779</v>
      </c>
      <c r="J25" s="14">
        <f t="shared" si="13"/>
        <v>5.697282661267522</v>
      </c>
      <c r="K25" s="14">
        <f t="shared" si="13"/>
        <v>0.85167512092463526</v>
      </c>
      <c r="L25" s="14">
        <f t="shared" si="13"/>
        <v>12.329498785609697</v>
      </c>
      <c r="M25" s="14">
        <f t="shared" si="13"/>
        <v>17.293436104136681</v>
      </c>
      <c r="N25" s="14">
        <f t="shared" si="13"/>
        <v>14.178808767021714</v>
      </c>
      <c r="O25" s="14">
        <f t="shared" si="13"/>
        <v>0.3881869828752641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2.5887317319937125E-2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2.5886866635443394E-2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0.11869644502144551</v>
      </c>
      <c r="J29" s="14">
        <f>(SUMIFS(TICARETHANEOG2,KAYNAK,A29,SEBEP,B29,SÜRE,"Uzun",BİLDİRİM,"Bildirimli",İL,$B$10,İLÇE,$B$11)/VLOOKUP($B$11,ABONE2,10,FALSE))</f>
        <v>5.6116827616122959E-2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0.11719060480091054</v>
      </c>
      <c r="L29" s="14">
        <f>(SUMIFS(SANAYIAG2,KAYNAK,A29,SEBEP,B29,SÜRE,"Uzun",BİLDİRİM,"Bildirimli",İL,$B$10,İLÇE,$B$11)/VLOOKUP($B$11,ABONE2,12,FALSE))</f>
        <v>0.1282573669720711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8.0475210649142648E-2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3.9176049729722454E-2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1.1512831822744823E-2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1.1512631390435931E-2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6.092771930613116E-2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5.9461628363414176E-2</v>
      </c>
      <c r="L31" s="14">
        <f>(SUMIFS(SANAYIAG2,KAYNAK,A31,SEBEP,B31,SÜRE,"Uzun",BİLDİRİM,"Bildirimli",İL,$B$10,İLÇE,$B$11)/VLOOKUP($B$11,ABONE2,12,FALSE))</f>
        <v>3.3459705288162627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2.0994324886690277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2.4730275054916262E-2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3.740014914268195E-2</v>
      </c>
      <c r="D33" s="14">
        <f t="shared" ref="D33:O33" si="14">SUM(D28:D32)</f>
        <v>0</v>
      </c>
      <c r="E33" s="14">
        <f t="shared" si="14"/>
        <v>3.7399498025879323E-2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0.17962416432757666</v>
      </c>
      <c r="J33" s="14">
        <f t="shared" si="14"/>
        <v>5.6116827616122959E-2</v>
      </c>
      <c r="K33" s="14">
        <f t="shared" si="14"/>
        <v>0.17665223316432471</v>
      </c>
      <c r="L33" s="14">
        <f t="shared" si="14"/>
        <v>3.4742278957883337</v>
      </c>
      <c r="M33" s="14">
        <f t="shared" si="14"/>
        <v>0</v>
      </c>
      <c r="N33" s="14">
        <f t="shared" si="14"/>
        <v>2.1799076993181705</v>
      </c>
      <c r="O33" s="14">
        <f t="shared" si="14"/>
        <v>6.3906324784638716E-2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57439</v>
      </c>
      <c r="D37" s="18">
        <f>VLOOKUP($B$11,ABONE2,4,FALSE)</f>
        <v>1</v>
      </c>
      <c r="E37" s="18">
        <f>VLOOKUP($B$11,ABONE2,5,FALSE)</f>
        <v>57440</v>
      </c>
      <c r="F37" s="18">
        <f>VLOOKUP($B$11,ABONE2,6,FALSE)</f>
        <v>12</v>
      </c>
      <c r="G37" s="18">
        <f>VLOOKUP($B$11,ABONE2,7,FALSE)</f>
        <v>1</v>
      </c>
      <c r="H37" s="18">
        <f>VLOOKUP($B$11,ABONE2,8,FALSE)</f>
        <v>13</v>
      </c>
      <c r="I37" s="18">
        <f>VLOOKUP($B$11,ABONE2,9,FALSE)</f>
        <v>9450</v>
      </c>
      <c r="J37" s="18">
        <f>VLOOKUP($B$11,ABONE2,10,FALSE)</f>
        <v>233</v>
      </c>
      <c r="K37" s="18">
        <f>VLOOKUP($B$11,ABONE2,11,FALSE)</f>
        <v>9683</v>
      </c>
      <c r="L37" s="29">
        <f>VLOOKUP($B$11,ABONE2,12,FALSE)</f>
        <v>128</v>
      </c>
      <c r="M37" s="29">
        <f>VLOOKUP($B$11,ABONE2,13,FALSE)</f>
        <v>76</v>
      </c>
      <c r="N37" s="29">
        <f>VLOOKUP($B$11,ABONE2,14,FALSE)</f>
        <v>204</v>
      </c>
      <c r="O37" s="29">
        <f>VLOOKUP($B$11,ABONE2,15,FALSE)</f>
        <v>67340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14588.357050000002</v>
      </c>
      <c r="D38" s="18">
        <f>VLOOKUP($B$11,TUKETIM,4,FALSE)</f>
        <v>67.448270833333325</v>
      </c>
      <c r="E38" s="18">
        <f>VLOOKUP($B$11,TUKETIM,5,FALSE)</f>
        <v>14655.805320833335</v>
      </c>
      <c r="F38" s="18">
        <f>VLOOKUP($B$11,TUKETIM,6,FALSE)</f>
        <v>7.6941458333333337</v>
      </c>
      <c r="G38" s="18">
        <f>VLOOKUP($B$11,TUKETIM,7,FALSE)</f>
        <v>0</v>
      </c>
      <c r="H38" s="18">
        <f>VLOOKUP($B$11,TUKETIM,8,FALSE)</f>
        <v>7.6941458333333337</v>
      </c>
      <c r="I38" s="18">
        <f>VLOOKUP($B$11,TUKETIM,9,FALSE)</f>
        <v>8892.9753833333325</v>
      </c>
      <c r="J38" s="18">
        <f>VLOOKUP($B$11,TUKETIM,10,FALSE)</f>
        <v>11676.611933333335</v>
      </c>
      <c r="K38" s="18">
        <f>VLOOKUP($B$11,TUKETIM,11,FALSE)</f>
        <v>20569.587316666668</v>
      </c>
      <c r="L38" s="29">
        <f>VLOOKUP($B$11,TUKETIM,12,FALSE)</f>
        <v>1935.5784916666667</v>
      </c>
      <c r="M38" s="29">
        <f>VLOOKUP($B$11,TUKETIM,13,FALSE)</f>
        <v>46597.700270833331</v>
      </c>
      <c r="N38" s="29">
        <f>VLOOKUP($B$11,TUKETIM,14,FALSE)</f>
        <v>48533.278762499998</v>
      </c>
      <c r="O38" s="29">
        <f>VLOOKUP($B$11,TUKETIM,15,FALSE)</f>
        <v>83766.365545833323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302366.91479999997</v>
      </c>
      <c r="D39" s="18">
        <f>VLOOKUP($B$11,ANLASMA,4,FALSE)</f>
        <v>1950</v>
      </c>
      <c r="E39" s="18">
        <f>VLOOKUP($B$11,ANLASMA,5,FALSE)</f>
        <v>304316.91479999997</v>
      </c>
      <c r="F39" s="18">
        <f>VLOOKUP($B$11,ANLASMA,6,FALSE)</f>
        <v>58.290000000000006</v>
      </c>
      <c r="G39" s="18">
        <f>VLOOKUP($B$11,ANLASMA,7,FALSE)</f>
        <v>100</v>
      </c>
      <c r="H39" s="18">
        <f>VLOOKUP($B$11,ANLASMA,8,FALSE)</f>
        <v>158.29000000000002</v>
      </c>
      <c r="I39" s="18">
        <f>VLOOKUP($B$11,ANLASMA,9,FALSE)</f>
        <v>83682.805400000012</v>
      </c>
      <c r="J39" s="18">
        <f>VLOOKUP($B$11,ANLASMA,10,FALSE)</f>
        <v>110915.598</v>
      </c>
      <c r="K39" s="18">
        <f>VLOOKUP($B$11,ANLASMA,11,FALSE)</f>
        <v>194598.40340000001</v>
      </c>
      <c r="L39" s="29">
        <f>VLOOKUP($B$11,ANLASMA,12,FALSE)</f>
        <v>8090.259</v>
      </c>
      <c r="M39" s="29">
        <f>VLOOKUP($B$11,ANLASMA,13,FALSE)</f>
        <v>55829.567999999999</v>
      </c>
      <c r="N39" s="29">
        <f>VLOOKUP($B$11,ANLASMA,14,FALSE)</f>
        <v>63919.826999999997</v>
      </c>
      <c r="O39" s="29">
        <f>VLOOKUP($B$11,ANLASMA,15,FALSE)</f>
        <v>562993.43519999995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0.22371644405514252</v>
      </c>
      <c r="D17" s="14">
        <f t="shared" si="1"/>
        <v>8.7684775214370827</v>
      </c>
      <c r="E17" s="14">
        <f t="shared" si="2"/>
        <v>0.22540828199420376</v>
      </c>
      <c r="F17" s="14">
        <f t="shared" si="3"/>
        <v>0.11764916853740996</v>
      </c>
      <c r="G17" s="14">
        <f t="shared" si="4"/>
        <v>0</v>
      </c>
      <c r="H17" s="14">
        <f t="shared" si="5"/>
        <v>0.11161587784318382</v>
      </c>
      <c r="I17" s="14">
        <f t="shared" si="6"/>
        <v>1.131097642556508</v>
      </c>
      <c r="J17" s="14">
        <f t="shared" si="7"/>
        <v>7.3553434432276363</v>
      </c>
      <c r="K17" s="14">
        <f t="shared" si="8"/>
        <v>1.1883025234546682</v>
      </c>
      <c r="L17" s="14">
        <f t="shared" si="9"/>
        <v>44.928833858479457</v>
      </c>
      <c r="M17" s="14">
        <f t="shared" si="10"/>
        <v>170.57852105649545</v>
      </c>
      <c r="N17" s="14">
        <f t="shared" si="11"/>
        <v>90.839296488523757</v>
      </c>
      <c r="O17" s="19">
        <f t="shared" si="12"/>
        <v>0.39093647631253753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4.4898388443627681E-2</v>
      </c>
      <c r="D21" s="14">
        <f t="shared" si="1"/>
        <v>0</v>
      </c>
      <c r="E21" s="14">
        <f t="shared" si="2"/>
        <v>4.4889498692786932E-2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0.16358237694865824</v>
      </c>
      <c r="J21" s="14">
        <f t="shared" si="7"/>
        <v>0</v>
      </c>
      <c r="K21" s="14">
        <f t="shared" si="8"/>
        <v>0.16207894814940083</v>
      </c>
      <c r="L21" s="14">
        <f t="shared" si="9"/>
        <v>0.85255978416913747</v>
      </c>
      <c r="M21" s="14">
        <f t="shared" si="10"/>
        <v>0</v>
      </c>
      <c r="N21" s="14">
        <f t="shared" si="11"/>
        <v>0.54104755533810645</v>
      </c>
      <c r="O21" s="19">
        <f t="shared" si="12"/>
        <v>6.0049376618351663E-2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1.7800311005783181E-4</v>
      </c>
      <c r="J22" s="14">
        <f t="shared" si="7"/>
        <v>0</v>
      </c>
      <c r="K22" s="14">
        <f t="shared" si="8"/>
        <v>1.7636714531022135E-4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2.2486458574724463E-5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0.26861483249877022</v>
      </c>
      <c r="D25" s="14">
        <f t="shared" ref="D25:O25" si="13">SUM(D15:D24)</f>
        <v>8.7684775214370827</v>
      </c>
      <c r="E25" s="14">
        <f t="shared" si="13"/>
        <v>0.27029778068699067</v>
      </c>
      <c r="F25" s="14">
        <f t="shared" si="13"/>
        <v>0.11764916853740996</v>
      </c>
      <c r="G25" s="14">
        <f t="shared" si="13"/>
        <v>0</v>
      </c>
      <c r="H25" s="14">
        <f t="shared" si="13"/>
        <v>0.11161587784318382</v>
      </c>
      <c r="I25" s="14">
        <f t="shared" si="13"/>
        <v>1.294858022615224</v>
      </c>
      <c r="J25" s="14">
        <f t="shared" si="13"/>
        <v>7.3553434432276363</v>
      </c>
      <c r="K25" s="14">
        <f t="shared" si="13"/>
        <v>1.3505578387493795</v>
      </c>
      <c r="L25" s="14">
        <f t="shared" si="13"/>
        <v>45.781393642648595</v>
      </c>
      <c r="M25" s="14">
        <f t="shared" si="13"/>
        <v>170.57852105649545</v>
      </c>
      <c r="N25" s="14">
        <f t="shared" si="13"/>
        <v>91.380344043861868</v>
      </c>
      <c r="O25" s="14">
        <f t="shared" si="13"/>
        <v>0.45100833938946394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7.1970147911482015E-3</v>
      </c>
      <c r="D28" s="14">
        <f>(SUMIFS(MESKENOG2,KAYNAK,A28,SEBEP,B28,SÜRE,"Uzun",BİLDİRİM,"Bildirimli",İL,$B$10,İLÇE,$B$11)/VLOOKUP($B$11,ABONE2,4,FALSE))</f>
        <v>8.2091838273941953E-2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7.211843749226724E-3</v>
      </c>
      <c r="F28" s="14">
        <f>(SUMIFS(TARIMSALAG2,KAYNAK,A28,SEBEP,B28,SÜRE,"Uzun",BİLDİRİM,"Bildirimli",İL,$B$10,İLÇE,$B$11)/VLOOKUP($B$11,ABONE2,6,FALSE))</f>
        <v>1.9294972657414409E-3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1.8305486880111105E-3</v>
      </c>
      <c r="I28" s="14">
        <f>(SUMIFS(TICARETHANEAG2,KAYNAK,A28,SEBEP,B28,SÜRE,"Uzun",BİLDİRİM,"Bildirimli",İL,$B$10,İLÇE,$B$11)/VLOOKUP($B$11,ABONE2,9,FALSE))</f>
        <v>1.6423147703989144E-2</v>
      </c>
      <c r="J28" s="14">
        <f>(SUMIFS(TICARETHANEOG2,KAYNAK,A28,SEBEP,B28,SÜRE,"Uzun",BİLDİRİM,"Bildirimli",İL,$B$10,İLÇE,$B$11)/VLOOKUP($B$11,ABONE2,10,FALSE))</f>
        <v>1.2919584982775167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2.814614999979885E-2</v>
      </c>
      <c r="L28" s="14">
        <f>(SUMIFS(SANAYIAG2,KAYNAK,A28,SEBEP,B28,SÜRE,"Uzun",BİLDİRİM,"Bildirimli",İL,$B$10,İLÇE,$B$11)/VLOOKUP($B$11,ABONE2,12,FALSE))</f>
        <v>0.17811244618765604</v>
      </c>
      <c r="M28" s="14">
        <f>(SUMIFS(SANAYIOG2,KAYNAK,A28,SEBEP,B28,SÜRE,"Uzun",BİLDİRİM,"Bildirimli",İL,$B$10,İLÇE,$B$11)/VLOOKUP($B$11,ABONE2,13,FALSE))</f>
        <v>1.1133313468646837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0.51982704451195461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1.012115305146952E-2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0.76346620061184356</v>
      </c>
      <c r="D29" s="14">
        <f>(SUMIFS(MESKENOG2,KAYNAK,A29,SEBEP,B29,SÜRE,"Uzun",BİLDİRİM,"Bildirimli",İL,$B$10,İLÇE,$B$11)/VLOOKUP($B$11,ABONE2,4,FALSE))</f>
        <v>0.9067059443348483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0.76349456166613372</v>
      </c>
      <c r="F29" s="14">
        <f>(SUMIFS(TARIMSALAG2,KAYNAK,A29,SEBEP,B29,SÜRE,"Uzun",BİLDİRİM,"Bildirimli",İL,$B$10,İLÇE,$B$11)/VLOOKUP($B$11,ABONE2,6,FALSE))</f>
        <v>0.42082702989045551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0.39924615656273982</v>
      </c>
      <c r="I29" s="14">
        <f>(SUMIFS(TICARETHANEAG2,KAYNAK,A29,SEBEP,B29,SÜRE,"Uzun",BİLDİRİM,"Bildirimli",İL,$B$10,İLÇE,$B$11)/VLOOKUP($B$11,ABONE2,9,FALSE))</f>
        <v>2.7462998958634675</v>
      </c>
      <c r="J29" s="14">
        <f>(SUMIFS(TICARETHANEOG2,KAYNAK,A29,SEBEP,B29,SÜRE,"Uzun",BİLDİRİM,"Bildirimli",İL,$B$10,İLÇE,$B$11)/VLOOKUP($B$11,ABONE2,10,FALSE))</f>
        <v>4.1157995329660855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2.7588864912742852</v>
      </c>
      <c r="L29" s="14">
        <f>(SUMIFS(SANAYIAG2,KAYNAK,A29,SEBEP,B29,SÜRE,"Uzun",BİLDİRİM,"Bildirimli",İL,$B$10,İLÇE,$B$11)/VLOOKUP($B$11,ABONE2,12,FALSE))</f>
        <v>40.993016989314526</v>
      </c>
      <c r="M29" s="14">
        <f>(SUMIFS(SANAYIOG2,KAYNAK,A29,SEBEP,B29,SÜRE,"Uzun",BİLDİRİM,"Bildirimli",İL,$B$10,İLÇE,$B$11)/VLOOKUP($B$11,ABONE2,13,FALSE))</f>
        <v>13.637759230239345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30.997826654267826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1.0320551741306736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2.4883269675193796E-3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2.4878342859885197E-3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4.6265010903167999E-3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4.5839805260071056E-3</v>
      </c>
      <c r="L31" s="14">
        <f>(SUMIFS(SANAYIAG2,KAYNAK,A31,SEBEP,B31,SÜRE,"Uzun",BİLDİRİM,"Bildirimli",İL,$B$10,İLÇE,$B$11)/VLOOKUP($B$11,ABONE2,12,FALSE))</f>
        <v>8.2236868703230215E-2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5.2188782061665329E-2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2.7776836099119486E-3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0.77315154237051109</v>
      </c>
      <c r="D33" s="14">
        <f t="shared" ref="D33:O33" si="14">SUM(D28:D32)</f>
        <v>0.98879778260879025</v>
      </c>
      <c r="E33" s="14">
        <f t="shared" si="14"/>
        <v>0.77319423970134893</v>
      </c>
      <c r="F33" s="14">
        <f t="shared" si="14"/>
        <v>0.42275652715619694</v>
      </c>
      <c r="G33" s="14">
        <f t="shared" si="14"/>
        <v>0</v>
      </c>
      <c r="H33" s="14">
        <f t="shared" si="14"/>
        <v>0.40107670525075095</v>
      </c>
      <c r="I33" s="14">
        <f t="shared" si="14"/>
        <v>2.7673495446577734</v>
      </c>
      <c r="J33" s="14">
        <f t="shared" si="14"/>
        <v>5.4077580312436027</v>
      </c>
      <c r="K33" s="14">
        <f t="shared" si="14"/>
        <v>2.7916166218000913</v>
      </c>
      <c r="L33" s="14">
        <f t="shared" si="14"/>
        <v>41.253366304205414</v>
      </c>
      <c r="M33" s="14">
        <f t="shared" si="14"/>
        <v>14.751090577104028</v>
      </c>
      <c r="N33" s="14">
        <f t="shared" si="14"/>
        <v>31.569842480841448</v>
      </c>
      <c r="O33" s="14">
        <f t="shared" si="14"/>
        <v>1.0449540107920552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95942</v>
      </c>
      <c r="D37" s="18">
        <f>VLOOKUP($B$11,ABONE2,4,FALSE)</f>
        <v>19</v>
      </c>
      <c r="E37" s="18">
        <f>VLOOKUP($B$11,ABONE2,5,FALSE)</f>
        <v>95961</v>
      </c>
      <c r="F37" s="18">
        <f>VLOOKUP($B$11,ABONE2,6,FALSE)</f>
        <v>37</v>
      </c>
      <c r="G37" s="18">
        <f>VLOOKUP($B$11,ABONE2,7,FALSE)</f>
        <v>2</v>
      </c>
      <c r="H37" s="18">
        <f>VLOOKUP($B$11,ABONE2,8,FALSE)</f>
        <v>39</v>
      </c>
      <c r="I37" s="18">
        <f>VLOOKUP($B$11,ABONE2,9,FALSE)</f>
        <v>13907</v>
      </c>
      <c r="J37" s="18">
        <f>VLOOKUP($B$11,ABONE2,10,FALSE)</f>
        <v>129</v>
      </c>
      <c r="K37" s="18">
        <f>VLOOKUP($B$11,ABONE2,11,FALSE)</f>
        <v>14036</v>
      </c>
      <c r="L37" s="29">
        <f>VLOOKUP($B$11,ABONE2,12,FALSE)</f>
        <v>33</v>
      </c>
      <c r="M37" s="29">
        <f>VLOOKUP($B$11,ABONE2,13,FALSE)</f>
        <v>19</v>
      </c>
      <c r="N37" s="29">
        <f>VLOOKUP($B$11,ABONE2,14,FALSE)</f>
        <v>52</v>
      </c>
      <c r="O37" s="29">
        <f>VLOOKUP($B$11,ABONE2,15,FALSE)</f>
        <v>110088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24251.211350000001</v>
      </c>
      <c r="D38" s="18">
        <f>VLOOKUP($B$11,TUKETIM,4,FALSE)</f>
        <v>104.65242916666666</v>
      </c>
      <c r="E38" s="18">
        <f>VLOOKUP($B$11,TUKETIM,5,FALSE)</f>
        <v>24355.86377916667</v>
      </c>
      <c r="F38" s="18">
        <f>VLOOKUP($B$11,TUKETIM,6,FALSE)</f>
        <v>3.0282416666666663</v>
      </c>
      <c r="G38" s="18">
        <f>VLOOKUP($B$11,TUKETIM,7,FALSE)</f>
        <v>0.29496666666666665</v>
      </c>
      <c r="H38" s="18">
        <f>VLOOKUP($B$11,TUKETIM,8,FALSE)</f>
        <v>3.3232083333333331</v>
      </c>
      <c r="I38" s="18">
        <f>VLOOKUP($B$11,TUKETIM,9,FALSE)</f>
        <v>9396.6807083333333</v>
      </c>
      <c r="J38" s="18">
        <f>VLOOKUP($B$11,TUKETIM,10,FALSE)</f>
        <v>7778.1609333333327</v>
      </c>
      <c r="K38" s="18">
        <f>VLOOKUP($B$11,TUKETIM,11,FALSE)</f>
        <v>17174.841641666666</v>
      </c>
      <c r="L38" s="29">
        <f>VLOOKUP($B$11,TUKETIM,12,FALSE)</f>
        <v>552.85107500000004</v>
      </c>
      <c r="M38" s="29">
        <f>VLOOKUP($B$11,TUKETIM,13,FALSE)</f>
        <v>12156.881695833334</v>
      </c>
      <c r="N38" s="29">
        <f>VLOOKUP($B$11,TUKETIM,14,FALSE)</f>
        <v>12709.732770833334</v>
      </c>
      <c r="O38" s="29">
        <f>VLOOKUP($B$11,TUKETIM,15,FALSE)</f>
        <v>54243.761400000003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572187.75340000005</v>
      </c>
      <c r="D39" s="18">
        <f>VLOOKUP($B$11,ANLASMA,4,FALSE)</f>
        <v>1002.51</v>
      </c>
      <c r="E39" s="18">
        <f>VLOOKUP($B$11,ANLASMA,5,FALSE)</f>
        <v>573190.26340000005</v>
      </c>
      <c r="F39" s="18">
        <f>VLOOKUP($B$11,ANLASMA,6,FALSE)</f>
        <v>266.94</v>
      </c>
      <c r="G39" s="18">
        <f>VLOOKUP($B$11,ANLASMA,7,FALSE)</f>
        <v>45</v>
      </c>
      <c r="H39" s="18">
        <f>VLOOKUP($B$11,ANLASMA,8,FALSE)</f>
        <v>311.94</v>
      </c>
      <c r="I39" s="18">
        <f>VLOOKUP($B$11,ANLASMA,9,FALSE)</f>
        <v>100771.03019999999</v>
      </c>
      <c r="J39" s="18">
        <f>VLOOKUP($B$11,ANLASMA,10,FALSE)</f>
        <v>48467.149999999994</v>
      </c>
      <c r="K39" s="18">
        <f>VLOOKUP($B$11,ANLASMA,11,FALSE)</f>
        <v>149238.1802</v>
      </c>
      <c r="L39" s="29">
        <f>VLOOKUP($B$11,ANLASMA,12,FALSE)</f>
        <v>2131.6019999999999</v>
      </c>
      <c r="M39" s="29">
        <f>VLOOKUP($B$11,ANLASMA,13,FALSE)</f>
        <v>48826</v>
      </c>
      <c r="N39" s="29">
        <f>VLOOKUP($B$11,ANLASMA,14,FALSE)</f>
        <v>50957.601999999999</v>
      </c>
      <c r="O39" s="29">
        <f>VLOOKUP($B$11,ANLASMA,15,FALSE)</f>
        <v>773697.98560000001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0.26076811925770205</v>
      </c>
      <c r="D17" s="14">
        <f t="shared" si="1"/>
        <v>33.918734524299644</v>
      </c>
      <c r="E17" s="14">
        <f t="shared" si="2"/>
        <v>0.294032779968458</v>
      </c>
      <c r="F17" s="14">
        <f t="shared" si="3"/>
        <v>0.56543171130060077</v>
      </c>
      <c r="G17" s="14">
        <f t="shared" si="4"/>
        <v>9.3196340544293914</v>
      </c>
      <c r="H17" s="14">
        <f t="shared" si="5"/>
        <v>0.69169424509572752</v>
      </c>
      <c r="I17" s="14">
        <f t="shared" si="6"/>
        <v>0.79540755931306162</v>
      </c>
      <c r="J17" s="14">
        <f t="shared" si="7"/>
        <v>14.882899606127204</v>
      </c>
      <c r="K17" s="14">
        <f t="shared" si="8"/>
        <v>1.1066663505913081</v>
      </c>
      <c r="L17" s="14">
        <f t="shared" si="9"/>
        <v>29.588963656074366</v>
      </c>
      <c r="M17" s="14">
        <f t="shared" si="10"/>
        <v>94.993538633374584</v>
      </c>
      <c r="N17" s="14">
        <f t="shared" si="11"/>
        <v>78.642394889049527</v>
      </c>
      <c r="O17" s="19">
        <f t="shared" si="12"/>
        <v>0.4805268364439032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7.6491012928837906E-2</v>
      </c>
      <c r="D18" s="14">
        <f t="shared" si="1"/>
        <v>0</v>
      </c>
      <c r="E18" s="14">
        <f t="shared" si="2"/>
        <v>7.6415415741477269E-2</v>
      </c>
      <c r="F18" s="14">
        <f t="shared" si="3"/>
        <v>9.1897433384278249E-2</v>
      </c>
      <c r="G18" s="14">
        <f t="shared" si="4"/>
        <v>0</v>
      </c>
      <c r="H18" s="14">
        <f t="shared" si="5"/>
        <v>9.0571989633543459E-2</v>
      </c>
      <c r="I18" s="14">
        <f t="shared" si="6"/>
        <v>0.35265691327654747</v>
      </c>
      <c r="J18" s="14">
        <f t="shared" si="7"/>
        <v>0.75340284510597155</v>
      </c>
      <c r="K18" s="14">
        <f t="shared" si="8"/>
        <v>0.3615112710242851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0.12370779072541149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2.2523178700153055E-2</v>
      </c>
      <c r="D21" s="14">
        <f t="shared" si="1"/>
        <v>0</v>
      </c>
      <c r="E21" s="14">
        <f t="shared" si="2"/>
        <v>2.2500918713064942E-2</v>
      </c>
      <c r="F21" s="14">
        <f t="shared" si="3"/>
        <v>5.1205740868222075E-3</v>
      </c>
      <c r="G21" s="14">
        <f t="shared" si="4"/>
        <v>0</v>
      </c>
      <c r="H21" s="14">
        <f t="shared" si="5"/>
        <v>5.0467196528776563E-3</v>
      </c>
      <c r="I21" s="14">
        <f t="shared" si="6"/>
        <v>1.9960859802131897E-2</v>
      </c>
      <c r="J21" s="14">
        <f t="shared" si="7"/>
        <v>0</v>
      </c>
      <c r="K21" s="14">
        <f t="shared" si="8"/>
        <v>1.9519830762027405E-2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2.1652190412271136E-2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1.1703105358904431E-2</v>
      </c>
      <c r="D22" s="14">
        <f t="shared" si="1"/>
        <v>0</v>
      </c>
      <c r="E22" s="14">
        <f t="shared" si="2"/>
        <v>1.1691539008628205E-2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5.3623776372919603E-3</v>
      </c>
      <c r="J22" s="14">
        <f t="shared" si="7"/>
        <v>0</v>
      </c>
      <c r="K22" s="14">
        <f t="shared" si="8"/>
        <v>5.2438975575010045E-3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1.0390316637079887E-2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0.3714854162455975</v>
      </c>
      <c r="D25" s="14">
        <f t="shared" ref="D25:O25" si="13">SUM(D15:D24)</f>
        <v>33.918734524299644</v>
      </c>
      <c r="E25" s="14">
        <f t="shared" si="13"/>
        <v>0.40464065343162836</v>
      </c>
      <c r="F25" s="14">
        <f t="shared" si="13"/>
        <v>0.66244971877170122</v>
      </c>
      <c r="G25" s="14">
        <f t="shared" si="13"/>
        <v>9.3196340544293914</v>
      </c>
      <c r="H25" s="14">
        <f t="shared" si="13"/>
        <v>0.78731295438214866</v>
      </c>
      <c r="I25" s="14">
        <f t="shared" si="13"/>
        <v>1.1733877100290329</v>
      </c>
      <c r="J25" s="14">
        <f t="shared" si="13"/>
        <v>15.636302451233176</v>
      </c>
      <c r="K25" s="14">
        <f t="shared" si="13"/>
        <v>1.4929413499351218</v>
      </c>
      <c r="L25" s="14">
        <f t="shared" si="13"/>
        <v>29.588963656074366</v>
      </c>
      <c r="M25" s="14">
        <f t="shared" si="13"/>
        <v>94.993538633374584</v>
      </c>
      <c r="N25" s="14">
        <f t="shared" si="13"/>
        <v>78.642394889049527</v>
      </c>
      <c r="O25" s="14">
        <f t="shared" si="13"/>
        <v>0.63627713421866572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0.27714263788706417</v>
      </c>
      <c r="D29" s="14">
        <f>(SUMIFS(MESKENOG2,KAYNAK,A29,SEBEP,B29,SÜRE,"Uzun",BİLDİRİM,"Bildirimli",İL,$B$10,İLÇE,$B$11)/VLOOKUP($B$11,ABONE2,4,FALSE))</f>
        <v>50.20157579558866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0.32648368571456993</v>
      </c>
      <c r="F29" s="14">
        <f>(SUMIFS(TARIMSALAG2,KAYNAK,A29,SEBEP,B29,SÜRE,"Uzun",BİLDİRİM,"Bildirimli",İL,$B$10,İLÇE,$B$11)/VLOOKUP($B$11,ABONE2,6,FALSE))</f>
        <v>1.1193628760180716</v>
      </c>
      <c r="G29" s="14">
        <f>(SUMIFS(TARIMSALOG2,KAYNAK,A29,SEBEP,B29,SÜRE,"Uzun",BİLDİRİM,"Bildirimli",İL,$B$10,İLÇE,$B$11)/VLOOKUP($B$11,ABONE2,7,FALSE))</f>
        <v>33.399525190645718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1.5849421401713548</v>
      </c>
      <c r="I29" s="14">
        <f>(SUMIFS(TICARETHANEAG2,KAYNAK,A29,SEBEP,B29,SÜRE,"Uzun",BİLDİRİM,"Bildirimli",İL,$B$10,İLÇE,$B$11)/VLOOKUP($B$11,ABONE2,9,FALSE))</f>
        <v>1.0730562114793221</v>
      </c>
      <c r="J29" s="14">
        <f>(SUMIFS(TICARETHANEOG2,KAYNAK,A29,SEBEP,B29,SÜRE,"Uzun",BİLDİRİM,"Bildirimli",İL,$B$10,İLÇE,$B$11)/VLOOKUP($B$11,ABONE2,10,FALSE))</f>
        <v>25.962593965605624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1.6229828706092289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228.45953299798995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171.34464974849246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0.66247101019904675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0.28681242758282077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0.28652896666375166</v>
      </c>
      <c r="F31" s="14">
        <f>(SUMIFS(TARIMSALAG2,KAYNAK,A31,SEBEP,B31,SÜRE,"Uzun",BİLDİRİM,"Bildirimli",İL,$B$10,İLÇE,$B$11)/VLOOKUP($B$11,ABONE2,6,FALSE))</f>
        <v>3.4089786585392162E-2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3.3598106971179771E-2</v>
      </c>
      <c r="I31" s="14">
        <f>(SUMIFS(TICARETHANEAG2,KAYNAK,A31,SEBEP,B31,SÜRE,"Uzun",BİLDİRİM,"Bildirimli",İL,$B$10,İLÇE,$B$11)/VLOOKUP($B$11,ABONE2,9,FALSE))</f>
        <v>1.0371221486703432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1.0142072547111993</v>
      </c>
      <c r="L31" s="14">
        <f>(SUMIFS(SANAYIAG2,KAYNAK,A31,SEBEP,B31,SÜRE,"Uzun",BİLDİRİM,"Bildirimli",İL,$B$10,İLÇE,$B$11)/VLOOKUP($B$11,ABONE2,12,FALSE))</f>
        <v>39.782106852627372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9.945526713156843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0.40714313589606971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0.56395506546988494</v>
      </c>
      <c r="D33" s="14">
        <f t="shared" ref="D33:O33" si="14">SUM(D28:D32)</f>
        <v>50.20157579558866</v>
      </c>
      <c r="E33" s="14">
        <f t="shared" si="14"/>
        <v>0.61301265237832159</v>
      </c>
      <c r="F33" s="14">
        <f t="shared" si="14"/>
        <v>1.1534526626034638</v>
      </c>
      <c r="G33" s="14">
        <f t="shared" si="14"/>
        <v>33.399525190645718</v>
      </c>
      <c r="H33" s="14">
        <f t="shared" si="14"/>
        <v>1.6185402471425345</v>
      </c>
      <c r="I33" s="14">
        <f t="shared" si="14"/>
        <v>2.1101783601496651</v>
      </c>
      <c r="J33" s="14">
        <f t="shared" si="14"/>
        <v>25.962593965605624</v>
      </c>
      <c r="K33" s="14">
        <f t="shared" si="14"/>
        <v>2.6371901253204282</v>
      </c>
      <c r="L33" s="14">
        <f t="shared" si="14"/>
        <v>39.782106852627372</v>
      </c>
      <c r="M33" s="14">
        <f t="shared" si="14"/>
        <v>228.45953299798995</v>
      </c>
      <c r="N33" s="14">
        <f t="shared" si="14"/>
        <v>181.29017646164931</v>
      </c>
      <c r="O33" s="14">
        <f t="shared" si="14"/>
        <v>1.0696141460951165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17184</v>
      </c>
      <c r="D37" s="18">
        <f>VLOOKUP($B$11,ABONE2,4,FALSE)</f>
        <v>17</v>
      </c>
      <c r="E37" s="18">
        <f>VLOOKUP($B$11,ABONE2,5,FALSE)</f>
        <v>17201</v>
      </c>
      <c r="F37" s="18">
        <f>VLOOKUP($B$11,ABONE2,6,FALSE)</f>
        <v>410</v>
      </c>
      <c r="G37" s="18">
        <f>VLOOKUP($B$11,ABONE2,7,FALSE)</f>
        <v>6</v>
      </c>
      <c r="H37" s="18">
        <f>VLOOKUP($B$11,ABONE2,8,FALSE)</f>
        <v>416</v>
      </c>
      <c r="I37" s="18">
        <f>VLOOKUP($B$11,ABONE2,9,FALSE)</f>
        <v>3408</v>
      </c>
      <c r="J37" s="18">
        <f>VLOOKUP($B$11,ABONE2,10,FALSE)</f>
        <v>77</v>
      </c>
      <c r="K37" s="18">
        <f>VLOOKUP($B$11,ABONE2,11,FALSE)</f>
        <v>3485</v>
      </c>
      <c r="L37" s="29">
        <f>VLOOKUP($B$11,ABONE2,12,FALSE)</f>
        <v>3</v>
      </c>
      <c r="M37" s="29">
        <f>VLOOKUP($B$11,ABONE2,13,FALSE)</f>
        <v>9</v>
      </c>
      <c r="N37" s="29">
        <f>VLOOKUP($B$11,ABONE2,14,FALSE)</f>
        <v>12</v>
      </c>
      <c r="O37" s="29">
        <f>VLOOKUP($B$11,ABONE2,15,FALSE)</f>
        <v>21114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7419.5296000000008</v>
      </c>
      <c r="D38" s="18">
        <f>VLOOKUP($B$11,TUKETIM,4,FALSE)</f>
        <v>245.60577499999999</v>
      </c>
      <c r="E38" s="18">
        <f>VLOOKUP($B$11,TUKETIM,5,FALSE)</f>
        <v>7665.1353750000007</v>
      </c>
      <c r="F38" s="18">
        <f>VLOOKUP($B$11,TUKETIM,6,FALSE)</f>
        <v>103.391775</v>
      </c>
      <c r="G38" s="18">
        <f>VLOOKUP($B$11,TUKETIM,7,FALSE)</f>
        <v>17.336554166666666</v>
      </c>
      <c r="H38" s="18">
        <f>VLOOKUP($B$11,TUKETIM,8,FALSE)</f>
        <v>120.72832916666667</v>
      </c>
      <c r="I38" s="18">
        <f>VLOOKUP($B$11,TUKETIM,9,FALSE)</f>
        <v>2691.3782999999999</v>
      </c>
      <c r="J38" s="18">
        <f>VLOOKUP($B$11,TUKETIM,10,FALSE)</f>
        <v>915.62154583333324</v>
      </c>
      <c r="K38" s="18">
        <f>VLOOKUP($B$11,TUKETIM,11,FALSE)</f>
        <v>3606.999845833333</v>
      </c>
      <c r="L38" s="29">
        <f>VLOOKUP($B$11,TUKETIM,12,FALSE)</f>
        <v>115.57351249999999</v>
      </c>
      <c r="M38" s="29">
        <f>VLOOKUP($B$11,TUKETIM,13,FALSE)</f>
        <v>5862.8875750000007</v>
      </c>
      <c r="N38" s="29">
        <f>VLOOKUP($B$11,TUKETIM,14,FALSE)</f>
        <v>5978.4610875000008</v>
      </c>
      <c r="O38" s="29">
        <f>VLOOKUP($B$11,TUKETIM,15,FALSE)</f>
        <v>17371.324637500002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128867.46460000001</v>
      </c>
      <c r="D39" s="18">
        <f>VLOOKUP($B$11,ANLASMA,4,FALSE)</f>
        <v>2310</v>
      </c>
      <c r="E39" s="18">
        <f>VLOOKUP($B$11,ANLASMA,5,FALSE)</f>
        <v>131177.46460000001</v>
      </c>
      <c r="F39" s="18">
        <f>VLOOKUP($B$11,ANLASMA,6,FALSE)</f>
        <v>2025.65</v>
      </c>
      <c r="G39" s="18">
        <f>VLOOKUP($B$11,ANLASMA,7,FALSE)</f>
        <v>454</v>
      </c>
      <c r="H39" s="18">
        <f>VLOOKUP($B$11,ANLASMA,8,FALSE)</f>
        <v>2479.65</v>
      </c>
      <c r="I39" s="18">
        <f>VLOOKUP($B$11,ANLASMA,9,FALSE)</f>
        <v>25455.335999999999</v>
      </c>
      <c r="J39" s="18">
        <f>VLOOKUP($B$11,ANLASMA,10,FALSE)</f>
        <v>12040.1</v>
      </c>
      <c r="K39" s="18">
        <f>VLOOKUP($B$11,ANLASMA,11,FALSE)</f>
        <v>37495.436000000002</v>
      </c>
      <c r="L39" s="29">
        <f>VLOOKUP($B$11,ANLASMA,12,FALSE)</f>
        <v>283.10700000000003</v>
      </c>
      <c r="M39" s="29">
        <f>VLOOKUP($B$11,ANLASMA,13,FALSE)</f>
        <v>8016</v>
      </c>
      <c r="N39" s="29">
        <f>VLOOKUP($B$11,ANLASMA,14,FALSE)</f>
        <v>8299.107</v>
      </c>
      <c r="O39" s="29">
        <f>VLOOKUP($B$11,ANLASMA,15,FALSE)</f>
        <v>179451.65760000001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4.0072562595998163E-3</v>
      </c>
      <c r="D17" s="14">
        <f t="shared" si="1"/>
        <v>0</v>
      </c>
      <c r="E17" s="14">
        <f t="shared" si="2"/>
        <v>4.0072006796852602E-3</v>
      </c>
      <c r="F17" s="14">
        <f t="shared" si="3"/>
        <v>2.7547975887094667E-2</v>
      </c>
      <c r="G17" s="14">
        <f t="shared" si="4"/>
        <v>0</v>
      </c>
      <c r="H17" s="14">
        <f t="shared" si="5"/>
        <v>2.5043614442813333E-2</v>
      </c>
      <c r="I17" s="14">
        <f t="shared" si="6"/>
        <v>2.9347469341794645E-3</v>
      </c>
      <c r="J17" s="14">
        <f t="shared" si="7"/>
        <v>0</v>
      </c>
      <c r="K17" s="14">
        <f t="shared" si="8"/>
        <v>2.9297549068506403E-3</v>
      </c>
      <c r="L17" s="14">
        <f t="shared" si="9"/>
        <v>0</v>
      </c>
      <c r="M17" s="14">
        <f t="shared" si="10"/>
        <v>0</v>
      </c>
      <c r="N17" s="14">
        <f t="shared" si="11"/>
        <v>0</v>
      </c>
      <c r="O17" s="19">
        <f t="shared" si="12"/>
        <v>3.8708340983411057E-3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2.4124410065148472E-2</v>
      </c>
      <c r="D21" s="14">
        <f t="shared" si="1"/>
        <v>0</v>
      </c>
      <c r="E21" s="14">
        <f t="shared" si="2"/>
        <v>2.4124075463974184E-2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0.16083811484112998</v>
      </c>
      <c r="J21" s="14">
        <f t="shared" si="7"/>
        <v>0.64716930312956455</v>
      </c>
      <c r="K21" s="14">
        <f t="shared" si="8"/>
        <v>0.16166536796967759</v>
      </c>
      <c r="L21" s="14">
        <f t="shared" si="9"/>
        <v>6.5013354717357563</v>
      </c>
      <c r="M21" s="14">
        <f t="shared" si="10"/>
        <v>0</v>
      </c>
      <c r="N21" s="14">
        <f t="shared" si="11"/>
        <v>6.4394179910525589</v>
      </c>
      <c r="O21" s="19">
        <f t="shared" si="12"/>
        <v>4.4154095491357868E-2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1.7252565008909154E-3</v>
      </c>
      <c r="D22" s="14">
        <f t="shared" si="1"/>
        <v>0</v>
      </c>
      <c r="E22" s="14">
        <f t="shared" si="2"/>
        <v>1.7252325718974358E-3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2.2147510365336091E-3</v>
      </c>
      <c r="J22" s="14">
        <f t="shared" si="7"/>
        <v>0</v>
      </c>
      <c r="K22" s="14">
        <f t="shared" si="8"/>
        <v>2.2109837278187915E-3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1.7855583270862804E-3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2.9856922825639207E-2</v>
      </c>
      <c r="D25" s="14">
        <f t="shared" ref="D25:O25" si="13">SUM(D15:D24)</f>
        <v>0</v>
      </c>
      <c r="E25" s="14">
        <f t="shared" si="13"/>
        <v>2.9856508715556878E-2</v>
      </c>
      <c r="F25" s="14">
        <f t="shared" si="13"/>
        <v>2.7547975887094667E-2</v>
      </c>
      <c r="G25" s="14">
        <f t="shared" si="13"/>
        <v>0</v>
      </c>
      <c r="H25" s="14">
        <f t="shared" si="13"/>
        <v>2.5043614442813333E-2</v>
      </c>
      <c r="I25" s="14">
        <f t="shared" si="13"/>
        <v>0.16598761281184304</v>
      </c>
      <c r="J25" s="14">
        <f t="shared" si="13"/>
        <v>0.64716930312956455</v>
      </c>
      <c r="K25" s="14">
        <f t="shared" si="13"/>
        <v>0.16680610660434703</v>
      </c>
      <c r="L25" s="14">
        <f t="shared" si="13"/>
        <v>6.5013354717357563</v>
      </c>
      <c r="M25" s="14">
        <f t="shared" si="13"/>
        <v>0</v>
      </c>
      <c r="N25" s="14">
        <f t="shared" si="13"/>
        <v>6.4394179910525589</v>
      </c>
      <c r="O25" s="14">
        <f t="shared" si="13"/>
        <v>4.9810487916785252E-2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5.7192872927834877E-2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5.7192079673102802E-2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0.19393685703838298</v>
      </c>
      <c r="J28" s="14">
        <f>(SUMIFS(TICARETHANEOG2,KAYNAK,A28,SEBEP,B28,SÜRE,"Uzun",BİLDİRİM,"Bildirimli",İL,$B$10,İLÇE,$B$11)/VLOOKUP($B$11,ABONE2,10,FALSE))</f>
        <v>43.501669730167656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0.26760364702091888</v>
      </c>
      <c r="L28" s="14">
        <f>(SUMIFS(SANAYIAG2,KAYNAK,A28,SEBEP,B28,SÜRE,"Uzun",BİLDİRİM,"Bildirimli",İL,$B$10,İLÇE,$B$11)/VLOOKUP($B$11,ABONE2,12,FALSE))</f>
        <v>6.2625785440814479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6.2029349388997197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8.6277382486298362E-2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7.6450529959711758E-2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7.6449469604783687E-2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0.20141978817530107</v>
      </c>
      <c r="J29" s="14">
        <f>(SUMIFS(TICARETHANEOG2,KAYNAK,A29,SEBEP,B29,SÜRE,"Uzun",BİLDİRİM,"Bildirimli",İL,$B$10,İLÇE,$B$11)/VLOOKUP($B$11,ABONE2,10,FALSE))</f>
        <v>0.78283627448731363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0.20240878213430152</v>
      </c>
      <c r="L29" s="14">
        <f>(SUMIFS(SANAYIAG2,KAYNAK,A29,SEBEP,B29,SÜRE,"Uzun",BİLDİRİM,"Bildirimli",İL,$B$10,İLÇE,$B$11)/VLOOKUP($B$11,ABONE2,12,FALSE))</f>
        <v>0.80014670196810078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0.79252625718745229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9.2602360607062797E-2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2.0168853491752479E-2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2.0168573753427513E-2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4.7959750962994367E-2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4.7878171054109374E-2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2.3646509691559393E-2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0.15381225637929913</v>
      </c>
      <c r="D33" s="14">
        <f t="shared" ref="D33:O33" si="14">SUM(D28:D32)</f>
        <v>0</v>
      </c>
      <c r="E33" s="14">
        <f t="shared" si="14"/>
        <v>0.153810123031314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0.44331639617667845</v>
      </c>
      <c r="J33" s="14">
        <f t="shared" si="14"/>
        <v>44.284506004654972</v>
      </c>
      <c r="K33" s="14">
        <f t="shared" si="14"/>
        <v>0.51789060020932975</v>
      </c>
      <c r="L33" s="14">
        <f t="shared" si="14"/>
        <v>7.0627252460495491</v>
      </c>
      <c r="M33" s="14">
        <f t="shared" si="14"/>
        <v>0</v>
      </c>
      <c r="N33" s="14">
        <f t="shared" si="14"/>
        <v>6.995461196087172</v>
      </c>
      <c r="O33" s="14">
        <f t="shared" si="14"/>
        <v>0.20252625278492056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216294</v>
      </c>
      <c r="D37" s="18">
        <f>VLOOKUP($B$11,ABONE2,4,FALSE)</f>
        <v>3</v>
      </c>
      <c r="E37" s="18">
        <f>VLOOKUP($B$11,ABONE2,5,FALSE)</f>
        <v>216297</v>
      </c>
      <c r="F37" s="18">
        <f>VLOOKUP($B$11,ABONE2,6,FALSE)</f>
        <v>10</v>
      </c>
      <c r="G37" s="18">
        <f>VLOOKUP($B$11,ABONE2,7,FALSE)</f>
        <v>1</v>
      </c>
      <c r="H37" s="18">
        <f>VLOOKUP($B$11,ABONE2,8,FALSE)</f>
        <v>11</v>
      </c>
      <c r="I37" s="18">
        <f>VLOOKUP($B$11,ABONE2,9,FALSE)</f>
        <v>31105</v>
      </c>
      <c r="J37" s="18">
        <f>VLOOKUP($B$11,ABONE2,10,FALSE)</f>
        <v>53</v>
      </c>
      <c r="K37" s="18">
        <f>VLOOKUP($B$11,ABONE2,11,FALSE)</f>
        <v>31158</v>
      </c>
      <c r="L37" s="29">
        <f>VLOOKUP($B$11,ABONE2,12,FALSE)</f>
        <v>104</v>
      </c>
      <c r="M37" s="29">
        <f>VLOOKUP($B$11,ABONE2,13,FALSE)</f>
        <v>1</v>
      </c>
      <c r="N37" s="29">
        <f>VLOOKUP($B$11,ABONE2,14,FALSE)</f>
        <v>105</v>
      </c>
      <c r="O37" s="29">
        <f>VLOOKUP($B$11,ABONE2,15,FALSE)</f>
        <v>247571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52741.933287500004</v>
      </c>
      <c r="D38" s="18">
        <f>VLOOKUP($B$11,TUKETIM,4,FALSE)</f>
        <v>24.70999583333333</v>
      </c>
      <c r="E38" s="18">
        <f>VLOOKUP($B$11,TUKETIM,5,FALSE)</f>
        <v>52766.643283333338</v>
      </c>
      <c r="F38" s="18">
        <f>VLOOKUP($B$11,TUKETIM,6,FALSE)</f>
        <v>2.9408624999999997</v>
      </c>
      <c r="G38" s="18">
        <f>VLOOKUP($B$11,TUKETIM,7,FALSE)</f>
        <v>0</v>
      </c>
      <c r="H38" s="18">
        <f>VLOOKUP($B$11,TUKETIM,8,FALSE)</f>
        <v>2.9408624999999997</v>
      </c>
      <c r="I38" s="18">
        <f>VLOOKUP($B$11,TUKETIM,9,FALSE)</f>
        <v>16993.372812500002</v>
      </c>
      <c r="J38" s="18">
        <f>VLOOKUP($B$11,TUKETIM,10,FALSE)</f>
        <v>5546.5562250000003</v>
      </c>
      <c r="K38" s="18">
        <f>VLOOKUP($B$11,TUKETIM,11,FALSE)</f>
        <v>22539.929037500002</v>
      </c>
      <c r="L38" s="29">
        <f>VLOOKUP($B$11,TUKETIM,12,FALSE)</f>
        <v>784.35513333333324</v>
      </c>
      <c r="M38" s="29">
        <f>VLOOKUP($B$11,TUKETIM,13,FALSE)</f>
        <v>18.017770833333334</v>
      </c>
      <c r="N38" s="29">
        <f>VLOOKUP($B$11,TUKETIM,14,FALSE)</f>
        <v>802.37290416666656</v>
      </c>
      <c r="O38" s="29">
        <f>VLOOKUP($B$11,TUKETIM,15,FALSE)</f>
        <v>76111.88608750001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995030.88780000003</v>
      </c>
      <c r="D39" s="18">
        <f>VLOOKUP($B$11,ANLASMA,4,FALSE)</f>
        <v>498</v>
      </c>
      <c r="E39" s="18">
        <f>VLOOKUP($B$11,ANLASMA,5,FALSE)</f>
        <v>995528.88780000003</v>
      </c>
      <c r="F39" s="18">
        <f>VLOOKUP($B$11,ANLASMA,6,FALSE)</f>
        <v>53.87</v>
      </c>
      <c r="G39" s="18">
        <f>VLOOKUP($B$11,ANLASMA,7,FALSE)</f>
        <v>30</v>
      </c>
      <c r="H39" s="18">
        <f>VLOOKUP($B$11,ANLASMA,8,FALSE)</f>
        <v>83.87</v>
      </c>
      <c r="I39" s="18">
        <f>VLOOKUP($B$11,ANLASMA,9,FALSE)</f>
        <v>169783.79240000001</v>
      </c>
      <c r="J39" s="18">
        <f>VLOOKUP($B$11,ANLASMA,10,FALSE)</f>
        <v>25138.44</v>
      </c>
      <c r="K39" s="18">
        <f>VLOOKUP($B$11,ANLASMA,11,FALSE)</f>
        <v>194922.23240000001</v>
      </c>
      <c r="L39" s="29">
        <f>VLOOKUP($B$11,ANLASMA,12,FALSE)</f>
        <v>2609.6860000000001</v>
      </c>
      <c r="M39" s="29">
        <f>VLOOKUP($B$11,ANLASMA,13,FALSE)</f>
        <v>240</v>
      </c>
      <c r="N39" s="29">
        <f>VLOOKUP($B$11,ANLASMA,14,FALSE)</f>
        <v>2849.6860000000001</v>
      </c>
      <c r="O39" s="29">
        <f>VLOOKUP($B$11,ANLASMA,15,FALSE)</f>
        <v>1193384.6762000001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7.361228669625744E-2</v>
      </c>
      <c r="D17" s="14">
        <f t="shared" si="1"/>
        <v>0.5135753419529876</v>
      </c>
      <c r="E17" s="14">
        <f t="shared" si="2"/>
        <v>7.5685060968743542E-2</v>
      </c>
      <c r="F17" s="14">
        <f t="shared" si="3"/>
        <v>1.2617034566127467</v>
      </c>
      <c r="G17" s="14">
        <f t="shared" si="4"/>
        <v>1.7469526339832318</v>
      </c>
      <c r="H17" s="14">
        <f t="shared" si="5"/>
        <v>1.3673189587996388</v>
      </c>
      <c r="I17" s="14">
        <f t="shared" si="6"/>
        <v>0.22711020752907357</v>
      </c>
      <c r="J17" s="14">
        <f t="shared" si="7"/>
        <v>2.7729188722122138</v>
      </c>
      <c r="K17" s="14">
        <f t="shared" si="8"/>
        <v>0.35066649518086529</v>
      </c>
      <c r="L17" s="14">
        <f t="shared" si="9"/>
        <v>15.494142968053113</v>
      </c>
      <c r="M17" s="14">
        <f t="shared" si="10"/>
        <v>2.9793134591877131</v>
      </c>
      <c r="N17" s="14">
        <f t="shared" si="11"/>
        <v>7.9852452627338737</v>
      </c>
      <c r="O17" s="19">
        <f t="shared" si="12"/>
        <v>0.19070841080293177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8.0659041932282533E-3</v>
      </c>
      <c r="D21" s="14">
        <f t="shared" si="1"/>
        <v>0</v>
      </c>
      <c r="E21" s="14">
        <f t="shared" si="2"/>
        <v>8.02790373274344E-3</v>
      </c>
      <c r="F21" s="14">
        <f t="shared" si="3"/>
        <v>0.21259745915762818</v>
      </c>
      <c r="G21" s="14">
        <f t="shared" si="4"/>
        <v>0</v>
      </c>
      <c r="H21" s="14">
        <f t="shared" si="5"/>
        <v>0.16632517584482823</v>
      </c>
      <c r="I21" s="14">
        <f t="shared" si="6"/>
        <v>8.8829059083327819E-2</v>
      </c>
      <c r="J21" s="14">
        <f t="shared" si="7"/>
        <v>0</v>
      </c>
      <c r="K21" s="14">
        <f t="shared" si="8"/>
        <v>8.4517898968196503E-2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2.9120106384689946E-2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8.1678190889485691E-2</v>
      </c>
      <c r="D25" s="14">
        <f t="shared" ref="D25:O25" si="13">SUM(D15:D24)</f>
        <v>0.5135753419529876</v>
      </c>
      <c r="E25" s="14">
        <f t="shared" si="13"/>
        <v>8.371296470148698E-2</v>
      </c>
      <c r="F25" s="14">
        <f t="shared" si="13"/>
        <v>1.474300915770375</v>
      </c>
      <c r="G25" s="14">
        <f t="shared" si="13"/>
        <v>1.7469526339832318</v>
      </c>
      <c r="H25" s="14">
        <f t="shared" si="13"/>
        <v>1.5336441346444671</v>
      </c>
      <c r="I25" s="14">
        <f t="shared" si="13"/>
        <v>0.3159392666124014</v>
      </c>
      <c r="J25" s="14">
        <f t="shared" si="13"/>
        <v>2.7729188722122138</v>
      </c>
      <c r="K25" s="14">
        <f t="shared" si="13"/>
        <v>0.43518439414906179</v>
      </c>
      <c r="L25" s="14">
        <f t="shared" si="13"/>
        <v>15.494142968053113</v>
      </c>
      <c r="M25" s="14">
        <f t="shared" si="13"/>
        <v>2.9793134591877131</v>
      </c>
      <c r="N25" s="14">
        <f t="shared" si="13"/>
        <v>7.9852452627338737</v>
      </c>
      <c r="O25" s="14">
        <f t="shared" si="13"/>
        <v>0.21982851718762172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2.3995510801509974E-2</v>
      </c>
      <c r="D29" s="14">
        <f>(SUMIFS(MESKENOG2,KAYNAK,A29,SEBEP,B29,SÜRE,"Uzun",BİLDİRİM,"Bildirimli",İL,$B$10,İLÇE,$B$11)/VLOOKUP($B$11,ABONE2,4,FALSE))</f>
        <v>0.12124549753370835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2.4453679432011211E-2</v>
      </c>
      <c r="F29" s="14">
        <f>(SUMIFS(TARIMSALAG2,KAYNAK,A29,SEBEP,B29,SÜRE,"Uzun",BİLDİRİM,"Bildirimli",İL,$B$10,İLÇE,$B$11)/VLOOKUP($B$11,ABONE2,6,FALSE))</f>
        <v>9.9573453842448565</v>
      </c>
      <c r="G29" s="14">
        <f>(SUMIFS(TARIMSALOG2,KAYNAK,A29,SEBEP,B29,SÜRE,"Uzun",BİLDİRİM,"Bildirimli",İL,$B$10,İLÇE,$B$11)/VLOOKUP($B$11,ABONE2,7,FALSE))</f>
        <v>7.9589429683648536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9.5223889029821986</v>
      </c>
      <c r="I29" s="14">
        <f>(SUMIFS(TICARETHANEAG2,KAYNAK,A29,SEBEP,B29,SÜRE,"Uzun",BİLDİRİM,"Bildirimli",İL,$B$10,İLÇE,$B$11)/VLOOKUP($B$11,ABONE2,9,FALSE))</f>
        <v>0.64098876072555444</v>
      </c>
      <c r="J29" s="14">
        <f>(SUMIFS(TICARETHANEOG2,KAYNAK,A29,SEBEP,B29,SÜRE,"Uzun",BİLDİRİM,"Bildirimli",İL,$B$10,İLÇE,$B$11)/VLOOKUP($B$11,ABONE2,10,FALSE))</f>
        <v>9.7962952700866186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1.0853252500711625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50.781253511804671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30.468752107082803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0.67426696331571778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2.3995510801509974E-2</v>
      </c>
      <c r="D33" s="14">
        <f t="shared" ref="D33:O33" si="14">SUM(D28:D32)</f>
        <v>0.12124549753370835</v>
      </c>
      <c r="E33" s="14">
        <f t="shared" si="14"/>
        <v>2.4453679432011211E-2</v>
      </c>
      <c r="F33" s="14">
        <f t="shared" si="14"/>
        <v>9.9573453842448565</v>
      </c>
      <c r="G33" s="14">
        <f t="shared" si="14"/>
        <v>7.9589429683648536</v>
      </c>
      <c r="H33" s="14">
        <f t="shared" si="14"/>
        <v>9.5223889029821986</v>
      </c>
      <c r="I33" s="14">
        <f t="shared" si="14"/>
        <v>0.64098876072555444</v>
      </c>
      <c r="J33" s="14">
        <f t="shared" si="14"/>
        <v>9.7962952700866186</v>
      </c>
      <c r="K33" s="14">
        <f t="shared" si="14"/>
        <v>1.0853252500711625</v>
      </c>
      <c r="L33" s="14">
        <f t="shared" si="14"/>
        <v>0</v>
      </c>
      <c r="M33" s="14">
        <f t="shared" si="14"/>
        <v>50.781253511804671</v>
      </c>
      <c r="N33" s="14">
        <f t="shared" si="14"/>
        <v>30.468752107082803</v>
      </c>
      <c r="O33" s="14">
        <f t="shared" si="14"/>
        <v>0.67426696331571778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19647</v>
      </c>
      <c r="D37" s="18">
        <f>VLOOKUP($B$11,ABONE2,4,FALSE)</f>
        <v>93</v>
      </c>
      <c r="E37" s="18">
        <f>VLOOKUP($B$11,ABONE2,5,FALSE)</f>
        <v>19740</v>
      </c>
      <c r="F37" s="18">
        <f>VLOOKUP($B$11,ABONE2,6,FALSE)</f>
        <v>913</v>
      </c>
      <c r="G37" s="18">
        <f>VLOOKUP($B$11,ABONE2,7,FALSE)</f>
        <v>254</v>
      </c>
      <c r="H37" s="18">
        <f>VLOOKUP($B$11,ABONE2,8,FALSE)</f>
        <v>1167</v>
      </c>
      <c r="I37" s="18">
        <f>VLOOKUP($B$11,ABONE2,9,FALSE)</f>
        <v>4411</v>
      </c>
      <c r="J37" s="18">
        <f>VLOOKUP($B$11,ABONE2,10,FALSE)</f>
        <v>225</v>
      </c>
      <c r="K37" s="18">
        <f>VLOOKUP($B$11,ABONE2,11,FALSE)</f>
        <v>4636</v>
      </c>
      <c r="L37" s="29">
        <f>VLOOKUP($B$11,ABONE2,12,FALSE)</f>
        <v>8</v>
      </c>
      <c r="M37" s="29">
        <f>VLOOKUP($B$11,ABONE2,13,FALSE)</f>
        <v>12</v>
      </c>
      <c r="N37" s="29">
        <f>VLOOKUP($B$11,ABONE2,14,FALSE)</f>
        <v>20</v>
      </c>
      <c r="O37" s="29">
        <f>VLOOKUP($B$11,ABONE2,15,FALSE)</f>
        <v>25563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4154.1387624999998</v>
      </c>
      <c r="D38" s="18">
        <f>VLOOKUP($B$11,TUKETIM,4,FALSE)</f>
        <v>99.077295833333338</v>
      </c>
      <c r="E38" s="18">
        <f>VLOOKUP($B$11,TUKETIM,5,FALSE)</f>
        <v>4253.2160583333334</v>
      </c>
      <c r="F38" s="18">
        <f>VLOOKUP($B$11,TUKETIM,6,FALSE)</f>
        <v>559.7352166666667</v>
      </c>
      <c r="G38" s="18">
        <f>VLOOKUP($B$11,TUKETIM,7,FALSE)</f>
        <v>316.83388333333335</v>
      </c>
      <c r="H38" s="18">
        <f>VLOOKUP($B$11,TUKETIM,8,FALSE)</f>
        <v>876.56910000000005</v>
      </c>
      <c r="I38" s="18">
        <f>VLOOKUP($B$11,TUKETIM,9,FALSE)</f>
        <v>2358.2898874999996</v>
      </c>
      <c r="J38" s="18">
        <f>VLOOKUP($B$11,TUKETIM,10,FALSE)</f>
        <v>3132.4331874999998</v>
      </c>
      <c r="K38" s="18">
        <f>VLOOKUP($B$11,TUKETIM,11,FALSE)</f>
        <v>5490.7230749999999</v>
      </c>
      <c r="L38" s="29">
        <f>VLOOKUP($B$11,TUKETIM,12,FALSE)</f>
        <v>77.313383333333334</v>
      </c>
      <c r="M38" s="29">
        <f>VLOOKUP($B$11,TUKETIM,13,FALSE)</f>
        <v>167.59246249999998</v>
      </c>
      <c r="N38" s="29">
        <f>VLOOKUP($B$11,TUKETIM,14,FALSE)</f>
        <v>244.90584583333333</v>
      </c>
      <c r="O38" s="29">
        <f>VLOOKUP($B$11,TUKETIM,15,FALSE)</f>
        <v>10865.414079166665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103646.26039999998</v>
      </c>
      <c r="D39" s="18">
        <f>VLOOKUP($B$11,ANLASMA,4,FALSE)</f>
        <v>2215.44</v>
      </c>
      <c r="E39" s="18">
        <f>VLOOKUP($B$11,ANLASMA,5,FALSE)</f>
        <v>105861.70039999999</v>
      </c>
      <c r="F39" s="18">
        <f>VLOOKUP($B$11,ANLASMA,6,FALSE)</f>
        <v>9595.5740000000005</v>
      </c>
      <c r="G39" s="18">
        <f>VLOOKUP($B$11,ANLASMA,7,FALSE)</f>
        <v>6655.66</v>
      </c>
      <c r="H39" s="18">
        <f>VLOOKUP($B$11,ANLASMA,8,FALSE)</f>
        <v>16251.234</v>
      </c>
      <c r="I39" s="18">
        <f>VLOOKUP($B$11,ANLASMA,9,FALSE)</f>
        <v>29279.362399999998</v>
      </c>
      <c r="J39" s="18">
        <f>VLOOKUP($B$11,ANLASMA,10,FALSE)</f>
        <v>25789.420000000002</v>
      </c>
      <c r="K39" s="18">
        <f>VLOOKUP($B$11,ANLASMA,11,FALSE)</f>
        <v>55068.782399999996</v>
      </c>
      <c r="L39" s="29">
        <f>VLOOKUP($B$11,ANLASMA,12,FALSE)</f>
        <v>234.27700000000002</v>
      </c>
      <c r="M39" s="29">
        <f>VLOOKUP($B$11,ANLASMA,13,FALSE)</f>
        <v>1992</v>
      </c>
      <c r="N39" s="29">
        <f>VLOOKUP($B$11,ANLASMA,14,FALSE)</f>
        <v>2226.277</v>
      </c>
      <c r="O39" s="29">
        <f>VLOOKUP($B$11,ANLASMA,15,FALSE)</f>
        <v>179407.9938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0.22485656056615153</v>
      </c>
      <c r="D17" s="14">
        <f t="shared" si="1"/>
        <v>18.265956842704039</v>
      </c>
      <c r="E17" s="14">
        <f t="shared" si="2"/>
        <v>0.24930586497276067</v>
      </c>
      <c r="F17" s="14">
        <f t="shared" si="3"/>
        <v>2.0058119456694152</v>
      </c>
      <c r="G17" s="14">
        <f t="shared" si="4"/>
        <v>14.784406615928592</v>
      </c>
      <c r="H17" s="14">
        <f t="shared" si="5"/>
        <v>2.2817936487438226</v>
      </c>
      <c r="I17" s="14">
        <f t="shared" si="6"/>
        <v>0.51449423595583199</v>
      </c>
      <c r="J17" s="14">
        <f t="shared" si="7"/>
        <v>10.118192701875312</v>
      </c>
      <c r="K17" s="14">
        <f t="shared" si="8"/>
        <v>0.81697292779581565</v>
      </c>
      <c r="L17" s="14">
        <f t="shared" si="9"/>
        <v>0.84551784339236358</v>
      </c>
      <c r="M17" s="14">
        <f t="shared" si="10"/>
        <v>44.430145634847698</v>
      </c>
      <c r="N17" s="14">
        <f t="shared" si="11"/>
        <v>17.96805019003553</v>
      </c>
      <c r="O17" s="19">
        <f t="shared" si="12"/>
        <v>0.405267859459566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0.30542331942705225</v>
      </c>
      <c r="D18" s="14">
        <f t="shared" si="1"/>
        <v>25.240470377274082</v>
      </c>
      <c r="E18" s="14">
        <f t="shared" si="2"/>
        <v>0.33921530253098869</v>
      </c>
      <c r="F18" s="14">
        <f t="shared" si="3"/>
        <v>2.6052861445767599</v>
      </c>
      <c r="G18" s="14">
        <f t="shared" si="4"/>
        <v>14.045387543793881</v>
      </c>
      <c r="H18" s="14">
        <f t="shared" si="5"/>
        <v>2.8523601577190685</v>
      </c>
      <c r="I18" s="14">
        <f t="shared" si="6"/>
        <v>0.92712139983579267</v>
      </c>
      <c r="J18" s="14">
        <f t="shared" si="7"/>
        <v>38.006325269188473</v>
      </c>
      <c r="K18" s="14">
        <f t="shared" si="8"/>
        <v>2.094970340602806</v>
      </c>
      <c r="L18" s="14">
        <f t="shared" si="9"/>
        <v>1.1764897389497013</v>
      </c>
      <c r="M18" s="14">
        <f t="shared" si="10"/>
        <v>105.54577742399827</v>
      </c>
      <c r="N18" s="14">
        <f t="shared" si="11"/>
        <v>42.178709900933072</v>
      </c>
      <c r="O18" s="19">
        <f t="shared" si="12"/>
        <v>0.66949536080584759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2.4207402835149244E-2</v>
      </c>
      <c r="D21" s="14">
        <f t="shared" si="1"/>
        <v>0</v>
      </c>
      <c r="E21" s="14">
        <f t="shared" si="2"/>
        <v>2.4174596955709841E-2</v>
      </c>
      <c r="F21" s="14">
        <f t="shared" si="3"/>
        <v>4.2099480656312676E-3</v>
      </c>
      <c r="G21" s="14">
        <f t="shared" si="4"/>
        <v>0</v>
      </c>
      <c r="H21" s="14">
        <f t="shared" si="5"/>
        <v>4.1190250285533447E-3</v>
      </c>
      <c r="I21" s="14">
        <f t="shared" si="6"/>
        <v>8.1257146871474964E-2</v>
      </c>
      <c r="J21" s="14">
        <f t="shared" si="7"/>
        <v>0</v>
      </c>
      <c r="K21" s="14">
        <f t="shared" si="8"/>
        <v>7.8697866655050561E-2</v>
      </c>
      <c r="L21" s="14">
        <f t="shared" si="9"/>
        <v>0.35798233571689408</v>
      </c>
      <c r="M21" s="14">
        <f t="shared" si="10"/>
        <v>0</v>
      </c>
      <c r="N21" s="14">
        <f t="shared" si="11"/>
        <v>0.21734641811382854</v>
      </c>
      <c r="O21" s="19">
        <f t="shared" si="12"/>
        <v>3.0060812619205065E-2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3.6792776712846263E-4</v>
      </c>
      <c r="D22" s="14">
        <f t="shared" si="1"/>
        <v>0</v>
      </c>
      <c r="E22" s="14">
        <f t="shared" si="2"/>
        <v>3.6742915131027584E-4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2.9822251641721249E-3</v>
      </c>
      <c r="J22" s="14">
        <f t="shared" si="7"/>
        <v>0</v>
      </c>
      <c r="K22" s="14">
        <f t="shared" si="8"/>
        <v>2.8882968125446564E-3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6.5607529444763348E-4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0.55485521059548149</v>
      </c>
      <c r="D25" s="14">
        <f t="shared" ref="D25:O25" si="13">SUM(D15:D24)</f>
        <v>43.506427219978121</v>
      </c>
      <c r="E25" s="14">
        <f t="shared" si="13"/>
        <v>0.61306319361076955</v>
      </c>
      <c r="F25" s="14">
        <f t="shared" si="13"/>
        <v>4.6153080383118068</v>
      </c>
      <c r="G25" s="14">
        <f t="shared" si="13"/>
        <v>28.829794159722475</v>
      </c>
      <c r="H25" s="14">
        <f t="shared" si="13"/>
        <v>5.1382728314914443</v>
      </c>
      <c r="I25" s="14">
        <f t="shared" si="13"/>
        <v>1.5258550078272717</v>
      </c>
      <c r="J25" s="14">
        <f t="shared" si="13"/>
        <v>48.124517971063781</v>
      </c>
      <c r="K25" s="14">
        <f t="shared" si="13"/>
        <v>2.9935294318662167</v>
      </c>
      <c r="L25" s="14">
        <f t="shared" si="13"/>
        <v>2.3799899180589588</v>
      </c>
      <c r="M25" s="14">
        <f t="shared" si="13"/>
        <v>149.97592305884598</v>
      </c>
      <c r="N25" s="14">
        <f t="shared" si="13"/>
        <v>60.364106509082426</v>
      </c>
      <c r="O25" s="14">
        <f t="shared" si="13"/>
        <v>1.1054801081790662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0.1397866420111811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0.13959720311282894</v>
      </c>
      <c r="F29" s="14">
        <f>(SUMIFS(TARIMSALAG2,KAYNAK,A29,SEBEP,B29,SÜRE,"Uzun",BİLDİRİM,"Bildirimli",İL,$B$10,İLÇE,$B$11)/VLOOKUP($B$11,ABONE2,6,FALSE))</f>
        <v>0.66334282270539791</v>
      </c>
      <c r="G29" s="14">
        <f>(SUMIFS(TARIMSALOG2,KAYNAK,A29,SEBEP,B29,SÜRE,"Uzun",BİLDİRİM,"Bildirimli",İL,$B$10,İLÇE,$B$11)/VLOOKUP($B$11,ABONE2,7,FALSE))</f>
        <v>1.1965227560798766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0.67485800961403819</v>
      </c>
      <c r="I29" s="14">
        <f>(SUMIFS(TICARETHANEAG2,KAYNAK,A29,SEBEP,B29,SÜRE,"Uzun",BİLDİRİM,"Bildirimli",İL,$B$10,İLÇE,$B$11)/VLOOKUP($B$11,ABONE2,9,FALSE))</f>
        <v>0.567182472443857</v>
      </c>
      <c r="J29" s="14">
        <f>(SUMIFS(TICARETHANEOG2,KAYNAK,A29,SEBEP,B29,SÜRE,"Uzun",BİLDİRİM,"Bildirimli",İL,$B$10,İLÇE,$B$11)/VLOOKUP($B$11,ABONE2,10,FALSE))</f>
        <v>7.7687013081084038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0.79400196333092932</v>
      </c>
      <c r="L29" s="14">
        <f>(SUMIFS(SANAYIAG2,KAYNAK,A29,SEBEP,B29,SÜRE,"Uzun",BİLDİRİM,"Bildirimli",İL,$B$10,İLÇE,$B$11)/VLOOKUP($B$11,ABONE2,12,FALSE))</f>
        <v>1.3659173044117647E-2</v>
      </c>
      <c r="M29" s="14">
        <f>(SUMIFS(SANAYIOG2,KAYNAK,A29,SEBEP,B29,SÜRE,"Uzun",BİLDİRİM,"Bildirimli",İL,$B$10,İLÇE,$B$11)/VLOOKUP($B$11,ABONE2,13,FALSE))</f>
        <v>0.26822130317942422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0.11366572416870237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0.23881577098278747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2.5752977073069533E-2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2.5718076630968489E-2</v>
      </c>
      <c r="F31" s="14">
        <f>(SUMIFS(TARIMSALAG2,KAYNAK,A31,SEBEP,B31,SÜRE,"Uzun",BİLDİRİM,"Bildirimli",İL,$B$10,İLÇE,$B$11)/VLOOKUP($B$11,ABONE2,6,FALSE))</f>
        <v>6.1444389094771484E-3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6.0117363112312831E-3</v>
      </c>
      <c r="I31" s="14">
        <f>(SUMIFS(TICARETHANEAG2,KAYNAK,A31,SEBEP,B31,SÜRE,"Uzun",BİLDİRİM,"Bildirimli",İL,$B$10,İLÇE,$B$11)/VLOOKUP($B$11,ABONE2,9,FALSE))</f>
        <v>4.9414561891417415E-2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4.7858197737357021E-2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2.7607345121887256E-2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0.16553961908425063</v>
      </c>
      <c r="D33" s="14">
        <f t="shared" ref="D33:O33" si="14">SUM(D28:D32)</f>
        <v>0</v>
      </c>
      <c r="E33" s="14">
        <f t="shared" si="14"/>
        <v>0.16531527974379742</v>
      </c>
      <c r="F33" s="14">
        <f t="shared" si="14"/>
        <v>0.66948726161487504</v>
      </c>
      <c r="G33" s="14">
        <f t="shared" si="14"/>
        <v>1.1965227560798766</v>
      </c>
      <c r="H33" s="14">
        <f t="shared" si="14"/>
        <v>0.6808697459252695</v>
      </c>
      <c r="I33" s="14">
        <f t="shared" si="14"/>
        <v>0.61659703433527446</v>
      </c>
      <c r="J33" s="14">
        <f t="shared" si="14"/>
        <v>7.7687013081084038</v>
      </c>
      <c r="K33" s="14">
        <f t="shared" si="14"/>
        <v>0.84186016106828632</v>
      </c>
      <c r="L33" s="14">
        <f t="shared" si="14"/>
        <v>1.3659173044117647E-2</v>
      </c>
      <c r="M33" s="14">
        <f t="shared" si="14"/>
        <v>0.26822130317942422</v>
      </c>
      <c r="N33" s="14">
        <f t="shared" si="14"/>
        <v>0.11366572416870237</v>
      </c>
      <c r="O33" s="14">
        <f t="shared" si="14"/>
        <v>0.26642311610467473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43477</v>
      </c>
      <c r="D37" s="18">
        <f>VLOOKUP($B$11,ABONE2,4,FALSE)</f>
        <v>59</v>
      </c>
      <c r="E37" s="18">
        <f>VLOOKUP($B$11,ABONE2,5,FALSE)</f>
        <v>43536</v>
      </c>
      <c r="F37" s="18">
        <f>VLOOKUP($B$11,ABONE2,6,FALSE)</f>
        <v>1948</v>
      </c>
      <c r="G37" s="18">
        <f>VLOOKUP($B$11,ABONE2,7,FALSE)</f>
        <v>43</v>
      </c>
      <c r="H37" s="18">
        <f>VLOOKUP($B$11,ABONE2,8,FALSE)</f>
        <v>1991</v>
      </c>
      <c r="I37" s="18">
        <f>VLOOKUP($B$11,ABONE2,9,FALSE)</f>
        <v>6027</v>
      </c>
      <c r="J37" s="18">
        <f>VLOOKUP($B$11,ABONE2,10,FALSE)</f>
        <v>196</v>
      </c>
      <c r="K37" s="18">
        <f>VLOOKUP($B$11,ABONE2,11,FALSE)</f>
        <v>6223</v>
      </c>
      <c r="L37" s="29">
        <f>VLOOKUP($B$11,ABONE2,12,FALSE)</f>
        <v>17</v>
      </c>
      <c r="M37" s="29">
        <f>VLOOKUP($B$11,ABONE2,13,FALSE)</f>
        <v>11</v>
      </c>
      <c r="N37" s="29">
        <f>VLOOKUP($B$11,ABONE2,14,FALSE)</f>
        <v>28</v>
      </c>
      <c r="O37" s="29">
        <f>VLOOKUP($B$11,ABONE2,15,FALSE)</f>
        <v>51778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10538.4578</v>
      </c>
      <c r="D38" s="18">
        <f>VLOOKUP($B$11,TUKETIM,4,FALSE)</f>
        <v>804.29197083333338</v>
      </c>
      <c r="E38" s="18">
        <f>VLOOKUP($B$11,TUKETIM,5,FALSE)</f>
        <v>11342.749770833334</v>
      </c>
      <c r="F38" s="18">
        <f>VLOOKUP($B$11,TUKETIM,6,FALSE)</f>
        <v>616.98772083333336</v>
      </c>
      <c r="G38" s="18">
        <f>VLOOKUP($B$11,TUKETIM,7,FALSE)</f>
        <v>131.89504166666666</v>
      </c>
      <c r="H38" s="18">
        <f>VLOOKUP($B$11,TUKETIM,8,FALSE)</f>
        <v>748.88276250000001</v>
      </c>
      <c r="I38" s="18">
        <f>VLOOKUP($B$11,TUKETIM,9,FALSE)</f>
        <v>3679.6503999999995</v>
      </c>
      <c r="J38" s="18">
        <f>VLOOKUP($B$11,TUKETIM,10,FALSE)</f>
        <v>2446.513375</v>
      </c>
      <c r="K38" s="18">
        <f>VLOOKUP($B$11,TUKETIM,11,FALSE)</f>
        <v>6126.1637749999991</v>
      </c>
      <c r="L38" s="29">
        <f>VLOOKUP($B$11,TUKETIM,12,FALSE)</f>
        <v>38.026429166666667</v>
      </c>
      <c r="M38" s="29">
        <f>VLOOKUP($B$11,TUKETIM,13,FALSE)</f>
        <v>670.22427500000003</v>
      </c>
      <c r="N38" s="29">
        <f>VLOOKUP($B$11,TUKETIM,14,FALSE)</f>
        <v>708.25070416666665</v>
      </c>
      <c r="O38" s="29">
        <f>VLOOKUP($B$11,TUKETIM,15,FALSE)</f>
        <v>18926.047012499999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260253.14500000002</v>
      </c>
      <c r="D39" s="18">
        <f>VLOOKUP($B$11,ANLASMA,4,FALSE)</f>
        <v>11469.94</v>
      </c>
      <c r="E39" s="18">
        <f>VLOOKUP($B$11,ANLASMA,5,FALSE)</f>
        <v>271723.08500000002</v>
      </c>
      <c r="F39" s="18">
        <f>VLOOKUP($B$11,ANLASMA,6,FALSE)</f>
        <v>10181.11</v>
      </c>
      <c r="G39" s="18">
        <f>VLOOKUP($B$11,ANLASMA,7,FALSE)</f>
        <v>1863.9</v>
      </c>
      <c r="H39" s="18">
        <f>VLOOKUP($B$11,ANLASMA,8,FALSE)</f>
        <v>12045.01</v>
      </c>
      <c r="I39" s="18">
        <f>VLOOKUP($B$11,ANLASMA,9,FALSE)</f>
        <v>36277.205599999994</v>
      </c>
      <c r="J39" s="18">
        <f>VLOOKUP($B$11,ANLASMA,10,FALSE)</f>
        <v>52906.320999999996</v>
      </c>
      <c r="K39" s="18">
        <f>VLOOKUP($B$11,ANLASMA,11,FALSE)</f>
        <v>89183.526599999983</v>
      </c>
      <c r="L39" s="29">
        <f>VLOOKUP($B$11,ANLASMA,12,FALSE)</f>
        <v>253.20299999999997</v>
      </c>
      <c r="M39" s="29">
        <f>VLOOKUP($B$11,ANLASMA,13,FALSE)</f>
        <v>10423</v>
      </c>
      <c r="N39" s="29">
        <f>VLOOKUP($B$11,ANLASMA,14,FALSE)</f>
        <v>10676.203</v>
      </c>
      <c r="O39" s="29">
        <f>VLOOKUP($B$11,ANLASMA,15,FALSE)</f>
        <v>383627.82459999999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8.915660778738739E-2</v>
      </c>
      <c r="D17" s="14">
        <f t="shared" si="1"/>
        <v>2.0019632428949707</v>
      </c>
      <c r="E17" s="14">
        <f t="shared" si="2"/>
        <v>9.0162075197053396E-2</v>
      </c>
      <c r="F17" s="14">
        <f t="shared" si="3"/>
        <v>3.2170398582744464</v>
      </c>
      <c r="G17" s="14">
        <f t="shared" si="4"/>
        <v>15.810180199806481</v>
      </c>
      <c r="H17" s="14">
        <f t="shared" si="5"/>
        <v>4.6957570535092348</v>
      </c>
      <c r="I17" s="14">
        <f t="shared" si="6"/>
        <v>0.56308849867277522</v>
      </c>
      <c r="J17" s="14">
        <f t="shared" si="7"/>
        <v>3.8266896287426984</v>
      </c>
      <c r="K17" s="14">
        <f t="shared" si="8"/>
        <v>0.64655071009162413</v>
      </c>
      <c r="L17" s="14">
        <f t="shared" si="9"/>
        <v>9.0077544027905763</v>
      </c>
      <c r="M17" s="14">
        <f t="shared" si="10"/>
        <v>27.072073347587583</v>
      </c>
      <c r="N17" s="14">
        <f t="shared" si="11"/>
        <v>18.966289205691492</v>
      </c>
      <c r="O17" s="19">
        <f t="shared" si="12"/>
        <v>0.60693215859749483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4.2874325858794561E-2</v>
      </c>
      <c r="D21" s="14">
        <f t="shared" si="1"/>
        <v>0</v>
      </c>
      <c r="E21" s="14">
        <f t="shared" si="2"/>
        <v>4.2851788955915203E-2</v>
      </c>
      <c r="F21" s="14">
        <f t="shared" si="3"/>
        <v>1.1047529503989841</v>
      </c>
      <c r="G21" s="14">
        <f t="shared" si="4"/>
        <v>0</v>
      </c>
      <c r="H21" s="14">
        <f t="shared" si="5"/>
        <v>0.97503016958841138</v>
      </c>
      <c r="I21" s="14">
        <f t="shared" si="6"/>
        <v>0.33175899595092118</v>
      </c>
      <c r="J21" s="14">
        <f t="shared" si="7"/>
        <v>0.11968265482484421</v>
      </c>
      <c r="K21" s="14">
        <f t="shared" si="8"/>
        <v>0.32633542863538306</v>
      </c>
      <c r="L21" s="14">
        <f t="shared" si="9"/>
        <v>46.18489968742572</v>
      </c>
      <c r="M21" s="14">
        <f t="shared" si="10"/>
        <v>0</v>
      </c>
      <c r="N21" s="14">
        <f t="shared" si="11"/>
        <v>20.723993449485899</v>
      </c>
      <c r="O21" s="19">
        <f t="shared" si="12"/>
        <v>0.19164217151798302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0.13203093364618196</v>
      </c>
      <c r="D25" s="14">
        <f t="shared" ref="D25:O25" si="13">SUM(D15:D24)</f>
        <v>2.0019632428949707</v>
      </c>
      <c r="E25" s="14">
        <f t="shared" si="13"/>
        <v>0.13301386415296859</v>
      </c>
      <c r="F25" s="14">
        <f t="shared" si="13"/>
        <v>4.3217928086734307</v>
      </c>
      <c r="G25" s="14">
        <f t="shared" si="13"/>
        <v>15.810180199806481</v>
      </c>
      <c r="H25" s="14">
        <f t="shared" si="13"/>
        <v>5.6707872230976459</v>
      </c>
      <c r="I25" s="14">
        <f t="shared" si="13"/>
        <v>0.89484749462369639</v>
      </c>
      <c r="J25" s="14">
        <f t="shared" si="13"/>
        <v>3.9463722835675425</v>
      </c>
      <c r="K25" s="14">
        <f t="shared" si="13"/>
        <v>0.97288613872700713</v>
      </c>
      <c r="L25" s="14">
        <f t="shared" si="13"/>
        <v>55.192654090216294</v>
      </c>
      <c r="M25" s="14">
        <f t="shared" si="13"/>
        <v>27.072073347587583</v>
      </c>
      <c r="N25" s="14">
        <f t="shared" si="13"/>
        <v>39.690282655177391</v>
      </c>
      <c r="O25" s="14">
        <f t="shared" si="13"/>
        <v>0.79857433011547785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1.9206333965455373</v>
      </c>
      <c r="D29" s="14">
        <f>(SUMIFS(MESKENOG2,KAYNAK,A29,SEBEP,B29,SÜRE,"Uzun",BİLDİRİM,"Bildirimli",İL,$B$10,İLÇE,$B$11)/VLOOKUP($B$11,ABONE2,4,FALSE))</f>
        <v>12.801960447808705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1.926353169534168</v>
      </c>
      <c r="F29" s="14">
        <f>(SUMIFS(TARIMSALAG2,KAYNAK,A29,SEBEP,B29,SÜRE,"Uzun",BİLDİRİM,"Bildirimli",İL,$B$10,İLÇE,$B$11)/VLOOKUP($B$11,ABONE2,6,FALSE))</f>
        <v>19.667861030781918</v>
      </c>
      <c r="G29" s="14">
        <f>(SUMIFS(TARIMSALOG2,KAYNAK,A29,SEBEP,B29,SÜRE,"Uzun",BİLDİRİM,"Bildirimli",İL,$B$10,İLÇE,$B$11)/VLOOKUP($B$11,ABONE2,7,FALSE))</f>
        <v>64.694731650744515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24.955025790930268</v>
      </c>
      <c r="I29" s="14">
        <f>(SUMIFS(TICARETHANEAG2,KAYNAK,A29,SEBEP,B29,SÜRE,"Uzun",BİLDİRİM,"Bildirimli",İL,$B$10,İLÇE,$B$11)/VLOOKUP($B$11,ABONE2,9,FALSE))</f>
        <v>7.5053441628495454</v>
      </c>
      <c r="J29" s="14">
        <f>(SUMIFS(TICARETHANEOG2,KAYNAK,A29,SEBEP,B29,SÜRE,"Uzun",BİLDİRİM,"Bildirimli",İL,$B$10,İLÇE,$B$11)/VLOOKUP($B$11,ABONE2,10,FALSE))</f>
        <v>37.598314234497487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8.2749314163896734</v>
      </c>
      <c r="L29" s="14">
        <f>(SUMIFS(SANAYIAG2,KAYNAK,A29,SEBEP,B29,SÜRE,"Uzun",BİLDİRİM,"Bildirimli",İL,$B$10,İLÇE,$B$11)/VLOOKUP($B$11,ABONE2,12,FALSE))</f>
        <v>107.92235346041542</v>
      </c>
      <c r="M29" s="14">
        <f>(SUMIFS(SANAYIOG2,KAYNAK,A29,SEBEP,B29,SÜRE,"Uzun",BİLDİRİM,"Bildirimli",İL,$B$10,İLÇE,$B$11)/VLOOKUP($B$11,ABONE2,13,FALSE))</f>
        <v>519.92257885892082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335.05068284677094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5.3407786797350356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2.0688594822284981E-2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2.067771985590636E-2</v>
      </c>
      <c r="F31" s="14">
        <f>(SUMIFS(TARIMSALAG2,KAYNAK,A31,SEBEP,B31,SÜRE,"Uzun",BİLDİRİM,"Bildirimli",İL,$B$10,İLÇE,$B$11)/VLOOKUP($B$11,ABONE2,6,FALSE))</f>
        <v>0.39461379341338992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0.34827728115577949</v>
      </c>
      <c r="I31" s="14">
        <f>(SUMIFS(TICARETHANEAG2,KAYNAK,A31,SEBEP,B31,SÜRE,"Uzun",BİLDİRİM,"Bildirimli",İL,$B$10,İLÇE,$B$11)/VLOOKUP($B$11,ABONE2,9,FALSE))</f>
        <v>9.9665224507796094E-2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9.711642037780166E-2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6.290620971131175E-2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1.9413219913678224</v>
      </c>
      <c r="D33" s="14">
        <f t="shared" ref="D33:O33" si="14">SUM(D28:D32)</f>
        <v>12.801960447808705</v>
      </c>
      <c r="E33" s="14">
        <f t="shared" si="14"/>
        <v>1.9470308893900743</v>
      </c>
      <c r="F33" s="14">
        <f t="shared" si="14"/>
        <v>20.062474824195309</v>
      </c>
      <c r="G33" s="14">
        <f t="shared" si="14"/>
        <v>64.694731650744515</v>
      </c>
      <c r="H33" s="14">
        <f t="shared" si="14"/>
        <v>25.303303072086049</v>
      </c>
      <c r="I33" s="14">
        <f t="shared" si="14"/>
        <v>7.6050093873573417</v>
      </c>
      <c r="J33" s="14">
        <f t="shared" si="14"/>
        <v>37.598314234497487</v>
      </c>
      <c r="K33" s="14">
        <f t="shared" si="14"/>
        <v>8.3720478367674751</v>
      </c>
      <c r="L33" s="14">
        <f t="shared" si="14"/>
        <v>107.92235346041542</v>
      </c>
      <c r="M33" s="14">
        <f t="shared" si="14"/>
        <v>519.92257885892082</v>
      </c>
      <c r="N33" s="14">
        <f t="shared" si="14"/>
        <v>335.05068284677094</v>
      </c>
      <c r="O33" s="14">
        <f t="shared" si="14"/>
        <v>5.403684889446347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70352</v>
      </c>
      <c r="D37" s="18">
        <f>VLOOKUP($B$11,ABONE2,4,FALSE)</f>
        <v>37</v>
      </c>
      <c r="E37" s="18">
        <f>VLOOKUP($B$11,ABONE2,5,FALSE)</f>
        <v>70389</v>
      </c>
      <c r="F37" s="18">
        <f>VLOOKUP($B$11,ABONE2,6,FALSE)</f>
        <v>7396</v>
      </c>
      <c r="G37" s="18">
        <f>VLOOKUP($B$11,ABONE2,7,FALSE)</f>
        <v>984</v>
      </c>
      <c r="H37" s="18">
        <f>VLOOKUP($B$11,ABONE2,8,FALSE)</f>
        <v>8380</v>
      </c>
      <c r="I37" s="18">
        <f>VLOOKUP($B$11,ABONE2,9,FALSE)</f>
        <v>16689</v>
      </c>
      <c r="J37" s="18">
        <f>VLOOKUP($B$11,ABONE2,10,FALSE)</f>
        <v>438</v>
      </c>
      <c r="K37" s="18">
        <f>VLOOKUP($B$11,ABONE2,11,FALSE)</f>
        <v>17127</v>
      </c>
      <c r="L37" s="29">
        <f>VLOOKUP($B$11,ABONE2,12,FALSE)</f>
        <v>35</v>
      </c>
      <c r="M37" s="29">
        <f>VLOOKUP($B$11,ABONE2,13,FALSE)</f>
        <v>43</v>
      </c>
      <c r="N37" s="29">
        <f>VLOOKUP($B$11,ABONE2,14,FALSE)</f>
        <v>78</v>
      </c>
      <c r="O37" s="29">
        <f>VLOOKUP($B$11,ABONE2,15,FALSE)</f>
        <v>95974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13134.239816666668</v>
      </c>
      <c r="D38" s="18">
        <f>VLOOKUP($B$11,TUKETIM,4,FALSE)</f>
        <v>55.812220833333328</v>
      </c>
      <c r="E38" s="18">
        <f>VLOOKUP($B$11,TUKETIM,5,FALSE)</f>
        <v>13190.052037500001</v>
      </c>
      <c r="F38" s="18">
        <f>VLOOKUP($B$11,TUKETIM,6,FALSE)</f>
        <v>8049.3255916666676</v>
      </c>
      <c r="G38" s="18">
        <f>VLOOKUP($B$11,TUKETIM,7,FALSE)</f>
        <v>4359.1252166666654</v>
      </c>
      <c r="H38" s="18">
        <f>VLOOKUP($B$11,TUKETIM,8,FALSE)</f>
        <v>12408.450808333333</v>
      </c>
      <c r="I38" s="18">
        <f>VLOOKUP($B$11,TUKETIM,9,FALSE)</f>
        <v>9198.0370624999996</v>
      </c>
      <c r="J38" s="18">
        <f>VLOOKUP($B$11,TUKETIM,10,FALSE)</f>
        <v>4332.4618250000003</v>
      </c>
      <c r="K38" s="18">
        <f>VLOOKUP($B$11,TUKETIM,11,FALSE)</f>
        <v>13530.4988875</v>
      </c>
      <c r="L38" s="29">
        <f>VLOOKUP($B$11,TUKETIM,12,FALSE)</f>
        <v>239.35720416666666</v>
      </c>
      <c r="M38" s="29">
        <f>VLOOKUP($B$11,TUKETIM,13,FALSE)</f>
        <v>3385.4286208333324</v>
      </c>
      <c r="N38" s="29">
        <f>VLOOKUP($B$11,TUKETIM,14,FALSE)</f>
        <v>3624.785824999999</v>
      </c>
      <c r="O38" s="29">
        <f>VLOOKUP($B$11,TUKETIM,15,FALSE)</f>
        <v>42753.787558333337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334684.25940000004</v>
      </c>
      <c r="D39" s="18">
        <f>VLOOKUP($B$11,ANLASMA,4,FALSE)</f>
        <v>788.7</v>
      </c>
      <c r="E39" s="18">
        <f>VLOOKUP($B$11,ANLASMA,5,FALSE)</f>
        <v>335472.95940000005</v>
      </c>
      <c r="F39" s="18">
        <f>VLOOKUP($B$11,ANLASMA,6,FALSE)</f>
        <v>46533.697</v>
      </c>
      <c r="G39" s="18">
        <f>VLOOKUP($B$11,ANLASMA,7,FALSE)</f>
        <v>31398.951000000001</v>
      </c>
      <c r="H39" s="18">
        <f>VLOOKUP($B$11,ANLASMA,8,FALSE)</f>
        <v>77932.648000000001</v>
      </c>
      <c r="I39" s="18">
        <f>VLOOKUP($B$11,ANLASMA,9,FALSE)</f>
        <v>94986.904399999999</v>
      </c>
      <c r="J39" s="18">
        <f>VLOOKUP($B$11,ANLASMA,10,FALSE)</f>
        <v>60938.501000000004</v>
      </c>
      <c r="K39" s="18">
        <f>VLOOKUP($B$11,ANLASMA,11,FALSE)</f>
        <v>155925.40539999999</v>
      </c>
      <c r="L39" s="29">
        <f>VLOOKUP($B$11,ANLASMA,12,FALSE)</f>
        <v>1278.048</v>
      </c>
      <c r="M39" s="29">
        <f>VLOOKUP($B$11,ANLASMA,13,FALSE)</f>
        <v>59730</v>
      </c>
      <c r="N39" s="29">
        <f>VLOOKUP($B$11,ANLASMA,14,FALSE)</f>
        <v>61008.048000000003</v>
      </c>
      <c r="O39" s="29">
        <f>VLOOKUP($B$11,ANLASMA,15,FALSE)</f>
        <v>630339.06080000009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0.21393475443104917</v>
      </c>
      <c r="D17" s="14">
        <f t="shared" si="1"/>
        <v>1.3735248807953573</v>
      </c>
      <c r="E17" s="14">
        <f t="shared" si="2"/>
        <v>0.21439288467761494</v>
      </c>
      <c r="F17" s="14">
        <f t="shared" si="3"/>
        <v>7.9557176335568034</v>
      </c>
      <c r="G17" s="14">
        <f t="shared" si="4"/>
        <v>10.644734005566002</v>
      </c>
      <c r="H17" s="14">
        <f t="shared" si="5"/>
        <v>8.3907448845950707</v>
      </c>
      <c r="I17" s="14">
        <f t="shared" si="6"/>
        <v>0.63932535033690518</v>
      </c>
      <c r="J17" s="14">
        <f t="shared" si="7"/>
        <v>11.874995382222313</v>
      </c>
      <c r="K17" s="14">
        <f t="shared" si="8"/>
        <v>0.99675330432496112</v>
      </c>
      <c r="L17" s="14">
        <f t="shared" si="9"/>
        <v>0.83760783839505482</v>
      </c>
      <c r="M17" s="14">
        <f t="shared" si="10"/>
        <v>725.58642891325928</v>
      </c>
      <c r="N17" s="14">
        <f t="shared" si="11"/>
        <v>603.33963981629415</v>
      </c>
      <c r="O17" s="19">
        <f t="shared" si="12"/>
        <v>1.5037900438350211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2.6458844325189027E-2</v>
      </c>
      <c r="D21" s="14">
        <f t="shared" si="1"/>
        <v>0</v>
      </c>
      <c r="E21" s="14">
        <f t="shared" si="2"/>
        <v>2.6448390979132565E-2</v>
      </c>
      <c r="F21" s="14">
        <f t="shared" si="3"/>
        <v>0.39688820568416866</v>
      </c>
      <c r="G21" s="14">
        <f t="shared" si="4"/>
        <v>0</v>
      </c>
      <c r="H21" s="14">
        <f t="shared" si="5"/>
        <v>0.3326799000429177</v>
      </c>
      <c r="I21" s="14">
        <f t="shared" si="6"/>
        <v>8.770977459683961E-2</v>
      </c>
      <c r="J21" s="14">
        <f t="shared" si="7"/>
        <v>0</v>
      </c>
      <c r="K21" s="14">
        <f t="shared" si="8"/>
        <v>8.4919560467202948E-2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5.3164686728283374E-2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3.4694693863497501E-3</v>
      </c>
      <c r="D22" s="14">
        <f t="shared" si="1"/>
        <v>0</v>
      </c>
      <c r="E22" s="14">
        <f t="shared" si="2"/>
        <v>3.4680986702412884E-3</v>
      </c>
      <c r="F22" s="14">
        <f t="shared" si="3"/>
        <v>7.8038927405460956E-3</v>
      </c>
      <c r="G22" s="14">
        <f t="shared" si="4"/>
        <v>0</v>
      </c>
      <c r="H22" s="14">
        <f t="shared" si="5"/>
        <v>6.5413842479776297E-3</v>
      </c>
      <c r="I22" s="14">
        <f t="shared" si="6"/>
        <v>5.8376318508563951E-3</v>
      </c>
      <c r="J22" s="14">
        <f t="shared" si="7"/>
        <v>0</v>
      </c>
      <c r="K22" s="14">
        <f t="shared" si="8"/>
        <v>5.6519257200546014E-3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3.9913828670941663E-3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0.24386306814258796</v>
      </c>
      <c r="D25" s="14">
        <f t="shared" ref="D25:O25" si="13">SUM(D15:D24)</f>
        <v>1.3735248807953573</v>
      </c>
      <c r="E25" s="14">
        <f t="shared" si="13"/>
        <v>0.24430937432698879</v>
      </c>
      <c r="F25" s="14">
        <f t="shared" si="13"/>
        <v>8.3604097319815178</v>
      </c>
      <c r="G25" s="14">
        <f t="shared" si="13"/>
        <v>10.644734005566002</v>
      </c>
      <c r="H25" s="14">
        <f t="shared" si="13"/>
        <v>8.7299661688859658</v>
      </c>
      <c r="I25" s="14">
        <f t="shared" si="13"/>
        <v>0.73287275678460118</v>
      </c>
      <c r="J25" s="14">
        <f t="shared" si="13"/>
        <v>11.874995382222313</v>
      </c>
      <c r="K25" s="14">
        <f t="shared" si="13"/>
        <v>1.0873247905122188</v>
      </c>
      <c r="L25" s="14">
        <f t="shared" si="13"/>
        <v>0.83760783839505482</v>
      </c>
      <c r="M25" s="14">
        <f t="shared" si="13"/>
        <v>725.58642891325928</v>
      </c>
      <c r="N25" s="14">
        <f t="shared" si="13"/>
        <v>603.33963981629415</v>
      </c>
      <c r="O25" s="14">
        <f t="shared" si="13"/>
        <v>1.5609461134303986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7.1630876339948387E-3</v>
      </c>
      <c r="D28" s="14">
        <f>(SUMIFS(MESKENOG2,KAYNAK,A28,SEBEP,B28,SÜRE,"Uzun",BİLDİRİM,"Bildirimli",İL,$B$10,İLÇE,$B$11)/VLOOKUP($B$11,ABONE2,4,FALSE))</f>
        <v>4.1134275756812499E-2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7.1765089528186147E-3</v>
      </c>
      <c r="F28" s="14">
        <f>(SUMIFS(TARIMSALAG2,KAYNAK,A28,SEBEP,B28,SÜRE,"Uzun",BİLDİRİM,"Bildirimli",İL,$B$10,İLÇE,$B$11)/VLOOKUP($B$11,ABONE2,6,FALSE))</f>
        <v>4.1129130661820924E-2</v>
      </c>
      <c r="G28" s="14">
        <f>(SUMIFS(TARIMSALOG2,KAYNAK,A28,SEBEP,B28,SÜRE,"Uzun",BİLDİRİM,"Bildirimli",İL,$B$10,İLÇE,$B$11)/VLOOKUP($B$11,ABONE2,7,FALSE))</f>
        <v>0.18549012817674115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6.4483755259786391E-2</v>
      </c>
      <c r="I28" s="14">
        <f>(SUMIFS(TICARETHANEAG2,KAYNAK,A28,SEBEP,B28,SÜRE,"Uzun",BİLDİRİM,"Bildirimli",İL,$B$10,İLÇE,$B$11)/VLOOKUP($B$11,ABONE2,9,FALSE))</f>
        <v>1.7604703951722256E-2</v>
      </c>
      <c r="J28" s="14">
        <f>(SUMIFS(TICARETHANEOG2,KAYNAK,A28,SEBEP,B28,SÜRE,"Uzun",BİLDİRİM,"Bildirimli",İL,$B$10,İLÇE,$B$11)/VLOOKUP($B$11,ABONE2,10,FALSE))</f>
        <v>0.5472720904124414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3.4454427172464358E-2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10.982991231066604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9.1304384932963334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2.5441448159721811E-2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0.54701823964415586</v>
      </c>
      <c r="D29" s="14">
        <f>(SUMIFS(MESKENOG2,KAYNAK,A29,SEBEP,B29,SÜRE,"Uzun",BİLDİRİM,"Bildirimli",İL,$B$10,İLÇE,$B$11)/VLOOKUP($B$11,ABONE2,4,FALSE))</f>
        <v>4.0841607862816147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0.54841569202856866</v>
      </c>
      <c r="F29" s="14">
        <f>(SUMIFS(TARIMSALAG2,KAYNAK,A29,SEBEP,B29,SÜRE,"Uzun",BİLDİRİM,"Bildirimli",İL,$B$10,İLÇE,$B$11)/VLOOKUP($B$11,ABONE2,6,FALSE))</f>
        <v>14.07373635186514</v>
      </c>
      <c r="G29" s="14">
        <f>(SUMIFS(TARIMSALOG2,KAYNAK,A29,SEBEP,B29,SÜRE,"Uzun",BİLDİRİM,"Bildirimli",İL,$B$10,İLÇE,$B$11)/VLOOKUP($B$11,ABONE2,7,FALSE))</f>
        <v>33.67581737709137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17.244947770210636</v>
      </c>
      <c r="I29" s="14">
        <f>(SUMIFS(TICARETHANEAG2,KAYNAK,A29,SEBEP,B29,SÜRE,"Uzun",BİLDİRİM,"Bildirimli",İL,$B$10,İLÇE,$B$11)/VLOOKUP($B$11,ABONE2,9,FALSE))</f>
        <v>1.7429197897761115</v>
      </c>
      <c r="J29" s="14">
        <f>(SUMIFS(TICARETHANEOG2,KAYNAK,A29,SEBEP,B29,SÜRE,"Uzun",BİLDİRİM,"Bildirimli",İL,$B$10,İLÇE,$B$11)/VLOOKUP($B$11,ABONE2,10,FALSE))</f>
        <v>26.737517960582178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2.5380453194144788</v>
      </c>
      <c r="L29" s="14">
        <f>(SUMIFS(SANAYIAG2,KAYNAK,A29,SEBEP,B29,SÜRE,"Uzun",BİLDİRİM,"Bildirimli",İL,$B$10,İLÇE,$B$11)/VLOOKUP($B$11,ABONE2,12,FALSE))</f>
        <v>152.51317013919189</v>
      </c>
      <c r="M29" s="14">
        <f>(SUMIFS(SANAYIOG2,KAYNAK,A29,SEBEP,B29,SÜRE,"Uzun",BİLDİRİM,"Bildirimli",İL,$B$10,İLÇE,$B$11)/VLOOKUP($B$11,ABONE2,13,FALSE))</f>
        <v>401.26017164515463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359.30284608993196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2.2297427426904353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4.6878807744066828E-4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4.6860286889790641E-4</v>
      </c>
      <c r="F31" s="14">
        <f>(SUMIFS(TARIMSALAG2,KAYNAK,A31,SEBEP,B31,SÜRE,"Uzun",BİLDİRİM,"Bildirimli",İL,$B$10,İLÇE,$B$11)/VLOOKUP($B$11,ABONE2,6,FALSE))</f>
        <v>2.0239146613690016E-3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1.6964871155063725E-3</v>
      </c>
      <c r="I31" s="14">
        <f>(SUMIFS(TICARETHANEAG2,KAYNAK,A31,SEBEP,B31,SÜRE,"Uzun",BİLDİRİM,"Bildirimli",İL,$B$10,İLÇE,$B$11)/VLOOKUP($B$11,ABONE2,9,FALSE))</f>
        <v>6.9948228852158235E-4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6.7723043148700923E-4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5.7111850530856617E-4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0.55465011535559139</v>
      </c>
      <c r="D33" s="14">
        <f t="shared" ref="D33:O33" si="14">SUM(D28:D32)</f>
        <v>4.1252950620384272</v>
      </c>
      <c r="E33" s="14">
        <f t="shared" si="14"/>
        <v>0.55606080385028522</v>
      </c>
      <c r="F33" s="14">
        <f t="shared" si="14"/>
        <v>14.116889397188329</v>
      </c>
      <c r="G33" s="14">
        <f t="shared" si="14"/>
        <v>33.861307505268108</v>
      </c>
      <c r="H33" s="14">
        <f t="shared" si="14"/>
        <v>17.311128012585929</v>
      </c>
      <c r="I33" s="14">
        <f t="shared" si="14"/>
        <v>1.7612239760163553</v>
      </c>
      <c r="J33" s="14">
        <f t="shared" si="14"/>
        <v>27.284790050994619</v>
      </c>
      <c r="K33" s="14">
        <f t="shared" si="14"/>
        <v>2.5731769770184298</v>
      </c>
      <c r="L33" s="14">
        <f t="shared" si="14"/>
        <v>152.51317013919189</v>
      </c>
      <c r="M33" s="14">
        <f t="shared" si="14"/>
        <v>412.24316287622122</v>
      </c>
      <c r="N33" s="14">
        <f t="shared" si="14"/>
        <v>368.43328458322827</v>
      </c>
      <c r="O33" s="14">
        <f t="shared" si="14"/>
        <v>2.2557553093554654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55663</v>
      </c>
      <c r="D37" s="18">
        <f>VLOOKUP($B$11,ABONE2,4,FALSE)</f>
        <v>22</v>
      </c>
      <c r="E37" s="18">
        <f>VLOOKUP($B$11,ABONE2,5,FALSE)</f>
        <v>55685</v>
      </c>
      <c r="F37" s="18">
        <f>VLOOKUP($B$11,ABONE2,6,FALSE)</f>
        <v>3373</v>
      </c>
      <c r="G37" s="18">
        <f>VLOOKUP($B$11,ABONE2,7,FALSE)</f>
        <v>651</v>
      </c>
      <c r="H37" s="18">
        <f>VLOOKUP($B$11,ABONE2,8,FALSE)</f>
        <v>4024</v>
      </c>
      <c r="I37" s="18">
        <f>VLOOKUP($B$11,ABONE2,9,FALSE)</f>
        <v>11200</v>
      </c>
      <c r="J37" s="18">
        <f>VLOOKUP($B$11,ABONE2,10,FALSE)</f>
        <v>368</v>
      </c>
      <c r="K37" s="18">
        <f>VLOOKUP($B$11,ABONE2,11,FALSE)</f>
        <v>11568</v>
      </c>
      <c r="L37" s="29">
        <f>VLOOKUP($B$11,ABONE2,12,FALSE)</f>
        <v>14</v>
      </c>
      <c r="M37" s="29">
        <f>VLOOKUP($B$11,ABONE2,13,FALSE)</f>
        <v>69</v>
      </c>
      <c r="N37" s="29">
        <f>VLOOKUP($B$11,ABONE2,14,FALSE)</f>
        <v>83</v>
      </c>
      <c r="O37" s="29">
        <f>VLOOKUP($B$11,ABONE2,15,FALSE)</f>
        <v>71360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10184.402395833333</v>
      </c>
      <c r="D38" s="18">
        <f>VLOOKUP($B$11,TUKETIM,4,FALSE)</f>
        <v>11.926495833333332</v>
      </c>
      <c r="E38" s="18">
        <f>VLOOKUP($B$11,TUKETIM,5,FALSE)</f>
        <v>10196.328891666666</v>
      </c>
      <c r="F38" s="18">
        <f>VLOOKUP($B$11,TUKETIM,6,FALSE)</f>
        <v>2811.6663874999999</v>
      </c>
      <c r="G38" s="18">
        <f>VLOOKUP($B$11,TUKETIM,7,FALSE)</f>
        <v>2021.4039499999997</v>
      </c>
      <c r="H38" s="18">
        <f>VLOOKUP($B$11,TUKETIM,8,FALSE)</f>
        <v>4833.0703374999994</v>
      </c>
      <c r="I38" s="18">
        <f>VLOOKUP($B$11,TUKETIM,9,FALSE)</f>
        <v>5004.661187499999</v>
      </c>
      <c r="J38" s="18">
        <f>VLOOKUP($B$11,TUKETIM,10,FALSE)</f>
        <v>5019.5007208333336</v>
      </c>
      <c r="K38" s="18">
        <f>VLOOKUP($B$11,TUKETIM,11,FALSE)</f>
        <v>10024.161908333332</v>
      </c>
      <c r="L38" s="29">
        <f>VLOOKUP($B$11,TUKETIM,12,FALSE)</f>
        <v>93.355270833333321</v>
      </c>
      <c r="M38" s="29">
        <f>VLOOKUP($B$11,TUKETIM,13,FALSE)</f>
        <v>9008.0111458333322</v>
      </c>
      <c r="N38" s="29">
        <f>VLOOKUP($B$11,TUKETIM,14,FALSE)</f>
        <v>9101.3664166666658</v>
      </c>
      <c r="O38" s="29">
        <f>VLOOKUP($B$11,TUKETIM,15,FALSE)</f>
        <v>34154.927554166665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242474.2904</v>
      </c>
      <c r="D39" s="18">
        <f>VLOOKUP($B$11,ANLASMA,4,FALSE)</f>
        <v>619.21</v>
      </c>
      <c r="E39" s="18">
        <f>VLOOKUP($B$11,ANLASMA,5,FALSE)</f>
        <v>243093.50039999999</v>
      </c>
      <c r="F39" s="18">
        <f>VLOOKUP($B$11,ANLASMA,6,FALSE)</f>
        <v>31042.725000000002</v>
      </c>
      <c r="G39" s="18">
        <f>VLOOKUP($B$11,ANLASMA,7,FALSE)</f>
        <v>23719.89</v>
      </c>
      <c r="H39" s="18">
        <f>VLOOKUP($B$11,ANLASMA,8,FALSE)</f>
        <v>54762.615000000005</v>
      </c>
      <c r="I39" s="18">
        <f>VLOOKUP($B$11,ANLASMA,9,FALSE)</f>
        <v>62152.125399999997</v>
      </c>
      <c r="J39" s="18">
        <f>VLOOKUP($B$11,ANLASMA,10,FALSE)</f>
        <v>97003.075999999986</v>
      </c>
      <c r="K39" s="18">
        <f>VLOOKUP($B$11,ANLASMA,11,FALSE)</f>
        <v>159155.20139999999</v>
      </c>
      <c r="L39" s="29">
        <f>VLOOKUP($B$11,ANLASMA,12,FALSE)</f>
        <v>808.51900000000001</v>
      </c>
      <c r="M39" s="29">
        <f>VLOOKUP($B$11,ANLASMA,13,FALSE)</f>
        <v>65779.740000000005</v>
      </c>
      <c r="N39" s="29">
        <f>VLOOKUP($B$11,ANLASMA,14,FALSE)</f>
        <v>66588.259000000005</v>
      </c>
      <c r="O39" s="29">
        <f>VLOOKUP($B$11,ANLASMA,15,FALSE)</f>
        <v>523599.57579999999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0.32105185559689714</v>
      </c>
      <c r="D17" s="14">
        <f t="shared" si="1"/>
        <v>4.5391320756785181</v>
      </c>
      <c r="E17" s="14">
        <f t="shared" si="2"/>
        <v>0.32657600181590019</v>
      </c>
      <c r="F17" s="14">
        <f t="shared" si="3"/>
        <v>2.7052745173540083</v>
      </c>
      <c r="G17" s="14">
        <f t="shared" si="4"/>
        <v>21.91282059461621</v>
      </c>
      <c r="H17" s="14">
        <f t="shared" si="5"/>
        <v>8.9213088465650774</v>
      </c>
      <c r="I17" s="14">
        <f t="shared" si="6"/>
        <v>0.80863224966306035</v>
      </c>
      <c r="J17" s="14">
        <f t="shared" si="7"/>
        <v>33.908285251410007</v>
      </c>
      <c r="K17" s="14">
        <f t="shared" si="8"/>
        <v>2.5729062068316475</v>
      </c>
      <c r="L17" s="14">
        <f t="shared" si="9"/>
        <v>3.0669249651284378</v>
      </c>
      <c r="M17" s="14">
        <f t="shared" si="10"/>
        <v>214.62845498637955</v>
      </c>
      <c r="N17" s="14">
        <f t="shared" si="11"/>
        <v>186.59017992332218</v>
      </c>
      <c r="O17" s="19">
        <f t="shared" si="12"/>
        <v>1.0463724790595874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1.8876623253011104E-2</v>
      </c>
      <c r="D21" s="14">
        <f t="shared" si="1"/>
        <v>0</v>
      </c>
      <c r="E21" s="14">
        <f t="shared" si="2"/>
        <v>1.8851901763250377E-2</v>
      </c>
      <c r="F21" s="14">
        <f t="shared" si="3"/>
        <v>0.26607386173531605</v>
      </c>
      <c r="G21" s="14">
        <f t="shared" si="4"/>
        <v>0</v>
      </c>
      <c r="H21" s="14">
        <f t="shared" si="5"/>
        <v>0.17996581586628174</v>
      </c>
      <c r="I21" s="14">
        <f t="shared" si="6"/>
        <v>5.0518243565824669E-2</v>
      </c>
      <c r="J21" s="14">
        <f t="shared" si="7"/>
        <v>0</v>
      </c>
      <c r="K21" s="14">
        <f t="shared" si="8"/>
        <v>4.7825525866325526E-2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2.4544414623599853E-2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0.33992847884990823</v>
      </c>
      <c r="D25" s="14">
        <f t="shared" ref="D25:O25" si="13">SUM(D15:D24)</f>
        <v>4.5391320756785181</v>
      </c>
      <c r="E25" s="14">
        <f t="shared" si="13"/>
        <v>0.34542790357915054</v>
      </c>
      <c r="F25" s="14">
        <f t="shared" si="13"/>
        <v>2.9713483790893243</v>
      </c>
      <c r="G25" s="14">
        <f t="shared" si="13"/>
        <v>21.91282059461621</v>
      </c>
      <c r="H25" s="14">
        <f t="shared" si="13"/>
        <v>9.1012746624313596</v>
      </c>
      <c r="I25" s="14">
        <f t="shared" si="13"/>
        <v>0.85915049322888504</v>
      </c>
      <c r="J25" s="14">
        <f t="shared" si="13"/>
        <v>33.908285251410007</v>
      </c>
      <c r="K25" s="14">
        <f t="shared" si="13"/>
        <v>2.6207317326979731</v>
      </c>
      <c r="L25" s="14">
        <f t="shared" si="13"/>
        <v>3.0669249651284378</v>
      </c>
      <c r="M25" s="14">
        <f t="shared" si="13"/>
        <v>214.62845498637955</v>
      </c>
      <c r="N25" s="14">
        <f t="shared" si="13"/>
        <v>186.59017992332218</v>
      </c>
      <c r="O25" s="14">
        <f t="shared" si="13"/>
        <v>1.0709168936831872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1.7371465602941349</v>
      </c>
      <c r="D29" s="14">
        <f>(SUMIFS(MESKENOG2,KAYNAK,A29,SEBEP,B29,SÜRE,"Uzun",BİLDİRİM,"Bildirimli",İL,$B$10,İLÇE,$B$11)/VLOOKUP($B$11,ABONE2,4,FALSE))</f>
        <v>6.7303610092121238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1.743685849563064</v>
      </c>
      <c r="F29" s="14">
        <f>(SUMIFS(TARIMSALAG2,KAYNAK,A29,SEBEP,B29,SÜRE,"Uzun",BİLDİRİM,"Bildirimli",İL,$B$10,İLÇE,$B$11)/VLOOKUP($B$11,ABONE2,6,FALSE))</f>
        <v>8.7472536656323552</v>
      </c>
      <c r="G29" s="14">
        <f>(SUMIFS(TARIMSALOG2,KAYNAK,A29,SEBEP,B29,SÜRE,"Uzun",BİLDİRİM,"Bildirimli",İL,$B$10,İLÇE,$B$11)/VLOOKUP($B$11,ABONE2,7,FALSE))</f>
        <v>32.184803343461269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16.332221198910322</v>
      </c>
      <c r="I29" s="14">
        <f>(SUMIFS(TICARETHANEAG2,KAYNAK,A29,SEBEP,B29,SÜRE,"Uzun",BİLDİRİM,"Bildirimli",İL,$B$10,İLÇE,$B$11)/VLOOKUP($B$11,ABONE2,9,FALSE))</f>
        <v>8.4673912413802555</v>
      </c>
      <c r="J29" s="14">
        <f>(SUMIFS(TICARETHANEOG2,KAYNAK,A29,SEBEP,B29,SÜRE,"Uzun",BİLDİRİM,"Bildirimli",İL,$B$10,İLÇE,$B$11)/VLOOKUP($B$11,ABONE2,10,FALSE))</f>
        <v>66.790450656017171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11.576120351688733</v>
      </c>
      <c r="L29" s="14">
        <f>(SUMIFS(SANAYIAG2,KAYNAK,A29,SEBEP,B29,SÜRE,"Uzun",BİLDİRİM,"Bildirimli",İL,$B$10,İLÇE,$B$11)/VLOOKUP($B$11,ABONE2,12,FALSE))</f>
        <v>130.54094722843541</v>
      </c>
      <c r="M29" s="14">
        <f>(SUMIFS(SANAYIOG2,KAYNAK,A29,SEBEP,B29,SÜRE,"Uzun",BİLDİRİM,"Bildirimli",İL,$B$10,İLÇE,$B$11)/VLOOKUP($B$11,ABONE2,13,FALSE))</f>
        <v>440.93772050944489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399.80079874931107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4.0857536054441654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2.2631064948801004E-3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2.2601426510140275E-3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5.3005114722176551E-4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5.0179842097834119E-4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1.9541941115443166E-3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1.7394096667890151</v>
      </c>
      <c r="D33" s="14">
        <f t="shared" ref="D33:O33" si="14">SUM(D28:D32)</f>
        <v>6.7303610092121238</v>
      </c>
      <c r="E33" s="14">
        <f t="shared" si="14"/>
        <v>1.7459459922140781</v>
      </c>
      <c r="F33" s="14">
        <f t="shared" si="14"/>
        <v>8.7472536656323552</v>
      </c>
      <c r="G33" s="14">
        <f t="shared" si="14"/>
        <v>32.184803343461269</v>
      </c>
      <c r="H33" s="14">
        <f t="shared" si="14"/>
        <v>16.332221198910322</v>
      </c>
      <c r="I33" s="14">
        <f t="shared" si="14"/>
        <v>8.4679212925274765</v>
      </c>
      <c r="J33" s="14">
        <f t="shared" si="14"/>
        <v>66.790450656017171</v>
      </c>
      <c r="K33" s="14">
        <f t="shared" si="14"/>
        <v>11.576622150109712</v>
      </c>
      <c r="L33" s="14">
        <f t="shared" si="14"/>
        <v>130.54094722843541</v>
      </c>
      <c r="M33" s="14">
        <f t="shared" si="14"/>
        <v>440.93772050944489</v>
      </c>
      <c r="N33" s="14">
        <f t="shared" si="14"/>
        <v>399.80079874931107</v>
      </c>
      <c r="O33" s="14">
        <f t="shared" si="14"/>
        <v>4.0877077995557096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42704</v>
      </c>
      <c r="D37" s="18">
        <f>VLOOKUP($B$11,ABONE2,4,FALSE)</f>
        <v>56</v>
      </c>
      <c r="E37" s="18">
        <f>VLOOKUP($B$11,ABONE2,5,FALSE)</f>
        <v>42760</v>
      </c>
      <c r="F37" s="18">
        <f>VLOOKUP($B$11,ABONE2,6,FALSE)</f>
        <v>209</v>
      </c>
      <c r="G37" s="18">
        <f>VLOOKUP($B$11,ABONE2,7,FALSE)</f>
        <v>100</v>
      </c>
      <c r="H37" s="18">
        <f>VLOOKUP($B$11,ABONE2,8,FALSE)</f>
        <v>309</v>
      </c>
      <c r="I37" s="18">
        <f>VLOOKUP($B$11,ABONE2,9,FALSE)</f>
        <v>8028</v>
      </c>
      <c r="J37" s="18">
        <f>VLOOKUP($B$11,ABONE2,10,FALSE)</f>
        <v>452</v>
      </c>
      <c r="K37" s="18">
        <f>VLOOKUP($B$11,ABONE2,11,FALSE)</f>
        <v>8480</v>
      </c>
      <c r="L37" s="29">
        <f>VLOOKUP($B$11,ABONE2,12,FALSE)</f>
        <v>11</v>
      </c>
      <c r="M37" s="29">
        <f>VLOOKUP($B$11,ABONE2,13,FALSE)</f>
        <v>72</v>
      </c>
      <c r="N37" s="29">
        <f>VLOOKUP($B$11,ABONE2,14,FALSE)</f>
        <v>83</v>
      </c>
      <c r="O37" s="29">
        <f>VLOOKUP($B$11,ABONE2,15,FALSE)</f>
        <v>51632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9016.6125875000016</v>
      </c>
      <c r="D38" s="18">
        <f>VLOOKUP($B$11,TUKETIM,4,FALSE)</f>
        <v>53.630095833333336</v>
      </c>
      <c r="E38" s="18">
        <f>VLOOKUP($B$11,TUKETIM,5,FALSE)</f>
        <v>9070.2426833333357</v>
      </c>
      <c r="F38" s="18">
        <f>VLOOKUP($B$11,TUKETIM,6,FALSE)</f>
        <v>66.752145833333316</v>
      </c>
      <c r="G38" s="18">
        <f>VLOOKUP($B$11,TUKETIM,7,FALSE)</f>
        <v>400.87761666666665</v>
      </c>
      <c r="H38" s="18">
        <f>VLOOKUP($B$11,TUKETIM,8,FALSE)</f>
        <v>467.62976249999997</v>
      </c>
      <c r="I38" s="18">
        <f>VLOOKUP($B$11,TUKETIM,9,FALSE)</f>
        <v>5795.7588999999998</v>
      </c>
      <c r="J38" s="18">
        <f>VLOOKUP($B$11,TUKETIM,10,FALSE)</f>
        <v>9238.7249499999998</v>
      </c>
      <c r="K38" s="18">
        <f>VLOOKUP($B$11,TUKETIM,11,FALSE)</f>
        <v>15034.483850000001</v>
      </c>
      <c r="L38" s="29">
        <f>VLOOKUP($B$11,TUKETIM,12,FALSE)</f>
        <v>82.407712500000017</v>
      </c>
      <c r="M38" s="29">
        <f>VLOOKUP($B$11,TUKETIM,13,FALSE)</f>
        <v>69602.856908333328</v>
      </c>
      <c r="N38" s="29">
        <f>VLOOKUP($B$11,TUKETIM,14,FALSE)</f>
        <v>69685.264620833332</v>
      </c>
      <c r="O38" s="29">
        <f>VLOOKUP($B$11,TUKETIM,15,FALSE)</f>
        <v>94257.620916666667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249927.057</v>
      </c>
      <c r="D39" s="18">
        <f>VLOOKUP($B$11,ANLASMA,4,FALSE)</f>
        <v>1784.51</v>
      </c>
      <c r="E39" s="18">
        <f>VLOOKUP($B$11,ANLASMA,5,FALSE)</f>
        <v>251711.56700000001</v>
      </c>
      <c r="F39" s="18">
        <f>VLOOKUP($B$11,ANLASMA,6,FALSE)</f>
        <v>1127.0350000000001</v>
      </c>
      <c r="G39" s="18">
        <f>VLOOKUP($B$11,ANLASMA,7,FALSE)</f>
        <v>3642.8</v>
      </c>
      <c r="H39" s="18">
        <f>VLOOKUP($B$11,ANLASMA,8,FALSE)</f>
        <v>4769.835</v>
      </c>
      <c r="I39" s="18">
        <f>VLOOKUP($B$11,ANLASMA,9,FALSE)</f>
        <v>51101.521000000001</v>
      </c>
      <c r="J39" s="18">
        <f>VLOOKUP($B$11,ANLASMA,10,FALSE)</f>
        <v>440240.72700000001</v>
      </c>
      <c r="K39" s="18">
        <f>VLOOKUP($B$11,ANLASMA,11,FALSE)</f>
        <v>491342.24800000002</v>
      </c>
      <c r="L39" s="29">
        <f>VLOOKUP($B$11,ANLASMA,12,FALSE)</f>
        <v>527.35</v>
      </c>
      <c r="M39" s="29">
        <f>VLOOKUP($B$11,ANLASMA,13,FALSE)</f>
        <v>229957.91699999999</v>
      </c>
      <c r="N39" s="29">
        <f>VLOOKUP($B$11,ANLASMA,14,FALSE)</f>
        <v>230485.26699999999</v>
      </c>
      <c r="O39" s="29">
        <f>VLOOKUP($B$11,ANLASMA,15,FALSE)</f>
        <v>978308.91700000002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0.5927637560856106</v>
      </c>
      <c r="D17" s="14">
        <f t="shared" si="1"/>
        <v>7.3398134359797043</v>
      </c>
      <c r="E17" s="14">
        <f t="shared" si="2"/>
        <v>0.60963070560736499</v>
      </c>
      <c r="F17" s="14">
        <f t="shared" si="3"/>
        <v>2.4351496816529203</v>
      </c>
      <c r="G17" s="14">
        <f t="shared" si="4"/>
        <v>188.83856657871399</v>
      </c>
      <c r="H17" s="14">
        <f t="shared" si="5"/>
        <v>19.399058071642418</v>
      </c>
      <c r="I17" s="14">
        <f t="shared" si="6"/>
        <v>1.2123502175087024</v>
      </c>
      <c r="J17" s="14">
        <f t="shared" si="7"/>
        <v>27.447701969928808</v>
      </c>
      <c r="K17" s="14">
        <f t="shared" si="8"/>
        <v>1.9830905751587755</v>
      </c>
      <c r="L17" s="14">
        <f t="shared" si="9"/>
        <v>11.079049982465282</v>
      </c>
      <c r="M17" s="14">
        <f t="shared" si="10"/>
        <v>201.6926018273015</v>
      </c>
      <c r="N17" s="14">
        <f t="shared" si="11"/>
        <v>125.44718108936701</v>
      </c>
      <c r="O17" s="19">
        <f t="shared" si="12"/>
        <v>1.1909119671356039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4.0290679483527318E-2</v>
      </c>
      <c r="D18" s="14">
        <f t="shared" si="1"/>
        <v>0.13164863960652803</v>
      </c>
      <c r="E18" s="14">
        <f t="shared" si="2"/>
        <v>4.0519065248404221E-2</v>
      </c>
      <c r="F18" s="14">
        <f t="shared" si="3"/>
        <v>1.5410148894273223E-2</v>
      </c>
      <c r="G18" s="14">
        <f t="shared" si="4"/>
        <v>9.9784795651262193E-2</v>
      </c>
      <c r="H18" s="14">
        <f t="shared" si="5"/>
        <v>2.3088783770444599E-2</v>
      </c>
      <c r="I18" s="14">
        <f t="shared" si="6"/>
        <v>0.17305456644216896</v>
      </c>
      <c r="J18" s="14">
        <f t="shared" si="7"/>
        <v>3.1716036341604648</v>
      </c>
      <c r="K18" s="14">
        <f t="shared" si="8"/>
        <v>0.2611457345230887</v>
      </c>
      <c r="L18" s="14">
        <f t="shared" si="9"/>
        <v>0.64608200712932806</v>
      </c>
      <c r="M18" s="14">
        <f t="shared" si="10"/>
        <v>0</v>
      </c>
      <c r="N18" s="14">
        <f t="shared" si="11"/>
        <v>0.2584328028517312</v>
      </c>
      <c r="O18" s="19">
        <f t="shared" si="12"/>
        <v>8.0390414546738342E-2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0.14354888238285671</v>
      </c>
      <c r="D21" s="14">
        <f t="shared" si="1"/>
        <v>0</v>
      </c>
      <c r="E21" s="14">
        <f t="shared" si="2"/>
        <v>0.14319002453121363</v>
      </c>
      <c r="F21" s="14">
        <f t="shared" si="3"/>
        <v>7.4163674655517708E-2</v>
      </c>
      <c r="G21" s="14">
        <f t="shared" si="4"/>
        <v>0</v>
      </c>
      <c r="H21" s="14">
        <f t="shared" si="5"/>
        <v>6.7414303835690081E-2</v>
      </c>
      <c r="I21" s="14">
        <f t="shared" si="6"/>
        <v>1.5781536178911375</v>
      </c>
      <c r="J21" s="14">
        <f t="shared" si="7"/>
        <v>0</v>
      </c>
      <c r="K21" s="14">
        <f t="shared" si="8"/>
        <v>1.5317907295502953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0.39403680577302636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2.4609648965708908E-3</v>
      </c>
      <c r="D22" s="14">
        <f t="shared" si="1"/>
        <v>0</v>
      </c>
      <c r="E22" s="14">
        <f t="shared" si="2"/>
        <v>2.4548127304161098E-3</v>
      </c>
      <c r="F22" s="14">
        <f t="shared" si="3"/>
        <v>2.3257939477896936E-3</v>
      </c>
      <c r="G22" s="14">
        <f t="shared" si="4"/>
        <v>0</v>
      </c>
      <c r="H22" s="14">
        <f t="shared" si="5"/>
        <v>2.1141317576803534E-3</v>
      </c>
      <c r="I22" s="14">
        <f t="shared" si="6"/>
        <v>6.3475454296761701E-4</v>
      </c>
      <c r="J22" s="14">
        <f t="shared" si="7"/>
        <v>0</v>
      </c>
      <c r="K22" s="14">
        <f t="shared" si="8"/>
        <v>6.1610676770301666E-4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2.1149781213220193E-3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0.77906428284856544</v>
      </c>
      <c r="D25" s="14">
        <f t="shared" ref="D25:O25" si="13">SUM(D15:D24)</f>
        <v>7.4714620755862322</v>
      </c>
      <c r="E25" s="14">
        <f t="shared" si="13"/>
        <v>0.79579460811739899</v>
      </c>
      <c r="F25" s="14">
        <f t="shared" si="13"/>
        <v>2.5270492991505007</v>
      </c>
      <c r="G25" s="14">
        <f t="shared" si="13"/>
        <v>188.93835137436525</v>
      </c>
      <c r="H25" s="14">
        <f t="shared" si="13"/>
        <v>19.491675291006231</v>
      </c>
      <c r="I25" s="14">
        <f t="shared" si="13"/>
        <v>2.9641931563849764</v>
      </c>
      <c r="J25" s="14">
        <f t="shared" si="13"/>
        <v>30.619305604089273</v>
      </c>
      <c r="K25" s="14">
        <f t="shared" si="13"/>
        <v>3.7766431459998624</v>
      </c>
      <c r="L25" s="14">
        <f t="shared" si="13"/>
        <v>11.72513198959461</v>
      </c>
      <c r="M25" s="14">
        <f t="shared" si="13"/>
        <v>201.6926018273015</v>
      </c>
      <c r="N25" s="14">
        <f t="shared" si="13"/>
        <v>125.70561389221874</v>
      </c>
      <c r="O25" s="14">
        <f t="shared" si="13"/>
        <v>1.6674541655766906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7.9025379479685562E-2</v>
      </c>
      <c r="D29" s="14">
        <f>(SUMIFS(MESKENOG2,KAYNAK,A29,SEBEP,B29,SÜRE,"Uzun",BİLDİRİM,"Bildirimli",İL,$B$10,İLÇE,$B$11)/VLOOKUP($B$11,ABONE2,4,FALSE))</f>
        <v>5.3281096989114287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9.2147565390828481E-2</v>
      </c>
      <c r="F29" s="14">
        <f>(SUMIFS(TARIMSALAG2,KAYNAK,A29,SEBEP,B29,SÜRE,"Uzun",BİLDİRİM,"Bildirimli",İL,$B$10,İLÇE,$B$11)/VLOOKUP($B$11,ABONE2,6,FALSE))</f>
        <v>9.2840944894869368E-2</v>
      </c>
      <c r="G29" s="14">
        <f>(SUMIFS(TARIMSALOG2,KAYNAK,A29,SEBEP,B29,SÜRE,"Uzun",BİLDİRİM,"Bildirimli",İL,$B$10,İLÇE,$B$11)/VLOOKUP($B$11,ABONE2,7,FALSE))</f>
        <v>12.998720835634199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1.2673589221034809</v>
      </c>
      <c r="I29" s="14">
        <f>(SUMIFS(TICARETHANEAG2,KAYNAK,A29,SEBEP,B29,SÜRE,"Uzun",BİLDİRİM,"Bildirimli",İL,$B$10,İLÇE,$B$11)/VLOOKUP($B$11,ABONE2,9,FALSE))</f>
        <v>0.1195951135830878</v>
      </c>
      <c r="J29" s="14">
        <f>(SUMIFS(TICARETHANEOG2,KAYNAK,A29,SEBEP,B29,SÜRE,"Uzun",BİLDİRİM,"Bildirimli",İL,$B$10,İLÇE,$B$11)/VLOOKUP($B$11,ABONE2,10,FALSE))</f>
        <v>4.785876898050744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0.25668081860417102</v>
      </c>
      <c r="L29" s="14">
        <f>(SUMIFS(SANAYIAG2,KAYNAK,A29,SEBEP,B29,SÜRE,"Uzun",BİLDİRİM,"Bildirimli",İL,$B$10,İLÇE,$B$11)/VLOOKUP($B$11,ABONE2,12,FALSE))</f>
        <v>1.6085579727187482</v>
      </c>
      <c r="M29" s="14">
        <f>(SUMIFS(SANAYIOG2,KAYNAK,A29,SEBEP,B29,SÜRE,"Uzun",BİLDİRİM,"Bildirimli",İL,$B$10,İLÇE,$B$11)/VLOOKUP($B$11,ABONE2,13,FALSE))</f>
        <v>53.690233272729088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32.85756315272495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0.15279728900100728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4.8785009231094419E-2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4.8663051586322476E-2</v>
      </c>
      <c r="F31" s="14">
        <f>(SUMIFS(TARIMSALAG2,KAYNAK,A31,SEBEP,B31,SÜRE,"Uzun",BİLDİRİM,"Bildirimli",İL,$B$10,İLÇE,$B$11)/VLOOKUP($B$11,ABONE2,6,FALSE))</f>
        <v>3.2449701702335187E-2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2.9496570391094833E-2</v>
      </c>
      <c r="I31" s="14">
        <f>(SUMIFS(TICARETHANEAG2,KAYNAK,A31,SEBEP,B31,SÜRE,"Uzun",BİLDİRİM,"Bildirimli",İL,$B$10,İLÇE,$B$11)/VLOOKUP($B$11,ABONE2,9,FALSE))</f>
        <v>0.52945065603137098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0.51389649110769919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0.13279920253401251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0.12781038871077999</v>
      </c>
      <c r="D33" s="14">
        <f t="shared" ref="D33:O33" si="14">SUM(D28:D32)</f>
        <v>5.3281096989114287</v>
      </c>
      <c r="E33" s="14">
        <f t="shared" si="14"/>
        <v>0.14081061697715097</v>
      </c>
      <c r="F33" s="14">
        <f t="shared" si="14"/>
        <v>0.12529064659720457</v>
      </c>
      <c r="G33" s="14">
        <f t="shared" si="14"/>
        <v>12.998720835634199</v>
      </c>
      <c r="H33" s="14">
        <f t="shared" si="14"/>
        <v>1.2968554924945757</v>
      </c>
      <c r="I33" s="14">
        <f t="shared" si="14"/>
        <v>0.64904576961445881</v>
      </c>
      <c r="J33" s="14">
        <f t="shared" si="14"/>
        <v>4.785876898050744</v>
      </c>
      <c r="K33" s="14">
        <f t="shared" si="14"/>
        <v>0.77057730971187022</v>
      </c>
      <c r="L33" s="14">
        <f t="shared" si="14"/>
        <v>1.6085579727187482</v>
      </c>
      <c r="M33" s="14">
        <f t="shared" si="14"/>
        <v>53.690233272729088</v>
      </c>
      <c r="N33" s="14">
        <f t="shared" si="14"/>
        <v>32.85756315272495</v>
      </c>
      <c r="O33" s="14">
        <f t="shared" si="14"/>
        <v>0.28559649153501976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49877</v>
      </c>
      <c r="D37" s="18">
        <f>VLOOKUP($B$11,ABONE2,4,FALSE)</f>
        <v>125</v>
      </c>
      <c r="E37" s="18">
        <f>VLOOKUP($B$11,ABONE2,5,FALSE)</f>
        <v>50002</v>
      </c>
      <c r="F37" s="18">
        <f>VLOOKUP($B$11,ABONE2,6,FALSE)</f>
        <v>849</v>
      </c>
      <c r="G37" s="18">
        <f>VLOOKUP($B$11,ABONE2,7,FALSE)</f>
        <v>85</v>
      </c>
      <c r="H37" s="18">
        <f>VLOOKUP($B$11,ABONE2,8,FALSE)</f>
        <v>934</v>
      </c>
      <c r="I37" s="18">
        <f>VLOOKUP($B$11,ABONE2,9,FALSE)</f>
        <v>10969</v>
      </c>
      <c r="J37" s="18">
        <f>VLOOKUP($B$11,ABONE2,10,FALSE)</f>
        <v>332</v>
      </c>
      <c r="K37" s="18">
        <f>VLOOKUP($B$11,ABONE2,11,FALSE)</f>
        <v>11301</v>
      </c>
      <c r="L37" s="29">
        <f>VLOOKUP($B$11,ABONE2,12,FALSE)</f>
        <v>10</v>
      </c>
      <c r="M37" s="29">
        <f>VLOOKUP($B$11,ABONE2,13,FALSE)</f>
        <v>15</v>
      </c>
      <c r="N37" s="29">
        <f>VLOOKUP($B$11,ABONE2,14,FALSE)</f>
        <v>25</v>
      </c>
      <c r="O37" s="29">
        <f>VLOOKUP($B$11,ABONE2,15,FALSE)</f>
        <v>62262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20074.517091666668</v>
      </c>
      <c r="D38" s="18">
        <f>VLOOKUP($B$11,TUKETIM,4,FALSE)</f>
        <v>445.90917083333335</v>
      </c>
      <c r="E38" s="18">
        <f>VLOOKUP($B$11,TUKETIM,5,FALSE)</f>
        <v>20520.426262500001</v>
      </c>
      <c r="F38" s="18">
        <f>VLOOKUP($B$11,TUKETIM,6,FALSE)</f>
        <v>485.17985833333336</v>
      </c>
      <c r="G38" s="18">
        <f>VLOOKUP($B$11,TUKETIM,7,FALSE)</f>
        <v>883.47458333333338</v>
      </c>
      <c r="H38" s="18">
        <f>VLOOKUP($B$11,TUKETIM,8,FALSE)</f>
        <v>1368.6544416666668</v>
      </c>
      <c r="I38" s="18">
        <f>VLOOKUP($B$11,TUKETIM,9,FALSE)</f>
        <v>9724.1847083333323</v>
      </c>
      <c r="J38" s="18">
        <f>VLOOKUP($B$11,TUKETIM,10,FALSE)</f>
        <v>6611.9219000000003</v>
      </c>
      <c r="K38" s="18">
        <f>VLOOKUP($B$11,TUKETIM,11,FALSE)</f>
        <v>16336.106608333332</v>
      </c>
      <c r="L38" s="29">
        <f>VLOOKUP($B$11,TUKETIM,12,FALSE)</f>
        <v>63.498066666666666</v>
      </c>
      <c r="M38" s="29">
        <f>VLOOKUP($B$11,TUKETIM,13,FALSE)</f>
        <v>908.4300833333333</v>
      </c>
      <c r="N38" s="29">
        <f>VLOOKUP($B$11,TUKETIM,14,FALSE)</f>
        <v>971.92814999999996</v>
      </c>
      <c r="O38" s="29">
        <f>VLOOKUP($B$11,TUKETIM,15,FALSE)</f>
        <v>39197.115462499998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319812.05560000008</v>
      </c>
      <c r="D39" s="18">
        <f>VLOOKUP($B$11,ANLASMA,4,FALSE)</f>
        <v>13476.410000000002</v>
      </c>
      <c r="E39" s="18">
        <f>VLOOKUP($B$11,ANLASMA,5,FALSE)</f>
        <v>333288.46560000005</v>
      </c>
      <c r="F39" s="18">
        <f>VLOOKUP($B$11,ANLASMA,6,FALSE)</f>
        <v>3854.3040000000001</v>
      </c>
      <c r="G39" s="18">
        <f>VLOOKUP($B$11,ANLASMA,7,FALSE)</f>
        <v>3866.01</v>
      </c>
      <c r="H39" s="18">
        <f>VLOOKUP($B$11,ANLASMA,8,FALSE)</f>
        <v>7720.3140000000003</v>
      </c>
      <c r="I39" s="18">
        <f>VLOOKUP($B$11,ANLASMA,9,FALSE)</f>
        <v>82820.388399999996</v>
      </c>
      <c r="J39" s="18">
        <f>VLOOKUP($B$11,ANLASMA,10,FALSE)</f>
        <v>74929.280000000013</v>
      </c>
      <c r="K39" s="18">
        <f>VLOOKUP($B$11,ANLASMA,11,FALSE)</f>
        <v>157749.66840000002</v>
      </c>
      <c r="L39" s="29">
        <f>VLOOKUP($B$11,ANLASMA,12,FALSE)</f>
        <v>301.85199999999998</v>
      </c>
      <c r="M39" s="29">
        <f>VLOOKUP($B$11,ANLASMA,13,FALSE)</f>
        <v>5596</v>
      </c>
      <c r="N39" s="29">
        <f>VLOOKUP($B$11,ANLASMA,14,FALSE)</f>
        <v>5897.8519999999999</v>
      </c>
      <c r="O39" s="29">
        <f>VLOOKUP($B$11,ANLASMA,15,FALSE)</f>
        <v>504656.3000000001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42578125" customWidth="1"/>
    <col min="13" max="15" width="17.4257812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21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(SUMIFS(MESKENAG2,KAYNAK,A15,SEBEP,B15,SÜRE,"Uzun",BİLDİRİM,"Bildirimsiz")/VLOOKUP($B$10,ABONE2,3,FALSE))</f>
        <v>2.2442355267388098E-2</v>
      </c>
      <c r="D15" s="14">
        <f t="shared" ref="D15:D24" si="1">(SUMIFS(MESKENOG2,KAYNAK,A15,SEBEP,B15,SÜRE,"Uzun",BİLDİRİM,"Bildirimsiz")/VLOOKUP($B$10,ABONE2,4,FALSE))</f>
        <v>5.3006377448332621E-2</v>
      </c>
      <c r="E15" s="14">
        <f t="shared" ref="E15:E24" si="2">(SUMIFS(MESKENAG2,KAYNAK,A15,SEBEP,B15,SÜRE,"Uzun",BİLDİRİM,"Bildirimsiz")+SUMIFS(MESKENOG2,KAYNAK,A15,SEBEP,B15,SÜRE,"Uzun",BİLDİRİM,"Bildirimsiz"))/VLOOKUP($B$10,ABONE2,5,FALSE)</f>
        <v>2.2468445838133563E-2</v>
      </c>
      <c r="F15" s="14">
        <f t="shared" ref="F15:F24" si="3">(SUMIFS(TARIMSALAG2,KAYNAK,A15,SEBEP,B15,SÜRE,"Uzun",BİLDİRİM,"Bildirimsiz")/VLOOKUP($B$10,ABONE2,6,FALSE))</f>
        <v>0.29897655105895043</v>
      </c>
      <c r="G15" s="14">
        <f t="shared" ref="G15:G24" si="4">(SUMIFS(TARIMSALOG2,KAYNAK,A15,SEBEP,B15,SÜRE,"Uzun",BİLDİRİM,"Bildirimsiz")/VLOOKUP($B$10,ABONE2,7,FALSE))</f>
        <v>0.9405566619579816</v>
      </c>
      <c r="H15" s="14">
        <f t="shared" ref="H15:H24" si="5">(SUMIFS(TARIMSALAG2,KAYNAK,A15,SEBEP,B15,SÜRE,"Uzun",BİLDİRİM,"Bildirimsiz")+SUMIFS(TARIMSALOG2,KAYNAK,A15,SEBEP,B15,SÜRE,"Uzun",BİLDİRİM,"Bildirimsiz"))/VLOOKUP($B$10,ABONE2,8,FALSE)</f>
        <v>0.43535600049739026</v>
      </c>
      <c r="I15" s="14">
        <f t="shared" ref="I15:I24" si="6">(SUMIFS(TICARETHANEAG2,KAYNAK,A15,SEBEP,B15,SÜRE,"Uzun",BİLDİRİM,"Bildirimsiz")/VLOOKUP($B$10,ABONE2,9,FALSE))</f>
        <v>5.4012365873835538E-2</v>
      </c>
      <c r="J15" s="14">
        <f t="shared" ref="J15:J24" si="7">(SUMIFS(TICARETHANEOG2,KAYNAK,A15,SEBEP,B15,SÜRE,"Uzun",BİLDİRİM,"Bildirimsiz")/VLOOKUP($B$10,ABONE2,10,FALSE))</f>
        <v>1.3849763102135124</v>
      </c>
      <c r="K15" s="14">
        <f t="shared" ref="K15:K24" si="8">(SUMIFS(TICARETHANEAG2,KAYNAK,A15,SEBEP,B15,SÜRE,"Uzun",BİLDİRİM,"Bildirimsiz")+SUMIFS(TICARETHANEOG2,KAYNAK,A15,SEBEP,B15,SÜRE,"Uzun",BİLDİRİM,"Bildirimsiz"))/VLOOKUP($B$10,ABONE2,11,FALSE)</f>
        <v>8.8576612764601742E-2</v>
      </c>
      <c r="L15" s="14">
        <f t="shared" ref="L15:L24" si="9">(SUMIFS(SANAYIAG2,KAYNAK,A15,SEBEP,B15,SÜRE,"Uzun",BİLDİRİM,"Bildirimsiz")/VLOOKUP($B$10,ABONE2,12,FALSE))</f>
        <v>1.0946610664412335</v>
      </c>
      <c r="M15" s="14">
        <f t="shared" ref="M15:M24" si="10">(SUMIFS(SANAYIOG2,KAYNAK,A15,SEBEP,B15,SÜRE,"Uzun",BİLDİRİM,"Bildirimsiz")/VLOOKUP($B$10,ABONE2,13,FALSE))</f>
        <v>73.526145635365978</v>
      </c>
      <c r="N15" s="14">
        <f t="shared" ref="N15:N24" si="11">(SUMIFS(SANAYIAG2,KAYNAK,A15,SEBEP,B15,SÜRE,"Uzun",BİLDİRİM,"Bildirimsiz")+SUMIFS(SANAYIOG2,KAYNAK,A15,SEBEP,B15,SÜRE,"Uzun",BİLDİRİM,"Bildirimsiz"))/VLOOKUP($B$10,ABONE2,14,FALSE)</f>
        <v>37.472409518097216</v>
      </c>
      <c r="O15" s="19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9.593519671276439E-2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0.25197735570801555</v>
      </c>
      <c r="D17" s="14">
        <f t="shared" si="1"/>
        <v>5.5881717804909599</v>
      </c>
      <c r="E17" s="14">
        <f t="shared" si="2"/>
        <v>0.25653252705709756</v>
      </c>
      <c r="F17" s="14">
        <f t="shared" si="3"/>
        <v>3.4707140315492486</v>
      </c>
      <c r="G17" s="14">
        <f t="shared" si="4"/>
        <v>15.306003791374577</v>
      </c>
      <c r="H17" s="14">
        <f t="shared" si="5"/>
        <v>5.98651879851373</v>
      </c>
      <c r="I17" s="14">
        <f t="shared" si="6"/>
        <v>0.63547673001817528</v>
      </c>
      <c r="J17" s="14">
        <f t="shared" si="7"/>
        <v>15.304134181469166</v>
      </c>
      <c r="K17" s="14">
        <f t="shared" si="8"/>
        <v>1.0164119911604821</v>
      </c>
      <c r="L17" s="14">
        <f t="shared" si="9"/>
        <v>30.916548763610855</v>
      </c>
      <c r="M17" s="14">
        <f t="shared" si="10"/>
        <v>204.0127830985229</v>
      </c>
      <c r="N17" s="14">
        <f t="shared" si="11"/>
        <v>117.85182708960369</v>
      </c>
      <c r="O17" s="19">
        <f t="shared" si="12"/>
        <v>0.70441170794445507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1.0870791168127971E-2</v>
      </c>
      <c r="D18" s="14">
        <f t="shared" si="1"/>
        <v>0.6317192250112027</v>
      </c>
      <c r="E18" s="14">
        <f t="shared" si="2"/>
        <v>1.1400770170547744E-2</v>
      </c>
      <c r="F18" s="14">
        <f t="shared" si="3"/>
        <v>8.1029619448725512E-2</v>
      </c>
      <c r="G18" s="14">
        <f t="shared" si="4"/>
        <v>0.18331757904943902</v>
      </c>
      <c r="H18" s="14">
        <f t="shared" si="5"/>
        <v>0.10277277416556815</v>
      </c>
      <c r="I18" s="14">
        <f t="shared" si="6"/>
        <v>3.7746984059245384E-2</v>
      </c>
      <c r="J18" s="14">
        <f t="shared" si="7"/>
        <v>0.83059523280076586</v>
      </c>
      <c r="K18" s="14">
        <f t="shared" si="8"/>
        <v>5.8336724850465246E-2</v>
      </c>
      <c r="L18" s="14">
        <f t="shared" si="9"/>
        <v>3.0308613292804756</v>
      </c>
      <c r="M18" s="14">
        <f t="shared" si="10"/>
        <v>1.1727412404580708</v>
      </c>
      <c r="N18" s="14">
        <f t="shared" si="11"/>
        <v>2.0976452618971204</v>
      </c>
      <c r="O18" s="19">
        <f t="shared" si="12"/>
        <v>2.4471453683928689E-2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6.4329089854609162E-4</v>
      </c>
      <c r="D20" s="14">
        <f t="shared" si="1"/>
        <v>1.6010139051569158E-2</v>
      </c>
      <c r="E20" s="14">
        <f t="shared" si="2"/>
        <v>6.5640860394813795E-4</v>
      </c>
      <c r="F20" s="14">
        <f t="shared" si="3"/>
        <v>5.7355492623115392E-3</v>
      </c>
      <c r="G20" s="14">
        <f t="shared" si="4"/>
        <v>7.3165837406963308E-2</v>
      </c>
      <c r="H20" s="14">
        <f t="shared" si="5"/>
        <v>2.0069075842112583E-2</v>
      </c>
      <c r="I20" s="14">
        <f t="shared" si="6"/>
        <v>1.8990648716559748E-3</v>
      </c>
      <c r="J20" s="14">
        <f t="shared" si="7"/>
        <v>2.9427183715202029E-2</v>
      </c>
      <c r="K20" s="14">
        <f t="shared" si="8"/>
        <v>2.6139517776410468E-3</v>
      </c>
      <c r="L20" s="14">
        <f t="shared" si="9"/>
        <v>0.15019941289959171</v>
      </c>
      <c r="M20" s="14">
        <f t="shared" si="10"/>
        <v>0.2144517204781759</v>
      </c>
      <c r="N20" s="14">
        <f t="shared" si="11"/>
        <v>0.18246927864158091</v>
      </c>
      <c r="O20" s="19">
        <f t="shared" si="12"/>
        <v>1.7796661883113221E-3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3.0614150909759909E-2</v>
      </c>
      <c r="D21" s="14">
        <f t="shared" si="1"/>
        <v>0</v>
      </c>
      <c r="E21" s="14">
        <f t="shared" si="2"/>
        <v>3.058801754729228E-2</v>
      </c>
      <c r="F21" s="14">
        <f t="shared" si="3"/>
        <v>0.40995586372151294</v>
      </c>
      <c r="G21" s="14">
        <f t="shared" si="4"/>
        <v>4.1677810873028539E-3</v>
      </c>
      <c r="H21" s="14">
        <f t="shared" si="5"/>
        <v>0.32369827194425932</v>
      </c>
      <c r="I21" s="14">
        <f t="shared" si="6"/>
        <v>0.15076729195502706</v>
      </c>
      <c r="J21" s="14">
        <f t="shared" si="7"/>
        <v>6.1684095515641031E-3</v>
      </c>
      <c r="K21" s="14">
        <f t="shared" si="8"/>
        <v>0.14701215531682024</v>
      </c>
      <c r="L21" s="14">
        <f t="shared" si="9"/>
        <v>6.4981526004330235</v>
      </c>
      <c r="M21" s="14">
        <f t="shared" si="10"/>
        <v>0</v>
      </c>
      <c r="N21" s="14">
        <f t="shared" si="11"/>
        <v>3.2345420020048885</v>
      </c>
      <c r="O21" s="19">
        <f t="shared" si="12"/>
        <v>6.2247146761094295E-2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2.9654215297779522E-3</v>
      </c>
      <c r="D22" s="14">
        <f t="shared" si="1"/>
        <v>0</v>
      </c>
      <c r="E22" s="14">
        <f t="shared" si="2"/>
        <v>2.9628901371570875E-3</v>
      </c>
      <c r="F22" s="14">
        <f t="shared" si="3"/>
        <v>2.424411988121477E-3</v>
      </c>
      <c r="G22" s="14">
        <f t="shared" si="4"/>
        <v>0</v>
      </c>
      <c r="H22" s="14">
        <f t="shared" si="5"/>
        <v>1.9090593976419463E-3</v>
      </c>
      <c r="I22" s="14">
        <f t="shared" si="6"/>
        <v>8.8653957193602952E-3</v>
      </c>
      <c r="J22" s="14">
        <f t="shared" si="7"/>
        <v>0</v>
      </c>
      <c r="K22" s="14">
        <f t="shared" si="8"/>
        <v>8.6351672990251857E-3</v>
      </c>
      <c r="L22" s="14">
        <f t="shared" si="9"/>
        <v>0.23784915299532883</v>
      </c>
      <c r="M22" s="14">
        <f t="shared" si="10"/>
        <v>0</v>
      </c>
      <c r="N22" s="14">
        <f t="shared" si="11"/>
        <v>0.11839258367884607</v>
      </c>
      <c r="O22" s="19">
        <f t="shared" si="12"/>
        <v>4.0084491155440586E-3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7.6325096107927621E-4</v>
      </c>
      <c r="D24" s="14">
        <f t="shared" si="1"/>
        <v>0</v>
      </c>
      <c r="E24" s="14">
        <f t="shared" si="2"/>
        <v>7.6259942205477577E-4</v>
      </c>
      <c r="F24" s="14">
        <f t="shared" si="3"/>
        <v>4.4476716331271595E-3</v>
      </c>
      <c r="G24" s="14">
        <f t="shared" si="4"/>
        <v>0</v>
      </c>
      <c r="H24" s="14">
        <f t="shared" si="5"/>
        <v>3.5022386337175068E-3</v>
      </c>
      <c r="I24" s="14">
        <f t="shared" si="6"/>
        <v>9.9730134646532748E-4</v>
      </c>
      <c r="J24" s="14">
        <f t="shared" si="7"/>
        <v>0</v>
      </c>
      <c r="K24" s="14">
        <f t="shared" si="8"/>
        <v>9.7140209494140804E-4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8.7430586684565572E-4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0.32027661644269478</v>
      </c>
      <c r="D25" s="14">
        <f t="shared" ref="D25:O25" si="13">SUM(D15:D24)</f>
        <v>6.2889075220020647</v>
      </c>
      <c r="E25" s="14">
        <f t="shared" si="13"/>
        <v>0.32537165877623114</v>
      </c>
      <c r="F25" s="14">
        <f t="shared" si="13"/>
        <v>4.2732836986619978</v>
      </c>
      <c r="G25" s="14">
        <f t="shared" si="13"/>
        <v>16.507211650876268</v>
      </c>
      <c r="H25" s="14">
        <f t="shared" si="13"/>
        <v>6.8738262189944193</v>
      </c>
      <c r="I25" s="14">
        <f t="shared" si="13"/>
        <v>0.88976513384376477</v>
      </c>
      <c r="J25" s="14">
        <f t="shared" si="13"/>
        <v>17.55530131775021</v>
      </c>
      <c r="K25" s="14">
        <f t="shared" si="13"/>
        <v>1.3225580052639769</v>
      </c>
      <c r="L25" s="14">
        <f t="shared" si="13"/>
        <v>41.928272325660508</v>
      </c>
      <c r="M25" s="14">
        <f t="shared" si="13"/>
        <v>278.92612169482516</v>
      </c>
      <c r="N25" s="14">
        <f t="shared" si="13"/>
        <v>160.95728573392336</v>
      </c>
      <c r="O25" s="14">
        <f t="shared" si="13"/>
        <v>0.89372792627294351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(SUMIFS(MESKENAG2,KAYNAK,A28,SEBEP,B28,SÜRE,"Uzun",BİLDİRİM,"Bildirimli")/VLOOKUP($B$10,ABONE2,3,FALSE))</f>
        <v>7.2597322952701873E-3</v>
      </c>
      <c r="D28" s="14">
        <f>(SUMIFS(MESKENOG2,KAYNAK,A28,SEBEP,B28,SÜRE,"Uzun",BİLDİRİM,"Bildirimli")/VLOOKUP($B$10,ABONE2,4,FALSE))</f>
        <v>5.6883935788550905E-3</v>
      </c>
      <c r="E28" s="14">
        <f>(SUMIFS(MESKENAG2,KAYNAK,A28,SEBEP,B28,SÜRE,"Uzun",BİLDİRİM,"Bildirimli")+SUMIFS(MESKENOG2,KAYNAK,A28,SEBEP,B28,SÜRE,"Uzun",BİLDİRİM,"Bildirimli"))/VLOOKUP($B$10,ABONE2,5,FALSE)</f>
        <v>7.2583909428885207E-3</v>
      </c>
      <c r="F28" s="14">
        <f>(SUMIFS(TARIMSALAG2,KAYNAK,A28,SEBEP,B28,SÜRE,"Uzun",BİLDİRİM,"Bildirimli")/VLOOKUP($B$10,ABONE2,6,FALSE))</f>
        <v>3.5389794653249125E-3</v>
      </c>
      <c r="G28" s="14">
        <f>(SUMIFS(TARIMSALOG2,KAYNAK,A28,SEBEP,B28,SÜRE,"Uzun",BİLDİRİM,"Bildirimli")/VLOOKUP($B$10,ABONE2,7,FALSE))</f>
        <v>1.0127847901595776E-2</v>
      </c>
      <c r="H28" s="14">
        <f>(SUMIFS(TARIMSALAG2,KAYNAK,A28,SEBEP,B28,SÜRE,"Uzun",BİLDİRİM,"Bildirimli")+SUMIFS(TARIMSALOG2,KAYNAK,A28,SEBEP,B28,SÜRE,"Uzun",BİLDİRİM,"Bildirimli"))/VLOOKUP($B$10,ABONE2,8,FALSE)</f>
        <v>4.9395625483973698E-3</v>
      </c>
      <c r="I28" s="14">
        <f>(SUMIFS(TICARETHANEAG2,KAYNAK,A28,SEBEP,B28,SÜRE,"Uzun",BİLDİRİM,"Bildirimli")/VLOOKUP($B$10,ABONE2,9,FALSE))</f>
        <v>1.5517301416591979E-2</v>
      </c>
      <c r="J28" s="14">
        <f>(SUMIFS(TICARETHANEOG2,KAYNAK,A28,SEBEP,B28,SÜRE,"Uzun",BİLDİRİM,"Bildirimli")/VLOOKUP($B$10,ABONE2,10,FALSE))</f>
        <v>0.25705733822731175</v>
      </c>
      <c r="K28" s="14">
        <f>(SUMIFS(TICARETHANEAG2,KAYNAK,A28,SEBEP,B28,SÜRE,"Uzun",BİLDİRİM,"Bildirimli")+SUMIFS(TICARETHANEOG2,KAYNAK,A28,SEBEP,B28,SÜRE,"Uzun",BİLDİRİM,"Bildirimli"))/VLOOKUP($B$10,ABONE2,11,FALSE)</f>
        <v>2.1789935248511774E-2</v>
      </c>
      <c r="L28" s="14">
        <f>(SUMIFS(SANAYIAG2,KAYNAK,A28,SEBEP,B28,SÜRE,"Uzun",BİLDİRİM,"Bildirimli")/VLOOKUP($B$10,ABONE2,12,FALSE))</f>
        <v>0.38002181557966047</v>
      </c>
      <c r="M28" s="14">
        <f>(SUMIFS(SANAYIOG2,KAYNAK,A28,SEBEP,B28,SÜRE,"Uzun",BİLDİRİM,"Bildirimli")/VLOOKUP($B$10,ABONE2,13,FALSE))</f>
        <v>0.94685283280178045</v>
      </c>
      <c r="N28" s="14">
        <f>(SUMIFS(SANAYIAG2,KAYNAK,A28,SEBEP,B28,SÜRE,"Uzun",BİLDİRİM,"Bildirimli")+SUMIFS(SANAYIOG2,KAYNAK,A28,SEBEP,B28,SÜRE,"Uzun",BİLDİRİM,"Bildirimli"))/VLOOKUP($B$10,ABONE2,14,FALSE)</f>
        <v>0.66470514468471054</v>
      </c>
      <c r="O28" s="19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1.043921738152322E-2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(SUMIFS(MESKENAG2,KAYNAK,A29,SEBEP,B29,SÜRE,"Uzun",BİLDİRİM,"Bildirimli")/VLOOKUP($B$10,ABONE2,3,FALSE))</f>
        <v>0.39965078153625583</v>
      </c>
      <c r="D29" s="14">
        <f>(SUMIFS(MESKENOG2,KAYNAK,A29,SEBEP,B29,SÜRE,"Uzun",BİLDİRİM,"Bildirimli")/VLOOKUP($B$10,ABONE2,4,FALSE))</f>
        <v>8.496987354966306</v>
      </c>
      <c r="E29" s="14">
        <f>(SUMIFS(MESKENAG2,KAYNAK,A29,SEBEP,B29,SÜRE,"Uzun",BİLDİRİM,"Bildirimli")+SUMIFS(MESKENOG2,KAYNAK,A29,SEBEP,B29,SÜRE,"Uzun",BİLDİRİM,"Bildirimli"))/VLOOKUP($B$10,ABONE2,5,FALSE)</f>
        <v>0.40656296513133966</v>
      </c>
      <c r="F29" s="14">
        <f>(SUMIFS(TARIMSALAG2,KAYNAK,A29,SEBEP,B29,SÜRE,"Uzun",BİLDİRİM,"Bildirimli")/VLOOKUP($B$10,ABONE2,6,FALSE))</f>
        <v>7.4478404082323815</v>
      </c>
      <c r="G29" s="14">
        <f>(SUMIFS(TARIMSALOG2,KAYNAK,A29,SEBEP,B29,SÜRE,"Uzun",BİLDİRİM,"Bildirimli")/VLOOKUP($B$10,ABONE2,7,FALSE))</f>
        <v>15.414739860060061</v>
      </c>
      <c r="H29" s="14">
        <f>(SUMIFS(TARIMSALAG2,KAYNAK,A29,SEBEP,B29,SÜRE,"Uzun",BİLDİRİM,"Bildirimli")+SUMIFS(TARIMSALOG2,KAYNAK,A29,SEBEP,B29,SÜRE,"Uzun",BİLDİRİM,"Bildirimli"))/VLOOKUP($B$10,ABONE2,8,FALSE)</f>
        <v>9.1413488922300381</v>
      </c>
      <c r="I29" s="14">
        <f>(SUMIFS(TICARETHANEAG2,KAYNAK,A29,SEBEP,B29,SÜRE,"Uzun",BİLDİRİM,"Bildirimli")/VLOOKUP($B$10,ABONE2,9,FALSE))</f>
        <v>1.3580202468397267</v>
      </c>
      <c r="J29" s="14">
        <f>(SUMIFS(TICARETHANEOG2,KAYNAK,A29,SEBEP,B29,SÜRE,"Uzun",BİLDİRİM,"Bildirimli")/VLOOKUP($B$10,ABONE2,10,FALSE))</f>
        <v>16.464437620521512</v>
      </c>
      <c r="K29" s="14">
        <f>(SUMIFS(TICARETHANEAG2,KAYNAK,A29,SEBEP,B29,SÜRE,"Uzun",BİLDİRİM,"Bildirimli")+SUMIFS(TICARETHANEOG2,KAYNAK,A29,SEBEP,B29,SÜRE,"Uzun",BİLDİRİM,"Bildirimli"))/VLOOKUP($B$10,ABONE2,11,FALSE)</f>
        <v>1.7503238415084343</v>
      </c>
      <c r="L29" s="14">
        <f>(SUMIFS(SANAYIAG2,KAYNAK,A29,SEBEP,B29,SÜRE,"Uzun",BİLDİRİM,"Bildirimli")/VLOOKUP($B$10,ABONE2,12,FALSE))</f>
        <v>42.195378178041878</v>
      </c>
      <c r="M29" s="14">
        <f>(SUMIFS(SANAYIOG2,KAYNAK,A29,SEBEP,B29,SÜRE,"Uzun",BİLDİRİM,"Bildirimli")/VLOOKUP($B$10,ABONE2,13,FALSE))</f>
        <v>128.90975791116097</v>
      </c>
      <c r="N29" s="14">
        <f>(SUMIFS(SANAYIAG2,KAYNAK,A29,SEBEP,B29,SÜRE,"Uzun",BİLDİRİM,"Bildirimli")+SUMIFS(SANAYIOG2,KAYNAK,A29,SEBEP,B29,SÜRE,"Uzun",BİLDİRİM,"Bildirimli"))/VLOOKUP($B$10,ABONE2,14,FALSE)</f>
        <v>85.746520500287517</v>
      </c>
      <c r="O29" s="19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0.99179220250201006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(SUMIFS(MESKENAG2,KAYNAK,A30,SEBEP,B30,SÜRE,"Uzun",BİLDİRİM,"Bildirimli")/VLOOKUP($B$10,ABONE2,3,FALSE))</f>
        <v>0</v>
      </c>
      <c r="D30" s="14">
        <f>(SUMIFS(MESKENOG2,KAYNAK,A30,SEBEP,B30,SÜRE,"Uzun",BİLDİRİM,"Bildirimli")/VLOOKUP($B$10,ABONE2,4,FALSE))</f>
        <v>0</v>
      </c>
      <c r="E30" s="14">
        <f>(SUMIFS(MESKENAG2,KAYNAK,A30,SEBEP,B30,SÜRE,"Uzun",BİLDİRİM,"Bildirimli")+SUMIFS(MESKENOG2,KAYNAK,A30,SEBEP,B30,SÜRE,"Uzun",BİLDİRİM,"Bildirimli"))/VLOOKUP($B$10,ABONE2,5,FALSE)</f>
        <v>0</v>
      </c>
      <c r="F30" s="14">
        <f>(SUMIFS(TARIMSALAG2,KAYNAK,A30,SEBEP,B30,SÜRE,"Uzun",BİLDİRİM,"Bildirimli")/VLOOKUP($B$10,ABONE2,6,FALSE))</f>
        <v>0</v>
      </c>
      <c r="G30" s="14">
        <f>(SUMIFS(TARIMSALOG2,KAYNAK,A30,SEBEP,B30,SÜRE,"Uzun",BİLDİRİM,"Bildirimli")/VLOOKUP($B$10,ABONE2,7,FALSE))</f>
        <v>0</v>
      </c>
      <c r="H30" s="14">
        <f>(SUMIFS(TARIMSALAG2,KAYNAK,A30,SEBEP,B30,SÜRE,"Uzun",BİLDİRİM,"Bildirimli")+SUMIFS(TARIMSALOG2,KAYNAK,A30,SEBEP,B30,SÜRE,"Uzun",BİLDİRİM,"Bildirimli"))/VLOOKUP($B$10,ABONE2,8,FALSE)</f>
        <v>0</v>
      </c>
      <c r="I30" s="14">
        <f>(SUMIFS(TICARETHANEAG2,KAYNAK,A30,SEBEP,B30,SÜRE,"Uzun",BİLDİRİM,"Bildirimli")/VLOOKUP($B$10,ABONE2,9,FALSE))</f>
        <v>0</v>
      </c>
      <c r="J30" s="14">
        <f>(SUMIFS(TICARETHANEOG2,KAYNAK,A30,SEBEP,B30,SÜRE,"Uzun",BİLDİRİM,"Bildirimli")/VLOOKUP($B$10,ABONE2,10,FALSE))</f>
        <v>0</v>
      </c>
      <c r="K30" s="14">
        <f>(SUMIFS(TICARETHANEAG2,KAYNAK,A30,SEBEP,B30,SÜRE,"Uzun",BİLDİRİM,"Bildirimli")+SUMIFS(TICARETHANEOG2,KAYNAK,A30,SEBEP,B30,SÜRE,"Uzun",BİLDİRİM,"Bildirimli"))/VLOOKUP($B$10,ABONE2,11,FALSE)</f>
        <v>0</v>
      </c>
      <c r="L30" s="14">
        <f>(SUMIFS(SANAYIAG2,KAYNAK,A30,SEBEP,B30,SÜRE,"Uzun",BİLDİRİM,"Bildirimli")/VLOOKUP($B$10,ABONE2,12,FALSE))</f>
        <v>0</v>
      </c>
      <c r="M30" s="14">
        <f>(SUMIFS(SANAYIOG2,KAYNAK,A30,SEBEP,B30,SÜRE,"Uzun",BİLDİRİM,"Bildirimli")/VLOOKUP($B$10,ABONE2,13,FALSE))</f>
        <v>0</v>
      </c>
      <c r="N30" s="14">
        <f>(SUMIFS(SANAYIAG2,KAYNAK,A30,SEBEP,B30,SÜRE,"Uzun",BİLDİRİM,"Bildirimli")+SUMIFS(SANAYIOG2,KAYNAK,A30,SEBEP,B30,SÜRE,"Uzun",BİLDİRİM,"Bildirimli"))/VLOOKUP($B$10,ABONE2,14,FALSE)</f>
        <v>0</v>
      </c>
      <c r="O30" s="19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(SUMIFS(MESKENAG2,KAYNAK,A31,SEBEP,B31,SÜRE,"Uzun",BİLDİRİM,"Bildirimli")/VLOOKUP($B$10,ABONE2,3,FALSE))</f>
        <v>1.7843609983387611E-2</v>
      </c>
      <c r="D31" s="14">
        <f>(SUMIFS(MESKENOG2,KAYNAK,A31,SEBEP,B31,SÜRE,"Uzun",BİLDİRİM,"Bildirimli")/VLOOKUP($B$10,ABONE2,4,FALSE))</f>
        <v>0</v>
      </c>
      <c r="E31" s="14">
        <f>(SUMIFS(MESKENAG2,KAYNAK,A31,SEBEP,B31,SÜRE,"Uzun",BİLDİRİM,"Bildirimli")+SUMIFS(MESKENOG2,KAYNAK,A31,SEBEP,B31,SÜRE,"Uzun",BİLDİRİM,"Bildirimli"))/VLOOKUP($B$10,ABONE2,5,FALSE)</f>
        <v>1.7828378023213329E-2</v>
      </c>
      <c r="F31" s="14">
        <f>(SUMIFS(TARIMSALAG2,KAYNAK,A31,SEBEP,B31,SÜRE,"Uzun",BİLDİRİM,"Bildirimli")/VLOOKUP($B$10,ABONE2,6,FALSE))</f>
        <v>9.5613939260195027E-2</v>
      </c>
      <c r="G31" s="14">
        <f>(SUMIFS(TARIMSALOG2,KAYNAK,A31,SEBEP,B31,SÜRE,"Uzun",BİLDİRİM,"Bildirimli")/VLOOKUP($B$10,ABONE2,7,FALSE))</f>
        <v>0</v>
      </c>
      <c r="H31" s="14">
        <f>(SUMIFS(TARIMSALAG2,KAYNAK,A31,SEBEP,B31,SÜRE,"Uzun",BİLDİRİM,"Bildirimli")+SUMIFS(TARIMSALOG2,KAYNAK,A31,SEBEP,B31,SÜRE,"Uzun",BİLDİRİM,"Bildirimli"))/VLOOKUP($B$10,ABONE2,8,FALSE)</f>
        <v>7.5289468202834012E-2</v>
      </c>
      <c r="I31" s="14">
        <f>(SUMIFS(TICARETHANEAG2,KAYNAK,A31,SEBEP,B31,SÜRE,"Uzun",BİLDİRİM,"Bildirimli")/VLOOKUP($B$10,ABONE2,9,FALSE))</f>
        <v>6.6387406328158191E-2</v>
      </c>
      <c r="J31" s="14">
        <f>(SUMIFS(TICARETHANEOG2,KAYNAK,A31,SEBEP,B31,SÜRE,"Uzun",BİLDİRİM,"Bildirimli")/VLOOKUP($B$10,ABONE2,10,FALSE))</f>
        <v>0</v>
      </c>
      <c r="K31" s="14">
        <f>(SUMIFS(TICARETHANEAG2,KAYNAK,A31,SEBEP,B31,SÜRE,"Uzun",BİLDİRİM,"Bildirimli")+SUMIFS(TICARETHANEOG2,KAYNAK,A31,SEBEP,B31,SÜRE,"Uzun",BİLDİRİM,"Bildirimli"))/VLOOKUP($B$10,ABONE2,11,FALSE)</f>
        <v>6.466336961587707E-2</v>
      </c>
      <c r="L31" s="14">
        <f>(SUMIFS(SANAYIAG2,KAYNAK,A31,SEBEP,B31,SÜRE,"Uzun",BİLDİRİM,"Bildirimli")/VLOOKUP($B$10,ABONE2,12,FALSE))</f>
        <v>0.54750270380807242</v>
      </c>
      <c r="M31" s="14">
        <f>(SUMIFS(SANAYIOG2,KAYNAK,A31,SEBEP,B31,SÜRE,"Uzun",BİLDİRİM,"Bildirimli")/VLOOKUP($B$10,ABONE2,13,FALSE))</f>
        <v>0</v>
      </c>
      <c r="N31" s="14">
        <f>(SUMIFS(SANAYIAG2,KAYNAK,A31,SEBEP,B31,SÜRE,"Uzun",BİLDİRİM,"Bildirimli")+SUMIFS(SANAYIOG2,KAYNAK,A31,SEBEP,B31,SÜRE,"Uzun",BİLDİRİM,"Bildirimli"))/VLOOKUP($B$10,ABONE2,14,FALSE)</f>
        <v>0.27252676269259074</v>
      </c>
      <c r="O31" s="19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2.7418487616256756E-2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(SUMIFS(MESKENAG2,KAYNAK,A32,SEBEP,B32,SÜRE,"Uzun",BİLDİRİM,"Bildirimli")/VLOOKUP($B$10,ABONE2,3,FALSE))</f>
        <v>0</v>
      </c>
      <c r="D32" s="14">
        <f>(SUMIFS(MESKENOG2,KAYNAK,A32,SEBEP,B32,SÜRE,"Uzun",BİLDİRİM,"Bildirimli")/VLOOKUP($B$10,ABONE2,4,FALSE))</f>
        <v>0</v>
      </c>
      <c r="E32" s="14">
        <f>(SUMIFS(MESKENAG2,KAYNAK,A32,SEBEP,B32,SÜRE,"Uzun",BİLDİRİM,"Bildirimli")+SUMIFS(MESKENOG2,KAYNAK,A32,SEBEP,B32,SÜRE,"Uzun",BİLDİRİM,"Bildirimli"))/VLOOKUP($B$10,ABONE2,5,FALSE)</f>
        <v>0</v>
      </c>
      <c r="F32" s="14">
        <f>(SUMIFS(TARIMSALAG2,KAYNAK,A32,SEBEP,B32,SÜRE,"Uzun",BİLDİRİM,"Bildirimli")/VLOOKUP($B$10,ABONE2,6,FALSE))</f>
        <v>0</v>
      </c>
      <c r="G32" s="14">
        <f>(SUMIFS(TARIMSALOG2,KAYNAK,A32,SEBEP,B32,SÜRE,"Uzun",BİLDİRİM,"Bildirimli")/VLOOKUP($B$10,ABONE2,7,FALSE))</f>
        <v>0</v>
      </c>
      <c r="H32" s="14">
        <f>(SUMIFS(TARIMSALAG2,KAYNAK,A32,SEBEP,B32,SÜRE,"Uzun",BİLDİRİM,"Bildirimli")+SUMIFS(TARIMSALOG2,KAYNAK,A32,SEBEP,B32,SÜRE,"Uzun",BİLDİRİM,"Bildirimli"))/VLOOKUP($B$10,ABONE2,8,FALSE)</f>
        <v>0</v>
      </c>
      <c r="I32" s="14">
        <f>(SUMIFS(TICARETHANEAG2,KAYNAK,A32,SEBEP,B32,SÜRE,"Uzun",BİLDİRİM,"Bildirimli")/VLOOKUP($B$10,ABONE2,9,FALSE))</f>
        <v>0</v>
      </c>
      <c r="J32" s="14">
        <f>(SUMIFS(TICARETHANEOG2,KAYNAK,A32,SEBEP,B32,SÜRE,"Uzun",BİLDİRİM,"Bildirimli")/VLOOKUP($B$10,ABONE2,10,FALSE))</f>
        <v>0</v>
      </c>
      <c r="K32" s="14">
        <f>(SUMIFS(TICARETHANEAG2,KAYNAK,A32,SEBEP,B32,SÜRE,"Uzun",BİLDİRİM,"Bildirimli")+SUMIFS(TICARETHANEOG2,KAYNAK,A32,SEBEP,B32,SÜRE,"Uzun",BİLDİRİM,"Bildirimli"))/VLOOKUP($B$10,ABONE2,11,FALSE)</f>
        <v>0</v>
      </c>
      <c r="L32" s="14">
        <f>(SUMIFS(SANAYIAG2,KAYNAK,A32,SEBEP,B32,SÜRE,"Uzun",BİLDİRİM,"Bildirimli")/VLOOKUP($B$10,ABONE2,12,FALSE))</f>
        <v>0</v>
      </c>
      <c r="M32" s="14">
        <f>(SUMIFS(SANAYIOG2,KAYNAK,A32,SEBEP,B32,SÜRE,"Uzun",BİLDİRİM,"Bildirimli")/VLOOKUP($B$10,ABONE2,13,FALSE))</f>
        <v>0</v>
      </c>
      <c r="N32" s="14">
        <f>(SUMIFS(SANAYIAG2,KAYNAK,A32,SEBEP,B32,SÜRE,"Uzun",BİLDİRİM,"Bildirimli")+SUMIFS(SANAYIOG2,KAYNAK,A32,SEBEP,B32,SÜRE,"Uzun",BİLDİRİM,"Bildirimli"))/VLOOKUP($B$10,ABONE2,14,FALSE)</f>
        <v>0</v>
      </c>
      <c r="O32" s="19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0.42475412381491362</v>
      </c>
      <c r="D33" s="14">
        <f t="shared" ref="D33:O33" si="14">SUM(D28:D32)</f>
        <v>8.5026757485451618</v>
      </c>
      <c r="E33" s="14">
        <f t="shared" si="14"/>
        <v>0.43164973409744156</v>
      </c>
      <c r="F33" s="14">
        <f t="shared" si="14"/>
        <v>7.5469933269579013</v>
      </c>
      <c r="G33" s="14">
        <f t="shared" si="14"/>
        <v>15.424867707961656</v>
      </c>
      <c r="H33" s="14">
        <f t="shared" si="14"/>
        <v>9.22157792298127</v>
      </c>
      <c r="I33" s="14">
        <f t="shared" si="14"/>
        <v>1.4399249545844768</v>
      </c>
      <c r="J33" s="14">
        <f t="shared" si="14"/>
        <v>16.721494958748824</v>
      </c>
      <c r="K33" s="14">
        <f t="shared" si="14"/>
        <v>1.8367771463728233</v>
      </c>
      <c r="L33" s="14">
        <f t="shared" si="14"/>
        <v>43.122902697429609</v>
      </c>
      <c r="M33" s="14">
        <f t="shared" si="14"/>
        <v>129.85661074396273</v>
      </c>
      <c r="N33" s="14">
        <f t="shared" si="14"/>
        <v>86.683752407664826</v>
      </c>
      <c r="O33" s="14">
        <f t="shared" si="14"/>
        <v>1.02964990749979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16" t="s">
        <v>65</v>
      </c>
      <c r="C37" s="18">
        <f>VLOOKUP($B$10,ABONE2,3,FALSE)</f>
        <v>2922635</v>
      </c>
      <c r="D37" s="18">
        <f>VLOOKUP($B$10,ABONE2,4,FALSE)</f>
        <v>2497</v>
      </c>
      <c r="E37" s="18">
        <f>VLOOKUP($B$10,ABONE2,5,FALSE)</f>
        <v>2925132</v>
      </c>
      <c r="F37" s="18">
        <f>VLOOKUP($B$10,ABONE2,6,FALSE)</f>
        <v>82126</v>
      </c>
      <c r="G37" s="18">
        <f>VLOOKUP($B$10,ABONE2,7,FALSE)</f>
        <v>22170</v>
      </c>
      <c r="H37" s="18">
        <f>VLOOKUP($B$10,ABONE2,8,FALSE)</f>
        <v>104296</v>
      </c>
      <c r="I37" s="18">
        <f>VLOOKUP($B$10,ABONE2,9,FALSE)</f>
        <v>571531</v>
      </c>
      <c r="J37" s="18">
        <f>VLOOKUP($B$10,ABONE2,10,FALSE)</f>
        <v>15238</v>
      </c>
      <c r="K37" s="18">
        <f>VLOOKUP($B$10,ABONE2,11,FALSE)</f>
        <v>586769</v>
      </c>
      <c r="L37" s="29">
        <f>VLOOKUP($B$10,ABONE2,12,FALSE)</f>
        <v>2448</v>
      </c>
      <c r="M37" s="29">
        <f>VLOOKUP($B$10,ABONE2,13,FALSE)</f>
        <v>2470</v>
      </c>
      <c r="N37" s="29">
        <f>VLOOKUP($B$10,ABONE2,14,FALSE)</f>
        <v>4918</v>
      </c>
      <c r="O37" s="29">
        <f>VLOOKUP($B$10,ABONE2,15,FALSE)</f>
        <v>3621115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16" t="s">
        <v>66</v>
      </c>
      <c r="C38" s="18">
        <f>VLOOKUP($B$10,TUKETIM,3,FALSE)</f>
        <v>665691.2012458333</v>
      </c>
      <c r="D38" s="18">
        <f>VLOOKUP($B$10,TUKETIM,4,FALSE)</f>
        <v>6608.6196291666656</v>
      </c>
      <c r="E38" s="18">
        <f>VLOOKUP($B$10,TUKETIM,5,FALSE)</f>
        <v>672299.82087500009</v>
      </c>
      <c r="F38" s="18">
        <f>VLOOKUP($B$10,TUKETIM,6,FALSE)</f>
        <v>63579.669133333344</v>
      </c>
      <c r="G38" s="18">
        <f>VLOOKUP($B$10,TUKETIM,7,FALSE)</f>
        <v>54015.671620833324</v>
      </c>
      <c r="H38" s="18">
        <f>VLOOKUP($B$10,TUKETIM,8,FALSE)</f>
        <v>117595.34075416667</v>
      </c>
      <c r="I38" s="18">
        <f>VLOOKUP($B$10,TUKETIM,9,FALSE)</f>
        <v>324972.07550833334</v>
      </c>
      <c r="J38" s="18">
        <f>VLOOKUP($B$10,TUKETIM,10,FALSE)</f>
        <v>249453.65854166669</v>
      </c>
      <c r="K38" s="18">
        <f>VLOOKUP($B$10,TUKETIM,11,FALSE)</f>
        <v>574425.73405000009</v>
      </c>
      <c r="L38" s="29">
        <f>VLOOKUP($B$10,TUKETIM,12,FALSE)</f>
        <v>25731.344787499998</v>
      </c>
      <c r="M38" s="29">
        <f>VLOOKUP($B$10,TUKETIM,13,FALSE)</f>
        <v>448430.7123916666</v>
      </c>
      <c r="N38" s="29">
        <f>VLOOKUP($B$10,TUKETIM,14,FALSE)</f>
        <v>474162.05717916659</v>
      </c>
      <c r="O38" s="29">
        <f>VLOOKUP($B$10,TUKETIM,15,FALSE)</f>
        <v>1838482.9528583335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16" t="s">
        <v>67</v>
      </c>
      <c r="C39" s="18">
        <f>VLOOKUP($B$10,ANLASMA,3,FALSE)</f>
        <v>14838527.612399999</v>
      </c>
      <c r="D39" s="18">
        <f>VLOOKUP($B$10,ANLASMA,4,FALSE)</f>
        <v>117517.42300000001</v>
      </c>
      <c r="E39" s="18">
        <f>VLOOKUP($B$10,ANLASMA,5,FALSE)</f>
        <v>14956045.035399999</v>
      </c>
      <c r="F39" s="18">
        <f>VLOOKUP($B$10,ANLASMA,6,FALSE)</f>
        <v>537583.89799999993</v>
      </c>
      <c r="G39" s="18">
        <f>VLOOKUP($B$10,ANLASMA,7,FALSE)</f>
        <v>547610.58400000003</v>
      </c>
      <c r="H39" s="18">
        <f>VLOOKUP($B$10,ANLASMA,8,FALSE)</f>
        <v>1085194.4819999998</v>
      </c>
      <c r="I39" s="18">
        <f>VLOOKUP($B$10,ANLASMA,9,FALSE)</f>
        <v>3608353.9520569993</v>
      </c>
      <c r="J39" s="18">
        <f>VLOOKUP($B$10,ANLASMA,10,FALSE)</f>
        <v>4048927.543599999</v>
      </c>
      <c r="K39" s="18">
        <f>VLOOKUP($B$10,ANLASMA,11,FALSE)</f>
        <v>7657281.4956569988</v>
      </c>
      <c r="L39" s="29">
        <f>VLOOKUP($B$10,ANLASMA,12,FALSE)</f>
        <v>100350.87880000001</v>
      </c>
      <c r="M39" s="29">
        <f>VLOOKUP($B$10,ANLASMA,13,FALSE)</f>
        <v>2682172.4550000001</v>
      </c>
      <c r="N39" s="29">
        <f>VLOOKUP($B$10,ANLASMA,14,FALSE)</f>
        <v>2782523.3338000001</v>
      </c>
      <c r="O39" s="29">
        <f>VLOOKUP($B$10,ANLASMA,15,FALSE)</f>
        <v>26481044.346857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0.64525651530844019</v>
      </c>
      <c r="D17" s="14">
        <f t="shared" si="1"/>
        <v>34.246449155074352</v>
      </c>
      <c r="E17" s="14">
        <f t="shared" si="2"/>
        <v>0.76835572409618924</v>
      </c>
      <c r="F17" s="14">
        <f t="shared" si="3"/>
        <v>1.2195846717622894</v>
      </c>
      <c r="G17" s="14">
        <f t="shared" si="4"/>
        <v>29.443896665591158</v>
      </c>
      <c r="H17" s="14">
        <f t="shared" si="5"/>
        <v>2.1125133868352801</v>
      </c>
      <c r="I17" s="14">
        <f t="shared" si="6"/>
        <v>1.4156471265131327</v>
      </c>
      <c r="J17" s="14">
        <f t="shared" si="7"/>
        <v>25.129199460978416</v>
      </c>
      <c r="K17" s="14">
        <f t="shared" si="8"/>
        <v>2.2974407882795522</v>
      </c>
      <c r="L17" s="14">
        <f t="shared" si="9"/>
        <v>124.3999237780064</v>
      </c>
      <c r="M17" s="14">
        <f t="shared" si="10"/>
        <v>223.52876305386499</v>
      </c>
      <c r="N17" s="14">
        <f t="shared" si="11"/>
        <v>176.11931818280217</v>
      </c>
      <c r="O17" s="19">
        <f t="shared" si="12"/>
        <v>1.1660316632981365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7.4097888763649422E-2</v>
      </c>
      <c r="D21" s="14">
        <f t="shared" si="1"/>
        <v>0</v>
      </c>
      <c r="E21" s="14">
        <f t="shared" si="2"/>
        <v>7.3826428414683926E-2</v>
      </c>
      <c r="F21" s="14">
        <f t="shared" si="3"/>
        <v>9.8958385928629156E-2</v>
      </c>
      <c r="G21" s="14">
        <f t="shared" si="4"/>
        <v>0</v>
      </c>
      <c r="H21" s="14">
        <f t="shared" si="5"/>
        <v>9.5827652948768813E-2</v>
      </c>
      <c r="I21" s="14">
        <f t="shared" si="6"/>
        <v>0.2313662246594064</v>
      </c>
      <c r="J21" s="14">
        <f t="shared" si="7"/>
        <v>0</v>
      </c>
      <c r="K21" s="14">
        <f t="shared" si="8"/>
        <v>0.22276282068289752</v>
      </c>
      <c r="L21" s="14">
        <f t="shared" si="9"/>
        <v>34.695014728089973</v>
      </c>
      <c r="M21" s="14">
        <f t="shared" si="10"/>
        <v>0</v>
      </c>
      <c r="N21" s="14">
        <f t="shared" si="11"/>
        <v>16.593267913434335</v>
      </c>
      <c r="O21" s="19">
        <f t="shared" si="12"/>
        <v>0.10629970609192151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0.71935440407208961</v>
      </c>
      <c r="D25" s="14">
        <f t="shared" ref="D25:O25" si="13">SUM(D15:D24)</f>
        <v>34.246449155074352</v>
      </c>
      <c r="E25" s="14">
        <f t="shared" si="13"/>
        <v>0.84218215251087314</v>
      </c>
      <c r="F25" s="14">
        <f t="shared" si="13"/>
        <v>1.3185430576909185</v>
      </c>
      <c r="G25" s="14">
        <f t="shared" si="13"/>
        <v>29.443896665591158</v>
      </c>
      <c r="H25" s="14">
        <f t="shared" si="13"/>
        <v>2.2083410397840488</v>
      </c>
      <c r="I25" s="14">
        <f t="shared" si="13"/>
        <v>1.6470133511725391</v>
      </c>
      <c r="J25" s="14">
        <f t="shared" si="13"/>
        <v>25.129199460978416</v>
      </c>
      <c r="K25" s="14">
        <f t="shared" si="13"/>
        <v>2.5202036089624498</v>
      </c>
      <c r="L25" s="14">
        <f t="shared" si="13"/>
        <v>159.09493850609636</v>
      </c>
      <c r="M25" s="14">
        <f t="shared" si="13"/>
        <v>223.52876305386499</v>
      </c>
      <c r="N25" s="14">
        <f t="shared" si="13"/>
        <v>192.71258609623652</v>
      </c>
      <c r="O25" s="14">
        <f t="shared" si="13"/>
        <v>1.272331369390058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0.74450324961198355</v>
      </c>
      <c r="D29" s="14">
        <f>(SUMIFS(MESKENOG2,KAYNAK,A29,SEBEP,B29,SÜRE,"Uzun",BİLDİRİM,"Bildirimli",İL,$B$10,İLÇE,$B$11)/VLOOKUP($B$11,ABONE2,4,FALSE))</f>
        <v>26.204224009558637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0.83777587582815516</v>
      </c>
      <c r="F29" s="14">
        <f>(SUMIFS(TARIMSALAG2,KAYNAK,A29,SEBEP,B29,SÜRE,"Uzun",BİLDİRİM,"Bildirimli",İL,$B$10,İLÇE,$B$11)/VLOOKUP($B$11,ABONE2,6,FALSE))</f>
        <v>0.73573061993054789</v>
      </c>
      <c r="G29" s="14">
        <f>(SUMIFS(TARIMSALOG2,KAYNAK,A29,SEBEP,B29,SÜRE,"Uzun",BİLDİRİM,"Bildirimli",İL,$B$10,İLÇE,$B$11)/VLOOKUP($B$11,ABONE2,7,FALSE))</f>
        <v>12.24856573561895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1.0999606167129869</v>
      </c>
      <c r="I29" s="14">
        <f>(SUMIFS(TICARETHANEAG2,KAYNAK,A29,SEBEP,B29,SÜRE,"Uzun",BİLDİRİM,"Bildirimli",İL,$B$10,İLÇE,$B$11)/VLOOKUP($B$11,ABONE2,9,FALSE))</f>
        <v>1.595809873459985</v>
      </c>
      <c r="J29" s="14">
        <f>(SUMIFS(TICARETHANEOG2,KAYNAK,A29,SEBEP,B29,SÜRE,"Uzun",BİLDİRİM,"Bildirimli",İL,$B$10,İLÇE,$B$11)/VLOOKUP($B$11,ABONE2,10,FALSE))</f>
        <v>10.402141577116646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1.9232752557093973</v>
      </c>
      <c r="L29" s="14">
        <f>(SUMIFS(SANAYIAG2,KAYNAK,A29,SEBEP,B29,SÜRE,"Uzun",BİLDİRİM,"Bildirimli",İL,$B$10,İLÇE,$B$11)/VLOOKUP($B$11,ABONE2,12,FALSE))</f>
        <v>198.24111007923958</v>
      </c>
      <c r="M29" s="14">
        <f>(SUMIFS(SANAYIOG2,KAYNAK,A29,SEBEP,B29,SÜRE,"Uzun",BİLDİRİM,"Bildirimli",İL,$B$10,İLÇE,$B$11)/VLOOKUP($B$11,ABONE2,13,FALSE))</f>
        <v>90.274296348933305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141.91059856777542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1.0891089662555129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2.8755258872488639E-2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2.8649912920824382E-2</v>
      </c>
      <c r="F31" s="14">
        <f>(SUMIFS(TARIMSALAG2,KAYNAK,A31,SEBEP,B31,SÜRE,"Uzun",BİLDİRİM,"Bildirimli",İL,$B$10,İLÇE,$B$11)/VLOOKUP($B$11,ABONE2,6,FALSE))</f>
        <v>7.2534775243871488E-2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7.0240002436981475E-2</v>
      </c>
      <c r="I31" s="14">
        <f>(SUMIFS(TICARETHANEAG2,KAYNAK,A31,SEBEP,B31,SÜRE,"Uzun",BİLDİRİM,"Bildirimli",İL,$B$10,İLÇE,$B$11)/VLOOKUP($B$11,ABONE2,9,FALSE))</f>
        <v>0.17537055147856609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0.16884935893123415</v>
      </c>
      <c r="L31" s="14">
        <f>(SUMIFS(SANAYIAG2,KAYNAK,A31,SEBEP,B31,SÜRE,"Uzun",BİLDİRİM,"Bildirimli",İL,$B$10,İLÇE,$B$11)/VLOOKUP($B$11,ABONE2,12,FALSE))</f>
        <v>10.096776526698862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4.8288931214646729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5.5675032897763856E-2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0.7732585084844722</v>
      </c>
      <c r="D33" s="14">
        <f t="shared" ref="D33:O33" si="14">SUM(D28:D32)</f>
        <v>26.204224009558637</v>
      </c>
      <c r="E33" s="14">
        <f t="shared" si="14"/>
        <v>0.86642578874897958</v>
      </c>
      <c r="F33" s="14">
        <f t="shared" si="14"/>
        <v>0.80826539517441942</v>
      </c>
      <c r="G33" s="14">
        <f t="shared" si="14"/>
        <v>12.24856573561895</v>
      </c>
      <c r="H33" s="14">
        <f t="shared" si="14"/>
        <v>1.1702006191499685</v>
      </c>
      <c r="I33" s="14">
        <f t="shared" si="14"/>
        <v>1.7711804249385512</v>
      </c>
      <c r="J33" s="14">
        <f t="shared" si="14"/>
        <v>10.402141577116646</v>
      </c>
      <c r="K33" s="14">
        <f t="shared" si="14"/>
        <v>2.0921246146406314</v>
      </c>
      <c r="L33" s="14">
        <f t="shared" si="14"/>
        <v>208.33788660593845</v>
      </c>
      <c r="M33" s="14">
        <f t="shared" si="14"/>
        <v>90.274296348933305</v>
      </c>
      <c r="N33" s="14">
        <f t="shared" si="14"/>
        <v>146.73949168924008</v>
      </c>
      <c r="O33" s="14">
        <f t="shared" si="14"/>
        <v>1.1447839991532767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41066</v>
      </c>
      <c r="D37" s="18">
        <f>VLOOKUP($B$11,ABONE2,4,FALSE)</f>
        <v>151</v>
      </c>
      <c r="E37" s="18">
        <f>VLOOKUP($B$11,ABONE2,5,FALSE)</f>
        <v>41217</v>
      </c>
      <c r="F37" s="18">
        <f>VLOOKUP($B$11,ABONE2,6,FALSE)</f>
        <v>2816</v>
      </c>
      <c r="G37" s="18">
        <f>VLOOKUP($B$11,ABONE2,7,FALSE)</f>
        <v>92</v>
      </c>
      <c r="H37" s="18">
        <f>VLOOKUP($B$11,ABONE2,8,FALSE)</f>
        <v>2908</v>
      </c>
      <c r="I37" s="18">
        <f>VLOOKUP($B$11,ABONE2,9,FALSE)</f>
        <v>8182</v>
      </c>
      <c r="J37" s="18">
        <f>VLOOKUP($B$11,ABONE2,10,FALSE)</f>
        <v>316</v>
      </c>
      <c r="K37" s="18">
        <f>VLOOKUP($B$11,ABONE2,11,FALSE)</f>
        <v>8498</v>
      </c>
      <c r="L37" s="29">
        <f>VLOOKUP($B$11,ABONE2,12,FALSE)</f>
        <v>11</v>
      </c>
      <c r="M37" s="29">
        <f>VLOOKUP($B$11,ABONE2,13,FALSE)</f>
        <v>12</v>
      </c>
      <c r="N37" s="29">
        <f>VLOOKUP($B$11,ABONE2,14,FALSE)</f>
        <v>23</v>
      </c>
      <c r="O37" s="29">
        <f>VLOOKUP($B$11,ABONE2,15,FALSE)</f>
        <v>52646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16134.970391666669</v>
      </c>
      <c r="D38" s="18">
        <f>VLOOKUP($B$11,TUKETIM,4,FALSE)</f>
        <v>2233.5496791666669</v>
      </c>
      <c r="E38" s="18">
        <f>VLOOKUP($B$11,TUKETIM,5,FALSE)</f>
        <v>18368.520070833336</v>
      </c>
      <c r="F38" s="18">
        <f>VLOOKUP($B$11,TUKETIM,6,FALSE)</f>
        <v>1135.0285374999999</v>
      </c>
      <c r="G38" s="18">
        <f>VLOOKUP($B$11,TUKETIM,7,FALSE)</f>
        <v>511.14141666666666</v>
      </c>
      <c r="H38" s="18">
        <f>VLOOKUP($B$11,TUKETIM,8,FALSE)</f>
        <v>1646.1699541666665</v>
      </c>
      <c r="I38" s="18">
        <f>VLOOKUP($B$11,TUKETIM,9,FALSE)</f>
        <v>5121.1914541666665</v>
      </c>
      <c r="J38" s="18">
        <f>VLOOKUP($B$11,TUKETIM,10,FALSE)</f>
        <v>6586.028629166668</v>
      </c>
      <c r="K38" s="18">
        <f>VLOOKUP($B$11,TUKETIM,11,FALSE)</f>
        <v>11707.220083333334</v>
      </c>
      <c r="L38" s="29">
        <f>VLOOKUP($B$11,TUKETIM,12,FALSE)</f>
        <v>48.008420833333325</v>
      </c>
      <c r="M38" s="29">
        <f>VLOOKUP($B$11,TUKETIM,13,FALSE)</f>
        <v>605.587625</v>
      </c>
      <c r="N38" s="29">
        <f>VLOOKUP($B$11,TUKETIM,14,FALSE)</f>
        <v>653.59604583333328</v>
      </c>
      <c r="O38" s="29">
        <f>VLOOKUP($B$11,TUKETIM,15,FALSE)</f>
        <v>32375.506154166669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247009.34460000001</v>
      </c>
      <c r="D39" s="18">
        <f>VLOOKUP($B$11,ANLASMA,4,FALSE)</f>
        <v>13579.449999999999</v>
      </c>
      <c r="E39" s="18">
        <f>VLOOKUP($B$11,ANLASMA,5,FALSE)</f>
        <v>260588.79460000002</v>
      </c>
      <c r="F39" s="18">
        <f>VLOOKUP($B$11,ANLASMA,6,FALSE)</f>
        <v>10739.59</v>
      </c>
      <c r="G39" s="18">
        <f>VLOOKUP($B$11,ANLASMA,7,FALSE)</f>
        <v>3374.78</v>
      </c>
      <c r="H39" s="18">
        <f>VLOOKUP($B$11,ANLASMA,8,FALSE)</f>
        <v>14114.37</v>
      </c>
      <c r="I39" s="18">
        <f>VLOOKUP($B$11,ANLASMA,9,FALSE)</f>
        <v>48266.455600000001</v>
      </c>
      <c r="J39" s="18">
        <f>VLOOKUP($B$11,ANLASMA,10,FALSE)</f>
        <v>73031.195999999996</v>
      </c>
      <c r="K39" s="18">
        <f>VLOOKUP($B$11,ANLASMA,11,FALSE)</f>
        <v>121297.6516</v>
      </c>
      <c r="L39" s="29">
        <f>VLOOKUP($B$11,ANLASMA,12,FALSE)</f>
        <v>139.38399999999999</v>
      </c>
      <c r="M39" s="29">
        <f>VLOOKUP($B$11,ANLASMA,13,FALSE)</f>
        <v>15492</v>
      </c>
      <c r="N39" s="29">
        <f>VLOOKUP($B$11,ANLASMA,14,FALSE)</f>
        <v>15631.384</v>
      </c>
      <c r="O39" s="29">
        <f>VLOOKUP($B$11,ANLASMA,15,FALSE)</f>
        <v>411632.20020000002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9.2634575450621828E-2</v>
      </c>
      <c r="D17" s="14">
        <f t="shared" si="1"/>
        <v>3.0614032126769351E-2</v>
      </c>
      <c r="E17" s="14">
        <f t="shared" si="2"/>
        <v>9.259990597320733E-2</v>
      </c>
      <c r="F17" s="14">
        <f t="shared" si="3"/>
        <v>2.0014484545825932</v>
      </c>
      <c r="G17" s="14">
        <f t="shared" si="4"/>
        <v>6.0195478078451297</v>
      </c>
      <c r="H17" s="14">
        <f t="shared" si="5"/>
        <v>2.251278466184409</v>
      </c>
      <c r="I17" s="14">
        <f t="shared" si="6"/>
        <v>0.58350211470324154</v>
      </c>
      <c r="J17" s="14">
        <f t="shared" si="7"/>
        <v>3.5697583094913341</v>
      </c>
      <c r="K17" s="14">
        <f t="shared" si="8"/>
        <v>0.68302811449764622</v>
      </c>
      <c r="L17" s="14">
        <f t="shared" si="9"/>
        <v>0</v>
      </c>
      <c r="M17" s="14">
        <f t="shared" si="10"/>
        <v>54.399502306796663</v>
      </c>
      <c r="N17" s="14">
        <f t="shared" si="11"/>
        <v>51.199531582867451</v>
      </c>
      <c r="O17" s="19">
        <f t="shared" si="12"/>
        <v>0.56878763801655141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3.7298226572176511E-2</v>
      </c>
      <c r="D21" s="14">
        <f t="shared" si="1"/>
        <v>0</v>
      </c>
      <c r="E21" s="14">
        <f t="shared" si="2"/>
        <v>3.7277376867313521E-2</v>
      </c>
      <c r="F21" s="14">
        <f t="shared" si="3"/>
        <v>0.46433634348648234</v>
      </c>
      <c r="G21" s="14">
        <f t="shared" si="4"/>
        <v>0</v>
      </c>
      <c r="H21" s="14">
        <f t="shared" si="5"/>
        <v>0.43546569000545754</v>
      </c>
      <c r="I21" s="14">
        <f t="shared" si="6"/>
        <v>0.2404843551635589</v>
      </c>
      <c r="J21" s="14">
        <f t="shared" si="7"/>
        <v>0</v>
      </c>
      <c r="K21" s="14">
        <f t="shared" si="8"/>
        <v>0.23246948827961952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0.13753962543636084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0.12993280202279833</v>
      </c>
      <c r="D25" s="14">
        <f t="shared" ref="D25:O25" si="13">SUM(D15:D24)</f>
        <v>3.0614032126769351E-2</v>
      </c>
      <c r="E25" s="14">
        <f t="shared" si="13"/>
        <v>0.12987728284052086</v>
      </c>
      <c r="F25" s="14">
        <f t="shared" si="13"/>
        <v>2.4657847980690755</v>
      </c>
      <c r="G25" s="14">
        <f t="shared" si="13"/>
        <v>6.0195478078451297</v>
      </c>
      <c r="H25" s="14">
        <f t="shared" si="13"/>
        <v>2.6867441561898664</v>
      </c>
      <c r="I25" s="14">
        <f t="shared" si="13"/>
        <v>0.82398646986680046</v>
      </c>
      <c r="J25" s="14">
        <f t="shared" si="13"/>
        <v>3.5697583094913341</v>
      </c>
      <c r="K25" s="14">
        <f t="shared" si="13"/>
        <v>0.91549760277726577</v>
      </c>
      <c r="L25" s="14">
        <f t="shared" si="13"/>
        <v>0</v>
      </c>
      <c r="M25" s="14">
        <f t="shared" si="13"/>
        <v>54.399502306796663</v>
      </c>
      <c r="N25" s="14">
        <f t="shared" si="13"/>
        <v>51.199531582867451</v>
      </c>
      <c r="O25" s="14">
        <f t="shared" si="13"/>
        <v>0.7063272634529123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0.85685450386344797</v>
      </c>
      <c r="D29" s="14">
        <f>(SUMIFS(MESKENOG2,KAYNAK,A29,SEBEP,B29,SÜRE,"Uzun",BİLDİRİM,"Bildirimli",İL,$B$10,İLÇE,$B$11)/VLOOKUP($B$11,ABONE2,4,FALSE))</f>
        <v>0.81589874300465259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0.85683160959729043</v>
      </c>
      <c r="F29" s="14">
        <f>(SUMIFS(TARIMSALAG2,KAYNAK,A29,SEBEP,B29,SÜRE,"Uzun",BİLDİRİM,"Bildirimli",İL,$B$10,İLÇE,$B$11)/VLOOKUP($B$11,ABONE2,6,FALSE))</f>
        <v>10.995026827869658</v>
      </c>
      <c r="G29" s="14">
        <f>(SUMIFS(TARIMSALOG2,KAYNAK,A29,SEBEP,B29,SÜRE,"Uzun",BİLDİRİM,"Bildirimli",İL,$B$10,İLÇE,$B$11)/VLOOKUP($B$11,ABONE2,7,FALSE))</f>
        <v>25.580491576804807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11.901895102414848</v>
      </c>
      <c r="I29" s="14">
        <f>(SUMIFS(TICARETHANEAG2,KAYNAK,A29,SEBEP,B29,SÜRE,"Uzun",BİLDİRİM,"Bildirimli",İL,$B$10,İLÇE,$B$11)/VLOOKUP($B$11,ABONE2,9,FALSE))</f>
        <v>4.2591972291632629</v>
      </c>
      <c r="J29" s="14">
        <f>(SUMIFS(TICARETHANEOG2,KAYNAK,A29,SEBEP,B29,SÜRE,"Uzun",BİLDİRİM,"Bildirimli",İL,$B$10,İLÇE,$B$11)/VLOOKUP($B$11,ABONE2,10,FALSE))</f>
        <v>24.468662903761622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4.9327386621071403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272.75689038425116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256.71236742047171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3.5063607073750878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5.830487900948349E-4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5.8272286588043087E-4</v>
      </c>
      <c r="F31" s="14">
        <f>(SUMIFS(TARIMSALAG2,KAYNAK,A31,SEBEP,B31,SÜRE,"Uzun",BİLDİRİM,"Bildirimli",İL,$B$10,İLÇE,$B$11)/VLOOKUP($B$11,ABONE2,6,FALSE))</f>
        <v>4.8656142810907868E-2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4.563089040815712E-2</v>
      </c>
      <c r="I31" s="14">
        <f>(SUMIFS(TICARETHANEAG2,KAYNAK,A31,SEBEP,B31,SÜRE,"Uzun",BİLDİRİM,"Bildirimli",İL,$B$10,İLÇE,$B$11)/VLOOKUP($B$11,ABONE2,9,FALSE))</f>
        <v>4.105119471883531E-2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3.9683039768072019E-2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1.5415433927412202E-2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0.85743755265354282</v>
      </c>
      <c r="D33" s="14">
        <f t="shared" ref="D33:O33" si="14">SUM(D28:D32)</f>
        <v>0.81589874300465259</v>
      </c>
      <c r="E33" s="14">
        <f t="shared" si="14"/>
        <v>0.85741433246317089</v>
      </c>
      <c r="F33" s="14">
        <f t="shared" si="14"/>
        <v>11.043682970680566</v>
      </c>
      <c r="G33" s="14">
        <f t="shared" si="14"/>
        <v>25.580491576804807</v>
      </c>
      <c r="H33" s="14">
        <f t="shared" si="14"/>
        <v>11.947525992823005</v>
      </c>
      <c r="I33" s="14">
        <f t="shared" si="14"/>
        <v>4.3002484238820982</v>
      </c>
      <c r="J33" s="14">
        <f t="shared" si="14"/>
        <v>24.468662903761622</v>
      </c>
      <c r="K33" s="14">
        <f t="shared" si="14"/>
        <v>4.9724217018752119</v>
      </c>
      <c r="L33" s="14">
        <f t="shared" si="14"/>
        <v>0</v>
      </c>
      <c r="M33" s="14">
        <f t="shared" si="14"/>
        <v>272.75689038425116</v>
      </c>
      <c r="N33" s="14">
        <f t="shared" si="14"/>
        <v>256.71236742047171</v>
      </c>
      <c r="O33" s="14">
        <f t="shared" si="14"/>
        <v>3.5217761413024999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19667</v>
      </c>
      <c r="D37" s="18">
        <f>VLOOKUP($B$11,ABONE2,4,FALSE)</f>
        <v>11</v>
      </c>
      <c r="E37" s="18">
        <f>VLOOKUP($B$11,ABONE2,5,FALSE)</f>
        <v>19678</v>
      </c>
      <c r="F37" s="18">
        <f>VLOOKUP($B$11,ABONE2,6,FALSE)</f>
        <v>4344</v>
      </c>
      <c r="G37" s="18">
        <f>VLOOKUP($B$11,ABONE2,7,FALSE)</f>
        <v>288</v>
      </c>
      <c r="H37" s="18">
        <f>VLOOKUP($B$11,ABONE2,8,FALSE)</f>
        <v>4632</v>
      </c>
      <c r="I37" s="18">
        <f>VLOOKUP($B$11,ABONE2,9,FALSE)</f>
        <v>6062</v>
      </c>
      <c r="J37" s="18">
        <f>VLOOKUP($B$11,ABONE2,10,FALSE)</f>
        <v>209</v>
      </c>
      <c r="K37" s="18">
        <f>VLOOKUP($B$11,ABONE2,11,FALSE)</f>
        <v>6271</v>
      </c>
      <c r="L37" s="29">
        <f>VLOOKUP($B$11,ABONE2,12,FALSE)</f>
        <v>1</v>
      </c>
      <c r="M37" s="29">
        <f>VLOOKUP($B$11,ABONE2,13,FALSE)</f>
        <v>16</v>
      </c>
      <c r="N37" s="29">
        <f>VLOOKUP($B$11,ABONE2,14,FALSE)</f>
        <v>17</v>
      </c>
      <c r="O37" s="29">
        <f>VLOOKUP($B$11,ABONE2,15,FALSE)</f>
        <v>30598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3837.6277208333331</v>
      </c>
      <c r="D38" s="18">
        <f>VLOOKUP($B$11,TUKETIM,4,FALSE)</f>
        <v>4.7075666666666667</v>
      </c>
      <c r="E38" s="18">
        <f>VLOOKUP($B$11,TUKETIM,5,FALSE)</f>
        <v>3842.3352874999996</v>
      </c>
      <c r="F38" s="18">
        <f>VLOOKUP($B$11,TUKETIM,6,FALSE)</f>
        <v>4172.9182791666663</v>
      </c>
      <c r="G38" s="18">
        <f>VLOOKUP($B$11,TUKETIM,7,FALSE)</f>
        <v>795.78460416666667</v>
      </c>
      <c r="H38" s="18">
        <f>VLOOKUP($B$11,TUKETIM,8,FALSE)</f>
        <v>4968.7028833333334</v>
      </c>
      <c r="I38" s="18">
        <f>VLOOKUP($B$11,TUKETIM,9,FALSE)</f>
        <v>3605.7781208333331</v>
      </c>
      <c r="J38" s="18">
        <f>VLOOKUP($B$11,TUKETIM,10,FALSE)</f>
        <v>1249.6032416666669</v>
      </c>
      <c r="K38" s="18">
        <f>VLOOKUP($B$11,TUKETIM,11,FALSE)</f>
        <v>4855.3813625000003</v>
      </c>
      <c r="L38" s="29">
        <f>VLOOKUP($B$11,TUKETIM,12,FALSE)</f>
        <v>0</v>
      </c>
      <c r="M38" s="29">
        <f>VLOOKUP($B$11,TUKETIM,13,FALSE)</f>
        <v>1446.0088458333332</v>
      </c>
      <c r="N38" s="29">
        <f>VLOOKUP($B$11,TUKETIM,14,FALSE)</f>
        <v>1446.0088458333332</v>
      </c>
      <c r="O38" s="29">
        <f>VLOOKUP($B$11,TUKETIM,15,FALSE)</f>
        <v>15112.428379166666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77573.588999999993</v>
      </c>
      <c r="D39" s="18">
        <f>VLOOKUP($B$11,ANLASMA,4,FALSE)</f>
        <v>159.79999999999998</v>
      </c>
      <c r="E39" s="18">
        <f>VLOOKUP($B$11,ANLASMA,5,FALSE)</f>
        <v>77733.388999999996</v>
      </c>
      <c r="F39" s="18">
        <f>VLOOKUP($B$11,ANLASMA,6,FALSE)</f>
        <v>23405.050999999999</v>
      </c>
      <c r="G39" s="18">
        <f>VLOOKUP($B$11,ANLASMA,7,FALSE)</f>
        <v>8488.75</v>
      </c>
      <c r="H39" s="18">
        <f>VLOOKUP($B$11,ANLASMA,8,FALSE)</f>
        <v>31893.800999999999</v>
      </c>
      <c r="I39" s="18">
        <f>VLOOKUP($B$11,ANLASMA,9,FALSE)</f>
        <v>32449.119600000002</v>
      </c>
      <c r="J39" s="18">
        <f>VLOOKUP($B$11,ANLASMA,10,FALSE)</f>
        <v>15724.91</v>
      </c>
      <c r="K39" s="18">
        <f>VLOOKUP($B$11,ANLASMA,11,FALSE)</f>
        <v>48174.029600000002</v>
      </c>
      <c r="L39" s="29">
        <f>VLOOKUP($B$11,ANLASMA,12,FALSE)</f>
        <v>5</v>
      </c>
      <c r="M39" s="29">
        <f>VLOOKUP($B$11,ANLASMA,13,FALSE)</f>
        <v>5652</v>
      </c>
      <c r="N39" s="29">
        <f>VLOOKUP($B$11,ANLASMA,14,FALSE)</f>
        <v>5657</v>
      </c>
      <c r="O39" s="29">
        <f>VLOOKUP($B$11,ANLASMA,15,FALSE)</f>
        <v>163458.21960000001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0.56719888727614254</v>
      </c>
      <c r="D17" s="14">
        <f t="shared" si="1"/>
        <v>20.65261728346697</v>
      </c>
      <c r="E17" s="14">
        <f t="shared" si="2"/>
        <v>0.63822438329921305</v>
      </c>
      <c r="F17" s="14">
        <f t="shared" si="3"/>
        <v>0.64802427225229409</v>
      </c>
      <c r="G17" s="14">
        <f t="shared" si="4"/>
        <v>5.3089570701875024</v>
      </c>
      <c r="H17" s="14">
        <f t="shared" si="5"/>
        <v>0.84438286019191489</v>
      </c>
      <c r="I17" s="14">
        <f t="shared" si="6"/>
        <v>1.4476136321216502</v>
      </c>
      <c r="J17" s="14">
        <f t="shared" si="7"/>
        <v>19.272641685570786</v>
      </c>
      <c r="K17" s="14">
        <f t="shared" si="8"/>
        <v>2.279723352209361</v>
      </c>
      <c r="L17" s="14">
        <f t="shared" si="9"/>
        <v>52.041867102568425</v>
      </c>
      <c r="M17" s="14">
        <f t="shared" si="10"/>
        <v>6.2563978474175848</v>
      </c>
      <c r="N17" s="14">
        <f t="shared" si="11"/>
        <v>42.884773251538256</v>
      </c>
      <c r="O17" s="19">
        <f t="shared" si="12"/>
        <v>0.97553076081713697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3.523485283476633E-2</v>
      </c>
      <c r="D21" s="14">
        <f t="shared" si="1"/>
        <v>0</v>
      </c>
      <c r="E21" s="14">
        <f t="shared" si="2"/>
        <v>3.5110256331446099E-2</v>
      </c>
      <c r="F21" s="14">
        <f t="shared" si="3"/>
        <v>0.11417155449042952</v>
      </c>
      <c r="G21" s="14">
        <f t="shared" si="4"/>
        <v>0</v>
      </c>
      <c r="H21" s="14">
        <f t="shared" si="5"/>
        <v>0.1093616663855112</v>
      </c>
      <c r="I21" s="14">
        <f t="shared" si="6"/>
        <v>0.11535118211915676</v>
      </c>
      <c r="J21" s="14">
        <f t="shared" si="7"/>
        <v>0</v>
      </c>
      <c r="K21" s="14">
        <f t="shared" si="8"/>
        <v>0.10996634684276094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4.8713972607638087E-2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0.60243374011090889</v>
      </c>
      <c r="D25" s="14">
        <f t="shared" ref="D25:O25" si="13">SUM(D15:D24)</f>
        <v>20.65261728346697</v>
      </c>
      <c r="E25" s="14">
        <f t="shared" si="13"/>
        <v>0.6733346396306592</v>
      </c>
      <c r="F25" s="14">
        <f t="shared" si="13"/>
        <v>0.76219582674272357</v>
      </c>
      <c r="G25" s="14">
        <f t="shared" si="13"/>
        <v>5.3089570701875024</v>
      </c>
      <c r="H25" s="14">
        <f t="shared" si="13"/>
        <v>0.95374452657742603</v>
      </c>
      <c r="I25" s="14">
        <f t="shared" si="13"/>
        <v>1.562964814240807</v>
      </c>
      <c r="J25" s="14">
        <f t="shared" si="13"/>
        <v>19.272641685570786</v>
      </c>
      <c r="K25" s="14">
        <f t="shared" si="13"/>
        <v>2.3896896990521217</v>
      </c>
      <c r="L25" s="14">
        <f t="shared" si="13"/>
        <v>52.041867102568425</v>
      </c>
      <c r="M25" s="14">
        <f t="shared" si="13"/>
        <v>6.2563978474175848</v>
      </c>
      <c r="N25" s="14">
        <f t="shared" si="13"/>
        <v>42.884773251538256</v>
      </c>
      <c r="O25" s="14">
        <f t="shared" si="13"/>
        <v>1.0242447334247751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1.1680954972208817</v>
      </c>
      <c r="D29" s="14">
        <f>(SUMIFS(MESKENOG2,KAYNAK,A29,SEBEP,B29,SÜRE,"Uzun",BİLDİRİM,"Bildirimli",İL,$B$10,İLÇE,$B$11)/VLOOKUP($B$11,ABONE2,4,FALSE))</f>
        <v>33.927580164287654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1.2839386727048367</v>
      </c>
      <c r="F29" s="14">
        <f>(SUMIFS(TARIMSALAG2,KAYNAK,A29,SEBEP,B29,SÜRE,"Uzun",BİLDİRİM,"Bildirimli",İL,$B$10,İLÇE,$B$11)/VLOOKUP($B$11,ABONE2,6,FALSE))</f>
        <v>2.1148748262272039</v>
      </c>
      <c r="G29" s="14">
        <f>(SUMIFS(TARIMSALOG2,KAYNAK,A29,SEBEP,B29,SÜRE,"Uzun",BİLDİRİM,"Bildirimli",İL,$B$10,İLÇE,$B$11)/VLOOKUP($B$11,ABONE2,7,FALSE))</f>
        <v>30.318283557976383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3.303045038872956</v>
      </c>
      <c r="I29" s="14">
        <f>(SUMIFS(TICARETHANEAG2,KAYNAK,A29,SEBEP,B29,SÜRE,"Uzun",BİLDİRİM,"Bildirimli",İL,$B$10,İLÇE,$B$11)/VLOOKUP($B$11,ABONE2,9,FALSE))</f>
        <v>3.7135596963417035</v>
      </c>
      <c r="J29" s="14">
        <f>(SUMIFS(TICARETHANEOG2,KAYNAK,A29,SEBEP,B29,SÜRE,"Uzun",BİLDİRİM,"Bildirimli",İL,$B$10,İLÇE,$B$11)/VLOOKUP($B$11,ABONE2,10,FALSE))</f>
        <v>23.051049387718155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4.6162742999900637</v>
      </c>
      <c r="L29" s="14">
        <f>(SUMIFS(SANAYIAG2,KAYNAK,A29,SEBEP,B29,SÜRE,"Uzun",BİLDİRİM,"Bildirimli",İL,$B$10,İLÇE,$B$11)/VLOOKUP($B$11,ABONE2,12,FALSE))</f>
        <v>353.95536930531188</v>
      </c>
      <c r="M29" s="14">
        <f>(SUMIFS(SANAYIOG2,KAYNAK,A29,SEBEP,B29,SÜRE,"Uzun",BİLDİRİM,"Bildirimli",İL,$B$10,İLÇE,$B$11)/VLOOKUP($B$11,ABONE2,13,FALSE))</f>
        <v>13.226189183165717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285.80953328088265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2.3702484435530655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7.926470962831101E-3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7.8984415974107467E-3</v>
      </c>
      <c r="F31" s="14">
        <f>(SUMIFS(TARIMSALAG2,KAYNAK,A31,SEBEP,B31,SÜRE,"Uzun",BİLDİRİM,"Bildirimli",İL,$B$10,İLÇE,$B$11)/VLOOKUP($B$11,ABONE2,6,FALSE))</f>
        <v>9.7575449108588345E-4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9.3464731740377312E-4</v>
      </c>
      <c r="I31" s="14">
        <f>(SUMIFS(TICARETHANEAG2,KAYNAK,A31,SEBEP,B31,SÜRE,"Uzun",BİLDİRİM,"Bildirimli",İL,$B$10,İLÇE,$B$11)/VLOOKUP($B$11,ABONE2,9,FALSE))</f>
        <v>5.5871820540438774E-3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5.3263606695765509E-3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7.2950621156331469E-3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1.1760219681837127</v>
      </c>
      <c r="D33" s="14">
        <f t="shared" ref="D33:O33" si="14">SUM(D28:D32)</f>
        <v>33.927580164287654</v>
      </c>
      <c r="E33" s="14">
        <f t="shared" si="14"/>
        <v>1.2918371143022476</v>
      </c>
      <c r="F33" s="14">
        <f t="shared" si="14"/>
        <v>2.1158505807182899</v>
      </c>
      <c r="G33" s="14">
        <f t="shared" si="14"/>
        <v>30.318283557976383</v>
      </c>
      <c r="H33" s="14">
        <f t="shared" si="14"/>
        <v>3.3039796861903596</v>
      </c>
      <c r="I33" s="14">
        <f t="shared" si="14"/>
        <v>3.7191468783957475</v>
      </c>
      <c r="J33" s="14">
        <f t="shared" si="14"/>
        <v>23.051049387718155</v>
      </c>
      <c r="K33" s="14">
        <f t="shared" si="14"/>
        <v>4.6216006606596398</v>
      </c>
      <c r="L33" s="14">
        <f t="shared" si="14"/>
        <v>353.95536930531188</v>
      </c>
      <c r="M33" s="14">
        <f t="shared" si="14"/>
        <v>13.226189183165717</v>
      </c>
      <c r="N33" s="14">
        <f t="shared" si="14"/>
        <v>285.80953328088265</v>
      </c>
      <c r="O33" s="14">
        <f t="shared" si="14"/>
        <v>2.3775435056686987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13526</v>
      </c>
      <c r="D37" s="18">
        <f>VLOOKUP($B$11,ABONE2,4,FALSE)</f>
        <v>48</v>
      </c>
      <c r="E37" s="18">
        <f>VLOOKUP($B$11,ABONE2,5,FALSE)</f>
        <v>13574</v>
      </c>
      <c r="F37" s="18">
        <f>VLOOKUP($B$11,ABONE2,6,FALSE)</f>
        <v>432</v>
      </c>
      <c r="G37" s="18">
        <f>VLOOKUP($B$11,ABONE2,7,FALSE)</f>
        <v>19</v>
      </c>
      <c r="H37" s="18">
        <f>VLOOKUP($B$11,ABONE2,8,FALSE)</f>
        <v>451</v>
      </c>
      <c r="I37" s="18">
        <f>VLOOKUP($B$11,ABONE2,9,FALSE)</f>
        <v>2471</v>
      </c>
      <c r="J37" s="18">
        <f>VLOOKUP($B$11,ABONE2,10,FALSE)</f>
        <v>121</v>
      </c>
      <c r="K37" s="18">
        <f>VLOOKUP($B$11,ABONE2,11,FALSE)</f>
        <v>2592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16647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3111.5862083333332</v>
      </c>
      <c r="D38" s="18">
        <f>VLOOKUP($B$11,TUKETIM,4,FALSE)</f>
        <v>296.89662916666668</v>
      </c>
      <c r="E38" s="18">
        <f>VLOOKUP($B$11,TUKETIM,5,FALSE)</f>
        <v>3408.4828374999997</v>
      </c>
      <c r="F38" s="18">
        <f>VLOOKUP($B$11,TUKETIM,6,FALSE)</f>
        <v>105.28056666666666</v>
      </c>
      <c r="G38" s="18">
        <f>VLOOKUP($B$11,TUKETIM,7,FALSE)</f>
        <v>42.813970833333336</v>
      </c>
      <c r="H38" s="18">
        <f>VLOOKUP($B$11,TUKETIM,8,FALSE)</f>
        <v>148.0945375</v>
      </c>
      <c r="I38" s="18">
        <f>VLOOKUP($B$11,TUKETIM,9,FALSE)</f>
        <v>1292.4270833333333</v>
      </c>
      <c r="J38" s="18">
        <f>VLOOKUP($B$11,TUKETIM,10,FALSE)</f>
        <v>1091.2762874999999</v>
      </c>
      <c r="K38" s="18">
        <f>VLOOKUP($B$11,TUKETIM,11,FALSE)</f>
        <v>2383.7033708333329</v>
      </c>
      <c r="L38" s="29">
        <f>VLOOKUP($B$11,TUKETIM,12,FALSE)</f>
        <v>48.510912500000003</v>
      </c>
      <c r="M38" s="29">
        <f>VLOOKUP($B$11,TUKETIM,13,FALSE)</f>
        <v>129.8320875</v>
      </c>
      <c r="N38" s="29">
        <f>VLOOKUP($B$11,TUKETIM,14,FALSE)</f>
        <v>178.34300000000002</v>
      </c>
      <c r="O38" s="29">
        <f>VLOOKUP($B$11,TUKETIM,15,FALSE)</f>
        <v>6118.6237458333326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69979.599800000011</v>
      </c>
      <c r="D39" s="18">
        <f>VLOOKUP($B$11,ANLASMA,4,FALSE)</f>
        <v>5649.13</v>
      </c>
      <c r="E39" s="18">
        <f>VLOOKUP($B$11,ANLASMA,5,FALSE)</f>
        <v>75628.729800000016</v>
      </c>
      <c r="F39" s="18">
        <f>VLOOKUP($B$11,ANLASMA,6,FALSE)</f>
        <v>2402.8830000000003</v>
      </c>
      <c r="G39" s="18">
        <f>VLOOKUP($B$11,ANLASMA,7,FALSE)</f>
        <v>1073.0999999999999</v>
      </c>
      <c r="H39" s="18">
        <f>VLOOKUP($B$11,ANLASMA,8,FALSE)</f>
        <v>3475.9830000000002</v>
      </c>
      <c r="I39" s="18">
        <f>VLOOKUP($B$11,ANLASMA,9,FALSE)</f>
        <v>14320.321</v>
      </c>
      <c r="J39" s="18">
        <f>VLOOKUP($B$11,ANLASMA,10,FALSE)</f>
        <v>61214.5</v>
      </c>
      <c r="K39" s="18">
        <f>VLOOKUP($B$11,ANLASMA,11,FALSE)</f>
        <v>75534.820999999996</v>
      </c>
      <c r="L39" s="29">
        <f>VLOOKUP($B$11,ANLASMA,12,FALSE)</f>
        <v>168.09999999999997</v>
      </c>
      <c r="M39" s="29">
        <f>VLOOKUP($B$11,ANLASMA,13,FALSE)</f>
        <v>25102.32</v>
      </c>
      <c r="N39" s="29">
        <f>VLOOKUP($B$11,ANLASMA,14,FALSE)</f>
        <v>25270.42</v>
      </c>
      <c r="O39" s="29">
        <f>VLOOKUP($B$11,ANLASMA,15,FALSE)</f>
        <v>179909.95380000002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0.39357533040181175</v>
      </c>
      <c r="D17" s="14">
        <f t="shared" si="1"/>
        <v>3.1626473801010473</v>
      </c>
      <c r="E17" s="14">
        <f t="shared" si="2"/>
        <v>0.3990000968817789</v>
      </c>
      <c r="F17" s="14">
        <f t="shared" si="3"/>
        <v>4.7659091061193317</v>
      </c>
      <c r="G17" s="14">
        <f t="shared" si="4"/>
        <v>31.122364107889585</v>
      </c>
      <c r="H17" s="14">
        <f t="shared" si="5"/>
        <v>8.2015849954447884</v>
      </c>
      <c r="I17" s="14">
        <f t="shared" si="6"/>
        <v>0.84494594665753608</v>
      </c>
      <c r="J17" s="14">
        <f t="shared" si="7"/>
        <v>14.226449888463472</v>
      </c>
      <c r="K17" s="14">
        <f t="shared" si="8"/>
        <v>1.4017781982237845</v>
      </c>
      <c r="L17" s="14">
        <f t="shared" si="9"/>
        <v>8.7558459654419352</v>
      </c>
      <c r="M17" s="14">
        <f t="shared" si="10"/>
        <v>60.231037906936159</v>
      </c>
      <c r="N17" s="14">
        <f t="shared" si="11"/>
        <v>23.69445061979166</v>
      </c>
      <c r="O17" s="19">
        <f t="shared" si="12"/>
        <v>1.0760374205354533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1.5903281124316816E-2</v>
      </c>
      <c r="D18" s="14">
        <f t="shared" si="1"/>
        <v>1.3923725681298026E-2</v>
      </c>
      <c r="E18" s="14">
        <f t="shared" si="2"/>
        <v>1.5899403064873148E-2</v>
      </c>
      <c r="F18" s="14">
        <f t="shared" si="3"/>
        <v>0.27519394131418418</v>
      </c>
      <c r="G18" s="14">
        <f t="shared" si="4"/>
        <v>1.4784610778838061</v>
      </c>
      <c r="H18" s="14">
        <f t="shared" si="5"/>
        <v>0.43204492484942314</v>
      </c>
      <c r="I18" s="14">
        <f t="shared" si="6"/>
        <v>5.7549327049522044E-2</v>
      </c>
      <c r="J18" s="14">
        <f t="shared" si="7"/>
        <v>0.48007613726683757</v>
      </c>
      <c r="K18" s="14">
        <f t="shared" si="8"/>
        <v>7.5131547710487634E-2</v>
      </c>
      <c r="L18" s="14">
        <f t="shared" si="9"/>
        <v>1.8374774806836552E-2</v>
      </c>
      <c r="M18" s="14">
        <f t="shared" si="10"/>
        <v>0</v>
      </c>
      <c r="N18" s="14">
        <f t="shared" si="11"/>
        <v>1.304223526499238E-2</v>
      </c>
      <c r="O18" s="19">
        <f t="shared" si="12"/>
        <v>4.8437468157760205E-2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4.0190791011894385E-2</v>
      </c>
      <c r="D21" s="14">
        <f t="shared" si="1"/>
        <v>0</v>
      </c>
      <c r="E21" s="14">
        <f t="shared" si="2"/>
        <v>4.0112055012262893E-2</v>
      </c>
      <c r="F21" s="14">
        <f t="shared" si="3"/>
        <v>0.28948258539622107</v>
      </c>
      <c r="G21" s="14">
        <f t="shared" si="4"/>
        <v>0</v>
      </c>
      <c r="H21" s="14">
        <f t="shared" si="5"/>
        <v>0.25174730047423166</v>
      </c>
      <c r="I21" s="14">
        <f t="shared" si="6"/>
        <v>0.12023543997714152</v>
      </c>
      <c r="J21" s="14">
        <f t="shared" si="7"/>
        <v>0</v>
      </c>
      <c r="K21" s="14">
        <f t="shared" si="8"/>
        <v>0.11523219287937961</v>
      </c>
      <c r="L21" s="14">
        <f t="shared" si="9"/>
        <v>3.5362768237079232</v>
      </c>
      <c r="M21" s="14">
        <f t="shared" si="10"/>
        <v>0</v>
      </c>
      <c r="N21" s="14">
        <f t="shared" si="11"/>
        <v>2.5100146685759035</v>
      </c>
      <c r="O21" s="19">
        <f t="shared" si="12"/>
        <v>7.3032025606040066E-2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1.4189128194237208E-3</v>
      </c>
      <c r="D22" s="14">
        <f t="shared" si="1"/>
        <v>0</v>
      </c>
      <c r="E22" s="14">
        <f t="shared" si="2"/>
        <v>1.4161330901271713E-3</v>
      </c>
      <c r="F22" s="14">
        <f t="shared" si="3"/>
        <v>8.4823017353089555E-3</v>
      </c>
      <c r="G22" s="14">
        <f t="shared" si="4"/>
        <v>0</v>
      </c>
      <c r="H22" s="14">
        <f t="shared" si="5"/>
        <v>7.3765976656217725E-3</v>
      </c>
      <c r="I22" s="14">
        <f t="shared" si="6"/>
        <v>3.6849405111797928E-3</v>
      </c>
      <c r="J22" s="14">
        <f t="shared" si="7"/>
        <v>0</v>
      </c>
      <c r="K22" s="14">
        <f t="shared" si="8"/>
        <v>3.5316024610883164E-3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2.0857596371963729E-3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0.4510883153574467</v>
      </c>
      <c r="D25" s="14">
        <f t="shared" ref="D25:O25" si="13">SUM(D15:D24)</f>
        <v>3.1765711057823451</v>
      </c>
      <c r="E25" s="14">
        <f t="shared" si="13"/>
        <v>0.4564276880490421</v>
      </c>
      <c r="F25" s="14">
        <f t="shared" si="13"/>
        <v>5.3390679345650458</v>
      </c>
      <c r="G25" s="14">
        <f t="shared" si="13"/>
        <v>32.600825185773388</v>
      </c>
      <c r="H25" s="14">
        <f t="shared" si="13"/>
        <v>8.8927538184340662</v>
      </c>
      <c r="I25" s="14">
        <f t="shared" si="13"/>
        <v>1.0264156541953795</v>
      </c>
      <c r="J25" s="14">
        <f t="shared" si="13"/>
        <v>14.706526025730311</v>
      </c>
      <c r="K25" s="14">
        <f t="shared" si="13"/>
        <v>1.59567354127474</v>
      </c>
      <c r="L25" s="14">
        <f t="shared" si="13"/>
        <v>12.310497563956694</v>
      </c>
      <c r="M25" s="14">
        <f t="shared" si="13"/>
        <v>60.231037906936159</v>
      </c>
      <c r="N25" s="14">
        <f t="shared" si="13"/>
        <v>26.217507523632555</v>
      </c>
      <c r="O25" s="14">
        <f t="shared" si="13"/>
        <v>1.19959267393645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0.97513220483597218</v>
      </c>
      <c r="D29" s="14">
        <f>(SUMIFS(MESKENOG2,KAYNAK,A29,SEBEP,B29,SÜRE,"Uzun",BİLDİRİM,"Bildirimli",İL,$B$10,İLÇE,$B$11)/VLOOKUP($B$11,ABONE2,4,FALSE))</f>
        <v>28.461871124130333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1.0289802583559924</v>
      </c>
      <c r="F29" s="14">
        <f>(SUMIFS(TARIMSALAG2,KAYNAK,A29,SEBEP,B29,SÜRE,"Uzun",BİLDİRİM,"Bildirimli",İL,$B$10,İLÇE,$B$11)/VLOOKUP($B$11,ABONE2,6,FALSE))</f>
        <v>1.8922183984108008</v>
      </c>
      <c r="G29" s="14">
        <f>(SUMIFS(TARIMSALOG2,KAYNAK,A29,SEBEP,B29,SÜRE,"Uzun",BİLDİRİM,"Bildirimli",İL,$B$10,İLÇE,$B$11)/VLOOKUP($B$11,ABONE2,7,FALSE))</f>
        <v>8.0193234540482532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2.6909125744524505</v>
      </c>
      <c r="I29" s="14">
        <f>(SUMIFS(TICARETHANEAG2,KAYNAK,A29,SEBEP,B29,SÜRE,"Uzun",BİLDİRİM,"Bildirimli",İL,$B$10,İLÇE,$B$11)/VLOOKUP($B$11,ABONE2,9,FALSE))</f>
        <v>2.0294486855224476</v>
      </c>
      <c r="J29" s="14">
        <f>(SUMIFS(TICARETHANEOG2,KAYNAK,A29,SEBEP,B29,SÜRE,"Uzun",BİLDİRİM,"Bildirimli",İL,$B$10,İLÇE,$B$11)/VLOOKUP($B$11,ABONE2,10,FALSE))</f>
        <v>42.989940377472387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3.7339000620850555</v>
      </c>
      <c r="L29" s="14">
        <f>(SUMIFS(SANAYIAG2,KAYNAK,A29,SEBEP,B29,SÜRE,"Uzun",BİLDİRİM,"Bildirimli",İL,$B$10,İLÇE,$B$11)/VLOOKUP($B$11,ABONE2,12,FALSE))</f>
        <v>1.9757951559068054</v>
      </c>
      <c r="M29" s="14">
        <f>(SUMIFS(SANAYIOG2,KAYNAK,A29,SEBEP,B29,SÜRE,"Uzun",BİLDİRİM,"Bildirimli",İL,$B$10,İLÇE,$B$11)/VLOOKUP($B$11,ABONE2,13,FALSE))</f>
        <v>58.585059550032383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18.404357899656539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1.6283128979067638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1.411397624011787E-2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1.4086326174019099E-2</v>
      </c>
      <c r="F31" s="14">
        <f>(SUMIFS(TARIMSALAG2,KAYNAK,A31,SEBEP,B31,SÜRE,"Uzun",BİLDİRİM,"Bildirimli",İL,$B$10,İLÇE,$B$11)/VLOOKUP($B$11,ABONE2,6,FALSE))</f>
        <v>0.2671867000955887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0.23235777855036607</v>
      </c>
      <c r="I31" s="14">
        <f>(SUMIFS(TICARETHANEAG2,KAYNAK,A31,SEBEP,B31,SÜRE,"Uzun",BİLDİRİM,"Bildirimli",İL,$B$10,İLÇE,$B$11)/VLOOKUP($B$11,ABONE2,9,FALSE))</f>
        <v>1.1904394189642497E-2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1.14090275515592E-2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2.555243822059694E-2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0.98924618107609008</v>
      </c>
      <c r="D33" s="14">
        <f t="shared" ref="D33:O33" si="14">SUM(D28:D32)</f>
        <v>28.461871124130333</v>
      </c>
      <c r="E33" s="14">
        <f t="shared" si="14"/>
        <v>1.0430665845300116</v>
      </c>
      <c r="F33" s="14">
        <f t="shared" si="14"/>
        <v>2.1594050985063893</v>
      </c>
      <c r="G33" s="14">
        <f t="shared" si="14"/>
        <v>8.0193234540482532</v>
      </c>
      <c r="H33" s="14">
        <f t="shared" si="14"/>
        <v>2.9232703530028163</v>
      </c>
      <c r="I33" s="14">
        <f t="shared" si="14"/>
        <v>2.0413530797120902</v>
      </c>
      <c r="J33" s="14">
        <f t="shared" si="14"/>
        <v>42.989940377472387</v>
      </c>
      <c r="K33" s="14">
        <f t="shared" si="14"/>
        <v>3.7453090896366148</v>
      </c>
      <c r="L33" s="14">
        <f t="shared" si="14"/>
        <v>1.9757951559068054</v>
      </c>
      <c r="M33" s="14">
        <f t="shared" si="14"/>
        <v>58.585059550032383</v>
      </c>
      <c r="N33" s="14">
        <f t="shared" si="14"/>
        <v>18.404357899656539</v>
      </c>
      <c r="O33" s="14">
        <f t="shared" si="14"/>
        <v>1.6538653361273608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61134</v>
      </c>
      <c r="D37" s="18">
        <f>VLOOKUP($B$11,ABONE2,4,FALSE)</f>
        <v>120</v>
      </c>
      <c r="E37" s="18">
        <f>VLOOKUP($B$11,ABONE2,5,FALSE)</f>
        <v>61254</v>
      </c>
      <c r="F37" s="18">
        <f>VLOOKUP($B$11,ABONE2,6,FALSE)</f>
        <v>3756</v>
      </c>
      <c r="G37" s="18">
        <f>VLOOKUP($B$11,ABONE2,7,FALSE)</f>
        <v>563</v>
      </c>
      <c r="H37" s="18">
        <f>VLOOKUP($B$11,ABONE2,8,FALSE)</f>
        <v>4319</v>
      </c>
      <c r="I37" s="18">
        <f>VLOOKUP($B$11,ABONE2,9,FALSE)</f>
        <v>12437</v>
      </c>
      <c r="J37" s="18">
        <f>VLOOKUP($B$11,ABONE2,10,FALSE)</f>
        <v>540</v>
      </c>
      <c r="K37" s="18">
        <f>VLOOKUP($B$11,ABONE2,11,FALSE)</f>
        <v>12977</v>
      </c>
      <c r="L37" s="29">
        <f>VLOOKUP($B$11,ABONE2,12,FALSE)</f>
        <v>203</v>
      </c>
      <c r="M37" s="29">
        <f>VLOOKUP($B$11,ABONE2,13,FALSE)</f>
        <v>83</v>
      </c>
      <c r="N37" s="29">
        <f>VLOOKUP($B$11,ABONE2,14,FALSE)</f>
        <v>286</v>
      </c>
      <c r="O37" s="29">
        <f>VLOOKUP($B$11,ABONE2,15,FALSE)</f>
        <v>78836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14838.888970833334</v>
      </c>
      <c r="D38" s="18">
        <f>VLOOKUP($B$11,TUKETIM,4,FALSE)</f>
        <v>304.04025416666667</v>
      </c>
      <c r="E38" s="18">
        <f>VLOOKUP($B$11,TUKETIM,5,FALSE)</f>
        <v>15142.929225</v>
      </c>
      <c r="F38" s="18">
        <f>VLOOKUP($B$11,TUKETIM,6,FALSE)</f>
        <v>2599.8515041666665</v>
      </c>
      <c r="G38" s="18">
        <f>VLOOKUP($B$11,TUKETIM,7,FALSE)</f>
        <v>1578.9499958333333</v>
      </c>
      <c r="H38" s="18">
        <f>VLOOKUP($B$11,TUKETIM,8,FALSE)</f>
        <v>4178.8014999999996</v>
      </c>
      <c r="I38" s="18">
        <f>VLOOKUP($B$11,TUKETIM,9,FALSE)</f>
        <v>7575.4071875000009</v>
      </c>
      <c r="J38" s="18">
        <f>VLOOKUP($B$11,TUKETIM,10,FALSE)</f>
        <v>5092.7665416666678</v>
      </c>
      <c r="K38" s="18">
        <f>VLOOKUP($B$11,TUKETIM,11,FALSE)</f>
        <v>12668.173729166669</v>
      </c>
      <c r="L38" s="29">
        <f>VLOOKUP($B$11,TUKETIM,12,FALSE)</f>
        <v>2216.1088833333333</v>
      </c>
      <c r="M38" s="29">
        <f>VLOOKUP($B$11,TUKETIM,13,FALSE)</f>
        <v>7475.7858666666652</v>
      </c>
      <c r="N38" s="29">
        <f>VLOOKUP($B$11,TUKETIM,14,FALSE)</f>
        <v>9691.8947499999995</v>
      </c>
      <c r="O38" s="29">
        <f>VLOOKUP($B$11,TUKETIM,15,FALSE)</f>
        <v>41681.799204166666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337681.36780000001</v>
      </c>
      <c r="D39" s="18">
        <f>VLOOKUP($B$11,ANLASMA,4,FALSE)</f>
        <v>6925.58</v>
      </c>
      <c r="E39" s="18">
        <f>VLOOKUP($B$11,ANLASMA,5,FALSE)</f>
        <v>344606.94780000002</v>
      </c>
      <c r="F39" s="18">
        <f>VLOOKUP($B$11,ANLASMA,6,FALSE)</f>
        <v>21154.111000000001</v>
      </c>
      <c r="G39" s="18">
        <f>VLOOKUP($B$11,ANLASMA,7,FALSE)</f>
        <v>18162.87</v>
      </c>
      <c r="H39" s="18">
        <f>VLOOKUP($B$11,ANLASMA,8,FALSE)</f>
        <v>39316.981</v>
      </c>
      <c r="I39" s="18">
        <f>VLOOKUP($B$11,ANLASMA,9,FALSE)</f>
        <v>95225.209399999992</v>
      </c>
      <c r="J39" s="18">
        <f>VLOOKUP($B$11,ANLASMA,10,FALSE)</f>
        <v>87286.04</v>
      </c>
      <c r="K39" s="18">
        <f>VLOOKUP($B$11,ANLASMA,11,FALSE)</f>
        <v>182511.24939999997</v>
      </c>
      <c r="L39" s="29">
        <f>VLOOKUP($B$11,ANLASMA,12,FALSE)</f>
        <v>8025.1840000000002</v>
      </c>
      <c r="M39" s="29">
        <f>VLOOKUP($B$11,ANLASMA,13,FALSE)</f>
        <v>39918.53</v>
      </c>
      <c r="N39" s="29">
        <f>VLOOKUP($B$11,ANLASMA,14,FALSE)</f>
        <v>47943.714</v>
      </c>
      <c r="O39" s="29">
        <f>VLOOKUP($B$11,ANLASMA,15,FALSE)</f>
        <v>614378.8922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0.72129147990956888</v>
      </c>
      <c r="D17" s="14">
        <f t="shared" si="1"/>
        <v>2.6025310153945567</v>
      </c>
      <c r="E17" s="14">
        <f t="shared" si="2"/>
        <v>0.72973001301233997</v>
      </c>
      <c r="F17" s="14">
        <f t="shared" si="3"/>
        <v>2.9251629907922596</v>
      </c>
      <c r="G17" s="14">
        <f t="shared" si="4"/>
        <v>12.259338440677011</v>
      </c>
      <c r="H17" s="14">
        <f t="shared" si="5"/>
        <v>5.2688970011345013</v>
      </c>
      <c r="I17" s="14">
        <f t="shared" si="6"/>
        <v>2.5786415817335646</v>
      </c>
      <c r="J17" s="14">
        <f t="shared" si="7"/>
        <v>55.015002807684944</v>
      </c>
      <c r="K17" s="14">
        <f t="shared" si="8"/>
        <v>5.6042798961505289</v>
      </c>
      <c r="L17" s="14">
        <f t="shared" si="9"/>
        <v>2.9875181726633491</v>
      </c>
      <c r="M17" s="14">
        <f t="shared" si="10"/>
        <v>184.12594973188789</v>
      </c>
      <c r="N17" s="14">
        <f t="shared" si="11"/>
        <v>165.05874640986426</v>
      </c>
      <c r="O17" s="19">
        <f t="shared" si="12"/>
        <v>1.5542571569233865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3.6142967512768485E-2</v>
      </c>
      <c r="D21" s="14">
        <f t="shared" si="1"/>
        <v>0</v>
      </c>
      <c r="E21" s="14">
        <f t="shared" si="2"/>
        <v>3.5980843752324417E-2</v>
      </c>
      <c r="F21" s="14">
        <f t="shared" si="3"/>
        <v>0.11423832553640026</v>
      </c>
      <c r="G21" s="14">
        <f t="shared" si="4"/>
        <v>0</v>
      </c>
      <c r="H21" s="14">
        <f t="shared" si="5"/>
        <v>8.5554029823111985E-2</v>
      </c>
      <c r="I21" s="14">
        <f t="shared" si="6"/>
        <v>0.13530982467572017</v>
      </c>
      <c r="J21" s="14">
        <f t="shared" si="7"/>
        <v>0</v>
      </c>
      <c r="K21" s="14">
        <f t="shared" si="8"/>
        <v>0.12750229226339702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4.9099943961919808E-2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3.0232919441866513E-5</v>
      </c>
      <c r="D22" s="14">
        <f t="shared" si="1"/>
        <v>0</v>
      </c>
      <c r="E22" s="14">
        <f t="shared" si="2"/>
        <v>3.0097305934553193E-5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2.5560859541232717E-5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0.75746468034177916</v>
      </c>
      <c r="D25" s="14">
        <f t="shared" ref="D25:O25" si="13">SUM(D15:D24)</f>
        <v>2.6025310153945567</v>
      </c>
      <c r="E25" s="14">
        <f t="shared" si="13"/>
        <v>0.76574095407059894</v>
      </c>
      <c r="F25" s="14">
        <f t="shared" si="13"/>
        <v>3.03940131632866</v>
      </c>
      <c r="G25" s="14">
        <f t="shared" si="13"/>
        <v>12.259338440677011</v>
      </c>
      <c r="H25" s="14">
        <f t="shared" si="13"/>
        <v>5.3544510309576134</v>
      </c>
      <c r="I25" s="14">
        <f t="shared" si="13"/>
        <v>2.7139514064092847</v>
      </c>
      <c r="J25" s="14">
        <f t="shared" si="13"/>
        <v>55.015002807684944</v>
      </c>
      <c r="K25" s="14">
        <f t="shared" si="13"/>
        <v>5.7317821884139262</v>
      </c>
      <c r="L25" s="14">
        <f t="shared" si="13"/>
        <v>2.9875181726633491</v>
      </c>
      <c r="M25" s="14">
        <f t="shared" si="13"/>
        <v>184.12594973188789</v>
      </c>
      <c r="N25" s="14">
        <f t="shared" si="13"/>
        <v>165.05874640986426</v>
      </c>
      <c r="O25" s="14">
        <f t="shared" si="13"/>
        <v>1.6033826617448474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0.27875197327877965</v>
      </c>
      <c r="D29" s="14">
        <f>(SUMIFS(MESKENOG2,KAYNAK,A29,SEBEP,B29,SÜRE,"Uzun",BİLDİRİM,"Bildirimli",İL,$B$10,İLÇE,$B$11)/VLOOKUP($B$11,ABONE2,4,FALSE))</f>
        <v>0.48439045054894914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0.27967439015601181</v>
      </c>
      <c r="F29" s="14">
        <f>(SUMIFS(TARIMSALAG2,KAYNAK,A29,SEBEP,B29,SÜRE,"Uzun",BİLDİRİM,"Bildirimli",İL,$B$10,İLÇE,$B$11)/VLOOKUP($B$11,ABONE2,6,FALSE))</f>
        <v>1.3309950088520375</v>
      </c>
      <c r="G29" s="14">
        <f>(SUMIFS(TARIMSALOG2,KAYNAK,A29,SEBEP,B29,SÜRE,"Uzun",BİLDİRİM,"Bildirimli",İL,$B$10,İLÇE,$B$11)/VLOOKUP($B$11,ABONE2,7,FALSE))</f>
        <v>6.0011165696290885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2.5036237850296814</v>
      </c>
      <c r="I29" s="14">
        <f>(SUMIFS(TICARETHANEAG2,KAYNAK,A29,SEBEP,B29,SÜRE,"Uzun",BİLDİRİM,"Bildirimli",İL,$B$10,İLÇE,$B$11)/VLOOKUP($B$11,ABONE2,9,FALSE))</f>
        <v>1.1317751596461407</v>
      </c>
      <c r="J29" s="14">
        <f>(SUMIFS(TICARETHANEOG2,KAYNAK,A29,SEBEP,B29,SÜRE,"Uzun",BİLDİRİM,"Bildirimli",İL,$B$10,İLÇE,$B$11)/VLOOKUP($B$11,ABONE2,10,FALSE))</f>
        <v>3.4328383886939355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1.2645491528624617</v>
      </c>
      <c r="L29" s="14">
        <f>(SUMIFS(SANAYIAG2,KAYNAK,A29,SEBEP,B29,SÜRE,"Uzun",BİLDİRİM,"Bildirimli",İL,$B$10,İLÇE,$B$11)/VLOOKUP($B$11,ABONE2,12,FALSE))</f>
        <v>2.7154005164783555</v>
      </c>
      <c r="M29" s="14">
        <f>(SUMIFS(SANAYIOG2,KAYNAK,A29,SEBEP,B29,SÜRE,"Uzun",BİLDİRİM,"Bildirimli",İL,$B$10,İLÇE,$B$11)/VLOOKUP($B$11,ABONE2,13,FALSE))</f>
        <v>100.53810202172185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90.240975547485689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0.49862954277473037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3.6576286803847477E-3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3.6412219336016409E-3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3.7686751672789151E-3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3.5512182783163843E-3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3.5747620190717784E-3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0.28240960195916442</v>
      </c>
      <c r="D33" s="14">
        <f t="shared" ref="D33:O33" si="14">SUM(D28:D32)</f>
        <v>0.48439045054894914</v>
      </c>
      <c r="E33" s="14">
        <f t="shared" si="14"/>
        <v>0.28331561208961348</v>
      </c>
      <c r="F33" s="14">
        <f t="shared" si="14"/>
        <v>1.3309950088520375</v>
      </c>
      <c r="G33" s="14">
        <f t="shared" si="14"/>
        <v>6.0011165696290885</v>
      </c>
      <c r="H33" s="14">
        <f t="shared" si="14"/>
        <v>2.5036237850296814</v>
      </c>
      <c r="I33" s="14">
        <f t="shared" si="14"/>
        <v>1.1355438348134197</v>
      </c>
      <c r="J33" s="14">
        <f t="shared" si="14"/>
        <v>3.4328383886939355</v>
      </c>
      <c r="K33" s="14">
        <f t="shared" si="14"/>
        <v>1.2681003711407781</v>
      </c>
      <c r="L33" s="14">
        <f t="shared" si="14"/>
        <v>2.7154005164783555</v>
      </c>
      <c r="M33" s="14">
        <f t="shared" si="14"/>
        <v>100.53810202172185</v>
      </c>
      <c r="N33" s="14">
        <f t="shared" si="14"/>
        <v>90.240975547485689</v>
      </c>
      <c r="O33" s="14">
        <f t="shared" si="14"/>
        <v>0.50220430479380218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27076</v>
      </c>
      <c r="D37" s="18">
        <f>VLOOKUP($B$11,ABONE2,4,FALSE)</f>
        <v>122</v>
      </c>
      <c r="E37" s="18">
        <f>VLOOKUP($B$11,ABONE2,5,FALSE)</f>
        <v>27198</v>
      </c>
      <c r="F37" s="18">
        <f>VLOOKUP($B$11,ABONE2,6,FALSE)</f>
        <v>343</v>
      </c>
      <c r="G37" s="18">
        <f>VLOOKUP($B$11,ABONE2,7,FALSE)</f>
        <v>115</v>
      </c>
      <c r="H37" s="18">
        <f>VLOOKUP($B$11,ABONE2,8,FALSE)</f>
        <v>458</v>
      </c>
      <c r="I37" s="18">
        <f>VLOOKUP($B$11,ABONE2,9,FALSE)</f>
        <v>4099</v>
      </c>
      <c r="J37" s="18">
        <f>VLOOKUP($B$11,ABONE2,10,FALSE)</f>
        <v>251</v>
      </c>
      <c r="K37" s="18">
        <f>VLOOKUP($B$11,ABONE2,11,FALSE)</f>
        <v>4350</v>
      </c>
      <c r="L37" s="29">
        <f>VLOOKUP($B$11,ABONE2,12,FALSE)</f>
        <v>2</v>
      </c>
      <c r="M37" s="29">
        <f>VLOOKUP($B$11,ABONE2,13,FALSE)</f>
        <v>17</v>
      </c>
      <c r="N37" s="29">
        <f>VLOOKUP($B$11,ABONE2,14,FALSE)</f>
        <v>19</v>
      </c>
      <c r="O37" s="29">
        <f>VLOOKUP($B$11,ABONE2,15,FALSE)</f>
        <v>32025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6968.2152208333337</v>
      </c>
      <c r="D38" s="18">
        <f>VLOOKUP($B$11,TUKETIM,4,FALSE)</f>
        <v>93.301045833333333</v>
      </c>
      <c r="E38" s="18">
        <f>VLOOKUP($B$11,TUKETIM,5,FALSE)</f>
        <v>7061.5162666666674</v>
      </c>
      <c r="F38" s="18">
        <f>VLOOKUP($B$11,TUKETIM,6,FALSE)</f>
        <v>92.963841666666667</v>
      </c>
      <c r="G38" s="18">
        <f>VLOOKUP($B$11,TUKETIM,7,FALSE)</f>
        <v>811.20512916666667</v>
      </c>
      <c r="H38" s="18">
        <f>VLOOKUP($B$11,TUKETIM,8,FALSE)</f>
        <v>904.16897083333333</v>
      </c>
      <c r="I38" s="18">
        <f>VLOOKUP($B$11,TUKETIM,9,FALSE)</f>
        <v>2495.1011000000003</v>
      </c>
      <c r="J38" s="18">
        <f>VLOOKUP($B$11,TUKETIM,10,FALSE)</f>
        <v>5528.4778749999996</v>
      </c>
      <c r="K38" s="18">
        <f>VLOOKUP($B$11,TUKETIM,11,FALSE)</f>
        <v>8023.5789750000004</v>
      </c>
      <c r="L38" s="29">
        <f>VLOOKUP($B$11,TUKETIM,12,FALSE)</f>
        <v>1.4902166666666667</v>
      </c>
      <c r="M38" s="29">
        <f>VLOOKUP($B$11,TUKETIM,13,FALSE)</f>
        <v>966.84250000000009</v>
      </c>
      <c r="N38" s="29">
        <f>VLOOKUP($B$11,TUKETIM,14,FALSE)</f>
        <v>968.33271666666678</v>
      </c>
      <c r="O38" s="29">
        <f>VLOOKUP($B$11,TUKETIM,15,FALSE)</f>
        <v>16957.59692916667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155342.52779999998</v>
      </c>
      <c r="D39" s="18">
        <f>VLOOKUP($B$11,ANLASMA,4,FALSE)</f>
        <v>3497.5</v>
      </c>
      <c r="E39" s="18">
        <f>VLOOKUP($B$11,ANLASMA,5,FALSE)</f>
        <v>158840.02779999998</v>
      </c>
      <c r="F39" s="18">
        <f>VLOOKUP($B$11,ANLASMA,6,FALSE)</f>
        <v>1828.886</v>
      </c>
      <c r="G39" s="18">
        <f>VLOOKUP($B$11,ANLASMA,7,FALSE)</f>
        <v>5629.2</v>
      </c>
      <c r="H39" s="18">
        <f>VLOOKUP($B$11,ANLASMA,8,FALSE)</f>
        <v>7458.0859999999993</v>
      </c>
      <c r="I39" s="18">
        <f>VLOOKUP($B$11,ANLASMA,9,FALSE)</f>
        <v>23497.923200000001</v>
      </c>
      <c r="J39" s="18">
        <f>VLOOKUP($B$11,ANLASMA,10,FALSE)</f>
        <v>68826.34</v>
      </c>
      <c r="K39" s="18">
        <f>VLOOKUP($B$11,ANLASMA,11,FALSE)</f>
        <v>92324.263200000001</v>
      </c>
      <c r="L39" s="29">
        <f>VLOOKUP($B$11,ANLASMA,12,FALSE)</f>
        <v>41.6</v>
      </c>
      <c r="M39" s="29">
        <f>VLOOKUP($B$11,ANLASMA,13,FALSE)</f>
        <v>5670.6</v>
      </c>
      <c r="N39" s="29">
        <f>VLOOKUP($B$11,ANLASMA,14,FALSE)</f>
        <v>5712.2000000000007</v>
      </c>
      <c r="O39" s="29">
        <f>VLOOKUP($B$11,ANLASMA,15,FALSE)</f>
        <v>264334.57699999999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0.30843555666389488</v>
      </c>
      <c r="D17" s="14">
        <f t="shared" si="1"/>
        <v>3.3774887269980813</v>
      </c>
      <c r="E17" s="14">
        <f t="shared" si="2"/>
        <v>0.30992022319795964</v>
      </c>
      <c r="F17" s="14">
        <f t="shared" si="3"/>
        <v>2.6018091666835481</v>
      </c>
      <c r="G17" s="14">
        <f t="shared" si="4"/>
        <v>8.5052217782363808</v>
      </c>
      <c r="H17" s="14">
        <f t="shared" si="5"/>
        <v>3.0164847207030223</v>
      </c>
      <c r="I17" s="14">
        <f t="shared" si="6"/>
        <v>0.86644049875884499</v>
      </c>
      <c r="J17" s="14">
        <f t="shared" si="7"/>
        <v>15.074425912182628</v>
      </c>
      <c r="K17" s="14">
        <f t="shared" si="8"/>
        <v>1.3580475986149529</v>
      </c>
      <c r="L17" s="14">
        <f t="shared" si="9"/>
        <v>2.0722087281177926</v>
      </c>
      <c r="M17" s="14">
        <f t="shared" si="10"/>
        <v>369.81362331669169</v>
      </c>
      <c r="N17" s="14">
        <f t="shared" si="11"/>
        <v>353.82486616066672</v>
      </c>
      <c r="O17" s="19">
        <f t="shared" si="12"/>
        <v>1.2456939047324491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1.3751713315552012E-2</v>
      </c>
      <c r="D21" s="14">
        <f t="shared" si="1"/>
        <v>0</v>
      </c>
      <c r="E21" s="14">
        <f t="shared" si="2"/>
        <v>1.3745060870184496E-2</v>
      </c>
      <c r="F21" s="14">
        <f t="shared" si="3"/>
        <v>0.35763132630848321</v>
      </c>
      <c r="G21" s="14">
        <f t="shared" si="4"/>
        <v>0</v>
      </c>
      <c r="H21" s="14">
        <f t="shared" si="5"/>
        <v>0.33251009929455771</v>
      </c>
      <c r="I21" s="14">
        <f t="shared" si="6"/>
        <v>4.8025544651743086E-2</v>
      </c>
      <c r="J21" s="14">
        <f t="shared" si="7"/>
        <v>0</v>
      </c>
      <c r="K21" s="14">
        <f t="shared" si="8"/>
        <v>4.6363824285466045E-2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5.2988324677907636E-2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0.32218726997944691</v>
      </c>
      <c r="D25" s="14">
        <f t="shared" ref="D25:O25" si="13">SUM(D15:D24)</f>
        <v>3.3774887269980813</v>
      </c>
      <c r="E25" s="14">
        <f t="shared" si="13"/>
        <v>0.32366528406814415</v>
      </c>
      <c r="F25" s="14">
        <f t="shared" si="13"/>
        <v>2.9594404929920315</v>
      </c>
      <c r="G25" s="14">
        <f t="shared" si="13"/>
        <v>8.5052217782363808</v>
      </c>
      <c r="H25" s="14">
        <f t="shared" si="13"/>
        <v>3.3489948199975799</v>
      </c>
      <c r="I25" s="14">
        <f t="shared" si="13"/>
        <v>0.91446604341058813</v>
      </c>
      <c r="J25" s="14">
        <f t="shared" si="13"/>
        <v>15.074425912182628</v>
      </c>
      <c r="K25" s="14">
        <f t="shared" si="13"/>
        <v>1.404411422900419</v>
      </c>
      <c r="L25" s="14">
        <f t="shared" si="13"/>
        <v>2.0722087281177926</v>
      </c>
      <c r="M25" s="14">
        <f t="shared" si="13"/>
        <v>369.81362331669169</v>
      </c>
      <c r="N25" s="14">
        <f t="shared" si="13"/>
        <v>353.82486616066672</v>
      </c>
      <c r="O25" s="14">
        <f t="shared" si="13"/>
        <v>1.2986822294103568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1.3374028658089008</v>
      </c>
      <c r="D29" s="14">
        <f>(SUMIFS(MESKENOG2,KAYNAK,A29,SEBEP,B29,SÜRE,"Uzun",BİLDİRİM,"Bildirimli",İL,$B$10,İLÇE,$B$11)/VLOOKUP($B$11,ABONE2,4,FALSE))</f>
        <v>0.91655586126549693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1.3371992794163132</v>
      </c>
      <c r="F29" s="14">
        <f>(SUMIFS(TARIMSALAG2,KAYNAK,A29,SEBEP,B29,SÜRE,"Uzun",BİLDİRİM,"Bildirimli",İL,$B$10,İLÇE,$B$11)/VLOOKUP($B$11,ABONE2,6,FALSE))</f>
        <v>11.035278028790302</v>
      </c>
      <c r="G29" s="14">
        <f>(SUMIFS(TARIMSALOG2,KAYNAK,A29,SEBEP,B29,SÜRE,"Uzun",BİLDİRİM,"Bildirimli",İL,$B$10,İLÇE,$B$11)/VLOOKUP($B$11,ABONE2,7,FALSE))</f>
        <v>24.252611447039016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11.963707975757993</v>
      </c>
      <c r="I29" s="14">
        <f>(SUMIFS(TICARETHANEAG2,KAYNAK,A29,SEBEP,B29,SÜRE,"Uzun",BİLDİRİM,"Bildirimli",İL,$B$10,İLÇE,$B$11)/VLOOKUP($B$11,ABONE2,9,FALSE))</f>
        <v>5.1809096740637273</v>
      </c>
      <c r="J29" s="14">
        <f>(SUMIFS(TICARETHANEOG2,KAYNAK,A29,SEBEP,B29,SÜRE,"Uzun",BİLDİRİM,"Bildirimli",İL,$B$10,İLÇE,$B$11)/VLOOKUP($B$11,ABONE2,10,FALSE))</f>
        <v>46.151487368278268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6.5985228186163978</v>
      </c>
      <c r="L29" s="14">
        <f>(SUMIFS(SANAYIAG2,KAYNAK,A29,SEBEP,B29,SÜRE,"Uzun",BİLDİRİM,"Bildirimli",İL,$B$10,İLÇE,$B$11)/VLOOKUP($B$11,ABONE2,12,FALSE))</f>
        <v>1452.4118130764864</v>
      </c>
      <c r="M29" s="14">
        <f>(SUMIFS(SANAYIOG2,KAYNAK,A29,SEBEP,B29,SÜRE,"Uzun",BİLDİRİM,"Bildirimli",İL,$B$10,İLÇE,$B$11)/VLOOKUP($B$11,ABONE2,13,FALSE))</f>
        <v>359.28118776019551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406.80860625220811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3.8499987926667987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1.3374028658089008</v>
      </c>
      <c r="D33" s="14">
        <f t="shared" ref="D33:O33" si="14">SUM(D28:D32)</f>
        <v>0.91655586126549693</v>
      </c>
      <c r="E33" s="14">
        <f t="shared" si="14"/>
        <v>1.3371992794163132</v>
      </c>
      <c r="F33" s="14">
        <f t="shared" si="14"/>
        <v>11.035278028790302</v>
      </c>
      <c r="G33" s="14">
        <f t="shared" si="14"/>
        <v>24.252611447039016</v>
      </c>
      <c r="H33" s="14">
        <f t="shared" si="14"/>
        <v>11.963707975757993</v>
      </c>
      <c r="I33" s="14">
        <f t="shared" si="14"/>
        <v>5.1809096740637273</v>
      </c>
      <c r="J33" s="14">
        <f t="shared" si="14"/>
        <v>46.151487368278268</v>
      </c>
      <c r="K33" s="14">
        <f t="shared" si="14"/>
        <v>6.5985228186163978</v>
      </c>
      <c r="L33" s="14">
        <f t="shared" si="14"/>
        <v>1452.4118130764864</v>
      </c>
      <c r="M33" s="14">
        <f t="shared" si="14"/>
        <v>359.28118776019551</v>
      </c>
      <c r="N33" s="14">
        <f t="shared" si="14"/>
        <v>406.80860625220811</v>
      </c>
      <c r="O33" s="14">
        <f t="shared" si="14"/>
        <v>3.8499987926667987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12397</v>
      </c>
      <c r="D37" s="18">
        <f>VLOOKUP($B$11,ABONE2,4,FALSE)</f>
        <v>6</v>
      </c>
      <c r="E37" s="18">
        <f>VLOOKUP($B$11,ABONE2,5,FALSE)</f>
        <v>12403</v>
      </c>
      <c r="F37" s="18">
        <f>VLOOKUP($B$11,ABONE2,6,FALSE)</f>
        <v>1681</v>
      </c>
      <c r="G37" s="18">
        <f>VLOOKUP($B$11,ABONE2,7,FALSE)</f>
        <v>127</v>
      </c>
      <c r="H37" s="18">
        <f>VLOOKUP($B$11,ABONE2,8,FALSE)</f>
        <v>1808</v>
      </c>
      <c r="I37" s="18">
        <f>VLOOKUP($B$11,ABONE2,9,FALSE)</f>
        <v>2539</v>
      </c>
      <c r="J37" s="18">
        <f>VLOOKUP($B$11,ABONE2,10,FALSE)</f>
        <v>91</v>
      </c>
      <c r="K37" s="18">
        <f>VLOOKUP($B$11,ABONE2,11,FALSE)</f>
        <v>2630</v>
      </c>
      <c r="L37" s="29">
        <f>VLOOKUP($B$11,ABONE2,12,FALSE)</f>
        <v>1</v>
      </c>
      <c r="M37" s="29">
        <f>VLOOKUP($B$11,ABONE2,13,FALSE)</f>
        <v>22</v>
      </c>
      <c r="N37" s="29">
        <f>VLOOKUP($B$11,ABONE2,14,FALSE)</f>
        <v>23</v>
      </c>
      <c r="O37" s="29">
        <f>VLOOKUP($B$11,ABONE2,15,FALSE)</f>
        <v>16864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2080.1995416666664</v>
      </c>
      <c r="D38" s="18">
        <f>VLOOKUP($B$11,TUKETIM,4,FALSE)</f>
        <v>1.7475750000000001</v>
      </c>
      <c r="E38" s="18">
        <f>VLOOKUP($B$11,TUKETIM,5,FALSE)</f>
        <v>2081.9471166666663</v>
      </c>
      <c r="F38" s="18">
        <f>VLOOKUP($B$11,TUKETIM,6,FALSE)</f>
        <v>1669.8065458333333</v>
      </c>
      <c r="G38" s="18">
        <f>VLOOKUP($B$11,TUKETIM,7,FALSE)</f>
        <v>296.2752375</v>
      </c>
      <c r="H38" s="18">
        <f>VLOOKUP($B$11,TUKETIM,8,FALSE)</f>
        <v>1966.0817833333333</v>
      </c>
      <c r="I38" s="18">
        <f>VLOOKUP($B$11,TUKETIM,9,FALSE)</f>
        <v>1241.4071041666668</v>
      </c>
      <c r="J38" s="18">
        <f>VLOOKUP($B$11,TUKETIM,10,FALSE)</f>
        <v>792.05939166666667</v>
      </c>
      <c r="K38" s="18">
        <f>VLOOKUP($B$11,TUKETIM,11,FALSE)</f>
        <v>2033.4664958333335</v>
      </c>
      <c r="L38" s="29">
        <f>VLOOKUP($B$11,TUKETIM,12,FALSE)</f>
        <v>36.569179166666665</v>
      </c>
      <c r="M38" s="29">
        <f>VLOOKUP($B$11,TUKETIM,13,FALSE)</f>
        <v>10573.283091666668</v>
      </c>
      <c r="N38" s="29">
        <f>VLOOKUP($B$11,TUKETIM,14,FALSE)</f>
        <v>10609.852270833335</v>
      </c>
      <c r="O38" s="29">
        <f>VLOOKUP($B$11,TUKETIM,15,FALSE)</f>
        <v>16691.347666666668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52462.219800000006</v>
      </c>
      <c r="D39" s="18">
        <f>VLOOKUP($B$11,ANLASMA,4,FALSE)</f>
        <v>90</v>
      </c>
      <c r="E39" s="18">
        <f>VLOOKUP($B$11,ANLASMA,5,FALSE)</f>
        <v>52552.219800000006</v>
      </c>
      <c r="F39" s="18">
        <f>VLOOKUP($B$11,ANLASMA,6,FALSE)</f>
        <v>13127.791000000001</v>
      </c>
      <c r="G39" s="18">
        <f>VLOOKUP($B$11,ANLASMA,7,FALSE)</f>
        <v>5913.42</v>
      </c>
      <c r="H39" s="18">
        <f>VLOOKUP($B$11,ANLASMA,8,FALSE)</f>
        <v>19041.211000000003</v>
      </c>
      <c r="I39" s="18">
        <f>VLOOKUP($B$11,ANLASMA,9,FALSE)</f>
        <v>14490.156400000002</v>
      </c>
      <c r="J39" s="18">
        <f>VLOOKUP($B$11,ANLASMA,10,FALSE)</f>
        <v>40470</v>
      </c>
      <c r="K39" s="18">
        <f>VLOOKUP($B$11,ANLASMA,11,FALSE)</f>
        <v>54960.1564</v>
      </c>
      <c r="L39" s="29">
        <f>VLOOKUP($B$11,ANLASMA,12,FALSE)</f>
        <v>599.99900000000002</v>
      </c>
      <c r="M39" s="29">
        <f>VLOOKUP($B$11,ANLASMA,13,FALSE)</f>
        <v>739778</v>
      </c>
      <c r="N39" s="29">
        <f>VLOOKUP($B$11,ANLASMA,14,FALSE)</f>
        <v>740377.99899999995</v>
      </c>
      <c r="O39" s="29">
        <f>VLOOKUP($B$11,ANLASMA,15,FALSE)</f>
        <v>866931.5861999999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0.71963449485070696</v>
      </c>
      <c r="D15" s="14">
        <f t="shared" ref="D15:D24" si="1">(SUMIFS(MESKENOG2,KAYNAK,A15,SEBEP,B15,SÜRE,"Uzun",BİLDİRİM,"Bildirimsiz",İL,$B$10,İLÇE,$B$11)/VLOOKUP($B$11,ABONE2,4,FALSE))</f>
        <v>1.9754764849027844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0.72060764421324919</v>
      </c>
      <c r="F15" s="14">
        <f t="shared" ref="F15:F24" si="3">(SUMIFS(TARIMSALAG2,KAYNAK,A15,SEBEP,B15,SÜRE,"Uzun",BİLDİRİM,"Bildirimsiz",İL,$B$10,İLÇE,$B$11)/VLOOKUP($B$11,ABONE2,6,FALSE))</f>
        <v>10.087817679649698</v>
      </c>
      <c r="G15" s="14">
        <f t="shared" ref="G15:G24" si="4">(SUMIFS(TARIMSALOG2,KAYNAK,A15,SEBEP,B15,SÜRE,"Uzun",BİLDİRİM,"Bildirimsiz",İL,$B$10,İLÇE,$B$11)/VLOOKUP($B$11,ABONE2,7,FALSE))</f>
        <v>25.03258246771723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13.898343871403679</v>
      </c>
      <c r="I15" s="14">
        <f t="shared" ref="I15:I24" si="6">(SUMIFS(TICARETHANEAG2,KAYNAK,A15,SEBEP,B15,SÜRE,"Uzun",BİLDİRİM,"Bildirimsiz",İL,$B$10,İLÇE,$B$11)/VLOOKUP($B$11,ABONE2,9,FALSE))</f>
        <v>1.6842713921848549</v>
      </c>
      <c r="J15" s="14">
        <f t="shared" ref="J15:J24" si="7">(SUMIFS(TICARETHANEOG2,KAYNAK,A15,SEBEP,B15,SÜRE,"Uzun",BİLDİRİM,"Bildirimsiz",İL,$B$10,İLÇE,$B$11)/VLOOKUP($B$11,ABONE2,10,FALSE))</f>
        <v>22.360301126204646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2.7360339199107133</v>
      </c>
      <c r="L15" s="14">
        <f t="shared" ref="L15:L24" si="9">(SUMIFS(SANAYIAG2,KAYNAK,A15,SEBEP,B15,SÜRE,"Uzun",BİLDİRİM,"Bildirimsiz",İL,$B$10,İLÇE,$B$11)/VLOOKUP($B$11,ABONE2,12,FALSE))</f>
        <v>34.801692086339472</v>
      </c>
      <c r="M15" s="14">
        <f t="shared" ref="M15:M24" si="10">(SUMIFS(SANAYIOG2,KAYNAK,A15,SEBEP,B15,SÜRE,"Uzun",BİLDİRİM,"Bildirimsiz",İL,$B$10,İLÇE,$B$11)/VLOOKUP($B$11,ABONE2,13,FALSE))</f>
        <v>396.52746663614403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344.46600001869552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3.1506031427371779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0.19861679137959551</v>
      </c>
      <c r="D17" s="14">
        <f t="shared" si="1"/>
        <v>2.0423538564301507</v>
      </c>
      <c r="E17" s="14">
        <f t="shared" si="2"/>
        <v>0.20004549942070426</v>
      </c>
      <c r="F17" s="14">
        <f t="shared" si="3"/>
        <v>3.4735939852933999</v>
      </c>
      <c r="G17" s="14">
        <f t="shared" si="4"/>
        <v>10.283224528989429</v>
      </c>
      <c r="H17" s="14">
        <f t="shared" si="5"/>
        <v>5.209872602648403</v>
      </c>
      <c r="I17" s="14">
        <f t="shared" si="6"/>
        <v>0.45254337033534114</v>
      </c>
      <c r="J17" s="14">
        <f t="shared" si="7"/>
        <v>6.9523513809530835</v>
      </c>
      <c r="K17" s="14">
        <f t="shared" si="8"/>
        <v>0.78318008303709874</v>
      </c>
      <c r="L17" s="14">
        <f t="shared" si="9"/>
        <v>30.518277275849897</v>
      </c>
      <c r="M17" s="14">
        <f t="shared" si="10"/>
        <v>226.03161964698603</v>
      </c>
      <c r="N17" s="14">
        <f t="shared" si="11"/>
        <v>197.89231616553278</v>
      </c>
      <c r="O17" s="19">
        <f t="shared" si="12"/>
        <v>1.4229516548751577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1.9047601501987945E-3</v>
      </c>
      <c r="D18" s="14">
        <f t="shared" si="1"/>
        <v>0</v>
      </c>
      <c r="E18" s="14">
        <f t="shared" si="2"/>
        <v>1.9032841554951258E-3</v>
      </c>
      <c r="F18" s="14">
        <f t="shared" si="3"/>
        <v>6.8723254763711954E-3</v>
      </c>
      <c r="G18" s="14">
        <f t="shared" si="4"/>
        <v>1.6393539029392028</v>
      </c>
      <c r="H18" s="14">
        <f t="shared" si="5"/>
        <v>0.42311265422645955</v>
      </c>
      <c r="I18" s="14">
        <f t="shared" si="6"/>
        <v>4.1676118570375415E-3</v>
      </c>
      <c r="J18" s="14">
        <f t="shared" si="7"/>
        <v>0.1209565795981046</v>
      </c>
      <c r="K18" s="14">
        <f t="shared" si="8"/>
        <v>1.0108513543773375E-2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1.5948991185090505E-2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1.4593346833015454E-2</v>
      </c>
      <c r="D21" s="14">
        <f t="shared" si="1"/>
        <v>0</v>
      </c>
      <c r="E21" s="14">
        <f t="shared" si="2"/>
        <v>1.4582038478715788E-2</v>
      </c>
      <c r="F21" s="14">
        <f t="shared" si="3"/>
        <v>0.74282510062753393</v>
      </c>
      <c r="G21" s="14">
        <f t="shared" si="4"/>
        <v>1.9418903394235774E-2</v>
      </c>
      <c r="H21" s="14">
        <f t="shared" si="5"/>
        <v>0.55837534173701131</v>
      </c>
      <c r="I21" s="14">
        <f t="shared" si="6"/>
        <v>4.7498734846850167E-2</v>
      </c>
      <c r="J21" s="14">
        <f t="shared" si="7"/>
        <v>1.2377784618023064E-3</v>
      </c>
      <c r="K21" s="14">
        <f t="shared" si="8"/>
        <v>4.5145500640454285E-2</v>
      </c>
      <c r="L21" s="14">
        <f t="shared" si="9"/>
        <v>3.4618745034008511</v>
      </c>
      <c r="M21" s="14">
        <f t="shared" si="10"/>
        <v>0</v>
      </c>
      <c r="N21" s="14">
        <f t="shared" si="11"/>
        <v>0.49825109675115054</v>
      </c>
      <c r="O21" s="19">
        <f t="shared" si="12"/>
        <v>3.8485260512780242E-2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1.1395255566943329E-3</v>
      </c>
      <c r="D22" s="14">
        <f t="shared" si="1"/>
        <v>0</v>
      </c>
      <c r="E22" s="14">
        <f t="shared" si="2"/>
        <v>1.138642540695599E-3</v>
      </c>
      <c r="F22" s="14">
        <f t="shared" si="3"/>
        <v>1.0500664684440605E-2</v>
      </c>
      <c r="G22" s="14">
        <f t="shared" si="4"/>
        <v>0</v>
      </c>
      <c r="H22" s="14">
        <f t="shared" si="5"/>
        <v>7.8232683936113965E-3</v>
      </c>
      <c r="I22" s="14">
        <f t="shared" si="6"/>
        <v>2.9390128177152761E-3</v>
      </c>
      <c r="J22" s="14">
        <f t="shared" si="7"/>
        <v>0</v>
      </c>
      <c r="K22" s="14">
        <f t="shared" si="8"/>
        <v>2.7895090885204574E-3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1.6131243368292688E-3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0.93588891877021119</v>
      </c>
      <c r="D25" s="14">
        <f t="shared" ref="D25:O25" si="13">SUM(D15:D24)</f>
        <v>4.0178303413329353</v>
      </c>
      <c r="E25" s="14">
        <f t="shared" si="13"/>
        <v>0.93827710880885995</v>
      </c>
      <c r="F25" s="14">
        <f t="shared" si="13"/>
        <v>14.321609755731444</v>
      </c>
      <c r="G25" s="14">
        <f t="shared" si="13"/>
        <v>36.974579803040093</v>
      </c>
      <c r="H25" s="14">
        <f t="shared" si="13"/>
        <v>20.097527738409166</v>
      </c>
      <c r="I25" s="14">
        <f t="shared" si="13"/>
        <v>2.1914201220417993</v>
      </c>
      <c r="J25" s="14">
        <f t="shared" si="13"/>
        <v>29.434846865217636</v>
      </c>
      <c r="K25" s="14">
        <f t="shared" si="13"/>
        <v>3.5772575262205604</v>
      </c>
      <c r="L25" s="14">
        <f t="shared" si="13"/>
        <v>68.781843865590218</v>
      </c>
      <c r="M25" s="14">
        <f t="shared" si="13"/>
        <v>622.55908628313</v>
      </c>
      <c r="N25" s="14">
        <f t="shared" si="13"/>
        <v>542.85656728097945</v>
      </c>
      <c r="O25" s="14">
        <f t="shared" si="13"/>
        <v>4.6296021736470356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0.17485297705826147</v>
      </c>
      <c r="D29" s="14">
        <f>(SUMIFS(MESKENOG2,KAYNAK,A29,SEBEP,B29,SÜRE,"Uzun",BİLDİRİM,"Bildirimli",İL,$B$10,İLÇE,$B$11)/VLOOKUP($B$11,ABONE2,4,FALSE))</f>
        <v>2.1200690746247304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0.176360320991932</v>
      </c>
      <c r="F29" s="14">
        <f>(SUMIFS(TARIMSALAG2,KAYNAK,A29,SEBEP,B29,SÜRE,"Uzun",BİLDİRİM,"Bildirimli",İL,$B$10,İLÇE,$B$11)/VLOOKUP($B$11,ABONE2,6,FALSE))</f>
        <v>3.2915028940880928</v>
      </c>
      <c r="G29" s="14">
        <f>(SUMIFS(TARIMSALOG2,KAYNAK,A29,SEBEP,B29,SÜRE,"Uzun",BİLDİRİM,"Bildirimli",İL,$B$10,İLÇE,$B$11)/VLOOKUP($B$11,ABONE2,7,FALSE))</f>
        <v>8.4915143169464802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4.6173705143026735</v>
      </c>
      <c r="I29" s="14">
        <f>(SUMIFS(TICARETHANEAG2,KAYNAK,A29,SEBEP,B29,SÜRE,"Uzun",BİLDİRİM,"Bildirimli",İL,$B$10,İLÇE,$B$11)/VLOOKUP($B$11,ABONE2,9,FALSE))</f>
        <v>0.40074592088865213</v>
      </c>
      <c r="J29" s="14">
        <f>(SUMIFS(TICARETHANEOG2,KAYNAK,A29,SEBEP,B29,SÜRE,"Uzun",BİLDİRİM,"Bildirimli",İL,$B$10,İLÇE,$B$11)/VLOOKUP($B$11,ABONE2,10,FALSE))</f>
        <v>5.3405840014359862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0.65202900826032095</v>
      </c>
      <c r="L29" s="14">
        <f>(SUMIFS(SANAYIAG2,KAYNAK,A29,SEBEP,B29,SÜRE,"Uzun",BİLDİRİM,"Bildirimli",İL,$B$10,İLÇE,$B$11)/VLOOKUP($B$11,ABONE2,12,FALSE))</f>
        <v>2.9988364521657416</v>
      </c>
      <c r="M29" s="14">
        <f>(SUMIFS(SANAYIOG2,KAYNAK,A29,SEBEP,B29,SÜRE,"Uzun",BİLDİRİM,"Bildirimli",İL,$B$10,İLÇE,$B$11)/VLOOKUP($B$11,ABONE2,13,FALSE))</f>
        <v>33.005370250312858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28.686672862542149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0.5307464741984429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1.8797119439282466E-2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1.8782553590278476E-2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3.1940337660302145E-2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3.0315574555094246E-2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2.0074569582626014E-2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0.19365009649754394</v>
      </c>
      <c r="D33" s="14">
        <f t="shared" ref="D33:O33" si="14">SUM(D28:D32)</f>
        <v>2.1200690746247304</v>
      </c>
      <c r="E33" s="14">
        <f t="shared" si="14"/>
        <v>0.19514287458221047</v>
      </c>
      <c r="F33" s="14">
        <f t="shared" si="14"/>
        <v>3.2915028940880928</v>
      </c>
      <c r="G33" s="14">
        <f t="shared" si="14"/>
        <v>8.4915143169464802</v>
      </c>
      <c r="H33" s="14">
        <f t="shared" si="14"/>
        <v>4.6173705143026735</v>
      </c>
      <c r="I33" s="14">
        <f t="shared" si="14"/>
        <v>0.43268625854895426</v>
      </c>
      <c r="J33" s="14">
        <f t="shared" si="14"/>
        <v>5.3405840014359862</v>
      </c>
      <c r="K33" s="14">
        <f t="shared" si="14"/>
        <v>0.68234458281541521</v>
      </c>
      <c r="L33" s="14">
        <f t="shared" si="14"/>
        <v>2.9988364521657416</v>
      </c>
      <c r="M33" s="14">
        <f t="shared" si="14"/>
        <v>33.005370250312858</v>
      </c>
      <c r="N33" s="14">
        <f t="shared" si="14"/>
        <v>28.686672862542149</v>
      </c>
      <c r="O33" s="14">
        <f t="shared" si="14"/>
        <v>0.55082104378106889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86396</v>
      </c>
      <c r="D37" s="18">
        <f>VLOOKUP($B$11,ABONE2,4,FALSE)</f>
        <v>67</v>
      </c>
      <c r="E37" s="18">
        <f>VLOOKUP($B$11,ABONE2,5,FALSE)</f>
        <v>86463</v>
      </c>
      <c r="F37" s="18">
        <f>VLOOKUP($B$11,ABONE2,6,FALSE)</f>
        <v>2434</v>
      </c>
      <c r="G37" s="18">
        <f>VLOOKUP($B$11,ABONE2,7,FALSE)</f>
        <v>833</v>
      </c>
      <c r="H37" s="18">
        <f>VLOOKUP($B$11,ABONE2,8,FALSE)</f>
        <v>3267</v>
      </c>
      <c r="I37" s="18">
        <f>VLOOKUP($B$11,ABONE2,9,FALSE)</f>
        <v>17427</v>
      </c>
      <c r="J37" s="18">
        <f>VLOOKUP($B$11,ABONE2,10,FALSE)</f>
        <v>934</v>
      </c>
      <c r="K37" s="18">
        <f>VLOOKUP($B$11,ABONE2,11,FALSE)</f>
        <v>18361</v>
      </c>
      <c r="L37" s="29">
        <f>VLOOKUP($B$11,ABONE2,12,FALSE)</f>
        <v>77</v>
      </c>
      <c r="M37" s="29">
        <f>VLOOKUP($B$11,ABONE2,13,FALSE)</f>
        <v>458</v>
      </c>
      <c r="N37" s="29">
        <f>VLOOKUP($B$11,ABONE2,14,FALSE)</f>
        <v>535</v>
      </c>
      <c r="O37" s="29">
        <f>VLOOKUP($B$11,ABONE2,15,FALSE)</f>
        <v>108626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20199.063733333329</v>
      </c>
      <c r="D38" s="18">
        <f>VLOOKUP($B$11,TUKETIM,4,FALSE)</f>
        <v>52.808891666666661</v>
      </c>
      <c r="E38" s="18">
        <f>VLOOKUP($B$11,TUKETIM,5,FALSE)</f>
        <v>20251.872624999996</v>
      </c>
      <c r="F38" s="18">
        <f>VLOOKUP($B$11,TUKETIM,6,FALSE)</f>
        <v>2796.8750124999997</v>
      </c>
      <c r="G38" s="18">
        <f>VLOOKUP($B$11,TUKETIM,7,FALSE)</f>
        <v>4024.9573541666673</v>
      </c>
      <c r="H38" s="18">
        <f>VLOOKUP($B$11,TUKETIM,8,FALSE)</f>
        <v>6821.8323666666674</v>
      </c>
      <c r="I38" s="18">
        <f>VLOOKUP($B$11,TUKETIM,9,FALSE)</f>
        <v>9284.7589541666694</v>
      </c>
      <c r="J38" s="18">
        <f>VLOOKUP($B$11,TUKETIM,10,FALSE)</f>
        <v>12796.0334375</v>
      </c>
      <c r="K38" s="18">
        <f>VLOOKUP($B$11,TUKETIM,11,FALSE)</f>
        <v>22080.79239166667</v>
      </c>
      <c r="L38" s="29">
        <f>VLOOKUP($B$11,TUKETIM,12,FALSE)</f>
        <v>1761.7245666666665</v>
      </c>
      <c r="M38" s="29">
        <f>VLOOKUP($B$11,TUKETIM,13,FALSE)</f>
        <v>61614.080458333337</v>
      </c>
      <c r="N38" s="29">
        <f>VLOOKUP($B$11,TUKETIM,14,FALSE)</f>
        <v>63375.805025000001</v>
      </c>
      <c r="O38" s="29">
        <f>VLOOKUP($B$11,TUKETIM,15,FALSE)</f>
        <v>112530.30240833334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530662.87780000013</v>
      </c>
      <c r="D39" s="18">
        <f>VLOOKUP($B$11,ANLASMA,4,FALSE)</f>
        <v>1776.79</v>
      </c>
      <c r="E39" s="18">
        <f>VLOOKUP($B$11,ANLASMA,5,FALSE)</f>
        <v>532439.66780000017</v>
      </c>
      <c r="F39" s="18">
        <f>VLOOKUP($B$11,ANLASMA,6,FALSE)</f>
        <v>18209.339999999997</v>
      </c>
      <c r="G39" s="18">
        <f>VLOOKUP($B$11,ANLASMA,7,FALSE)</f>
        <v>33246.998</v>
      </c>
      <c r="H39" s="18">
        <f>VLOOKUP($B$11,ANLASMA,8,FALSE)</f>
        <v>51456.337999999996</v>
      </c>
      <c r="I39" s="18">
        <f>VLOOKUP($B$11,ANLASMA,9,FALSE)</f>
        <v>113811.27679999998</v>
      </c>
      <c r="J39" s="18">
        <f>VLOOKUP($B$11,ANLASMA,10,FALSE)</f>
        <v>182168.06999999998</v>
      </c>
      <c r="K39" s="18">
        <f>VLOOKUP($B$11,ANLASMA,11,FALSE)</f>
        <v>295979.34679999994</v>
      </c>
      <c r="L39" s="29">
        <f>VLOOKUP($B$11,ANLASMA,12,FALSE)</f>
        <v>8649.273000000001</v>
      </c>
      <c r="M39" s="29">
        <f>VLOOKUP($B$11,ANLASMA,13,FALSE)</f>
        <v>239624.12000000002</v>
      </c>
      <c r="N39" s="29">
        <f>VLOOKUP($B$11,ANLASMA,14,FALSE)</f>
        <v>248273.39300000004</v>
      </c>
      <c r="O39" s="29">
        <f>VLOOKUP($B$11,ANLASMA,15,FALSE)</f>
        <v>1128148.7456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0.22431930764105706</v>
      </c>
      <c r="D17" s="14">
        <f t="shared" si="1"/>
        <v>1.3617099074567789</v>
      </c>
      <c r="E17" s="14">
        <f t="shared" si="2"/>
        <v>0.23166295835403233</v>
      </c>
      <c r="F17" s="14">
        <f t="shared" si="3"/>
        <v>0.79768670473556769</v>
      </c>
      <c r="G17" s="14">
        <f t="shared" si="4"/>
        <v>5.9861107649426852</v>
      </c>
      <c r="H17" s="14">
        <f t="shared" si="5"/>
        <v>1.9079709232086564</v>
      </c>
      <c r="I17" s="14">
        <f t="shared" si="6"/>
        <v>0.56919733890303792</v>
      </c>
      <c r="J17" s="14">
        <f t="shared" si="7"/>
        <v>8.2565402550233724</v>
      </c>
      <c r="K17" s="14">
        <f t="shared" si="8"/>
        <v>1.524098406476365</v>
      </c>
      <c r="L17" s="14">
        <f t="shared" si="9"/>
        <v>15.457308141303894</v>
      </c>
      <c r="M17" s="14">
        <f t="shared" si="10"/>
        <v>152.09184737237052</v>
      </c>
      <c r="N17" s="14">
        <f t="shared" si="11"/>
        <v>136.96445195750243</v>
      </c>
      <c r="O17" s="19">
        <f t="shared" si="12"/>
        <v>1.1074495687792969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2.9798205116065485E-2</v>
      </c>
      <c r="D21" s="14">
        <f t="shared" si="1"/>
        <v>0</v>
      </c>
      <c r="E21" s="14">
        <f t="shared" si="2"/>
        <v>2.9605810691246577E-2</v>
      </c>
      <c r="F21" s="14">
        <f t="shared" si="3"/>
        <v>0.1647956437194199</v>
      </c>
      <c r="G21" s="14">
        <f t="shared" si="4"/>
        <v>0</v>
      </c>
      <c r="H21" s="14">
        <f t="shared" si="5"/>
        <v>0.1295305997732083</v>
      </c>
      <c r="I21" s="14">
        <f t="shared" si="6"/>
        <v>0.13451152180895276</v>
      </c>
      <c r="J21" s="14">
        <f t="shared" si="7"/>
        <v>0</v>
      </c>
      <c r="K21" s="14">
        <f t="shared" si="8"/>
        <v>0.11780286223986647</v>
      </c>
      <c r="L21" s="14">
        <f t="shared" si="9"/>
        <v>0.76677123187116114</v>
      </c>
      <c r="M21" s="14">
        <f t="shared" si="10"/>
        <v>0</v>
      </c>
      <c r="N21" s="14">
        <f t="shared" si="11"/>
        <v>8.4892529242878559E-2</v>
      </c>
      <c r="O21" s="19">
        <f t="shared" si="12"/>
        <v>5.0956124294917589E-2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0.25411751275712258</v>
      </c>
      <c r="D25" s="14">
        <f t="shared" ref="D25:O25" si="13">SUM(D15:D24)</f>
        <v>1.3617099074567789</v>
      </c>
      <c r="E25" s="14">
        <f t="shared" si="13"/>
        <v>0.2612687690452789</v>
      </c>
      <c r="F25" s="14">
        <f t="shared" si="13"/>
        <v>0.96248234845498759</v>
      </c>
      <c r="G25" s="14">
        <f t="shared" si="13"/>
        <v>5.9861107649426852</v>
      </c>
      <c r="H25" s="14">
        <f t="shared" si="13"/>
        <v>2.0375015229818647</v>
      </c>
      <c r="I25" s="14">
        <f t="shared" si="13"/>
        <v>0.70370886071199068</v>
      </c>
      <c r="J25" s="14">
        <f t="shared" si="13"/>
        <v>8.2565402550233724</v>
      </c>
      <c r="K25" s="14">
        <f t="shared" si="13"/>
        <v>1.6419012687162313</v>
      </c>
      <c r="L25" s="14">
        <f t="shared" si="13"/>
        <v>16.224079373175055</v>
      </c>
      <c r="M25" s="14">
        <f t="shared" si="13"/>
        <v>152.09184737237052</v>
      </c>
      <c r="N25" s="14">
        <f t="shared" si="13"/>
        <v>137.0493444867453</v>
      </c>
      <c r="O25" s="14">
        <f t="shared" si="13"/>
        <v>1.1584056930742146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6.1436883527875109E-2</v>
      </c>
      <c r="D29" s="14">
        <f>(SUMIFS(MESKENOG2,KAYNAK,A29,SEBEP,B29,SÜRE,"Uzun",BİLDİRİM,"Bildirimli",İL,$B$10,İLÇE,$B$11)/VLOOKUP($B$11,ABONE2,4,FALSE))</f>
        <v>1.4369549767803758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7.0318022890078977E-2</v>
      </c>
      <c r="F29" s="14">
        <f>(SUMIFS(TARIMSALAG2,KAYNAK,A29,SEBEP,B29,SÜRE,"Uzun",BİLDİRİM,"Bildirimli",İL,$B$10,İLÇE,$B$11)/VLOOKUP($B$11,ABONE2,6,FALSE))</f>
        <v>2.9421871550034946</v>
      </c>
      <c r="G29" s="14">
        <f>(SUMIFS(TARIMSALOG2,KAYNAK,A29,SEBEP,B29,SÜRE,"Uzun",BİLDİRİM,"Bildirimli",İL,$B$10,İLÇE,$B$11)/VLOOKUP($B$11,ABONE2,7,FALSE))</f>
        <v>13.339333670960123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5.1670992978552643</v>
      </c>
      <c r="I29" s="14">
        <f>(SUMIFS(TICARETHANEAG2,KAYNAK,A29,SEBEP,B29,SÜRE,"Uzun",BİLDİRİM,"Bildirimli",İL,$B$10,İLÇE,$B$11)/VLOOKUP($B$11,ABONE2,9,FALSE))</f>
        <v>0.39707067511288335</v>
      </c>
      <c r="J29" s="14">
        <f>(SUMIFS(TICARETHANEOG2,KAYNAK,A29,SEBEP,B29,SÜRE,"Uzun",BİLDİRİM,"Bildirimli",İL,$B$10,İLÇE,$B$11)/VLOOKUP($B$11,ABONE2,10,FALSE))</f>
        <v>8.5464593648988778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1.4093658263579392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118.80755369859379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105.65386025339234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1.0796611078273552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1.1172798719184413E-2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1.1100660676815009E-2</v>
      </c>
      <c r="F31" s="14">
        <f>(SUMIFS(TARIMSALAG2,KAYNAK,A31,SEBEP,B31,SÜRE,"Uzun",BİLDİRİM,"Bildirimli",İL,$B$10,İLÇE,$B$11)/VLOOKUP($B$11,ABONE2,6,FALSE))</f>
        <v>2.1929828459184126E-3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1.723700802478768E-3</v>
      </c>
      <c r="I31" s="14">
        <f>(SUMIFS(TICARETHANEAG2,KAYNAK,A31,SEBEP,B31,SÜRE,"Uzun",BİLDİRİM,"Bildirimli",İL,$B$10,İLÇE,$B$11)/VLOOKUP($B$11,ABONE2,9,FALSE))</f>
        <v>8.1947964741300467E-3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7.1768608900046847E-3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9.7531204911378514E-3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7.260968224705952E-2</v>
      </c>
      <c r="D33" s="14">
        <f t="shared" ref="D33:O33" si="14">SUM(D28:D32)</f>
        <v>1.4369549767803758</v>
      </c>
      <c r="E33" s="14">
        <f t="shared" si="14"/>
        <v>8.1418683566893982E-2</v>
      </c>
      <c r="F33" s="14">
        <f t="shared" si="14"/>
        <v>2.944380137849413</v>
      </c>
      <c r="G33" s="14">
        <f t="shared" si="14"/>
        <v>13.339333670960123</v>
      </c>
      <c r="H33" s="14">
        <f t="shared" si="14"/>
        <v>5.1688229986577428</v>
      </c>
      <c r="I33" s="14">
        <f t="shared" si="14"/>
        <v>0.40526547158701343</v>
      </c>
      <c r="J33" s="14">
        <f t="shared" si="14"/>
        <v>8.5464593648988778</v>
      </c>
      <c r="K33" s="14">
        <f t="shared" si="14"/>
        <v>1.4165426872479439</v>
      </c>
      <c r="L33" s="14">
        <f t="shared" si="14"/>
        <v>0</v>
      </c>
      <c r="M33" s="14">
        <f t="shared" si="14"/>
        <v>118.80755369859379</v>
      </c>
      <c r="N33" s="14">
        <f t="shared" si="14"/>
        <v>105.65386025339234</v>
      </c>
      <c r="O33" s="14">
        <f t="shared" si="14"/>
        <v>1.0894142283184931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52935</v>
      </c>
      <c r="D37" s="18">
        <f>VLOOKUP($B$11,ABONE2,4,FALSE)</f>
        <v>344</v>
      </c>
      <c r="E37" s="18">
        <f>VLOOKUP($B$11,ABONE2,5,FALSE)</f>
        <v>53279</v>
      </c>
      <c r="F37" s="18">
        <f>VLOOKUP($B$11,ABONE2,6,FALSE)</f>
        <v>4022</v>
      </c>
      <c r="G37" s="18">
        <f>VLOOKUP($B$11,ABONE2,7,FALSE)</f>
        <v>1095</v>
      </c>
      <c r="H37" s="18">
        <f>VLOOKUP($B$11,ABONE2,8,FALSE)</f>
        <v>5117</v>
      </c>
      <c r="I37" s="18">
        <f>VLOOKUP($B$11,ABONE2,9,FALSE)</f>
        <v>9511</v>
      </c>
      <c r="J37" s="18">
        <f>VLOOKUP($B$11,ABONE2,10,FALSE)</f>
        <v>1349</v>
      </c>
      <c r="K37" s="18">
        <f>VLOOKUP($B$11,ABONE2,11,FALSE)</f>
        <v>10860</v>
      </c>
      <c r="L37" s="29">
        <f>VLOOKUP($B$11,ABONE2,12,FALSE)</f>
        <v>31</v>
      </c>
      <c r="M37" s="29">
        <f>VLOOKUP($B$11,ABONE2,13,FALSE)</f>
        <v>249</v>
      </c>
      <c r="N37" s="29">
        <f>VLOOKUP($B$11,ABONE2,14,FALSE)</f>
        <v>280</v>
      </c>
      <c r="O37" s="29">
        <f>VLOOKUP($B$11,ABONE2,15,FALSE)</f>
        <v>69536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11114.464979166667</v>
      </c>
      <c r="D38" s="18">
        <f>VLOOKUP($B$11,TUKETIM,4,FALSE)</f>
        <v>285.12057083333332</v>
      </c>
      <c r="E38" s="18">
        <f>VLOOKUP($B$11,TUKETIM,5,FALSE)</f>
        <v>11399.58555</v>
      </c>
      <c r="F38" s="18">
        <f>VLOOKUP($B$11,TUKETIM,6,FALSE)</f>
        <v>1717.6439500000001</v>
      </c>
      <c r="G38" s="18">
        <f>VLOOKUP($B$11,TUKETIM,7,FALSE)</f>
        <v>1471.2327791666664</v>
      </c>
      <c r="H38" s="18">
        <f>VLOOKUP($B$11,TUKETIM,8,FALSE)</f>
        <v>3188.8767291666663</v>
      </c>
      <c r="I38" s="18">
        <f>VLOOKUP($B$11,TUKETIM,9,FALSE)</f>
        <v>5888.1388999999999</v>
      </c>
      <c r="J38" s="18">
        <f>VLOOKUP($B$11,TUKETIM,10,FALSE)</f>
        <v>8559.6030291666684</v>
      </c>
      <c r="K38" s="18">
        <f>VLOOKUP($B$11,TUKETIM,11,FALSE)</f>
        <v>14447.741929166668</v>
      </c>
      <c r="L38" s="29">
        <f>VLOOKUP($B$11,TUKETIM,12,FALSE)</f>
        <v>369.28998750000005</v>
      </c>
      <c r="M38" s="29">
        <f>VLOOKUP($B$11,TUKETIM,13,FALSE)</f>
        <v>26117.854958333333</v>
      </c>
      <c r="N38" s="29">
        <f>VLOOKUP($B$11,TUKETIM,14,FALSE)</f>
        <v>26487.144945833334</v>
      </c>
      <c r="O38" s="29">
        <f>VLOOKUP($B$11,TUKETIM,15,FALSE)</f>
        <v>55523.349154166674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277799.01360000001</v>
      </c>
      <c r="D39" s="18">
        <f>VLOOKUP($B$11,ANLASMA,4,FALSE)</f>
        <v>4940.21</v>
      </c>
      <c r="E39" s="18">
        <f>VLOOKUP($B$11,ANLASMA,5,FALSE)</f>
        <v>282739.22360000003</v>
      </c>
      <c r="F39" s="18">
        <f>VLOOKUP($B$11,ANLASMA,6,FALSE)</f>
        <v>32878.925999999999</v>
      </c>
      <c r="G39" s="18">
        <f>VLOOKUP($B$11,ANLASMA,7,FALSE)</f>
        <v>28143.487000000001</v>
      </c>
      <c r="H39" s="18">
        <f>VLOOKUP($B$11,ANLASMA,8,FALSE)</f>
        <v>61022.413</v>
      </c>
      <c r="I39" s="18">
        <f>VLOOKUP($B$11,ANLASMA,9,FALSE)</f>
        <v>54673.6031</v>
      </c>
      <c r="J39" s="18">
        <f>VLOOKUP($B$11,ANLASMA,10,FALSE)</f>
        <v>252343.45</v>
      </c>
      <c r="K39" s="18">
        <f>VLOOKUP($B$11,ANLASMA,11,FALSE)</f>
        <v>307017.05310000002</v>
      </c>
      <c r="L39" s="29">
        <f>VLOOKUP($B$11,ANLASMA,12,FALSE)</f>
        <v>1096.933</v>
      </c>
      <c r="M39" s="29">
        <f>VLOOKUP($B$11,ANLASMA,13,FALSE)</f>
        <v>121586.65</v>
      </c>
      <c r="N39" s="29">
        <f>VLOOKUP($B$11,ANLASMA,14,FALSE)</f>
        <v>122683.583</v>
      </c>
      <c r="O39" s="29">
        <f>VLOOKUP($B$11,ANLASMA,15,FALSE)</f>
        <v>773462.27270000009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0.25546671260515424</v>
      </c>
      <c r="D17" s="14">
        <f t="shared" si="1"/>
        <v>1.9400027923943517</v>
      </c>
      <c r="E17" s="14">
        <f t="shared" si="2"/>
        <v>0.25813775290080304</v>
      </c>
      <c r="F17" s="14">
        <f t="shared" si="3"/>
        <v>0.65634496763169103</v>
      </c>
      <c r="G17" s="14">
        <f t="shared" si="4"/>
        <v>3.9613371841305831</v>
      </c>
      <c r="H17" s="14">
        <f t="shared" si="5"/>
        <v>0.90011744317487175</v>
      </c>
      <c r="I17" s="14">
        <f t="shared" si="6"/>
        <v>0.65433675029351002</v>
      </c>
      <c r="J17" s="14">
        <f t="shared" si="7"/>
        <v>9.7624675545269994</v>
      </c>
      <c r="K17" s="14">
        <f t="shared" si="8"/>
        <v>1.0746125446204222</v>
      </c>
      <c r="L17" s="14">
        <f t="shared" si="9"/>
        <v>13.383031563959481</v>
      </c>
      <c r="M17" s="14">
        <f t="shared" si="10"/>
        <v>65.650125356318284</v>
      </c>
      <c r="N17" s="14">
        <f t="shared" si="11"/>
        <v>40.914669446354246</v>
      </c>
      <c r="O17" s="19">
        <f t="shared" si="12"/>
        <v>0.47779295268774868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2.2640066236133262E-3</v>
      </c>
      <c r="D18" s="14">
        <f t="shared" si="1"/>
        <v>0</v>
      </c>
      <c r="E18" s="14">
        <f t="shared" si="2"/>
        <v>2.2604167611023117E-3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1.9573380295354157E-3</v>
      </c>
      <c r="J18" s="14">
        <f t="shared" si="7"/>
        <v>0</v>
      </c>
      <c r="K18" s="14">
        <f t="shared" si="8"/>
        <v>1.8670207281252392E-3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2.1554399833077311E-3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2.9128447488489775E-2</v>
      </c>
      <c r="D21" s="14">
        <f t="shared" si="1"/>
        <v>0</v>
      </c>
      <c r="E21" s="14">
        <f t="shared" si="2"/>
        <v>2.90822607324298E-2</v>
      </c>
      <c r="F21" s="14">
        <f t="shared" si="3"/>
        <v>0.21587350075371442</v>
      </c>
      <c r="G21" s="14">
        <f t="shared" si="4"/>
        <v>0</v>
      </c>
      <c r="H21" s="14">
        <f t="shared" si="5"/>
        <v>0.19995091630095818</v>
      </c>
      <c r="I21" s="14">
        <f t="shared" si="6"/>
        <v>9.9931353379903609E-2</v>
      </c>
      <c r="J21" s="14">
        <f t="shared" si="7"/>
        <v>0</v>
      </c>
      <c r="K21" s="14">
        <f t="shared" si="8"/>
        <v>9.5320228460575362E-2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4.1231595029231786E-2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3.268775909531005E-3</v>
      </c>
      <c r="D22" s="14">
        <f t="shared" si="1"/>
        <v>0</v>
      </c>
      <c r="E22" s="14">
        <f t="shared" si="2"/>
        <v>3.2635928610486621E-3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7.1192853286947194E-3</v>
      </c>
      <c r="J22" s="14">
        <f t="shared" si="7"/>
        <v>0</v>
      </c>
      <c r="K22" s="14">
        <f t="shared" si="8"/>
        <v>6.7907806814880298E-3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3.6402781325188664E-3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0.29012794262678832</v>
      </c>
      <c r="D25" s="14">
        <f t="shared" ref="D25:O25" si="13">SUM(D15:D24)</f>
        <v>1.9400027923943517</v>
      </c>
      <c r="E25" s="14">
        <f t="shared" si="13"/>
        <v>0.29274402325538385</v>
      </c>
      <c r="F25" s="14">
        <f t="shared" si="13"/>
        <v>0.87221846838540551</v>
      </c>
      <c r="G25" s="14">
        <f t="shared" si="13"/>
        <v>3.9613371841305831</v>
      </c>
      <c r="H25" s="14">
        <f t="shared" si="13"/>
        <v>1.1000683594758298</v>
      </c>
      <c r="I25" s="14">
        <f t="shared" si="13"/>
        <v>0.7633447270316438</v>
      </c>
      <c r="J25" s="14">
        <f t="shared" si="13"/>
        <v>9.7624675545269994</v>
      </c>
      <c r="K25" s="14">
        <f t="shared" si="13"/>
        <v>1.1785905744906109</v>
      </c>
      <c r="L25" s="14">
        <f t="shared" si="13"/>
        <v>13.383031563959481</v>
      </c>
      <c r="M25" s="14">
        <f t="shared" si="13"/>
        <v>65.650125356318284</v>
      </c>
      <c r="N25" s="14">
        <f t="shared" si="13"/>
        <v>40.914669446354246</v>
      </c>
      <c r="O25" s="14">
        <f t="shared" si="13"/>
        <v>0.52482026583280705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6.3854487612069258E-2</v>
      </c>
      <c r="D28" s="14">
        <f>(SUMIFS(MESKENOG2,KAYNAK,A28,SEBEP,B28,SÜRE,"Uzun",BİLDİRİM,"Bildirimli",İL,$B$10,İLÇE,$B$11)/VLOOKUP($B$11,ABONE2,4,FALSE))</f>
        <v>8.8933483125351431E-2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6.3894253461191805E-2</v>
      </c>
      <c r="F28" s="14">
        <f>(SUMIFS(TARIMSALAG2,KAYNAK,A28,SEBEP,B28,SÜRE,"Uzun",BİLDİRİM,"Bildirimli",İL,$B$10,İLÇE,$B$11)/VLOOKUP($B$11,ABONE2,6,FALSE))</f>
        <v>7.7356158269404535E-2</v>
      </c>
      <c r="G28" s="14">
        <f>(SUMIFS(TARIMSALOG2,KAYNAK,A28,SEBEP,B28,SÜRE,"Uzun",BİLDİRİM,"Bildirimli",İL,$B$10,İLÇE,$B$11)/VLOOKUP($B$11,ABONE2,7,FALSE))</f>
        <v>0.66525842650846079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0.12071916245157607</v>
      </c>
      <c r="I28" s="14">
        <f>(SUMIFS(TICARETHANEAG2,KAYNAK,A28,SEBEP,B28,SÜRE,"Uzun",BİLDİRİM,"Bildirimli",İL,$B$10,İLÇE,$B$11)/VLOOKUP($B$11,ABONE2,9,FALSE))</f>
        <v>0.11376155597082079</v>
      </c>
      <c r="J28" s="14">
        <f>(SUMIFS(TICARETHANEOG2,KAYNAK,A28,SEBEP,B28,SÜRE,"Uzun",BİLDİRİM,"Bildirimli",İL,$B$10,İLÇE,$B$11)/VLOOKUP($B$11,ABONE2,10,FALSE))</f>
        <v>1.311756280726017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0.1690405364079394</v>
      </c>
      <c r="L28" s="14">
        <f>(SUMIFS(SANAYIAG2,KAYNAK,A28,SEBEP,B28,SÜRE,"Uzun",BİLDİRİM,"Bildirimli",İL,$B$10,İLÇE,$B$11)/VLOOKUP($B$11,ABONE2,12,FALSE))</f>
        <v>1.8549011895502432</v>
      </c>
      <c r="M28" s="14">
        <f>(SUMIFS(SANAYIOG2,KAYNAK,A28,SEBEP,B28,SÜRE,"Uzun",BİLDİRİM,"Bildirimli",İL,$B$10,İLÇE,$B$11)/VLOOKUP($B$11,ABONE2,13,FALSE))</f>
        <v>9.1793576715472369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5.7130511059931042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9.2647401205267974E-2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1.5263156298984604</v>
      </c>
      <c r="D29" s="14">
        <f>(SUMIFS(MESKENOG2,KAYNAK,A29,SEBEP,B29,SÜRE,"Uzun",BİLDİRİM,"Bildirimli",İL,$B$10,İLÇE,$B$11)/VLOOKUP($B$11,ABONE2,4,FALSE))</f>
        <v>3.4193030551374171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1.5293171955833003</v>
      </c>
      <c r="F29" s="14">
        <f>(SUMIFS(TARIMSALAG2,KAYNAK,A29,SEBEP,B29,SÜRE,"Uzun",BİLDİRİM,"Bildirimli",İL,$B$10,İLÇE,$B$11)/VLOOKUP($B$11,ABONE2,6,FALSE))</f>
        <v>3.5491439575761055</v>
      </c>
      <c r="G29" s="14">
        <f>(SUMIFS(TARIMSALOG2,KAYNAK,A29,SEBEP,B29,SÜRE,"Uzun",BİLDİRİM,"Bildirimli",İL,$B$10,İLÇE,$B$11)/VLOOKUP($B$11,ABONE2,7,FALSE))</f>
        <v>18.48621787716559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4.6508855800139113</v>
      </c>
      <c r="I29" s="14">
        <f>(SUMIFS(TICARETHANEAG2,KAYNAK,A29,SEBEP,B29,SÜRE,"Uzun",BİLDİRİM,"Bildirimli",İL,$B$10,İLÇE,$B$11)/VLOOKUP($B$11,ABONE2,9,FALSE))</f>
        <v>5.0096761911423977</v>
      </c>
      <c r="J29" s="14">
        <f>(SUMIFS(TICARETHANEOG2,KAYNAK,A29,SEBEP,B29,SÜRE,"Uzun",BİLDİRİM,"Bildirimli",İL,$B$10,İLÇE,$B$11)/VLOOKUP($B$11,ABONE2,10,FALSE))</f>
        <v>29.938628466735548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6.1599709601297761</v>
      </c>
      <c r="L29" s="14">
        <f>(SUMIFS(SANAYIAG2,KAYNAK,A29,SEBEP,B29,SÜRE,"Uzun",BİLDİRİM,"Bildirimli",İL,$B$10,İLÇE,$B$11)/VLOOKUP($B$11,ABONE2,12,FALSE))</f>
        <v>165.26848013138417</v>
      </c>
      <c r="M29" s="14">
        <f>(SUMIFS(SANAYIOG2,KAYNAK,A29,SEBEP,B29,SÜRE,"Uzun",BİLDİRİM,"Bildirimli",İL,$B$10,İLÇE,$B$11)/VLOOKUP($B$11,ABONE2,13,FALSE))</f>
        <v>332.48089156319065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253.34744582385835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2.8164173422670107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8.2704546504766153E-3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8.2573408217496442E-3</v>
      </c>
      <c r="F31" s="14">
        <f>(SUMIFS(TARIMSALAG2,KAYNAK,A31,SEBEP,B31,SÜRE,"Uzun",BİLDİRİM,"Bildirimli",İL,$B$10,İLÇE,$B$11)/VLOOKUP($B$11,ABONE2,6,FALSE))</f>
        <v>1.8849380094030959E-2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1.745907120766272E-2</v>
      </c>
      <c r="I31" s="14">
        <f>(SUMIFS(TICARETHANEAG2,KAYNAK,A31,SEBEP,B31,SÜRE,"Uzun",BİLDİRİM,"Bildirimli",İL,$B$10,İLÇE,$B$11)/VLOOKUP($B$11,ABONE2,9,FALSE))</f>
        <v>3.7736916395914102E-2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3.5995624702302352E-2</v>
      </c>
      <c r="L31" s="14">
        <f>(SUMIFS(SANAYIAG2,KAYNAK,A31,SEBEP,B31,SÜRE,"Uzun",BİLDİRİM,"Bildirimli",İL,$B$10,İLÇE,$B$11)/VLOOKUP($B$11,ABONE2,12,FALSE))</f>
        <v>2.5927355206460872E-2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1.2270147525691359E-2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1.2043335844672105E-2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1.5984405721610062</v>
      </c>
      <c r="D33" s="14">
        <f t="shared" ref="D33:O33" si="14">SUM(D28:D32)</f>
        <v>3.5082365382627687</v>
      </c>
      <c r="E33" s="14">
        <f t="shared" si="14"/>
        <v>1.6014687898662416</v>
      </c>
      <c r="F33" s="14">
        <f t="shared" si="14"/>
        <v>3.6453494959395409</v>
      </c>
      <c r="G33" s="14">
        <f t="shared" si="14"/>
        <v>19.151476303674052</v>
      </c>
      <c r="H33" s="14">
        <f t="shared" si="14"/>
        <v>4.7890638136731498</v>
      </c>
      <c r="I33" s="14">
        <f t="shared" si="14"/>
        <v>5.1611746635091329</v>
      </c>
      <c r="J33" s="14">
        <f t="shared" si="14"/>
        <v>31.250384747461563</v>
      </c>
      <c r="K33" s="14">
        <f t="shared" si="14"/>
        <v>6.3650071212400174</v>
      </c>
      <c r="L33" s="14">
        <f t="shared" si="14"/>
        <v>167.14930867614086</v>
      </c>
      <c r="M33" s="14">
        <f t="shared" si="14"/>
        <v>341.66024923473788</v>
      </c>
      <c r="N33" s="14">
        <f t="shared" si="14"/>
        <v>259.07276707737714</v>
      </c>
      <c r="O33" s="14">
        <f t="shared" si="14"/>
        <v>2.921108079316951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83116</v>
      </c>
      <c r="D37" s="18">
        <f>VLOOKUP($B$11,ABONE2,4,FALSE)</f>
        <v>132</v>
      </c>
      <c r="E37" s="18">
        <f>VLOOKUP($B$11,ABONE2,5,FALSE)</f>
        <v>83248</v>
      </c>
      <c r="F37" s="18">
        <f>VLOOKUP($B$11,ABONE2,6,FALSE)</f>
        <v>1959</v>
      </c>
      <c r="G37" s="18">
        <f>VLOOKUP($B$11,ABONE2,7,FALSE)</f>
        <v>156</v>
      </c>
      <c r="H37" s="18">
        <f>VLOOKUP($B$11,ABONE2,8,FALSE)</f>
        <v>2115</v>
      </c>
      <c r="I37" s="18">
        <f>VLOOKUP($B$11,ABONE2,9,FALSE)</f>
        <v>12093</v>
      </c>
      <c r="J37" s="18">
        <f>VLOOKUP($B$11,ABONE2,10,FALSE)</f>
        <v>585</v>
      </c>
      <c r="K37" s="18">
        <f>VLOOKUP($B$11,ABONE2,11,FALSE)</f>
        <v>12678</v>
      </c>
      <c r="L37" s="29">
        <f>VLOOKUP($B$11,ABONE2,12,FALSE)</f>
        <v>115</v>
      </c>
      <c r="M37" s="29">
        <f>VLOOKUP($B$11,ABONE2,13,FALSE)</f>
        <v>128</v>
      </c>
      <c r="N37" s="29">
        <f>VLOOKUP($B$11,ABONE2,14,FALSE)</f>
        <v>243</v>
      </c>
      <c r="O37" s="29">
        <f>VLOOKUP($B$11,ABONE2,15,FALSE)</f>
        <v>98284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19424.954583333336</v>
      </c>
      <c r="D38" s="18">
        <f>VLOOKUP($B$11,TUKETIM,4,FALSE)</f>
        <v>143.25357499999998</v>
      </c>
      <c r="E38" s="18">
        <f>VLOOKUP($B$11,TUKETIM,5,FALSE)</f>
        <v>19568.208158333335</v>
      </c>
      <c r="F38" s="18">
        <f>VLOOKUP($B$11,TUKETIM,6,FALSE)</f>
        <v>492.32284583333336</v>
      </c>
      <c r="G38" s="18">
        <f>VLOOKUP($B$11,TUKETIM,7,FALSE)</f>
        <v>700.54034166666679</v>
      </c>
      <c r="H38" s="18">
        <f>VLOOKUP($B$11,TUKETIM,8,FALSE)</f>
        <v>1192.8631875000001</v>
      </c>
      <c r="I38" s="18">
        <f>VLOOKUP($B$11,TUKETIM,9,FALSE)</f>
        <v>7581.5224791666669</v>
      </c>
      <c r="J38" s="18">
        <f>VLOOKUP($B$11,TUKETIM,10,FALSE)</f>
        <v>9281.0433458333355</v>
      </c>
      <c r="K38" s="18">
        <f>VLOOKUP($B$11,TUKETIM,11,FALSE)</f>
        <v>16862.565825000001</v>
      </c>
      <c r="L38" s="29">
        <f>VLOOKUP($B$11,TUKETIM,12,FALSE)</f>
        <v>1398.7257416666666</v>
      </c>
      <c r="M38" s="29">
        <f>VLOOKUP($B$11,TUKETIM,13,FALSE)</f>
        <v>16057.546558333335</v>
      </c>
      <c r="N38" s="29">
        <f>VLOOKUP($B$11,TUKETIM,14,FALSE)</f>
        <v>17456.272300000001</v>
      </c>
      <c r="O38" s="29">
        <f>VLOOKUP($B$11,TUKETIM,15,FALSE)</f>
        <v>55079.909470833336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496950.3652</v>
      </c>
      <c r="D39" s="18">
        <f>VLOOKUP($B$11,ANLASMA,4,FALSE)</f>
        <v>3348.6</v>
      </c>
      <c r="E39" s="18">
        <f>VLOOKUP($B$11,ANLASMA,5,FALSE)</f>
        <v>500298.96519999998</v>
      </c>
      <c r="F39" s="18">
        <f>VLOOKUP($B$11,ANLASMA,6,FALSE)</f>
        <v>8536.2160000000003</v>
      </c>
      <c r="G39" s="18">
        <f>VLOOKUP($B$11,ANLASMA,7,FALSE)</f>
        <v>6719.5999999999995</v>
      </c>
      <c r="H39" s="18">
        <f>VLOOKUP($B$11,ANLASMA,8,FALSE)</f>
        <v>15255.815999999999</v>
      </c>
      <c r="I39" s="18">
        <f>VLOOKUP($B$11,ANLASMA,9,FALSE)</f>
        <v>80485.729000000007</v>
      </c>
      <c r="J39" s="18">
        <f>VLOOKUP($B$11,ANLASMA,10,FALSE)</f>
        <v>126172.204</v>
      </c>
      <c r="K39" s="18">
        <f>VLOOKUP($B$11,ANLASMA,11,FALSE)</f>
        <v>206657.93300000002</v>
      </c>
      <c r="L39" s="29">
        <f>VLOOKUP($B$11,ANLASMA,12,FALSE)</f>
        <v>7470.2610000000004</v>
      </c>
      <c r="M39" s="29">
        <f>VLOOKUP($B$11,ANLASMA,13,FALSE)</f>
        <v>101161.97</v>
      </c>
      <c r="N39" s="29">
        <f>VLOOKUP($B$11,ANLASMA,14,FALSE)</f>
        <v>108632.231</v>
      </c>
      <c r="O39" s="29">
        <f>VLOOKUP($B$11,ANLASMA,15,FALSE)</f>
        <v>830844.94519999996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0.36653529519350164</v>
      </c>
      <c r="D17" s="14">
        <f t="shared" si="1"/>
        <v>0.27329048382013449</v>
      </c>
      <c r="E17" s="14">
        <f t="shared" si="2"/>
        <v>0.36643783686458892</v>
      </c>
      <c r="F17" s="14">
        <f t="shared" si="3"/>
        <v>4.9248313047101862</v>
      </c>
      <c r="G17" s="14">
        <f t="shared" si="4"/>
        <v>11.869515831140403</v>
      </c>
      <c r="H17" s="14">
        <f t="shared" si="5"/>
        <v>6.3696667621189285</v>
      </c>
      <c r="I17" s="14">
        <f t="shared" si="6"/>
        <v>1.3774481960437517</v>
      </c>
      <c r="J17" s="14">
        <f t="shared" si="7"/>
        <v>7.9532573197365553</v>
      </c>
      <c r="K17" s="14">
        <f t="shared" si="8"/>
        <v>1.6382118480509242</v>
      </c>
      <c r="L17" s="14">
        <f t="shared" si="9"/>
        <v>133.18528648723458</v>
      </c>
      <c r="M17" s="14">
        <f t="shared" si="10"/>
        <v>69.820782190839168</v>
      </c>
      <c r="N17" s="14">
        <f t="shared" si="11"/>
        <v>87.503899668903003</v>
      </c>
      <c r="O17" s="19">
        <f t="shared" si="12"/>
        <v>1.0833885327094313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1.4683536903081251E-2</v>
      </c>
      <c r="D21" s="14">
        <f t="shared" si="1"/>
        <v>0</v>
      </c>
      <c r="E21" s="14">
        <f t="shared" si="2"/>
        <v>1.4668189851078831E-2</v>
      </c>
      <c r="F21" s="14">
        <f t="shared" si="3"/>
        <v>0.40254839468600662</v>
      </c>
      <c r="G21" s="14">
        <f t="shared" si="4"/>
        <v>8.3304655932356156E-2</v>
      </c>
      <c r="H21" s="14">
        <f t="shared" si="5"/>
        <v>0.33613001793303027</v>
      </c>
      <c r="I21" s="14">
        <f t="shared" si="6"/>
        <v>5.4159200994263225E-2</v>
      </c>
      <c r="J21" s="14">
        <f t="shared" si="7"/>
        <v>9.960469992039785E-3</v>
      </c>
      <c r="K21" s="14">
        <f t="shared" si="8"/>
        <v>5.240650071154121E-2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4.4743831596805651E-2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1.0371180304985458E-2</v>
      </c>
      <c r="D22" s="14">
        <f t="shared" si="1"/>
        <v>0</v>
      </c>
      <c r="E22" s="14">
        <f t="shared" si="2"/>
        <v>1.0360340475010046E-2</v>
      </c>
      <c r="F22" s="14">
        <f t="shared" si="3"/>
        <v>1.2235935312969459E-2</v>
      </c>
      <c r="G22" s="14">
        <f t="shared" si="4"/>
        <v>0</v>
      </c>
      <c r="H22" s="14">
        <f t="shared" si="5"/>
        <v>9.6902598215262911E-3</v>
      </c>
      <c r="I22" s="14">
        <f t="shared" si="6"/>
        <v>3.6126017290739124E-3</v>
      </c>
      <c r="J22" s="14">
        <f t="shared" si="7"/>
        <v>0</v>
      </c>
      <c r="K22" s="14">
        <f t="shared" si="8"/>
        <v>3.4693440398069655E-3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9.1907903958478032E-3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0.39159001240156838</v>
      </c>
      <c r="D25" s="14">
        <f t="shared" ref="D25:O25" si="13">SUM(D15:D24)</f>
        <v>0.27329048382013449</v>
      </c>
      <c r="E25" s="14">
        <f t="shared" si="13"/>
        <v>0.39146636719067779</v>
      </c>
      <c r="F25" s="14">
        <f t="shared" si="13"/>
        <v>5.3396156347091628</v>
      </c>
      <c r="G25" s="14">
        <f t="shared" si="13"/>
        <v>11.952820487072758</v>
      </c>
      <c r="H25" s="14">
        <f t="shared" si="13"/>
        <v>6.7154870398734845</v>
      </c>
      <c r="I25" s="14">
        <f t="shared" si="13"/>
        <v>1.4352199987670888</v>
      </c>
      <c r="J25" s="14">
        <f t="shared" si="13"/>
        <v>7.9632177897285947</v>
      </c>
      <c r="K25" s="14">
        <f t="shared" si="13"/>
        <v>1.6940876928022726</v>
      </c>
      <c r="L25" s="14">
        <f t="shared" si="13"/>
        <v>133.18528648723458</v>
      </c>
      <c r="M25" s="14">
        <f t="shared" si="13"/>
        <v>69.820782190839168</v>
      </c>
      <c r="N25" s="14">
        <f t="shared" si="13"/>
        <v>87.503899668903003</v>
      </c>
      <c r="O25" s="14">
        <f t="shared" si="13"/>
        <v>1.1373231547020848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0.68305261028405384</v>
      </c>
      <c r="D29" s="14">
        <f>(SUMIFS(MESKENOG2,KAYNAK,A29,SEBEP,B29,SÜRE,"Uzun",BİLDİRİM,"Bildirimli",İL,$B$10,İLÇE,$B$11)/VLOOKUP($B$11,ABONE2,4,FALSE))</f>
        <v>0.85940517509895253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0.68323693181372602</v>
      </c>
      <c r="F29" s="14">
        <f>(SUMIFS(TARIMSALAG2,KAYNAK,A29,SEBEP,B29,SÜRE,"Uzun",BİLDİRİM,"Bildirimli",İL,$B$10,İLÇE,$B$11)/VLOOKUP($B$11,ABONE2,6,FALSE))</f>
        <v>16.077701204812005</v>
      </c>
      <c r="G29" s="14">
        <f>(SUMIFS(TARIMSALOG2,KAYNAK,A29,SEBEP,B29,SÜRE,"Uzun",BİLDİRİM,"Bildirimli",İL,$B$10,İLÇE,$B$11)/VLOOKUP($B$11,ABONE2,7,FALSE))</f>
        <v>47.317042902420312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22.577018542991084</v>
      </c>
      <c r="I29" s="14">
        <f>(SUMIFS(TICARETHANEAG2,KAYNAK,A29,SEBEP,B29,SÜRE,"Uzun",BİLDİRİM,"Bildirimli",İL,$B$10,İLÇE,$B$11)/VLOOKUP($B$11,ABONE2,9,FALSE))</f>
        <v>3.6105286331784106</v>
      </c>
      <c r="J29" s="14">
        <f>(SUMIFS(TICARETHANEOG2,KAYNAK,A29,SEBEP,B29,SÜRE,"Uzun",BİLDİRİM,"Bildirimli",İL,$B$10,İLÇE,$B$11)/VLOOKUP($B$11,ABONE2,10,FALSE))</f>
        <v>42.923961276471658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5.1695024531554328</v>
      </c>
      <c r="L29" s="14">
        <f>(SUMIFS(SANAYIAG2,KAYNAK,A29,SEBEP,B29,SÜRE,"Uzun",BİLDİRİM,"Bildirimli",İL,$B$10,İLÇE,$B$11)/VLOOKUP($B$11,ABONE2,12,FALSE))</f>
        <v>177.2975117210417</v>
      </c>
      <c r="M29" s="14">
        <f>(SUMIFS(SANAYIOG2,KAYNAK,A29,SEBEP,B29,SÜRE,"Uzun",BİLDİRİM,"Bildirimli",İL,$B$10,İLÇE,$B$11)/VLOOKUP($B$11,ABONE2,13,FALSE))</f>
        <v>190.29579319903388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186.66836580982675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3.1772476993320269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2.2540623568589107E-3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2.2517064386332309E-3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1.7744901778074295E-3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1.7041227856718032E-3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1.9936151547260673E-3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0.68530667264091272</v>
      </c>
      <c r="D33" s="14">
        <f t="shared" ref="D33:O33" si="14">SUM(D28:D32)</f>
        <v>0.85940517509895253</v>
      </c>
      <c r="E33" s="14">
        <f t="shared" si="14"/>
        <v>0.68548863825235928</v>
      </c>
      <c r="F33" s="14">
        <f t="shared" si="14"/>
        <v>16.077701204812005</v>
      </c>
      <c r="G33" s="14">
        <f t="shared" si="14"/>
        <v>47.317042902420312</v>
      </c>
      <c r="H33" s="14">
        <f t="shared" si="14"/>
        <v>22.577018542991084</v>
      </c>
      <c r="I33" s="14">
        <f t="shared" si="14"/>
        <v>3.6123031233562179</v>
      </c>
      <c r="J33" s="14">
        <f t="shared" si="14"/>
        <v>42.923961276471658</v>
      </c>
      <c r="K33" s="14">
        <f t="shared" si="14"/>
        <v>5.1712065759411043</v>
      </c>
      <c r="L33" s="14">
        <f t="shared" si="14"/>
        <v>177.2975117210417</v>
      </c>
      <c r="M33" s="14">
        <f t="shared" si="14"/>
        <v>190.29579319903388</v>
      </c>
      <c r="N33" s="14">
        <f t="shared" si="14"/>
        <v>186.66836580982675</v>
      </c>
      <c r="O33" s="14">
        <f t="shared" si="14"/>
        <v>3.1792413144867528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44921</v>
      </c>
      <c r="D37" s="18">
        <f>VLOOKUP($B$11,ABONE2,4,FALSE)</f>
        <v>47</v>
      </c>
      <c r="E37" s="18">
        <f>VLOOKUP($B$11,ABONE2,5,FALSE)</f>
        <v>44968</v>
      </c>
      <c r="F37" s="18">
        <f>VLOOKUP($B$11,ABONE2,6,FALSE)</f>
        <v>3483</v>
      </c>
      <c r="G37" s="18">
        <f>VLOOKUP($B$11,ABONE2,7,FALSE)</f>
        <v>915</v>
      </c>
      <c r="H37" s="18">
        <f>VLOOKUP($B$11,ABONE2,8,FALSE)</f>
        <v>4398</v>
      </c>
      <c r="I37" s="18">
        <f>VLOOKUP($B$11,ABONE2,9,FALSE)</f>
        <v>9130</v>
      </c>
      <c r="J37" s="18">
        <f>VLOOKUP($B$11,ABONE2,10,FALSE)</f>
        <v>377</v>
      </c>
      <c r="K37" s="18">
        <f>VLOOKUP($B$11,ABONE2,11,FALSE)</f>
        <v>9507</v>
      </c>
      <c r="L37" s="29">
        <f>VLOOKUP($B$11,ABONE2,12,FALSE)</f>
        <v>12</v>
      </c>
      <c r="M37" s="29">
        <f>VLOOKUP($B$11,ABONE2,13,FALSE)</f>
        <v>31</v>
      </c>
      <c r="N37" s="29">
        <f>VLOOKUP($B$11,ABONE2,14,FALSE)</f>
        <v>43</v>
      </c>
      <c r="O37" s="29">
        <f>VLOOKUP($B$11,ABONE2,15,FALSE)</f>
        <v>58916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8511.5911291666671</v>
      </c>
      <c r="D38" s="18">
        <f>VLOOKUP($B$11,TUKETIM,4,FALSE)</f>
        <v>8.7151499999999995</v>
      </c>
      <c r="E38" s="18">
        <f>VLOOKUP($B$11,TUKETIM,5,FALSE)</f>
        <v>8520.3062791666671</v>
      </c>
      <c r="F38" s="18">
        <f>VLOOKUP($B$11,TUKETIM,6,FALSE)</f>
        <v>5661.6015083333332</v>
      </c>
      <c r="G38" s="18">
        <f>VLOOKUP($B$11,TUKETIM,7,FALSE)</f>
        <v>3946.3102374999994</v>
      </c>
      <c r="H38" s="18">
        <f>VLOOKUP($B$11,TUKETIM,8,FALSE)</f>
        <v>9607.911745833333</v>
      </c>
      <c r="I38" s="18">
        <f>VLOOKUP($B$11,TUKETIM,9,FALSE)</f>
        <v>5325.990520833333</v>
      </c>
      <c r="J38" s="18">
        <f>VLOOKUP($B$11,TUKETIM,10,FALSE)</f>
        <v>2565.8107458333334</v>
      </c>
      <c r="K38" s="18">
        <f>VLOOKUP($B$11,TUKETIM,11,FALSE)</f>
        <v>7891.8012666666664</v>
      </c>
      <c r="L38" s="29">
        <f>VLOOKUP($B$11,TUKETIM,12,FALSE)</f>
        <v>60.131416666666667</v>
      </c>
      <c r="M38" s="29">
        <f>VLOOKUP($B$11,TUKETIM,13,FALSE)</f>
        <v>7774.6282291666666</v>
      </c>
      <c r="N38" s="29">
        <f>VLOOKUP($B$11,TUKETIM,14,FALSE)</f>
        <v>7834.7596458333337</v>
      </c>
      <c r="O38" s="29">
        <f>VLOOKUP($B$11,TUKETIM,15,FALSE)</f>
        <v>33854.778937499999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236105.44160000002</v>
      </c>
      <c r="D39" s="18">
        <f>VLOOKUP($B$11,ANLASMA,4,FALSE)</f>
        <v>314.7</v>
      </c>
      <c r="E39" s="18">
        <f>VLOOKUP($B$11,ANLASMA,5,FALSE)</f>
        <v>236420.14160000003</v>
      </c>
      <c r="F39" s="18">
        <f>VLOOKUP($B$11,ANLASMA,6,FALSE)</f>
        <v>28364.946</v>
      </c>
      <c r="G39" s="18">
        <f>VLOOKUP($B$11,ANLASMA,7,FALSE)</f>
        <v>29126.6</v>
      </c>
      <c r="H39" s="18">
        <f>VLOOKUP($B$11,ANLASMA,8,FALSE)</f>
        <v>57491.546000000002</v>
      </c>
      <c r="I39" s="18">
        <f>VLOOKUP($B$11,ANLASMA,9,FALSE)</f>
        <v>57785.731999999996</v>
      </c>
      <c r="J39" s="18">
        <f>VLOOKUP($B$11,ANLASMA,10,FALSE)</f>
        <v>65308.486000000004</v>
      </c>
      <c r="K39" s="18">
        <f>VLOOKUP($B$11,ANLASMA,11,FALSE)</f>
        <v>123094.21799999999</v>
      </c>
      <c r="L39" s="29">
        <f>VLOOKUP($B$11,ANLASMA,12,FALSE)</f>
        <v>700.67200000000003</v>
      </c>
      <c r="M39" s="29">
        <f>VLOOKUP($B$11,ANLASMA,13,FALSE)</f>
        <v>19890.8</v>
      </c>
      <c r="N39" s="29">
        <f>VLOOKUP($B$11,ANLASMA,14,FALSE)</f>
        <v>20591.471999999998</v>
      </c>
      <c r="O39" s="29">
        <f>VLOOKUP($B$11,ANLASMA,15,FALSE)</f>
        <v>437597.37760000001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(SUMIFS(MESKENAG2,KAYNAK,A15,SEBEP,B15,SÜRE,"Uzun",BİLDİRİM,"Bildirimsiz",İL,$B$10)/VLOOKUP($B$10,ABONE2,3,FALSE))</f>
        <v>2.9613375285577854E-2</v>
      </c>
      <c r="D15" s="14">
        <f t="shared" ref="D15:D24" si="1">(SUMIFS(MESKENOG2,KAYNAK,A15,SEBEP,B15,SÜRE,"Uzun",BİLDİRİM,"Bildirimsiz",İL,$B$10)/VLOOKUP($B$10,ABONE2,4,FALSE))</f>
        <v>7.5245551158889451E-2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2.9649586004640894E-2</v>
      </c>
      <c r="F15" s="14">
        <f t="shared" ref="F15:F24" si="3">(SUMIFS(TARIMSALAG2,KAYNAK,A15,SEBEP,B15,SÜRE,"Uzun",BİLDİRİM,"Bildirimsiz",İL,$B$10)/VLOOKUP($B$10,ABONE2,6,FALSE))</f>
        <v>0.50901256752492563</v>
      </c>
      <c r="G15" s="14">
        <f t="shared" ref="G15:G24" si="4">(SUMIFS(TARIMSALOG2,KAYNAK,A15,SEBEP,B15,SÜRE,"Uzun",BİLDİRİM,"Bildirimsiz",İL,$B$10)/VLOOKUP($B$10,ABONE2,7,FALSE))</f>
        <v>3.076898509017036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0.82533653417932962</v>
      </c>
      <c r="I15" s="14">
        <f t="shared" ref="I15:I24" si="6">(SUMIFS(TICARETHANEAG2,KAYNAK,A15,SEBEP,B15,SÜRE,"Uzun",BİLDİRİM,"Bildirimsiz",İL,$B$10)/VLOOKUP($B$10,ABONE2,9,FALSE))</f>
        <v>7.0575217946509394E-2</v>
      </c>
      <c r="J15" s="14">
        <f t="shared" ref="J15:J24" si="7">(SUMIFS(TICARETHANEOG2,KAYNAK,A15,SEBEP,B15,SÜRE,"Uzun",BİLDİRİM,"Bildirimsiz",İL,$B$10)/VLOOKUP($B$10,ABONE2,10,FALSE))</f>
        <v>2.1885584377303231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0.11626124997544454</v>
      </c>
      <c r="L15" s="14">
        <f t="shared" ref="L15:L24" si="9">(SUMIFS(SANAYIAG2,KAYNAK,A15,SEBEP,B15,SÜRE,"Uzun",BİLDİRİM,"Bildirimsiz",İL,$B$10)/VLOOKUP($B$10,ABONE2,12,FALSE))</f>
        <v>1.4141056942734245</v>
      </c>
      <c r="M15" s="14">
        <f t="shared" ref="M15:M24" si="10">(SUMIFS(SANAYIOG2,KAYNAK,A15,SEBEP,B15,SÜRE,"Uzun",BİLDİRİM,"Bildirimsiz",İL,$B$10)/VLOOKUP($B$10,ABONE2,13,FALSE))</f>
        <v>105.70988342220836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51.007282039856662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0.12760814691367814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0.2591258535801767</v>
      </c>
      <c r="D17" s="14">
        <f t="shared" si="1"/>
        <v>7.0737313386721343</v>
      </c>
      <c r="E17" s="14">
        <f t="shared" si="2"/>
        <v>0.26453348010737104</v>
      </c>
      <c r="F17" s="14">
        <f t="shared" si="3"/>
        <v>2.874421596930762</v>
      </c>
      <c r="G17" s="14">
        <f t="shared" si="4"/>
        <v>15.520801414827297</v>
      </c>
      <c r="H17" s="14">
        <f t="shared" si="5"/>
        <v>4.4322606594752463</v>
      </c>
      <c r="I17" s="14">
        <f t="shared" si="6"/>
        <v>0.67984360375019426</v>
      </c>
      <c r="J17" s="14">
        <f t="shared" si="7"/>
        <v>16.71923274458997</v>
      </c>
      <c r="K17" s="14">
        <f t="shared" si="8"/>
        <v>1.0258218150826506</v>
      </c>
      <c r="L17" s="14">
        <f t="shared" si="9"/>
        <v>25.041165905840987</v>
      </c>
      <c r="M17" s="14">
        <f t="shared" si="10"/>
        <v>194.96917301978556</v>
      </c>
      <c r="N17" s="14">
        <f t="shared" si="11"/>
        <v>105.84280338764468</v>
      </c>
      <c r="O17" s="19">
        <f t="shared" si="12"/>
        <v>0.61389211706447067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1.3246360425799018E-2</v>
      </c>
      <c r="D18" s="14">
        <f t="shared" si="1"/>
        <v>0.85708392207480755</v>
      </c>
      <c r="E18" s="14">
        <f t="shared" si="2"/>
        <v>1.391597488741368E-2</v>
      </c>
      <c r="F18" s="14">
        <f t="shared" si="3"/>
        <v>0.12835777725308206</v>
      </c>
      <c r="G18" s="14">
        <f t="shared" si="4"/>
        <v>0.41489680532509332</v>
      </c>
      <c r="H18" s="14">
        <f t="shared" si="5"/>
        <v>0.16365496880527727</v>
      </c>
      <c r="I18" s="14">
        <f t="shared" si="6"/>
        <v>4.6113227533710104E-2</v>
      </c>
      <c r="J18" s="14">
        <f t="shared" si="7"/>
        <v>1.1062282546004778</v>
      </c>
      <c r="K18" s="14">
        <f t="shared" si="8"/>
        <v>6.8980476258122286E-2</v>
      </c>
      <c r="L18" s="14">
        <f t="shared" si="9"/>
        <v>3.7209140180861153</v>
      </c>
      <c r="M18" s="14">
        <f t="shared" si="10"/>
        <v>1.0309260908186475</v>
      </c>
      <c r="N18" s="14">
        <f t="shared" si="11"/>
        <v>2.4418109848601235</v>
      </c>
      <c r="O18" s="19">
        <f t="shared" si="12"/>
        <v>2.9206581978560405E-2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3.1146101460471289E-2</v>
      </c>
      <c r="D21" s="14">
        <f t="shared" si="1"/>
        <v>0</v>
      </c>
      <c r="E21" s="14">
        <f t="shared" si="2"/>
        <v>3.1121385945413992E-2</v>
      </c>
      <c r="F21" s="14">
        <f t="shared" si="3"/>
        <v>0.44294159097594743</v>
      </c>
      <c r="G21" s="14">
        <f t="shared" si="4"/>
        <v>1.3634308205032355E-2</v>
      </c>
      <c r="H21" s="14">
        <f t="shared" si="5"/>
        <v>0.39005755107158507</v>
      </c>
      <c r="I21" s="14">
        <f t="shared" si="6"/>
        <v>0.17523911360739372</v>
      </c>
      <c r="J21" s="14">
        <f t="shared" si="7"/>
        <v>9.7474048269971802E-3</v>
      </c>
      <c r="K21" s="14">
        <f t="shared" si="8"/>
        <v>0.17166936884395972</v>
      </c>
      <c r="L21" s="14">
        <f t="shared" si="9"/>
        <v>7.8196578302874107</v>
      </c>
      <c r="M21" s="14">
        <f t="shared" si="10"/>
        <v>0</v>
      </c>
      <c r="N21" s="14">
        <f t="shared" si="11"/>
        <v>4.1013704922210472</v>
      </c>
      <c r="O21" s="19">
        <f t="shared" si="12"/>
        <v>6.6856842709315939E-2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3.7133014218170943E-3</v>
      </c>
      <c r="D22" s="14">
        <f t="shared" si="1"/>
        <v>0</v>
      </c>
      <c r="E22" s="14">
        <f t="shared" si="2"/>
        <v>3.7103547879560419E-3</v>
      </c>
      <c r="F22" s="14">
        <f t="shared" si="3"/>
        <v>3.9738739872146791E-3</v>
      </c>
      <c r="G22" s="14">
        <f t="shared" si="4"/>
        <v>0</v>
      </c>
      <c r="H22" s="14">
        <f t="shared" si="5"/>
        <v>3.484353965196068E-3</v>
      </c>
      <c r="I22" s="14">
        <f t="shared" si="6"/>
        <v>1.0952893088262016E-2</v>
      </c>
      <c r="J22" s="14">
        <f t="shared" si="7"/>
        <v>0</v>
      </c>
      <c r="K22" s="14">
        <f t="shared" si="8"/>
        <v>1.0716633320117621E-2</v>
      </c>
      <c r="L22" s="14">
        <f t="shared" si="9"/>
        <v>0.30725843088789706</v>
      </c>
      <c r="M22" s="14">
        <f t="shared" si="10"/>
        <v>0</v>
      </c>
      <c r="N22" s="14">
        <f t="shared" si="11"/>
        <v>0.16115547371507472</v>
      </c>
      <c r="O22" s="19">
        <f t="shared" si="12"/>
        <v>5.0652706436453681E-3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0.33684499217384195</v>
      </c>
      <c r="D25" s="14">
        <f t="shared" ref="D25:O25" si="13">SUM(D15:D24)</f>
        <v>8.0060608119058312</v>
      </c>
      <c r="E25" s="14">
        <f t="shared" si="13"/>
        <v>0.34293078173279568</v>
      </c>
      <c r="F25" s="14">
        <f t="shared" si="13"/>
        <v>3.9587074066719321</v>
      </c>
      <c r="G25" s="14">
        <f t="shared" si="13"/>
        <v>19.026231037374455</v>
      </c>
      <c r="H25" s="14">
        <f t="shared" si="13"/>
        <v>5.8147940674966341</v>
      </c>
      <c r="I25" s="14">
        <f t="shared" si="13"/>
        <v>0.98272405592606937</v>
      </c>
      <c r="J25" s="14">
        <f t="shared" si="13"/>
        <v>20.023766841747765</v>
      </c>
      <c r="K25" s="14">
        <f t="shared" si="13"/>
        <v>1.3934495434802947</v>
      </c>
      <c r="L25" s="14">
        <f t="shared" si="13"/>
        <v>38.303101879375838</v>
      </c>
      <c r="M25" s="14">
        <f t="shared" si="13"/>
        <v>301.70998253281255</v>
      </c>
      <c r="N25" s="14">
        <f t="shared" si="13"/>
        <v>163.55442237829757</v>
      </c>
      <c r="O25" s="14">
        <f t="shared" si="13"/>
        <v>0.84262895930967052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(SUMIFS(MESKENAG2,KAYNAK,A28,SEBEP,B28,SÜRE,"Uzun",BİLDİRİM,"Bildirimli",İL,$B$10)/VLOOKUP($B$10,ABONE2,3,FALSE))</f>
        <v>9.5794391618543393E-3</v>
      </c>
      <c r="D28" s="14">
        <f>(SUMIFS(MESKENOG2,KAYNAK,A28,SEBEP,B28,SÜRE,"Uzun",BİLDİRİM,"Bildirimli",İL,$B$10)/VLOOKUP($B$10,ABONE2,4,FALSE))</f>
        <v>8.0749964561689369E-3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9.578245334228996E-3</v>
      </c>
      <c r="F28" s="14">
        <f>(SUMIFS(TARIMSALAG2,KAYNAK,A28,SEBEP,B28,SÜRE,"Uzun",BİLDİRİM,"Bildirimli",İL,$B$10)/VLOOKUP($B$10,ABONE2,6,FALSE))</f>
        <v>6.0251715985172221E-3</v>
      </c>
      <c r="G28" s="14">
        <f>(SUMIFS(TARIMSALOG2,KAYNAK,A28,SEBEP,B28,SÜRE,"Uzun",BİLDİRİM,"Bildirimli",İL,$B$10)/VLOOKUP($B$10,ABONE2,7,FALSE))</f>
        <v>3.313182646869977E-2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9.3642936571417274E-3</v>
      </c>
      <c r="I28" s="14">
        <f>(SUMIFS(TICARETHANEAG2,KAYNAK,A28,SEBEP,B28,SÜRE,"Uzun",BİLDİRİM,"Bildirimli",İL,$B$10)/VLOOKUP($B$10,ABONE2,9,FALSE))</f>
        <v>2.0275670426578365E-2</v>
      </c>
      <c r="J28" s="14">
        <f>(SUMIFS(TICARETHANEOG2,KAYNAK,A28,SEBEP,B28,SÜRE,"Uzun",BİLDİRİM,"Bildirimli",İL,$B$10)/VLOOKUP($B$10,ABONE2,10,FALSE))</f>
        <v>0.40620550864956723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2.860038366570257E-2</v>
      </c>
      <c r="L28" s="14">
        <f>(SUMIFS(SANAYIAG2,KAYNAK,A28,SEBEP,B28,SÜRE,"Uzun",BİLDİRİM,"Bildirimli",İL,$B$10)/VLOOKUP($B$10,ABONE2,12,FALSE))</f>
        <v>0.49092000239525535</v>
      </c>
      <c r="M28" s="14">
        <f>(SUMIFS(SANAYIOG2,KAYNAK,A28,SEBEP,B28,SÜRE,"Uzun",BİLDİRİM,"Bildirimli",İL,$B$10)/VLOOKUP($B$10,ABONE2,13,FALSE))</f>
        <v>1.3613076234111745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0.90479377291984686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1.3885719015865579E-2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(SUMIFS(MESKENAG2,KAYNAK,A29,SEBEP,B29,SÜRE,"Uzun",BİLDİRİM,"Bildirimli",İL,$B$10)/VLOOKUP($B$10,ABONE2,3,FALSE))</f>
        <v>0.41374865205380623</v>
      </c>
      <c r="D29" s="14">
        <f>(SUMIFS(MESKENOG2,KAYNAK,A29,SEBEP,B29,SÜRE,"Uzun",BİLDİRİM,"Bildirimli",İL,$B$10)/VLOOKUP($B$10,ABONE2,4,FALSE))</f>
        <v>11.120645147917847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0.42224494690779624</v>
      </c>
      <c r="F29" s="14">
        <f>(SUMIFS(TARIMSALAG2,KAYNAK,A29,SEBEP,B29,SÜRE,"Uzun",BİLDİRİM,"Bildirimli",İL,$B$10)/VLOOKUP($B$10,ABONE2,6,FALSE))</f>
        <v>9.0240562269159224</v>
      </c>
      <c r="G29" s="14">
        <f>(SUMIFS(TARIMSALOG2,KAYNAK,A29,SEBEP,B29,SÜRE,"Uzun",BİLDİRİM,"Bildirimli",İL,$B$10)/VLOOKUP($B$10,ABONE2,7,FALSE))</f>
        <v>27.115456610127332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11.252637893679966</v>
      </c>
      <c r="I29" s="14">
        <f>(SUMIFS(TICARETHANEAG2,KAYNAK,A29,SEBEP,B29,SÜRE,"Uzun",BİLDİRİM,"Bildirimli",İL,$B$10)/VLOOKUP($B$10,ABONE2,9,FALSE))</f>
        <v>1.4823587640837597</v>
      </c>
      <c r="J29" s="14">
        <f>(SUMIFS(TICARETHANEOG2,KAYNAK,A29,SEBEP,B29,SÜRE,"Uzun",BİLDİRİM,"Bildirimli",İL,$B$10)/VLOOKUP($B$10,ABONE2,10,FALSE))</f>
        <v>19.417737027552889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1.8692344759128434</v>
      </c>
      <c r="L29" s="14">
        <f>(SUMIFS(SANAYIAG2,KAYNAK,A29,SEBEP,B29,SÜRE,"Uzun",BİLDİRİM,"Bildirimli",İL,$B$10)/VLOOKUP($B$10,ABONE2,12,FALSE))</f>
        <v>34.055769688230498</v>
      </c>
      <c r="M29" s="14">
        <f>(SUMIFS(SANAYIOG2,KAYNAK,A29,SEBEP,B29,SÜRE,"Uzun",BİLDİRİM,"Bildirimli",İL,$B$10)/VLOOKUP($B$10,ABONE2,13,FALSE))</f>
        <v>140.43104780482415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84.637759116491736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0.99049720761447546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(SUMIFS(MESKENAG2,KAYNAK,A30,SEBEP,B30,SÜRE,"Uzun",BİLDİRİM,"Bildirimli",İL,$B$10)/VLOOKUP($B$10,ABONE2,3,FALSE))</f>
        <v>0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(SUMIFS(MESKENAG2,KAYNAK,A31,SEBEP,B31,SÜRE,"Uzun",BİLDİRİM,"Bildirimli",İL,$B$10)/VLOOKUP($B$10,ABONE2,3,FALSE))</f>
        <v>2.1439475709120318E-2</v>
      </c>
      <c r="D31" s="14">
        <f>(SUMIFS(MESKENOG2,KAYNAK,A31,SEBEP,B31,SÜRE,"Uzun",BİLDİRİM,"Bildirimli",İL,$B$10)/VLOOKUP($B$10,ABONE2,4,FALSE))</f>
        <v>0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2.1422462739282607E-2</v>
      </c>
      <c r="F31" s="14">
        <f>(SUMIFS(TARIMSALAG2,KAYNAK,A31,SEBEP,B31,SÜRE,"Uzun",BİLDİRİM,"Bildirimli",İL,$B$10)/VLOOKUP($B$10,ABONE2,6,FALSE))</f>
        <v>0.14771900799726098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0.12952230314953878</v>
      </c>
      <c r="I31" s="14">
        <f>(SUMIFS(TICARETHANEAG2,KAYNAK,A31,SEBEP,B31,SÜRE,"Uzun",BİLDİRİM,"Bildirimli",İL,$B$10)/VLOOKUP($B$10,ABONE2,9,FALSE))</f>
        <v>8.291146909610761E-2</v>
      </c>
      <c r="J31" s="14">
        <f>(SUMIFS(TICARETHANEOG2,KAYNAK,A31,SEBEP,B31,SÜRE,"Uzun",BİLDİRİM,"Bildirimli",İL,$B$10)/VLOOKUP($B$10,ABONE2,10,FALSE))</f>
        <v>0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8.1123024316513234E-2</v>
      </c>
      <c r="L31" s="14">
        <f>(SUMIFS(SANAYIAG2,KAYNAK,A31,SEBEP,B31,SÜRE,"Uzun",BİLDİRİM,"Bildirimli",İL,$B$10)/VLOOKUP($B$10,ABONE2,12,FALSE))</f>
        <v>0.62339898895139068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0.32696957765371859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3.3816186219016803E-2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0.44476756692478087</v>
      </c>
      <c r="D33" s="14">
        <f t="shared" ref="D33:O33" si="14">SUM(D28:D32)</f>
        <v>11.128720144374016</v>
      </c>
      <c r="E33" s="14">
        <f t="shared" si="14"/>
        <v>0.45324565498130787</v>
      </c>
      <c r="F33" s="14">
        <f t="shared" si="14"/>
        <v>9.1778004065117003</v>
      </c>
      <c r="G33" s="14">
        <f t="shared" si="14"/>
        <v>27.148588436596032</v>
      </c>
      <c r="H33" s="14">
        <f t="shared" si="14"/>
        <v>11.391524490486646</v>
      </c>
      <c r="I33" s="14">
        <f t="shared" si="14"/>
        <v>1.5855459036064457</v>
      </c>
      <c r="J33" s="14">
        <f t="shared" si="14"/>
        <v>19.823942536202455</v>
      </c>
      <c r="K33" s="14">
        <f t="shared" si="14"/>
        <v>1.9789578838950592</v>
      </c>
      <c r="L33" s="14">
        <f t="shared" si="14"/>
        <v>35.170088679577148</v>
      </c>
      <c r="M33" s="14">
        <f t="shared" si="14"/>
        <v>141.79235542823531</v>
      </c>
      <c r="N33" s="14">
        <f t="shared" si="14"/>
        <v>85.869522467065295</v>
      </c>
      <c r="O33" s="14">
        <f t="shared" si="14"/>
        <v>1.0381991128493577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2214905</v>
      </c>
      <c r="D37" s="18">
        <f>VLOOKUP($B$10,ABONE2,4,FALSE)</f>
        <v>1759</v>
      </c>
      <c r="E37" s="18">
        <f>VLOOKUP($B$10,ABONE2,5,FALSE)</f>
        <v>2216664</v>
      </c>
      <c r="F37" s="18">
        <f>VLOOKUP($B$10,ABONE2,6,FALSE)</f>
        <v>48238</v>
      </c>
      <c r="G37" s="18">
        <f>VLOOKUP($B$10,ABONE2,7,FALSE)</f>
        <v>6777</v>
      </c>
      <c r="H37" s="18">
        <f>VLOOKUP($B$10,ABONE2,8,FALSE)</f>
        <v>55015</v>
      </c>
      <c r="I37" s="18">
        <f>VLOOKUP($B$10,ABONE2,9,FALSE)</f>
        <v>437402</v>
      </c>
      <c r="J37" s="18">
        <f>VLOOKUP($B$10,ABONE2,10,FALSE)</f>
        <v>9643</v>
      </c>
      <c r="K37" s="18">
        <f>VLOOKUP($B$10,ABONE2,11,FALSE)</f>
        <v>447045</v>
      </c>
      <c r="L37" s="29">
        <f>VLOOKUP($B$10,ABONE2,12,FALSE)</f>
        <v>1895</v>
      </c>
      <c r="M37" s="29">
        <f>VLOOKUP($B$10,ABONE2,13,FALSE)</f>
        <v>1718</v>
      </c>
      <c r="N37" s="29">
        <f>VLOOKUP($B$10,ABONE2,14,FALSE)</f>
        <v>3613</v>
      </c>
      <c r="O37" s="29">
        <f>VLOOKUP($B$10,ABONE2,15,FALSE)</f>
        <v>2722337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542441.98693333333</v>
      </c>
      <c r="D38" s="18">
        <f>VLOOKUP($B$10,TUKETIM,4,FALSE)</f>
        <v>6296.2716999999993</v>
      </c>
      <c r="E38" s="18">
        <f>VLOOKUP($B$10,TUKETIM,5,FALSE)</f>
        <v>548738.25863333337</v>
      </c>
      <c r="F38" s="18">
        <f>VLOOKUP($B$10,TUKETIM,6,FALSE)</f>
        <v>38165.836708333336</v>
      </c>
      <c r="G38" s="18">
        <f>VLOOKUP($B$10,TUKETIM,7,FALSE)</f>
        <v>25916.456562499996</v>
      </c>
      <c r="H38" s="18">
        <f>VLOOKUP($B$10,TUKETIM,8,FALSE)</f>
        <v>64082.293270833332</v>
      </c>
      <c r="I38" s="18">
        <f>VLOOKUP($B$10,TUKETIM,9,FALSE)</f>
        <v>267440.62842083332</v>
      </c>
      <c r="J38" s="18">
        <f>VLOOKUP($B$10,TUKETIM,10,FALSE)</f>
        <v>198496.90136666669</v>
      </c>
      <c r="K38" s="18">
        <f>VLOOKUP($B$10,TUKETIM,11,FALSE)</f>
        <v>465937.52978750004</v>
      </c>
      <c r="L38" s="29">
        <f>VLOOKUP($B$10,TUKETIM,12,FALSE)</f>
        <v>20909.737987500001</v>
      </c>
      <c r="M38" s="29">
        <f>VLOOKUP($B$10,TUKETIM,13,FALSE)</f>
        <v>345993.98829583329</v>
      </c>
      <c r="N38" s="29">
        <f>VLOOKUP($B$10,TUKETIM,14,FALSE)</f>
        <v>366903.72628333326</v>
      </c>
      <c r="O38" s="29">
        <f>VLOOKUP($B$10,TUKETIM,15,FALSE)</f>
        <v>1445661.807975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11391738.904399998</v>
      </c>
      <c r="D39" s="18">
        <f>VLOOKUP($B$10,ANLASMA,4,FALSE)</f>
        <v>110929.95800000001</v>
      </c>
      <c r="E39" s="18">
        <f>VLOOKUP($B$10,ANLASMA,5,FALSE)</f>
        <v>11502668.862399999</v>
      </c>
      <c r="F39" s="18">
        <f>VLOOKUP($B$10,ANLASMA,6,FALSE)</f>
        <v>306603.27699999994</v>
      </c>
      <c r="G39" s="18">
        <f>VLOOKUP($B$10,ANLASMA,7,FALSE)</f>
        <v>237638.204</v>
      </c>
      <c r="H39" s="18">
        <f>VLOOKUP($B$10,ANLASMA,8,FALSE)</f>
        <v>544241.48099999991</v>
      </c>
      <c r="I39" s="18">
        <f>VLOOKUP($B$10,ANLASMA,9,FALSE)</f>
        <v>2851936.5782569996</v>
      </c>
      <c r="J39" s="18">
        <f>VLOOKUP($B$10,ANLASMA,10,FALSE)</f>
        <v>3145372.8485999992</v>
      </c>
      <c r="K39" s="18">
        <f>VLOOKUP($B$10,ANLASMA,11,FALSE)</f>
        <v>5997309.4268569984</v>
      </c>
      <c r="L39" s="29">
        <f>VLOOKUP($B$10,ANLASMA,12,FALSE)</f>
        <v>81417.555000000008</v>
      </c>
      <c r="M39" s="29">
        <f>VLOOKUP($B$10,ANLASMA,13,FALSE)</f>
        <v>2125264.7450000001</v>
      </c>
      <c r="N39" s="29">
        <f>VLOOKUP($B$10,ANLASMA,14,FALSE)</f>
        <v>2206682.3000000003</v>
      </c>
      <c r="O39" s="29">
        <f>VLOOKUP($B$10,ANLASMA,15,FALSE)</f>
        <v>20250902.070257001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0.59488223463197076</v>
      </c>
      <c r="D17" s="14">
        <f t="shared" si="1"/>
        <v>9.666339968491199</v>
      </c>
      <c r="E17" s="14">
        <f t="shared" si="2"/>
        <v>0.62031226721403998</v>
      </c>
      <c r="F17" s="14">
        <f t="shared" si="3"/>
        <v>5.2623368250439198</v>
      </c>
      <c r="G17" s="14">
        <f t="shared" si="4"/>
        <v>35.094377075991545</v>
      </c>
      <c r="H17" s="14">
        <f t="shared" si="5"/>
        <v>12.668111797847262</v>
      </c>
      <c r="I17" s="14">
        <f t="shared" si="6"/>
        <v>1.3731152578186254</v>
      </c>
      <c r="J17" s="14">
        <f t="shared" si="7"/>
        <v>13.118219387227281</v>
      </c>
      <c r="K17" s="14">
        <f t="shared" si="8"/>
        <v>1.7724758226176416</v>
      </c>
      <c r="L17" s="14">
        <f t="shared" si="9"/>
        <v>25.367520810976668</v>
      </c>
      <c r="M17" s="14">
        <f t="shared" si="10"/>
        <v>204.81265425964509</v>
      </c>
      <c r="N17" s="14">
        <f t="shared" si="11"/>
        <v>65.742675836927063</v>
      </c>
      <c r="O17" s="19">
        <f t="shared" si="12"/>
        <v>1.0681226385798703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2.9839528549637347E-2</v>
      </c>
      <c r="D21" s="14">
        <f t="shared" si="1"/>
        <v>0</v>
      </c>
      <c r="E21" s="14">
        <f t="shared" si="2"/>
        <v>2.9755879349529345E-2</v>
      </c>
      <c r="F21" s="14">
        <f t="shared" si="3"/>
        <v>0.19482121354500026</v>
      </c>
      <c r="G21" s="14">
        <f t="shared" si="4"/>
        <v>0</v>
      </c>
      <c r="H21" s="14">
        <f t="shared" si="5"/>
        <v>0.14645703679725311</v>
      </c>
      <c r="I21" s="14">
        <f t="shared" si="6"/>
        <v>9.1235132543527511E-2</v>
      </c>
      <c r="J21" s="14">
        <f t="shared" si="7"/>
        <v>0</v>
      </c>
      <c r="K21" s="14">
        <f t="shared" si="8"/>
        <v>8.8132928113439521E-2</v>
      </c>
      <c r="L21" s="14">
        <f t="shared" si="9"/>
        <v>8.9868363624861114E-2</v>
      </c>
      <c r="M21" s="14">
        <f t="shared" si="10"/>
        <v>0</v>
      </c>
      <c r="N21" s="14">
        <f t="shared" si="11"/>
        <v>6.9647981809267373E-2</v>
      </c>
      <c r="O21" s="19">
        <f t="shared" si="12"/>
        <v>3.980678033272031E-2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2.0740738127688479E-3</v>
      </c>
      <c r="D22" s="14">
        <f t="shared" si="1"/>
        <v>0</v>
      </c>
      <c r="E22" s="14">
        <f t="shared" si="2"/>
        <v>2.0682595581932618E-3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0.12818167375692904</v>
      </c>
      <c r="J22" s="14">
        <f t="shared" si="7"/>
        <v>0</v>
      </c>
      <c r="K22" s="14">
        <f t="shared" si="8"/>
        <v>0.12382320191500867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1.7762430854094527E-2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0.62679583699437691</v>
      </c>
      <c r="D25" s="14">
        <f t="shared" ref="D25:O25" si="13">SUM(D15:D24)</f>
        <v>9.666339968491199</v>
      </c>
      <c r="E25" s="14">
        <f t="shared" si="13"/>
        <v>0.6521364061217626</v>
      </c>
      <c r="F25" s="14">
        <f t="shared" si="13"/>
        <v>5.4571580385889202</v>
      </c>
      <c r="G25" s="14">
        <f t="shared" si="13"/>
        <v>35.094377075991545</v>
      </c>
      <c r="H25" s="14">
        <f t="shared" si="13"/>
        <v>12.814568834644515</v>
      </c>
      <c r="I25" s="14">
        <f t="shared" si="13"/>
        <v>1.5925320641190819</v>
      </c>
      <c r="J25" s="14">
        <f t="shared" si="13"/>
        <v>13.118219387227281</v>
      </c>
      <c r="K25" s="14">
        <f t="shared" si="13"/>
        <v>1.9844319526460898</v>
      </c>
      <c r="L25" s="14">
        <f t="shared" si="13"/>
        <v>25.457389174601531</v>
      </c>
      <c r="M25" s="14">
        <f t="shared" si="13"/>
        <v>204.81265425964509</v>
      </c>
      <c r="N25" s="14">
        <f t="shared" si="13"/>
        <v>65.812323818736331</v>
      </c>
      <c r="O25" s="14">
        <f t="shared" si="13"/>
        <v>1.125691849766685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1.6337447310875024</v>
      </c>
      <c r="D29" s="14">
        <f>(SUMIFS(MESKENOG2,KAYNAK,A29,SEBEP,B29,SÜRE,"Uzun",BİLDİRİM,"Bildirimli",İL,$B$10,İLÇE,$B$11)/VLOOKUP($B$11,ABONE2,4,FALSE))</f>
        <v>47.689692583346947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1.7628534464496999</v>
      </c>
      <c r="F29" s="14">
        <f>(SUMIFS(TARIMSALAG2,KAYNAK,A29,SEBEP,B29,SÜRE,"Uzun",BİLDİRİM,"Bildirimli",İL,$B$10,İLÇE,$B$11)/VLOOKUP($B$11,ABONE2,6,FALSE))</f>
        <v>2.5402852018018822</v>
      </c>
      <c r="G29" s="14">
        <f>(SUMIFS(TARIMSALOG2,KAYNAK,A29,SEBEP,B29,SÜRE,"Uzun",BİLDİRİM,"Bildirimli",İL,$B$10,İLÇE,$B$11)/VLOOKUP($B$11,ABONE2,7,FALSE))</f>
        <v>13.531831395734979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5.2689258522802156</v>
      </c>
      <c r="I29" s="14">
        <f>(SUMIFS(TICARETHANEAG2,KAYNAK,A29,SEBEP,B29,SÜRE,"Uzun",BİLDİRİM,"Bildirimli",İL,$B$10,İLÇE,$B$11)/VLOOKUP($B$11,ABONE2,9,FALSE))</f>
        <v>5.1994409817540088</v>
      </c>
      <c r="J29" s="14">
        <f>(SUMIFS(TICARETHANEOG2,KAYNAK,A29,SEBEP,B29,SÜRE,"Uzun",BİLDİRİM,"Bildirimli",İL,$B$10,İLÇE,$B$11)/VLOOKUP($B$11,ABONE2,10,FALSE))</f>
        <v>30.565677600686151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6.0619513921638202</v>
      </c>
      <c r="L29" s="14">
        <f>(SUMIFS(SANAYIAG2,KAYNAK,A29,SEBEP,B29,SÜRE,"Uzun",BİLDİRİM,"Bildirimli",İL,$B$10,İLÇE,$B$11)/VLOOKUP($B$11,ABONE2,12,FALSE))</f>
        <v>174.92414202380496</v>
      </c>
      <c r="M29" s="14">
        <f>(SUMIFS(SANAYIOG2,KAYNAK,A29,SEBEP,B29,SÜRE,"Uzun",BİLDİRİM,"Bildirimli",İL,$B$10,İLÇE,$B$11)/VLOOKUP($B$11,ABONE2,13,FALSE))</f>
        <v>20.017177408572739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140.07007498537772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2.48447145048782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6.1208446741860423E-3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6.1036861001110771E-3</v>
      </c>
      <c r="F31" s="14">
        <f>(SUMIFS(TARIMSALAG2,KAYNAK,A31,SEBEP,B31,SÜRE,"Uzun",BİLDİRİM,"Bildirimli",İL,$B$10,İLÇE,$B$11)/VLOOKUP($B$11,ABONE2,6,FALSE))</f>
        <v>7.9122983976901651E-2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5.9480780172519059E-2</v>
      </c>
      <c r="I31" s="14">
        <f>(SUMIFS(TICARETHANEAG2,KAYNAK,A31,SEBEP,B31,SÜRE,"Uzun",BİLDİRİM,"Bildirimli",İL,$B$10,İLÇE,$B$11)/VLOOKUP($B$11,ABONE2,9,FALSE))</f>
        <v>2.7898498400513054E-2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2.6949885263029164E-2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9.9278852291108128E-3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1.6398655757616885</v>
      </c>
      <c r="D33" s="14">
        <f t="shared" ref="D33:O33" si="14">SUM(D28:D32)</f>
        <v>47.689692583346947</v>
      </c>
      <c r="E33" s="14">
        <f t="shared" si="14"/>
        <v>1.768957132549811</v>
      </c>
      <c r="F33" s="14">
        <f t="shared" si="14"/>
        <v>2.6194081857787839</v>
      </c>
      <c r="G33" s="14">
        <f t="shared" si="14"/>
        <v>13.531831395734979</v>
      </c>
      <c r="H33" s="14">
        <f t="shared" si="14"/>
        <v>5.3284066324527348</v>
      </c>
      <c r="I33" s="14">
        <f t="shared" si="14"/>
        <v>5.2273394801545221</v>
      </c>
      <c r="J33" s="14">
        <f t="shared" si="14"/>
        <v>30.565677600686151</v>
      </c>
      <c r="K33" s="14">
        <f t="shared" si="14"/>
        <v>6.0889012774268494</v>
      </c>
      <c r="L33" s="14">
        <f t="shared" si="14"/>
        <v>174.92414202380496</v>
      </c>
      <c r="M33" s="14">
        <f t="shared" si="14"/>
        <v>20.017177408572739</v>
      </c>
      <c r="N33" s="14">
        <f t="shared" si="14"/>
        <v>140.07007498537772</v>
      </c>
      <c r="O33" s="14">
        <f t="shared" si="14"/>
        <v>2.4943993357169307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51224</v>
      </c>
      <c r="D37" s="18">
        <f>VLOOKUP($B$11,ABONE2,4,FALSE)</f>
        <v>144</v>
      </c>
      <c r="E37" s="18">
        <f>VLOOKUP($B$11,ABONE2,5,FALSE)</f>
        <v>51368</v>
      </c>
      <c r="F37" s="18">
        <f>VLOOKUP($B$11,ABONE2,6,FALSE)</f>
        <v>966</v>
      </c>
      <c r="G37" s="18">
        <f>VLOOKUP($B$11,ABONE2,7,FALSE)</f>
        <v>319</v>
      </c>
      <c r="H37" s="18">
        <f>VLOOKUP($B$11,ABONE2,8,FALSE)</f>
        <v>1285</v>
      </c>
      <c r="I37" s="18">
        <f>VLOOKUP($B$11,ABONE2,9,FALSE)</f>
        <v>7557</v>
      </c>
      <c r="J37" s="18">
        <f>VLOOKUP($B$11,ABONE2,10,FALSE)</f>
        <v>266</v>
      </c>
      <c r="K37" s="18">
        <f>VLOOKUP($B$11,ABONE2,11,FALSE)</f>
        <v>7823</v>
      </c>
      <c r="L37" s="29">
        <f>VLOOKUP($B$11,ABONE2,12,FALSE)</f>
        <v>31</v>
      </c>
      <c r="M37" s="29">
        <f>VLOOKUP($B$11,ABONE2,13,FALSE)</f>
        <v>9</v>
      </c>
      <c r="N37" s="29">
        <f>VLOOKUP($B$11,ABONE2,14,FALSE)</f>
        <v>40</v>
      </c>
      <c r="O37" s="29">
        <f>VLOOKUP($B$11,ABONE2,15,FALSE)</f>
        <v>60516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10609.942254166666</v>
      </c>
      <c r="D38" s="18">
        <f>VLOOKUP($B$11,TUKETIM,4,FALSE)</f>
        <v>348.61422916666663</v>
      </c>
      <c r="E38" s="18">
        <f>VLOOKUP($B$11,TUKETIM,5,FALSE)</f>
        <v>10958.556483333334</v>
      </c>
      <c r="F38" s="18">
        <f>VLOOKUP($B$11,TUKETIM,6,FALSE)</f>
        <v>586.59185000000002</v>
      </c>
      <c r="G38" s="18">
        <f>VLOOKUP($B$11,TUKETIM,7,FALSE)</f>
        <v>1424.0932041666665</v>
      </c>
      <c r="H38" s="18">
        <f>VLOOKUP($B$11,TUKETIM,8,FALSE)</f>
        <v>2010.6850541666665</v>
      </c>
      <c r="I38" s="18">
        <f>VLOOKUP($B$11,TUKETIM,9,FALSE)</f>
        <v>3374.4996500000002</v>
      </c>
      <c r="J38" s="18">
        <f>VLOOKUP($B$11,TUKETIM,10,FALSE)</f>
        <v>1744.1876791666668</v>
      </c>
      <c r="K38" s="18">
        <f>VLOOKUP($B$11,TUKETIM,11,FALSE)</f>
        <v>5118.687329166667</v>
      </c>
      <c r="L38" s="29">
        <f>VLOOKUP($B$11,TUKETIM,12,FALSE)</f>
        <v>124.5293875</v>
      </c>
      <c r="M38" s="29">
        <f>VLOOKUP($B$11,TUKETIM,13,FALSE)</f>
        <v>4326.0034208333336</v>
      </c>
      <c r="N38" s="29">
        <f>VLOOKUP($B$11,TUKETIM,14,FALSE)</f>
        <v>4450.5328083333334</v>
      </c>
      <c r="O38" s="29">
        <f>VLOOKUP($B$11,TUKETIM,15,FALSE)</f>
        <v>22538.461674999999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275251.43280000001</v>
      </c>
      <c r="D39" s="18">
        <f>VLOOKUP($B$11,ANLASMA,4,FALSE)</f>
        <v>16630.400000000001</v>
      </c>
      <c r="E39" s="18">
        <f>VLOOKUP($B$11,ANLASMA,5,FALSE)</f>
        <v>291881.83280000003</v>
      </c>
      <c r="F39" s="18">
        <f>VLOOKUP($B$11,ANLASMA,6,FALSE)</f>
        <v>8579.5099999999984</v>
      </c>
      <c r="G39" s="18">
        <f>VLOOKUP($B$11,ANLASMA,7,FALSE)</f>
        <v>13626.188000000002</v>
      </c>
      <c r="H39" s="18">
        <f>VLOOKUP($B$11,ANLASMA,8,FALSE)</f>
        <v>22205.698</v>
      </c>
      <c r="I39" s="18">
        <f>VLOOKUP($B$11,ANLASMA,9,FALSE)</f>
        <v>41983.907200000001</v>
      </c>
      <c r="J39" s="18">
        <f>VLOOKUP($B$11,ANLASMA,10,FALSE)</f>
        <v>46690.969999999994</v>
      </c>
      <c r="K39" s="18">
        <f>VLOOKUP($B$11,ANLASMA,11,FALSE)</f>
        <v>88674.877199999988</v>
      </c>
      <c r="L39" s="29">
        <f>VLOOKUP($B$11,ANLASMA,12,FALSE)</f>
        <v>537.91</v>
      </c>
      <c r="M39" s="29">
        <f>VLOOKUP($B$11,ANLASMA,13,FALSE)</f>
        <v>10988.4</v>
      </c>
      <c r="N39" s="29">
        <f>VLOOKUP($B$11,ANLASMA,14,FALSE)</f>
        <v>11526.31</v>
      </c>
      <c r="O39" s="29">
        <f>VLOOKUP($B$11,ANLASMA,15,FALSE)</f>
        <v>414288.71799999999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0.16497102830470506</v>
      </c>
      <c r="D17" s="14">
        <f t="shared" si="1"/>
        <v>0</v>
      </c>
      <c r="E17" s="14">
        <f t="shared" si="2"/>
        <v>0.16496231074878112</v>
      </c>
      <c r="F17" s="14">
        <f t="shared" si="3"/>
        <v>2.0094614657210266</v>
      </c>
      <c r="G17" s="14">
        <f t="shared" si="4"/>
        <v>3.8668389959644029</v>
      </c>
      <c r="H17" s="14">
        <f t="shared" si="5"/>
        <v>2.0200722955484363</v>
      </c>
      <c r="I17" s="14">
        <f t="shared" si="6"/>
        <v>0.75002054696783027</v>
      </c>
      <c r="J17" s="14">
        <f t="shared" si="7"/>
        <v>3.558090857433124</v>
      </c>
      <c r="K17" s="14">
        <f t="shared" si="8"/>
        <v>0.81610774142096232</v>
      </c>
      <c r="L17" s="14">
        <f t="shared" si="9"/>
        <v>0</v>
      </c>
      <c r="M17" s="14">
        <f t="shared" si="10"/>
        <v>37.134570603591264</v>
      </c>
      <c r="N17" s="14">
        <f t="shared" si="11"/>
        <v>29.707656482873013</v>
      </c>
      <c r="O17" s="19">
        <f t="shared" si="12"/>
        <v>0.5442031264863596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7.8093248164928125E-4</v>
      </c>
      <c r="D18" s="14">
        <f t="shared" si="1"/>
        <v>0</v>
      </c>
      <c r="E18" s="14">
        <f t="shared" si="2"/>
        <v>7.8089121487261409E-4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7.4999501710789239E-6</v>
      </c>
      <c r="J18" s="14">
        <f t="shared" si="7"/>
        <v>0</v>
      </c>
      <c r="K18" s="14">
        <f t="shared" si="8"/>
        <v>7.3234408210467433E-6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5.4440330963231713E-4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4.1173266030825918E-2</v>
      </c>
      <c r="D21" s="14">
        <f t="shared" si="1"/>
        <v>0</v>
      </c>
      <c r="E21" s="14">
        <f t="shared" si="2"/>
        <v>4.1171090313956819E-2</v>
      </c>
      <c r="F21" s="14">
        <f t="shared" si="3"/>
        <v>0.6207560990930282</v>
      </c>
      <c r="G21" s="14">
        <f t="shared" si="4"/>
        <v>0</v>
      </c>
      <c r="H21" s="14">
        <f t="shared" si="5"/>
        <v>0.61720984248953648</v>
      </c>
      <c r="I21" s="14">
        <f t="shared" si="6"/>
        <v>0.15725971021468216</v>
      </c>
      <c r="J21" s="14">
        <f t="shared" si="7"/>
        <v>2.2712178819834398E-2</v>
      </c>
      <c r="K21" s="14">
        <f t="shared" si="8"/>
        <v>0.15409316953464955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0.14104302796287824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2.8965255983144445E-3</v>
      </c>
      <c r="D22" s="14">
        <f t="shared" si="1"/>
        <v>0</v>
      </c>
      <c r="E22" s="14">
        <f t="shared" si="2"/>
        <v>2.8963725373549053E-3</v>
      </c>
      <c r="F22" s="14">
        <f t="shared" si="3"/>
        <v>1.6547061442910613E-2</v>
      </c>
      <c r="G22" s="14">
        <f t="shared" si="4"/>
        <v>0</v>
      </c>
      <c r="H22" s="14">
        <f t="shared" si="5"/>
        <v>1.6452531359362435E-2</v>
      </c>
      <c r="I22" s="14">
        <f t="shared" si="6"/>
        <v>4.3932022599892498E-2</v>
      </c>
      <c r="J22" s="14">
        <f t="shared" si="7"/>
        <v>0</v>
      </c>
      <c r="K22" s="14">
        <f t="shared" si="8"/>
        <v>4.2898094029992333E-2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1.1312172095292792E-2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0.20982175241549469</v>
      </c>
      <c r="D25" s="14">
        <f t="shared" ref="D25:O25" si="13">SUM(D15:D24)</f>
        <v>0</v>
      </c>
      <c r="E25" s="14">
        <f t="shared" si="13"/>
        <v>0.20981066481496549</v>
      </c>
      <c r="F25" s="14">
        <f t="shared" si="13"/>
        <v>2.6467646262569651</v>
      </c>
      <c r="G25" s="14">
        <f t="shared" si="13"/>
        <v>3.8668389959644029</v>
      </c>
      <c r="H25" s="14">
        <f t="shared" si="13"/>
        <v>2.6537346693973354</v>
      </c>
      <c r="I25" s="14">
        <f t="shared" si="13"/>
        <v>0.9512197797325761</v>
      </c>
      <c r="J25" s="14">
        <f t="shared" si="13"/>
        <v>3.5808030362529584</v>
      </c>
      <c r="K25" s="14">
        <f t="shared" si="13"/>
        <v>1.0131063284264252</v>
      </c>
      <c r="L25" s="14">
        <f t="shared" si="13"/>
        <v>0</v>
      </c>
      <c r="M25" s="14">
        <f t="shared" si="13"/>
        <v>37.134570603591264</v>
      </c>
      <c r="N25" s="14">
        <f t="shared" si="13"/>
        <v>29.707656482873013</v>
      </c>
      <c r="O25" s="14">
        <f t="shared" si="13"/>
        <v>0.69710272985416299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1.7065548587060466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1.7064646793116951</v>
      </c>
      <c r="F29" s="14">
        <f>(SUMIFS(TARIMSALAG2,KAYNAK,A29,SEBEP,B29,SÜRE,"Uzun",BİLDİRİM,"Bildirimli",İL,$B$10,İLÇE,$B$11)/VLOOKUP($B$11,ABONE2,6,FALSE))</f>
        <v>13.824702183741067</v>
      </c>
      <c r="G29" s="14">
        <f>(SUMIFS(TARIMSALOG2,KAYNAK,A29,SEBEP,B29,SÜRE,"Uzun",BİLDİRİM,"Bildirimli",İL,$B$10,İLÇE,$B$11)/VLOOKUP($B$11,ABONE2,7,FALSE))</f>
        <v>73.072384325934621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14.163172453055079</v>
      </c>
      <c r="I29" s="14">
        <f>(SUMIFS(TICARETHANEAG2,KAYNAK,A29,SEBEP,B29,SÜRE,"Uzun",BİLDİRİM,"Bildirimli",İL,$B$10,İLÇE,$B$11)/VLOOKUP($B$11,ABONE2,9,FALSE))</f>
        <v>8.3195599064739714</v>
      </c>
      <c r="J29" s="14">
        <f>(SUMIFS(TICARETHANEOG2,KAYNAK,A29,SEBEP,B29,SÜRE,"Uzun",BİLDİRİM,"Bildirimli",İL,$B$10,İLÇE,$B$11)/VLOOKUP($B$11,ABONE2,10,FALSE))</f>
        <v>62.953896192260636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9.6053646074746091</v>
      </c>
      <c r="L29" s="14">
        <f>(SUMIFS(SANAYIAG2,KAYNAK,A29,SEBEP,B29,SÜRE,"Uzun",BİLDİRİM,"Bildirimli",İL,$B$10,İLÇE,$B$11)/VLOOKUP($B$11,ABONE2,12,FALSE))</f>
        <v>56.12817856830722</v>
      </c>
      <c r="M29" s="14">
        <f>(SUMIFS(SANAYIOG2,KAYNAK,A29,SEBEP,B29,SÜRE,"Uzun",BİLDİRİM,"Bildirimli",İL,$B$10,İLÇE,$B$11)/VLOOKUP($B$11,ABONE2,13,FALSE))</f>
        <v>498.1103674734531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409.7139296924239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4.902909873745191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6.5397114018568556E-2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6.5393658242093256E-2</v>
      </c>
      <c r="F31" s="14">
        <f>(SUMIFS(TARIMSALAG2,KAYNAK,A31,SEBEP,B31,SÜRE,"Uzun",BİLDİRİM,"Bildirimli",İL,$B$10,İLÇE,$B$11)/VLOOKUP($B$11,ABONE2,6,FALSE))</f>
        <v>0.51767972235215287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0.51472232066642254</v>
      </c>
      <c r="I31" s="14">
        <f>(SUMIFS(TICARETHANEAG2,KAYNAK,A31,SEBEP,B31,SÜRE,"Uzun",BİLDİRİM,"Bildirimli",İL,$B$10,İLÇE,$B$11)/VLOOKUP($B$11,ABONE2,9,FALSE))</f>
        <v>0.2172152498456717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0.21210314620594556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0.15280800795999996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1.7719519727246151</v>
      </c>
      <c r="D33" s="14">
        <f t="shared" ref="D33:O33" si="14">SUM(D28:D32)</f>
        <v>0</v>
      </c>
      <c r="E33" s="14">
        <f t="shared" si="14"/>
        <v>1.7718583375537884</v>
      </c>
      <c r="F33" s="14">
        <f t="shared" si="14"/>
        <v>14.34238190609322</v>
      </c>
      <c r="G33" s="14">
        <f t="shared" si="14"/>
        <v>73.072384325934621</v>
      </c>
      <c r="H33" s="14">
        <f t="shared" si="14"/>
        <v>14.677894773721501</v>
      </c>
      <c r="I33" s="14">
        <f t="shared" si="14"/>
        <v>8.5367751563196439</v>
      </c>
      <c r="J33" s="14">
        <f t="shared" si="14"/>
        <v>62.953896192260636</v>
      </c>
      <c r="K33" s="14">
        <f t="shared" si="14"/>
        <v>9.817467753680555</v>
      </c>
      <c r="L33" s="14">
        <f t="shared" si="14"/>
        <v>56.12817856830722</v>
      </c>
      <c r="M33" s="14">
        <f t="shared" si="14"/>
        <v>498.1103674734531</v>
      </c>
      <c r="N33" s="14">
        <f t="shared" si="14"/>
        <v>409.7139296924239</v>
      </c>
      <c r="O33" s="14">
        <f t="shared" si="14"/>
        <v>5.0557178817051911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18923</v>
      </c>
      <c r="D37" s="18">
        <f>VLOOKUP($B$11,ABONE2,4,FALSE)</f>
        <v>1</v>
      </c>
      <c r="E37" s="18">
        <f>VLOOKUP($B$11,ABONE2,5,FALSE)</f>
        <v>18924</v>
      </c>
      <c r="F37" s="18">
        <f>VLOOKUP($B$11,ABONE2,6,FALSE)</f>
        <v>3829</v>
      </c>
      <c r="G37" s="18">
        <f>VLOOKUP($B$11,ABONE2,7,FALSE)</f>
        <v>22</v>
      </c>
      <c r="H37" s="18">
        <f>VLOOKUP($B$11,ABONE2,8,FALSE)</f>
        <v>3851</v>
      </c>
      <c r="I37" s="18">
        <f>VLOOKUP($B$11,ABONE2,9,FALSE)</f>
        <v>4315</v>
      </c>
      <c r="J37" s="18">
        <f>VLOOKUP($B$11,ABONE2,10,FALSE)</f>
        <v>104</v>
      </c>
      <c r="K37" s="18">
        <f>VLOOKUP($B$11,ABONE2,11,FALSE)</f>
        <v>4419</v>
      </c>
      <c r="L37" s="29">
        <f>VLOOKUP($B$11,ABONE2,12,FALSE)</f>
        <v>2</v>
      </c>
      <c r="M37" s="29">
        <f>VLOOKUP($B$11,ABONE2,13,FALSE)</f>
        <v>8</v>
      </c>
      <c r="N37" s="29">
        <f>VLOOKUP($B$11,ABONE2,14,FALSE)</f>
        <v>10</v>
      </c>
      <c r="O37" s="29">
        <f>VLOOKUP($B$11,ABONE2,15,FALSE)</f>
        <v>27204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3124.466183333333</v>
      </c>
      <c r="D38" s="18">
        <f>VLOOKUP($B$11,TUKETIM,4,FALSE)</f>
        <v>0</v>
      </c>
      <c r="E38" s="18">
        <f>VLOOKUP($B$11,TUKETIM,5,FALSE)</f>
        <v>3124.466183333333</v>
      </c>
      <c r="F38" s="18">
        <f>VLOOKUP($B$11,TUKETIM,6,FALSE)</f>
        <v>2967.0338291666667</v>
      </c>
      <c r="G38" s="18">
        <f>VLOOKUP($B$11,TUKETIM,7,FALSE)</f>
        <v>83.749487499999987</v>
      </c>
      <c r="H38" s="18">
        <f>VLOOKUP($B$11,TUKETIM,8,FALSE)</f>
        <v>3050.7833166666669</v>
      </c>
      <c r="I38" s="18">
        <f>VLOOKUP($B$11,TUKETIM,9,FALSE)</f>
        <v>2574.3779458333338</v>
      </c>
      <c r="J38" s="18">
        <f>VLOOKUP($B$11,TUKETIM,10,FALSE)</f>
        <v>815.33930833333329</v>
      </c>
      <c r="K38" s="18">
        <f>VLOOKUP($B$11,TUKETIM,11,FALSE)</f>
        <v>3389.7172541666669</v>
      </c>
      <c r="L38" s="29">
        <f>VLOOKUP($B$11,TUKETIM,12,FALSE)</f>
        <v>8.3561041666666664</v>
      </c>
      <c r="M38" s="29">
        <f>VLOOKUP($B$11,TUKETIM,13,FALSE)</f>
        <v>345.42778750000002</v>
      </c>
      <c r="N38" s="29">
        <f>VLOOKUP($B$11,TUKETIM,14,FALSE)</f>
        <v>353.7838916666667</v>
      </c>
      <c r="O38" s="29">
        <f>VLOOKUP($B$11,TUKETIM,15,FALSE)</f>
        <v>9918.7506458333337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75564.005600000004</v>
      </c>
      <c r="D39" s="18">
        <f>VLOOKUP($B$11,ANLASMA,4,FALSE)</f>
        <v>750</v>
      </c>
      <c r="E39" s="18">
        <f>VLOOKUP($B$11,ANLASMA,5,FALSE)</f>
        <v>76314.005600000004</v>
      </c>
      <c r="F39" s="18">
        <f>VLOOKUP($B$11,ANLASMA,6,FALSE)</f>
        <v>18503.328000000001</v>
      </c>
      <c r="G39" s="18">
        <f>VLOOKUP($B$11,ANLASMA,7,FALSE)</f>
        <v>632.6</v>
      </c>
      <c r="H39" s="18">
        <f>VLOOKUP($B$11,ANLASMA,8,FALSE)</f>
        <v>19135.928</v>
      </c>
      <c r="I39" s="18">
        <f>VLOOKUP($B$11,ANLASMA,9,FALSE)</f>
        <v>23289.142</v>
      </c>
      <c r="J39" s="18">
        <f>VLOOKUP($B$11,ANLASMA,10,FALSE)</f>
        <v>25123.4</v>
      </c>
      <c r="K39" s="18">
        <f>VLOOKUP($B$11,ANLASMA,11,FALSE)</f>
        <v>48412.542000000001</v>
      </c>
      <c r="L39" s="29">
        <f>VLOOKUP($B$11,ANLASMA,12,FALSE)</f>
        <v>30</v>
      </c>
      <c r="M39" s="29">
        <f>VLOOKUP($B$11,ANLASMA,13,FALSE)</f>
        <v>1128</v>
      </c>
      <c r="N39" s="29">
        <f>VLOOKUP($B$11,ANLASMA,14,FALSE)</f>
        <v>1158</v>
      </c>
      <c r="O39" s="29">
        <f>VLOOKUP($B$11,ANLASMA,15,FALSE)</f>
        <v>145020.47560000001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9.7434720045558684E-2</v>
      </c>
      <c r="D17" s="14">
        <f t="shared" si="1"/>
        <v>0</v>
      </c>
      <c r="E17" s="14">
        <f t="shared" si="2"/>
        <v>9.7408029257982864E-2</v>
      </c>
      <c r="F17" s="14">
        <f t="shared" si="3"/>
        <v>0.26834097299356352</v>
      </c>
      <c r="G17" s="14">
        <f t="shared" si="4"/>
        <v>0.33753374202673125</v>
      </c>
      <c r="H17" s="14">
        <f t="shared" si="5"/>
        <v>0.2688405597735864</v>
      </c>
      <c r="I17" s="14">
        <f t="shared" si="6"/>
        <v>0.27191109145992182</v>
      </c>
      <c r="J17" s="14">
        <f t="shared" si="7"/>
        <v>0.85564076489704222</v>
      </c>
      <c r="K17" s="14">
        <f t="shared" si="8"/>
        <v>0.28284125234917967</v>
      </c>
      <c r="L17" s="14">
        <f t="shared" si="9"/>
        <v>0</v>
      </c>
      <c r="M17" s="14">
        <f t="shared" si="10"/>
        <v>1.6611947108886296</v>
      </c>
      <c r="N17" s="14">
        <f t="shared" si="11"/>
        <v>0.99671682653317772</v>
      </c>
      <c r="O17" s="19">
        <f t="shared" si="12"/>
        <v>0.15179536746021907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1.8051587602769221E-2</v>
      </c>
      <c r="D21" s="14">
        <f t="shared" si="1"/>
        <v>0</v>
      </c>
      <c r="E21" s="14">
        <f t="shared" si="2"/>
        <v>1.8046642639722305E-2</v>
      </c>
      <c r="F21" s="14">
        <f t="shared" si="3"/>
        <v>0.27059733678990144</v>
      </c>
      <c r="G21" s="14">
        <f t="shared" si="4"/>
        <v>0</v>
      </c>
      <c r="H21" s="14">
        <f t="shared" si="5"/>
        <v>0.26864356540513684</v>
      </c>
      <c r="I21" s="14">
        <f t="shared" si="6"/>
        <v>6.9869447189140801E-2</v>
      </c>
      <c r="J21" s="14">
        <f t="shared" si="7"/>
        <v>0</v>
      </c>
      <c r="K21" s="14">
        <f t="shared" si="8"/>
        <v>6.8561163005943324E-2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5.4342709618205698E-2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0.1154863076483279</v>
      </c>
      <c r="D25" s="14">
        <f t="shared" ref="D25:O25" si="13">SUM(D15:D24)</f>
        <v>0</v>
      </c>
      <c r="E25" s="14">
        <f t="shared" si="13"/>
        <v>0.11545467189770517</v>
      </c>
      <c r="F25" s="14">
        <f t="shared" si="13"/>
        <v>0.53893830978346502</v>
      </c>
      <c r="G25" s="14">
        <f t="shared" si="13"/>
        <v>0.33753374202673125</v>
      </c>
      <c r="H25" s="14">
        <f t="shared" si="13"/>
        <v>0.53748412517872324</v>
      </c>
      <c r="I25" s="14">
        <f t="shared" si="13"/>
        <v>0.3417805386490626</v>
      </c>
      <c r="J25" s="14">
        <f t="shared" si="13"/>
        <v>0.85564076489704222</v>
      </c>
      <c r="K25" s="14">
        <f t="shared" si="13"/>
        <v>0.35140241535512301</v>
      </c>
      <c r="L25" s="14">
        <f t="shared" si="13"/>
        <v>0</v>
      </c>
      <c r="M25" s="14">
        <f t="shared" si="13"/>
        <v>1.6611947108886296</v>
      </c>
      <c r="N25" s="14">
        <f t="shared" si="13"/>
        <v>0.99671682653317772</v>
      </c>
      <c r="O25" s="14">
        <f t="shared" si="13"/>
        <v>0.20613807707842477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1.5094750371589449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1.5090615389978275</v>
      </c>
      <c r="F29" s="14">
        <f>(SUMIFS(TARIMSALAG2,KAYNAK,A29,SEBEP,B29,SÜRE,"Uzun",BİLDİRİM,"Bildirimli",İL,$B$10,İLÇE,$B$11)/VLOOKUP($B$11,ABONE2,6,FALSE))</f>
        <v>13.056799235298199</v>
      </c>
      <c r="G29" s="14">
        <f>(SUMIFS(TARIMSALOG2,KAYNAK,A29,SEBEP,B29,SÜRE,"Uzun",BİLDİRİM,"Bildirimli",İL,$B$10,İLÇE,$B$11)/VLOOKUP($B$11,ABONE2,7,FALSE))</f>
        <v>47.393401634708908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13.304716942153149</v>
      </c>
      <c r="I29" s="14">
        <f>(SUMIFS(TICARETHANEAG2,KAYNAK,A29,SEBEP,B29,SÜRE,"Uzun",BİLDİRİM,"Bildirimli",İL,$B$10,İLÇE,$B$11)/VLOOKUP($B$11,ABONE2,9,FALSE))</f>
        <v>7.5892162055741732</v>
      </c>
      <c r="J29" s="14">
        <f>(SUMIFS(TICARETHANEOG2,KAYNAK,A29,SEBEP,B29,SÜRE,"Uzun",BİLDİRİM,"Bildirimli",İL,$B$10,İLÇE,$B$11)/VLOOKUP($B$11,ABONE2,10,FALSE))</f>
        <v>67.820115308051768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8.7170215025335196</v>
      </c>
      <c r="L29" s="14">
        <f>(SUMIFS(SANAYIAG2,KAYNAK,A29,SEBEP,B29,SÜRE,"Uzun",BİLDİRİM,"Bildirimli",İL,$B$10,İLÇE,$B$11)/VLOOKUP($B$11,ABONE2,12,FALSE))</f>
        <v>94.068271974088077</v>
      </c>
      <c r="M29" s="14">
        <f>(SUMIFS(SANAYIOG2,KAYNAK,A29,SEBEP,B29,SÜRE,"Uzun",BİLDİRİM,"Bildirimli",İL,$B$10,İLÇE,$B$11)/VLOOKUP($B$11,ABONE2,13,FALSE))</f>
        <v>996.40790631764423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635.47205258022177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4.746401123899691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5.3421745282798017E-3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5.3407111192869845E-3</v>
      </c>
      <c r="F31" s="14">
        <f>(SUMIFS(TARIMSALAG2,KAYNAK,A31,SEBEP,B31,SÜRE,"Uzun",BİLDİRİM,"Bildirimli",İL,$B$10,İLÇE,$B$11)/VLOOKUP($B$11,ABONE2,6,FALSE))</f>
        <v>0.29874832863512513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0.29659130099155018</v>
      </c>
      <c r="I31" s="14">
        <f>(SUMIFS(TICARETHANEAG2,KAYNAK,A31,SEBEP,B31,SÜRE,"Uzun",BİLDİRİM,"Bildirimli",İL,$B$10,İLÇE,$B$11)/VLOOKUP($B$11,ABONE2,9,FALSE))</f>
        <v>7.9465550164564025E-2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7.7977581866948212E-2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5.0187532000927515E-2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1.5148172116872247</v>
      </c>
      <c r="D33" s="14">
        <f t="shared" ref="D33:O33" si="14">SUM(D28:D32)</f>
        <v>0</v>
      </c>
      <c r="E33" s="14">
        <f t="shared" si="14"/>
        <v>1.5144022501171144</v>
      </c>
      <c r="F33" s="14">
        <f t="shared" si="14"/>
        <v>13.355547563933325</v>
      </c>
      <c r="G33" s="14">
        <f t="shared" si="14"/>
        <v>47.393401634708908</v>
      </c>
      <c r="H33" s="14">
        <f t="shared" si="14"/>
        <v>13.6013082431447</v>
      </c>
      <c r="I33" s="14">
        <f t="shared" si="14"/>
        <v>7.6686817557387368</v>
      </c>
      <c r="J33" s="14">
        <f t="shared" si="14"/>
        <v>67.820115308051768</v>
      </c>
      <c r="K33" s="14">
        <f t="shared" si="14"/>
        <v>8.7949990844004677</v>
      </c>
      <c r="L33" s="14">
        <f t="shared" si="14"/>
        <v>94.068271974088077</v>
      </c>
      <c r="M33" s="14">
        <f t="shared" si="14"/>
        <v>996.40790631764423</v>
      </c>
      <c r="N33" s="14">
        <f t="shared" si="14"/>
        <v>635.47205258022177</v>
      </c>
      <c r="O33" s="14">
        <f t="shared" si="14"/>
        <v>4.796588655900619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7299</v>
      </c>
      <c r="D37" s="18">
        <f>VLOOKUP($B$11,ABONE2,4,FALSE)</f>
        <v>2</v>
      </c>
      <c r="E37" s="18">
        <f>VLOOKUP($B$11,ABONE2,5,FALSE)</f>
        <v>7301</v>
      </c>
      <c r="F37" s="18">
        <f>VLOOKUP($B$11,ABONE2,6,FALSE)</f>
        <v>1100</v>
      </c>
      <c r="G37" s="18">
        <f>VLOOKUP($B$11,ABONE2,7,FALSE)</f>
        <v>8</v>
      </c>
      <c r="H37" s="18">
        <f>VLOOKUP($B$11,ABONE2,8,FALSE)</f>
        <v>1108</v>
      </c>
      <c r="I37" s="18">
        <f>VLOOKUP($B$11,ABONE2,9,FALSE)</f>
        <v>1939</v>
      </c>
      <c r="J37" s="18">
        <f>VLOOKUP($B$11,ABONE2,10,FALSE)</f>
        <v>37</v>
      </c>
      <c r="K37" s="18">
        <f>VLOOKUP($B$11,ABONE2,11,FALSE)</f>
        <v>1976</v>
      </c>
      <c r="L37" s="29">
        <f>VLOOKUP($B$11,ABONE2,12,FALSE)</f>
        <v>4</v>
      </c>
      <c r="M37" s="29">
        <f>VLOOKUP($B$11,ABONE2,13,FALSE)</f>
        <v>6</v>
      </c>
      <c r="N37" s="29">
        <f>VLOOKUP($B$11,ABONE2,14,FALSE)</f>
        <v>10</v>
      </c>
      <c r="O37" s="29">
        <f>VLOOKUP($B$11,ABONE2,15,FALSE)</f>
        <v>10395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1012.6892333333335</v>
      </c>
      <c r="D38" s="18">
        <f>VLOOKUP($B$11,TUKETIM,4,FALSE)</f>
        <v>0</v>
      </c>
      <c r="E38" s="18">
        <f>VLOOKUP($B$11,TUKETIM,5,FALSE)</f>
        <v>1012.6892333333335</v>
      </c>
      <c r="F38" s="18">
        <f>VLOOKUP($B$11,TUKETIM,6,FALSE)</f>
        <v>595.82381666666674</v>
      </c>
      <c r="G38" s="18">
        <f>VLOOKUP($B$11,TUKETIM,7,FALSE)</f>
        <v>7.3923916666666658</v>
      </c>
      <c r="H38" s="18">
        <f>VLOOKUP($B$11,TUKETIM,8,FALSE)</f>
        <v>603.21620833333338</v>
      </c>
      <c r="I38" s="18">
        <f>VLOOKUP($B$11,TUKETIM,9,FALSE)</f>
        <v>724.87164583333345</v>
      </c>
      <c r="J38" s="18">
        <f>VLOOKUP($B$11,TUKETIM,10,FALSE)</f>
        <v>360.38308333333333</v>
      </c>
      <c r="K38" s="18">
        <f>VLOOKUP($B$11,TUKETIM,11,FALSE)</f>
        <v>1085.2547291666667</v>
      </c>
      <c r="L38" s="29">
        <f>VLOOKUP($B$11,TUKETIM,12,FALSE)</f>
        <v>102.16839166666666</v>
      </c>
      <c r="M38" s="29">
        <f>VLOOKUP($B$11,TUKETIM,13,FALSE)</f>
        <v>440.50616666666662</v>
      </c>
      <c r="N38" s="29">
        <f>VLOOKUP($B$11,TUKETIM,14,FALSE)</f>
        <v>542.67455833333327</v>
      </c>
      <c r="O38" s="29">
        <f>VLOOKUP($B$11,TUKETIM,15,FALSE)</f>
        <v>3243.8347291666669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29790.596600000001</v>
      </c>
      <c r="D39" s="18">
        <f>VLOOKUP($B$11,ANLASMA,4,FALSE)</f>
        <v>155</v>
      </c>
      <c r="E39" s="18">
        <f>VLOOKUP($B$11,ANLASMA,5,FALSE)</f>
        <v>29945.596600000001</v>
      </c>
      <c r="F39" s="18">
        <f>VLOOKUP($B$11,ANLASMA,6,FALSE)</f>
        <v>4630.0810000000001</v>
      </c>
      <c r="G39" s="18">
        <f>VLOOKUP($B$11,ANLASMA,7,FALSE)</f>
        <v>315.3</v>
      </c>
      <c r="H39" s="18">
        <f>VLOOKUP($B$11,ANLASMA,8,FALSE)</f>
        <v>4945.3810000000003</v>
      </c>
      <c r="I39" s="18">
        <f>VLOOKUP($B$11,ANLASMA,9,FALSE)</f>
        <v>9998.2119999999995</v>
      </c>
      <c r="J39" s="18">
        <f>VLOOKUP($B$11,ANLASMA,10,FALSE)</f>
        <v>4999.8999999999996</v>
      </c>
      <c r="K39" s="18">
        <f>VLOOKUP($B$11,ANLASMA,11,FALSE)</f>
        <v>14998.111999999999</v>
      </c>
      <c r="L39" s="29">
        <f>VLOOKUP($B$11,ANLASMA,12,FALSE)</f>
        <v>181.05</v>
      </c>
      <c r="M39" s="29">
        <f>VLOOKUP($B$11,ANLASMA,13,FALSE)</f>
        <v>1990</v>
      </c>
      <c r="N39" s="29">
        <f>VLOOKUP($B$11,ANLASMA,14,FALSE)</f>
        <v>2171.0500000000002</v>
      </c>
      <c r="O39" s="29">
        <f>VLOOKUP($B$11,ANLASMA,15,FALSE)</f>
        <v>52060.139600000002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0.32010950841694619</v>
      </c>
      <c r="D17" s="14">
        <f t="shared" si="1"/>
        <v>7.8341335595111666E-2</v>
      </c>
      <c r="E17" s="14">
        <f t="shared" si="2"/>
        <v>0.32009628857903477</v>
      </c>
      <c r="F17" s="14">
        <f t="shared" si="3"/>
        <v>0.30445439242897149</v>
      </c>
      <c r="G17" s="14">
        <f t="shared" si="4"/>
        <v>0.51885556227405338</v>
      </c>
      <c r="H17" s="14">
        <f t="shared" si="5"/>
        <v>0.34465461177492435</v>
      </c>
      <c r="I17" s="14">
        <f t="shared" si="6"/>
        <v>1.079703401521604</v>
      </c>
      <c r="J17" s="14">
        <f t="shared" si="7"/>
        <v>74.227678305444115</v>
      </c>
      <c r="K17" s="14">
        <f t="shared" si="8"/>
        <v>1.337617206391305</v>
      </c>
      <c r="L17" s="14">
        <f t="shared" si="9"/>
        <v>12.074922993501255</v>
      </c>
      <c r="M17" s="14">
        <f t="shared" si="10"/>
        <v>85.933854082044888</v>
      </c>
      <c r="N17" s="14">
        <f t="shared" si="11"/>
        <v>21.027520701203514</v>
      </c>
      <c r="O17" s="19">
        <f t="shared" si="12"/>
        <v>0.43888312027594806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8.5521102545810923E-5</v>
      </c>
      <c r="D18" s="14">
        <f t="shared" si="1"/>
        <v>0</v>
      </c>
      <c r="E18" s="14">
        <f t="shared" si="2"/>
        <v>8.5516426268117008E-5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2.9453527034826274E-2</v>
      </c>
      <c r="J18" s="14">
        <f t="shared" si="7"/>
        <v>2.2104301175743544</v>
      </c>
      <c r="K18" s="14">
        <f t="shared" si="8"/>
        <v>3.7143472949755951E-2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4.2390370134695009E-3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2.4780140915392285E-2</v>
      </c>
      <c r="D21" s="14">
        <f t="shared" si="1"/>
        <v>0</v>
      </c>
      <c r="E21" s="14">
        <f t="shared" si="2"/>
        <v>2.477878594197911E-2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7.8626623391666095E-2</v>
      </c>
      <c r="J21" s="14">
        <f t="shared" si="7"/>
        <v>0</v>
      </c>
      <c r="K21" s="14">
        <f t="shared" si="8"/>
        <v>7.8349392318220287E-2</v>
      </c>
      <c r="L21" s="14">
        <f t="shared" si="9"/>
        <v>0.22039821642175669</v>
      </c>
      <c r="M21" s="14">
        <f t="shared" si="10"/>
        <v>0</v>
      </c>
      <c r="N21" s="14">
        <f t="shared" si="11"/>
        <v>0.19368328109790739</v>
      </c>
      <c r="O21" s="19">
        <f t="shared" si="12"/>
        <v>3.0819011205569197E-2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1.4061774405582718E-2</v>
      </c>
      <c r="D22" s="14">
        <f t="shared" si="1"/>
        <v>0</v>
      </c>
      <c r="E22" s="14">
        <f t="shared" si="2"/>
        <v>1.4061005510420796E-2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4.5809730140485172E-2</v>
      </c>
      <c r="J22" s="14">
        <f t="shared" si="7"/>
        <v>0</v>
      </c>
      <c r="K22" s="14">
        <f t="shared" si="8"/>
        <v>4.5648208761170088E-2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1.7596602346662171E-2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0.359036944840467</v>
      </c>
      <c r="D25" s="14">
        <f t="shared" ref="D25:O25" si="13">SUM(D15:D24)</f>
        <v>7.8341335595111666E-2</v>
      </c>
      <c r="E25" s="14">
        <f t="shared" si="13"/>
        <v>0.35902159645770282</v>
      </c>
      <c r="F25" s="14">
        <f t="shared" si="13"/>
        <v>0.30445439242897149</v>
      </c>
      <c r="G25" s="14">
        <f t="shared" si="13"/>
        <v>0.51885556227405338</v>
      </c>
      <c r="H25" s="14">
        <f t="shared" si="13"/>
        <v>0.34465461177492435</v>
      </c>
      <c r="I25" s="14">
        <f t="shared" si="13"/>
        <v>1.2335932820885815</v>
      </c>
      <c r="J25" s="14">
        <f t="shared" si="13"/>
        <v>76.438108423018463</v>
      </c>
      <c r="K25" s="14">
        <f t="shared" si="13"/>
        <v>1.4987582804204513</v>
      </c>
      <c r="L25" s="14">
        <f t="shared" si="13"/>
        <v>12.295321209923012</v>
      </c>
      <c r="M25" s="14">
        <f t="shared" si="13"/>
        <v>85.933854082044888</v>
      </c>
      <c r="N25" s="14">
        <f t="shared" si="13"/>
        <v>21.221203982301422</v>
      </c>
      <c r="O25" s="14">
        <f t="shared" si="13"/>
        <v>0.4915377708416489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2.5788716063179496E-2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2.5787305941068213E-2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4.6280110670598631E-2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4.6116930767825894E-2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2.8057141117194706E-2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6.3871886305430711E-2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6.3868393802781559E-2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0.21721632410761457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0.21645043703139696</v>
      </c>
      <c r="L31" s="14">
        <f>(SUMIFS(SANAYIAG2,KAYNAK,A31,SEBEP,B31,SÜRE,"Uzun",BİLDİRİM,"Bildirimli",İL,$B$10,İLÇE,$B$11)/VLOOKUP($B$11,ABONE2,12,FALSE))</f>
        <v>8.7384227260874923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7.6792199714102205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8.2705456185135098E-2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8.9660602368610204E-2</v>
      </c>
      <c r="D33" s="14">
        <f t="shared" ref="D33:O33" si="14">SUM(D28:D32)</f>
        <v>0</v>
      </c>
      <c r="E33" s="14">
        <f t="shared" si="14"/>
        <v>8.9655699743849765E-2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0.26349643477821322</v>
      </c>
      <c r="J33" s="14">
        <f t="shared" si="14"/>
        <v>0</v>
      </c>
      <c r="K33" s="14">
        <f t="shared" si="14"/>
        <v>0.26256736779922285</v>
      </c>
      <c r="L33" s="14">
        <f t="shared" si="14"/>
        <v>8.7384227260874923</v>
      </c>
      <c r="M33" s="14">
        <f t="shared" si="14"/>
        <v>0</v>
      </c>
      <c r="N33" s="14">
        <f t="shared" si="14"/>
        <v>7.6792199714102205</v>
      </c>
      <c r="O33" s="14">
        <f t="shared" si="14"/>
        <v>0.1107625973023298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128011</v>
      </c>
      <c r="D37" s="18">
        <f>VLOOKUP($B$11,ABONE2,4,FALSE)</f>
        <v>7</v>
      </c>
      <c r="E37" s="18">
        <f>VLOOKUP($B$11,ABONE2,5,FALSE)</f>
        <v>128018</v>
      </c>
      <c r="F37" s="18">
        <f>VLOOKUP($B$11,ABONE2,6,FALSE)</f>
        <v>13</v>
      </c>
      <c r="G37" s="18">
        <f>VLOOKUP($B$11,ABONE2,7,FALSE)</f>
        <v>3</v>
      </c>
      <c r="H37" s="18">
        <f>VLOOKUP($B$11,ABONE2,8,FALSE)</f>
        <v>16</v>
      </c>
      <c r="I37" s="18">
        <f>VLOOKUP($B$11,ABONE2,9,FALSE)</f>
        <v>16109</v>
      </c>
      <c r="J37" s="18">
        <f>VLOOKUP($B$11,ABONE2,10,FALSE)</f>
        <v>57</v>
      </c>
      <c r="K37" s="18">
        <f>VLOOKUP($B$11,ABONE2,11,FALSE)</f>
        <v>16166</v>
      </c>
      <c r="L37" s="29">
        <f>VLOOKUP($B$11,ABONE2,12,FALSE)</f>
        <v>29</v>
      </c>
      <c r="M37" s="29">
        <f>VLOOKUP($B$11,ABONE2,13,FALSE)</f>
        <v>4</v>
      </c>
      <c r="N37" s="29">
        <f>VLOOKUP($B$11,ABONE2,14,FALSE)</f>
        <v>33</v>
      </c>
      <c r="O37" s="29">
        <f>VLOOKUP($B$11,ABONE2,15,FALSE)</f>
        <v>144233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36303.373495833337</v>
      </c>
      <c r="D38" s="18">
        <f>VLOOKUP($B$11,TUKETIM,4,FALSE)</f>
        <v>151.23475416666668</v>
      </c>
      <c r="E38" s="18">
        <f>VLOOKUP($B$11,TUKETIM,5,FALSE)</f>
        <v>36454.608250000005</v>
      </c>
      <c r="F38" s="18">
        <f>VLOOKUP($B$11,TUKETIM,6,FALSE)</f>
        <v>4.6084500000000004</v>
      </c>
      <c r="G38" s="18">
        <f>VLOOKUP($B$11,TUKETIM,7,FALSE)</f>
        <v>0.32445416666666665</v>
      </c>
      <c r="H38" s="18">
        <f>VLOOKUP($B$11,TUKETIM,8,FALSE)</f>
        <v>4.9329041666666669</v>
      </c>
      <c r="I38" s="18">
        <f>VLOOKUP($B$11,TUKETIM,9,FALSE)</f>
        <v>12783.314541666667</v>
      </c>
      <c r="J38" s="18">
        <f>VLOOKUP($B$11,TUKETIM,10,FALSE)</f>
        <v>6356.4210833333336</v>
      </c>
      <c r="K38" s="18">
        <f>VLOOKUP($B$11,TUKETIM,11,FALSE)</f>
        <v>19139.735625000001</v>
      </c>
      <c r="L38" s="29">
        <f>VLOOKUP($B$11,TUKETIM,12,FALSE)</f>
        <v>298.67337499999996</v>
      </c>
      <c r="M38" s="29">
        <f>VLOOKUP($B$11,TUKETIM,13,FALSE)</f>
        <v>618.03612083333337</v>
      </c>
      <c r="N38" s="29">
        <f>VLOOKUP($B$11,TUKETIM,14,FALSE)</f>
        <v>916.70949583333334</v>
      </c>
      <c r="O38" s="29">
        <f>VLOOKUP($B$11,TUKETIM,15,FALSE)</f>
        <v>56515.986275000003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641721.06839999999</v>
      </c>
      <c r="D39" s="18">
        <f>VLOOKUP($B$11,ANLASMA,4,FALSE)</f>
        <v>1556.9759999999999</v>
      </c>
      <c r="E39" s="18">
        <f>VLOOKUP($B$11,ANLASMA,5,FALSE)</f>
        <v>643278.04440000001</v>
      </c>
      <c r="F39" s="18">
        <f>VLOOKUP($B$11,ANLASMA,6,FALSE)</f>
        <v>53.52</v>
      </c>
      <c r="G39" s="18">
        <f>VLOOKUP($B$11,ANLASMA,7,FALSE)</f>
        <v>21.1</v>
      </c>
      <c r="H39" s="18">
        <f>VLOOKUP($B$11,ANLASMA,8,FALSE)</f>
        <v>74.62</v>
      </c>
      <c r="I39" s="18">
        <f>VLOOKUP($B$11,ANLASMA,9,FALSE)</f>
        <v>113633.175</v>
      </c>
      <c r="J39" s="18">
        <f>VLOOKUP($B$11,ANLASMA,10,FALSE)</f>
        <v>27592</v>
      </c>
      <c r="K39" s="18">
        <f>VLOOKUP($B$11,ANLASMA,11,FALSE)</f>
        <v>141225.17499999999</v>
      </c>
      <c r="L39" s="29">
        <f>VLOOKUP($B$11,ANLASMA,12,FALSE)</f>
        <v>1093.4089999999999</v>
      </c>
      <c r="M39" s="29">
        <f>VLOOKUP($B$11,ANLASMA,13,FALSE)</f>
        <v>1609.49</v>
      </c>
      <c r="N39" s="29">
        <f>VLOOKUP($B$11,ANLASMA,14,FALSE)</f>
        <v>2702.8989999999999</v>
      </c>
      <c r="O39" s="29">
        <f>VLOOKUP($B$11,ANLASMA,15,FALSE)</f>
        <v>787280.73840000003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 t="e">
        <f t="shared" ref="G15:G24" si="4">(SUMIFS(TARIMSALOG2,KAYNAK,A15,SEBEP,B15,SÜRE,"Uzun",BİLDİRİM,"Bildirimsiz",İL,$B$10,İLÇE,$B$11)/VLOOKUP($B$11,ABONE2,7,FALSE))</f>
        <v>#DIV/0!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 t="e">
        <f t="shared" si="4"/>
        <v>#DIV/0!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9.4838119804005527E-2</v>
      </c>
      <c r="D17" s="14">
        <f t="shared" si="1"/>
        <v>0</v>
      </c>
      <c r="E17" s="14">
        <f t="shared" si="2"/>
        <v>9.4835583075823751E-2</v>
      </c>
      <c r="F17" s="14">
        <f t="shared" si="3"/>
        <v>4.9820199167607375E-3</v>
      </c>
      <c r="G17" s="14" t="e">
        <f t="shared" si="4"/>
        <v>#DIV/0!</v>
      </c>
      <c r="H17" s="14">
        <f t="shared" si="5"/>
        <v>4.9820199167607375E-3</v>
      </c>
      <c r="I17" s="14">
        <f t="shared" si="6"/>
        <v>0.24164274051486978</v>
      </c>
      <c r="J17" s="14">
        <f t="shared" si="7"/>
        <v>212.53352695569029</v>
      </c>
      <c r="K17" s="14">
        <f t="shared" si="8"/>
        <v>2.0506916047259938</v>
      </c>
      <c r="L17" s="14">
        <f t="shared" si="9"/>
        <v>0.44115910137103781</v>
      </c>
      <c r="M17" s="14">
        <f t="shared" si="10"/>
        <v>1.5643811835906158</v>
      </c>
      <c r="N17" s="14">
        <f t="shared" si="11"/>
        <v>0.73417355760223213</v>
      </c>
      <c r="O17" s="19">
        <f t="shared" si="12"/>
        <v>0.31155099378533374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 t="e">
        <f t="shared" si="4"/>
        <v>#DIV/0!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 t="e">
        <f t="shared" si="4"/>
        <v>#DIV/0!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 t="e">
        <f t="shared" si="4"/>
        <v>#DIV/0!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6.1241935493175975E-3</v>
      </c>
      <c r="D21" s="14">
        <f t="shared" si="1"/>
        <v>0</v>
      </c>
      <c r="E21" s="14">
        <f t="shared" si="2"/>
        <v>6.124029739507794E-3</v>
      </c>
      <c r="F21" s="14">
        <f t="shared" si="3"/>
        <v>0.12941596123267202</v>
      </c>
      <c r="G21" s="14" t="e">
        <f t="shared" si="4"/>
        <v>#DIV/0!</v>
      </c>
      <c r="H21" s="14">
        <f t="shared" si="5"/>
        <v>0.12941596123267202</v>
      </c>
      <c r="I21" s="14">
        <f t="shared" si="6"/>
        <v>4.1156495495070604E-2</v>
      </c>
      <c r="J21" s="14">
        <f t="shared" si="7"/>
        <v>0</v>
      </c>
      <c r="K21" s="14">
        <f t="shared" si="8"/>
        <v>4.0805779726045717E-2</v>
      </c>
      <c r="L21" s="14">
        <f t="shared" si="9"/>
        <v>0.47976049795692893</v>
      </c>
      <c r="M21" s="14">
        <f t="shared" si="10"/>
        <v>0</v>
      </c>
      <c r="N21" s="14">
        <f t="shared" si="11"/>
        <v>0.35460558544642573</v>
      </c>
      <c r="O21" s="19">
        <f t="shared" si="12"/>
        <v>1.0834433384824486E-2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4.293490195893186E-4</v>
      </c>
      <c r="D22" s="14">
        <f t="shared" si="1"/>
        <v>0</v>
      </c>
      <c r="E22" s="14">
        <f t="shared" si="2"/>
        <v>4.2933753537010313E-4</v>
      </c>
      <c r="F22" s="14">
        <f t="shared" si="3"/>
        <v>0</v>
      </c>
      <c r="G22" s="14" t="e">
        <f t="shared" si="4"/>
        <v>#DIV/0!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3.7914758704019546E-4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 t="e">
        <f t="shared" si="4"/>
        <v>#DIV/0!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 t="e">
        <f t="shared" si="4"/>
        <v>#DIV/0!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0.10139166237291243</v>
      </c>
      <c r="D25" s="14">
        <f t="shared" ref="D25:O25" si="13">SUM(D15:D24)</f>
        <v>0</v>
      </c>
      <c r="E25" s="14">
        <f t="shared" si="13"/>
        <v>0.10138895035070164</v>
      </c>
      <c r="F25" s="14">
        <f t="shared" si="13"/>
        <v>0.13439798114943274</v>
      </c>
      <c r="G25" s="14" t="e">
        <f t="shared" si="13"/>
        <v>#DIV/0!</v>
      </c>
      <c r="H25" s="14">
        <f t="shared" si="13"/>
        <v>0.13439798114943274</v>
      </c>
      <c r="I25" s="14">
        <f t="shared" si="13"/>
        <v>0.28279923600994039</v>
      </c>
      <c r="J25" s="14">
        <f t="shared" si="13"/>
        <v>212.53352695569029</v>
      </c>
      <c r="K25" s="14">
        <f t="shared" si="13"/>
        <v>2.0914973844520395</v>
      </c>
      <c r="L25" s="14">
        <f t="shared" si="13"/>
        <v>0.92091959932796674</v>
      </c>
      <c r="M25" s="14">
        <f t="shared" si="13"/>
        <v>1.5643811835906158</v>
      </c>
      <c r="N25" s="14">
        <f t="shared" si="13"/>
        <v>1.088779143048658</v>
      </c>
      <c r="O25" s="14">
        <f t="shared" si="13"/>
        <v>0.32276457475719844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 t="e">
        <f>(SUMIFS(TARIMSALOG2,KAYNAK,A28,SEBEP,B28,SÜRE,"Uzun",BİLDİRİM,"Bildirimli",İL,$B$10,İLÇE,$B$11)/VLOOKUP($B$11,ABONE2,7,FALSE))</f>
        <v>#DIV/0!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 t="e">
        <f>(SUMIFS(TARIMSALOG2,KAYNAK,A29,SEBEP,B29,SÜRE,"Uzun",BİLDİRİM,"Bildirimli",İL,$B$10,İLÇE,$B$11)/VLOOKUP($B$11,ABONE2,7,FALSE))</f>
        <v>#DIV/0!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 t="e">
        <f>(SUMIFS(TARIMSALOG2,KAYNAK,A30,SEBEP,B30,SÜRE,"Uzun",BİLDİRİM,"Bildirimli",İL,$B$10,İLÇE,$B$11)/VLOOKUP($B$11,ABONE2,7,FALSE))</f>
        <v>#DIV/0!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4.3760916143006619E-3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4.3759745626873762E-3</v>
      </c>
      <c r="F31" s="14">
        <f>(SUMIFS(TARIMSALAG2,KAYNAK,A31,SEBEP,B31,SÜRE,"Uzun",BİLDİRİM,"Bildirimli",İL,$B$10,İLÇE,$B$11)/VLOOKUP($B$11,ABONE2,6,FALSE))</f>
        <v>0.48253545352120658</v>
      </c>
      <c r="G31" s="14" t="e">
        <f>(SUMIFS(TARIMSALOG2,KAYNAK,A31,SEBEP,B31,SÜRE,"Uzun",BİLDİRİM,"Bildirimli",İL,$B$10,İLÇE,$B$11)/VLOOKUP($B$11,ABONE2,7,FALSE))</f>
        <v>#DIV/0!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0.48253545352120658</v>
      </c>
      <c r="I31" s="14">
        <f>(SUMIFS(TICARETHANEAG2,KAYNAK,A31,SEBEP,B31,SÜRE,"Uzun",BİLDİRİM,"Bildirimli",İL,$B$10,İLÇE,$B$11)/VLOOKUP($B$11,ABONE2,9,FALSE))</f>
        <v>0.14243662331298321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0.14122284723021386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2.2167201018452203E-2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 t="e">
        <f>(SUMIFS(TARIMSALOG2,KAYNAK,A32,SEBEP,B32,SÜRE,"Uzun",BİLDİRİM,"Bildirimli",İL,$B$10,İLÇE,$B$11)/VLOOKUP($B$11,ABONE2,7,FALSE))</f>
        <v>#DIV/0!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4.3760916143006619E-3</v>
      </c>
      <c r="D33" s="14">
        <f t="shared" ref="D33:O33" si="14">SUM(D28:D32)</f>
        <v>0</v>
      </c>
      <c r="E33" s="14">
        <f t="shared" si="14"/>
        <v>4.3759745626873762E-3</v>
      </c>
      <c r="F33" s="14">
        <f t="shared" si="14"/>
        <v>0.48253545352120658</v>
      </c>
      <c r="G33" s="14" t="e">
        <f t="shared" si="14"/>
        <v>#DIV/0!</v>
      </c>
      <c r="H33" s="14">
        <f t="shared" si="14"/>
        <v>0.48253545352120658</v>
      </c>
      <c r="I33" s="14">
        <f t="shared" si="14"/>
        <v>0.14243662331298321</v>
      </c>
      <c r="J33" s="14">
        <f t="shared" si="14"/>
        <v>0</v>
      </c>
      <c r="K33" s="14">
        <f t="shared" si="14"/>
        <v>0.14122284723021386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2.2167201018452203E-2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37385</v>
      </c>
      <c r="D37" s="18">
        <f>VLOOKUP($B$11,ABONE2,4,FALSE)</f>
        <v>1</v>
      </c>
      <c r="E37" s="18">
        <f>VLOOKUP($B$11,ABONE2,5,FALSE)</f>
        <v>37386</v>
      </c>
      <c r="F37" s="18">
        <f>VLOOKUP($B$11,ABONE2,6,FALSE)</f>
        <v>232</v>
      </c>
      <c r="G37" s="18">
        <f>VLOOKUP($B$11,ABONE2,7,FALSE)</f>
        <v>0</v>
      </c>
      <c r="H37" s="18">
        <f>VLOOKUP($B$11,ABONE2,8,FALSE)</f>
        <v>232</v>
      </c>
      <c r="I37" s="18">
        <f>VLOOKUP($B$11,ABONE2,9,FALSE)</f>
        <v>4654</v>
      </c>
      <c r="J37" s="18">
        <f>VLOOKUP($B$11,ABONE2,10,FALSE)</f>
        <v>40</v>
      </c>
      <c r="K37" s="18">
        <f>VLOOKUP($B$11,ABONE2,11,FALSE)</f>
        <v>4694</v>
      </c>
      <c r="L37" s="29">
        <f>VLOOKUP($B$11,ABONE2,12,FALSE)</f>
        <v>17</v>
      </c>
      <c r="M37" s="29">
        <f>VLOOKUP($B$11,ABONE2,13,FALSE)</f>
        <v>6</v>
      </c>
      <c r="N37" s="29">
        <f>VLOOKUP($B$11,ABONE2,14,FALSE)</f>
        <v>23</v>
      </c>
      <c r="O37" s="29">
        <f>VLOOKUP($B$11,ABONE2,15,FALSE)</f>
        <v>42335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10054.067091666668</v>
      </c>
      <c r="D38" s="18">
        <f>VLOOKUP($B$11,TUKETIM,4,FALSE)</f>
        <v>12.384545833333334</v>
      </c>
      <c r="E38" s="18">
        <f>VLOOKUP($B$11,TUKETIM,5,FALSE)</f>
        <v>10066.4516375</v>
      </c>
      <c r="F38" s="18">
        <f>VLOOKUP($B$11,TUKETIM,6,FALSE)</f>
        <v>138.75721666666666</v>
      </c>
      <c r="G38" s="18">
        <f>VLOOKUP($B$11,TUKETIM,7,FALSE)</f>
        <v>0</v>
      </c>
      <c r="H38" s="18">
        <f>VLOOKUP($B$11,TUKETIM,8,FALSE)</f>
        <v>138.75721666666666</v>
      </c>
      <c r="I38" s="18">
        <f>VLOOKUP($B$11,TUKETIM,9,FALSE)</f>
        <v>3989.6889791666663</v>
      </c>
      <c r="J38" s="18">
        <f>VLOOKUP($B$11,TUKETIM,10,FALSE)</f>
        <v>12004.655179166666</v>
      </c>
      <c r="K38" s="18">
        <f>VLOOKUP($B$11,TUKETIM,11,FALSE)</f>
        <v>15994.344158333333</v>
      </c>
      <c r="L38" s="29">
        <f>VLOOKUP($B$11,TUKETIM,12,FALSE)</f>
        <v>237.3632375</v>
      </c>
      <c r="M38" s="29">
        <f>VLOOKUP($B$11,TUKETIM,13,FALSE)</f>
        <v>417.13305833333334</v>
      </c>
      <c r="N38" s="29">
        <f>VLOOKUP($B$11,TUKETIM,14,FALSE)</f>
        <v>654.49629583333331</v>
      </c>
      <c r="O38" s="29">
        <f>VLOOKUP($B$11,TUKETIM,15,FALSE)</f>
        <v>26854.049308333335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173563.59160000001</v>
      </c>
      <c r="D39" s="18">
        <f>VLOOKUP($B$11,ANLASMA,4,FALSE)</f>
        <v>60</v>
      </c>
      <c r="E39" s="18">
        <f>VLOOKUP($B$11,ANLASMA,5,FALSE)</f>
        <v>173623.59160000001</v>
      </c>
      <c r="F39" s="18">
        <f>VLOOKUP($B$11,ANLASMA,6,FALSE)</f>
        <v>1283.98</v>
      </c>
      <c r="G39" s="18">
        <f>VLOOKUP($B$11,ANLASMA,7,FALSE)</f>
        <v>0</v>
      </c>
      <c r="H39" s="18">
        <f>VLOOKUP($B$11,ANLASMA,8,FALSE)</f>
        <v>1283.98</v>
      </c>
      <c r="I39" s="18">
        <f>VLOOKUP($B$11,ANLASMA,9,FALSE)</f>
        <v>29427.211000000003</v>
      </c>
      <c r="J39" s="18">
        <f>VLOOKUP($B$11,ANLASMA,10,FALSE)</f>
        <v>73300.800000000003</v>
      </c>
      <c r="K39" s="18">
        <f>VLOOKUP($B$11,ANLASMA,11,FALSE)</f>
        <v>102728.011</v>
      </c>
      <c r="L39" s="29">
        <f>VLOOKUP($B$11,ANLASMA,12,FALSE)</f>
        <v>1185.24</v>
      </c>
      <c r="M39" s="29">
        <f>VLOOKUP($B$11,ANLASMA,13,FALSE)</f>
        <v>2208</v>
      </c>
      <c r="N39" s="29">
        <f>VLOOKUP($B$11,ANLASMA,14,FALSE)</f>
        <v>3393.24</v>
      </c>
      <c r="O39" s="29">
        <f>VLOOKUP($B$11,ANLASMA,15,FALSE)</f>
        <v>281028.82260000001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0.42890613564563912</v>
      </c>
      <c r="D17" s="14">
        <f t="shared" si="1"/>
        <v>3.2915379324700251</v>
      </c>
      <c r="E17" s="14">
        <f t="shared" si="2"/>
        <v>0.42993247149315922</v>
      </c>
      <c r="F17" s="14">
        <f t="shared" si="3"/>
        <v>4.0009411753615121</v>
      </c>
      <c r="G17" s="14">
        <f t="shared" si="4"/>
        <v>16.956695613425381</v>
      </c>
      <c r="H17" s="14">
        <f t="shared" si="5"/>
        <v>7.0971710300771447</v>
      </c>
      <c r="I17" s="14">
        <f t="shared" si="6"/>
        <v>0.96141612943124766</v>
      </c>
      <c r="J17" s="14">
        <f t="shared" si="7"/>
        <v>26.36268844451876</v>
      </c>
      <c r="K17" s="14">
        <f t="shared" si="8"/>
        <v>1.7472539588608851</v>
      </c>
      <c r="L17" s="14">
        <f t="shared" si="9"/>
        <v>105.77946059509151</v>
      </c>
      <c r="M17" s="14">
        <f t="shared" si="10"/>
        <v>316.35581984435805</v>
      </c>
      <c r="N17" s="14">
        <f t="shared" si="11"/>
        <v>226.97448750114421</v>
      </c>
      <c r="O17" s="19">
        <f t="shared" si="12"/>
        <v>1.4275711191407927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1.4593536605675925E-2</v>
      </c>
      <c r="D21" s="14">
        <f t="shared" si="1"/>
        <v>0</v>
      </c>
      <c r="E21" s="14">
        <f t="shared" si="2"/>
        <v>1.458830440299547E-2</v>
      </c>
      <c r="F21" s="14">
        <f t="shared" si="3"/>
        <v>0.28406586266375494</v>
      </c>
      <c r="G21" s="14">
        <f t="shared" si="4"/>
        <v>0</v>
      </c>
      <c r="H21" s="14">
        <f t="shared" si="5"/>
        <v>0.21617840702465993</v>
      </c>
      <c r="I21" s="14">
        <f t="shared" si="6"/>
        <v>4.1418929972429637E-2</v>
      </c>
      <c r="J21" s="14">
        <f t="shared" si="7"/>
        <v>0</v>
      </c>
      <c r="K21" s="14">
        <f t="shared" si="8"/>
        <v>4.0137554708108744E-2</v>
      </c>
      <c r="L21" s="14">
        <f t="shared" si="9"/>
        <v>2.7959178305950285</v>
      </c>
      <c r="M21" s="14">
        <f t="shared" si="10"/>
        <v>0</v>
      </c>
      <c r="N21" s="14">
        <f t="shared" si="11"/>
        <v>1.1867564892453719</v>
      </c>
      <c r="O21" s="19">
        <f t="shared" si="12"/>
        <v>3.6136457071225751E-2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0.44349967225131504</v>
      </c>
      <c r="D25" s="14">
        <f t="shared" ref="D25:O25" si="13">SUM(D15:D24)</f>
        <v>3.2915379324700251</v>
      </c>
      <c r="E25" s="14">
        <f t="shared" si="13"/>
        <v>0.44452077589615469</v>
      </c>
      <c r="F25" s="14">
        <f t="shared" si="13"/>
        <v>4.2850070380252667</v>
      </c>
      <c r="G25" s="14">
        <f t="shared" si="13"/>
        <v>16.956695613425381</v>
      </c>
      <c r="H25" s="14">
        <f t="shared" si="13"/>
        <v>7.3133494371018042</v>
      </c>
      <c r="I25" s="14">
        <f t="shared" si="13"/>
        <v>1.0028350594036772</v>
      </c>
      <c r="J25" s="14">
        <f t="shared" si="13"/>
        <v>26.36268844451876</v>
      </c>
      <c r="K25" s="14">
        <f t="shared" si="13"/>
        <v>1.7873915135689937</v>
      </c>
      <c r="L25" s="14">
        <f t="shared" si="13"/>
        <v>108.57537842568654</v>
      </c>
      <c r="M25" s="14">
        <f t="shared" si="13"/>
        <v>316.35581984435805</v>
      </c>
      <c r="N25" s="14">
        <f t="shared" si="13"/>
        <v>228.16124399038958</v>
      </c>
      <c r="O25" s="14">
        <f t="shared" si="13"/>
        <v>1.4637075762120184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6.0807578391625282E-2</v>
      </c>
      <c r="D29" s="14">
        <f>(SUMIFS(MESKENOG2,KAYNAK,A29,SEBEP,B29,SÜRE,"Uzun",BİLDİRİM,"Bildirimli",İL,$B$10,İLÇE,$B$11)/VLOOKUP($B$11,ABONE2,4,FALSE))</f>
        <v>3.0953435271117616E-2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6.0796874822512566E-2</v>
      </c>
      <c r="F29" s="14">
        <f>(SUMIFS(TARIMSALAG2,KAYNAK,A29,SEBEP,B29,SÜRE,"Uzun",BİLDİRİM,"Bildirimli",İL,$B$10,İLÇE,$B$11)/VLOOKUP($B$11,ABONE2,6,FALSE))</f>
        <v>0.71868382916283235</v>
      </c>
      <c r="G29" s="14">
        <f>(SUMIFS(TARIMSALOG2,KAYNAK,A29,SEBEP,B29,SÜRE,"Uzun",BİLDİRİM,"Bildirimli",İL,$B$10,İLÇE,$B$11)/VLOOKUP($B$11,ABONE2,7,FALSE))</f>
        <v>1.7590743759057195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0.96732147406332059</v>
      </c>
      <c r="I29" s="14">
        <f>(SUMIFS(TICARETHANEAG2,KAYNAK,A29,SEBEP,B29,SÜRE,"Uzun",BİLDİRİM,"Bildirimli",İL,$B$10,İLÇE,$B$11)/VLOOKUP($B$11,ABONE2,9,FALSE))</f>
        <v>0.10233421816042484</v>
      </c>
      <c r="J29" s="14">
        <f>(SUMIFS(TICARETHANEOG2,KAYNAK,A29,SEBEP,B29,SÜRE,"Uzun",BİLDİRİM,"Bildirimli",İL,$B$10,İLÇE,$B$11)/VLOOKUP($B$11,ABONE2,10,FALSE))</f>
        <v>2.9985592957440064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0.19193458149167886</v>
      </c>
      <c r="L29" s="14">
        <f>(SUMIFS(SANAYIAG2,KAYNAK,A29,SEBEP,B29,SÜRE,"Uzun",BİLDİRİM,"Bildirimli",İL,$B$10,İLÇE,$B$11)/VLOOKUP($B$11,ABONE2,12,FALSE))</f>
        <v>9.1898594350318419</v>
      </c>
      <c r="M29" s="14">
        <f>(SUMIFS(SANAYIOG2,KAYNAK,A29,SEBEP,B29,SÜRE,"Uzun",BİLDİRİM,"Bildirimli",İL,$B$10,İLÇE,$B$11)/VLOOKUP($B$11,ABONE2,13,FALSE))</f>
        <v>37.221423204112696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25.323133546733054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0.18250479677974799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5.692424127225473E-3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5.6903832294238265E-3</v>
      </c>
      <c r="F31" s="14">
        <f>(SUMIFS(TARIMSALAG2,KAYNAK,A31,SEBEP,B31,SÜRE,"Uzun",BİLDİRİM,"Bildirimli",İL,$B$10,İLÇE,$B$11)/VLOOKUP($B$11,ABONE2,6,FALSE))</f>
        <v>9.5656445240607433E-4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7.2795997941623217E-4</v>
      </c>
      <c r="I31" s="14">
        <f>(SUMIFS(TICARETHANEAG2,KAYNAK,A31,SEBEP,B31,SÜRE,"Uzun",BİLDİRİM,"Bildirimli",İL,$B$10,İLÇE,$B$11)/VLOOKUP($B$11,ABONE2,9,FALSE))</f>
        <v>9.1166618977894295E-3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8.8346202067853367E-3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5.7986403795767978E-3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6.6500002518850757E-2</v>
      </c>
      <c r="D33" s="14">
        <f t="shared" ref="D33:O33" si="14">SUM(D28:D32)</f>
        <v>3.0953435271117616E-2</v>
      </c>
      <c r="E33" s="14">
        <f t="shared" si="14"/>
        <v>6.6487258051936393E-2</v>
      </c>
      <c r="F33" s="14">
        <f t="shared" si="14"/>
        <v>0.71964039361523846</v>
      </c>
      <c r="G33" s="14">
        <f t="shared" si="14"/>
        <v>1.7590743759057195</v>
      </c>
      <c r="H33" s="14">
        <f t="shared" si="14"/>
        <v>0.9680494340427368</v>
      </c>
      <c r="I33" s="14">
        <f t="shared" si="14"/>
        <v>0.11145088005821427</v>
      </c>
      <c r="J33" s="14">
        <f t="shared" si="14"/>
        <v>2.9985592957440064</v>
      </c>
      <c r="K33" s="14">
        <f t="shared" si="14"/>
        <v>0.20076920169846418</v>
      </c>
      <c r="L33" s="14">
        <f t="shared" si="14"/>
        <v>9.1898594350318419</v>
      </c>
      <c r="M33" s="14">
        <f t="shared" si="14"/>
        <v>37.221423204112696</v>
      </c>
      <c r="N33" s="14">
        <f t="shared" si="14"/>
        <v>25.323133546733054</v>
      </c>
      <c r="O33" s="14">
        <f t="shared" si="14"/>
        <v>0.18830343715932479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94798</v>
      </c>
      <c r="D37" s="18">
        <f>VLOOKUP($B$11,ABONE2,4,FALSE)</f>
        <v>34</v>
      </c>
      <c r="E37" s="18">
        <f>VLOOKUP($B$11,ABONE2,5,FALSE)</f>
        <v>94832</v>
      </c>
      <c r="F37" s="18">
        <f>VLOOKUP($B$11,ABONE2,6,FALSE)</f>
        <v>7617</v>
      </c>
      <c r="G37" s="18">
        <f>VLOOKUP($B$11,ABONE2,7,FALSE)</f>
        <v>2392</v>
      </c>
      <c r="H37" s="18">
        <f>VLOOKUP($B$11,ABONE2,8,FALSE)</f>
        <v>10009</v>
      </c>
      <c r="I37" s="18">
        <f>VLOOKUP($B$11,ABONE2,9,FALSE)</f>
        <v>19734</v>
      </c>
      <c r="J37" s="18">
        <f>VLOOKUP($B$11,ABONE2,10,FALSE)</f>
        <v>630</v>
      </c>
      <c r="K37" s="18">
        <f>VLOOKUP($B$11,ABONE2,11,FALSE)</f>
        <v>20364</v>
      </c>
      <c r="L37" s="29">
        <f>VLOOKUP($B$11,ABONE2,12,FALSE)</f>
        <v>59</v>
      </c>
      <c r="M37" s="29">
        <f>VLOOKUP($B$11,ABONE2,13,FALSE)</f>
        <v>80</v>
      </c>
      <c r="N37" s="29">
        <f>VLOOKUP($B$11,ABONE2,14,FALSE)</f>
        <v>139</v>
      </c>
      <c r="O37" s="29">
        <f>VLOOKUP($B$11,ABONE2,15,FALSE)</f>
        <v>125344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14630.900241666668</v>
      </c>
      <c r="D38" s="18">
        <f>VLOOKUP($B$11,TUKETIM,4,FALSE)</f>
        <v>13.843979166666665</v>
      </c>
      <c r="E38" s="18">
        <f>VLOOKUP($B$11,TUKETIM,5,FALSE)</f>
        <v>14644.744220833334</v>
      </c>
      <c r="F38" s="18">
        <f>VLOOKUP($B$11,TUKETIM,6,FALSE)</f>
        <v>3740.8212333333331</v>
      </c>
      <c r="G38" s="18">
        <f>VLOOKUP($B$11,TUKETIM,7,FALSE)</f>
        <v>4488.6280333333325</v>
      </c>
      <c r="H38" s="18">
        <f>VLOOKUP($B$11,TUKETIM,8,FALSE)</f>
        <v>8229.4492666666665</v>
      </c>
      <c r="I38" s="18">
        <f>VLOOKUP($B$11,TUKETIM,9,FALSE)</f>
        <v>6752.5387374999991</v>
      </c>
      <c r="J38" s="18">
        <f>VLOOKUP($B$11,TUKETIM,10,FALSE)</f>
        <v>5822.3378916666661</v>
      </c>
      <c r="K38" s="18">
        <f>VLOOKUP($B$11,TUKETIM,11,FALSE)</f>
        <v>12574.876629166665</v>
      </c>
      <c r="L38" s="29">
        <f>VLOOKUP($B$11,TUKETIM,12,FALSE)</f>
        <v>429.6334500000001</v>
      </c>
      <c r="M38" s="29">
        <f>VLOOKUP($B$11,TUKETIM,13,FALSE)</f>
        <v>6792.3178833333332</v>
      </c>
      <c r="N38" s="29">
        <f>VLOOKUP($B$11,TUKETIM,14,FALSE)</f>
        <v>7221.9513333333334</v>
      </c>
      <c r="O38" s="29">
        <f>VLOOKUP($B$11,TUKETIM,15,FALSE)</f>
        <v>42671.02145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450393.04779999994</v>
      </c>
      <c r="D39" s="18">
        <f>VLOOKUP($B$11,ANLASMA,4,FALSE)</f>
        <v>216.32600000000002</v>
      </c>
      <c r="E39" s="18">
        <f>VLOOKUP($B$11,ANLASMA,5,FALSE)</f>
        <v>450609.37379999994</v>
      </c>
      <c r="F39" s="18">
        <f>VLOOKUP($B$11,ANLASMA,6,FALSE)</f>
        <v>38141.748</v>
      </c>
      <c r="G39" s="18">
        <f>VLOOKUP($B$11,ANLASMA,7,FALSE)</f>
        <v>41946.397000000004</v>
      </c>
      <c r="H39" s="18">
        <f>VLOOKUP($B$11,ANLASMA,8,FALSE)</f>
        <v>80088.145000000004</v>
      </c>
      <c r="I39" s="18">
        <f>VLOOKUP($B$11,ANLASMA,9,FALSE)</f>
        <v>101823.84600000002</v>
      </c>
      <c r="J39" s="18">
        <f>VLOOKUP($B$11,ANLASMA,10,FALSE)</f>
        <v>90944.21</v>
      </c>
      <c r="K39" s="18">
        <f>VLOOKUP($B$11,ANLASMA,11,FALSE)</f>
        <v>192768.05600000004</v>
      </c>
      <c r="L39" s="29">
        <f>VLOOKUP($B$11,ANLASMA,12,FALSE)</f>
        <v>1440.8380000000002</v>
      </c>
      <c r="M39" s="29">
        <f>VLOOKUP($B$11,ANLASMA,13,FALSE)</f>
        <v>33630.400000000001</v>
      </c>
      <c r="N39" s="29">
        <f>VLOOKUP($B$11,ANLASMA,14,FALSE)</f>
        <v>35071.238000000005</v>
      </c>
      <c r="O39" s="29">
        <f>VLOOKUP($B$11,ANLASMA,15,FALSE)</f>
        <v>758536.81279999996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0.19037336294302501</v>
      </c>
      <c r="D17" s="14">
        <f t="shared" si="1"/>
        <v>1.567448797468483</v>
      </c>
      <c r="E17" s="14">
        <f t="shared" si="2"/>
        <v>0.19133997833322219</v>
      </c>
      <c r="F17" s="14">
        <f t="shared" si="3"/>
        <v>2.6249159472459072</v>
      </c>
      <c r="G17" s="14">
        <f t="shared" si="4"/>
        <v>4.2510100480403734</v>
      </c>
      <c r="H17" s="14">
        <f t="shared" si="5"/>
        <v>2.9365226100094257</v>
      </c>
      <c r="I17" s="14">
        <f t="shared" si="6"/>
        <v>0.38292213565588029</v>
      </c>
      <c r="J17" s="14">
        <f t="shared" si="7"/>
        <v>7.2208445915333046</v>
      </c>
      <c r="K17" s="14">
        <f t="shared" si="8"/>
        <v>0.68095900550417521</v>
      </c>
      <c r="L17" s="14">
        <f t="shared" si="9"/>
        <v>1.961204266556603</v>
      </c>
      <c r="M17" s="14">
        <f t="shared" si="10"/>
        <v>339.35606069662651</v>
      </c>
      <c r="N17" s="14">
        <f t="shared" si="11"/>
        <v>193.56815977005311</v>
      </c>
      <c r="O17" s="19">
        <f t="shared" si="12"/>
        <v>0.79320442583556383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1.1400564163265637E-2</v>
      </c>
      <c r="D18" s="14">
        <f t="shared" si="1"/>
        <v>0</v>
      </c>
      <c r="E18" s="14">
        <f t="shared" si="2"/>
        <v>1.1392561725272152E-2</v>
      </c>
      <c r="F18" s="14">
        <f t="shared" si="3"/>
        <v>4.8589202583624801E-5</v>
      </c>
      <c r="G18" s="14">
        <f t="shared" si="4"/>
        <v>0</v>
      </c>
      <c r="H18" s="14">
        <f t="shared" si="5"/>
        <v>3.9278105977329687E-5</v>
      </c>
      <c r="I18" s="14">
        <f t="shared" si="6"/>
        <v>1.4295428019059192E-2</v>
      </c>
      <c r="J18" s="14">
        <f t="shared" si="7"/>
        <v>0</v>
      </c>
      <c r="K18" s="14">
        <f t="shared" si="8"/>
        <v>1.3672349204194903E-2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1.0557477757380616E-2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2.7120452440672248E-2</v>
      </c>
      <c r="D21" s="14">
        <f t="shared" si="1"/>
        <v>0</v>
      </c>
      <c r="E21" s="14">
        <f t="shared" si="2"/>
        <v>2.7101415686358713E-2</v>
      </c>
      <c r="F21" s="14">
        <f t="shared" si="3"/>
        <v>0.37063053736688756</v>
      </c>
      <c r="G21" s="14">
        <f t="shared" si="4"/>
        <v>0</v>
      </c>
      <c r="H21" s="14">
        <f t="shared" si="5"/>
        <v>0.29960700631126191</v>
      </c>
      <c r="I21" s="14">
        <f t="shared" si="6"/>
        <v>4.7007460319532096E-2</v>
      </c>
      <c r="J21" s="14">
        <f t="shared" si="7"/>
        <v>0</v>
      </c>
      <c r="K21" s="14">
        <f t="shared" si="8"/>
        <v>4.4958598779561099E-2</v>
      </c>
      <c r="L21" s="14">
        <f t="shared" si="9"/>
        <v>0.14193242064248321</v>
      </c>
      <c r="M21" s="14">
        <f t="shared" si="10"/>
        <v>0</v>
      </c>
      <c r="N21" s="14">
        <f t="shared" si="11"/>
        <v>6.1328823734406325E-2</v>
      </c>
      <c r="O21" s="19">
        <f t="shared" si="12"/>
        <v>5.7577369470065788E-2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3.774679292162094E-3</v>
      </c>
      <c r="D22" s="14">
        <f t="shared" si="1"/>
        <v>0</v>
      </c>
      <c r="E22" s="14">
        <f t="shared" si="2"/>
        <v>3.7720297182859031E-3</v>
      </c>
      <c r="F22" s="14">
        <f t="shared" si="3"/>
        <v>1.4325382786516739E-3</v>
      </c>
      <c r="G22" s="14">
        <f t="shared" si="4"/>
        <v>0</v>
      </c>
      <c r="H22" s="14">
        <f t="shared" si="5"/>
        <v>1.1580225098080689E-3</v>
      </c>
      <c r="I22" s="14">
        <f t="shared" si="6"/>
        <v>1.8924839122392652E-3</v>
      </c>
      <c r="J22" s="14">
        <f t="shared" si="7"/>
        <v>0</v>
      </c>
      <c r="K22" s="14">
        <f t="shared" si="8"/>
        <v>1.8099983349193229E-3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3.2102399433682105E-3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0.23266905883912498</v>
      </c>
      <c r="D25" s="14">
        <f t="shared" ref="D25:O25" si="13">SUM(D15:D24)</f>
        <v>1.567448797468483</v>
      </c>
      <c r="E25" s="14">
        <f t="shared" si="13"/>
        <v>0.23360598546313896</v>
      </c>
      <c r="F25" s="14">
        <f t="shared" si="13"/>
        <v>2.9970276120940302</v>
      </c>
      <c r="G25" s="14">
        <f t="shared" si="13"/>
        <v>4.2510100480403734</v>
      </c>
      <c r="H25" s="14">
        <f t="shared" si="13"/>
        <v>3.2373269169364733</v>
      </c>
      <c r="I25" s="14">
        <f t="shared" si="13"/>
        <v>0.4461175079067109</v>
      </c>
      <c r="J25" s="14">
        <f t="shared" si="13"/>
        <v>7.2208445915333046</v>
      </c>
      <c r="K25" s="14">
        <f t="shared" si="13"/>
        <v>0.74139995182285057</v>
      </c>
      <c r="L25" s="14">
        <f t="shared" si="13"/>
        <v>2.1031366871990862</v>
      </c>
      <c r="M25" s="14">
        <f t="shared" si="13"/>
        <v>339.35606069662651</v>
      </c>
      <c r="N25" s="14">
        <f t="shared" si="13"/>
        <v>193.62948859378753</v>
      </c>
      <c r="O25" s="14">
        <f t="shared" si="13"/>
        <v>0.86454951300637839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0.53196034743897735</v>
      </c>
      <c r="D29" s="14">
        <f>(SUMIFS(MESKENOG2,KAYNAK,A29,SEBEP,B29,SÜRE,"Uzun",BİLDİRİM,"Bildirimli",İL,$B$10,İLÇE,$B$11)/VLOOKUP($B$11,ABONE2,4,FALSE))</f>
        <v>5.3127714841961913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0.53531615897010676</v>
      </c>
      <c r="F29" s="14">
        <f>(SUMIFS(TARIMSALAG2,KAYNAK,A29,SEBEP,B29,SÜRE,"Uzun",BİLDİRİM,"Bildirimli",İL,$B$10,İLÇE,$B$11)/VLOOKUP($B$11,ABONE2,6,FALSE))</f>
        <v>13.476256865688875</v>
      </c>
      <c r="G29" s="14">
        <f>(SUMIFS(TARIMSALOG2,KAYNAK,A29,SEBEP,B29,SÜRE,"Uzun",BİLDİRİM,"Bildirimli",İL,$B$10,İLÇE,$B$11)/VLOOKUP($B$11,ABONE2,7,FALSE))</f>
        <v>24.360098233339048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15.561915675326039</v>
      </c>
      <c r="I29" s="14">
        <f>(SUMIFS(TICARETHANEAG2,KAYNAK,A29,SEBEP,B29,SÜRE,"Uzun",BİLDİRİM,"Bildirimli",İL,$B$10,İLÇE,$B$11)/VLOOKUP($B$11,ABONE2,9,FALSE))</f>
        <v>1.1093194329453442</v>
      </c>
      <c r="J29" s="14">
        <f>(SUMIFS(TICARETHANEOG2,KAYNAK,A29,SEBEP,B29,SÜRE,"Uzun",BİLDİRİM,"Bildirimli",İL,$B$10,İLÇE,$B$11)/VLOOKUP($B$11,ABONE2,10,FALSE))</f>
        <v>21.23827238623916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1.9866575674787057</v>
      </c>
      <c r="L29" s="14">
        <f>(SUMIFS(SANAYIAG2,KAYNAK,A29,SEBEP,B29,SÜRE,"Uzun",BİLDİRİM,"Bildirimli",İL,$B$10,İLÇE,$B$11)/VLOOKUP($B$11,ABONE2,12,FALSE))</f>
        <v>32.337514460865236</v>
      </c>
      <c r="M29" s="14">
        <f>(SUMIFS(SANAYIOG2,KAYNAK,A29,SEBEP,B29,SÜRE,"Uzun",BİLDİRİM,"Bildirimli",İL,$B$10,İLÇE,$B$11)/VLOOKUP($B$11,ABONE2,13,FALSE))</f>
        <v>112.71291844171256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77.982805610482245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2.3823662428488337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6.6212644558566579E-3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6.6166167684713973E-3</v>
      </c>
      <c r="F31" s="14">
        <f>(SUMIFS(TARIMSALAG2,KAYNAK,A31,SEBEP,B31,SÜRE,"Uzun",BİLDİRİM,"Bildirimli",İL,$B$10,İLÇE,$B$11)/VLOOKUP($B$11,ABONE2,6,FALSE))</f>
        <v>1.5499945625811575E-3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1.2529707724379308E-3</v>
      </c>
      <c r="I31" s="14">
        <f>(SUMIFS(TICARETHANEAG2,KAYNAK,A31,SEBEP,B31,SÜRE,"Uzun",BİLDİRİM,"Bildirimli",İL,$B$10,İLÇE,$B$11)/VLOOKUP($B$11,ABONE2,9,FALSE))</f>
        <v>9.301790035856343E-3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8.8963633285251108E-3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6.3984899272280377E-3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0.538581611894834</v>
      </c>
      <c r="D33" s="14">
        <f t="shared" ref="D33:O33" si="14">SUM(D28:D32)</f>
        <v>5.3127714841961913</v>
      </c>
      <c r="E33" s="14">
        <f t="shared" si="14"/>
        <v>0.54193277573857812</v>
      </c>
      <c r="F33" s="14">
        <f t="shared" si="14"/>
        <v>13.477806860251455</v>
      </c>
      <c r="G33" s="14">
        <f t="shared" si="14"/>
        <v>24.360098233339048</v>
      </c>
      <c r="H33" s="14">
        <f t="shared" si="14"/>
        <v>15.563168646098477</v>
      </c>
      <c r="I33" s="14">
        <f t="shared" si="14"/>
        <v>1.1186212229812005</v>
      </c>
      <c r="J33" s="14">
        <f t="shared" si="14"/>
        <v>21.23827238623916</v>
      </c>
      <c r="K33" s="14">
        <f t="shared" si="14"/>
        <v>1.9955539308072308</v>
      </c>
      <c r="L33" s="14">
        <f t="shared" si="14"/>
        <v>32.337514460865236</v>
      </c>
      <c r="M33" s="14">
        <f t="shared" si="14"/>
        <v>112.71291844171256</v>
      </c>
      <c r="N33" s="14">
        <f t="shared" si="14"/>
        <v>77.982805610482245</v>
      </c>
      <c r="O33" s="14">
        <f t="shared" si="14"/>
        <v>2.3887647327760617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46980</v>
      </c>
      <c r="D37" s="18">
        <f>VLOOKUP($B$11,ABONE2,4,FALSE)</f>
        <v>33</v>
      </c>
      <c r="E37" s="18">
        <f>VLOOKUP($B$11,ABONE2,5,FALSE)</f>
        <v>47013</v>
      </c>
      <c r="F37" s="18">
        <f>VLOOKUP($B$11,ABONE2,6,FALSE)</f>
        <v>5176</v>
      </c>
      <c r="G37" s="18">
        <f>VLOOKUP($B$11,ABONE2,7,FALSE)</f>
        <v>1227</v>
      </c>
      <c r="H37" s="18">
        <f>VLOOKUP($B$11,ABONE2,8,FALSE)</f>
        <v>6403</v>
      </c>
      <c r="I37" s="18">
        <f>VLOOKUP($B$11,ABONE2,9,FALSE)</f>
        <v>8887</v>
      </c>
      <c r="J37" s="18">
        <f>VLOOKUP($B$11,ABONE2,10,FALSE)</f>
        <v>405</v>
      </c>
      <c r="K37" s="18">
        <f>VLOOKUP($B$11,ABONE2,11,FALSE)</f>
        <v>9292</v>
      </c>
      <c r="L37" s="29">
        <f>VLOOKUP($B$11,ABONE2,12,FALSE)</f>
        <v>35</v>
      </c>
      <c r="M37" s="29">
        <f>VLOOKUP($B$11,ABONE2,13,FALSE)</f>
        <v>46</v>
      </c>
      <c r="N37" s="29">
        <f>VLOOKUP($B$11,ABONE2,14,FALSE)</f>
        <v>81</v>
      </c>
      <c r="O37" s="29">
        <f>VLOOKUP($B$11,ABONE2,15,FALSE)</f>
        <v>62789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9095.8087500000001</v>
      </c>
      <c r="D38" s="18">
        <f>VLOOKUP($B$11,TUKETIM,4,FALSE)</f>
        <v>16.627675</v>
      </c>
      <c r="E38" s="18">
        <f>VLOOKUP($B$11,TUKETIM,5,FALSE)</f>
        <v>9112.4364249999999</v>
      </c>
      <c r="F38" s="18">
        <f>VLOOKUP($B$11,TUKETIM,6,FALSE)</f>
        <v>4723.950312500001</v>
      </c>
      <c r="G38" s="18">
        <f>VLOOKUP($B$11,TUKETIM,7,FALSE)</f>
        <v>2081.91795</v>
      </c>
      <c r="H38" s="18">
        <f>VLOOKUP($B$11,TUKETIM,8,FALSE)</f>
        <v>6805.868262500001</v>
      </c>
      <c r="I38" s="18">
        <f>VLOOKUP($B$11,TUKETIM,9,FALSE)</f>
        <v>4536.873312499999</v>
      </c>
      <c r="J38" s="18">
        <f>VLOOKUP($B$11,TUKETIM,10,FALSE)</f>
        <v>3897.5743291666658</v>
      </c>
      <c r="K38" s="18">
        <f>VLOOKUP($B$11,TUKETIM,11,FALSE)</f>
        <v>8434.4476416666657</v>
      </c>
      <c r="L38" s="29">
        <f>VLOOKUP($B$11,TUKETIM,12,FALSE)</f>
        <v>162.10192500000002</v>
      </c>
      <c r="M38" s="29">
        <f>VLOOKUP($B$11,TUKETIM,13,FALSE)</f>
        <v>5019.6639000000005</v>
      </c>
      <c r="N38" s="29">
        <f>VLOOKUP($B$11,TUKETIM,14,FALSE)</f>
        <v>5181.7658250000004</v>
      </c>
      <c r="O38" s="29">
        <f>VLOOKUP($B$11,TUKETIM,15,FALSE)</f>
        <v>29534.518154166668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225875.31419999999</v>
      </c>
      <c r="D39" s="18">
        <f>VLOOKUP($B$11,ANLASMA,4,FALSE)</f>
        <v>286.02</v>
      </c>
      <c r="E39" s="18">
        <f>VLOOKUP($B$11,ANLASMA,5,FALSE)</f>
        <v>226161.33419999998</v>
      </c>
      <c r="F39" s="18">
        <f>VLOOKUP($B$11,ANLASMA,6,FALSE)</f>
        <v>44244.148000000001</v>
      </c>
      <c r="G39" s="18">
        <f>VLOOKUP($B$11,ANLASMA,7,FALSE)</f>
        <v>27560.026999999998</v>
      </c>
      <c r="H39" s="18">
        <f>VLOOKUP($B$11,ANLASMA,8,FALSE)</f>
        <v>71804.175000000003</v>
      </c>
      <c r="I39" s="18">
        <f>VLOOKUP($B$11,ANLASMA,9,FALSE)</f>
        <v>50298.346599999997</v>
      </c>
      <c r="J39" s="18">
        <f>VLOOKUP($B$11,ANLASMA,10,FALSE)</f>
        <v>65620.5</v>
      </c>
      <c r="K39" s="18">
        <f>VLOOKUP($B$11,ANLASMA,11,FALSE)</f>
        <v>115918.84659999999</v>
      </c>
      <c r="L39" s="29">
        <f>VLOOKUP($B$11,ANLASMA,12,FALSE)</f>
        <v>706.21500000000003</v>
      </c>
      <c r="M39" s="29">
        <f>VLOOKUP($B$11,ANLASMA,13,FALSE)</f>
        <v>58920.2</v>
      </c>
      <c r="N39" s="29">
        <f>VLOOKUP($B$11,ANLASMA,14,FALSE)</f>
        <v>59626.414999999994</v>
      </c>
      <c r="O39" s="29">
        <f>VLOOKUP($B$11,ANLASMA,15,FALSE)</f>
        <v>473510.77079999994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0.17172733598199502</v>
      </c>
      <c r="D17" s="14">
        <f t="shared" si="1"/>
        <v>0.40960166224450745</v>
      </c>
      <c r="E17" s="14">
        <f t="shared" si="2"/>
        <v>0.17177389584229302</v>
      </c>
      <c r="F17" s="14">
        <f t="shared" si="3"/>
        <v>1.0900512434633141</v>
      </c>
      <c r="G17" s="14">
        <f t="shared" si="4"/>
        <v>20.252753327657636</v>
      </c>
      <c r="H17" s="14">
        <f t="shared" si="5"/>
        <v>1.4425424189250826</v>
      </c>
      <c r="I17" s="14">
        <f t="shared" si="6"/>
        <v>0.32635147972534095</v>
      </c>
      <c r="J17" s="14">
        <f t="shared" si="7"/>
        <v>3.6714286699478293</v>
      </c>
      <c r="K17" s="14">
        <f t="shared" si="8"/>
        <v>0.43055441969820019</v>
      </c>
      <c r="L17" s="14">
        <f t="shared" si="9"/>
        <v>7.2622701555519411</v>
      </c>
      <c r="M17" s="14">
        <f t="shared" si="10"/>
        <v>462.28421947195619</v>
      </c>
      <c r="N17" s="14">
        <f t="shared" si="11"/>
        <v>44.155941721746878</v>
      </c>
      <c r="O17" s="19">
        <f t="shared" si="12"/>
        <v>0.30881372741043833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7.8117213717505657E-2</v>
      </c>
      <c r="D18" s="14">
        <f t="shared" si="1"/>
        <v>0.1443974569795875</v>
      </c>
      <c r="E18" s="14">
        <f t="shared" si="2"/>
        <v>7.8130186949696312E-2</v>
      </c>
      <c r="F18" s="14">
        <f t="shared" si="3"/>
        <v>0.34870566060553287</v>
      </c>
      <c r="G18" s="14">
        <f t="shared" si="4"/>
        <v>1.550027262002841</v>
      </c>
      <c r="H18" s="14">
        <f t="shared" si="5"/>
        <v>0.37080354959444661</v>
      </c>
      <c r="I18" s="14">
        <f t="shared" si="6"/>
        <v>0.27674345707844716</v>
      </c>
      <c r="J18" s="14">
        <f t="shared" si="7"/>
        <v>2.1335167848904657</v>
      </c>
      <c r="K18" s="14">
        <f t="shared" si="8"/>
        <v>0.33458404747998971</v>
      </c>
      <c r="L18" s="14">
        <f t="shared" si="9"/>
        <v>10.835778523688676</v>
      </c>
      <c r="M18" s="14">
        <f t="shared" si="10"/>
        <v>75.506304483305769</v>
      </c>
      <c r="N18" s="14">
        <f t="shared" si="11"/>
        <v>16.079334682576548</v>
      </c>
      <c r="O18" s="19">
        <f t="shared" si="12"/>
        <v>0.1504428219822114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3.9195930642274201E-3</v>
      </c>
      <c r="D21" s="14">
        <f t="shared" si="1"/>
        <v>0</v>
      </c>
      <c r="E21" s="14">
        <f t="shared" si="2"/>
        <v>3.918825870439159E-3</v>
      </c>
      <c r="F21" s="14">
        <f t="shared" si="3"/>
        <v>3.4523776288194835E-2</v>
      </c>
      <c r="G21" s="14">
        <f t="shared" si="4"/>
        <v>0</v>
      </c>
      <c r="H21" s="14">
        <f t="shared" si="5"/>
        <v>3.388872354710764E-2</v>
      </c>
      <c r="I21" s="14">
        <f t="shared" si="6"/>
        <v>1.2682684747803716E-2</v>
      </c>
      <c r="J21" s="14">
        <f t="shared" si="7"/>
        <v>0</v>
      </c>
      <c r="K21" s="14">
        <f t="shared" si="8"/>
        <v>1.2287604765394644E-2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5.9904825317899767E-3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5.6989690933843159E-5</v>
      </c>
      <c r="D22" s="14">
        <f t="shared" si="1"/>
        <v>0</v>
      </c>
      <c r="E22" s="14">
        <f t="shared" si="2"/>
        <v>5.6978536169518671E-5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5.0845736956741001E-4</v>
      </c>
      <c r="J22" s="14">
        <f t="shared" si="7"/>
        <v>0</v>
      </c>
      <c r="K22" s="14">
        <f t="shared" si="8"/>
        <v>4.9261834710339725E-4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1.2663153905512878E-4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0.25382113245466192</v>
      </c>
      <c r="D25" s="14">
        <f t="shared" ref="D25:O25" si="13">SUM(D15:D24)</f>
        <v>0.55399911922409495</v>
      </c>
      <c r="E25" s="14">
        <f t="shared" si="13"/>
        <v>0.25387988719859805</v>
      </c>
      <c r="F25" s="14">
        <f t="shared" si="13"/>
        <v>1.473280680357042</v>
      </c>
      <c r="G25" s="14">
        <f t="shared" si="13"/>
        <v>21.802780589660479</v>
      </c>
      <c r="H25" s="14">
        <f t="shared" si="13"/>
        <v>1.8472346920666369</v>
      </c>
      <c r="I25" s="14">
        <f t="shared" si="13"/>
        <v>0.61628607892115927</v>
      </c>
      <c r="J25" s="14">
        <f t="shared" si="13"/>
        <v>5.804945454838295</v>
      </c>
      <c r="K25" s="14">
        <f t="shared" si="13"/>
        <v>0.77791869029068794</v>
      </c>
      <c r="L25" s="14">
        <f t="shared" si="13"/>
        <v>18.098048679240616</v>
      </c>
      <c r="M25" s="14">
        <f t="shared" si="13"/>
        <v>537.79052395526196</v>
      </c>
      <c r="N25" s="14">
        <f t="shared" si="13"/>
        <v>60.235276404323429</v>
      </c>
      <c r="O25" s="14">
        <f t="shared" si="13"/>
        <v>0.46537366346349479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1.0232308568622086</v>
      </c>
      <c r="D29" s="14">
        <f>(SUMIFS(MESKENOG2,KAYNAK,A29,SEBEP,B29,SÜRE,"Uzun",BİLDİRİM,"Bildirimli",İL,$B$10,İLÇE,$B$11)/VLOOKUP($B$11,ABONE2,4,FALSE))</f>
        <v>0.33177292104778056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1.0230955157121175</v>
      </c>
      <c r="F29" s="14">
        <f>(SUMIFS(TARIMSALAG2,KAYNAK,A29,SEBEP,B29,SÜRE,"Uzun",BİLDİRİM,"Bildirimli",İL,$B$10,İLÇE,$B$11)/VLOOKUP($B$11,ABONE2,6,FALSE))</f>
        <v>2.2680979797858276</v>
      </c>
      <c r="G29" s="14">
        <f>(SUMIFS(TARIMSALOG2,KAYNAK,A29,SEBEP,B29,SÜRE,"Uzun",BİLDİRİM,"Bildirimli",İL,$B$10,İLÇE,$B$11)/VLOOKUP($B$11,ABONE2,7,FALSE))</f>
        <v>9.4883370532668163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2.4009117420070498</v>
      </c>
      <c r="I29" s="14">
        <f>(SUMIFS(TICARETHANEAG2,KAYNAK,A29,SEBEP,B29,SÜRE,"Uzun",BİLDİRİM,"Bildirimli",İL,$B$10,İLÇE,$B$11)/VLOOKUP($B$11,ABONE2,9,FALSE))</f>
        <v>5.0535670195267981</v>
      </c>
      <c r="J29" s="14">
        <f>(SUMIFS(TICARETHANEOG2,KAYNAK,A29,SEBEP,B29,SÜRE,"Uzun",BİLDİRİM,"Bildirimli",İL,$B$10,İLÇE,$B$11)/VLOOKUP($B$11,ABONE2,10,FALSE))</f>
        <v>30.90357339532293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5.8588239716080599</v>
      </c>
      <c r="L29" s="14">
        <f>(SUMIFS(SANAYIAG2,KAYNAK,A29,SEBEP,B29,SÜRE,"Uzun",BİLDİRİM,"Bildirimli",İL,$B$10,İLÇE,$B$11)/VLOOKUP($B$11,ABONE2,12,FALSE))</f>
        <v>480.8086697226783</v>
      </c>
      <c r="M29" s="14">
        <f>(SUMIFS(SANAYIOG2,KAYNAK,A29,SEBEP,B29,SÜRE,"Uzun",BİLDİRİM,"Bildirimli",İL,$B$10,İLÇE,$B$11)/VLOOKUP($B$11,ABONE2,13,FALSE))</f>
        <v>108.55975360752696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450.62632517280116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2.5055920139612478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8.4074369477127266E-4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8.4057913346871421E-4</v>
      </c>
      <c r="F31" s="14">
        <f>(SUMIFS(TARIMSALAG2,KAYNAK,A31,SEBEP,B31,SÜRE,"Uzun",BİLDİRİM,"Bildirimli",İL,$B$10,İLÇE,$B$11)/VLOOKUP($B$11,ABONE2,6,FALSE))</f>
        <v>3.4894052223435529E-2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3.4252188386549594E-2</v>
      </c>
      <c r="I31" s="14">
        <f>(SUMIFS(TICARETHANEAG2,KAYNAK,A31,SEBEP,B31,SÜRE,"Uzun",BİLDİRİM,"Bildirimli",İL,$B$10,İLÇE,$B$11)/VLOOKUP($B$11,ABONE2,9,FALSE))</f>
        <v>3.7598759932443416E-3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3.6427516011452239E-3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2.0901092198502393E-3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1.0240716005569799</v>
      </c>
      <c r="D33" s="14">
        <f t="shared" ref="D33:O33" si="14">SUM(D28:D32)</f>
        <v>0.33177292104778056</v>
      </c>
      <c r="E33" s="14">
        <f t="shared" si="14"/>
        <v>1.0239360948455862</v>
      </c>
      <c r="F33" s="14">
        <f t="shared" si="14"/>
        <v>2.3029920320092629</v>
      </c>
      <c r="G33" s="14">
        <f t="shared" si="14"/>
        <v>9.4883370532668163</v>
      </c>
      <c r="H33" s="14">
        <f t="shared" si="14"/>
        <v>2.4351639303935992</v>
      </c>
      <c r="I33" s="14">
        <f t="shared" si="14"/>
        <v>5.0573268955200428</v>
      </c>
      <c r="J33" s="14">
        <f t="shared" si="14"/>
        <v>30.90357339532293</v>
      </c>
      <c r="K33" s="14">
        <f t="shared" si="14"/>
        <v>5.8624667232092049</v>
      </c>
      <c r="L33" s="14">
        <f t="shared" si="14"/>
        <v>480.8086697226783</v>
      </c>
      <c r="M33" s="14">
        <f t="shared" si="14"/>
        <v>108.55975360752696</v>
      </c>
      <c r="N33" s="14">
        <f t="shared" si="14"/>
        <v>450.62632517280116</v>
      </c>
      <c r="O33" s="14">
        <f t="shared" si="14"/>
        <v>2.5076821231810982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20432</v>
      </c>
      <c r="D37" s="18">
        <f>VLOOKUP($B$11,ABONE2,4,FALSE)</f>
        <v>4</v>
      </c>
      <c r="E37" s="18">
        <f>VLOOKUP($B$11,ABONE2,5,FALSE)</f>
        <v>20436</v>
      </c>
      <c r="F37" s="18">
        <f>VLOOKUP($B$11,ABONE2,6,FALSE)</f>
        <v>587</v>
      </c>
      <c r="G37" s="18">
        <f>VLOOKUP($B$11,ABONE2,7,FALSE)</f>
        <v>11</v>
      </c>
      <c r="H37" s="18">
        <f>VLOOKUP($B$11,ABONE2,8,FALSE)</f>
        <v>598</v>
      </c>
      <c r="I37" s="18">
        <f>VLOOKUP($B$11,ABONE2,9,FALSE)</f>
        <v>3981</v>
      </c>
      <c r="J37" s="18">
        <f>VLOOKUP($B$11,ABONE2,10,FALSE)</f>
        <v>128</v>
      </c>
      <c r="K37" s="18">
        <f>VLOOKUP($B$11,ABONE2,11,FALSE)</f>
        <v>4109</v>
      </c>
      <c r="L37" s="29">
        <f>VLOOKUP($B$11,ABONE2,12,FALSE)</f>
        <v>34</v>
      </c>
      <c r="M37" s="29">
        <f>VLOOKUP($B$11,ABONE2,13,FALSE)</f>
        <v>3</v>
      </c>
      <c r="N37" s="29">
        <f>VLOOKUP($B$11,ABONE2,14,FALSE)</f>
        <v>37</v>
      </c>
      <c r="O37" s="29">
        <f>VLOOKUP($B$11,ABONE2,15,FALSE)</f>
        <v>25180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2227.5954666666662</v>
      </c>
      <c r="D38" s="18">
        <f>VLOOKUP($B$11,TUKETIM,4,FALSE)</f>
        <v>1.2263083333333333</v>
      </c>
      <c r="E38" s="18">
        <f>VLOOKUP($B$11,TUKETIM,5,FALSE)</f>
        <v>2228.8217749999994</v>
      </c>
      <c r="F38" s="18">
        <f>VLOOKUP($B$11,TUKETIM,6,FALSE)</f>
        <v>119.40427916666665</v>
      </c>
      <c r="G38" s="18">
        <f>VLOOKUP($B$11,TUKETIM,7,FALSE)</f>
        <v>18.627404166666668</v>
      </c>
      <c r="H38" s="18">
        <f>VLOOKUP($B$11,TUKETIM,8,FALSE)</f>
        <v>138.03168333333332</v>
      </c>
      <c r="I38" s="18">
        <f>VLOOKUP($B$11,TUKETIM,9,FALSE)</f>
        <v>1205.4650750000001</v>
      </c>
      <c r="J38" s="18">
        <f>VLOOKUP($B$11,TUKETIM,10,FALSE)</f>
        <v>479.33017499999994</v>
      </c>
      <c r="K38" s="18">
        <f>VLOOKUP($B$11,TUKETIM,11,FALSE)</f>
        <v>1684.7952500000001</v>
      </c>
      <c r="L38" s="29">
        <f>VLOOKUP($B$11,TUKETIM,12,FALSE)</f>
        <v>598.4451958333334</v>
      </c>
      <c r="M38" s="29">
        <f>VLOOKUP($B$11,TUKETIM,13,FALSE)</f>
        <v>7.5290291666666667</v>
      </c>
      <c r="N38" s="29">
        <f>VLOOKUP($B$11,TUKETIM,14,FALSE)</f>
        <v>605.97422500000005</v>
      </c>
      <c r="O38" s="29">
        <f>VLOOKUP($B$11,TUKETIM,15,FALSE)</f>
        <v>4657.6229333333322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85104.044200000004</v>
      </c>
      <c r="D39" s="18">
        <f>VLOOKUP($B$11,ANLASMA,4,FALSE)</f>
        <v>28.2</v>
      </c>
      <c r="E39" s="18">
        <f>VLOOKUP($B$11,ANLASMA,5,FALSE)</f>
        <v>85132.244200000001</v>
      </c>
      <c r="F39" s="18">
        <f>VLOOKUP($B$11,ANLASMA,6,FALSE)</f>
        <v>2467.1499999999996</v>
      </c>
      <c r="G39" s="18">
        <f>VLOOKUP($B$11,ANLASMA,7,FALSE)</f>
        <v>372.6</v>
      </c>
      <c r="H39" s="18">
        <f>VLOOKUP($B$11,ANLASMA,8,FALSE)</f>
        <v>2839.7499999999995</v>
      </c>
      <c r="I39" s="18">
        <f>VLOOKUP($B$11,ANLASMA,9,FALSE)</f>
        <v>21805.588000000003</v>
      </c>
      <c r="J39" s="18">
        <f>VLOOKUP($B$11,ANLASMA,10,FALSE)</f>
        <v>7633.22</v>
      </c>
      <c r="K39" s="18">
        <f>VLOOKUP($B$11,ANLASMA,11,FALSE)</f>
        <v>29438.808000000005</v>
      </c>
      <c r="L39" s="29">
        <f>VLOOKUP($B$11,ANLASMA,12,FALSE)</f>
        <v>2212.692</v>
      </c>
      <c r="M39" s="29">
        <f>VLOOKUP($B$11,ANLASMA,13,FALSE)</f>
        <v>70.8</v>
      </c>
      <c r="N39" s="29">
        <f>VLOOKUP($B$11,ANLASMA,14,FALSE)</f>
        <v>2283.4920000000002</v>
      </c>
      <c r="O39" s="29">
        <f>VLOOKUP($B$11,ANLASMA,15,FALSE)</f>
        <v>119694.2942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v>0</v>
      </c>
      <c r="E15" s="14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2">(SUMIFS(TARIMSALAG2,KAYNAK,A15,SEBEP,B15,SÜRE,"Uzun",BİLDİRİM,"Bildirimsiz",İL,$B$10,İLÇE,$B$11)/VLOOKUP($B$11,ABONE2,6,FALSE))</f>
        <v>0</v>
      </c>
      <c r="G15" s="14">
        <f t="shared" ref="G15:G24" si="3">(SUMIFS(TARIMSALOG2,KAYNAK,A15,SEBEP,B15,SÜRE,"Uzun",BİLDİRİM,"Bildirimsiz",İL,$B$10,İLÇE,$B$11)/VLOOKUP($B$11,ABONE2,7,FALSE))</f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v>0</v>
      </c>
      <c r="E16" s="14">
        <f t="shared" si="1"/>
        <v>0</v>
      </c>
      <c r="F16" s="14">
        <f t="shared" si="2"/>
        <v>0</v>
      </c>
      <c r="G16" s="14">
        <f t="shared" si="3"/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5.8969921605248179E-2</v>
      </c>
      <c r="D17" s="14">
        <v>0</v>
      </c>
      <c r="E17" s="14">
        <f t="shared" si="1"/>
        <v>5.8967648283100291E-2</v>
      </c>
      <c r="F17" s="14">
        <f t="shared" si="2"/>
        <v>0.89775861223761422</v>
      </c>
      <c r="G17" s="14">
        <f t="shared" si="3"/>
        <v>1.9684080677441409</v>
      </c>
      <c r="H17" s="14">
        <f t="shared" si="4"/>
        <v>0.93854525816167234</v>
      </c>
      <c r="I17" s="14">
        <f t="shared" si="5"/>
        <v>8.5354302341548408E-2</v>
      </c>
      <c r="J17" s="14">
        <f t="shared" si="6"/>
        <v>0.58439030432500549</v>
      </c>
      <c r="K17" s="14">
        <f t="shared" si="7"/>
        <v>0.10627292802011822</v>
      </c>
      <c r="L17" s="14">
        <f t="shared" si="8"/>
        <v>7.4166745435199992E-4</v>
      </c>
      <c r="M17" s="14">
        <f t="shared" si="9"/>
        <v>9.7353821532741858</v>
      </c>
      <c r="N17" s="14">
        <f t="shared" si="10"/>
        <v>6.4905019913342414</v>
      </c>
      <c r="O17" s="19">
        <f t="shared" si="11"/>
        <v>0.10513170721341873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v>0</v>
      </c>
      <c r="E18" s="14">
        <f t="shared" si="1"/>
        <v>0</v>
      </c>
      <c r="F18" s="14">
        <f t="shared" si="2"/>
        <v>0</v>
      </c>
      <c r="G18" s="14">
        <f t="shared" si="3"/>
        <v>0</v>
      </c>
      <c r="H18" s="14">
        <f t="shared" si="4"/>
        <v>0</v>
      </c>
      <c r="I18" s="14">
        <f t="shared" si="5"/>
        <v>0</v>
      </c>
      <c r="J18" s="14">
        <f t="shared" si="6"/>
        <v>0</v>
      </c>
      <c r="K18" s="14">
        <f t="shared" si="7"/>
        <v>0</v>
      </c>
      <c r="L18" s="14">
        <f t="shared" si="8"/>
        <v>0</v>
      </c>
      <c r="M18" s="14">
        <f t="shared" si="9"/>
        <v>0</v>
      </c>
      <c r="N18" s="14">
        <f t="shared" si="10"/>
        <v>0</v>
      </c>
      <c r="O18" s="19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v>0</v>
      </c>
      <c r="E19" s="14">
        <f t="shared" si="1"/>
        <v>0</v>
      </c>
      <c r="F19" s="14">
        <f t="shared" si="2"/>
        <v>0</v>
      </c>
      <c r="G19" s="14">
        <f t="shared" si="3"/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v>0</v>
      </c>
      <c r="E20" s="14">
        <f t="shared" si="1"/>
        <v>0</v>
      </c>
      <c r="F20" s="14">
        <f t="shared" si="2"/>
        <v>0</v>
      </c>
      <c r="G20" s="14">
        <f t="shared" si="3"/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1.1403759769853335E-2</v>
      </c>
      <c r="D21" s="14">
        <v>0</v>
      </c>
      <c r="E21" s="14">
        <f t="shared" si="1"/>
        <v>1.1403166225910699E-2</v>
      </c>
      <c r="F21" s="14">
        <f t="shared" si="2"/>
        <v>0.24975588504492058</v>
      </c>
      <c r="G21" s="14">
        <f t="shared" si="3"/>
        <v>0</v>
      </c>
      <c r="H21" s="14">
        <f t="shared" si="4"/>
        <v>0.24024137513844743</v>
      </c>
      <c r="I21" s="14">
        <f t="shared" si="5"/>
        <v>1.156393848471809E-2</v>
      </c>
      <c r="J21" s="14">
        <f t="shared" si="6"/>
        <v>0</v>
      </c>
      <c r="K21" s="14">
        <f t="shared" si="7"/>
        <v>1.1079200510763568E-2</v>
      </c>
      <c r="L21" s="14">
        <f t="shared" si="8"/>
        <v>0</v>
      </c>
      <c r="M21" s="14">
        <f t="shared" si="9"/>
        <v>0</v>
      </c>
      <c r="N21" s="14">
        <f t="shared" si="10"/>
        <v>0</v>
      </c>
      <c r="O21" s="19">
        <f t="shared" si="11"/>
        <v>2.0624540545950157E-2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5.840011424922813E-5</v>
      </c>
      <c r="D22" s="14">
        <v>0</v>
      </c>
      <c r="E22" s="14">
        <f t="shared" si="1"/>
        <v>5.8397074634683332E-5</v>
      </c>
      <c r="F22" s="14">
        <f t="shared" si="2"/>
        <v>7.7822981483987305E-7</v>
      </c>
      <c r="G22" s="14">
        <f t="shared" si="3"/>
        <v>0</v>
      </c>
      <c r="H22" s="14">
        <f t="shared" si="4"/>
        <v>7.4858296475073499E-7</v>
      </c>
      <c r="I22" s="14">
        <f t="shared" si="5"/>
        <v>6.2557318764367852E-4</v>
      </c>
      <c r="J22" s="14">
        <f t="shared" si="6"/>
        <v>0</v>
      </c>
      <c r="K22" s="14">
        <f t="shared" si="7"/>
        <v>5.9935036745664585E-4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1.2906460479284959E-4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v>0</v>
      </c>
      <c r="E23" s="14">
        <f t="shared" si="1"/>
        <v>0</v>
      </c>
      <c r="F23" s="14">
        <f t="shared" si="2"/>
        <v>0</v>
      </c>
      <c r="G23" s="14">
        <f t="shared" si="3"/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1.7198722024175178E-3</v>
      </c>
      <c r="D24" s="14">
        <v>0</v>
      </c>
      <c r="E24" s="14">
        <f t="shared" si="1"/>
        <v>1.7197826863501458E-3</v>
      </c>
      <c r="F24" s="14">
        <f t="shared" si="2"/>
        <v>2.1152042054264024E-4</v>
      </c>
      <c r="G24" s="14">
        <f t="shared" si="3"/>
        <v>0</v>
      </c>
      <c r="H24" s="14">
        <f t="shared" si="4"/>
        <v>2.0346249976006348E-4</v>
      </c>
      <c r="I24" s="14">
        <f t="shared" si="5"/>
        <v>4.1055527091959503E-4</v>
      </c>
      <c r="J24" s="14">
        <f t="shared" si="6"/>
        <v>0</v>
      </c>
      <c r="K24" s="14">
        <f t="shared" si="7"/>
        <v>3.9334558665113313E-4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1.4781366121037233E-3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7.2151953691768259E-2</v>
      </c>
      <c r="D25" s="14">
        <f t="shared" ref="D25:O25" si="12">SUM(D15:D24)</f>
        <v>0</v>
      </c>
      <c r="E25" s="14">
        <f t="shared" si="12"/>
        <v>7.2148994269995825E-2</v>
      </c>
      <c r="F25" s="14">
        <f t="shared" si="12"/>
        <v>1.1477267959328923</v>
      </c>
      <c r="G25" s="14">
        <f t="shared" si="12"/>
        <v>1.9684080677441409</v>
      </c>
      <c r="H25" s="14">
        <f t="shared" si="12"/>
        <v>1.1789908443828445</v>
      </c>
      <c r="I25" s="14">
        <f t="shared" si="12"/>
        <v>9.7954369284829784E-2</v>
      </c>
      <c r="J25" s="14">
        <f t="shared" si="12"/>
        <v>0.58439030432500549</v>
      </c>
      <c r="K25" s="14">
        <f t="shared" si="12"/>
        <v>0.11834482448498956</v>
      </c>
      <c r="L25" s="14">
        <f t="shared" si="12"/>
        <v>7.4166745435199992E-4</v>
      </c>
      <c r="M25" s="14">
        <f t="shared" si="12"/>
        <v>9.7353821532741858</v>
      </c>
      <c r="N25" s="14">
        <f t="shared" si="12"/>
        <v>6.4905019913342414</v>
      </c>
      <c r="O25" s="14">
        <f t="shared" si="12"/>
        <v>0.12736344897626545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0.79361592315967611</v>
      </c>
      <c r="D29" s="14"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0.79360303231235241</v>
      </c>
      <c r="F29" s="14">
        <f>(SUMIFS(TARIMSALAG2,KAYNAK,A29,SEBEP,B29,SÜRE,"Uzun",BİLDİRİM,"Bildirimli",İL,$B$10,İLÇE,$B$11)/VLOOKUP($B$11,ABONE2,6,FALSE))</f>
        <v>8.7082398940521824</v>
      </c>
      <c r="G29" s="14">
        <f>(SUMIFS(TARIMSALOG2,KAYNAK,A29,SEBEP,B29,SÜRE,"Uzun",BİLDİRİM,"Bildirimli",İL,$B$10,İLÇE,$B$11)/VLOOKUP($B$11,ABONE2,7,FALSE))</f>
        <v>48.47623202412462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10.223211022816846</v>
      </c>
      <c r="I29" s="14">
        <f>(SUMIFS(TICARETHANEAG2,KAYNAK,A29,SEBEP,B29,SÜRE,"Uzun",BİLDİRİM,"Bildirimli",İL,$B$10,İLÇE,$B$11)/VLOOKUP($B$11,ABONE2,9,FALSE))</f>
        <v>1.7880574936145592</v>
      </c>
      <c r="J29" s="14">
        <f>(SUMIFS(TICARETHANEOG2,KAYNAK,A29,SEBEP,B29,SÜRE,"Uzun",BİLDİRİM,"Bildirimli",İL,$B$10,İLÇE,$B$11)/VLOOKUP($B$11,ABONE2,10,FALSE))</f>
        <v>11.293575209186907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2.1865104432670042</v>
      </c>
      <c r="L29" s="14">
        <f>(SUMIFS(SANAYIAG2,KAYNAK,A29,SEBEP,B29,SÜRE,"Uzun",BİLDİRİM,"Bildirimli",İL,$B$10,İLÇE,$B$11)/VLOOKUP($B$11,ABONE2,12,FALSE))</f>
        <v>201.75555174434567</v>
      </c>
      <c r="M29" s="14">
        <f>(SUMIFS(SANAYIOG2,KAYNAK,A29,SEBEP,B29,SÜRE,"Uzun",BİLDİRİM,"Bildirimli",İL,$B$10,İLÇE,$B$11)/VLOOKUP($B$11,ABONE2,13,FALSE))</f>
        <v>163.17778016633099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176.03703735900254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1.4764731336339929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0.79361592315967611</v>
      </c>
      <c r="D33" s="14">
        <f t="shared" ref="D33:O33" si="13">SUM(D28:D32)</f>
        <v>0</v>
      </c>
      <c r="E33" s="14">
        <f t="shared" si="13"/>
        <v>0.79360303231235241</v>
      </c>
      <c r="F33" s="14">
        <f t="shared" si="13"/>
        <v>8.7082398940521824</v>
      </c>
      <c r="G33" s="14">
        <f t="shared" si="13"/>
        <v>48.47623202412462</v>
      </c>
      <c r="H33" s="14">
        <f t="shared" si="13"/>
        <v>10.223211022816846</v>
      </c>
      <c r="I33" s="14">
        <f t="shared" si="13"/>
        <v>1.7880574936145592</v>
      </c>
      <c r="J33" s="14">
        <f t="shared" si="13"/>
        <v>11.293575209186907</v>
      </c>
      <c r="K33" s="14">
        <f t="shared" si="13"/>
        <v>2.1865104432670042</v>
      </c>
      <c r="L33" s="14">
        <f t="shared" si="13"/>
        <v>201.75555174434567</v>
      </c>
      <c r="M33" s="14">
        <f t="shared" si="13"/>
        <v>163.17778016633099</v>
      </c>
      <c r="N33" s="14">
        <f t="shared" si="13"/>
        <v>176.03703735900254</v>
      </c>
      <c r="O33" s="14">
        <f t="shared" si="13"/>
        <v>1.4764731336339929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19212</v>
      </c>
      <c r="D37" s="18">
        <f>VLOOKUP($B$11,ABONE2,4,FALSE)</f>
        <v>1</v>
      </c>
      <c r="E37" s="18">
        <f>VLOOKUP($B$11,ABONE2,5,FALSE)</f>
        <v>19213</v>
      </c>
      <c r="F37" s="18">
        <f>VLOOKUP($B$11,ABONE2,6,FALSE)</f>
        <v>909</v>
      </c>
      <c r="G37" s="18">
        <f>VLOOKUP($B$11,ABONE2,7,FALSE)</f>
        <v>36</v>
      </c>
      <c r="H37" s="18">
        <f>VLOOKUP($B$11,ABONE2,8,FALSE)</f>
        <v>945</v>
      </c>
      <c r="I37" s="18">
        <f>VLOOKUP($B$11,ABONE2,9,FALSE)</f>
        <v>3017</v>
      </c>
      <c r="J37" s="18">
        <f>VLOOKUP($B$11,ABONE2,10,FALSE)</f>
        <v>132</v>
      </c>
      <c r="K37" s="18">
        <f>VLOOKUP($B$11,ABONE2,11,FALSE)</f>
        <v>3149</v>
      </c>
      <c r="L37" s="29">
        <f>VLOOKUP($B$11,ABONE2,12,FALSE)</f>
        <v>5</v>
      </c>
      <c r="M37" s="29">
        <f>VLOOKUP($B$11,ABONE2,13,FALSE)</f>
        <v>10</v>
      </c>
      <c r="N37" s="29">
        <f>VLOOKUP($B$11,ABONE2,14,FALSE)</f>
        <v>15</v>
      </c>
      <c r="O37" s="29">
        <f>VLOOKUP($B$11,ABONE2,15,FALSE)</f>
        <v>23322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1818.5284666666669</v>
      </c>
      <c r="D38" s="18">
        <f>VLOOKUP($B$11,TUKETIM,4,FALSE)</f>
        <v>6.2800000000000009E-2</v>
      </c>
      <c r="E38" s="18">
        <f>VLOOKUP($B$11,TUKETIM,5,FALSE)</f>
        <v>1818.5912666666668</v>
      </c>
      <c r="F38" s="18">
        <f>VLOOKUP($B$11,TUKETIM,6,FALSE)</f>
        <v>384.3609166666667</v>
      </c>
      <c r="G38" s="18">
        <f>VLOOKUP($B$11,TUKETIM,7,FALSE)</f>
        <v>127.95712916666666</v>
      </c>
      <c r="H38" s="18">
        <f>VLOOKUP($B$11,TUKETIM,8,FALSE)</f>
        <v>512.31804583333337</v>
      </c>
      <c r="I38" s="18">
        <f>VLOOKUP($B$11,TUKETIM,9,FALSE)</f>
        <v>917.01411666666661</v>
      </c>
      <c r="J38" s="18">
        <f>VLOOKUP($B$11,TUKETIM,10,FALSE)</f>
        <v>514.46241666666674</v>
      </c>
      <c r="K38" s="18">
        <f>VLOOKUP($B$11,TUKETIM,11,FALSE)</f>
        <v>1431.4765333333335</v>
      </c>
      <c r="L38" s="29">
        <f>VLOOKUP($B$11,TUKETIM,12,FALSE)</f>
        <v>6.9632333333333341</v>
      </c>
      <c r="M38" s="29">
        <f>VLOOKUP($B$11,TUKETIM,13,FALSE)</f>
        <v>268.14049166666666</v>
      </c>
      <c r="N38" s="29">
        <f>VLOOKUP($B$11,TUKETIM,14,FALSE)</f>
        <v>275.103725</v>
      </c>
      <c r="O38" s="29">
        <f>VLOOKUP($B$11,TUKETIM,15,FALSE)</f>
        <v>4037.4895708333338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74021.761000000013</v>
      </c>
      <c r="D39" s="18">
        <f>VLOOKUP($B$11,ANLASMA,4,FALSE)</f>
        <v>5</v>
      </c>
      <c r="E39" s="18">
        <f>VLOOKUP($B$11,ANLASMA,5,FALSE)</f>
        <v>74026.761000000013</v>
      </c>
      <c r="F39" s="18">
        <f>VLOOKUP($B$11,ANLASMA,6,FALSE)</f>
        <v>4042.7900000000004</v>
      </c>
      <c r="G39" s="18">
        <f>VLOOKUP($B$11,ANLASMA,7,FALSE)</f>
        <v>1769.18</v>
      </c>
      <c r="H39" s="18">
        <f>VLOOKUP($B$11,ANLASMA,8,FALSE)</f>
        <v>5811.97</v>
      </c>
      <c r="I39" s="18">
        <f>VLOOKUP($B$11,ANLASMA,9,FALSE)</f>
        <v>14537.438000000002</v>
      </c>
      <c r="J39" s="18">
        <f>VLOOKUP($B$11,ANLASMA,10,FALSE)</f>
        <v>9587.08</v>
      </c>
      <c r="K39" s="18">
        <f>VLOOKUP($B$11,ANLASMA,11,FALSE)</f>
        <v>24124.518000000004</v>
      </c>
      <c r="L39" s="29">
        <f>VLOOKUP($B$11,ANLASMA,12,FALSE)</f>
        <v>30.436</v>
      </c>
      <c r="M39" s="29">
        <f>VLOOKUP($B$11,ANLASMA,13,FALSE)</f>
        <v>3516</v>
      </c>
      <c r="N39" s="29">
        <f>VLOOKUP($B$11,ANLASMA,14,FALSE)</f>
        <v>3546.4360000000001</v>
      </c>
      <c r="O39" s="29">
        <f>VLOOKUP($B$11,ANLASMA,15,FALSE)</f>
        <v>107509.68500000003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0.26893721315145458</v>
      </c>
      <c r="D17" s="14">
        <f t="shared" si="1"/>
        <v>6.5953656217263762E-2</v>
      </c>
      <c r="E17" s="14">
        <f t="shared" si="2"/>
        <v>0.26779041339476417</v>
      </c>
      <c r="F17" s="14">
        <f t="shared" si="3"/>
        <v>3.1458662389030887</v>
      </c>
      <c r="G17" s="14">
        <f t="shared" si="4"/>
        <v>9.2304356048906389</v>
      </c>
      <c r="H17" s="14">
        <f t="shared" si="5"/>
        <v>6.3324606503254168</v>
      </c>
      <c r="I17" s="14">
        <f t="shared" si="6"/>
        <v>0.3379259369071872</v>
      </c>
      <c r="J17" s="14">
        <f t="shared" si="7"/>
        <v>4.6795591358631574</v>
      </c>
      <c r="K17" s="14">
        <f t="shared" si="8"/>
        <v>0.53806512134103157</v>
      </c>
      <c r="L17" s="14">
        <f t="shared" si="9"/>
        <v>0.20270416623585777</v>
      </c>
      <c r="M17" s="14">
        <f t="shared" si="10"/>
        <v>191.68378328808674</v>
      </c>
      <c r="N17" s="14">
        <f t="shared" si="11"/>
        <v>131.21607409171278</v>
      </c>
      <c r="O17" s="19">
        <f t="shared" si="12"/>
        <v>0.87585833869434426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9.3509842396015553E-3</v>
      </c>
      <c r="D21" s="14">
        <f t="shared" si="1"/>
        <v>0</v>
      </c>
      <c r="E21" s="14">
        <f t="shared" si="2"/>
        <v>9.2981538201687784E-3</v>
      </c>
      <c r="F21" s="14">
        <f t="shared" si="3"/>
        <v>0.22796867954586741</v>
      </c>
      <c r="G21" s="14">
        <f t="shared" si="4"/>
        <v>0</v>
      </c>
      <c r="H21" s="14">
        <f t="shared" si="5"/>
        <v>0.10857753178757673</v>
      </c>
      <c r="I21" s="14">
        <f t="shared" si="6"/>
        <v>1.5365752803616354E-2</v>
      </c>
      <c r="J21" s="14">
        <f t="shared" si="7"/>
        <v>0</v>
      </c>
      <c r="K21" s="14">
        <f t="shared" si="8"/>
        <v>1.4657427366297663E-2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1.7870826615710846E-2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0.27828819739105615</v>
      </c>
      <c r="D25" s="14">
        <f t="shared" ref="D25:O25" si="13">SUM(D15:D24)</f>
        <v>6.5953656217263762E-2</v>
      </c>
      <c r="E25" s="14">
        <f t="shared" si="13"/>
        <v>0.27708856721493297</v>
      </c>
      <c r="F25" s="14">
        <f t="shared" si="13"/>
        <v>3.373834918448956</v>
      </c>
      <c r="G25" s="14">
        <f t="shared" si="13"/>
        <v>9.2304356048906389</v>
      </c>
      <c r="H25" s="14">
        <f t="shared" si="13"/>
        <v>6.4410381821129938</v>
      </c>
      <c r="I25" s="14">
        <f t="shared" si="13"/>
        <v>0.35329168971080355</v>
      </c>
      <c r="J25" s="14">
        <f t="shared" si="13"/>
        <v>4.6795591358631574</v>
      </c>
      <c r="K25" s="14">
        <f t="shared" si="13"/>
        <v>0.55272254870732929</v>
      </c>
      <c r="L25" s="14">
        <f t="shared" si="13"/>
        <v>0.20270416623585777</v>
      </c>
      <c r="M25" s="14">
        <f t="shared" si="13"/>
        <v>191.68378328808674</v>
      </c>
      <c r="N25" s="14">
        <f t="shared" si="13"/>
        <v>131.21607409171278</v>
      </c>
      <c r="O25" s="14">
        <f t="shared" si="13"/>
        <v>0.89372916531005508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0.25761069626910504</v>
      </c>
      <c r="D29" s="14">
        <f>(SUMIFS(MESKENOG2,KAYNAK,A29,SEBEP,B29,SÜRE,"Uzun",BİLDİRİM,"Bildirimli",İL,$B$10,İLÇE,$B$11)/VLOOKUP($B$11,ABONE2,4,FALSE))</f>
        <v>0.92787555084413187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0.26139750335709955</v>
      </c>
      <c r="F29" s="14">
        <f>(SUMIFS(TARIMSALAG2,KAYNAK,A29,SEBEP,B29,SÜRE,"Uzun",BİLDİRİM,"Bildirimli",İL,$B$10,İLÇE,$B$11)/VLOOKUP($B$11,ABONE2,6,FALSE))</f>
        <v>0.98602984768800161</v>
      </c>
      <c r="G29" s="14">
        <f>(SUMIFS(TARIMSALOG2,KAYNAK,A29,SEBEP,B29,SÜRE,"Uzun",BİLDİRİM,"Bildirimli",İL,$B$10,İLÇE,$B$11)/VLOOKUP($B$11,ABONE2,7,FALSE))</f>
        <v>16.908352146855677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9.3248259404757192</v>
      </c>
      <c r="I29" s="14">
        <f>(SUMIFS(TICARETHANEAG2,KAYNAK,A29,SEBEP,B29,SÜRE,"Uzun",BİLDİRİM,"Bildirimli",İL,$B$10,İLÇE,$B$11)/VLOOKUP($B$11,ABONE2,9,FALSE))</f>
        <v>0.32471064287211349</v>
      </c>
      <c r="J29" s="14">
        <f>(SUMIFS(TICARETHANEOG2,KAYNAK,A29,SEBEP,B29,SÜRE,"Uzun",BİLDİRİM,"Bildirimli",İL,$B$10,İLÇE,$B$11)/VLOOKUP($B$11,ABONE2,10,FALSE))</f>
        <v>4.3092262154542667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0.50838753599433961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1.3924825310838413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0.95275120547841774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1.0052702447511233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8.9212783212082539E-3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8.870875618828546E-3</v>
      </c>
      <c r="F31" s="14">
        <f>(SUMIFS(TARIMSALAG2,KAYNAK,A31,SEBEP,B31,SÜRE,"Uzun",BİLDİRİM,"Bildirimli",İL,$B$10,İLÇE,$B$11)/VLOOKUP($B$11,ABONE2,6,FALSE))</f>
        <v>5.0932368318100157E-4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2.4258204465155158E-4</v>
      </c>
      <c r="I31" s="14">
        <f>(SUMIFS(TICARETHANEAG2,KAYNAK,A31,SEBEP,B31,SÜRE,"Uzun",BİLDİRİM,"Bildirimli",İL,$B$10,İLÇE,$B$11)/VLOOKUP($B$11,ABONE2,9,FALSE))</f>
        <v>1.9011863631960009E-2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1.8135460972522326E-2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9.7191703029673639E-3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0.2665319745903133</v>
      </c>
      <c r="D33" s="14">
        <f t="shared" ref="D33:O33" si="14">SUM(D28:D32)</f>
        <v>0.92787555084413187</v>
      </c>
      <c r="E33" s="14">
        <f t="shared" si="14"/>
        <v>0.27026837897592809</v>
      </c>
      <c r="F33" s="14">
        <f t="shared" si="14"/>
        <v>0.98653917137118263</v>
      </c>
      <c r="G33" s="14">
        <f t="shared" si="14"/>
        <v>16.908352146855677</v>
      </c>
      <c r="H33" s="14">
        <f t="shared" si="14"/>
        <v>9.32506852252037</v>
      </c>
      <c r="I33" s="14">
        <f t="shared" si="14"/>
        <v>0.34372250650407349</v>
      </c>
      <c r="J33" s="14">
        <f t="shared" si="14"/>
        <v>4.3092262154542667</v>
      </c>
      <c r="K33" s="14">
        <f t="shared" si="14"/>
        <v>0.52652299696686189</v>
      </c>
      <c r="L33" s="14">
        <f t="shared" si="14"/>
        <v>0</v>
      </c>
      <c r="M33" s="14">
        <f t="shared" si="14"/>
        <v>1.3924825310838413</v>
      </c>
      <c r="N33" s="14">
        <f t="shared" si="14"/>
        <v>0.95275120547841774</v>
      </c>
      <c r="O33" s="14">
        <f t="shared" si="14"/>
        <v>1.0149894150540906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20064</v>
      </c>
      <c r="D37" s="18">
        <f>VLOOKUP($B$11,ABONE2,4,FALSE)</f>
        <v>114</v>
      </c>
      <c r="E37" s="18">
        <f>VLOOKUP($B$11,ABONE2,5,FALSE)</f>
        <v>20178</v>
      </c>
      <c r="F37" s="18">
        <f>VLOOKUP($B$11,ABONE2,6,FALSE)</f>
        <v>984</v>
      </c>
      <c r="G37" s="18">
        <f>VLOOKUP($B$11,ABONE2,7,FALSE)</f>
        <v>1082</v>
      </c>
      <c r="H37" s="18">
        <f>VLOOKUP($B$11,ABONE2,8,FALSE)</f>
        <v>2066</v>
      </c>
      <c r="I37" s="18">
        <f>VLOOKUP($B$11,ABONE2,9,FALSE)</f>
        <v>4180</v>
      </c>
      <c r="J37" s="18">
        <f>VLOOKUP($B$11,ABONE2,10,FALSE)</f>
        <v>202</v>
      </c>
      <c r="K37" s="18">
        <f>VLOOKUP($B$11,ABONE2,11,FALSE)</f>
        <v>4382</v>
      </c>
      <c r="L37" s="29">
        <f>VLOOKUP($B$11,ABONE2,12,FALSE)</f>
        <v>6</v>
      </c>
      <c r="M37" s="29">
        <f>VLOOKUP($B$11,ABONE2,13,FALSE)</f>
        <v>13</v>
      </c>
      <c r="N37" s="29">
        <f>VLOOKUP($B$11,ABONE2,14,FALSE)</f>
        <v>19</v>
      </c>
      <c r="O37" s="29">
        <f>VLOOKUP($B$11,ABONE2,15,FALSE)</f>
        <v>26645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3071.2502791666666</v>
      </c>
      <c r="D38" s="18">
        <f>VLOOKUP($B$11,TUKETIM,4,FALSE)</f>
        <v>3.5213833333333335</v>
      </c>
      <c r="E38" s="18">
        <f>VLOOKUP($B$11,TUKETIM,5,FALSE)</f>
        <v>3074.7716624999998</v>
      </c>
      <c r="F38" s="18">
        <f>VLOOKUP($B$11,TUKETIM,6,FALSE)</f>
        <v>406.89204166666673</v>
      </c>
      <c r="G38" s="18">
        <f>VLOOKUP($B$11,TUKETIM,7,FALSE)</f>
        <v>1370.8166291666666</v>
      </c>
      <c r="H38" s="18">
        <f>VLOOKUP($B$11,TUKETIM,8,FALSE)</f>
        <v>1777.7086708333334</v>
      </c>
      <c r="I38" s="18">
        <f>VLOOKUP($B$11,TUKETIM,9,FALSE)</f>
        <v>1218.6808375000001</v>
      </c>
      <c r="J38" s="18">
        <f>VLOOKUP($B$11,TUKETIM,10,FALSE)</f>
        <v>1142.3703416666665</v>
      </c>
      <c r="K38" s="18">
        <f>VLOOKUP($B$11,TUKETIM,11,FALSE)</f>
        <v>2361.0511791666668</v>
      </c>
      <c r="L38" s="29">
        <f>VLOOKUP($B$11,TUKETIM,12,FALSE)</f>
        <v>18.564933333333332</v>
      </c>
      <c r="M38" s="29">
        <f>VLOOKUP($B$11,TUKETIM,13,FALSE)</f>
        <v>323.74094166666669</v>
      </c>
      <c r="N38" s="29">
        <f>VLOOKUP($B$11,TUKETIM,14,FALSE)</f>
        <v>342.30587500000001</v>
      </c>
      <c r="O38" s="29">
        <f>VLOOKUP($B$11,TUKETIM,15,FALSE)</f>
        <v>7555.8373874999997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86507.842999999993</v>
      </c>
      <c r="D39" s="18">
        <f>VLOOKUP($B$11,ANLASMA,4,FALSE)</f>
        <v>658.68299999999999</v>
      </c>
      <c r="E39" s="18">
        <f>VLOOKUP($B$11,ANLASMA,5,FALSE)</f>
        <v>87166.525999999998</v>
      </c>
      <c r="F39" s="18">
        <f>VLOOKUP($B$11,ANLASMA,6,FALSE)</f>
        <v>4581.4779999999992</v>
      </c>
      <c r="G39" s="18">
        <f>VLOOKUP($B$11,ANLASMA,7,FALSE)</f>
        <v>12495.526000000002</v>
      </c>
      <c r="H39" s="18">
        <f>VLOOKUP($B$11,ANLASMA,8,FALSE)</f>
        <v>17077.004000000001</v>
      </c>
      <c r="I39" s="18">
        <f>VLOOKUP($B$11,ANLASMA,9,FALSE)</f>
        <v>22108.151800000003</v>
      </c>
      <c r="J39" s="18">
        <f>VLOOKUP($B$11,ANLASMA,10,FALSE)</f>
        <v>16611.68</v>
      </c>
      <c r="K39" s="18">
        <f>VLOOKUP($B$11,ANLASMA,11,FALSE)</f>
        <v>38719.8318</v>
      </c>
      <c r="L39" s="29">
        <f>VLOOKUP($B$11,ANLASMA,12,FALSE)</f>
        <v>76</v>
      </c>
      <c r="M39" s="29">
        <f>VLOOKUP($B$11,ANLASMA,13,FALSE)</f>
        <v>22991</v>
      </c>
      <c r="N39" s="29">
        <f>VLOOKUP($B$11,ANLASMA,14,FALSE)</f>
        <v>23067</v>
      </c>
      <c r="O39" s="29">
        <f>VLOOKUP($B$11,ANLASMA,15,FALSE)</f>
        <v>166030.36180000001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(SUMIFS(MESKENAG2,KAYNAK,A15,SEBEP,B15,SÜRE,"Uzun",BİLDİRİM,"Bildirimsiz",İL,$B$10)/VLOOKUP($B$10,ABONE2,3,FALSE))</f>
        <v>0</v>
      </c>
      <c r="D15" s="14">
        <f t="shared" ref="D15:D24" si="1">(SUMIFS(MESKENOG2,KAYNAK,A15,SEBEP,B15,SÜRE,"Uzun",BİLDİRİM,"Bildirimsiz",İL,$B$10)/VLOOKUP($B$10,ABONE2,4,FALSE))</f>
        <v>0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0</v>
      </c>
      <c r="F15" s="14">
        <f t="shared" ref="F15:F24" si="3">(SUMIFS(TARIMSALAG2,KAYNAK,A15,SEBEP,B15,SÜRE,"Uzun",BİLDİRİM,"Bildirimsiz",İL,$B$10)/VLOOKUP($B$10,ABONE2,6,FALSE))</f>
        <v>0</v>
      </c>
      <c r="G15" s="14">
        <f t="shared" ref="G15:G24" si="4">(SUMIFS(TARIMSALOG2,KAYNAK,A15,SEBEP,B15,SÜRE,"Uzun",BİLDİRİM,"Bildirimsiz",İL,$B$10)/VLOOKUP($B$10,ABONE2,7,FALSE))</f>
        <v>0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</v>
      </c>
      <c r="I15" s="14">
        <f t="shared" ref="I15:I24" si="6">(SUMIFS(TICARETHANEAG2,KAYNAK,A15,SEBEP,B15,SÜRE,"Uzun",BİLDİRİM,"Bildirimsiz",İL,$B$10)/VLOOKUP($B$10,ABONE2,9,FALSE))</f>
        <v>0</v>
      </c>
      <c r="J15" s="14">
        <f t="shared" ref="J15:J24" si="7">(SUMIFS(TICARETHANEOG2,KAYNAK,A15,SEBEP,B15,SÜRE,"Uzun",BİLDİRİM,"Bildirimsiz",İL,$B$10)/VLOOKUP($B$10,ABONE2,10,FALSE))</f>
        <v>0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</v>
      </c>
      <c r="L15" s="14">
        <f t="shared" ref="L15:L24" si="9">(SUMIFS(SANAYIAG2,KAYNAK,A15,SEBEP,B15,SÜRE,"Uzun",BİLDİRİM,"Bildirimsiz",İL,$B$10)/VLOOKUP($B$10,ABONE2,12,FALSE))</f>
        <v>0</v>
      </c>
      <c r="M15" s="14">
        <f t="shared" ref="M15:M24" si="10">(SUMIFS(SANAYIOG2,KAYNAK,A15,SEBEP,B15,SÜRE,"Uzun",BİLDİRİM,"Bildirimsiz",İL,$B$10)/VLOOKUP($B$10,ABONE2,13,FALSE))</f>
        <v>0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0.22960548553218865</v>
      </c>
      <c r="D17" s="14">
        <f t="shared" si="1"/>
        <v>2.0473868714927357</v>
      </c>
      <c r="E17" s="14">
        <f t="shared" si="2"/>
        <v>0.23149903988162843</v>
      </c>
      <c r="F17" s="14">
        <f t="shared" si="3"/>
        <v>4.3195087217382984</v>
      </c>
      <c r="G17" s="14">
        <f t="shared" si="4"/>
        <v>15.211435903754268</v>
      </c>
      <c r="H17" s="14">
        <f t="shared" si="5"/>
        <v>7.7216197810262965</v>
      </c>
      <c r="I17" s="14">
        <f t="shared" si="6"/>
        <v>0.49079392984719905</v>
      </c>
      <c r="J17" s="14">
        <f t="shared" si="7"/>
        <v>12.865207381795475</v>
      </c>
      <c r="K17" s="14">
        <f t="shared" si="8"/>
        <v>0.98630539003765005</v>
      </c>
      <c r="L17" s="14">
        <f t="shared" si="9"/>
        <v>51.050093999549254</v>
      </c>
      <c r="M17" s="14">
        <f t="shared" si="10"/>
        <v>224.67358378372356</v>
      </c>
      <c r="N17" s="14">
        <f t="shared" si="11"/>
        <v>151.09979845755623</v>
      </c>
      <c r="O17" s="19">
        <f t="shared" si="12"/>
        <v>0.97858934856031865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3.4362324710798175E-3</v>
      </c>
      <c r="D18" s="14">
        <f t="shared" si="1"/>
        <v>9.4569493121120479E-2</v>
      </c>
      <c r="E18" s="14">
        <f t="shared" si="2"/>
        <v>3.5311645588519259E-3</v>
      </c>
      <c r="F18" s="14">
        <f t="shared" si="3"/>
        <v>1.3660176691214018E-2</v>
      </c>
      <c r="G18" s="14">
        <f t="shared" si="4"/>
        <v>8.1361338130182898E-2</v>
      </c>
      <c r="H18" s="14">
        <f t="shared" si="5"/>
        <v>3.4806743888106291E-2</v>
      </c>
      <c r="I18" s="14">
        <f t="shared" si="6"/>
        <v>1.0464206820782241E-2</v>
      </c>
      <c r="J18" s="14">
        <f t="shared" si="7"/>
        <v>0.35554085760601684</v>
      </c>
      <c r="K18" s="14">
        <f t="shared" si="8"/>
        <v>2.4282189852640676E-2</v>
      </c>
      <c r="L18" s="14">
        <f t="shared" si="9"/>
        <v>0.66621423111286615</v>
      </c>
      <c r="M18" s="14">
        <f t="shared" si="10"/>
        <v>1.4967285105119663</v>
      </c>
      <c r="N18" s="14">
        <f t="shared" si="11"/>
        <v>1.1447941070577883</v>
      </c>
      <c r="O18" s="19">
        <f t="shared" si="12"/>
        <v>1.0129074413160147E-2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2.6565279065070813E-3</v>
      </c>
      <c r="D20" s="14">
        <f t="shared" si="1"/>
        <v>5.4169806520011098E-2</v>
      </c>
      <c r="E20" s="14">
        <f t="shared" si="2"/>
        <v>2.7101884806145439E-3</v>
      </c>
      <c r="F20" s="14">
        <f t="shared" si="3"/>
        <v>1.3899838252968527E-2</v>
      </c>
      <c r="G20" s="14">
        <f t="shared" si="4"/>
        <v>0.10537819887691656</v>
      </c>
      <c r="H20" s="14">
        <f t="shared" si="5"/>
        <v>4.2473252044986379E-2</v>
      </c>
      <c r="I20" s="14">
        <f t="shared" si="6"/>
        <v>8.0920192140581902E-3</v>
      </c>
      <c r="J20" s="14">
        <f t="shared" si="7"/>
        <v>8.0145026890482307E-2</v>
      </c>
      <c r="K20" s="14">
        <f t="shared" si="8"/>
        <v>1.0977254234166352E-2</v>
      </c>
      <c r="L20" s="14">
        <f t="shared" si="9"/>
        <v>0.6648972202137442</v>
      </c>
      <c r="M20" s="14">
        <f t="shared" si="10"/>
        <v>0.70438264571954046</v>
      </c>
      <c r="N20" s="14">
        <f t="shared" si="11"/>
        <v>0.68765050755501533</v>
      </c>
      <c r="O20" s="19">
        <f t="shared" si="12"/>
        <v>7.1701531740729673E-3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2.8949363583345124E-2</v>
      </c>
      <c r="D21" s="14">
        <f t="shared" si="1"/>
        <v>0</v>
      </c>
      <c r="E21" s="14">
        <f t="shared" si="2"/>
        <v>2.8919207485505125E-2</v>
      </c>
      <c r="F21" s="14">
        <f t="shared" si="3"/>
        <v>0.3630022072266057</v>
      </c>
      <c r="G21" s="14">
        <f t="shared" si="4"/>
        <v>0</v>
      </c>
      <c r="H21" s="14">
        <f t="shared" si="5"/>
        <v>0.24961788110012403</v>
      </c>
      <c r="I21" s="14">
        <f t="shared" si="6"/>
        <v>7.0963344006495219E-2</v>
      </c>
      <c r="J21" s="14">
        <f t="shared" si="7"/>
        <v>0</v>
      </c>
      <c r="K21" s="14">
        <f t="shared" si="8"/>
        <v>6.8121742637250557E-2</v>
      </c>
      <c r="L21" s="14">
        <f t="shared" si="9"/>
        <v>1.9696672286896881</v>
      </c>
      <c r="M21" s="14">
        <f t="shared" si="10"/>
        <v>0</v>
      </c>
      <c r="N21" s="14">
        <f t="shared" si="11"/>
        <v>0.83465592142942346</v>
      </c>
      <c r="O21" s="19">
        <f t="shared" si="12"/>
        <v>4.8284693476084911E-2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6.2486381387364559E-4</v>
      </c>
      <c r="D22" s="14">
        <f t="shared" si="1"/>
        <v>0</v>
      </c>
      <c r="E22" s="14">
        <f t="shared" si="2"/>
        <v>6.2421290304261472E-4</v>
      </c>
      <c r="F22" s="14">
        <f t="shared" si="3"/>
        <v>2.1882452612142218E-4</v>
      </c>
      <c r="G22" s="14">
        <f t="shared" si="4"/>
        <v>0</v>
      </c>
      <c r="H22" s="14">
        <f t="shared" si="5"/>
        <v>1.5047433171410391E-4</v>
      </c>
      <c r="I22" s="14">
        <f t="shared" si="6"/>
        <v>2.0579527044093937E-3</v>
      </c>
      <c r="J22" s="14">
        <f t="shared" si="7"/>
        <v>0</v>
      </c>
      <c r="K22" s="14">
        <f t="shared" si="8"/>
        <v>1.9755456348925565E-3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8.0740909415197683E-4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3.1519138267897791E-3</v>
      </c>
      <c r="D24" s="14">
        <f t="shared" si="1"/>
        <v>0</v>
      </c>
      <c r="E24" s="14">
        <f t="shared" si="2"/>
        <v>3.1486305276087704E-3</v>
      </c>
      <c r="F24" s="14">
        <f t="shared" si="3"/>
        <v>1.0778726408823215E-2</v>
      </c>
      <c r="G24" s="14">
        <f t="shared" si="4"/>
        <v>0</v>
      </c>
      <c r="H24" s="14">
        <f t="shared" si="5"/>
        <v>7.4119737940017676E-3</v>
      </c>
      <c r="I24" s="14">
        <f t="shared" si="6"/>
        <v>4.2495555461285403E-3</v>
      </c>
      <c r="J24" s="14">
        <f t="shared" si="7"/>
        <v>0</v>
      </c>
      <c r="K24" s="14">
        <f t="shared" si="8"/>
        <v>4.0793896241638873E-3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3.5225184517453773E-3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0.26842438713378408</v>
      </c>
      <c r="D25" s="14">
        <f t="shared" ref="D25:O25" si="13">SUM(D15:D24)</f>
        <v>2.1961261711338671</v>
      </c>
      <c r="E25" s="14">
        <f t="shared" si="13"/>
        <v>0.2704324438372514</v>
      </c>
      <c r="F25" s="14">
        <f t="shared" si="13"/>
        <v>4.7210684948440313</v>
      </c>
      <c r="G25" s="14">
        <f t="shared" si="13"/>
        <v>15.398175440761367</v>
      </c>
      <c r="H25" s="14">
        <f t="shared" si="13"/>
        <v>8.0560801061852292</v>
      </c>
      <c r="I25" s="14">
        <f t="shared" si="13"/>
        <v>0.58662100813907248</v>
      </c>
      <c r="J25" s="14">
        <f t="shared" si="13"/>
        <v>13.300893266291974</v>
      </c>
      <c r="K25" s="14">
        <f t="shared" si="13"/>
        <v>1.0957415120207643</v>
      </c>
      <c r="L25" s="14">
        <f t="shared" si="13"/>
        <v>54.350872679565555</v>
      </c>
      <c r="M25" s="14">
        <f t="shared" si="13"/>
        <v>226.87469493995505</v>
      </c>
      <c r="N25" s="14">
        <f t="shared" si="13"/>
        <v>153.76689899359846</v>
      </c>
      <c r="O25" s="14">
        <f t="shared" si="13"/>
        <v>1.048503197169534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(SUMIFS(MESKENAG2,KAYNAK,A28,SEBEP,B28,SÜRE,"Uzun",BİLDİRİM,"Bildirimli",İL,$B$10)/VLOOKUP($B$10,ABONE2,3,FALSE))</f>
        <v>0</v>
      </c>
      <c r="D28" s="14">
        <f>(SUMIFS(MESKENOG2,KAYNAK,A28,SEBEP,B28,SÜRE,"Uzun",BİLDİRİM,"Bildirimli",İL,$B$10)/VLOOKUP($B$10,ABONE2,4,FALSE))</f>
        <v>0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0</v>
      </c>
      <c r="F28" s="14">
        <f>(SUMIFS(TARIMSALAG2,KAYNAK,A28,SEBEP,B28,SÜRE,"Uzun",BİLDİRİM,"Bildirimli",İL,$B$10)/VLOOKUP($B$10,ABONE2,6,FALSE))</f>
        <v>0</v>
      </c>
      <c r="G28" s="14">
        <f>(SUMIFS(TARIMSALOG2,KAYNAK,A28,SEBEP,B28,SÜRE,"Uzun",BİLDİRİM,"Bildirimli",İL,$B$10)/VLOOKUP($B$10,ABONE2,7,FALSE))</f>
        <v>0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0</v>
      </c>
      <c r="I28" s="14">
        <f>(SUMIFS(TICARETHANEAG2,KAYNAK,A28,SEBEP,B28,SÜRE,"Uzun",BİLDİRİM,"Bildirimli",İL,$B$10)/VLOOKUP($B$10,ABONE2,9,FALSE))</f>
        <v>0</v>
      </c>
      <c r="J28" s="14">
        <f>(SUMIFS(TICARETHANEOG2,KAYNAK,A28,SEBEP,B28,SÜRE,"Uzun",BİLDİRİM,"Bildirimli",İL,$B$10)/VLOOKUP($B$10,ABONE2,10,FALSE))</f>
        <v>0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0</v>
      </c>
      <c r="L28" s="14">
        <f>(SUMIFS(SANAYIAG2,KAYNAK,A28,SEBEP,B28,SÜRE,"Uzun",BİLDİRİM,"Bildirimli",İL,$B$10)/VLOOKUP($B$10,ABONE2,12,FALSE))</f>
        <v>0</v>
      </c>
      <c r="M28" s="14">
        <f>(SUMIFS(SANAYIOG2,KAYNAK,A28,SEBEP,B28,SÜRE,"Uzun",BİLDİRİM,"Bildirimli",İL,$B$10)/VLOOKUP($B$10,ABONE2,13,FALSE))</f>
        <v>0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0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(SUMIFS(MESKENAG2,KAYNAK,A29,SEBEP,B29,SÜRE,"Uzun",BİLDİRİM,"Bildirimli",İL,$B$10)/VLOOKUP($B$10,ABONE2,3,FALSE))</f>
        <v>0.35553022157882114</v>
      </c>
      <c r="D29" s="14">
        <f>(SUMIFS(MESKENOG2,KAYNAK,A29,SEBEP,B29,SÜRE,"Uzun",BİLDİRİM,"Bildirimli",İL,$B$10)/VLOOKUP($B$10,ABONE2,4,FALSE))</f>
        <v>2.2435807725791013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0.35749697421498566</v>
      </c>
      <c r="F29" s="14">
        <f>(SUMIFS(TARIMSALAG2,KAYNAK,A29,SEBEP,B29,SÜRE,"Uzun",BİLDİRİM,"Bildirimli",İL,$B$10)/VLOOKUP($B$10,ABONE2,6,FALSE))</f>
        <v>5.2041701219464729</v>
      </c>
      <c r="G29" s="14">
        <f>(SUMIFS(TARIMSALOG2,KAYNAK,A29,SEBEP,B29,SÜRE,"Uzun",BİLDİRİM,"Bildirimli",İL,$B$10)/VLOOKUP($B$10,ABONE2,7,FALSE))</f>
        <v>10.263323150178563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6.7844047471281153</v>
      </c>
      <c r="I29" s="14">
        <f>(SUMIFS(TICARETHANEAG2,KAYNAK,A29,SEBEP,B29,SÜRE,"Uzun",BİLDİRİM,"Bildirimli",İL,$B$10)/VLOOKUP($B$10,ABONE2,9,FALSE))</f>
        <v>0.95254554621887644</v>
      </c>
      <c r="J29" s="14">
        <f>(SUMIFS(TICARETHANEOG2,KAYNAK,A29,SEBEP,B29,SÜRE,"Uzun",BİLDİRİM,"Bildirimli",İL,$B$10)/VLOOKUP($B$10,ABONE2,10,FALSE))</f>
        <v>11.374416855194678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1.3698709160459612</v>
      </c>
      <c r="L29" s="14">
        <f>(SUMIFS(SANAYIAG2,KAYNAK,A29,SEBEP,B29,SÜRE,"Uzun",BİLDİRİM,"Bildirimli",İL,$B$10)/VLOOKUP($B$10,ABONE2,12,FALSE))</f>
        <v>70.087888283272477</v>
      </c>
      <c r="M29" s="14">
        <f>(SUMIFS(SANAYIOG2,KAYNAK,A29,SEBEP,B29,SÜRE,"Uzun",BİLDİRİM,"Bildirimli",İL,$B$10)/VLOOKUP($B$10,ABONE2,13,FALSE))</f>
        <v>102.588513180691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88.816217726076104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0.99571465331538866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(SUMIFS(MESKENAG2,KAYNAK,A30,SEBEP,B30,SÜRE,"Uzun",BİLDİRİM,"Bildirimli",İL,$B$10)/VLOOKUP($B$10,ABONE2,3,FALSE))</f>
        <v>0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(SUMIFS(MESKENAG2,KAYNAK,A31,SEBEP,B31,SÜRE,"Uzun",BİLDİRİM,"Bildirimli",İL,$B$10)/VLOOKUP($B$10,ABONE2,3,FALSE))</f>
        <v>6.5900231985204843E-3</v>
      </c>
      <c r="D31" s="14">
        <f>(SUMIFS(MESKENOG2,KAYNAK,A31,SEBEP,B31,SÜRE,"Uzun",BİLDİRİM,"Bildirimli",İL,$B$10)/VLOOKUP($B$10,ABONE2,4,FALSE))</f>
        <v>0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6.5831584747496038E-3</v>
      </c>
      <c r="F31" s="14">
        <f>(SUMIFS(TARIMSALAG2,KAYNAK,A31,SEBEP,B31,SÜRE,"Uzun",BİLDİRİM,"Bildirimli",İL,$B$10)/VLOOKUP($B$10,ABONE2,6,FALSE))</f>
        <v>2.1444784817956301E-2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1.4746471620115323E-2</v>
      </c>
      <c r="I31" s="14">
        <f>(SUMIFS(TICARETHANEAG2,KAYNAK,A31,SEBEP,B31,SÜRE,"Uzun",BİLDİRİM,"Bildirimli",İL,$B$10)/VLOOKUP($B$10,ABONE2,9,FALSE))</f>
        <v>1.250153449711042E-2</v>
      </c>
      <c r="J31" s="14">
        <f>(SUMIFS(TICARETHANEOG2,KAYNAK,A31,SEBEP,B31,SÜRE,"Uzun",BİLDİRİM,"Bildirimli",İL,$B$10)/VLOOKUP($B$10,ABONE2,10,FALSE))</f>
        <v>0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1.2000932699915002E-2</v>
      </c>
      <c r="L31" s="14">
        <f>(SUMIFS(SANAYIAG2,KAYNAK,A31,SEBEP,B31,SÜRE,"Uzun",BİLDİRİM,"Bildirimli",İL,$B$10)/VLOOKUP($B$10,ABONE2,12,FALSE))</f>
        <v>0.28742411366957649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0.12179734471975157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8.0402967602923141E-3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0.36212024477734162</v>
      </c>
      <c r="D33" s="14">
        <f t="shared" ref="D33:O33" si="14">SUM(D28:D32)</f>
        <v>2.2435807725791013</v>
      </c>
      <c r="E33" s="14">
        <f t="shared" si="14"/>
        <v>0.36408013268973527</v>
      </c>
      <c r="F33" s="14">
        <f t="shared" si="14"/>
        <v>5.2256149067644291</v>
      </c>
      <c r="G33" s="14">
        <f t="shared" si="14"/>
        <v>10.263323150178563</v>
      </c>
      <c r="H33" s="14">
        <f t="shared" si="14"/>
        <v>6.7991512187482304</v>
      </c>
      <c r="I33" s="14">
        <f t="shared" si="14"/>
        <v>0.96504708071598688</v>
      </c>
      <c r="J33" s="14">
        <f t="shared" si="14"/>
        <v>11.374416855194678</v>
      </c>
      <c r="K33" s="14">
        <f t="shared" si="14"/>
        <v>1.3818718487458763</v>
      </c>
      <c r="L33" s="14">
        <f t="shared" si="14"/>
        <v>70.37531239694205</v>
      </c>
      <c r="M33" s="14">
        <f t="shared" si="14"/>
        <v>102.588513180691</v>
      </c>
      <c r="N33" s="14">
        <f t="shared" si="14"/>
        <v>88.938015070795856</v>
      </c>
      <c r="O33" s="14">
        <f t="shared" si="14"/>
        <v>1.0037549500756811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707730</v>
      </c>
      <c r="D37" s="18">
        <f>VLOOKUP($B$10,ABONE2,4,FALSE)</f>
        <v>738</v>
      </c>
      <c r="E37" s="18">
        <f>VLOOKUP($B$10,ABONE2,5,FALSE)</f>
        <v>708468</v>
      </c>
      <c r="F37" s="18">
        <f>VLOOKUP($B$10,ABONE2,6,FALSE)</f>
        <v>33888</v>
      </c>
      <c r="G37" s="18">
        <f>VLOOKUP($B$10,ABONE2,7,FALSE)</f>
        <v>15393</v>
      </c>
      <c r="H37" s="18">
        <f>VLOOKUP($B$10,ABONE2,8,FALSE)</f>
        <v>49281</v>
      </c>
      <c r="I37" s="18">
        <f>VLOOKUP($B$10,ABONE2,9,FALSE)</f>
        <v>134129</v>
      </c>
      <c r="J37" s="18">
        <f>VLOOKUP($B$10,ABONE2,10,FALSE)</f>
        <v>5595</v>
      </c>
      <c r="K37" s="18">
        <f>VLOOKUP($B$10,ABONE2,11,FALSE)</f>
        <v>139724</v>
      </c>
      <c r="L37" s="29">
        <f>VLOOKUP($B$10,ABONE2,12,FALSE)</f>
        <v>553</v>
      </c>
      <c r="M37" s="29">
        <f>VLOOKUP($B$10,ABONE2,13,FALSE)</f>
        <v>752</v>
      </c>
      <c r="N37" s="29">
        <f>VLOOKUP($B$10,ABONE2,14,FALSE)</f>
        <v>1305</v>
      </c>
      <c r="O37" s="29">
        <f>VLOOKUP($B$10,ABONE2,15,FALSE)</f>
        <v>898778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123249.2143125</v>
      </c>
      <c r="D38" s="18">
        <f>VLOOKUP($B$10,TUKETIM,4,FALSE)</f>
        <v>312.34792916666669</v>
      </c>
      <c r="E38" s="18">
        <f>VLOOKUP($B$10,TUKETIM,5,FALSE)</f>
        <v>123561.56224166667</v>
      </c>
      <c r="F38" s="18">
        <f>VLOOKUP($B$10,TUKETIM,6,FALSE)</f>
        <v>25413.832425000004</v>
      </c>
      <c r="G38" s="18">
        <f>VLOOKUP($B$10,TUKETIM,7,FALSE)</f>
        <v>28099.215058333331</v>
      </c>
      <c r="H38" s="18">
        <f>VLOOKUP($B$10,TUKETIM,8,FALSE)</f>
        <v>53513.047483333336</v>
      </c>
      <c r="I38" s="18">
        <f>VLOOKUP($B$10,TUKETIM,9,FALSE)</f>
        <v>57531.447087499997</v>
      </c>
      <c r="J38" s="18">
        <f>VLOOKUP($B$10,TUKETIM,10,FALSE)</f>
        <v>50956.757175000006</v>
      </c>
      <c r="K38" s="18">
        <f>VLOOKUP($B$10,TUKETIM,11,FALSE)</f>
        <v>108488.2042625</v>
      </c>
      <c r="L38" s="29">
        <f>VLOOKUP($B$10,TUKETIM,12,FALSE)</f>
        <v>4821.6067999999996</v>
      </c>
      <c r="M38" s="29">
        <f>VLOOKUP($B$10,TUKETIM,13,FALSE)</f>
        <v>102436.72409583334</v>
      </c>
      <c r="N38" s="29">
        <f>VLOOKUP($B$10,TUKETIM,14,FALSE)</f>
        <v>107258.33089583334</v>
      </c>
      <c r="O38" s="29">
        <f>VLOOKUP($B$10,TUKETIM,15,FALSE)</f>
        <v>392821.14488333336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3446788.7080000001</v>
      </c>
      <c r="D39" s="18">
        <f>VLOOKUP($B$10,ANLASMA,4,FALSE)</f>
        <v>6587.4650000000001</v>
      </c>
      <c r="E39" s="18">
        <f>VLOOKUP($B$10,ANLASMA,5,FALSE)</f>
        <v>3453376.173</v>
      </c>
      <c r="F39" s="18">
        <f>VLOOKUP($B$10,ANLASMA,6,FALSE)</f>
        <v>230980.62099999998</v>
      </c>
      <c r="G39" s="18">
        <f>VLOOKUP($B$10,ANLASMA,7,FALSE)</f>
        <v>309972.38</v>
      </c>
      <c r="H39" s="18">
        <f>VLOOKUP($B$10,ANLASMA,8,FALSE)</f>
        <v>540953.00099999993</v>
      </c>
      <c r="I39" s="18">
        <f>VLOOKUP($B$10,ANLASMA,9,FALSE)</f>
        <v>756417.37379999994</v>
      </c>
      <c r="J39" s="18">
        <f>VLOOKUP($B$10,ANLASMA,10,FALSE)</f>
        <v>903554.69499999995</v>
      </c>
      <c r="K39" s="18">
        <f>VLOOKUP($B$10,ANLASMA,11,FALSE)</f>
        <v>1659972.0688</v>
      </c>
      <c r="L39" s="29">
        <f>VLOOKUP($B$10,ANLASMA,12,FALSE)</f>
        <v>18933.323799999998</v>
      </c>
      <c r="M39" s="29">
        <f>VLOOKUP($B$10,ANLASMA,13,FALSE)</f>
        <v>556907.71000000008</v>
      </c>
      <c r="N39" s="29">
        <f>VLOOKUP($B$10,ANLASMA,14,FALSE)</f>
        <v>575841.03380000009</v>
      </c>
      <c r="O39" s="29">
        <f>VLOOKUP($B$10,ANLASMA,15,FALSE)</f>
        <v>6230142.2765999995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0.14674949701987092</v>
      </c>
      <c r="D17" s="14">
        <f t="shared" si="1"/>
        <v>0.19854821161456065</v>
      </c>
      <c r="E17" s="14">
        <f t="shared" si="2"/>
        <v>0.1468917686095107</v>
      </c>
      <c r="F17" s="14">
        <f t="shared" si="3"/>
        <v>1.315317006912772</v>
      </c>
      <c r="G17" s="14">
        <f t="shared" si="4"/>
        <v>6.3476265584331477</v>
      </c>
      <c r="H17" s="14">
        <f t="shared" si="5"/>
        <v>2.7802782319109256</v>
      </c>
      <c r="I17" s="14">
        <f t="shared" si="6"/>
        <v>0.22270495916351707</v>
      </c>
      <c r="J17" s="14">
        <f t="shared" si="7"/>
        <v>5.8274699792597433</v>
      </c>
      <c r="K17" s="14">
        <f t="shared" si="8"/>
        <v>0.41039459258394578</v>
      </c>
      <c r="L17" s="14">
        <f t="shared" si="9"/>
        <v>3.2152679838450173</v>
      </c>
      <c r="M17" s="14">
        <f t="shared" si="10"/>
        <v>126.38573204412987</v>
      </c>
      <c r="N17" s="14">
        <f t="shared" si="11"/>
        <v>53.253269008335735</v>
      </c>
      <c r="O17" s="19">
        <f t="shared" si="12"/>
        <v>0.43917870108164336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1.0414971735071865E-2</v>
      </c>
      <c r="D18" s="14">
        <f t="shared" si="1"/>
        <v>0</v>
      </c>
      <c r="E18" s="14">
        <f t="shared" si="2"/>
        <v>1.0386365724355256E-2</v>
      </c>
      <c r="F18" s="14">
        <f t="shared" si="3"/>
        <v>0.24892916136256366</v>
      </c>
      <c r="G18" s="14">
        <f t="shared" si="4"/>
        <v>1.3981182656365165</v>
      </c>
      <c r="H18" s="14">
        <f t="shared" si="5"/>
        <v>0.5834708783845366</v>
      </c>
      <c r="I18" s="14">
        <f t="shared" si="6"/>
        <v>1.5248332702889783E-2</v>
      </c>
      <c r="J18" s="14">
        <f t="shared" si="7"/>
        <v>2.4889509468822828</v>
      </c>
      <c r="K18" s="14">
        <f t="shared" si="8"/>
        <v>9.8086477599554009E-2</v>
      </c>
      <c r="L18" s="14">
        <f t="shared" si="9"/>
        <v>0</v>
      </c>
      <c r="M18" s="14">
        <f t="shared" si="10"/>
        <v>10.314025068653784</v>
      </c>
      <c r="N18" s="14">
        <f t="shared" si="11"/>
        <v>4.1900726841406</v>
      </c>
      <c r="O18" s="19">
        <f t="shared" si="12"/>
        <v>6.3246508103483562E-2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2.2065227814097689E-4</v>
      </c>
      <c r="D20" s="14">
        <f t="shared" si="1"/>
        <v>0</v>
      </c>
      <c r="E20" s="14">
        <f t="shared" si="2"/>
        <v>2.2004622931110925E-4</v>
      </c>
      <c r="F20" s="14">
        <f t="shared" si="3"/>
        <v>4.0096276074251744E-2</v>
      </c>
      <c r="G20" s="14">
        <f t="shared" si="4"/>
        <v>0</v>
      </c>
      <c r="H20" s="14">
        <f t="shared" si="5"/>
        <v>2.8423804594858462E-2</v>
      </c>
      <c r="I20" s="14">
        <f t="shared" si="6"/>
        <v>1.052890678564221E-3</v>
      </c>
      <c r="J20" s="14">
        <f t="shared" si="7"/>
        <v>0</v>
      </c>
      <c r="K20" s="14">
        <f t="shared" si="8"/>
        <v>1.0176319897908402E-3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1.6982747344117914E-3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5.4021812272574809E-3</v>
      </c>
      <c r="D21" s="14">
        <f t="shared" si="1"/>
        <v>0</v>
      </c>
      <c r="E21" s="14">
        <f t="shared" si="2"/>
        <v>5.3873434669628843E-3</v>
      </c>
      <c r="F21" s="14">
        <f t="shared" si="3"/>
        <v>2.1310069680027115E-2</v>
      </c>
      <c r="G21" s="14">
        <f t="shared" si="4"/>
        <v>0</v>
      </c>
      <c r="H21" s="14">
        <f t="shared" si="5"/>
        <v>1.5106471617619221E-2</v>
      </c>
      <c r="I21" s="14">
        <f t="shared" si="6"/>
        <v>1.0060822306615312E-2</v>
      </c>
      <c r="J21" s="14">
        <f t="shared" si="7"/>
        <v>0</v>
      </c>
      <c r="K21" s="14">
        <f t="shared" si="8"/>
        <v>9.7239104032855479E-3</v>
      </c>
      <c r="L21" s="14">
        <f t="shared" si="9"/>
        <v>0.10000275357462854</v>
      </c>
      <c r="M21" s="14">
        <f t="shared" si="10"/>
        <v>0</v>
      </c>
      <c r="N21" s="14">
        <f t="shared" si="11"/>
        <v>5.9376634934935696E-2</v>
      </c>
      <c r="O21" s="19">
        <f t="shared" si="12"/>
        <v>6.78335525694894E-3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2.2765704574455618E-4</v>
      </c>
      <c r="D22" s="14">
        <f t="shared" si="1"/>
        <v>0</v>
      </c>
      <c r="E22" s="14">
        <f t="shared" si="2"/>
        <v>2.2703175745228456E-4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1.8045869916857504E-3</v>
      </c>
      <c r="J22" s="14">
        <f t="shared" si="7"/>
        <v>0</v>
      </c>
      <c r="K22" s="14">
        <f t="shared" si="8"/>
        <v>1.7441558639345717E-3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5.0190731182359462E-4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0.16301495930608578</v>
      </c>
      <c r="D25" s="14">
        <f t="shared" ref="D25:O25" si="13">SUM(D15:D24)</f>
        <v>0.19854821161456065</v>
      </c>
      <c r="E25" s="14">
        <f t="shared" si="13"/>
        <v>0.16311255578759221</v>
      </c>
      <c r="F25" s="14">
        <f t="shared" si="13"/>
        <v>1.6256525140296145</v>
      </c>
      <c r="G25" s="14">
        <f t="shared" si="13"/>
        <v>7.7457448240696642</v>
      </c>
      <c r="H25" s="14">
        <f t="shared" si="13"/>
        <v>3.4072793865079394</v>
      </c>
      <c r="I25" s="14">
        <f t="shared" si="13"/>
        <v>0.25087159184327212</v>
      </c>
      <c r="J25" s="14">
        <f t="shared" si="13"/>
        <v>8.3164209261420261</v>
      </c>
      <c r="K25" s="14">
        <f t="shared" si="13"/>
        <v>0.52096676844051082</v>
      </c>
      <c r="L25" s="14">
        <f t="shared" si="13"/>
        <v>3.3152707374196457</v>
      </c>
      <c r="M25" s="14">
        <f t="shared" si="13"/>
        <v>136.69975711278366</v>
      </c>
      <c r="N25" s="14">
        <f t="shared" si="13"/>
        <v>57.502718327411273</v>
      </c>
      <c r="O25" s="14">
        <f t="shared" si="13"/>
        <v>0.51140874648831125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1.607650075411621</v>
      </c>
      <c r="D29" s="14">
        <f>(SUMIFS(MESKENOG2,KAYNAK,A29,SEBEP,B29,SÜRE,"Uzun",BİLDİRİM,"Bildirimli",İL,$B$10,İLÇE,$B$11)/VLOOKUP($B$11,ABONE2,4,FALSE))</f>
        <v>1.9352920064400443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1.608549984583592</v>
      </c>
      <c r="F29" s="14">
        <f>(SUMIFS(TARIMSALAG2,KAYNAK,A29,SEBEP,B29,SÜRE,"Uzun",BİLDİRİM,"Bildirimli",İL,$B$10,İLÇE,$B$11)/VLOOKUP($B$11,ABONE2,6,FALSE))</f>
        <v>24.079230630376657</v>
      </c>
      <c r="G29" s="14">
        <f>(SUMIFS(TARIMSALOG2,KAYNAK,A29,SEBEP,B29,SÜRE,"Uzun",BİLDİRİM,"Bildirimli",İL,$B$10,İLÇE,$B$11)/VLOOKUP($B$11,ABONE2,7,FALSE))</f>
        <v>65.361109773566369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36.096844336505221</v>
      </c>
      <c r="I29" s="14">
        <f>(SUMIFS(TICARETHANEAG2,KAYNAK,A29,SEBEP,B29,SÜRE,"Uzun",BİLDİRİM,"Bildirimli",İL,$B$10,İLÇE,$B$11)/VLOOKUP($B$11,ABONE2,9,FALSE))</f>
        <v>4.3838435813357073</v>
      </c>
      <c r="J29" s="14">
        <f>(SUMIFS(TICARETHANEOG2,KAYNAK,A29,SEBEP,B29,SÜRE,"Uzun",BİLDİRİM,"Bildirimli",İL,$B$10,İLÇE,$B$11)/VLOOKUP($B$11,ABONE2,10,FALSE))</f>
        <v>45.045515538374325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5.7455017911828836</v>
      </c>
      <c r="L29" s="14">
        <f>(SUMIFS(SANAYIAG2,KAYNAK,A29,SEBEP,B29,SÜRE,"Uzun",BİLDİRİM,"Bildirimli",İL,$B$10,İLÇE,$B$11)/VLOOKUP($B$11,ABONE2,12,FALSE))</f>
        <v>109.9821874404561</v>
      </c>
      <c r="M29" s="14">
        <f>(SUMIFS(SANAYIOG2,KAYNAK,A29,SEBEP,B29,SÜRE,"Uzun",BİLDİRİM,"Bildirimli",İL,$B$10,İLÇE,$B$11)/VLOOKUP($B$11,ABONE2,13,FALSE))</f>
        <v>693.15882873621035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346.8976979668563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4.7838893426853506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3.761126390208381E-4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3.7507959904183827E-4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9.1259241706985743E-4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8.8203196795058928E-4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4.5216985165510374E-4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1.6080261880506419</v>
      </c>
      <c r="D33" s="14">
        <f t="shared" ref="D33:O33" si="14">SUM(D28:D32)</f>
        <v>1.9352920064400443</v>
      </c>
      <c r="E33" s="14">
        <f t="shared" si="14"/>
        <v>1.6089250641826338</v>
      </c>
      <c r="F33" s="14">
        <f t="shared" si="14"/>
        <v>24.079230630376657</v>
      </c>
      <c r="G33" s="14">
        <f t="shared" si="14"/>
        <v>65.361109773566369</v>
      </c>
      <c r="H33" s="14">
        <f t="shared" si="14"/>
        <v>36.096844336505221</v>
      </c>
      <c r="I33" s="14">
        <f t="shared" si="14"/>
        <v>4.3847561737527769</v>
      </c>
      <c r="J33" s="14">
        <f t="shared" si="14"/>
        <v>45.045515538374325</v>
      </c>
      <c r="K33" s="14">
        <f t="shared" si="14"/>
        <v>5.7463838231508344</v>
      </c>
      <c r="L33" s="14">
        <f t="shared" si="14"/>
        <v>109.9821874404561</v>
      </c>
      <c r="M33" s="14">
        <f t="shared" si="14"/>
        <v>693.15882873621035</v>
      </c>
      <c r="N33" s="14">
        <f t="shared" si="14"/>
        <v>346.8976979668563</v>
      </c>
      <c r="O33" s="14">
        <f t="shared" si="14"/>
        <v>4.7843415125370061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21785</v>
      </c>
      <c r="D37" s="18">
        <f>VLOOKUP($B$11,ABONE2,4,FALSE)</f>
        <v>60</v>
      </c>
      <c r="E37" s="18">
        <f>VLOOKUP($B$11,ABONE2,5,FALSE)</f>
        <v>21845</v>
      </c>
      <c r="F37" s="18">
        <f>VLOOKUP($B$11,ABONE2,6,FALSE)</f>
        <v>957</v>
      </c>
      <c r="G37" s="18">
        <f>VLOOKUP($B$11,ABONE2,7,FALSE)</f>
        <v>393</v>
      </c>
      <c r="H37" s="18">
        <f>VLOOKUP($B$11,ABONE2,8,FALSE)</f>
        <v>1350</v>
      </c>
      <c r="I37" s="18">
        <f>VLOOKUP($B$11,ABONE2,9,FALSE)</f>
        <v>5224</v>
      </c>
      <c r="J37" s="18">
        <f>VLOOKUP($B$11,ABONE2,10,FALSE)</f>
        <v>181</v>
      </c>
      <c r="K37" s="18">
        <f>VLOOKUP($B$11,ABONE2,11,FALSE)</f>
        <v>5405</v>
      </c>
      <c r="L37" s="29">
        <f>VLOOKUP($B$11,ABONE2,12,FALSE)</f>
        <v>38</v>
      </c>
      <c r="M37" s="29">
        <f>VLOOKUP($B$11,ABONE2,13,FALSE)</f>
        <v>26</v>
      </c>
      <c r="N37" s="29">
        <f>VLOOKUP($B$11,ABONE2,14,FALSE)</f>
        <v>64</v>
      </c>
      <c r="O37" s="29">
        <f>VLOOKUP($B$11,ABONE2,15,FALSE)</f>
        <v>28664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3083.7255958333335</v>
      </c>
      <c r="D38" s="18">
        <f>VLOOKUP($B$11,TUKETIM,4,FALSE)</f>
        <v>6.4978583333333333</v>
      </c>
      <c r="E38" s="18">
        <f>VLOOKUP($B$11,TUKETIM,5,FALSE)</f>
        <v>3090.2234541666667</v>
      </c>
      <c r="F38" s="18">
        <f>VLOOKUP($B$11,TUKETIM,6,FALSE)</f>
        <v>432.92553333333336</v>
      </c>
      <c r="G38" s="18">
        <f>VLOOKUP($B$11,TUKETIM,7,FALSE)</f>
        <v>934.21867916666667</v>
      </c>
      <c r="H38" s="18">
        <f>VLOOKUP($B$11,TUKETIM,8,FALSE)</f>
        <v>1367.1442125000001</v>
      </c>
      <c r="I38" s="18">
        <f>VLOOKUP($B$11,TUKETIM,9,FALSE)</f>
        <v>2077.7862749999999</v>
      </c>
      <c r="J38" s="18">
        <f>VLOOKUP($B$11,TUKETIM,10,FALSE)</f>
        <v>1542.5854333333332</v>
      </c>
      <c r="K38" s="18">
        <f>VLOOKUP($B$11,TUKETIM,11,FALSE)</f>
        <v>3620.3717083333331</v>
      </c>
      <c r="L38" s="29">
        <f>VLOOKUP($B$11,TUKETIM,12,FALSE)</f>
        <v>322.11557916666663</v>
      </c>
      <c r="M38" s="29">
        <f>VLOOKUP($B$11,TUKETIM,13,FALSE)</f>
        <v>1884.3608249999997</v>
      </c>
      <c r="N38" s="29">
        <f>VLOOKUP($B$11,TUKETIM,14,FALSE)</f>
        <v>2206.4764041666663</v>
      </c>
      <c r="O38" s="29">
        <f>VLOOKUP($B$11,TUKETIM,15,FALSE)</f>
        <v>10284.215779166667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93093.657999999996</v>
      </c>
      <c r="D39" s="18">
        <f>VLOOKUP($B$11,ANLASMA,4,FALSE)</f>
        <v>415.46</v>
      </c>
      <c r="E39" s="18">
        <f>VLOOKUP($B$11,ANLASMA,5,FALSE)</f>
        <v>93509.118000000002</v>
      </c>
      <c r="F39" s="18">
        <f>VLOOKUP($B$11,ANLASMA,6,FALSE)</f>
        <v>4325.9500000000007</v>
      </c>
      <c r="G39" s="18">
        <f>VLOOKUP($B$11,ANLASMA,7,FALSE)</f>
        <v>10675.041999999999</v>
      </c>
      <c r="H39" s="18">
        <f>VLOOKUP($B$11,ANLASMA,8,FALSE)</f>
        <v>15000.992</v>
      </c>
      <c r="I39" s="18">
        <f>VLOOKUP($B$11,ANLASMA,9,FALSE)</f>
        <v>31752.32</v>
      </c>
      <c r="J39" s="18">
        <f>VLOOKUP($B$11,ANLASMA,10,FALSE)</f>
        <v>56998.100000000006</v>
      </c>
      <c r="K39" s="18">
        <f>VLOOKUP($B$11,ANLASMA,11,FALSE)</f>
        <v>88750.420000000013</v>
      </c>
      <c r="L39" s="29">
        <f>VLOOKUP($B$11,ANLASMA,12,FALSE)</f>
        <v>1623.9079999999999</v>
      </c>
      <c r="M39" s="29">
        <f>VLOOKUP($B$11,ANLASMA,13,FALSE)</f>
        <v>26113.8</v>
      </c>
      <c r="N39" s="29">
        <f>VLOOKUP($B$11,ANLASMA,14,FALSE)</f>
        <v>27737.707999999999</v>
      </c>
      <c r="O39" s="29">
        <f>VLOOKUP($B$11,ANLASMA,15,FALSE)</f>
        <v>224998.23800000001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0.13308061644871863</v>
      </c>
      <c r="D17" s="14">
        <f t="shared" si="1"/>
        <v>0.59013287822583527</v>
      </c>
      <c r="E17" s="14">
        <f t="shared" si="2"/>
        <v>0.13389502392385791</v>
      </c>
      <c r="F17" s="14">
        <f t="shared" si="3"/>
        <v>3.9452612777799798</v>
      </c>
      <c r="G17" s="14">
        <f t="shared" si="4"/>
        <v>7.9640448886702373</v>
      </c>
      <c r="H17" s="14">
        <f t="shared" si="5"/>
        <v>5.3777520638298313</v>
      </c>
      <c r="I17" s="14">
        <f t="shared" si="6"/>
        <v>0.3006195453047289</v>
      </c>
      <c r="J17" s="14">
        <f t="shared" si="7"/>
        <v>11.854590933813054</v>
      </c>
      <c r="K17" s="14">
        <f t="shared" si="8"/>
        <v>0.77669039069700785</v>
      </c>
      <c r="L17" s="14">
        <f t="shared" si="9"/>
        <v>8.4873149608502594</v>
      </c>
      <c r="M17" s="14">
        <f t="shared" si="10"/>
        <v>216.50515796591134</v>
      </c>
      <c r="N17" s="14">
        <f t="shared" si="11"/>
        <v>127.12249104967415</v>
      </c>
      <c r="O17" s="19">
        <f t="shared" si="12"/>
        <v>0.66524192130429793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7.9875518553466795E-6</v>
      </c>
      <c r="D18" s="14">
        <f t="shared" si="1"/>
        <v>0.48065761177408728</v>
      </c>
      <c r="E18" s="14">
        <f t="shared" si="2"/>
        <v>8.644424468983021E-4</v>
      </c>
      <c r="F18" s="14">
        <f t="shared" si="3"/>
        <v>5.8464001775803895E-3</v>
      </c>
      <c r="G18" s="14">
        <f t="shared" si="4"/>
        <v>0.36658701205810967</v>
      </c>
      <c r="H18" s="14">
        <f t="shared" si="5"/>
        <v>0.13443197549258712</v>
      </c>
      <c r="I18" s="14">
        <f t="shared" si="6"/>
        <v>0</v>
      </c>
      <c r="J18" s="14">
        <f t="shared" si="7"/>
        <v>1.6965962847908731</v>
      </c>
      <c r="K18" s="14">
        <f t="shared" si="8"/>
        <v>6.9906701378292815E-2</v>
      </c>
      <c r="L18" s="14">
        <f t="shared" si="9"/>
        <v>0</v>
      </c>
      <c r="M18" s="14">
        <f t="shared" si="10"/>
        <v>8.641866776302507</v>
      </c>
      <c r="N18" s="14">
        <f t="shared" si="11"/>
        <v>4.9285646458600239</v>
      </c>
      <c r="O18" s="19">
        <f t="shared" si="12"/>
        <v>2.5619482956089432E-2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1.6722296660593976E-2</v>
      </c>
      <c r="D20" s="14">
        <f t="shared" si="1"/>
        <v>0</v>
      </c>
      <c r="E20" s="14">
        <f t="shared" si="2"/>
        <v>1.6692499710571389E-2</v>
      </c>
      <c r="F20" s="14">
        <f t="shared" si="3"/>
        <v>0.10936222503953894</v>
      </c>
      <c r="G20" s="14">
        <f t="shared" si="4"/>
        <v>0</v>
      </c>
      <c r="H20" s="14">
        <f t="shared" si="5"/>
        <v>7.0380185975150028E-2</v>
      </c>
      <c r="I20" s="14">
        <f t="shared" si="6"/>
        <v>4.8163271058530778E-2</v>
      </c>
      <c r="J20" s="14">
        <f t="shared" si="7"/>
        <v>0</v>
      </c>
      <c r="K20" s="14">
        <f t="shared" si="8"/>
        <v>4.6178747434688527E-2</v>
      </c>
      <c r="L20" s="14">
        <f t="shared" si="9"/>
        <v>3.4957541708666424</v>
      </c>
      <c r="M20" s="14">
        <f t="shared" si="10"/>
        <v>0</v>
      </c>
      <c r="N20" s="14">
        <f t="shared" si="11"/>
        <v>1.5020818702942604</v>
      </c>
      <c r="O20" s="19">
        <f t="shared" si="12"/>
        <v>2.6336062452024814E-2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2.5359888490189868E-2</v>
      </c>
      <c r="D21" s="14">
        <f t="shared" si="1"/>
        <v>0</v>
      </c>
      <c r="E21" s="14">
        <f t="shared" si="2"/>
        <v>2.5314700478922175E-2</v>
      </c>
      <c r="F21" s="14">
        <f t="shared" si="3"/>
        <v>0.36389422190361886</v>
      </c>
      <c r="G21" s="14">
        <f t="shared" si="4"/>
        <v>0</v>
      </c>
      <c r="H21" s="14">
        <f t="shared" si="5"/>
        <v>0.23418454593073434</v>
      </c>
      <c r="I21" s="14">
        <f t="shared" si="6"/>
        <v>0.10593544688366019</v>
      </c>
      <c r="J21" s="14">
        <f t="shared" si="7"/>
        <v>0</v>
      </c>
      <c r="K21" s="14">
        <f t="shared" si="8"/>
        <v>0.10157047348541604</v>
      </c>
      <c r="L21" s="14">
        <f t="shared" si="9"/>
        <v>3.5760188232677308</v>
      </c>
      <c r="M21" s="14">
        <f t="shared" si="10"/>
        <v>0</v>
      </c>
      <c r="N21" s="14">
        <f t="shared" si="11"/>
        <v>1.5365705881228531</v>
      </c>
      <c r="O21" s="19">
        <f t="shared" si="12"/>
        <v>5.0918840068911793E-2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1.3580137929135624E-3</v>
      </c>
      <c r="D22" s="14">
        <f t="shared" si="1"/>
        <v>0</v>
      </c>
      <c r="E22" s="14">
        <f t="shared" si="2"/>
        <v>1.3555939895851842E-3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1.02954492614301E-3</v>
      </c>
      <c r="J22" s="14">
        <f t="shared" si="7"/>
        <v>0</v>
      </c>
      <c r="K22" s="14">
        <f t="shared" si="8"/>
        <v>9.8712346715915545E-4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1.2217423779172126E-3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0.17652880294427137</v>
      </c>
      <c r="D25" s="14">
        <f t="shared" ref="D25:O25" si="13">SUM(D15:D24)</f>
        <v>1.0707904899999225</v>
      </c>
      <c r="E25" s="14">
        <f t="shared" si="13"/>
        <v>0.17812226054983493</v>
      </c>
      <c r="F25" s="14">
        <f t="shared" si="13"/>
        <v>4.424364124900718</v>
      </c>
      <c r="G25" s="14">
        <f t="shared" si="13"/>
        <v>8.3306319007283474</v>
      </c>
      <c r="H25" s="14">
        <f t="shared" si="13"/>
        <v>5.816748771228303</v>
      </c>
      <c r="I25" s="14">
        <f t="shared" si="13"/>
        <v>0.45574780817306287</v>
      </c>
      <c r="J25" s="14">
        <f t="shared" si="13"/>
        <v>13.551187218603927</v>
      </c>
      <c r="K25" s="14">
        <f t="shared" si="13"/>
        <v>0.99533343646256434</v>
      </c>
      <c r="L25" s="14">
        <f t="shared" si="13"/>
        <v>15.559087954984633</v>
      </c>
      <c r="M25" s="14">
        <f t="shared" si="13"/>
        <v>225.14702474221383</v>
      </c>
      <c r="N25" s="14">
        <f t="shared" si="13"/>
        <v>135.08970815395131</v>
      </c>
      <c r="O25" s="14">
        <f t="shared" si="13"/>
        <v>0.76933804915924109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0.61186221097932247</v>
      </c>
      <c r="D29" s="14">
        <f>(SUMIFS(MESKENOG2,KAYNAK,A29,SEBEP,B29,SÜRE,"Uzun",BİLDİRİM,"Bildirimli",İL,$B$10,İLÇE,$B$11)/VLOOKUP($B$11,ABONE2,4,FALSE))</f>
        <v>0.87421445923611496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0.61232968844299185</v>
      </c>
      <c r="F29" s="14">
        <f>(SUMIFS(TARIMSALAG2,KAYNAK,A29,SEBEP,B29,SÜRE,"Uzun",BİLDİRİM,"Bildirimli",İL,$B$10,İLÇE,$B$11)/VLOOKUP($B$11,ABONE2,6,FALSE))</f>
        <v>4.5553744901105508</v>
      </c>
      <c r="G29" s="14">
        <f>(SUMIFS(TARIMSALOG2,KAYNAK,A29,SEBEP,B29,SÜRE,"Uzun",BİLDİRİM,"Bildirimli",İL,$B$10,İLÇE,$B$11)/VLOOKUP($B$11,ABONE2,7,FALSE))</f>
        <v>13.562035431933136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7.7657884017413492</v>
      </c>
      <c r="I29" s="14">
        <f>(SUMIFS(TICARETHANEAG2,KAYNAK,A29,SEBEP,B29,SÜRE,"Uzun",BİLDİRİM,"Bildirimli",İL,$B$10,İLÇE,$B$11)/VLOOKUP($B$11,ABONE2,9,FALSE))</f>
        <v>1.0271730158475505</v>
      </c>
      <c r="J29" s="14">
        <f>(SUMIFS(TICARETHANEOG2,KAYNAK,A29,SEBEP,B29,SÜRE,"Uzun",BİLDİRİM,"Bildirimli",İL,$B$10,İLÇE,$B$11)/VLOOKUP($B$11,ABONE2,10,FALSE))</f>
        <v>16.281796464026552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1.6557258516576328</v>
      </c>
      <c r="L29" s="14">
        <f>(SUMIFS(SANAYIAG2,KAYNAK,A29,SEBEP,B29,SÜRE,"Uzun",BİLDİRİM,"Bildirimli",İL,$B$10,İLÇE,$B$11)/VLOOKUP($B$11,ABONE2,12,FALSE))</f>
        <v>22.669749538131228</v>
      </c>
      <c r="M29" s="14">
        <f>(SUMIFS(SANAYIOG2,KAYNAK,A29,SEBEP,B29,SÜRE,"Uzun",BİLDİRİM,"Bildirimli",İL,$B$10,İLÇE,$B$11)/VLOOKUP($B$11,ABONE2,13,FALSE))</f>
        <v>94.416152812928729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63.587620155789182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1.2307621259374737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1.7013386719262891E-3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1.6983071084749393E-3</v>
      </c>
      <c r="F31" s="14">
        <f>(SUMIFS(TARIMSALAG2,KAYNAK,A31,SEBEP,B31,SÜRE,"Uzun",BİLDİRİM,"Bildirimli",İL,$B$10,İLÇE,$B$11)/VLOOKUP($B$11,ABONE2,6,FALSE))</f>
        <v>2.9872149638553405E-2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1.9224256330545513E-2</v>
      </c>
      <c r="I31" s="14">
        <f>(SUMIFS(TICARETHANEAG2,KAYNAK,A31,SEBEP,B31,SÜRE,"Uzun",BİLDİRİM,"Bildirimli",İL,$B$10,İLÇE,$B$11)/VLOOKUP($B$11,ABONE2,9,FALSE))</f>
        <v>1.6343666699831644E-3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1.5670240830841066E-3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2.5554775175228666E-3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0.61356354965124882</v>
      </c>
      <c r="D33" s="14">
        <f t="shared" ref="D33:O33" si="14">SUM(D28:D32)</f>
        <v>0.87421445923611496</v>
      </c>
      <c r="E33" s="14">
        <f t="shared" si="14"/>
        <v>0.61402799555146681</v>
      </c>
      <c r="F33" s="14">
        <f t="shared" si="14"/>
        <v>4.5852466397491041</v>
      </c>
      <c r="G33" s="14">
        <f t="shared" si="14"/>
        <v>13.562035431933136</v>
      </c>
      <c r="H33" s="14">
        <f t="shared" si="14"/>
        <v>7.7850126580718948</v>
      </c>
      <c r="I33" s="14">
        <f t="shared" si="14"/>
        <v>1.0288073825175337</v>
      </c>
      <c r="J33" s="14">
        <f t="shared" si="14"/>
        <v>16.281796464026552</v>
      </c>
      <c r="K33" s="14">
        <f t="shared" si="14"/>
        <v>1.6572928757407168</v>
      </c>
      <c r="L33" s="14">
        <f t="shared" si="14"/>
        <v>22.669749538131228</v>
      </c>
      <c r="M33" s="14">
        <f t="shared" si="14"/>
        <v>94.416152812928729</v>
      </c>
      <c r="N33" s="14">
        <f t="shared" si="14"/>
        <v>63.587620155789182</v>
      </c>
      <c r="O33" s="14">
        <f t="shared" si="14"/>
        <v>1.2333176034549966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80670</v>
      </c>
      <c r="D37" s="18">
        <f>VLOOKUP($B$11,ABONE2,4,FALSE)</f>
        <v>144</v>
      </c>
      <c r="E37" s="18">
        <f>VLOOKUP($B$11,ABONE2,5,FALSE)</f>
        <v>80814</v>
      </c>
      <c r="F37" s="18">
        <f>VLOOKUP($B$11,ABONE2,6,FALSE)</f>
        <v>3378</v>
      </c>
      <c r="G37" s="18">
        <f>VLOOKUP($B$11,ABONE2,7,FALSE)</f>
        <v>1871</v>
      </c>
      <c r="H37" s="18">
        <f>VLOOKUP($B$11,ABONE2,8,FALSE)</f>
        <v>5249</v>
      </c>
      <c r="I37" s="18">
        <f>VLOOKUP($B$11,ABONE2,9,FALSE)</f>
        <v>17359</v>
      </c>
      <c r="J37" s="18">
        <f>VLOOKUP($B$11,ABONE2,10,FALSE)</f>
        <v>746</v>
      </c>
      <c r="K37" s="18">
        <f>VLOOKUP($B$11,ABONE2,11,FALSE)</f>
        <v>18105</v>
      </c>
      <c r="L37" s="29">
        <f>VLOOKUP($B$11,ABONE2,12,FALSE)</f>
        <v>55</v>
      </c>
      <c r="M37" s="29">
        <f>VLOOKUP($B$11,ABONE2,13,FALSE)</f>
        <v>73</v>
      </c>
      <c r="N37" s="29">
        <f>VLOOKUP($B$11,ABONE2,14,FALSE)</f>
        <v>128</v>
      </c>
      <c r="O37" s="29">
        <f>VLOOKUP($B$11,ABONE2,15,FALSE)</f>
        <v>104296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15657.653741666663</v>
      </c>
      <c r="D38" s="18">
        <f>VLOOKUP($B$11,TUKETIM,4,FALSE)</f>
        <v>68.911641666666668</v>
      </c>
      <c r="E38" s="18">
        <f>VLOOKUP($B$11,TUKETIM,5,FALSE)</f>
        <v>15726.565383333331</v>
      </c>
      <c r="F38" s="18">
        <f>VLOOKUP($B$11,TUKETIM,6,FALSE)</f>
        <v>3536.4652874999997</v>
      </c>
      <c r="G38" s="18">
        <f>VLOOKUP($B$11,TUKETIM,7,FALSE)</f>
        <v>4797.0041333333338</v>
      </c>
      <c r="H38" s="18">
        <f>VLOOKUP($B$11,TUKETIM,8,FALSE)</f>
        <v>8333.4694208333331</v>
      </c>
      <c r="I38" s="18">
        <f>VLOOKUP($B$11,TUKETIM,9,FALSE)</f>
        <v>7295.4560791666672</v>
      </c>
      <c r="J38" s="18">
        <f>VLOOKUP($B$11,TUKETIM,10,FALSE)</f>
        <v>6060.3232124999995</v>
      </c>
      <c r="K38" s="18">
        <f>VLOOKUP($B$11,TUKETIM,11,FALSE)</f>
        <v>13355.779291666666</v>
      </c>
      <c r="L38" s="29">
        <f>VLOOKUP($B$11,TUKETIM,12,FALSE)</f>
        <v>301.18212499999998</v>
      </c>
      <c r="M38" s="29">
        <f>VLOOKUP($B$11,TUKETIM,13,FALSE)</f>
        <v>6436.8525541666659</v>
      </c>
      <c r="N38" s="29">
        <f>VLOOKUP($B$11,TUKETIM,14,FALSE)</f>
        <v>6738.0346791666661</v>
      </c>
      <c r="O38" s="29">
        <f>VLOOKUP($B$11,TUKETIM,15,FALSE)</f>
        <v>44153.848774999991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405716.66080000001</v>
      </c>
      <c r="D39" s="18">
        <f>VLOOKUP($B$11,ANLASMA,4,FALSE)</f>
        <v>1347.75</v>
      </c>
      <c r="E39" s="18">
        <f>VLOOKUP($B$11,ANLASMA,5,FALSE)</f>
        <v>407064.41080000001</v>
      </c>
      <c r="F39" s="18">
        <f>VLOOKUP($B$11,ANLASMA,6,FALSE)</f>
        <v>31301.902999999995</v>
      </c>
      <c r="G39" s="18">
        <f>VLOOKUP($B$11,ANLASMA,7,FALSE)</f>
        <v>52445.729999999996</v>
      </c>
      <c r="H39" s="18">
        <f>VLOOKUP($B$11,ANLASMA,8,FALSE)</f>
        <v>83747.632999999987</v>
      </c>
      <c r="I39" s="18">
        <f>VLOOKUP($B$11,ANLASMA,9,FALSE)</f>
        <v>95278.669400000013</v>
      </c>
      <c r="J39" s="18">
        <f>VLOOKUP($B$11,ANLASMA,10,FALSE)</f>
        <v>106481.77899999999</v>
      </c>
      <c r="K39" s="18">
        <f>VLOOKUP($B$11,ANLASMA,11,FALSE)</f>
        <v>201760.44839999999</v>
      </c>
      <c r="L39" s="29">
        <f>VLOOKUP($B$11,ANLASMA,12,FALSE)</f>
        <v>1414.0519999999999</v>
      </c>
      <c r="M39" s="29">
        <f>VLOOKUP($B$11,ANLASMA,13,FALSE)</f>
        <v>56406.48</v>
      </c>
      <c r="N39" s="29">
        <f>VLOOKUP($B$11,ANLASMA,14,FALSE)</f>
        <v>57820.532000000007</v>
      </c>
      <c r="O39" s="29">
        <f>VLOOKUP($B$11,ANLASMA,15,FALSE)</f>
        <v>750393.02419999999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0.18076210149591904</v>
      </c>
      <c r="D17" s="14">
        <f t="shared" si="1"/>
        <v>0.14208721642409136</v>
      </c>
      <c r="E17" s="14">
        <f t="shared" si="2"/>
        <v>0.18073952157703077</v>
      </c>
      <c r="F17" s="14">
        <f t="shared" si="3"/>
        <v>2.985347479104584</v>
      </c>
      <c r="G17" s="14">
        <f t="shared" si="4"/>
        <v>6.2585921777996374</v>
      </c>
      <c r="H17" s="14">
        <f t="shared" si="5"/>
        <v>3.8122170168280327</v>
      </c>
      <c r="I17" s="14">
        <f t="shared" si="6"/>
        <v>0.24742343819097465</v>
      </c>
      <c r="J17" s="14">
        <f t="shared" si="7"/>
        <v>3.1578236186390378</v>
      </c>
      <c r="K17" s="14">
        <f t="shared" si="8"/>
        <v>0.35228489948516051</v>
      </c>
      <c r="L17" s="14">
        <f t="shared" si="9"/>
        <v>143.16183438966542</v>
      </c>
      <c r="M17" s="14">
        <f t="shared" si="10"/>
        <v>149.81701531020508</v>
      </c>
      <c r="N17" s="14">
        <f t="shared" si="11"/>
        <v>144.97688373163078</v>
      </c>
      <c r="O17" s="19">
        <f t="shared" si="12"/>
        <v>0.83757377894398988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3.4091935593143587E-2</v>
      </c>
      <c r="D21" s="14">
        <f t="shared" si="1"/>
        <v>0</v>
      </c>
      <c r="E21" s="14">
        <f t="shared" si="2"/>
        <v>3.4072031380396536E-2</v>
      </c>
      <c r="F21" s="14">
        <f t="shared" si="3"/>
        <v>0.73733584090453108</v>
      </c>
      <c r="G21" s="14">
        <f t="shared" si="4"/>
        <v>0</v>
      </c>
      <c r="H21" s="14">
        <f t="shared" si="5"/>
        <v>0.55107401142422319</v>
      </c>
      <c r="I21" s="14">
        <f t="shared" si="6"/>
        <v>4.3693586403628464E-2</v>
      </c>
      <c r="J21" s="14">
        <f t="shared" si="7"/>
        <v>0</v>
      </c>
      <c r="K21" s="14">
        <f t="shared" si="8"/>
        <v>4.2119310346937569E-2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0.11602082121482782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2.575267938329499E-4</v>
      </c>
      <c r="D22" s="14">
        <f t="shared" si="1"/>
        <v>0</v>
      </c>
      <c r="E22" s="14">
        <f t="shared" si="2"/>
        <v>2.5737643956284654E-4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3.5632504499648573E-5</v>
      </c>
      <c r="J22" s="14">
        <f t="shared" si="7"/>
        <v>0</v>
      </c>
      <c r="K22" s="14">
        <f t="shared" si="8"/>
        <v>3.4348668511557903E-5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1.8939090464483154E-4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0.21511156388289557</v>
      </c>
      <c r="D25" s="14">
        <f t="shared" ref="D25:O25" si="13">SUM(D15:D24)</f>
        <v>0.14208721642409136</v>
      </c>
      <c r="E25" s="14">
        <f t="shared" si="13"/>
        <v>0.21506892939699015</v>
      </c>
      <c r="F25" s="14">
        <f t="shared" si="13"/>
        <v>3.7226833200091152</v>
      </c>
      <c r="G25" s="14">
        <f t="shared" si="13"/>
        <v>6.2585921777996374</v>
      </c>
      <c r="H25" s="14">
        <f t="shared" si="13"/>
        <v>4.3632910282522559</v>
      </c>
      <c r="I25" s="14">
        <f t="shared" si="13"/>
        <v>0.29115265709910276</v>
      </c>
      <c r="J25" s="14">
        <f t="shared" si="13"/>
        <v>3.1578236186390378</v>
      </c>
      <c r="K25" s="14">
        <f t="shared" si="13"/>
        <v>0.3944385585006096</v>
      </c>
      <c r="L25" s="14">
        <f t="shared" si="13"/>
        <v>143.16183438966542</v>
      </c>
      <c r="M25" s="14">
        <f t="shared" si="13"/>
        <v>149.81701531020508</v>
      </c>
      <c r="N25" s="14">
        <f t="shared" si="13"/>
        <v>144.97688373163078</v>
      </c>
      <c r="O25" s="14">
        <f t="shared" si="13"/>
        <v>0.95378399106346257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0.27658485645627956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0.27642337533971234</v>
      </c>
      <c r="F29" s="14">
        <f>(SUMIFS(TARIMSALAG2,KAYNAK,A29,SEBEP,B29,SÜRE,"Uzun",BİLDİRİM,"Bildirimli",İL,$B$10,İLÇE,$B$11)/VLOOKUP($B$11,ABONE2,6,FALSE))</f>
        <v>7.4437963386499746</v>
      </c>
      <c r="G29" s="14">
        <f>(SUMIFS(TARIMSALOG2,KAYNAK,A29,SEBEP,B29,SÜRE,"Uzun",BİLDİRİM,"Bildirimli",İL,$B$10,İLÇE,$B$11)/VLOOKUP($B$11,ABONE2,7,FALSE))</f>
        <v>8.6730561884659139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7.7543253755302679</v>
      </c>
      <c r="I29" s="14">
        <f>(SUMIFS(TICARETHANEAG2,KAYNAK,A29,SEBEP,B29,SÜRE,"Uzun",BİLDİRİM,"Bildirimli",İL,$B$10,İLÇE,$B$11)/VLOOKUP($B$11,ABONE2,9,FALSE))</f>
        <v>0.36227637851057903</v>
      </c>
      <c r="J29" s="14">
        <f>(SUMIFS(TICARETHANEOG2,KAYNAK,A29,SEBEP,B29,SÜRE,"Uzun",BİLDİRİM,"Bildirimli",İL,$B$10,İLÇE,$B$11)/VLOOKUP($B$11,ABONE2,10,FALSE))</f>
        <v>3.9498324977246773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0.49153570843467637</v>
      </c>
      <c r="L29" s="14">
        <f>(SUMIFS(SANAYIAG2,KAYNAK,A29,SEBEP,B29,SÜRE,"Uzun",BİLDİRİM,"Bildirimli",İL,$B$10,İLÇE,$B$11)/VLOOKUP($B$11,ABONE2,12,FALSE))</f>
        <v>87.696732855317293</v>
      </c>
      <c r="M29" s="14">
        <f>(SUMIFS(SANAYIOG2,KAYNAK,A29,SEBEP,B29,SÜRE,"Uzun",BİLDİRİM,"Bildirimli",İL,$B$10,İLÇE,$B$11)/VLOOKUP($B$11,ABONE2,13,FALSE))</f>
        <v>557.74387038976977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215.89140672834981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1.5737657465937682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5.5642588255294602E-4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5.5610101923991894E-4</v>
      </c>
      <c r="F31" s="14">
        <f>(SUMIFS(TARIMSALAG2,KAYNAK,A31,SEBEP,B31,SÜRE,"Uzun",BİLDİRİM,"Bildirimli",İL,$B$10,İLÇE,$B$11)/VLOOKUP($B$11,ABONE2,6,FALSE))</f>
        <v>0.12954640765597744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9.6821088264201952E-2</v>
      </c>
      <c r="I31" s="14">
        <f>(SUMIFS(TICARETHANEAG2,KAYNAK,A31,SEBEP,B31,SÜRE,"Uzun",BİLDİRİM,"Bildirimli",İL,$B$10,İLÇE,$B$11)/VLOOKUP($B$11,ABONE2,9,FALSE))</f>
        <v>7.4996175057151868E-3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7.2294069497648777E-3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1.6456936230195663E-2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0.27714128233883251</v>
      </c>
      <c r="D33" s="14">
        <f t="shared" ref="D33:O33" si="14">SUM(D28:D32)</f>
        <v>0</v>
      </c>
      <c r="E33" s="14">
        <f t="shared" si="14"/>
        <v>0.27697947635895226</v>
      </c>
      <c r="F33" s="14">
        <f t="shared" si="14"/>
        <v>7.5733427463059524</v>
      </c>
      <c r="G33" s="14">
        <f t="shared" si="14"/>
        <v>8.6730561884659139</v>
      </c>
      <c r="H33" s="14">
        <f t="shared" si="14"/>
        <v>7.8511464637944695</v>
      </c>
      <c r="I33" s="14">
        <f t="shared" si="14"/>
        <v>0.36977599601629424</v>
      </c>
      <c r="J33" s="14">
        <f t="shared" si="14"/>
        <v>3.9498324977246773</v>
      </c>
      <c r="K33" s="14">
        <f t="shared" si="14"/>
        <v>0.49876511538444124</v>
      </c>
      <c r="L33" s="14">
        <f t="shared" si="14"/>
        <v>87.696732855317293</v>
      </c>
      <c r="M33" s="14">
        <f t="shared" si="14"/>
        <v>557.74387038976977</v>
      </c>
      <c r="N33" s="14">
        <f t="shared" si="14"/>
        <v>215.89140672834981</v>
      </c>
      <c r="O33" s="14">
        <f t="shared" si="14"/>
        <v>1.5902226828239638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17118</v>
      </c>
      <c r="D37" s="18">
        <f>VLOOKUP($B$11,ABONE2,4,FALSE)</f>
        <v>10</v>
      </c>
      <c r="E37" s="18">
        <f>VLOOKUP($B$11,ABONE2,5,FALSE)</f>
        <v>17128</v>
      </c>
      <c r="F37" s="18">
        <f>VLOOKUP($B$11,ABONE2,6,FALSE)</f>
        <v>2787</v>
      </c>
      <c r="G37" s="18">
        <f>VLOOKUP($B$11,ABONE2,7,FALSE)</f>
        <v>942</v>
      </c>
      <c r="H37" s="18">
        <f>VLOOKUP($B$11,ABONE2,8,FALSE)</f>
        <v>3729</v>
      </c>
      <c r="I37" s="18">
        <f>VLOOKUP($B$11,ABONE2,9,FALSE)</f>
        <v>2836</v>
      </c>
      <c r="J37" s="18">
        <f>VLOOKUP($B$11,ABONE2,10,FALSE)</f>
        <v>106</v>
      </c>
      <c r="K37" s="18">
        <f>VLOOKUP($B$11,ABONE2,11,FALSE)</f>
        <v>2942</v>
      </c>
      <c r="L37" s="29">
        <f>VLOOKUP($B$11,ABONE2,12,FALSE)</f>
        <v>8</v>
      </c>
      <c r="M37" s="29">
        <f>VLOOKUP($B$11,ABONE2,13,FALSE)</f>
        <v>3</v>
      </c>
      <c r="N37" s="29">
        <f>VLOOKUP($B$11,ABONE2,14,FALSE)</f>
        <v>11</v>
      </c>
      <c r="O37" s="29">
        <f>VLOOKUP($B$11,ABONE2,15,FALSE)</f>
        <v>23810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2870.058066666666</v>
      </c>
      <c r="D38" s="18">
        <f>VLOOKUP($B$11,TUKETIM,4,FALSE)</f>
        <v>1.7538458333333333</v>
      </c>
      <c r="E38" s="18">
        <f>VLOOKUP($B$11,TUKETIM,5,FALSE)</f>
        <v>2871.8119124999994</v>
      </c>
      <c r="F38" s="18">
        <f>VLOOKUP($B$11,TUKETIM,6,FALSE)</f>
        <v>3709.1849999999999</v>
      </c>
      <c r="G38" s="18">
        <f>VLOOKUP($B$11,TUKETIM,7,FALSE)</f>
        <v>2007.3955708333335</v>
      </c>
      <c r="H38" s="18">
        <f>VLOOKUP($B$11,TUKETIM,8,FALSE)</f>
        <v>5716.5805708333337</v>
      </c>
      <c r="I38" s="18">
        <f>VLOOKUP($B$11,TUKETIM,9,FALSE)</f>
        <v>1494.6135125000001</v>
      </c>
      <c r="J38" s="18">
        <f>VLOOKUP($B$11,TUKETIM,10,FALSE)</f>
        <v>832.17067499999985</v>
      </c>
      <c r="K38" s="18">
        <f>VLOOKUP($B$11,TUKETIM,11,FALSE)</f>
        <v>2326.7841874999999</v>
      </c>
      <c r="L38" s="29">
        <f>VLOOKUP($B$11,TUKETIM,12,FALSE)</f>
        <v>50.943624999999997</v>
      </c>
      <c r="M38" s="29">
        <f>VLOOKUP($B$11,TUKETIM,13,FALSE)</f>
        <v>25.608454166666668</v>
      </c>
      <c r="N38" s="29">
        <f>VLOOKUP($B$11,TUKETIM,14,FALSE)</f>
        <v>76.552079166666658</v>
      </c>
      <c r="O38" s="29">
        <f>VLOOKUP($B$11,TUKETIM,15,FALSE)</f>
        <v>10991.72875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71868.436399999991</v>
      </c>
      <c r="D39" s="18">
        <f>VLOOKUP($B$11,ANLASMA,4,FALSE)</f>
        <v>64.399999999999991</v>
      </c>
      <c r="E39" s="18">
        <f>VLOOKUP($B$11,ANLASMA,5,FALSE)</f>
        <v>71932.836399999986</v>
      </c>
      <c r="F39" s="18">
        <f>VLOOKUP($B$11,ANLASMA,6,FALSE)</f>
        <v>25230.641</v>
      </c>
      <c r="G39" s="18">
        <f>VLOOKUP($B$11,ANLASMA,7,FALSE)</f>
        <v>19591.300000000003</v>
      </c>
      <c r="H39" s="18">
        <f>VLOOKUP($B$11,ANLASMA,8,FALSE)</f>
        <v>44821.941000000006</v>
      </c>
      <c r="I39" s="18">
        <f>VLOOKUP($B$11,ANLASMA,9,FALSE)</f>
        <v>18065.452000000001</v>
      </c>
      <c r="J39" s="18">
        <f>VLOOKUP($B$11,ANLASMA,10,FALSE)</f>
        <v>7347.1399999999994</v>
      </c>
      <c r="K39" s="18">
        <f>VLOOKUP($B$11,ANLASMA,11,FALSE)</f>
        <v>25412.592000000001</v>
      </c>
      <c r="L39" s="29">
        <f>VLOOKUP($B$11,ANLASMA,12,FALSE)</f>
        <v>137.99799999999999</v>
      </c>
      <c r="M39" s="29">
        <f>VLOOKUP($B$11,ANLASMA,13,FALSE)</f>
        <v>180</v>
      </c>
      <c r="N39" s="29">
        <f>VLOOKUP($B$11,ANLASMA,14,FALSE)</f>
        <v>317.99799999999999</v>
      </c>
      <c r="O39" s="29">
        <f>VLOOKUP($B$11,ANLASMA,15,FALSE)</f>
        <v>142485.36739999999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0.64090763389905514</v>
      </c>
      <c r="D17" s="14">
        <f t="shared" si="1"/>
        <v>11.507802851001422</v>
      </c>
      <c r="E17" s="14">
        <f t="shared" si="2"/>
        <v>0.64768250622891943</v>
      </c>
      <c r="F17" s="14">
        <f t="shared" si="3"/>
        <v>15.576467280114052</v>
      </c>
      <c r="G17" s="14">
        <f t="shared" si="4"/>
        <v>34.278514634459547</v>
      </c>
      <c r="H17" s="14">
        <f t="shared" si="5"/>
        <v>25.285350432453143</v>
      </c>
      <c r="I17" s="14">
        <f t="shared" si="6"/>
        <v>0.98399261700485308</v>
      </c>
      <c r="J17" s="14">
        <f t="shared" si="7"/>
        <v>17.723050121755872</v>
      </c>
      <c r="K17" s="14">
        <f t="shared" si="8"/>
        <v>1.850870214252661</v>
      </c>
      <c r="L17" s="14">
        <f t="shared" si="9"/>
        <v>75.885110022148467</v>
      </c>
      <c r="M17" s="14">
        <f t="shared" si="10"/>
        <v>130.36675315461969</v>
      </c>
      <c r="N17" s="14">
        <f t="shared" si="11"/>
        <v>113.24395102727159</v>
      </c>
      <c r="O17" s="19">
        <f t="shared" si="12"/>
        <v>2.9895590160162877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4.2243544035759209E-2</v>
      </c>
      <c r="D21" s="14">
        <f t="shared" si="1"/>
        <v>0</v>
      </c>
      <c r="E21" s="14">
        <f t="shared" si="2"/>
        <v>4.2217207661672078E-2</v>
      </c>
      <c r="F21" s="14">
        <f t="shared" si="3"/>
        <v>0.87865208212407409</v>
      </c>
      <c r="G21" s="14">
        <f t="shared" si="4"/>
        <v>0</v>
      </c>
      <c r="H21" s="14">
        <f t="shared" si="5"/>
        <v>0.42251323083836506</v>
      </c>
      <c r="I21" s="14">
        <f t="shared" si="6"/>
        <v>0.10201989881731731</v>
      </c>
      <c r="J21" s="14">
        <f t="shared" si="7"/>
        <v>0</v>
      </c>
      <c r="K21" s="14">
        <f t="shared" si="8"/>
        <v>9.6736521020621219E-2</v>
      </c>
      <c r="L21" s="14">
        <f t="shared" si="9"/>
        <v>13.09873595212331</v>
      </c>
      <c r="M21" s="14">
        <f t="shared" si="10"/>
        <v>0</v>
      </c>
      <c r="N21" s="14">
        <f t="shared" si="11"/>
        <v>4.1167455849530405</v>
      </c>
      <c r="O21" s="19">
        <f t="shared" si="12"/>
        <v>8.8520462780992321E-2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0.68315117793481439</v>
      </c>
      <c r="D25" s="14">
        <f t="shared" ref="D25:O25" si="13">SUM(D15:D24)</f>
        <v>11.507802851001422</v>
      </c>
      <c r="E25" s="14">
        <f t="shared" si="13"/>
        <v>0.68989971389059146</v>
      </c>
      <c r="F25" s="14">
        <f t="shared" si="13"/>
        <v>16.455119362238126</v>
      </c>
      <c r="G25" s="14">
        <f t="shared" si="13"/>
        <v>34.278514634459547</v>
      </c>
      <c r="H25" s="14">
        <f t="shared" si="13"/>
        <v>25.707863663291509</v>
      </c>
      <c r="I25" s="14">
        <f t="shared" si="13"/>
        <v>1.0860125158221703</v>
      </c>
      <c r="J25" s="14">
        <f t="shared" si="13"/>
        <v>17.723050121755872</v>
      </c>
      <c r="K25" s="14">
        <f t="shared" si="13"/>
        <v>1.9476067352732822</v>
      </c>
      <c r="L25" s="14">
        <f t="shared" si="13"/>
        <v>88.983845974271773</v>
      </c>
      <c r="M25" s="14">
        <f t="shared" si="13"/>
        <v>130.36675315461969</v>
      </c>
      <c r="N25" s="14">
        <f t="shared" si="13"/>
        <v>117.36069661222463</v>
      </c>
      <c r="O25" s="14">
        <f t="shared" si="13"/>
        <v>3.0780794787972798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8.6304886776538109E-2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8.6251080737400621E-2</v>
      </c>
      <c r="F29" s="14">
        <f>(SUMIFS(TARIMSALAG2,KAYNAK,A29,SEBEP,B29,SÜRE,"Uzun",BİLDİRİM,"Bildirimli",İL,$B$10,İLÇE,$B$11)/VLOOKUP($B$11,ABONE2,6,FALSE))</f>
        <v>2.8208840440240235</v>
      </c>
      <c r="G29" s="14">
        <f>(SUMIFS(TARIMSALOG2,KAYNAK,A29,SEBEP,B29,SÜRE,"Uzun",BİLDİRİM,"Bildirimli",İL,$B$10,İLÇE,$B$11)/VLOOKUP($B$11,ABONE2,7,FALSE))</f>
        <v>4.572564358549938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3.7302422106331505</v>
      </c>
      <c r="I29" s="14">
        <f>(SUMIFS(TICARETHANEAG2,KAYNAK,A29,SEBEP,B29,SÜRE,"Uzun",BİLDİRİM,"Bildirimli",İL,$B$10,İLÇE,$B$11)/VLOOKUP($B$11,ABONE2,9,FALSE))</f>
        <v>0.28428268674624552</v>
      </c>
      <c r="J29" s="14">
        <f>(SUMIFS(TICARETHANEOG2,KAYNAK,A29,SEBEP,B29,SÜRE,"Uzun",BİLDİRİM,"Bildirimli",İL,$B$10,İLÇE,$B$11)/VLOOKUP($B$11,ABONE2,10,FALSE))</f>
        <v>3.2728155742863008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0.4390519865178405</v>
      </c>
      <c r="L29" s="14">
        <f>(SUMIFS(SANAYIAG2,KAYNAK,A29,SEBEP,B29,SÜRE,"Uzun",BİLDİRİM,"Bildirimli",İL,$B$10,İLÇE,$B$11)/VLOOKUP($B$11,ABONE2,12,FALSE))</f>
        <v>31.372030244808517</v>
      </c>
      <c r="M29" s="14">
        <f>(SUMIFS(SANAYIOG2,KAYNAK,A29,SEBEP,B29,SÜRE,"Uzun",BİLDİRİM,"Bildirimli",İL,$B$10,İLÇE,$B$11)/VLOOKUP($B$11,ABONE2,13,FALSE))</f>
        <v>50.403261124560679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44.422017133781424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0.51192980005445521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8.6304886776538109E-2</v>
      </c>
      <c r="D33" s="14">
        <f t="shared" ref="D33:O33" si="14">SUM(D28:D32)</f>
        <v>0</v>
      </c>
      <c r="E33" s="14">
        <f t="shared" si="14"/>
        <v>8.6251080737400621E-2</v>
      </c>
      <c r="F33" s="14">
        <f t="shared" si="14"/>
        <v>2.8208840440240235</v>
      </c>
      <c r="G33" s="14">
        <f t="shared" si="14"/>
        <v>4.572564358549938</v>
      </c>
      <c r="H33" s="14">
        <f t="shared" si="14"/>
        <v>3.7302422106331505</v>
      </c>
      <c r="I33" s="14">
        <f t="shared" si="14"/>
        <v>0.28428268674624552</v>
      </c>
      <c r="J33" s="14">
        <f t="shared" si="14"/>
        <v>3.2728155742863008</v>
      </c>
      <c r="K33" s="14">
        <f t="shared" si="14"/>
        <v>0.4390519865178405</v>
      </c>
      <c r="L33" s="14">
        <f t="shared" si="14"/>
        <v>31.372030244808517</v>
      </c>
      <c r="M33" s="14">
        <f t="shared" si="14"/>
        <v>50.403261124560679</v>
      </c>
      <c r="N33" s="14">
        <f t="shared" si="14"/>
        <v>44.422017133781424</v>
      </c>
      <c r="O33" s="14">
        <f t="shared" si="14"/>
        <v>0.51192980005445521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28854</v>
      </c>
      <c r="D37" s="18">
        <f>VLOOKUP($B$11,ABONE2,4,FALSE)</f>
        <v>18</v>
      </c>
      <c r="E37" s="18">
        <f>VLOOKUP($B$11,ABONE2,5,FALSE)</f>
        <v>28872</v>
      </c>
      <c r="F37" s="18">
        <f>VLOOKUP($B$11,ABONE2,6,FALSE)</f>
        <v>1445</v>
      </c>
      <c r="G37" s="18">
        <f>VLOOKUP($B$11,ABONE2,7,FALSE)</f>
        <v>1560</v>
      </c>
      <c r="H37" s="18">
        <f>VLOOKUP($B$11,ABONE2,8,FALSE)</f>
        <v>3005</v>
      </c>
      <c r="I37" s="18">
        <f>VLOOKUP($B$11,ABONE2,9,FALSE)</f>
        <v>5914</v>
      </c>
      <c r="J37" s="18">
        <f>VLOOKUP($B$11,ABONE2,10,FALSE)</f>
        <v>323</v>
      </c>
      <c r="K37" s="18">
        <f>VLOOKUP($B$11,ABONE2,11,FALSE)</f>
        <v>6237</v>
      </c>
      <c r="L37" s="29">
        <f>VLOOKUP($B$11,ABONE2,12,FALSE)</f>
        <v>22</v>
      </c>
      <c r="M37" s="29">
        <f>VLOOKUP($B$11,ABONE2,13,FALSE)</f>
        <v>48</v>
      </c>
      <c r="N37" s="29">
        <f>VLOOKUP($B$11,ABONE2,14,FALSE)</f>
        <v>70</v>
      </c>
      <c r="O37" s="29">
        <f>VLOOKUP($B$11,ABONE2,15,FALSE)</f>
        <v>38184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5215.3536458333338</v>
      </c>
      <c r="D38" s="18">
        <f>VLOOKUP($B$11,TUKETIM,4,FALSE)</f>
        <v>29.240387500000001</v>
      </c>
      <c r="E38" s="18">
        <f>VLOOKUP($B$11,TUKETIM,5,FALSE)</f>
        <v>5244.5940333333338</v>
      </c>
      <c r="F38" s="18">
        <f>VLOOKUP($B$11,TUKETIM,6,FALSE)</f>
        <v>1851.3376625000003</v>
      </c>
      <c r="G38" s="18">
        <f>VLOOKUP($B$11,TUKETIM,7,FALSE)</f>
        <v>3868.3173583333337</v>
      </c>
      <c r="H38" s="18">
        <f>VLOOKUP($B$11,TUKETIM,8,FALSE)</f>
        <v>5719.6550208333338</v>
      </c>
      <c r="I38" s="18">
        <f>VLOOKUP($B$11,TUKETIM,9,FALSE)</f>
        <v>2253.4523875</v>
      </c>
      <c r="J38" s="18">
        <f>VLOOKUP($B$11,TUKETIM,10,FALSE)</f>
        <v>1420.4196041666667</v>
      </c>
      <c r="K38" s="18">
        <f>VLOOKUP($B$11,TUKETIM,11,FALSE)</f>
        <v>3673.8719916666669</v>
      </c>
      <c r="L38" s="29">
        <f>VLOOKUP($B$11,TUKETIM,12,FALSE)</f>
        <v>103.32849166666666</v>
      </c>
      <c r="M38" s="29">
        <f>VLOOKUP($B$11,TUKETIM,13,FALSE)</f>
        <v>5421.5071666666672</v>
      </c>
      <c r="N38" s="29">
        <f>VLOOKUP($B$11,TUKETIM,14,FALSE)</f>
        <v>5524.8356583333343</v>
      </c>
      <c r="O38" s="29">
        <f>VLOOKUP($B$11,TUKETIM,15,FALSE)</f>
        <v>20162.956704166667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131634.345</v>
      </c>
      <c r="D39" s="18">
        <f>VLOOKUP($B$11,ANLASMA,4,FALSE)</f>
        <v>347.33</v>
      </c>
      <c r="E39" s="18">
        <f>VLOOKUP($B$11,ANLASMA,5,FALSE)</f>
        <v>131981.67499999999</v>
      </c>
      <c r="F39" s="18">
        <f>VLOOKUP($B$11,ANLASMA,6,FALSE)</f>
        <v>15342.641</v>
      </c>
      <c r="G39" s="18">
        <f>VLOOKUP($B$11,ANLASMA,7,FALSE)</f>
        <v>39439.687999999995</v>
      </c>
      <c r="H39" s="18">
        <f>VLOOKUP($B$11,ANLASMA,8,FALSE)</f>
        <v>54782.328999999998</v>
      </c>
      <c r="I39" s="18">
        <f>VLOOKUP($B$11,ANLASMA,9,FALSE)</f>
        <v>30364.1054</v>
      </c>
      <c r="J39" s="18">
        <f>VLOOKUP($B$11,ANLASMA,10,FALSE)</f>
        <v>43061.840000000004</v>
      </c>
      <c r="K39" s="18">
        <f>VLOOKUP($B$11,ANLASMA,11,FALSE)</f>
        <v>73425.945399999997</v>
      </c>
      <c r="L39" s="29">
        <f>VLOOKUP($B$11,ANLASMA,12,FALSE)</f>
        <v>467.92</v>
      </c>
      <c r="M39" s="29">
        <f>VLOOKUP($B$11,ANLASMA,13,FALSE)</f>
        <v>18996.2</v>
      </c>
      <c r="N39" s="29">
        <f>VLOOKUP($B$11,ANLASMA,14,FALSE)</f>
        <v>19464.12</v>
      </c>
      <c r="O39" s="29">
        <f>VLOOKUP($B$11,ANLASMA,15,FALSE)</f>
        <v>279654.06939999998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0.36131832031099337</v>
      </c>
      <c r="D17" s="14">
        <f t="shared" si="1"/>
        <v>0</v>
      </c>
      <c r="E17" s="14">
        <f t="shared" si="2"/>
        <v>0.3609027947988741</v>
      </c>
      <c r="F17" s="14">
        <f t="shared" si="3"/>
        <v>1.3396937280450929</v>
      </c>
      <c r="G17" s="14">
        <f t="shared" si="4"/>
        <v>2.9779585192800284</v>
      </c>
      <c r="H17" s="14">
        <f t="shared" si="5"/>
        <v>1.3744119222964293</v>
      </c>
      <c r="I17" s="14">
        <f t="shared" si="6"/>
        <v>0.77503858869829312</v>
      </c>
      <c r="J17" s="14">
        <f t="shared" si="7"/>
        <v>9.7898172031199291</v>
      </c>
      <c r="K17" s="14">
        <f t="shared" si="8"/>
        <v>1.3847085874770975</v>
      </c>
      <c r="L17" s="14">
        <f t="shared" si="9"/>
        <v>88.198533072554241</v>
      </c>
      <c r="M17" s="14">
        <f t="shared" si="10"/>
        <v>206.29708227040285</v>
      </c>
      <c r="N17" s="14">
        <f t="shared" si="11"/>
        <v>111.81824291212396</v>
      </c>
      <c r="O17" s="19">
        <f t="shared" si="12"/>
        <v>0.66363553225884353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2.3787040523094289E-2</v>
      </c>
      <c r="D21" s="14">
        <f t="shared" si="1"/>
        <v>0</v>
      </c>
      <c r="E21" s="14">
        <f t="shared" si="2"/>
        <v>2.375968480477186E-2</v>
      </c>
      <c r="F21" s="14">
        <f t="shared" si="3"/>
        <v>0.15740227310285063</v>
      </c>
      <c r="G21" s="14">
        <f t="shared" si="4"/>
        <v>0</v>
      </c>
      <c r="H21" s="14">
        <f t="shared" si="5"/>
        <v>0.15406659579206175</v>
      </c>
      <c r="I21" s="14">
        <f t="shared" si="6"/>
        <v>8.3137779105051768E-2</v>
      </c>
      <c r="J21" s="14">
        <f t="shared" si="7"/>
        <v>0</v>
      </c>
      <c r="K21" s="14">
        <f t="shared" si="8"/>
        <v>7.7515166298525146E-2</v>
      </c>
      <c r="L21" s="14">
        <f t="shared" si="9"/>
        <v>43.105446397382565</v>
      </c>
      <c r="M21" s="14">
        <f t="shared" si="10"/>
        <v>0</v>
      </c>
      <c r="N21" s="14">
        <f t="shared" si="11"/>
        <v>34.48435711790605</v>
      </c>
      <c r="O21" s="19">
        <f t="shared" si="12"/>
        <v>6.8202858528703017E-2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4.6704568041593429E-4</v>
      </c>
      <c r="D22" s="14">
        <f t="shared" si="1"/>
        <v>0</v>
      </c>
      <c r="E22" s="14">
        <f t="shared" si="2"/>
        <v>4.6650856567630276E-4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4.0756632371799495E-4</v>
      </c>
      <c r="J22" s="14">
        <f t="shared" si="7"/>
        <v>0</v>
      </c>
      <c r="K22" s="14">
        <f t="shared" si="8"/>
        <v>3.8000258968619988E-4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4.2450737237570169E-4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0.38557240651450359</v>
      </c>
      <c r="D25" s="14">
        <f t="shared" ref="D25:O25" si="13">SUM(D15:D24)</f>
        <v>0</v>
      </c>
      <c r="E25" s="14">
        <f t="shared" si="13"/>
        <v>0.38512898816932228</v>
      </c>
      <c r="F25" s="14">
        <f t="shared" si="13"/>
        <v>1.4970960011479435</v>
      </c>
      <c r="G25" s="14">
        <f t="shared" si="13"/>
        <v>2.9779585192800284</v>
      </c>
      <c r="H25" s="14">
        <f t="shared" si="13"/>
        <v>1.528478518088491</v>
      </c>
      <c r="I25" s="14">
        <f t="shared" si="13"/>
        <v>0.85858393412706291</v>
      </c>
      <c r="J25" s="14">
        <f t="shared" si="13"/>
        <v>9.7898172031199291</v>
      </c>
      <c r="K25" s="14">
        <f t="shared" si="13"/>
        <v>1.4626037563653089</v>
      </c>
      <c r="L25" s="14">
        <f t="shared" si="13"/>
        <v>131.30397946993679</v>
      </c>
      <c r="M25" s="14">
        <f t="shared" si="13"/>
        <v>206.29708227040285</v>
      </c>
      <c r="N25" s="14">
        <f t="shared" si="13"/>
        <v>146.30260003003002</v>
      </c>
      <c r="O25" s="14">
        <f t="shared" si="13"/>
        <v>0.73226289815992218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0.60870794042241827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0.60800791038115876</v>
      </c>
      <c r="F29" s="14">
        <f>(SUMIFS(TARIMSALAG2,KAYNAK,A29,SEBEP,B29,SÜRE,"Uzun",BİLDİRİM,"Bildirimli",İL,$B$10,İLÇE,$B$11)/VLOOKUP($B$11,ABONE2,6,FALSE))</f>
        <v>3.2706141104432858</v>
      </c>
      <c r="G29" s="14">
        <f>(SUMIFS(TARIMSALOG2,KAYNAK,A29,SEBEP,B29,SÜRE,"Uzun",BİLDİRİM,"Bildirimli",İL,$B$10,İLÇE,$B$11)/VLOOKUP($B$11,ABONE2,7,FALSE))</f>
        <v>15.860260588434089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3.5374145656060052</v>
      </c>
      <c r="I29" s="14">
        <f>(SUMIFS(TICARETHANEAG2,KAYNAK,A29,SEBEP,B29,SÜRE,"Uzun",BİLDİRİM,"Bildirimli",İL,$B$10,İLÇE,$B$11)/VLOOKUP($B$11,ABONE2,9,FALSE))</f>
        <v>2.9120663444316794</v>
      </c>
      <c r="J29" s="14">
        <f>(SUMIFS(TICARETHANEOG2,KAYNAK,A29,SEBEP,B29,SÜRE,"Uzun",BİLDİRİM,"Bildirimli",İL,$B$10,İLÇE,$B$11)/VLOOKUP($B$11,ABONE2,10,FALSE))</f>
        <v>16.050721183125994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3.8006343306323935</v>
      </c>
      <c r="L29" s="14">
        <f>(SUMIFS(SANAYIAG2,KAYNAK,A29,SEBEP,B29,SÜRE,"Uzun",BİLDİRİM,"Bildirimli",İL,$B$10,İLÇE,$B$11)/VLOOKUP($B$11,ABONE2,12,FALSE))</f>
        <v>330.27995628966892</v>
      </c>
      <c r="M29" s="14">
        <f>(SUMIFS(SANAYIOG2,KAYNAK,A29,SEBEP,B29,SÜRE,"Uzun",BİLDİRİM,"Bildirimli",İL,$B$10,İLÇE,$B$11)/VLOOKUP($B$11,ABONE2,13,FALSE))</f>
        <v>1080.6927118707042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480.36250740587604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1.6471862459271243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3.0617081725822694E-4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3.0581871281600627E-4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2.4255024776825043E-4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0.60901411123967653</v>
      </c>
      <c r="D33" s="14">
        <f t="shared" ref="D33:O33" si="14">SUM(D28:D32)</f>
        <v>0</v>
      </c>
      <c r="E33" s="14">
        <f t="shared" si="14"/>
        <v>0.60831372909397474</v>
      </c>
      <c r="F33" s="14">
        <f t="shared" si="14"/>
        <v>3.2706141104432858</v>
      </c>
      <c r="G33" s="14">
        <f t="shared" si="14"/>
        <v>15.860260588434089</v>
      </c>
      <c r="H33" s="14">
        <f t="shared" si="14"/>
        <v>3.5374145656060052</v>
      </c>
      <c r="I33" s="14">
        <f t="shared" si="14"/>
        <v>2.9120663444316794</v>
      </c>
      <c r="J33" s="14">
        <f t="shared" si="14"/>
        <v>16.050721183125994</v>
      </c>
      <c r="K33" s="14">
        <f t="shared" si="14"/>
        <v>3.8006343306323935</v>
      </c>
      <c r="L33" s="14">
        <f t="shared" si="14"/>
        <v>330.27995628966892</v>
      </c>
      <c r="M33" s="14">
        <f t="shared" si="14"/>
        <v>1080.6927118707042</v>
      </c>
      <c r="N33" s="14">
        <f t="shared" si="14"/>
        <v>480.36250740587604</v>
      </c>
      <c r="O33" s="14">
        <f t="shared" si="14"/>
        <v>1.6474287961748926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9554</v>
      </c>
      <c r="D37" s="18">
        <f>VLOOKUP($B$11,ABONE2,4,FALSE)</f>
        <v>11</v>
      </c>
      <c r="E37" s="18">
        <f>VLOOKUP($B$11,ABONE2,5,FALSE)</f>
        <v>9565</v>
      </c>
      <c r="F37" s="18">
        <f>VLOOKUP($B$11,ABONE2,6,FALSE)</f>
        <v>739</v>
      </c>
      <c r="G37" s="18">
        <f>VLOOKUP($B$11,ABONE2,7,FALSE)</f>
        <v>16</v>
      </c>
      <c r="H37" s="18">
        <f>VLOOKUP($B$11,ABONE2,8,FALSE)</f>
        <v>755</v>
      </c>
      <c r="I37" s="18">
        <f>VLOOKUP($B$11,ABONE2,9,FALSE)</f>
        <v>1613</v>
      </c>
      <c r="J37" s="18">
        <f>VLOOKUP($B$11,ABONE2,10,FALSE)</f>
        <v>117</v>
      </c>
      <c r="K37" s="18">
        <f>VLOOKUP($B$11,ABONE2,11,FALSE)</f>
        <v>1730</v>
      </c>
      <c r="L37" s="29">
        <f>VLOOKUP($B$11,ABONE2,12,FALSE)</f>
        <v>8</v>
      </c>
      <c r="M37" s="29">
        <f>VLOOKUP($B$11,ABONE2,13,FALSE)</f>
        <v>2</v>
      </c>
      <c r="N37" s="29">
        <f>VLOOKUP($B$11,ABONE2,14,FALSE)</f>
        <v>10</v>
      </c>
      <c r="O37" s="29">
        <f>VLOOKUP($B$11,ABONE2,15,FALSE)</f>
        <v>12060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1134.4742166666667</v>
      </c>
      <c r="D38" s="18">
        <f>VLOOKUP($B$11,TUKETIM,4,FALSE)</f>
        <v>0</v>
      </c>
      <c r="E38" s="18">
        <f>VLOOKUP($B$11,TUKETIM,5,FALSE)</f>
        <v>1134.4742166666667</v>
      </c>
      <c r="F38" s="18">
        <f>VLOOKUP($B$11,TUKETIM,6,FALSE)</f>
        <v>172.33692916666666</v>
      </c>
      <c r="G38" s="18">
        <f>VLOOKUP($B$11,TUKETIM,7,FALSE)</f>
        <v>18.481874999999999</v>
      </c>
      <c r="H38" s="18">
        <f>VLOOKUP($B$11,TUKETIM,8,FALSE)</f>
        <v>190.81880416666667</v>
      </c>
      <c r="I38" s="18">
        <f>VLOOKUP($B$11,TUKETIM,9,FALSE)</f>
        <v>586.96804166666675</v>
      </c>
      <c r="J38" s="18">
        <f>VLOOKUP($B$11,TUKETIM,10,FALSE)</f>
        <v>469.26392083333326</v>
      </c>
      <c r="K38" s="18">
        <f>VLOOKUP($B$11,TUKETIM,11,FALSE)</f>
        <v>1056.2319625</v>
      </c>
      <c r="L38" s="29">
        <f>VLOOKUP($B$11,TUKETIM,12,FALSE)</f>
        <v>89.138237500000002</v>
      </c>
      <c r="M38" s="29">
        <f>VLOOKUP($B$11,TUKETIM,13,FALSE)</f>
        <v>8.0257000000000005</v>
      </c>
      <c r="N38" s="29">
        <f>VLOOKUP($B$11,TUKETIM,14,FALSE)</f>
        <v>97.163937500000003</v>
      </c>
      <c r="O38" s="29">
        <f>VLOOKUP($B$11,TUKETIM,15,FALSE)</f>
        <v>2478.6889208333332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39842.748999999996</v>
      </c>
      <c r="D39" s="18">
        <f>VLOOKUP($B$11,ANLASMA,4,FALSE)</f>
        <v>33</v>
      </c>
      <c r="E39" s="18">
        <f>VLOOKUP($B$11,ANLASMA,5,FALSE)</f>
        <v>39875.748999999996</v>
      </c>
      <c r="F39" s="18">
        <f>VLOOKUP($B$11,ANLASMA,6,FALSE)</f>
        <v>3185.4100000000003</v>
      </c>
      <c r="G39" s="18">
        <f>VLOOKUP($B$11,ANLASMA,7,FALSE)</f>
        <v>625.20000000000005</v>
      </c>
      <c r="H39" s="18">
        <f>VLOOKUP($B$11,ANLASMA,8,FALSE)</f>
        <v>3810.6100000000006</v>
      </c>
      <c r="I39" s="18">
        <f>VLOOKUP($B$11,ANLASMA,9,FALSE)</f>
        <v>8462.634</v>
      </c>
      <c r="J39" s="18">
        <f>VLOOKUP($B$11,ANLASMA,10,FALSE)</f>
        <v>3991.7599999999998</v>
      </c>
      <c r="K39" s="18">
        <f>VLOOKUP($B$11,ANLASMA,11,FALSE)</f>
        <v>12454.394</v>
      </c>
      <c r="L39" s="29">
        <f>VLOOKUP($B$11,ANLASMA,12,FALSE)</f>
        <v>249.72</v>
      </c>
      <c r="M39" s="29">
        <f>VLOOKUP($B$11,ANLASMA,13,FALSE)</f>
        <v>30</v>
      </c>
      <c r="N39" s="29">
        <f>VLOOKUP($B$11,ANLASMA,14,FALSE)</f>
        <v>279.72000000000003</v>
      </c>
      <c r="O39" s="29">
        <f>VLOOKUP($B$11,ANLASMA,15,FALSE)</f>
        <v>56420.472999999998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0.23263612347424933</v>
      </c>
      <c r="D17" s="14">
        <f t="shared" si="1"/>
        <v>1.2981526604495803</v>
      </c>
      <c r="E17" s="14">
        <f t="shared" si="2"/>
        <v>0.23377079742706042</v>
      </c>
      <c r="F17" s="14">
        <f t="shared" si="3"/>
        <v>2.7603488348893381</v>
      </c>
      <c r="G17" s="14">
        <f t="shared" si="4"/>
        <v>18.576585983243998</v>
      </c>
      <c r="H17" s="14">
        <f t="shared" si="5"/>
        <v>9.524525728525294</v>
      </c>
      <c r="I17" s="14">
        <f t="shared" si="6"/>
        <v>0.45413304342583571</v>
      </c>
      <c r="J17" s="14">
        <f t="shared" si="7"/>
        <v>11.449506859460021</v>
      </c>
      <c r="K17" s="14">
        <f t="shared" si="8"/>
        <v>0.84716218476754712</v>
      </c>
      <c r="L17" s="14">
        <f t="shared" si="9"/>
        <v>76.077187597211818</v>
      </c>
      <c r="M17" s="14">
        <f t="shared" si="10"/>
        <v>494.68205703461223</v>
      </c>
      <c r="N17" s="14">
        <f t="shared" si="11"/>
        <v>418.57208077326669</v>
      </c>
      <c r="O17" s="19">
        <f t="shared" si="12"/>
        <v>0.76322121630635642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9.5096199075406854E-3</v>
      </c>
      <c r="D20" s="14">
        <f t="shared" si="1"/>
        <v>0.67758164765708795</v>
      </c>
      <c r="E20" s="14">
        <f t="shared" si="2"/>
        <v>1.0221053191008004E-2</v>
      </c>
      <c r="F20" s="14">
        <f t="shared" si="3"/>
        <v>0.17373622618125278</v>
      </c>
      <c r="G20" s="14">
        <f t="shared" si="4"/>
        <v>5.9635537327660906</v>
      </c>
      <c r="H20" s="14">
        <f t="shared" si="5"/>
        <v>2.6498845937772839</v>
      </c>
      <c r="I20" s="14">
        <f t="shared" si="6"/>
        <v>2.7141035506240196E-2</v>
      </c>
      <c r="J20" s="14">
        <f t="shared" si="7"/>
        <v>1.3465808572139595</v>
      </c>
      <c r="K20" s="14">
        <f t="shared" si="8"/>
        <v>7.4304352447918012E-2</v>
      </c>
      <c r="L20" s="14">
        <f t="shared" si="9"/>
        <v>17.542168338053521</v>
      </c>
      <c r="M20" s="14">
        <f t="shared" si="10"/>
        <v>11.771016657357654</v>
      </c>
      <c r="N20" s="14">
        <f t="shared" si="11"/>
        <v>12.820316962938721</v>
      </c>
      <c r="O20" s="19">
        <f t="shared" si="12"/>
        <v>5.5784969087820005E-2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1.4107571796072244E-2</v>
      </c>
      <c r="D21" s="14">
        <f t="shared" si="1"/>
        <v>0</v>
      </c>
      <c r="E21" s="14">
        <f t="shared" si="2"/>
        <v>1.4092548571468095E-2</v>
      </c>
      <c r="F21" s="14">
        <f t="shared" si="3"/>
        <v>1.4017728724926395E-2</v>
      </c>
      <c r="G21" s="14">
        <f t="shared" si="4"/>
        <v>0</v>
      </c>
      <c r="H21" s="14">
        <f t="shared" si="5"/>
        <v>8.0227252450836596E-3</v>
      </c>
      <c r="I21" s="14">
        <f t="shared" si="6"/>
        <v>2.2947675082142571E-2</v>
      </c>
      <c r="J21" s="14">
        <f t="shared" si="7"/>
        <v>0</v>
      </c>
      <c r="K21" s="14">
        <f t="shared" si="8"/>
        <v>2.2127411470898101E-2</v>
      </c>
      <c r="L21" s="14">
        <f t="shared" si="9"/>
        <v>2.9204017316761854</v>
      </c>
      <c r="M21" s="14">
        <f t="shared" si="10"/>
        <v>0</v>
      </c>
      <c r="N21" s="14">
        <f t="shared" si="11"/>
        <v>0.53098213303203379</v>
      </c>
      <c r="O21" s="19">
        <f t="shared" si="12"/>
        <v>1.5612496321553563E-2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0.25625331517786226</v>
      </c>
      <c r="D25" s="14">
        <f t="shared" ref="D25:O25" si="13">SUM(D15:D24)</f>
        <v>1.9757343081066683</v>
      </c>
      <c r="E25" s="14">
        <f t="shared" si="13"/>
        <v>0.25808439918953652</v>
      </c>
      <c r="F25" s="14">
        <f t="shared" si="13"/>
        <v>2.9481027897955174</v>
      </c>
      <c r="G25" s="14">
        <f t="shared" si="13"/>
        <v>24.540139716010088</v>
      </c>
      <c r="H25" s="14">
        <f t="shared" si="13"/>
        <v>12.182433047547661</v>
      </c>
      <c r="I25" s="14">
        <f t="shared" si="13"/>
        <v>0.50422175401421843</v>
      </c>
      <c r="J25" s="14">
        <f t="shared" si="13"/>
        <v>12.796087716673981</v>
      </c>
      <c r="K25" s="14">
        <f t="shared" si="13"/>
        <v>0.94359394868636326</v>
      </c>
      <c r="L25" s="14">
        <f t="shared" si="13"/>
        <v>96.539757666941512</v>
      </c>
      <c r="M25" s="14">
        <f t="shared" si="13"/>
        <v>506.45307369196991</v>
      </c>
      <c r="N25" s="14">
        <f t="shared" si="13"/>
        <v>431.92337986923741</v>
      </c>
      <c r="O25" s="14">
        <f t="shared" si="13"/>
        <v>0.83461868171573006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0.13098132984950442</v>
      </c>
      <c r="D29" s="14">
        <f>(SUMIFS(MESKENOG2,KAYNAK,A29,SEBEP,B29,SÜRE,"Uzun",BİLDİRİM,"Bildirimli",İL,$B$10,İLÇE,$B$11)/VLOOKUP($B$11,ABONE2,4,FALSE))</f>
        <v>2.3201143239675766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0.1333125486541569</v>
      </c>
      <c r="F29" s="14">
        <f>(SUMIFS(TARIMSALAG2,KAYNAK,A29,SEBEP,B29,SÜRE,"Uzun",BİLDİRİM,"Bildirimli",İL,$B$10,İLÇE,$B$11)/VLOOKUP($B$11,ABONE2,6,FALSE))</f>
        <v>3.5633678215144062</v>
      </c>
      <c r="G29" s="14">
        <f>(SUMIFS(TARIMSALOG2,KAYNAK,A29,SEBEP,B29,SÜRE,"Uzun",BİLDİRİM,"Bildirimli",İL,$B$10,İLÇE,$B$11)/VLOOKUP($B$11,ABONE2,7,FALSE))</f>
        <v>11.55360860001022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6.980577714204439</v>
      </c>
      <c r="I29" s="14">
        <f>(SUMIFS(TICARETHANEAG2,KAYNAK,A29,SEBEP,B29,SÜRE,"Uzun",BİLDİRİM,"Bildirimli",İL,$B$10,İLÇE,$B$11)/VLOOKUP($B$11,ABONE2,9,FALSE))</f>
        <v>0.34898220082871895</v>
      </c>
      <c r="J29" s="14">
        <f>(SUMIFS(TICARETHANEOG2,KAYNAK,A29,SEBEP,B29,SÜRE,"Uzun",BİLDİRİM,"Bildirimli",İL,$B$10,İLÇE,$B$11)/VLOOKUP($B$11,ABONE2,10,FALSE))</f>
        <v>22.661897621051235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1.1465563565751871</v>
      </c>
      <c r="L29" s="14">
        <f>(SUMIFS(SANAYIAG2,KAYNAK,A29,SEBEP,B29,SÜRE,"Uzun",BİLDİRİM,"Bildirimli",İL,$B$10,İLÇE,$B$11)/VLOOKUP($B$11,ABONE2,12,FALSE))</f>
        <v>358.52663747563258</v>
      </c>
      <c r="M29" s="14">
        <f>(SUMIFS(SANAYIOG2,KAYNAK,A29,SEBEP,B29,SÜRE,"Uzun",BİLDİRİM,"Bildirimli",İL,$B$10,İLÇE,$B$11)/VLOOKUP($B$11,ABONE2,13,FALSE))</f>
        <v>219.21705678195642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244.5460714535339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0.54970951093344755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4.1731026942750703E-3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4.1686587360958375E-3</v>
      </c>
      <c r="F31" s="14">
        <f>(SUMIFS(TARIMSALAG2,KAYNAK,A31,SEBEP,B31,SÜRE,"Uzun",BİLDİRİM,"Bildirimli",İL,$B$10,İLÇE,$B$11)/VLOOKUP($B$11,ABONE2,6,FALSE))</f>
        <v>4.6309964634721844E-4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2.6504445168299925E-4</v>
      </c>
      <c r="I31" s="14">
        <f>(SUMIFS(TICARETHANEAG2,KAYNAK,A31,SEBEP,B31,SÜRE,"Uzun",BİLDİRİM,"Bildirimli",İL,$B$10,İLÇE,$B$11)/VLOOKUP($B$11,ABONE2,9,FALSE))</f>
        <v>2.6473688302755306E-2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2.5527387507905851E-2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7.1691623566307663E-3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0.13515443254377948</v>
      </c>
      <c r="D33" s="14">
        <f t="shared" ref="D33:O33" si="14">SUM(D28:D32)</f>
        <v>2.3201143239675766</v>
      </c>
      <c r="E33" s="14">
        <f t="shared" si="14"/>
        <v>0.13748120739025274</v>
      </c>
      <c r="F33" s="14">
        <f t="shared" si="14"/>
        <v>3.5638309211607533</v>
      </c>
      <c r="G33" s="14">
        <f t="shared" si="14"/>
        <v>11.55360860001022</v>
      </c>
      <c r="H33" s="14">
        <f t="shared" si="14"/>
        <v>6.9808427586561219</v>
      </c>
      <c r="I33" s="14">
        <f t="shared" si="14"/>
        <v>0.37545588913147426</v>
      </c>
      <c r="J33" s="14">
        <f t="shared" si="14"/>
        <v>22.661897621051235</v>
      </c>
      <c r="K33" s="14">
        <f t="shared" si="14"/>
        <v>1.1720837440830929</v>
      </c>
      <c r="L33" s="14">
        <f t="shared" si="14"/>
        <v>358.52663747563258</v>
      </c>
      <c r="M33" s="14">
        <f t="shared" si="14"/>
        <v>219.21705678195642</v>
      </c>
      <c r="N33" s="14">
        <f t="shared" si="14"/>
        <v>244.5460714535339</v>
      </c>
      <c r="O33" s="14">
        <f t="shared" si="14"/>
        <v>0.55687867329007834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55345</v>
      </c>
      <c r="D37" s="18">
        <f>VLOOKUP($B$11,ABONE2,4,FALSE)</f>
        <v>59</v>
      </c>
      <c r="E37" s="18">
        <f>VLOOKUP($B$11,ABONE2,5,FALSE)</f>
        <v>55404</v>
      </c>
      <c r="F37" s="18">
        <f>VLOOKUP($B$11,ABONE2,6,FALSE)</f>
        <v>364</v>
      </c>
      <c r="G37" s="18">
        <f>VLOOKUP($B$11,ABONE2,7,FALSE)</f>
        <v>272</v>
      </c>
      <c r="H37" s="18">
        <f>VLOOKUP($B$11,ABONE2,8,FALSE)</f>
        <v>636</v>
      </c>
      <c r="I37" s="18">
        <f>VLOOKUP($B$11,ABONE2,9,FALSE)</f>
        <v>8983</v>
      </c>
      <c r="J37" s="18">
        <f>VLOOKUP($B$11,ABONE2,10,FALSE)</f>
        <v>333</v>
      </c>
      <c r="K37" s="18">
        <f>VLOOKUP($B$11,ABONE2,11,FALSE)</f>
        <v>9316</v>
      </c>
      <c r="L37" s="29">
        <f>VLOOKUP($B$11,ABONE2,12,FALSE)</f>
        <v>10</v>
      </c>
      <c r="M37" s="29">
        <f>VLOOKUP($B$11,ABONE2,13,FALSE)</f>
        <v>45</v>
      </c>
      <c r="N37" s="29">
        <f>VLOOKUP($B$11,ABONE2,14,FALSE)</f>
        <v>55</v>
      </c>
      <c r="O37" s="29">
        <f>VLOOKUP($B$11,ABONE2,15,FALSE)</f>
        <v>65411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9781.4470458333326</v>
      </c>
      <c r="D38" s="18">
        <f>VLOOKUP($B$11,TUKETIM,4,FALSE)</f>
        <v>12.957762500000001</v>
      </c>
      <c r="E38" s="18">
        <f>VLOOKUP($B$11,TUKETIM,5,FALSE)</f>
        <v>9794.4048083333328</v>
      </c>
      <c r="F38" s="18">
        <f>VLOOKUP($B$11,TUKETIM,6,FALSE)</f>
        <v>125.62888333333333</v>
      </c>
      <c r="G38" s="18">
        <f>VLOOKUP($B$11,TUKETIM,7,FALSE)</f>
        <v>430.70062083333329</v>
      </c>
      <c r="H38" s="18">
        <f>VLOOKUP($B$11,TUKETIM,8,FALSE)</f>
        <v>556.32950416666665</v>
      </c>
      <c r="I38" s="18">
        <f>VLOOKUP($B$11,TUKETIM,9,FALSE)</f>
        <v>3692.3340083333337</v>
      </c>
      <c r="J38" s="18">
        <f>VLOOKUP($B$11,TUKETIM,10,FALSE)</f>
        <v>2943.9868666666662</v>
      </c>
      <c r="K38" s="18">
        <f>VLOOKUP($B$11,TUKETIM,11,FALSE)</f>
        <v>6636.3208749999994</v>
      </c>
      <c r="L38" s="29">
        <f>VLOOKUP($B$11,TUKETIM,12,FALSE)</f>
        <v>84.995237500000002</v>
      </c>
      <c r="M38" s="29">
        <f>VLOOKUP($B$11,TUKETIM,13,FALSE)</f>
        <v>27757.073900000003</v>
      </c>
      <c r="N38" s="29">
        <f>VLOOKUP($B$11,TUKETIM,14,FALSE)</f>
        <v>27842.069137500002</v>
      </c>
      <c r="O38" s="29">
        <f>VLOOKUP($B$11,TUKETIM,15,FALSE)</f>
        <v>44829.124324999997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261099.12460000001</v>
      </c>
      <c r="D39" s="18">
        <f>VLOOKUP($B$11,ANLASMA,4,FALSE)</f>
        <v>579.16800000000001</v>
      </c>
      <c r="E39" s="18">
        <f>VLOOKUP($B$11,ANLASMA,5,FALSE)</f>
        <v>261678.29260000002</v>
      </c>
      <c r="F39" s="18">
        <f>VLOOKUP($B$11,ANLASMA,6,FALSE)</f>
        <v>1730.3610000000001</v>
      </c>
      <c r="G39" s="18">
        <f>VLOOKUP($B$11,ANLASMA,7,FALSE)</f>
        <v>4168.6419999999998</v>
      </c>
      <c r="H39" s="18">
        <f>VLOOKUP($B$11,ANLASMA,8,FALSE)</f>
        <v>5899.0029999999997</v>
      </c>
      <c r="I39" s="18">
        <f>VLOOKUP($B$11,ANLASMA,9,FALSE)</f>
        <v>47383.201000000001</v>
      </c>
      <c r="J39" s="18">
        <f>VLOOKUP($B$11,ANLASMA,10,FALSE)</f>
        <v>122119.06199999999</v>
      </c>
      <c r="K39" s="18">
        <f>VLOOKUP($B$11,ANLASMA,11,FALSE)</f>
        <v>169502.26299999998</v>
      </c>
      <c r="L39" s="29">
        <f>VLOOKUP($B$11,ANLASMA,12,FALSE)</f>
        <v>372.57000000000005</v>
      </c>
      <c r="M39" s="29">
        <f>VLOOKUP($B$11,ANLASMA,13,FALSE)</f>
        <v>73422</v>
      </c>
      <c r="N39" s="29">
        <f>VLOOKUP($B$11,ANLASMA,14,FALSE)</f>
        <v>73794.570000000007</v>
      </c>
      <c r="O39" s="29">
        <f>VLOOKUP($B$11,ANLASMA,15,FALSE)</f>
        <v>510874.1286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0.20315479989815913</v>
      </c>
      <c r="D17" s="14">
        <f t="shared" si="1"/>
        <v>6.5703682708640727</v>
      </c>
      <c r="E17" s="14">
        <f t="shared" si="2"/>
        <v>0.20873332054820698</v>
      </c>
      <c r="F17" s="14">
        <f t="shared" si="3"/>
        <v>6.0116509963772629</v>
      </c>
      <c r="G17" s="14">
        <f t="shared" si="4"/>
        <v>17.66863433330235</v>
      </c>
      <c r="H17" s="14">
        <f t="shared" si="5"/>
        <v>10.164779880479935</v>
      </c>
      <c r="I17" s="14">
        <f t="shared" si="6"/>
        <v>0.49446716180880895</v>
      </c>
      <c r="J17" s="14">
        <f t="shared" si="7"/>
        <v>7.0227277567126336</v>
      </c>
      <c r="K17" s="14">
        <f t="shared" si="8"/>
        <v>0.72498252083971815</v>
      </c>
      <c r="L17" s="14">
        <f t="shared" si="9"/>
        <v>27.369262513610607</v>
      </c>
      <c r="M17" s="14">
        <f t="shared" si="10"/>
        <v>78.430815369769107</v>
      </c>
      <c r="N17" s="14">
        <f t="shared" si="11"/>
        <v>53.771821551429156</v>
      </c>
      <c r="O17" s="19">
        <f t="shared" si="12"/>
        <v>0.81187698463851454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5.3463611862931366E-2</v>
      </c>
      <c r="D21" s="14">
        <f t="shared" si="1"/>
        <v>0</v>
      </c>
      <c r="E21" s="14">
        <f t="shared" si="2"/>
        <v>5.3416770671857204E-2</v>
      </c>
      <c r="F21" s="14">
        <f t="shared" si="3"/>
        <v>0.38329704402609305</v>
      </c>
      <c r="G21" s="14">
        <f t="shared" si="4"/>
        <v>0</v>
      </c>
      <c r="H21" s="14">
        <f t="shared" si="5"/>
        <v>0.24673666826460106</v>
      </c>
      <c r="I21" s="14">
        <f t="shared" si="6"/>
        <v>0.13936789093412971</v>
      </c>
      <c r="J21" s="14">
        <f t="shared" si="7"/>
        <v>0</v>
      </c>
      <c r="K21" s="14">
        <f t="shared" si="8"/>
        <v>0.13444675781619925</v>
      </c>
      <c r="L21" s="14">
        <f t="shared" si="9"/>
        <v>0.37988581252057407</v>
      </c>
      <c r="M21" s="14">
        <f t="shared" si="10"/>
        <v>0</v>
      </c>
      <c r="N21" s="14">
        <f t="shared" si="11"/>
        <v>0.1834570509245699</v>
      </c>
      <c r="O21" s="19">
        <f t="shared" si="12"/>
        <v>7.4436265812521135E-2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1.1486757813126197E-3</v>
      </c>
      <c r="D22" s="14">
        <f t="shared" si="1"/>
        <v>0</v>
      </c>
      <c r="E22" s="14">
        <f t="shared" si="2"/>
        <v>1.1476693894905956E-3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8.0869654919756544E-3</v>
      </c>
      <c r="J22" s="14">
        <f t="shared" si="7"/>
        <v>0</v>
      </c>
      <c r="K22" s="14">
        <f t="shared" si="8"/>
        <v>7.8014116715125785E-3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2.1423282577963648E-3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2.7142685141861311E-2</v>
      </c>
      <c r="D24" s="14">
        <f t="shared" si="1"/>
        <v>0</v>
      </c>
      <c r="E24" s="14">
        <f t="shared" si="2"/>
        <v>2.7118904561823896E-2</v>
      </c>
      <c r="F24" s="14">
        <f t="shared" si="3"/>
        <v>0.13461548985248076</v>
      </c>
      <c r="G24" s="14">
        <f t="shared" si="4"/>
        <v>0</v>
      </c>
      <c r="H24" s="14">
        <f t="shared" si="5"/>
        <v>8.6654927244226881E-2</v>
      </c>
      <c r="I24" s="14">
        <f t="shared" si="6"/>
        <v>3.7042463891774818E-2</v>
      </c>
      <c r="J24" s="14">
        <f t="shared" si="7"/>
        <v>0</v>
      </c>
      <c r="K24" s="14">
        <f t="shared" si="8"/>
        <v>3.5734480434425141E-2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3.0891064465092165E-2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0.28490977268426443</v>
      </c>
      <c r="D25" s="14">
        <f t="shared" ref="D25:O25" si="13">SUM(D15:D24)</f>
        <v>6.5703682708640727</v>
      </c>
      <c r="E25" s="14">
        <f t="shared" si="13"/>
        <v>0.29041666517137865</v>
      </c>
      <c r="F25" s="14">
        <f t="shared" si="13"/>
        <v>6.5295635302558361</v>
      </c>
      <c r="G25" s="14">
        <f t="shared" si="13"/>
        <v>17.66863433330235</v>
      </c>
      <c r="H25" s="14">
        <f t="shared" si="13"/>
        <v>10.498171475988764</v>
      </c>
      <c r="I25" s="14">
        <f t="shared" si="13"/>
        <v>0.67896448212668903</v>
      </c>
      <c r="J25" s="14">
        <f t="shared" si="13"/>
        <v>7.0227277567126336</v>
      </c>
      <c r="K25" s="14">
        <f t="shared" si="13"/>
        <v>0.90296517076185523</v>
      </c>
      <c r="L25" s="14">
        <f t="shared" si="13"/>
        <v>27.749148326131181</v>
      </c>
      <c r="M25" s="14">
        <f t="shared" si="13"/>
        <v>78.430815369769107</v>
      </c>
      <c r="N25" s="14">
        <f t="shared" si="13"/>
        <v>53.955278602353722</v>
      </c>
      <c r="O25" s="14">
        <f t="shared" si="13"/>
        <v>0.91934664317392423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8.5512318383097918E-2</v>
      </c>
      <c r="D29" s="14">
        <f>(SUMIFS(MESKENOG2,KAYNAK,A29,SEBEP,B29,SÜRE,"Uzun",BİLDİRİM,"Bildirimli",İL,$B$10,İLÇE,$B$11)/VLOOKUP($B$11,ABONE2,4,FALSE))</f>
        <v>7.9591711897324053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9.2410684333217627E-2</v>
      </c>
      <c r="F29" s="14">
        <f>(SUMIFS(TARIMSALAG2,KAYNAK,A29,SEBEP,B29,SÜRE,"Uzun",BİLDİRİM,"Bildirimli",İL,$B$10,İLÇE,$B$11)/VLOOKUP($B$11,ABONE2,6,FALSE))</f>
        <v>5.9575812004800488</v>
      </c>
      <c r="G29" s="14">
        <f>(SUMIFS(TARIMSALOG2,KAYNAK,A29,SEBEP,B29,SÜRE,"Uzun",BİLDİRİM,"Bildirimli",İL,$B$10,İLÇE,$B$11)/VLOOKUP($B$11,ABONE2,7,FALSE))</f>
        <v>14.405306033240437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8.9673212844993557</v>
      </c>
      <c r="I29" s="14">
        <f>(SUMIFS(TICARETHANEAG2,KAYNAK,A29,SEBEP,B29,SÜRE,"Uzun",BİLDİRİM,"Bildirimli",İL,$B$10,İLÇE,$B$11)/VLOOKUP($B$11,ABONE2,9,FALSE))</f>
        <v>0.63864529256667646</v>
      </c>
      <c r="J29" s="14">
        <f>(SUMIFS(TICARETHANEOG2,KAYNAK,A29,SEBEP,B29,SÜRE,"Uzun",BİLDİRİM,"Bildirimli",İL,$B$10,İLÇE,$B$11)/VLOOKUP($B$11,ABONE2,10,FALSE))</f>
        <v>4.5957832215173795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0.77837333454143742</v>
      </c>
      <c r="L29" s="14">
        <f>(SUMIFS(SANAYIAG2,KAYNAK,A29,SEBEP,B29,SÜRE,"Uzun",BİLDİRİM,"Bildirimli",İL,$B$10,İLÇE,$B$11)/VLOOKUP($B$11,ABONE2,12,FALSE))</f>
        <v>22.283198276871257</v>
      </c>
      <c r="M29" s="14">
        <f>(SUMIFS(SANAYIOG2,KAYNAK,A29,SEBEP,B29,SÜRE,"Uzun",BİLDİRİM,"Bildirimli",İL,$B$10,İLÇE,$B$11)/VLOOKUP($B$11,ABONE2,13,FALSE))</f>
        <v>23.204674522300262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22.759668920849183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0.61478932772290851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8.4278029070270419E-3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8.420419037652194E-3</v>
      </c>
      <c r="F31" s="14">
        <f>(SUMIFS(TARIMSALAG2,KAYNAK,A31,SEBEP,B31,SÜRE,"Uzun",BİLDİRİM,"Bildirimli",İL,$B$10,İLÇE,$B$11)/VLOOKUP($B$11,ABONE2,6,FALSE))</f>
        <v>3.4045622081978359E-2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2.1915909586120417E-2</v>
      </c>
      <c r="I31" s="14">
        <f>(SUMIFS(TICARETHANEAG2,KAYNAK,A31,SEBEP,B31,SÜRE,"Uzun",BİLDİRİM,"Bildirimli",İL,$B$10,İLÇE,$B$11)/VLOOKUP($B$11,ABONE2,9,FALSE))</f>
        <v>1.3998133459031425E-2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1.3503854054408678E-2</v>
      </c>
      <c r="L31" s="14">
        <f>(SUMIFS(SANAYIAG2,KAYNAK,A31,SEBEP,B31,SÜRE,"Uzun",BİLDİRİM,"Bildirimli",İL,$B$10,İLÇE,$B$11)/VLOOKUP($B$11,ABONE2,12,FALSE))</f>
        <v>1.3206782186475727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0.63779094461516928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1.1052165586509705E-2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9.3940121290124967E-2</v>
      </c>
      <c r="D33" s="14">
        <f t="shared" ref="D33:O33" si="14">SUM(D28:D32)</f>
        <v>7.9591711897324053</v>
      </c>
      <c r="E33" s="14">
        <f t="shared" si="14"/>
        <v>0.10083110337086983</v>
      </c>
      <c r="F33" s="14">
        <f t="shared" si="14"/>
        <v>5.9916268225620275</v>
      </c>
      <c r="G33" s="14">
        <f t="shared" si="14"/>
        <v>14.405306033240437</v>
      </c>
      <c r="H33" s="14">
        <f t="shared" si="14"/>
        <v>8.9892371940854758</v>
      </c>
      <c r="I33" s="14">
        <f t="shared" si="14"/>
        <v>0.65264342602570791</v>
      </c>
      <c r="J33" s="14">
        <f t="shared" si="14"/>
        <v>4.5957832215173795</v>
      </c>
      <c r="K33" s="14">
        <f t="shared" si="14"/>
        <v>0.7918771885958461</v>
      </c>
      <c r="L33" s="14">
        <f t="shared" si="14"/>
        <v>23.603876495518829</v>
      </c>
      <c r="M33" s="14">
        <f t="shared" si="14"/>
        <v>23.204674522300262</v>
      </c>
      <c r="N33" s="14">
        <f t="shared" si="14"/>
        <v>23.397459865464352</v>
      </c>
      <c r="O33" s="14">
        <f t="shared" si="14"/>
        <v>0.62584149330941818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80967</v>
      </c>
      <c r="D37" s="18">
        <f>VLOOKUP($B$11,ABONE2,4,FALSE)</f>
        <v>71</v>
      </c>
      <c r="E37" s="18">
        <f>VLOOKUP($B$11,ABONE2,5,FALSE)</f>
        <v>81038</v>
      </c>
      <c r="F37" s="18">
        <f>VLOOKUP($B$11,ABONE2,6,FALSE)</f>
        <v>2712</v>
      </c>
      <c r="G37" s="18">
        <f>VLOOKUP($B$11,ABONE2,7,FALSE)</f>
        <v>1501</v>
      </c>
      <c r="H37" s="18">
        <f>VLOOKUP($B$11,ABONE2,8,FALSE)</f>
        <v>4213</v>
      </c>
      <c r="I37" s="18">
        <f>VLOOKUP($B$11,ABONE2,9,FALSE)</f>
        <v>15354</v>
      </c>
      <c r="J37" s="18">
        <f>VLOOKUP($B$11,ABONE2,10,FALSE)</f>
        <v>562</v>
      </c>
      <c r="K37" s="18">
        <f>VLOOKUP($B$11,ABONE2,11,FALSE)</f>
        <v>15916</v>
      </c>
      <c r="L37" s="29">
        <f>VLOOKUP($B$11,ABONE2,12,FALSE)</f>
        <v>99</v>
      </c>
      <c r="M37" s="29">
        <f>VLOOKUP($B$11,ABONE2,13,FALSE)</f>
        <v>106</v>
      </c>
      <c r="N37" s="29">
        <f>VLOOKUP($B$11,ABONE2,14,FALSE)</f>
        <v>205</v>
      </c>
      <c r="O37" s="29">
        <f>VLOOKUP($B$11,ABONE2,15,FALSE)</f>
        <v>101372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14408.311304166666</v>
      </c>
      <c r="D38" s="18">
        <f>VLOOKUP($B$11,TUKETIM,4,FALSE)</f>
        <v>47.928983333333342</v>
      </c>
      <c r="E38" s="18">
        <f>VLOOKUP($B$11,TUKETIM,5,FALSE)</f>
        <v>14456.240287499999</v>
      </c>
      <c r="F38" s="18">
        <f>VLOOKUP($B$11,TUKETIM,6,FALSE)</f>
        <v>1774.5949375000002</v>
      </c>
      <c r="G38" s="18">
        <f>VLOOKUP($B$11,TUKETIM,7,FALSE)</f>
        <v>1586.5804124999997</v>
      </c>
      <c r="H38" s="18">
        <f>VLOOKUP($B$11,TUKETIM,8,FALSE)</f>
        <v>3361.17535</v>
      </c>
      <c r="I38" s="18">
        <f>VLOOKUP($B$11,TUKETIM,9,FALSE)</f>
        <v>6986.6540208333327</v>
      </c>
      <c r="J38" s="18">
        <f>VLOOKUP($B$11,TUKETIM,10,FALSE)</f>
        <v>3864.211129166667</v>
      </c>
      <c r="K38" s="18">
        <f>VLOOKUP($B$11,TUKETIM,11,FALSE)</f>
        <v>10850.86515</v>
      </c>
      <c r="L38" s="29">
        <f>VLOOKUP($B$11,TUKETIM,12,FALSE)</f>
        <v>673.43810416666679</v>
      </c>
      <c r="M38" s="29">
        <f>VLOOKUP($B$11,TUKETIM,13,FALSE)</f>
        <v>18430.755549999998</v>
      </c>
      <c r="N38" s="29">
        <f>VLOOKUP($B$11,TUKETIM,14,FALSE)</f>
        <v>19104.193654166666</v>
      </c>
      <c r="O38" s="29">
        <f>VLOOKUP($B$11,TUKETIM,15,FALSE)</f>
        <v>47772.474441666658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415215.72820000001</v>
      </c>
      <c r="D39" s="18">
        <f>VLOOKUP($B$11,ANLASMA,4,FALSE)</f>
        <v>486.94</v>
      </c>
      <c r="E39" s="18">
        <f>VLOOKUP($B$11,ANLASMA,5,FALSE)</f>
        <v>415702.66820000001</v>
      </c>
      <c r="F39" s="18">
        <f>VLOOKUP($B$11,ANLASMA,6,FALSE)</f>
        <v>15798.271000000001</v>
      </c>
      <c r="G39" s="18">
        <f>VLOOKUP($B$11,ANLASMA,7,FALSE)</f>
        <v>19458.630999999998</v>
      </c>
      <c r="H39" s="18">
        <f>VLOOKUP($B$11,ANLASMA,8,FALSE)</f>
        <v>35256.902000000002</v>
      </c>
      <c r="I39" s="18">
        <f>VLOOKUP($B$11,ANLASMA,9,FALSE)</f>
        <v>79508.827399999995</v>
      </c>
      <c r="J39" s="18">
        <f>VLOOKUP($B$11,ANLASMA,10,FALSE)</f>
        <v>66034.460000000006</v>
      </c>
      <c r="K39" s="18">
        <f>VLOOKUP($B$11,ANLASMA,11,FALSE)</f>
        <v>145543.2874</v>
      </c>
      <c r="L39" s="29">
        <f>VLOOKUP($B$11,ANLASMA,12,FALSE)</f>
        <v>1868.9739999999999</v>
      </c>
      <c r="M39" s="29">
        <f>VLOOKUP($B$11,ANLASMA,13,FALSE)</f>
        <v>50641</v>
      </c>
      <c r="N39" s="29">
        <f>VLOOKUP($B$11,ANLASMA,14,FALSE)</f>
        <v>52509.974000000002</v>
      </c>
      <c r="O39" s="29">
        <f>VLOOKUP($B$11,ANLASMA,15,FALSE)</f>
        <v>649012.83160000003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8.2254828289841472E-2</v>
      </c>
      <c r="D17" s="14">
        <f t="shared" si="1"/>
        <v>0.45305860933522202</v>
      </c>
      <c r="E17" s="14">
        <f t="shared" si="2"/>
        <v>8.293403384184217E-2</v>
      </c>
      <c r="F17" s="14">
        <f t="shared" si="3"/>
        <v>0.1905502626863575</v>
      </c>
      <c r="G17" s="14">
        <f t="shared" si="4"/>
        <v>0.90035409888989371</v>
      </c>
      <c r="H17" s="14">
        <f t="shared" si="5"/>
        <v>0.55722338868536503</v>
      </c>
      <c r="I17" s="14">
        <f t="shared" si="6"/>
        <v>0.21586890121279223</v>
      </c>
      <c r="J17" s="14">
        <f t="shared" si="7"/>
        <v>0.82882359761143665</v>
      </c>
      <c r="K17" s="14">
        <f t="shared" si="8"/>
        <v>0.24509939974047323</v>
      </c>
      <c r="L17" s="14">
        <f t="shared" si="9"/>
        <v>0.58493398262293961</v>
      </c>
      <c r="M17" s="14">
        <f t="shared" si="10"/>
        <v>24.65831088577097</v>
      </c>
      <c r="N17" s="14">
        <f t="shared" si="11"/>
        <v>20.646081401912966</v>
      </c>
      <c r="O17" s="19">
        <f t="shared" si="12"/>
        <v>0.17898574470423309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1.6050071260629503E-2</v>
      </c>
      <c r="D21" s="14">
        <f t="shared" si="1"/>
        <v>0</v>
      </c>
      <c r="E21" s="14">
        <f t="shared" si="2"/>
        <v>1.6020672160438312E-2</v>
      </c>
      <c r="F21" s="14">
        <f t="shared" si="3"/>
        <v>0.37229702849934193</v>
      </c>
      <c r="G21" s="14">
        <f t="shared" si="4"/>
        <v>0</v>
      </c>
      <c r="H21" s="14">
        <f t="shared" si="5"/>
        <v>0.17997443417505501</v>
      </c>
      <c r="I21" s="14">
        <f t="shared" si="6"/>
        <v>2.9933743587735224E-2</v>
      </c>
      <c r="J21" s="14">
        <f t="shared" si="7"/>
        <v>0</v>
      </c>
      <c r="K21" s="14">
        <f t="shared" si="8"/>
        <v>2.850626737618138E-2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3.4597119462091409E-2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9.8304899550470976E-2</v>
      </c>
      <c r="D25" s="14">
        <f t="shared" ref="D25:O25" si="13">SUM(D15:D24)</f>
        <v>0.45305860933522202</v>
      </c>
      <c r="E25" s="14">
        <f t="shared" si="13"/>
        <v>9.8954706002280485E-2</v>
      </c>
      <c r="F25" s="14">
        <f t="shared" si="13"/>
        <v>0.56284729118569943</v>
      </c>
      <c r="G25" s="14">
        <f t="shared" si="13"/>
        <v>0.90035409888989371</v>
      </c>
      <c r="H25" s="14">
        <f t="shared" si="13"/>
        <v>0.73719782286042002</v>
      </c>
      <c r="I25" s="14">
        <f t="shared" si="13"/>
        <v>0.24580264480052746</v>
      </c>
      <c r="J25" s="14">
        <f t="shared" si="13"/>
        <v>0.82882359761143665</v>
      </c>
      <c r="K25" s="14">
        <f t="shared" si="13"/>
        <v>0.27360566711665463</v>
      </c>
      <c r="L25" s="14">
        <f t="shared" si="13"/>
        <v>0.58493398262293961</v>
      </c>
      <c r="M25" s="14">
        <f t="shared" si="13"/>
        <v>24.65831088577097</v>
      </c>
      <c r="N25" s="14">
        <f t="shared" si="13"/>
        <v>20.646081401912966</v>
      </c>
      <c r="O25" s="14">
        <f t="shared" si="13"/>
        <v>0.21358286416632449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0.10493365565926795</v>
      </c>
      <c r="D29" s="14">
        <f>(SUMIFS(MESKENOG2,KAYNAK,A29,SEBEP,B29,SÜRE,"Uzun",BİLDİRİM,"Bildirimli",İL,$B$10,İLÇE,$B$11)/VLOOKUP($B$11,ABONE2,4,FALSE))</f>
        <v>0.4548581853400383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0.10557461644631916</v>
      </c>
      <c r="F29" s="14">
        <f>(SUMIFS(TARIMSALAG2,KAYNAK,A29,SEBEP,B29,SÜRE,"Uzun",BİLDİRİM,"Bildirimli",İL,$B$10,İLÇE,$B$11)/VLOOKUP($B$11,ABONE2,6,FALSE))</f>
        <v>0.32578426520401044</v>
      </c>
      <c r="G29" s="14">
        <f>(SUMIFS(TARIMSALOG2,KAYNAK,A29,SEBEP,B29,SÜRE,"Uzun",BİLDİRİM,"Bildirimli",İL,$B$10,İLÇE,$B$11)/VLOOKUP($B$11,ABONE2,7,FALSE))</f>
        <v>0.29132832168647721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0.307984884763361</v>
      </c>
      <c r="I29" s="14">
        <f>(SUMIFS(TICARETHANEAG2,KAYNAK,A29,SEBEP,B29,SÜRE,"Uzun",BİLDİRİM,"Bildirimli",İL,$B$10,İLÇE,$B$11)/VLOOKUP($B$11,ABONE2,9,FALSE))</f>
        <v>0.15983025025720646</v>
      </c>
      <c r="J29" s="14">
        <f>(SUMIFS(TICARETHANEOG2,KAYNAK,A29,SEBEP,B29,SÜRE,"Uzun",BİLDİRİM,"Bildirimli",İL,$B$10,İLÇE,$B$11)/VLOOKUP($B$11,ABONE2,10,FALSE))</f>
        <v>1.2581503560995846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0.21220678709651061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9.7798396721638099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8.149866393469841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0.15229559667613313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0.10493365565926795</v>
      </c>
      <c r="D33" s="14">
        <f t="shared" ref="D33:O33" si="14">SUM(D28:D32)</f>
        <v>0.4548581853400383</v>
      </c>
      <c r="E33" s="14">
        <f t="shared" si="14"/>
        <v>0.10557461644631916</v>
      </c>
      <c r="F33" s="14">
        <f t="shared" si="14"/>
        <v>0.32578426520401044</v>
      </c>
      <c r="G33" s="14">
        <f t="shared" si="14"/>
        <v>0.29132832168647721</v>
      </c>
      <c r="H33" s="14">
        <f t="shared" si="14"/>
        <v>0.307984884763361</v>
      </c>
      <c r="I33" s="14">
        <f t="shared" si="14"/>
        <v>0.15983025025720646</v>
      </c>
      <c r="J33" s="14">
        <f t="shared" si="14"/>
        <v>1.2581503560995846</v>
      </c>
      <c r="K33" s="14">
        <f t="shared" si="14"/>
        <v>0.21220678709651061</v>
      </c>
      <c r="L33" s="14">
        <f t="shared" si="14"/>
        <v>0</v>
      </c>
      <c r="M33" s="14">
        <f t="shared" si="14"/>
        <v>9.7798396721638099</v>
      </c>
      <c r="N33" s="14">
        <f t="shared" si="14"/>
        <v>8.149866393469841</v>
      </c>
      <c r="O33" s="14">
        <f t="shared" si="14"/>
        <v>0.15229559667613313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8719</v>
      </c>
      <c r="D37" s="18">
        <f>VLOOKUP($B$11,ABONE2,4,FALSE)</f>
        <v>16</v>
      </c>
      <c r="E37" s="18">
        <f>VLOOKUP($B$11,ABONE2,5,FALSE)</f>
        <v>8735</v>
      </c>
      <c r="F37" s="18">
        <f>VLOOKUP($B$11,ABONE2,6,FALSE)</f>
        <v>583</v>
      </c>
      <c r="G37" s="18">
        <f>VLOOKUP($B$11,ABONE2,7,FALSE)</f>
        <v>623</v>
      </c>
      <c r="H37" s="18">
        <f>VLOOKUP($B$11,ABONE2,8,FALSE)</f>
        <v>1206</v>
      </c>
      <c r="I37" s="18">
        <f>VLOOKUP($B$11,ABONE2,9,FALSE)</f>
        <v>1977</v>
      </c>
      <c r="J37" s="18">
        <f>VLOOKUP($B$11,ABONE2,10,FALSE)</f>
        <v>99</v>
      </c>
      <c r="K37" s="18">
        <f>VLOOKUP($B$11,ABONE2,11,FALSE)</f>
        <v>2076</v>
      </c>
      <c r="L37" s="29">
        <f>VLOOKUP($B$11,ABONE2,12,FALSE)</f>
        <v>2</v>
      </c>
      <c r="M37" s="29">
        <f>VLOOKUP($B$11,ABONE2,13,FALSE)</f>
        <v>10</v>
      </c>
      <c r="N37" s="29">
        <f>VLOOKUP($B$11,ABONE2,14,FALSE)</f>
        <v>12</v>
      </c>
      <c r="O37" s="29">
        <f>VLOOKUP($B$11,ABONE2,15,FALSE)</f>
        <v>12029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1394.6393291666666</v>
      </c>
      <c r="D38" s="18">
        <f>VLOOKUP($B$11,TUKETIM,4,FALSE)</f>
        <v>14.466412500000001</v>
      </c>
      <c r="E38" s="18">
        <f>VLOOKUP($B$11,TUKETIM,5,FALSE)</f>
        <v>1409.1057416666665</v>
      </c>
      <c r="F38" s="18">
        <f>VLOOKUP($B$11,TUKETIM,6,FALSE)</f>
        <v>463.24317500000001</v>
      </c>
      <c r="G38" s="18">
        <f>VLOOKUP($B$11,TUKETIM,7,FALSE)</f>
        <v>970.49626250000006</v>
      </c>
      <c r="H38" s="18">
        <f>VLOOKUP($B$11,TUKETIM,8,FALSE)</f>
        <v>1433.7394375000001</v>
      </c>
      <c r="I38" s="18">
        <f>VLOOKUP($B$11,TUKETIM,9,FALSE)</f>
        <v>672.86697916666662</v>
      </c>
      <c r="J38" s="18">
        <f>VLOOKUP($B$11,TUKETIM,10,FALSE)</f>
        <v>470.87962083333338</v>
      </c>
      <c r="K38" s="18">
        <f>VLOOKUP($B$11,TUKETIM,11,FALSE)</f>
        <v>1143.7465999999999</v>
      </c>
      <c r="L38" s="29">
        <f>VLOOKUP($B$11,TUKETIM,12,FALSE)</f>
        <v>11.661637500000001</v>
      </c>
      <c r="M38" s="29">
        <f>VLOOKUP($B$11,TUKETIM,13,FALSE)</f>
        <v>1548.9431458333333</v>
      </c>
      <c r="N38" s="29">
        <f>VLOOKUP($B$11,TUKETIM,14,FALSE)</f>
        <v>1560.6047833333334</v>
      </c>
      <c r="O38" s="29">
        <f>VLOOKUP($B$11,TUKETIM,15,FALSE)</f>
        <v>5547.1965625000003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41714.748999999996</v>
      </c>
      <c r="D39" s="18">
        <f>VLOOKUP($B$11,ANLASMA,4,FALSE)</f>
        <v>109.92</v>
      </c>
      <c r="E39" s="18">
        <f>VLOOKUP($B$11,ANLASMA,5,FALSE)</f>
        <v>41824.668999999994</v>
      </c>
      <c r="F39" s="18">
        <f>VLOOKUP($B$11,ANLASMA,6,FALSE)</f>
        <v>3944.49</v>
      </c>
      <c r="G39" s="18">
        <f>VLOOKUP($B$11,ANLASMA,7,FALSE)</f>
        <v>11398.855</v>
      </c>
      <c r="H39" s="18">
        <f>VLOOKUP($B$11,ANLASMA,8,FALSE)</f>
        <v>15343.344999999999</v>
      </c>
      <c r="I39" s="18">
        <f>VLOOKUP($B$11,ANLASMA,9,FALSE)</f>
        <v>10361.162</v>
      </c>
      <c r="J39" s="18">
        <f>VLOOKUP($B$11,ANLASMA,10,FALSE)</f>
        <v>18535.476000000002</v>
      </c>
      <c r="K39" s="18">
        <f>VLOOKUP($B$11,ANLASMA,11,FALSE)</f>
        <v>28896.638000000003</v>
      </c>
      <c r="L39" s="29">
        <f>VLOOKUP($B$11,ANLASMA,12,FALSE)</f>
        <v>19.52</v>
      </c>
      <c r="M39" s="29">
        <f>VLOOKUP($B$11,ANLASMA,13,FALSE)</f>
        <v>7167.4</v>
      </c>
      <c r="N39" s="29">
        <f>VLOOKUP($B$11,ANLASMA,14,FALSE)</f>
        <v>7186.92</v>
      </c>
      <c r="O39" s="29">
        <f>VLOOKUP($B$11,ANLASMA,15,FALSE)</f>
        <v>93251.572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0.32317458262813642</v>
      </c>
      <c r="D17" s="14">
        <f t="shared" si="1"/>
        <v>1.6662870520771602</v>
      </c>
      <c r="E17" s="14">
        <f t="shared" si="2"/>
        <v>0.32521454688914647</v>
      </c>
      <c r="F17" s="14">
        <f t="shared" si="3"/>
        <v>4.9841694090714146</v>
      </c>
      <c r="G17" s="14">
        <f t="shared" si="4"/>
        <v>12.053649493183118</v>
      </c>
      <c r="H17" s="14">
        <f t="shared" si="5"/>
        <v>7.039250828871328</v>
      </c>
      <c r="I17" s="14">
        <f t="shared" si="6"/>
        <v>0.54759286374037952</v>
      </c>
      <c r="J17" s="14">
        <f t="shared" si="7"/>
        <v>5.7036089140376456</v>
      </c>
      <c r="K17" s="14">
        <f t="shared" si="8"/>
        <v>0.74287264084388016</v>
      </c>
      <c r="L17" s="14">
        <f t="shared" si="9"/>
        <v>41.078496601890912</v>
      </c>
      <c r="M17" s="14">
        <f t="shared" si="10"/>
        <v>249.56011112268069</v>
      </c>
      <c r="N17" s="14">
        <f t="shared" si="11"/>
        <v>187.01562676644377</v>
      </c>
      <c r="O17" s="19">
        <f t="shared" si="12"/>
        <v>1.7420322362679828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1.8367255927142504E-2</v>
      </c>
      <c r="D21" s="14">
        <f t="shared" si="1"/>
        <v>0</v>
      </c>
      <c r="E21" s="14">
        <f t="shared" si="2"/>
        <v>1.8339359122878922E-2</v>
      </c>
      <c r="F21" s="14">
        <f t="shared" si="3"/>
        <v>0.1925867319237427</v>
      </c>
      <c r="G21" s="14">
        <f t="shared" si="4"/>
        <v>0</v>
      </c>
      <c r="H21" s="14">
        <f t="shared" si="5"/>
        <v>0.13660221682963145</v>
      </c>
      <c r="I21" s="14">
        <f t="shared" si="6"/>
        <v>2.3630806183070896E-2</v>
      </c>
      <c r="J21" s="14">
        <f t="shared" si="7"/>
        <v>0</v>
      </c>
      <c r="K21" s="14">
        <f t="shared" si="8"/>
        <v>2.2735809247609443E-2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3.9485546492848723E-2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0.34154183855527892</v>
      </c>
      <c r="D25" s="14">
        <f t="shared" ref="D25:O25" si="13">SUM(D15:D24)</f>
        <v>1.6662870520771602</v>
      </c>
      <c r="E25" s="14">
        <f t="shared" si="13"/>
        <v>0.3435539060120254</v>
      </c>
      <c r="F25" s="14">
        <f t="shared" si="13"/>
        <v>5.176756140995157</v>
      </c>
      <c r="G25" s="14">
        <f t="shared" si="13"/>
        <v>12.053649493183118</v>
      </c>
      <c r="H25" s="14">
        <f t="shared" si="13"/>
        <v>7.1758530457009595</v>
      </c>
      <c r="I25" s="14">
        <f t="shared" si="13"/>
        <v>0.57122366992345042</v>
      </c>
      <c r="J25" s="14">
        <f t="shared" si="13"/>
        <v>5.7036089140376456</v>
      </c>
      <c r="K25" s="14">
        <f t="shared" si="13"/>
        <v>0.76560845009148959</v>
      </c>
      <c r="L25" s="14">
        <f t="shared" si="13"/>
        <v>41.078496601890912</v>
      </c>
      <c r="M25" s="14">
        <f t="shared" si="13"/>
        <v>249.56011112268069</v>
      </c>
      <c r="N25" s="14">
        <f t="shared" si="13"/>
        <v>187.01562676644377</v>
      </c>
      <c r="O25" s="14">
        <f t="shared" si="13"/>
        <v>1.7815177827608315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0.12323687610168821</v>
      </c>
      <c r="D29" s="14">
        <f>(SUMIFS(MESKENOG2,KAYNAK,A29,SEBEP,B29,SÜRE,"Uzun",BİLDİRİM,"Bildirimli",İL,$B$10,İLÇE,$B$11)/VLOOKUP($B$11,ABONE2,4,FALSE))</f>
        <v>0.1221360865172338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0.12323520418555144</v>
      </c>
      <c r="F29" s="14">
        <f>(SUMIFS(TARIMSALAG2,KAYNAK,A29,SEBEP,B29,SÜRE,"Uzun",BİLDİRİM,"Bildirimli",İL,$B$10,İLÇE,$B$11)/VLOOKUP($B$11,ABONE2,6,FALSE))</f>
        <v>0.73615545418708417</v>
      </c>
      <c r="G29" s="14">
        <f>(SUMIFS(TARIMSALOG2,KAYNAK,A29,SEBEP,B29,SÜRE,"Uzun",BİLDİRİM,"Bildirimli",İL,$B$10,İLÇE,$B$11)/VLOOKUP($B$11,ABONE2,7,FALSE))</f>
        <v>0.65701339129359448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0.71314904055525574</v>
      </c>
      <c r="I29" s="14">
        <f>(SUMIFS(TICARETHANEAG2,KAYNAK,A29,SEBEP,B29,SÜRE,"Uzun",BİLDİRİM,"Bildirimli",İL,$B$10,İLÇE,$B$11)/VLOOKUP($B$11,ABONE2,9,FALSE))</f>
        <v>0.32373214519201493</v>
      </c>
      <c r="J29" s="14">
        <f>(SUMIFS(TICARETHANEOG2,KAYNAK,A29,SEBEP,B29,SÜRE,"Uzun",BİLDİRİM,"Bildirimli",İL,$B$10,İLÇE,$B$11)/VLOOKUP($B$11,ABONE2,10,FALSE))</f>
        <v>1.547618173191468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0.37008580049804185</v>
      </c>
      <c r="L29" s="14">
        <f>(SUMIFS(SANAYIAG2,KAYNAK,A29,SEBEP,B29,SÜRE,"Uzun",BİLDİRİM,"Bildirimli",İL,$B$10,İLÇE,$B$11)/VLOOKUP($B$11,ABONE2,12,FALSE))</f>
        <v>133.86995704022294</v>
      </c>
      <c r="M29" s="14">
        <f>(SUMIFS(SANAYIOG2,KAYNAK,A29,SEBEP,B29,SÜRE,"Uzun",BİLDİRİM,"Bildirimli",İL,$B$10,İLÇE,$B$11)/VLOOKUP($B$11,ABONE2,13,FALSE))</f>
        <v>784.16184537217907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589.07427887259223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0.85765954961852353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3.9241617629835614E-2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3.9182016144978633E-2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0.10009463637994183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9.6303636101654475E-2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4.1767002974268684E-2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0.16247849373152382</v>
      </c>
      <c r="D33" s="14">
        <f t="shared" ref="D33:O33" si="14">SUM(D28:D32)</f>
        <v>0.1221360865172338</v>
      </c>
      <c r="E33" s="14">
        <f t="shared" si="14"/>
        <v>0.16241722033053008</v>
      </c>
      <c r="F33" s="14">
        <f t="shared" si="14"/>
        <v>0.73615545418708417</v>
      </c>
      <c r="G33" s="14">
        <f t="shared" si="14"/>
        <v>0.65701339129359448</v>
      </c>
      <c r="H33" s="14">
        <f t="shared" si="14"/>
        <v>0.71314904055525574</v>
      </c>
      <c r="I33" s="14">
        <f t="shared" si="14"/>
        <v>0.42382678157195675</v>
      </c>
      <c r="J33" s="14">
        <f t="shared" si="14"/>
        <v>1.547618173191468</v>
      </c>
      <c r="K33" s="14">
        <f t="shared" si="14"/>
        <v>0.46638943659969634</v>
      </c>
      <c r="L33" s="14">
        <f t="shared" si="14"/>
        <v>133.86995704022294</v>
      </c>
      <c r="M33" s="14">
        <f t="shared" si="14"/>
        <v>784.16184537217907</v>
      </c>
      <c r="N33" s="14">
        <f t="shared" si="14"/>
        <v>589.07427887259223</v>
      </c>
      <c r="O33" s="14">
        <f t="shared" si="14"/>
        <v>0.89942655259279225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6574</v>
      </c>
      <c r="D37" s="18">
        <f>VLOOKUP($B$11,ABONE2,4,FALSE)</f>
        <v>10</v>
      </c>
      <c r="E37" s="18">
        <f>VLOOKUP($B$11,ABONE2,5,FALSE)</f>
        <v>6584</v>
      </c>
      <c r="F37" s="18">
        <f>VLOOKUP($B$11,ABONE2,6,FALSE)</f>
        <v>1220</v>
      </c>
      <c r="G37" s="18">
        <f>VLOOKUP($B$11,ABONE2,7,FALSE)</f>
        <v>500</v>
      </c>
      <c r="H37" s="18">
        <f>VLOOKUP($B$11,ABONE2,8,FALSE)</f>
        <v>1720</v>
      </c>
      <c r="I37" s="18">
        <f>VLOOKUP($B$11,ABONE2,9,FALSE)</f>
        <v>1575</v>
      </c>
      <c r="J37" s="18">
        <f>VLOOKUP($B$11,ABONE2,10,FALSE)</f>
        <v>62</v>
      </c>
      <c r="K37" s="18">
        <f>VLOOKUP($B$11,ABONE2,11,FALSE)</f>
        <v>1637</v>
      </c>
      <c r="L37" s="29">
        <f>VLOOKUP($B$11,ABONE2,12,FALSE)</f>
        <v>3</v>
      </c>
      <c r="M37" s="29">
        <f>VLOOKUP($B$11,ABONE2,13,FALSE)</f>
        <v>7</v>
      </c>
      <c r="N37" s="29">
        <f>VLOOKUP($B$11,ABONE2,14,FALSE)</f>
        <v>10</v>
      </c>
      <c r="O37" s="29">
        <f>VLOOKUP($B$11,ABONE2,15,FALSE)</f>
        <v>9951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982.69561250000004</v>
      </c>
      <c r="D38" s="18">
        <f>VLOOKUP($B$11,TUKETIM,4,FALSE)</f>
        <v>13.260283333333334</v>
      </c>
      <c r="E38" s="18">
        <f>VLOOKUP($B$11,TUKETIM,5,FALSE)</f>
        <v>995.95589583333333</v>
      </c>
      <c r="F38" s="18">
        <f>VLOOKUP($B$11,TUKETIM,6,FALSE)</f>
        <v>1077.7871166666666</v>
      </c>
      <c r="G38" s="18">
        <f>VLOOKUP($B$11,TUKETIM,7,FALSE)</f>
        <v>1046.2750958333334</v>
      </c>
      <c r="H38" s="18">
        <f>VLOOKUP($B$11,TUKETIM,8,FALSE)</f>
        <v>2124.0622125</v>
      </c>
      <c r="I38" s="18">
        <f>VLOOKUP($B$11,TUKETIM,9,FALSE)</f>
        <v>562.42265833333329</v>
      </c>
      <c r="J38" s="18">
        <f>VLOOKUP($B$11,TUKETIM,10,FALSE)</f>
        <v>354.35894166666668</v>
      </c>
      <c r="K38" s="18">
        <f>VLOOKUP($B$11,TUKETIM,11,FALSE)</f>
        <v>916.78160000000003</v>
      </c>
      <c r="L38" s="29">
        <f>VLOOKUP($B$11,TUKETIM,12,FALSE)</f>
        <v>31.915141666666667</v>
      </c>
      <c r="M38" s="29">
        <f>VLOOKUP($B$11,TUKETIM,13,FALSE)</f>
        <v>412.63886666666667</v>
      </c>
      <c r="N38" s="29">
        <f>VLOOKUP($B$11,TUKETIM,14,FALSE)</f>
        <v>444.55400833333334</v>
      </c>
      <c r="O38" s="29">
        <f>VLOOKUP($B$11,TUKETIM,15,FALSE)</f>
        <v>4481.3537166666665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28253.772400000002</v>
      </c>
      <c r="D39" s="18">
        <f>VLOOKUP($B$11,ANLASMA,4,FALSE)</f>
        <v>42.5</v>
      </c>
      <c r="E39" s="18">
        <f>VLOOKUP($B$11,ANLASMA,5,FALSE)</f>
        <v>28296.272400000002</v>
      </c>
      <c r="F39" s="18">
        <f>VLOOKUP($B$11,ANLASMA,6,FALSE)</f>
        <v>8491.1299999999992</v>
      </c>
      <c r="G39" s="18">
        <f>VLOOKUP($B$11,ANLASMA,7,FALSE)</f>
        <v>8103.7740000000003</v>
      </c>
      <c r="H39" s="18">
        <f>VLOOKUP($B$11,ANLASMA,8,FALSE)</f>
        <v>16594.903999999999</v>
      </c>
      <c r="I39" s="18">
        <f>VLOOKUP($B$11,ANLASMA,9,FALSE)</f>
        <v>7821.7464</v>
      </c>
      <c r="J39" s="18">
        <f>VLOOKUP($B$11,ANLASMA,10,FALSE)</f>
        <v>21442.83</v>
      </c>
      <c r="K39" s="18">
        <f>VLOOKUP($B$11,ANLASMA,11,FALSE)</f>
        <v>29264.576400000002</v>
      </c>
      <c r="L39" s="29">
        <f>VLOOKUP($B$11,ANLASMA,12,FALSE)</f>
        <v>167</v>
      </c>
      <c r="M39" s="29">
        <f>VLOOKUP($B$11,ANLASMA,13,FALSE)</f>
        <v>4126</v>
      </c>
      <c r="N39" s="29">
        <f>VLOOKUP($B$11,ANLASMA,14,FALSE)</f>
        <v>4293</v>
      </c>
      <c r="O39" s="29">
        <f>VLOOKUP($B$11,ANLASMA,15,FALSE)</f>
        <v>78448.752800000002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0.45544409497601052</v>
      </c>
      <c r="D17" s="14">
        <f t="shared" si="1"/>
        <v>0.78099821982621942</v>
      </c>
      <c r="E17" s="14">
        <f t="shared" si="2"/>
        <v>0.45552937438003155</v>
      </c>
      <c r="F17" s="14">
        <f t="shared" si="3"/>
        <v>3.6451855724073492</v>
      </c>
      <c r="G17" s="14">
        <f t="shared" si="4"/>
        <v>53.440035650255332</v>
      </c>
      <c r="H17" s="14">
        <f t="shared" si="5"/>
        <v>8.9005787204651838</v>
      </c>
      <c r="I17" s="14">
        <f t="shared" si="6"/>
        <v>1.8191383182201835</v>
      </c>
      <c r="J17" s="14">
        <f t="shared" si="7"/>
        <v>18.676851327916815</v>
      </c>
      <c r="K17" s="14">
        <f t="shared" si="8"/>
        <v>2.6874376064080749</v>
      </c>
      <c r="L17" s="14">
        <f t="shared" si="9"/>
        <v>483.42802866249099</v>
      </c>
      <c r="M17" s="14">
        <f t="shared" si="10"/>
        <v>248.05086634768566</v>
      </c>
      <c r="N17" s="14">
        <f t="shared" si="11"/>
        <v>382.5521019561458</v>
      </c>
      <c r="O17" s="19">
        <f t="shared" si="12"/>
        <v>2.4733080050575866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4.6971995436481759E-3</v>
      </c>
      <c r="D21" s="14">
        <f t="shared" si="1"/>
        <v>0</v>
      </c>
      <c r="E21" s="14">
        <f t="shared" si="2"/>
        <v>4.6959691049988901E-3</v>
      </c>
      <c r="F21" s="14">
        <f t="shared" si="3"/>
        <v>8.1764865931612016E-2</v>
      </c>
      <c r="G21" s="14">
        <f t="shared" si="4"/>
        <v>0</v>
      </c>
      <c r="H21" s="14">
        <f t="shared" si="5"/>
        <v>7.313532863012262E-2</v>
      </c>
      <c r="I21" s="14">
        <f t="shared" si="6"/>
        <v>6.4030355062007147E-3</v>
      </c>
      <c r="J21" s="14">
        <f t="shared" si="7"/>
        <v>0</v>
      </c>
      <c r="K21" s="14">
        <f t="shared" si="8"/>
        <v>6.0732309135446477E-3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1.4538948213655808E-2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0.46014129451965868</v>
      </c>
      <c r="D25" s="14">
        <f t="shared" ref="D25:O25" si="13">SUM(D15:D24)</f>
        <v>0.78099821982621942</v>
      </c>
      <c r="E25" s="14">
        <f t="shared" si="13"/>
        <v>0.46022534348503041</v>
      </c>
      <c r="F25" s="14">
        <f t="shared" si="13"/>
        <v>3.7269504383389611</v>
      </c>
      <c r="G25" s="14">
        <f t="shared" si="13"/>
        <v>53.440035650255332</v>
      </c>
      <c r="H25" s="14">
        <f t="shared" si="13"/>
        <v>8.9737140490953067</v>
      </c>
      <c r="I25" s="14">
        <f t="shared" si="13"/>
        <v>1.8255413537263843</v>
      </c>
      <c r="J25" s="14">
        <f t="shared" si="13"/>
        <v>18.676851327916815</v>
      </c>
      <c r="K25" s="14">
        <f t="shared" si="13"/>
        <v>2.6935108373216194</v>
      </c>
      <c r="L25" s="14">
        <f t="shared" si="13"/>
        <v>483.42802866249099</v>
      </c>
      <c r="M25" s="14">
        <f t="shared" si="13"/>
        <v>248.05086634768566</v>
      </c>
      <c r="N25" s="14">
        <f t="shared" si="13"/>
        <v>382.5521019561458</v>
      </c>
      <c r="O25" s="14">
        <f t="shared" si="13"/>
        <v>2.4878469532712426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0.34144059175789343</v>
      </c>
      <c r="D29" s="14">
        <f>(SUMIFS(MESKENOG2,KAYNAK,A29,SEBEP,B29,SÜRE,"Uzun",BİLDİRİM,"Bildirimli",İL,$B$10,İLÇE,$B$11)/VLOOKUP($B$11,ABONE2,4,FALSE))</f>
        <v>0.36570844209111836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0.34144694875863557</v>
      </c>
      <c r="F29" s="14">
        <f>(SUMIFS(TARIMSALAG2,KAYNAK,A29,SEBEP,B29,SÜRE,"Uzun",BİLDİRİM,"Bildirimli",İL,$B$10,İLÇE,$B$11)/VLOOKUP($B$11,ABONE2,6,FALSE))</f>
        <v>2.2535119696539851</v>
      </c>
      <c r="G29" s="14">
        <f>(SUMIFS(TARIMSALOG2,KAYNAK,A29,SEBEP,B29,SÜRE,"Uzun",BİLDİRİM,"Bildirimli",İL,$B$10,İLÇE,$B$11)/VLOOKUP($B$11,ABONE2,7,FALSE))</f>
        <v>23.089796648741153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4.4525921468663512</v>
      </c>
      <c r="I29" s="14">
        <f>(SUMIFS(TICARETHANEAG2,KAYNAK,A29,SEBEP,B29,SÜRE,"Uzun",BİLDİRİM,"Bildirimli",İL,$B$10,İLÇE,$B$11)/VLOOKUP($B$11,ABONE2,9,FALSE))</f>
        <v>2.5164740046708385</v>
      </c>
      <c r="J29" s="14">
        <f>(SUMIFS(TICARETHANEOG2,KAYNAK,A29,SEBEP,B29,SÜRE,"Uzun",BİLDİRİM,"Bildirimli",İL,$B$10,İLÇE,$B$11)/VLOOKUP($B$11,ABONE2,10,FALSE))</f>
        <v>4.764496349806044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2.6322641003373501</v>
      </c>
      <c r="L29" s="14">
        <f>(SUMIFS(SANAYIAG2,KAYNAK,A29,SEBEP,B29,SÜRE,"Uzun",BİLDİRİM,"Bildirimli",İL,$B$10,İLÇE,$B$11)/VLOOKUP($B$11,ABONE2,12,FALSE))</f>
        <v>192.15766378234767</v>
      </c>
      <c r="M29" s="14">
        <f>(SUMIFS(SANAYIOG2,KAYNAK,A29,SEBEP,B29,SÜRE,"Uzun",BİLDİRİM,"Bildirimli",İL,$B$10,İLÇE,$B$11)/VLOOKUP($B$11,ABONE2,13,FALSE))</f>
        <v>2.8642961136249876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111.03193478146652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1.4039312710885157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0.34144059175789343</v>
      </c>
      <c r="D33" s="14">
        <f t="shared" ref="D33:O33" si="14">SUM(D28:D32)</f>
        <v>0.36570844209111836</v>
      </c>
      <c r="E33" s="14">
        <f t="shared" si="14"/>
        <v>0.34144694875863557</v>
      </c>
      <c r="F33" s="14">
        <f t="shared" si="14"/>
        <v>2.2535119696539851</v>
      </c>
      <c r="G33" s="14">
        <f t="shared" si="14"/>
        <v>23.089796648741153</v>
      </c>
      <c r="H33" s="14">
        <f t="shared" si="14"/>
        <v>4.4525921468663512</v>
      </c>
      <c r="I33" s="14">
        <f t="shared" si="14"/>
        <v>2.5164740046708385</v>
      </c>
      <c r="J33" s="14">
        <f t="shared" si="14"/>
        <v>4.764496349806044</v>
      </c>
      <c r="K33" s="14">
        <f t="shared" si="14"/>
        <v>2.6322641003373501</v>
      </c>
      <c r="L33" s="14">
        <f t="shared" si="14"/>
        <v>192.15766378234767</v>
      </c>
      <c r="M33" s="14">
        <f t="shared" si="14"/>
        <v>2.8642961136249876</v>
      </c>
      <c r="N33" s="14">
        <f t="shared" si="14"/>
        <v>111.03193478146652</v>
      </c>
      <c r="O33" s="14">
        <f t="shared" si="14"/>
        <v>1.4039312710885157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7633</v>
      </c>
      <c r="D37" s="18">
        <f>VLOOKUP($B$11,ABONE2,4,FALSE)</f>
        <v>2</v>
      </c>
      <c r="E37" s="18">
        <f>VLOOKUP($B$11,ABONE2,5,FALSE)</f>
        <v>7635</v>
      </c>
      <c r="F37" s="18">
        <f>VLOOKUP($B$11,ABONE2,6,FALSE)</f>
        <v>1356</v>
      </c>
      <c r="G37" s="18">
        <f>VLOOKUP($B$11,ABONE2,7,FALSE)</f>
        <v>160</v>
      </c>
      <c r="H37" s="18">
        <f>VLOOKUP($B$11,ABONE2,8,FALSE)</f>
        <v>1516</v>
      </c>
      <c r="I37" s="18">
        <f>VLOOKUP($B$11,ABONE2,9,FALSE)</f>
        <v>1510</v>
      </c>
      <c r="J37" s="18">
        <f>VLOOKUP($B$11,ABONE2,10,FALSE)</f>
        <v>82</v>
      </c>
      <c r="K37" s="18">
        <f>VLOOKUP($B$11,ABONE2,11,FALSE)</f>
        <v>1592</v>
      </c>
      <c r="L37" s="29">
        <f>VLOOKUP($B$11,ABONE2,12,FALSE)</f>
        <v>8</v>
      </c>
      <c r="M37" s="29">
        <f>VLOOKUP($B$11,ABONE2,13,FALSE)</f>
        <v>6</v>
      </c>
      <c r="N37" s="29">
        <f>VLOOKUP($B$11,ABONE2,14,FALSE)</f>
        <v>14</v>
      </c>
      <c r="O37" s="29">
        <f>VLOOKUP($B$11,ABONE2,15,FALSE)</f>
        <v>10757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861.606675</v>
      </c>
      <c r="D38" s="18">
        <f>VLOOKUP($B$11,TUKETIM,4,FALSE)</f>
        <v>0.59876249999999998</v>
      </c>
      <c r="E38" s="18">
        <f>VLOOKUP($B$11,TUKETIM,5,FALSE)</f>
        <v>862.20543750000002</v>
      </c>
      <c r="F38" s="18">
        <f>VLOOKUP($B$11,TUKETIM,6,FALSE)</f>
        <v>511.51788333333332</v>
      </c>
      <c r="G38" s="18">
        <f>VLOOKUP($B$11,TUKETIM,7,FALSE)</f>
        <v>797.34433333333322</v>
      </c>
      <c r="H38" s="18">
        <f>VLOOKUP($B$11,TUKETIM,8,FALSE)</f>
        <v>1308.8622166666664</v>
      </c>
      <c r="I38" s="18">
        <f>VLOOKUP($B$11,TUKETIM,9,FALSE)</f>
        <v>730.65852083333334</v>
      </c>
      <c r="J38" s="18">
        <f>VLOOKUP($B$11,TUKETIM,10,FALSE)</f>
        <v>278.13792083333334</v>
      </c>
      <c r="K38" s="18">
        <f>VLOOKUP($B$11,TUKETIM,11,FALSE)</f>
        <v>1008.7964416666666</v>
      </c>
      <c r="L38" s="29">
        <f>VLOOKUP($B$11,TUKETIM,12,FALSE)</f>
        <v>21.726487499999998</v>
      </c>
      <c r="M38" s="29">
        <f>VLOOKUP($B$11,TUKETIM,13,FALSE)</f>
        <v>28.478345833333332</v>
      </c>
      <c r="N38" s="29">
        <f>VLOOKUP($B$11,TUKETIM,14,FALSE)</f>
        <v>50.204833333333326</v>
      </c>
      <c r="O38" s="29">
        <f>VLOOKUP($B$11,TUKETIM,15,FALSE)</f>
        <v>3230.0689291666658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30293.952399999998</v>
      </c>
      <c r="D39" s="18">
        <f>VLOOKUP($B$11,ANLASMA,4,FALSE)</f>
        <v>9</v>
      </c>
      <c r="E39" s="18">
        <f>VLOOKUP($B$11,ANLASMA,5,FALSE)</f>
        <v>30302.952399999998</v>
      </c>
      <c r="F39" s="18">
        <f>VLOOKUP($B$11,ANLASMA,6,FALSE)</f>
        <v>5711.5709999999999</v>
      </c>
      <c r="G39" s="18">
        <f>VLOOKUP($B$11,ANLASMA,7,FALSE)</f>
        <v>9804.4</v>
      </c>
      <c r="H39" s="18">
        <f>VLOOKUP($B$11,ANLASMA,8,FALSE)</f>
        <v>15515.971</v>
      </c>
      <c r="I39" s="18">
        <f>VLOOKUP($B$11,ANLASMA,9,FALSE)</f>
        <v>8211.3420000000006</v>
      </c>
      <c r="J39" s="18">
        <f>VLOOKUP($B$11,ANLASMA,10,FALSE)</f>
        <v>8303.1</v>
      </c>
      <c r="K39" s="18">
        <f>VLOOKUP($B$11,ANLASMA,11,FALSE)</f>
        <v>16514.442000000003</v>
      </c>
      <c r="L39" s="29">
        <f>VLOOKUP($B$11,ANLASMA,12,FALSE)</f>
        <v>61.129999999999995</v>
      </c>
      <c r="M39" s="29">
        <f>VLOOKUP($B$11,ANLASMA,13,FALSE)</f>
        <v>405</v>
      </c>
      <c r="N39" s="29">
        <f>VLOOKUP($B$11,ANLASMA,14,FALSE)</f>
        <v>466.13</v>
      </c>
      <c r="O39" s="29">
        <f>VLOOKUP($B$11,ANLASMA,15,FALSE)</f>
        <v>62799.4954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3.3368727856030095E-2</v>
      </c>
      <c r="D17" s="14">
        <f t="shared" si="1"/>
        <v>0.18799164006029337</v>
      </c>
      <c r="E17" s="14">
        <f t="shared" si="2"/>
        <v>3.339165848240401E-2</v>
      </c>
      <c r="F17" s="14">
        <f t="shared" si="3"/>
        <v>3.6005718850893105E-2</v>
      </c>
      <c r="G17" s="14">
        <f t="shared" si="4"/>
        <v>0</v>
      </c>
      <c r="H17" s="14">
        <f t="shared" si="5"/>
        <v>2.7004289138169831E-2</v>
      </c>
      <c r="I17" s="14">
        <f t="shared" si="6"/>
        <v>0.17370090494964596</v>
      </c>
      <c r="J17" s="14">
        <f t="shared" si="7"/>
        <v>10.829826613943522</v>
      </c>
      <c r="K17" s="14">
        <f t="shared" si="8"/>
        <v>0.25809254643299862</v>
      </c>
      <c r="L17" s="14">
        <f t="shared" si="9"/>
        <v>11.262268544601902</v>
      </c>
      <c r="M17" s="14">
        <f t="shared" si="10"/>
        <v>7.6093834366016475</v>
      </c>
      <c r="N17" s="14">
        <f t="shared" si="11"/>
        <v>10.23404903272035</v>
      </c>
      <c r="O17" s="19">
        <f t="shared" si="12"/>
        <v>0.11109831873917955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1.4944308554347873E-2</v>
      </c>
      <c r="D18" s="14">
        <f t="shared" si="1"/>
        <v>0</v>
      </c>
      <c r="E18" s="14">
        <f t="shared" si="2"/>
        <v>1.4942092308702314E-2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9.1085904658141353E-3</v>
      </c>
      <c r="J18" s="14">
        <f t="shared" si="7"/>
        <v>8.7179889178779252E-2</v>
      </c>
      <c r="K18" s="14">
        <f t="shared" si="8"/>
        <v>9.7268794416624088E-3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1.3368433873933182E-2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1.6906969535048152E-2</v>
      </c>
      <c r="D21" s="14">
        <f t="shared" si="1"/>
        <v>0</v>
      </c>
      <c r="E21" s="14">
        <f t="shared" si="2"/>
        <v>1.6904462226163611E-2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6.6954282238948309E-2</v>
      </c>
      <c r="J21" s="14">
        <f t="shared" si="7"/>
        <v>0</v>
      </c>
      <c r="K21" s="14">
        <f t="shared" si="8"/>
        <v>6.642403494863007E-2</v>
      </c>
      <c r="L21" s="14">
        <f t="shared" si="9"/>
        <v>0.89107597947938455</v>
      </c>
      <c r="M21" s="14">
        <f t="shared" si="10"/>
        <v>0</v>
      </c>
      <c r="N21" s="14">
        <f t="shared" si="11"/>
        <v>0.64025459266296514</v>
      </c>
      <c r="O21" s="19">
        <f t="shared" si="12"/>
        <v>3.2341798960264324E-2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2.7338076863990275E-3</v>
      </c>
      <c r="D22" s="14">
        <f t="shared" si="1"/>
        <v>0</v>
      </c>
      <c r="E22" s="14">
        <f t="shared" si="2"/>
        <v>2.7334022618617365E-3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1.1252806368298221E-2</v>
      </c>
      <c r="J22" s="14">
        <f t="shared" si="7"/>
        <v>0</v>
      </c>
      <c r="K22" s="14">
        <f t="shared" si="8"/>
        <v>1.1163689288916029E-2</v>
      </c>
      <c r="L22" s="14">
        <f t="shared" si="9"/>
        <v>1.8052160393395977</v>
      </c>
      <c r="M22" s="14">
        <f t="shared" si="10"/>
        <v>0</v>
      </c>
      <c r="N22" s="14">
        <f t="shared" si="11"/>
        <v>1.2970811541921554</v>
      </c>
      <c r="O22" s="19">
        <f t="shared" si="12"/>
        <v>6.5954252666503019E-3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6.795381363182515E-2</v>
      </c>
      <c r="D25" s="14">
        <f t="shared" ref="D25:O25" si="13">SUM(D15:D24)</f>
        <v>0.18799164006029337</v>
      </c>
      <c r="E25" s="14">
        <f t="shared" si="13"/>
        <v>6.7971615279131675E-2</v>
      </c>
      <c r="F25" s="14">
        <f t="shared" si="13"/>
        <v>3.6005718850893105E-2</v>
      </c>
      <c r="G25" s="14">
        <f t="shared" si="13"/>
        <v>0</v>
      </c>
      <c r="H25" s="14">
        <f t="shared" si="13"/>
        <v>2.7004289138169831E-2</v>
      </c>
      <c r="I25" s="14">
        <f t="shared" si="13"/>
        <v>0.26101658402270661</v>
      </c>
      <c r="J25" s="14">
        <f t="shared" si="13"/>
        <v>10.917006503122302</v>
      </c>
      <c r="K25" s="14">
        <f t="shared" si="13"/>
        <v>0.34540715011220713</v>
      </c>
      <c r="L25" s="14">
        <f t="shared" si="13"/>
        <v>13.958560563420885</v>
      </c>
      <c r="M25" s="14">
        <f t="shared" si="13"/>
        <v>7.6093834366016475</v>
      </c>
      <c r="N25" s="14">
        <f t="shared" si="13"/>
        <v>12.171384779575469</v>
      </c>
      <c r="O25" s="14">
        <f t="shared" si="13"/>
        <v>0.16340397684002736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0.26268411974747796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0.2626451636101344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0.61962234011185935</v>
      </c>
      <c r="J29" s="14">
        <f>(SUMIFS(TICARETHANEOG2,KAYNAK,A29,SEBEP,B29,SÜRE,"Uzun",BİLDİRİM,"Bildirimli",İL,$B$10,İLÇE,$B$11)/VLOOKUP($B$11,ABONE2,10,FALSE))</f>
        <v>7.96654571837625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0.67780661277118504</v>
      </c>
      <c r="L29" s="14">
        <f>(SUMIFS(SANAYIAG2,KAYNAK,A29,SEBEP,B29,SÜRE,"Uzun",BİLDİRİM,"Bildirimli",İL,$B$10,İLÇE,$B$11)/VLOOKUP($B$11,ABONE2,12,FALSE))</f>
        <v>7.5968456853812949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5.4584743072739679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0.39203338810322819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2.228793440937217E-2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2.2284629101709145E-2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9.3582031113535483E-2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9.2840904231712762E-2</v>
      </c>
      <c r="L31" s="14">
        <f>(SUMIFS(SANAYIAG2,KAYNAK,A31,SEBEP,B31,SÜRE,"Uzun",BİLDİRİM,"Bildirimli",İL,$B$10,İLÇE,$B$11)/VLOOKUP($B$11,ABONE2,12,FALSE))</f>
        <v>0.38896478323297656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0.27947839980443501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4.3624806652036587E-2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0.28497205415685012</v>
      </c>
      <c r="D33" s="14">
        <f t="shared" ref="D33:O33" si="14">SUM(D28:D32)</f>
        <v>0</v>
      </c>
      <c r="E33" s="14">
        <f t="shared" si="14"/>
        <v>0.28492979271184354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0.71320437122539482</v>
      </c>
      <c r="J33" s="14">
        <f t="shared" si="14"/>
        <v>7.96654571837625</v>
      </c>
      <c r="K33" s="14">
        <f t="shared" si="14"/>
        <v>0.7706475170028978</v>
      </c>
      <c r="L33" s="14">
        <f t="shared" si="14"/>
        <v>7.9858104686142717</v>
      </c>
      <c r="M33" s="14">
        <f t="shared" si="14"/>
        <v>0</v>
      </c>
      <c r="N33" s="14">
        <f t="shared" si="14"/>
        <v>5.7379527070784029</v>
      </c>
      <c r="O33" s="14">
        <f t="shared" si="14"/>
        <v>0.43565819475526479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182036</v>
      </c>
      <c r="D37" s="18">
        <f>VLOOKUP($B$11,ABONE2,4,FALSE)</f>
        <v>27</v>
      </c>
      <c r="E37" s="18">
        <f>VLOOKUP($B$11,ABONE2,5,FALSE)</f>
        <v>182063</v>
      </c>
      <c r="F37" s="18">
        <f>VLOOKUP($B$11,ABONE2,6,FALSE)</f>
        <v>6</v>
      </c>
      <c r="G37" s="18">
        <f>VLOOKUP($B$11,ABONE2,7,FALSE)</f>
        <v>2</v>
      </c>
      <c r="H37" s="18">
        <f>VLOOKUP($B$11,ABONE2,8,FALSE)</f>
        <v>8</v>
      </c>
      <c r="I37" s="18">
        <f>VLOOKUP($B$11,ABONE2,9,FALSE)</f>
        <v>77041</v>
      </c>
      <c r="J37" s="18">
        <f>VLOOKUP($B$11,ABONE2,10,FALSE)</f>
        <v>615</v>
      </c>
      <c r="K37" s="18">
        <f>VLOOKUP($B$11,ABONE2,11,FALSE)</f>
        <v>77656</v>
      </c>
      <c r="L37" s="29">
        <f>VLOOKUP($B$11,ABONE2,12,FALSE)</f>
        <v>194</v>
      </c>
      <c r="M37" s="29">
        <f>VLOOKUP($B$11,ABONE2,13,FALSE)</f>
        <v>76</v>
      </c>
      <c r="N37" s="29">
        <f>VLOOKUP($B$11,ABONE2,14,FALSE)</f>
        <v>270</v>
      </c>
      <c r="O37" s="29">
        <f>VLOOKUP($B$11,ABONE2,15,FALSE)</f>
        <v>259997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45539.11114999999</v>
      </c>
      <c r="D38" s="18">
        <f>VLOOKUP($B$11,TUKETIM,4,FALSE)</f>
        <v>113.77550416666666</v>
      </c>
      <c r="E38" s="18">
        <f>VLOOKUP($B$11,TUKETIM,5,FALSE)</f>
        <v>45652.886654166658</v>
      </c>
      <c r="F38" s="18">
        <f>VLOOKUP($B$11,TUKETIM,6,FALSE)</f>
        <v>0.35621249999999999</v>
      </c>
      <c r="G38" s="18">
        <f>VLOOKUP($B$11,TUKETIM,7,FALSE)</f>
        <v>0</v>
      </c>
      <c r="H38" s="18">
        <f>VLOOKUP($B$11,TUKETIM,8,FALSE)</f>
        <v>0.35621249999999999</v>
      </c>
      <c r="I38" s="18">
        <f>VLOOKUP($B$11,TUKETIM,9,FALSE)</f>
        <v>38807.842275000003</v>
      </c>
      <c r="J38" s="18">
        <f>VLOOKUP($B$11,TUKETIM,10,FALSE)</f>
        <v>26417.783583333334</v>
      </c>
      <c r="K38" s="18">
        <f>VLOOKUP($B$11,TUKETIM,11,FALSE)</f>
        <v>65225.62585833334</v>
      </c>
      <c r="L38" s="29">
        <f>VLOOKUP($B$11,TUKETIM,12,FALSE)</f>
        <v>1234.8314958333335</v>
      </c>
      <c r="M38" s="29">
        <f>VLOOKUP($B$11,TUKETIM,13,FALSE)</f>
        <v>1038.5827750000001</v>
      </c>
      <c r="N38" s="29">
        <f>VLOOKUP($B$11,TUKETIM,14,FALSE)</f>
        <v>2273.4142708333338</v>
      </c>
      <c r="O38" s="29">
        <f>VLOOKUP($B$11,TUKETIM,15,FALSE)</f>
        <v>113152.28299583335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726963.897</v>
      </c>
      <c r="D39" s="18">
        <f>VLOOKUP($B$11,ANLASMA,4,FALSE)</f>
        <v>11329.43</v>
      </c>
      <c r="E39" s="18">
        <f>VLOOKUP($B$11,ANLASMA,5,FALSE)</f>
        <v>738293.32700000005</v>
      </c>
      <c r="F39" s="18">
        <f>VLOOKUP($B$11,ANLASMA,6,FALSE)</f>
        <v>20</v>
      </c>
      <c r="G39" s="18">
        <f>VLOOKUP($B$11,ANLASMA,7,FALSE)</f>
        <v>1004</v>
      </c>
      <c r="H39" s="18">
        <f>VLOOKUP($B$11,ANLASMA,8,FALSE)</f>
        <v>1024</v>
      </c>
      <c r="I39" s="18">
        <f>VLOOKUP($B$11,ANLASMA,9,FALSE)</f>
        <v>512764.56455700006</v>
      </c>
      <c r="J39" s="18">
        <f>VLOOKUP($B$11,ANLASMA,10,FALSE)</f>
        <v>576984.52559999994</v>
      </c>
      <c r="K39" s="18">
        <f>VLOOKUP($B$11,ANLASMA,11,FALSE)</f>
        <v>1089749.0901569999</v>
      </c>
      <c r="L39" s="29">
        <f>VLOOKUP($B$11,ANLASMA,12,FALSE)</f>
        <v>4461.7969999999996</v>
      </c>
      <c r="M39" s="29">
        <f>VLOOKUP($B$11,ANLASMA,13,FALSE)</f>
        <v>101173.54</v>
      </c>
      <c r="N39" s="29">
        <f>VLOOKUP($B$11,ANLASMA,14,FALSE)</f>
        <v>105635.337</v>
      </c>
      <c r="O39" s="29">
        <f>VLOOKUP($B$11,ANLASMA,15,FALSE)</f>
        <v>1934701.754157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0.21316183810648254</v>
      </c>
      <c r="D17" s="14">
        <f t="shared" si="1"/>
        <v>4.6782850379159235</v>
      </c>
      <c r="E17" s="14">
        <f t="shared" si="2"/>
        <v>0.21626170207089973</v>
      </c>
      <c r="F17" s="14">
        <f t="shared" si="3"/>
        <v>10.539009938868061</v>
      </c>
      <c r="G17" s="14">
        <f t="shared" si="4"/>
        <v>25.10762268534226</v>
      </c>
      <c r="H17" s="14">
        <f t="shared" si="5"/>
        <v>17.658775774840969</v>
      </c>
      <c r="I17" s="14">
        <f t="shared" si="6"/>
        <v>0.42724368942866381</v>
      </c>
      <c r="J17" s="14">
        <f t="shared" si="7"/>
        <v>34.518606254564183</v>
      </c>
      <c r="K17" s="14">
        <f t="shared" si="8"/>
        <v>1.3426118778776619</v>
      </c>
      <c r="L17" s="14">
        <f t="shared" si="9"/>
        <v>53.573815864378972</v>
      </c>
      <c r="M17" s="14">
        <f t="shared" si="10"/>
        <v>280.64568468030666</v>
      </c>
      <c r="N17" s="14">
        <f t="shared" si="11"/>
        <v>191.65806041460527</v>
      </c>
      <c r="O17" s="19">
        <f t="shared" si="12"/>
        <v>1.3332679174602149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5.0347747892274718E-2</v>
      </c>
      <c r="D21" s="14">
        <f t="shared" si="1"/>
        <v>0</v>
      </c>
      <c r="E21" s="14">
        <f t="shared" si="2"/>
        <v>5.0312794507475056E-2</v>
      </c>
      <c r="F21" s="14">
        <f t="shared" si="3"/>
        <v>0.64281063963803575</v>
      </c>
      <c r="G21" s="14">
        <f t="shared" si="4"/>
        <v>0</v>
      </c>
      <c r="H21" s="14">
        <f t="shared" si="5"/>
        <v>0.32866533900174877</v>
      </c>
      <c r="I21" s="14">
        <f t="shared" si="6"/>
        <v>8.945576338309863E-2</v>
      </c>
      <c r="J21" s="14">
        <f t="shared" si="7"/>
        <v>0</v>
      </c>
      <c r="K21" s="14">
        <f t="shared" si="8"/>
        <v>8.7053836504468934E-2</v>
      </c>
      <c r="L21" s="14">
        <f t="shared" si="9"/>
        <v>0.21441703765359912</v>
      </c>
      <c r="M21" s="14">
        <f t="shared" si="10"/>
        <v>0</v>
      </c>
      <c r="N21" s="14">
        <f t="shared" si="11"/>
        <v>8.4028298539923982E-2</v>
      </c>
      <c r="O21" s="19">
        <f t="shared" si="12"/>
        <v>6.7970190644130443E-2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3.1610624799176979E-5</v>
      </c>
      <c r="D22" s="14">
        <f t="shared" si="1"/>
        <v>0</v>
      </c>
      <c r="E22" s="14">
        <f t="shared" si="2"/>
        <v>3.1588679461428659E-5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9.6268643124190951E-4</v>
      </c>
      <c r="J22" s="14">
        <f t="shared" si="7"/>
        <v>0</v>
      </c>
      <c r="K22" s="14">
        <f t="shared" si="8"/>
        <v>9.3683787406187078E-4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1.5241014588842947E-4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0.26354119662355641</v>
      </c>
      <c r="D25" s="14">
        <f t="shared" ref="D25:O25" si="13">SUM(D15:D24)</f>
        <v>4.6782850379159235</v>
      </c>
      <c r="E25" s="14">
        <f t="shared" si="13"/>
        <v>0.26660608525783619</v>
      </c>
      <c r="F25" s="14">
        <f t="shared" si="13"/>
        <v>11.181820578506096</v>
      </c>
      <c r="G25" s="14">
        <f t="shared" si="13"/>
        <v>25.10762268534226</v>
      </c>
      <c r="H25" s="14">
        <f t="shared" si="13"/>
        <v>17.987441113842717</v>
      </c>
      <c r="I25" s="14">
        <f t="shared" si="13"/>
        <v>0.5176621392430043</v>
      </c>
      <c r="J25" s="14">
        <f t="shared" si="13"/>
        <v>34.518606254564183</v>
      </c>
      <c r="K25" s="14">
        <f t="shared" si="13"/>
        <v>1.4306025522561927</v>
      </c>
      <c r="L25" s="14">
        <f t="shared" si="13"/>
        <v>53.788232902032568</v>
      </c>
      <c r="M25" s="14">
        <f t="shared" si="13"/>
        <v>280.64568468030666</v>
      </c>
      <c r="N25" s="14">
        <f t="shared" si="13"/>
        <v>191.74208871314519</v>
      </c>
      <c r="O25" s="14">
        <f t="shared" si="13"/>
        <v>1.4013905182502338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0.24756361720918046</v>
      </c>
      <c r="D29" s="14">
        <f>(SUMIFS(MESKENOG2,KAYNAK,A29,SEBEP,B29,SÜRE,"Uzun",BİLDİRİM,"Bildirimli",İL,$B$10,İLÇE,$B$11)/VLOOKUP($B$11,ABONE2,4,FALSE))</f>
        <v>0.30744072303642705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0.24760518624867647</v>
      </c>
      <c r="F29" s="14">
        <f>(SUMIFS(TARIMSALAG2,KAYNAK,A29,SEBEP,B29,SÜRE,"Uzun",BİLDİRİM,"Bildirimli",İL,$B$10,İLÇE,$B$11)/VLOOKUP($B$11,ABONE2,6,FALSE))</f>
        <v>1.3681979134644653</v>
      </c>
      <c r="G29" s="14">
        <f>(SUMIFS(TARIMSALOG2,KAYNAK,A29,SEBEP,B29,SÜRE,"Uzun",BİLDİRİM,"Bildirimli",İL,$B$10,İLÇE,$B$11)/VLOOKUP($B$11,ABONE2,7,FALSE))</f>
        <v>3.6173182005378148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2.4673560872428042</v>
      </c>
      <c r="I29" s="14">
        <f>(SUMIFS(TICARETHANEAG2,KAYNAK,A29,SEBEP,B29,SÜRE,"Uzun",BİLDİRİM,"Bildirimli",İL,$B$10,İLÇE,$B$11)/VLOOKUP($B$11,ABONE2,9,FALSE))</f>
        <v>0.46035458482117414</v>
      </c>
      <c r="J29" s="14">
        <f>(SUMIFS(TICARETHANEOG2,KAYNAK,A29,SEBEP,B29,SÜRE,"Uzun",BİLDİRİM,"Bildirimli",İL,$B$10,İLÇE,$B$11)/VLOOKUP($B$11,ABONE2,10,FALSE))</f>
        <v>4.0693410068893803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0.55725746915129692</v>
      </c>
      <c r="L29" s="14">
        <f>(SUMIFS(SANAYIAG2,KAYNAK,A29,SEBEP,B29,SÜRE,"Uzun",BİLDİRİM,"Bildirimli",İL,$B$10,İLÇE,$B$11)/VLOOKUP($B$11,ABONE2,12,FALSE))</f>
        <v>24.08411604853907</v>
      </c>
      <c r="M29" s="14">
        <f>(SUMIFS(SANAYIOG2,KAYNAK,A29,SEBEP,B29,SÜRE,"Uzun",BİLDİRİM,"Bildirimli",İL,$B$10,İLÇE,$B$11)/VLOOKUP($B$11,ABONE2,13,FALSE))</f>
        <v>22.855623709652011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23.337059896513153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0.41108345061660601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0.24756361720918046</v>
      </c>
      <c r="D33" s="14">
        <f t="shared" ref="D33:O33" si="14">SUM(D28:D32)</f>
        <v>0.30744072303642705</v>
      </c>
      <c r="E33" s="14">
        <f t="shared" si="14"/>
        <v>0.24760518624867647</v>
      </c>
      <c r="F33" s="14">
        <f t="shared" si="14"/>
        <v>1.3681979134644653</v>
      </c>
      <c r="G33" s="14">
        <f t="shared" si="14"/>
        <v>3.6173182005378148</v>
      </c>
      <c r="H33" s="14">
        <f t="shared" si="14"/>
        <v>2.4673560872428042</v>
      </c>
      <c r="I33" s="14">
        <f t="shared" si="14"/>
        <v>0.46035458482117414</v>
      </c>
      <c r="J33" s="14">
        <f t="shared" si="14"/>
        <v>4.0693410068893803</v>
      </c>
      <c r="K33" s="14">
        <f t="shared" si="14"/>
        <v>0.55725746915129692</v>
      </c>
      <c r="L33" s="14">
        <f t="shared" si="14"/>
        <v>24.08411604853907</v>
      </c>
      <c r="M33" s="14">
        <f t="shared" si="14"/>
        <v>22.855623709652011</v>
      </c>
      <c r="N33" s="14">
        <f t="shared" si="14"/>
        <v>23.337059896513153</v>
      </c>
      <c r="O33" s="14">
        <f t="shared" si="14"/>
        <v>0.41108345061660601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67653</v>
      </c>
      <c r="D37" s="18">
        <f>VLOOKUP($B$11,ABONE2,4,FALSE)</f>
        <v>47</v>
      </c>
      <c r="E37" s="18">
        <f>VLOOKUP($B$11,ABONE2,5,FALSE)</f>
        <v>67700</v>
      </c>
      <c r="F37" s="18">
        <f>VLOOKUP($B$11,ABONE2,6,FALSE)</f>
        <v>1924</v>
      </c>
      <c r="G37" s="18">
        <f>VLOOKUP($B$11,ABONE2,7,FALSE)</f>
        <v>1839</v>
      </c>
      <c r="H37" s="18">
        <f>VLOOKUP($B$11,ABONE2,8,FALSE)</f>
        <v>3763</v>
      </c>
      <c r="I37" s="18">
        <f>VLOOKUP($B$11,ABONE2,9,FALSE)</f>
        <v>10873</v>
      </c>
      <c r="J37" s="18">
        <f>VLOOKUP($B$11,ABONE2,10,FALSE)</f>
        <v>300</v>
      </c>
      <c r="K37" s="18">
        <f>VLOOKUP($B$11,ABONE2,11,FALSE)</f>
        <v>11173</v>
      </c>
      <c r="L37" s="29">
        <f>VLOOKUP($B$11,ABONE2,12,FALSE)</f>
        <v>29</v>
      </c>
      <c r="M37" s="29">
        <f>VLOOKUP($B$11,ABONE2,13,FALSE)</f>
        <v>45</v>
      </c>
      <c r="N37" s="29">
        <f>VLOOKUP($B$11,ABONE2,14,FALSE)</f>
        <v>74</v>
      </c>
      <c r="O37" s="29">
        <f>VLOOKUP($B$11,ABONE2,15,FALSE)</f>
        <v>82710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14106.369033333332</v>
      </c>
      <c r="D38" s="18">
        <f>VLOOKUP($B$11,TUKETIM,4,FALSE)</f>
        <v>18.469733333333334</v>
      </c>
      <c r="E38" s="18">
        <f>VLOOKUP($B$11,TUKETIM,5,FALSE)</f>
        <v>14124.838766666666</v>
      </c>
      <c r="F38" s="18">
        <f>VLOOKUP($B$11,TUKETIM,6,FALSE)</f>
        <v>1885.2744958333333</v>
      </c>
      <c r="G38" s="18">
        <f>VLOOKUP($B$11,TUKETIM,7,FALSE)</f>
        <v>2669.7396791666665</v>
      </c>
      <c r="H38" s="18">
        <f>VLOOKUP($B$11,TUKETIM,8,FALSE)</f>
        <v>4555.0141750000003</v>
      </c>
      <c r="I38" s="18">
        <f>VLOOKUP($B$11,TUKETIM,9,FALSE)</f>
        <v>6557.1592875000006</v>
      </c>
      <c r="J38" s="18">
        <f>VLOOKUP($B$11,TUKETIM,10,FALSE)</f>
        <v>6998.9611708333332</v>
      </c>
      <c r="K38" s="18">
        <f>VLOOKUP($B$11,TUKETIM,11,FALSE)</f>
        <v>13556.120458333335</v>
      </c>
      <c r="L38" s="29">
        <f>VLOOKUP($B$11,TUKETIM,12,FALSE)</f>
        <v>191.45497083333331</v>
      </c>
      <c r="M38" s="29">
        <f>VLOOKUP($B$11,TUKETIM,13,FALSE)</f>
        <v>3373.9643375000005</v>
      </c>
      <c r="N38" s="29">
        <f>VLOOKUP($B$11,TUKETIM,14,FALSE)</f>
        <v>3565.4193083333339</v>
      </c>
      <c r="O38" s="29">
        <f>VLOOKUP($B$11,TUKETIM,15,FALSE)</f>
        <v>35801.392708333333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324872.65379999997</v>
      </c>
      <c r="D39" s="18">
        <f>VLOOKUP($B$11,ANLASMA,4,FALSE)</f>
        <v>328.26</v>
      </c>
      <c r="E39" s="18">
        <f>VLOOKUP($B$11,ANLASMA,5,FALSE)</f>
        <v>325200.91379999998</v>
      </c>
      <c r="F39" s="18">
        <f>VLOOKUP($B$11,ANLASMA,6,FALSE)</f>
        <v>16205.660999999998</v>
      </c>
      <c r="G39" s="18">
        <f>VLOOKUP($B$11,ANLASMA,7,FALSE)</f>
        <v>31677.808000000005</v>
      </c>
      <c r="H39" s="18">
        <f>VLOOKUP($B$11,ANLASMA,8,FALSE)</f>
        <v>47883.469000000005</v>
      </c>
      <c r="I39" s="18">
        <f>VLOOKUP($B$11,ANLASMA,9,FALSE)</f>
        <v>62989.032200000009</v>
      </c>
      <c r="J39" s="18">
        <f>VLOOKUP($B$11,ANLASMA,10,FALSE)</f>
        <v>54426.847000000002</v>
      </c>
      <c r="K39" s="18">
        <f>VLOOKUP($B$11,ANLASMA,11,FALSE)</f>
        <v>117415.87920000001</v>
      </c>
      <c r="L39" s="29">
        <f>VLOOKUP($B$11,ANLASMA,12,FALSE)</f>
        <v>859.65499999999997</v>
      </c>
      <c r="M39" s="29">
        <f>VLOOKUP($B$11,ANLASMA,13,FALSE)</f>
        <v>17273.34</v>
      </c>
      <c r="N39" s="29">
        <f>VLOOKUP($B$11,ANLASMA,14,FALSE)</f>
        <v>18132.994999999999</v>
      </c>
      <c r="O39" s="29">
        <f>VLOOKUP($B$11,ANLASMA,15,FALSE)</f>
        <v>508633.25699999998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0.11388963313797018</v>
      </c>
      <c r="D17" s="14">
        <f t="shared" si="1"/>
        <v>2.3487239304509973</v>
      </c>
      <c r="E17" s="14">
        <f t="shared" si="2"/>
        <v>0.11580295566193009</v>
      </c>
      <c r="F17" s="14">
        <f t="shared" si="3"/>
        <v>2.2975744775747224</v>
      </c>
      <c r="G17" s="14">
        <f t="shared" si="4"/>
        <v>8.6721729469653983</v>
      </c>
      <c r="H17" s="14">
        <f t="shared" si="5"/>
        <v>5.210988697768383</v>
      </c>
      <c r="I17" s="14">
        <f t="shared" si="6"/>
        <v>0.2831910601247794</v>
      </c>
      <c r="J17" s="14">
        <f t="shared" si="7"/>
        <v>11.600965813020938</v>
      </c>
      <c r="K17" s="14">
        <f t="shared" si="8"/>
        <v>0.8856485080680836</v>
      </c>
      <c r="L17" s="14">
        <f t="shared" si="9"/>
        <v>64.756042123576478</v>
      </c>
      <c r="M17" s="14">
        <f t="shared" si="10"/>
        <v>223.42277792729899</v>
      </c>
      <c r="N17" s="14">
        <f t="shared" si="11"/>
        <v>165.40613214865252</v>
      </c>
      <c r="O17" s="19">
        <f t="shared" si="12"/>
        <v>0.71495373590422018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5.9899216157196578E-4</v>
      </c>
      <c r="D18" s="14">
        <f t="shared" si="1"/>
        <v>0</v>
      </c>
      <c r="E18" s="14">
        <f t="shared" si="2"/>
        <v>5.9847934270401259E-4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4.506306138221278E-3</v>
      </c>
      <c r="J18" s="14">
        <f t="shared" si="7"/>
        <v>0</v>
      </c>
      <c r="K18" s="14">
        <f t="shared" si="8"/>
        <v>4.2664305659503845E-3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1.1475789504864157E-3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3.5745345849586697E-2</v>
      </c>
      <c r="D21" s="14">
        <f t="shared" si="1"/>
        <v>0</v>
      </c>
      <c r="E21" s="14">
        <f t="shared" si="2"/>
        <v>3.5714742965326784E-2</v>
      </c>
      <c r="F21" s="14">
        <f t="shared" si="3"/>
        <v>0.18511733292455962</v>
      </c>
      <c r="G21" s="14">
        <f t="shared" si="4"/>
        <v>0</v>
      </c>
      <c r="H21" s="14">
        <f t="shared" si="5"/>
        <v>0.10051224403363719</v>
      </c>
      <c r="I21" s="14">
        <f t="shared" si="6"/>
        <v>9.2646533076994456E-2</v>
      </c>
      <c r="J21" s="14">
        <f t="shared" si="7"/>
        <v>0</v>
      </c>
      <c r="K21" s="14">
        <f t="shared" si="8"/>
        <v>8.7714857451971245E-2</v>
      </c>
      <c r="L21" s="14">
        <f t="shared" si="9"/>
        <v>9.6753650365278845E-2</v>
      </c>
      <c r="M21" s="14">
        <f t="shared" si="10"/>
        <v>0</v>
      </c>
      <c r="N21" s="14">
        <f t="shared" si="11"/>
        <v>3.5378066061542403E-2</v>
      </c>
      <c r="O21" s="19">
        <f t="shared" si="12"/>
        <v>4.4580620957300331E-2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3.6326065648104646E-4</v>
      </c>
      <c r="D22" s="14">
        <f t="shared" si="1"/>
        <v>0</v>
      </c>
      <c r="E22" s="14">
        <f t="shared" si="2"/>
        <v>3.6294965588608096E-4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4.3865603379689205E-3</v>
      </c>
      <c r="J22" s="14">
        <f t="shared" si="7"/>
        <v>0</v>
      </c>
      <c r="K22" s="14">
        <f t="shared" si="8"/>
        <v>4.1530589647607447E-3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9.3466663649279631E-4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0.15059723180560988</v>
      </c>
      <c r="D25" s="14">
        <f t="shared" ref="D25:O25" si="13">SUM(D15:D24)</f>
        <v>2.3487239304509973</v>
      </c>
      <c r="E25" s="14">
        <f t="shared" si="13"/>
        <v>0.15247912762584698</v>
      </c>
      <c r="F25" s="14">
        <f t="shared" si="13"/>
        <v>2.4826918104992819</v>
      </c>
      <c r="G25" s="14">
        <f t="shared" si="13"/>
        <v>8.6721729469653983</v>
      </c>
      <c r="H25" s="14">
        <f t="shared" si="13"/>
        <v>5.31150094180202</v>
      </c>
      <c r="I25" s="14">
        <f t="shared" si="13"/>
        <v>0.38473045967796404</v>
      </c>
      <c r="J25" s="14">
        <f t="shared" si="13"/>
        <v>11.600965813020938</v>
      </c>
      <c r="K25" s="14">
        <f t="shared" si="13"/>
        <v>0.9817828550507659</v>
      </c>
      <c r="L25" s="14">
        <f t="shared" si="13"/>
        <v>64.85279577394175</v>
      </c>
      <c r="M25" s="14">
        <f t="shared" si="13"/>
        <v>223.42277792729899</v>
      </c>
      <c r="N25" s="14">
        <f t="shared" si="13"/>
        <v>165.44151021471407</v>
      </c>
      <c r="O25" s="14">
        <f t="shared" si="13"/>
        <v>0.76161660244849971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0.38614028039787468</v>
      </c>
      <c r="D29" s="14">
        <f>(SUMIFS(MESKENOG2,KAYNAK,A29,SEBEP,B29,SÜRE,"Uzun",BİLDİRİM,"Bildirimli",İL,$B$10,İLÇE,$B$11)/VLOOKUP($B$11,ABONE2,4,FALSE))</f>
        <v>3.8852438560839815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0.38913598960686541</v>
      </c>
      <c r="F29" s="14">
        <f>(SUMIFS(TARIMSALAG2,KAYNAK,A29,SEBEP,B29,SÜRE,"Uzun",BİLDİRİM,"Bildirimli",İL,$B$10,İLÇE,$B$11)/VLOOKUP($B$11,ABONE2,6,FALSE))</f>
        <v>0.88090128113474575</v>
      </c>
      <c r="G29" s="14">
        <f>(SUMIFS(TARIMSALOG2,KAYNAK,A29,SEBEP,B29,SÜRE,"Uzun",BİLDİRİM,"Bildirimli",İL,$B$10,İLÇE,$B$11)/VLOOKUP($B$11,ABONE2,7,FALSE))</f>
        <v>1.5510330843851525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1.1871749287015037</v>
      </c>
      <c r="I29" s="14">
        <f>(SUMIFS(TICARETHANEAG2,KAYNAK,A29,SEBEP,B29,SÜRE,"Uzun",BİLDİRİM,"Bildirimli",İL,$B$10,İLÇE,$B$11)/VLOOKUP($B$11,ABONE2,9,FALSE))</f>
        <v>0.86710513262846245</v>
      </c>
      <c r="J29" s="14">
        <f>(SUMIFS(TICARETHANEOG2,KAYNAK,A29,SEBEP,B29,SÜRE,"Uzun",BİLDİRİM,"Bildirimli",İL,$B$10,İLÇE,$B$11)/VLOOKUP($B$11,ABONE2,10,FALSE))</f>
        <v>9.4506822181961496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1.324018267772139</v>
      </c>
      <c r="L29" s="14">
        <f>(SUMIFS(SANAYIAG2,KAYNAK,A29,SEBEP,B29,SÜRE,"Uzun",BİLDİRİM,"Bildirimli",İL,$B$10,İLÇE,$B$11)/VLOOKUP($B$11,ABONE2,12,FALSE))</f>
        <v>13.93593864943826</v>
      </c>
      <c r="M29" s="14">
        <f>(SUMIFS(SANAYIOG2,KAYNAK,A29,SEBEP,B29,SÜRE,"Uzun",BİLDİRİM,"Bildirimli",İL,$B$10,İLÇE,$B$11)/VLOOKUP($B$11,ABONE2,13,FALSE))</f>
        <v>73.724580733502577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51.862805788636955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0.67028509452884866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1.8850194020814576E-2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1.883405568749635E-2</v>
      </c>
      <c r="F31" s="14">
        <f>(SUMIFS(TARIMSALAG2,KAYNAK,A31,SEBEP,B31,SÜRE,"Uzun",BİLDİRİM,"Bildirimli",İL,$B$10,İLÇE,$B$11)/VLOOKUP($B$11,ABONE2,6,FALSE))</f>
        <v>0.11823800564153131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6.4199105990444288E-2</v>
      </c>
      <c r="I31" s="14">
        <f>(SUMIFS(TICARETHANEAG2,KAYNAK,A31,SEBEP,B31,SÜRE,"Uzun",BİLDİRİM,"Bildirimli",İL,$B$10,İLÇE,$B$11)/VLOOKUP($B$11,ABONE2,9,FALSE))</f>
        <v>3.1025513726948943E-2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2.9373991919070183E-2</v>
      </c>
      <c r="L31" s="14">
        <f>(SUMIFS(SANAYIAG2,KAYNAK,A31,SEBEP,B31,SÜRE,"Uzun",BİLDİRİM,"Bildirimli",İL,$B$10,İLÇE,$B$11)/VLOOKUP($B$11,ABONE2,12,FALSE))</f>
        <v>0.21362417585731888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7.8111887017080592E-2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2.1244331725618303E-2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0.40499047441868924</v>
      </c>
      <c r="D33" s="14">
        <f t="shared" ref="D33:O33" si="14">SUM(D28:D32)</f>
        <v>3.8852438560839815</v>
      </c>
      <c r="E33" s="14">
        <f t="shared" si="14"/>
        <v>0.40797004529436176</v>
      </c>
      <c r="F33" s="14">
        <f t="shared" si="14"/>
        <v>0.99913928677627706</v>
      </c>
      <c r="G33" s="14">
        <f t="shared" si="14"/>
        <v>1.5510330843851525</v>
      </c>
      <c r="H33" s="14">
        <f t="shared" si="14"/>
        <v>1.251374034691948</v>
      </c>
      <c r="I33" s="14">
        <f t="shared" si="14"/>
        <v>0.8981306463554114</v>
      </c>
      <c r="J33" s="14">
        <f t="shared" si="14"/>
        <v>9.4506822181961496</v>
      </c>
      <c r="K33" s="14">
        <f t="shared" si="14"/>
        <v>1.3533922596912091</v>
      </c>
      <c r="L33" s="14">
        <f t="shared" si="14"/>
        <v>14.149562825295579</v>
      </c>
      <c r="M33" s="14">
        <f t="shared" si="14"/>
        <v>73.724580733502577</v>
      </c>
      <c r="N33" s="14">
        <f t="shared" si="14"/>
        <v>51.940917675654035</v>
      </c>
      <c r="O33" s="14">
        <f t="shared" si="14"/>
        <v>0.69152942625446701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121372</v>
      </c>
      <c r="D37" s="18">
        <f>VLOOKUP($B$11,ABONE2,4,FALSE)</f>
        <v>104</v>
      </c>
      <c r="E37" s="18">
        <f>VLOOKUP($B$11,ABONE2,5,FALSE)</f>
        <v>121476</v>
      </c>
      <c r="F37" s="18">
        <f>VLOOKUP($B$11,ABONE2,6,FALSE)</f>
        <v>1150</v>
      </c>
      <c r="G37" s="18">
        <f>VLOOKUP($B$11,ABONE2,7,FALSE)</f>
        <v>968</v>
      </c>
      <c r="H37" s="18">
        <f>VLOOKUP($B$11,ABONE2,8,FALSE)</f>
        <v>2118</v>
      </c>
      <c r="I37" s="18">
        <f>VLOOKUP($B$11,ABONE2,9,FALSE)</f>
        <v>21112</v>
      </c>
      <c r="J37" s="18">
        <f>VLOOKUP($B$11,ABONE2,10,FALSE)</f>
        <v>1187</v>
      </c>
      <c r="K37" s="18">
        <f>VLOOKUP($B$11,ABONE2,11,FALSE)</f>
        <v>22299</v>
      </c>
      <c r="L37" s="29">
        <f>VLOOKUP($B$11,ABONE2,12,FALSE)</f>
        <v>132</v>
      </c>
      <c r="M37" s="29">
        <f>VLOOKUP($B$11,ABONE2,13,FALSE)</f>
        <v>229</v>
      </c>
      <c r="N37" s="29">
        <f>VLOOKUP($B$11,ABONE2,14,FALSE)</f>
        <v>361</v>
      </c>
      <c r="O37" s="29">
        <f>VLOOKUP($B$11,ABONE2,15,FALSE)</f>
        <v>146254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22908.79684166667</v>
      </c>
      <c r="D38" s="18">
        <f>VLOOKUP($B$11,TUKETIM,4,FALSE)</f>
        <v>62.980112500000004</v>
      </c>
      <c r="E38" s="18">
        <f>VLOOKUP($B$11,TUKETIM,5,FALSE)</f>
        <v>22971.776954166671</v>
      </c>
      <c r="F38" s="18">
        <f>VLOOKUP($B$11,TUKETIM,6,FALSE)</f>
        <v>498.10673750000001</v>
      </c>
      <c r="G38" s="18">
        <f>VLOOKUP($B$11,TUKETIM,7,FALSE)</f>
        <v>884.71389166666665</v>
      </c>
      <c r="H38" s="18">
        <f>VLOOKUP($B$11,TUKETIM,8,FALSE)</f>
        <v>1382.8206291666665</v>
      </c>
      <c r="I38" s="18">
        <f>VLOOKUP($B$11,TUKETIM,9,FALSE)</f>
        <v>9990.503237500001</v>
      </c>
      <c r="J38" s="18">
        <f>VLOOKUP($B$11,TUKETIM,10,FALSE)</f>
        <v>13865.383525000001</v>
      </c>
      <c r="K38" s="18">
        <f>VLOOKUP($B$11,TUKETIM,11,FALSE)</f>
        <v>23855.886762500002</v>
      </c>
      <c r="L38" s="29">
        <f>VLOOKUP($B$11,TUKETIM,12,FALSE)</f>
        <v>1723.998425</v>
      </c>
      <c r="M38" s="29">
        <f>VLOOKUP($B$11,TUKETIM,13,FALSE)</f>
        <v>24697.123004166668</v>
      </c>
      <c r="N38" s="29">
        <f>VLOOKUP($B$11,TUKETIM,14,FALSE)</f>
        <v>26421.121429166669</v>
      </c>
      <c r="O38" s="29">
        <f>VLOOKUP($B$11,TUKETIM,15,FALSE)</f>
        <v>74631.605775000004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681280.86819999991</v>
      </c>
      <c r="D39" s="18">
        <f>VLOOKUP($B$11,ANLASMA,4,FALSE)</f>
        <v>1629.5079999999998</v>
      </c>
      <c r="E39" s="18">
        <f>VLOOKUP($B$11,ANLASMA,5,FALSE)</f>
        <v>682910.37619999994</v>
      </c>
      <c r="F39" s="18">
        <f>VLOOKUP($B$11,ANLASMA,6,FALSE)</f>
        <v>6235.2780000000002</v>
      </c>
      <c r="G39" s="18">
        <f>VLOOKUP($B$11,ANLASMA,7,FALSE)</f>
        <v>18439.580000000002</v>
      </c>
      <c r="H39" s="18">
        <f>VLOOKUP($B$11,ANLASMA,8,FALSE)</f>
        <v>24674.858</v>
      </c>
      <c r="I39" s="18">
        <f>VLOOKUP($B$11,ANLASMA,9,FALSE)</f>
        <v>145645.51160000003</v>
      </c>
      <c r="J39" s="18">
        <f>VLOOKUP($B$11,ANLASMA,10,FALSE)</f>
        <v>204415.611</v>
      </c>
      <c r="K39" s="18">
        <f>VLOOKUP($B$11,ANLASMA,11,FALSE)</f>
        <v>350061.1226</v>
      </c>
      <c r="L39" s="29">
        <f>VLOOKUP($B$11,ANLASMA,12,FALSE)</f>
        <v>7224.6957999999995</v>
      </c>
      <c r="M39" s="29">
        <f>VLOOKUP($B$11,ANLASMA,13,FALSE)</f>
        <v>183018.09</v>
      </c>
      <c r="N39" s="29">
        <f>VLOOKUP($B$11,ANLASMA,14,FALSE)</f>
        <v>190242.78579999998</v>
      </c>
      <c r="O39" s="29">
        <f>VLOOKUP($B$11,ANLASMA,15,FALSE)</f>
        <v>1247889.1425999999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zoomScale="85" zoomScaleNormal="85" workbookViewId="0">
      <selection sqref="A1:O52"/>
    </sheetView>
  </sheetViews>
  <sheetFormatPr defaultColWidth="8.85546875"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30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2922635</v>
      </c>
      <c r="D3">
        <v>2497</v>
      </c>
      <c r="E3">
        <v>2925132</v>
      </c>
      <c r="F3">
        <v>82126</v>
      </c>
      <c r="G3">
        <v>22170</v>
      </c>
      <c r="H3">
        <v>104296</v>
      </c>
      <c r="I3">
        <v>571531</v>
      </c>
      <c r="J3">
        <v>15238</v>
      </c>
      <c r="K3">
        <v>586769</v>
      </c>
      <c r="L3">
        <v>2448</v>
      </c>
      <c r="M3">
        <v>2470</v>
      </c>
      <c r="N3">
        <v>4918</v>
      </c>
      <c r="O3">
        <v>3621115</v>
      </c>
    </row>
    <row r="4" spans="1:15" x14ac:dyDescent="0.25">
      <c r="A4" t="s">
        <v>80</v>
      </c>
      <c r="B4" t="s">
        <v>22</v>
      </c>
      <c r="C4">
        <v>2214905</v>
      </c>
      <c r="D4">
        <v>1759</v>
      </c>
      <c r="E4">
        <v>2216664</v>
      </c>
      <c r="F4">
        <v>48238</v>
      </c>
      <c r="G4">
        <v>6777</v>
      </c>
      <c r="H4">
        <v>55015</v>
      </c>
      <c r="I4">
        <v>437402</v>
      </c>
      <c r="J4">
        <v>9643</v>
      </c>
      <c r="K4">
        <v>447045</v>
      </c>
      <c r="L4">
        <v>1895</v>
      </c>
      <c r="M4">
        <v>1718</v>
      </c>
      <c r="N4">
        <v>3613</v>
      </c>
      <c r="O4">
        <v>2722337</v>
      </c>
    </row>
    <row r="5" spans="1:15" x14ac:dyDescent="0.25">
      <c r="A5" t="s">
        <v>81</v>
      </c>
      <c r="B5" t="s">
        <v>23</v>
      </c>
      <c r="C5">
        <v>707730</v>
      </c>
      <c r="D5">
        <v>738</v>
      </c>
      <c r="E5">
        <v>708468</v>
      </c>
      <c r="F5">
        <v>33888</v>
      </c>
      <c r="G5">
        <v>15393</v>
      </c>
      <c r="H5">
        <v>49281</v>
      </c>
      <c r="I5">
        <v>134129</v>
      </c>
      <c r="J5">
        <v>5595</v>
      </c>
      <c r="K5">
        <v>139724</v>
      </c>
      <c r="L5">
        <v>553</v>
      </c>
      <c r="M5">
        <v>752</v>
      </c>
      <c r="N5">
        <v>1305</v>
      </c>
      <c r="O5">
        <v>898778</v>
      </c>
    </row>
    <row r="6" spans="1:15" x14ac:dyDescent="0.25">
      <c r="A6" t="s">
        <v>95</v>
      </c>
      <c r="B6" t="s">
        <v>80</v>
      </c>
      <c r="C6">
        <v>42704</v>
      </c>
      <c r="D6">
        <v>56</v>
      </c>
      <c r="E6">
        <v>42760</v>
      </c>
      <c r="F6">
        <v>209</v>
      </c>
      <c r="G6">
        <v>100</v>
      </c>
      <c r="H6">
        <v>309</v>
      </c>
      <c r="I6">
        <v>8028</v>
      </c>
      <c r="J6">
        <v>452</v>
      </c>
      <c r="K6">
        <v>8480</v>
      </c>
      <c r="L6">
        <v>11</v>
      </c>
      <c r="M6">
        <v>72</v>
      </c>
      <c r="N6">
        <v>83</v>
      </c>
      <c r="O6">
        <v>51632</v>
      </c>
    </row>
    <row r="7" spans="1:15" x14ac:dyDescent="0.25">
      <c r="A7" t="s">
        <v>111</v>
      </c>
      <c r="B7" t="s">
        <v>80</v>
      </c>
      <c r="C7">
        <v>37385</v>
      </c>
      <c r="D7">
        <v>1</v>
      </c>
      <c r="E7">
        <v>37386</v>
      </c>
      <c r="F7">
        <v>232</v>
      </c>
      <c r="G7">
        <v>0</v>
      </c>
      <c r="H7">
        <v>232</v>
      </c>
      <c r="I7">
        <v>4654</v>
      </c>
      <c r="J7">
        <v>40</v>
      </c>
      <c r="K7">
        <v>4694</v>
      </c>
      <c r="L7">
        <v>17</v>
      </c>
      <c r="M7">
        <v>6</v>
      </c>
      <c r="N7">
        <v>23</v>
      </c>
      <c r="O7">
        <v>42335</v>
      </c>
    </row>
    <row r="8" spans="1:15" x14ac:dyDescent="0.25">
      <c r="A8" t="s">
        <v>98</v>
      </c>
      <c r="B8" t="s">
        <v>80</v>
      </c>
      <c r="C8">
        <v>19667</v>
      </c>
      <c r="D8">
        <v>11</v>
      </c>
      <c r="E8">
        <v>19678</v>
      </c>
      <c r="F8">
        <v>4344</v>
      </c>
      <c r="G8">
        <v>288</v>
      </c>
      <c r="H8">
        <v>4632</v>
      </c>
      <c r="I8">
        <v>6062</v>
      </c>
      <c r="J8">
        <v>209</v>
      </c>
      <c r="K8">
        <v>6271</v>
      </c>
      <c r="L8">
        <v>1</v>
      </c>
      <c r="M8">
        <v>16</v>
      </c>
      <c r="N8">
        <v>17</v>
      </c>
      <c r="O8">
        <v>30598</v>
      </c>
    </row>
    <row r="9" spans="1:15" x14ac:dyDescent="0.25">
      <c r="A9" t="s">
        <v>110</v>
      </c>
      <c r="B9" t="s">
        <v>80</v>
      </c>
      <c r="C9">
        <v>128011</v>
      </c>
      <c r="D9">
        <v>7</v>
      </c>
      <c r="E9">
        <v>128018</v>
      </c>
      <c r="F9">
        <v>13</v>
      </c>
      <c r="G9">
        <v>3</v>
      </c>
      <c r="H9">
        <v>16</v>
      </c>
      <c r="I9">
        <v>16109</v>
      </c>
      <c r="J9">
        <v>57</v>
      </c>
      <c r="K9">
        <v>16166</v>
      </c>
      <c r="L9">
        <v>29</v>
      </c>
      <c r="M9">
        <v>4</v>
      </c>
      <c r="N9">
        <v>33</v>
      </c>
      <c r="O9">
        <v>144233</v>
      </c>
    </row>
    <row r="10" spans="1:15" x14ac:dyDescent="0.25">
      <c r="A10" t="s">
        <v>94</v>
      </c>
      <c r="B10" t="s">
        <v>80</v>
      </c>
      <c r="C10">
        <v>55663</v>
      </c>
      <c r="D10">
        <v>22</v>
      </c>
      <c r="E10">
        <v>55685</v>
      </c>
      <c r="F10">
        <v>3373</v>
      </c>
      <c r="G10">
        <v>651</v>
      </c>
      <c r="H10">
        <v>4024</v>
      </c>
      <c r="I10">
        <v>11200</v>
      </c>
      <c r="J10">
        <v>368</v>
      </c>
      <c r="K10">
        <v>11568</v>
      </c>
      <c r="L10">
        <v>14</v>
      </c>
      <c r="M10">
        <v>69</v>
      </c>
      <c r="N10">
        <v>83</v>
      </c>
      <c r="O10">
        <v>71360</v>
      </c>
    </row>
    <row r="11" spans="1:15" x14ac:dyDescent="0.25">
      <c r="A11" t="s">
        <v>109</v>
      </c>
      <c r="B11" t="s">
        <v>80</v>
      </c>
      <c r="C11">
        <v>7299</v>
      </c>
      <c r="D11">
        <v>2</v>
      </c>
      <c r="E11">
        <v>7301</v>
      </c>
      <c r="F11">
        <v>1100</v>
      </c>
      <c r="G11">
        <v>8</v>
      </c>
      <c r="H11">
        <v>1108</v>
      </c>
      <c r="I11">
        <v>1939</v>
      </c>
      <c r="J11">
        <v>37</v>
      </c>
      <c r="K11">
        <v>1976</v>
      </c>
      <c r="L11">
        <v>4</v>
      </c>
      <c r="M11">
        <v>6</v>
      </c>
      <c r="N11">
        <v>10</v>
      </c>
      <c r="O11">
        <v>10395</v>
      </c>
    </row>
    <row r="12" spans="1:15" x14ac:dyDescent="0.25">
      <c r="A12" t="s">
        <v>83</v>
      </c>
      <c r="B12" t="s">
        <v>80</v>
      </c>
      <c r="C12">
        <v>207505</v>
      </c>
      <c r="D12">
        <v>40</v>
      </c>
      <c r="E12">
        <v>207545</v>
      </c>
      <c r="F12">
        <v>382</v>
      </c>
      <c r="G12">
        <v>43</v>
      </c>
      <c r="H12">
        <v>425</v>
      </c>
      <c r="I12">
        <v>51717</v>
      </c>
      <c r="J12">
        <v>866</v>
      </c>
      <c r="K12">
        <v>52583</v>
      </c>
      <c r="L12">
        <v>640</v>
      </c>
      <c r="M12">
        <v>239</v>
      </c>
      <c r="N12">
        <v>879</v>
      </c>
      <c r="O12">
        <v>261432</v>
      </c>
    </row>
    <row r="13" spans="1:15" x14ac:dyDescent="0.25">
      <c r="A13" t="s">
        <v>84</v>
      </c>
      <c r="B13" t="s">
        <v>80</v>
      </c>
      <c r="C13">
        <v>243273</v>
      </c>
      <c r="D13">
        <v>50</v>
      </c>
      <c r="E13">
        <v>243323</v>
      </c>
      <c r="F13">
        <v>838</v>
      </c>
      <c r="G13">
        <v>44</v>
      </c>
      <c r="H13">
        <v>882</v>
      </c>
      <c r="I13">
        <v>35791</v>
      </c>
      <c r="J13">
        <v>208</v>
      </c>
      <c r="K13">
        <v>35999</v>
      </c>
      <c r="L13">
        <v>105</v>
      </c>
      <c r="M13">
        <v>14</v>
      </c>
      <c r="N13">
        <v>119</v>
      </c>
      <c r="O13">
        <v>280323</v>
      </c>
    </row>
    <row r="14" spans="1:15" x14ac:dyDescent="0.25">
      <c r="A14" t="s">
        <v>96</v>
      </c>
      <c r="B14" t="s">
        <v>80</v>
      </c>
      <c r="C14">
        <v>49877</v>
      </c>
      <c r="D14">
        <v>125</v>
      </c>
      <c r="E14">
        <v>50002</v>
      </c>
      <c r="F14">
        <v>849</v>
      </c>
      <c r="G14">
        <v>85</v>
      </c>
      <c r="H14">
        <v>934</v>
      </c>
      <c r="I14">
        <v>10969</v>
      </c>
      <c r="J14">
        <v>332</v>
      </c>
      <c r="K14">
        <v>11301</v>
      </c>
      <c r="L14">
        <v>10</v>
      </c>
      <c r="M14">
        <v>15</v>
      </c>
      <c r="N14">
        <v>25</v>
      </c>
      <c r="O14">
        <v>62262</v>
      </c>
    </row>
    <row r="15" spans="1:15" x14ac:dyDescent="0.25">
      <c r="A15" t="s">
        <v>88</v>
      </c>
      <c r="B15" t="s">
        <v>80</v>
      </c>
      <c r="C15">
        <v>95942</v>
      </c>
      <c r="D15">
        <v>19</v>
      </c>
      <c r="E15">
        <v>95961</v>
      </c>
      <c r="F15">
        <v>37</v>
      </c>
      <c r="G15">
        <v>2</v>
      </c>
      <c r="H15">
        <v>39</v>
      </c>
      <c r="I15">
        <v>13907</v>
      </c>
      <c r="J15">
        <v>129</v>
      </c>
      <c r="K15">
        <v>14036</v>
      </c>
      <c r="L15">
        <v>33</v>
      </c>
      <c r="M15">
        <v>19</v>
      </c>
      <c r="N15">
        <v>52</v>
      </c>
      <c r="O15">
        <v>110088</v>
      </c>
    </row>
    <row r="16" spans="1:15" x14ac:dyDescent="0.25">
      <c r="A16" t="s">
        <v>107</v>
      </c>
      <c r="B16" t="s">
        <v>80</v>
      </c>
      <c r="C16">
        <v>51224</v>
      </c>
      <c r="D16">
        <v>144</v>
      </c>
      <c r="E16">
        <v>51368</v>
      </c>
      <c r="F16">
        <v>966</v>
      </c>
      <c r="G16">
        <v>319</v>
      </c>
      <c r="H16">
        <v>1285</v>
      </c>
      <c r="I16">
        <v>7557</v>
      </c>
      <c r="J16">
        <v>266</v>
      </c>
      <c r="K16">
        <v>7823</v>
      </c>
      <c r="L16">
        <v>31</v>
      </c>
      <c r="M16">
        <v>9</v>
      </c>
      <c r="N16">
        <v>40</v>
      </c>
      <c r="O16">
        <v>60516</v>
      </c>
    </row>
    <row r="17" spans="1:15" x14ac:dyDescent="0.25">
      <c r="A17" t="s">
        <v>101</v>
      </c>
      <c r="B17" t="s">
        <v>80</v>
      </c>
      <c r="C17">
        <v>27076</v>
      </c>
      <c r="D17">
        <v>122</v>
      </c>
      <c r="E17">
        <v>27198</v>
      </c>
      <c r="F17">
        <v>343</v>
      </c>
      <c r="G17">
        <v>115</v>
      </c>
      <c r="H17">
        <v>458</v>
      </c>
      <c r="I17">
        <v>4099</v>
      </c>
      <c r="J17">
        <v>251</v>
      </c>
      <c r="K17">
        <v>4350</v>
      </c>
      <c r="L17">
        <v>2</v>
      </c>
      <c r="M17">
        <v>17</v>
      </c>
      <c r="N17">
        <v>19</v>
      </c>
      <c r="O17">
        <v>32025</v>
      </c>
    </row>
    <row r="18" spans="1:15" x14ac:dyDescent="0.25">
      <c r="A18" t="s">
        <v>87</v>
      </c>
      <c r="B18" t="s">
        <v>80</v>
      </c>
      <c r="C18">
        <v>57439</v>
      </c>
      <c r="D18">
        <v>1</v>
      </c>
      <c r="E18">
        <v>57440</v>
      </c>
      <c r="F18">
        <v>12</v>
      </c>
      <c r="G18">
        <v>1</v>
      </c>
      <c r="H18">
        <v>13</v>
      </c>
      <c r="I18">
        <v>9450</v>
      </c>
      <c r="J18">
        <v>233</v>
      </c>
      <c r="K18">
        <v>9683</v>
      </c>
      <c r="L18">
        <v>128</v>
      </c>
      <c r="M18">
        <v>76</v>
      </c>
      <c r="N18">
        <v>204</v>
      </c>
      <c r="O18">
        <v>67340</v>
      </c>
    </row>
    <row r="19" spans="1:15" x14ac:dyDescent="0.25">
      <c r="A19" t="s">
        <v>89</v>
      </c>
      <c r="B19" t="s">
        <v>80</v>
      </c>
      <c r="C19">
        <v>17184</v>
      </c>
      <c r="D19">
        <v>17</v>
      </c>
      <c r="E19">
        <v>17201</v>
      </c>
      <c r="F19">
        <v>410</v>
      </c>
      <c r="G19">
        <v>6</v>
      </c>
      <c r="H19">
        <v>416</v>
      </c>
      <c r="I19">
        <v>3408</v>
      </c>
      <c r="J19">
        <v>77</v>
      </c>
      <c r="K19">
        <v>3485</v>
      </c>
      <c r="L19">
        <v>3</v>
      </c>
      <c r="M19">
        <v>9</v>
      </c>
      <c r="N19">
        <v>12</v>
      </c>
      <c r="O19">
        <v>21114</v>
      </c>
    </row>
    <row r="20" spans="1:15" x14ac:dyDescent="0.25">
      <c r="A20" t="s">
        <v>90</v>
      </c>
      <c r="B20" t="s">
        <v>80</v>
      </c>
      <c r="C20">
        <v>216294</v>
      </c>
      <c r="D20">
        <v>3</v>
      </c>
      <c r="E20">
        <v>216297</v>
      </c>
      <c r="F20">
        <v>10</v>
      </c>
      <c r="G20">
        <v>1</v>
      </c>
      <c r="H20">
        <v>11</v>
      </c>
      <c r="I20">
        <v>31105</v>
      </c>
      <c r="J20">
        <v>53</v>
      </c>
      <c r="K20">
        <v>31158</v>
      </c>
      <c r="L20">
        <v>104</v>
      </c>
      <c r="M20">
        <v>1</v>
      </c>
      <c r="N20">
        <v>105</v>
      </c>
      <c r="O20">
        <v>247571</v>
      </c>
    </row>
    <row r="21" spans="1:15" x14ac:dyDescent="0.25">
      <c r="A21" t="s">
        <v>99</v>
      </c>
      <c r="B21" t="s">
        <v>80</v>
      </c>
      <c r="C21">
        <v>13526</v>
      </c>
      <c r="D21">
        <v>48</v>
      </c>
      <c r="E21">
        <v>13574</v>
      </c>
      <c r="F21">
        <v>432</v>
      </c>
      <c r="G21">
        <v>19</v>
      </c>
      <c r="H21">
        <v>451</v>
      </c>
      <c r="I21">
        <v>2471</v>
      </c>
      <c r="J21">
        <v>121</v>
      </c>
      <c r="K21">
        <v>2592</v>
      </c>
      <c r="L21">
        <v>24</v>
      </c>
      <c r="M21">
        <v>6</v>
      </c>
      <c r="N21">
        <v>30</v>
      </c>
      <c r="O21">
        <v>16647</v>
      </c>
    </row>
    <row r="22" spans="1:15" x14ac:dyDescent="0.25">
      <c r="A22" t="s">
        <v>85</v>
      </c>
      <c r="B22" t="s">
        <v>80</v>
      </c>
      <c r="C22">
        <v>195209</v>
      </c>
      <c r="D22">
        <v>3</v>
      </c>
      <c r="E22">
        <v>195212</v>
      </c>
      <c r="F22">
        <v>55</v>
      </c>
      <c r="G22">
        <v>6</v>
      </c>
      <c r="H22">
        <v>61</v>
      </c>
      <c r="I22">
        <v>32122</v>
      </c>
      <c r="J22">
        <v>109</v>
      </c>
      <c r="K22">
        <v>32231</v>
      </c>
      <c r="L22">
        <v>24</v>
      </c>
      <c r="M22">
        <v>6</v>
      </c>
      <c r="N22">
        <v>30</v>
      </c>
      <c r="O22">
        <v>227534</v>
      </c>
    </row>
    <row r="23" spans="1:15" x14ac:dyDescent="0.25">
      <c r="A23" t="s">
        <v>104</v>
      </c>
      <c r="B23" t="s">
        <v>80</v>
      </c>
      <c r="C23">
        <v>52935</v>
      </c>
      <c r="D23">
        <v>344</v>
      </c>
      <c r="E23">
        <v>53279</v>
      </c>
      <c r="F23">
        <v>4022</v>
      </c>
      <c r="G23">
        <v>1095</v>
      </c>
      <c r="H23">
        <v>5117</v>
      </c>
      <c r="I23">
        <v>9511</v>
      </c>
      <c r="J23">
        <v>1349</v>
      </c>
      <c r="K23">
        <v>10860</v>
      </c>
      <c r="L23">
        <v>31</v>
      </c>
      <c r="M23">
        <v>249</v>
      </c>
      <c r="N23">
        <v>280</v>
      </c>
      <c r="O23">
        <v>69536</v>
      </c>
    </row>
    <row r="24" spans="1:15" x14ac:dyDescent="0.25">
      <c r="A24" t="s">
        <v>102</v>
      </c>
      <c r="B24" t="s">
        <v>80</v>
      </c>
      <c r="C24">
        <v>12397</v>
      </c>
      <c r="D24">
        <v>6</v>
      </c>
      <c r="E24">
        <v>12403</v>
      </c>
      <c r="F24">
        <v>1681</v>
      </c>
      <c r="G24">
        <v>127</v>
      </c>
      <c r="H24">
        <v>1808</v>
      </c>
      <c r="I24">
        <v>2539</v>
      </c>
      <c r="J24">
        <v>91</v>
      </c>
      <c r="K24">
        <v>2630</v>
      </c>
      <c r="L24">
        <v>1</v>
      </c>
      <c r="M24">
        <v>22</v>
      </c>
      <c r="N24">
        <v>23</v>
      </c>
      <c r="O24">
        <v>16864</v>
      </c>
    </row>
    <row r="25" spans="1:15" x14ac:dyDescent="0.25">
      <c r="A25" t="s">
        <v>108</v>
      </c>
      <c r="B25" t="s">
        <v>80</v>
      </c>
      <c r="C25">
        <v>18923</v>
      </c>
      <c r="D25">
        <v>1</v>
      </c>
      <c r="E25">
        <v>18924</v>
      </c>
      <c r="F25">
        <v>3829</v>
      </c>
      <c r="G25">
        <v>22</v>
      </c>
      <c r="H25">
        <v>3851</v>
      </c>
      <c r="I25">
        <v>4315</v>
      </c>
      <c r="J25">
        <v>104</v>
      </c>
      <c r="K25">
        <v>4419</v>
      </c>
      <c r="L25">
        <v>2</v>
      </c>
      <c r="M25">
        <v>8</v>
      </c>
      <c r="N25">
        <v>10</v>
      </c>
      <c r="O25">
        <v>27204</v>
      </c>
    </row>
    <row r="26" spans="1:15" x14ac:dyDescent="0.25">
      <c r="A26" t="s">
        <v>82</v>
      </c>
      <c r="B26" t="s">
        <v>80</v>
      </c>
      <c r="C26">
        <v>182036</v>
      </c>
      <c r="D26">
        <v>27</v>
      </c>
      <c r="E26">
        <v>182063</v>
      </c>
      <c r="F26">
        <v>6</v>
      </c>
      <c r="G26">
        <v>2</v>
      </c>
      <c r="H26">
        <v>8</v>
      </c>
      <c r="I26">
        <v>77041</v>
      </c>
      <c r="J26">
        <v>615</v>
      </c>
      <c r="K26">
        <v>77656</v>
      </c>
      <c r="L26">
        <v>194</v>
      </c>
      <c r="M26">
        <v>76</v>
      </c>
      <c r="N26">
        <v>270</v>
      </c>
      <c r="O26">
        <v>259997</v>
      </c>
    </row>
    <row r="27" spans="1:15" x14ac:dyDescent="0.25">
      <c r="A27" t="s">
        <v>100</v>
      </c>
      <c r="B27" t="s">
        <v>80</v>
      </c>
      <c r="C27">
        <v>61134</v>
      </c>
      <c r="D27">
        <v>120</v>
      </c>
      <c r="E27">
        <v>61254</v>
      </c>
      <c r="F27">
        <v>3756</v>
      </c>
      <c r="G27">
        <v>563</v>
      </c>
      <c r="H27">
        <v>4319</v>
      </c>
      <c r="I27">
        <v>12437</v>
      </c>
      <c r="J27">
        <v>540</v>
      </c>
      <c r="K27">
        <v>12977</v>
      </c>
      <c r="L27">
        <v>203</v>
      </c>
      <c r="M27">
        <v>83</v>
      </c>
      <c r="N27">
        <v>286</v>
      </c>
      <c r="O27">
        <v>78836</v>
      </c>
    </row>
    <row r="28" spans="1:15" x14ac:dyDescent="0.25">
      <c r="A28" t="s">
        <v>105</v>
      </c>
      <c r="B28" t="s">
        <v>80</v>
      </c>
      <c r="C28">
        <v>83116</v>
      </c>
      <c r="D28">
        <v>132</v>
      </c>
      <c r="E28">
        <v>83248</v>
      </c>
      <c r="F28">
        <v>1959</v>
      </c>
      <c r="G28">
        <v>156</v>
      </c>
      <c r="H28">
        <v>2115</v>
      </c>
      <c r="I28">
        <v>12093</v>
      </c>
      <c r="J28">
        <v>585</v>
      </c>
      <c r="K28">
        <v>12678</v>
      </c>
      <c r="L28">
        <v>115</v>
      </c>
      <c r="M28">
        <v>128</v>
      </c>
      <c r="N28">
        <v>243</v>
      </c>
      <c r="O28">
        <v>98284</v>
      </c>
    </row>
    <row r="29" spans="1:15" x14ac:dyDescent="0.25">
      <c r="A29" t="s">
        <v>86</v>
      </c>
      <c r="B29" t="s">
        <v>80</v>
      </c>
      <c r="C29">
        <v>33227</v>
      </c>
      <c r="D29">
        <v>4</v>
      </c>
      <c r="E29">
        <v>33231</v>
      </c>
      <c r="F29">
        <v>390</v>
      </c>
      <c r="G29">
        <v>0</v>
      </c>
      <c r="H29">
        <v>390</v>
      </c>
      <c r="I29">
        <v>7012</v>
      </c>
      <c r="J29">
        <v>65</v>
      </c>
      <c r="K29">
        <v>7077</v>
      </c>
      <c r="L29">
        <v>9</v>
      </c>
      <c r="M29">
        <v>1</v>
      </c>
      <c r="N29">
        <v>10</v>
      </c>
      <c r="O29">
        <v>40708</v>
      </c>
    </row>
    <row r="30" spans="1:15" x14ac:dyDescent="0.25">
      <c r="A30" t="s">
        <v>93</v>
      </c>
      <c r="B30" t="s">
        <v>80</v>
      </c>
      <c r="C30">
        <v>70352</v>
      </c>
      <c r="D30">
        <v>37</v>
      </c>
      <c r="E30">
        <v>70389</v>
      </c>
      <c r="F30">
        <v>7396</v>
      </c>
      <c r="G30">
        <v>984</v>
      </c>
      <c r="H30">
        <v>8380</v>
      </c>
      <c r="I30">
        <v>16689</v>
      </c>
      <c r="J30">
        <v>438</v>
      </c>
      <c r="K30">
        <v>17127</v>
      </c>
      <c r="L30">
        <v>35</v>
      </c>
      <c r="M30">
        <v>43</v>
      </c>
      <c r="N30">
        <v>78</v>
      </c>
      <c r="O30">
        <v>95974</v>
      </c>
    </row>
    <row r="31" spans="1:15" x14ac:dyDescent="0.25">
      <c r="A31" t="s">
        <v>92</v>
      </c>
      <c r="B31" t="s">
        <v>80</v>
      </c>
      <c r="C31">
        <v>43477</v>
      </c>
      <c r="D31">
        <v>59</v>
      </c>
      <c r="E31">
        <v>43536</v>
      </c>
      <c r="F31">
        <v>1948</v>
      </c>
      <c r="G31">
        <v>43</v>
      </c>
      <c r="H31">
        <v>1991</v>
      </c>
      <c r="I31">
        <v>6027</v>
      </c>
      <c r="J31">
        <v>196</v>
      </c>
      <c r="K31">
        <v>6223</v>
      </c>
      <c r="L31">
        <v>17</v>
      </c>
      <c r="M31">
        <v>11</v>
      </c>
      <c r="N31">
        <v>28</v>
      </c>
      <c r="O31">
        <v>51778</v>
      </c>
    </row>
    <row r="32" spans="1:15" x14ac:dyDescent="0.25">
      <c r="A32" t="s">
        <v>91</v>
      </c>
      <c r="B32" t="s">
        <v>80</v>
      </c>
      <c r="C32">
        <v>19647</v>
      </c>
      <c r="D32">
        <v>93</v>
      </c>
      <c r="E32">
        <v>19740</v>
      </c>
      <c r="F32">
        <v>913</v>
      </c>
      <c r="G32">
        <v>254</v>
      </c>
      <c r="H32">
        <v>1167</v>
      </c>
      <c r="I32">
        <v>4411</v>
      </c>
      <c r="J32">
        <v>225</v>
      </c>
      <c r="K32">
        <v>4636</v>
      </c>
      <c r="L32">
        <v>8</v>
      </c>
      <c r="M32">
        <v>12</v>
      </c>
      <c r="N32">
        <v>20</v>
      </c>
      <c r="O32">
        <v>25563</v>
      </c>
    </row>
    <row r="33" spans="1:15" x14ac:dyDescent="0.25">
      <c r="A33" t="s">
        <v>106</v>
      </c>
      <c r="B33" t="s">
        <v>80</v>
      </c>
      <c r="C33">
        <v>44921</v>
      </c>
      <c r="D33">
        <v>47</v>
      </c>
      <c r="E33">
        <v>44968</v>
      </c>
      <c r="F33">
        <v>3483</v>
      </c>
      <c r="G33">
        <v>915</v>
      </c>
      <c r="H33">
        <v>4398</v>
      </c>
      <c r="I33">
        <v>9130</v>
      </c>
      <c r="J33">
        <v>377</v>
      </c>
      <c r="K33">
        <v>9507</v>
      </c>
      <c r="L33">
        <v>12</v>
      </c>
      <c r="M33">
        <v>31</v>
      </c>
      <c r="N33">
        <v>43</v>
      </c>
      <c r="O33">
        <v>58916</v>
      </c>
    </row>
    <row r="34" spans="1:15" x14ac:dyDescent="0.25">
      <c r="A34" t="s">
        <v>103</v>
      </c>
      <c r="B34" t="s">
        <v>80</v>
      </c>
      <c r="C34">
        <v>86396</v>
      </c>
      <c r="D34">
        <v>67</v>
      </c>
      <c r="E34">
        <v>86463</v>
      </c>
      <c r="F34">
        <v>2434</v>
      </c>
      <c r="G34">
        <v>833</v>
      </c>
      <c r="H34">
        <v>3267</v>
      </c>
      <c r="I34">
        <v>17427</v>
      </c>
      <c r="J34">
        <v>934</v>
      </c>
      <c r="K34">
        <v>18361</v>
      </c>
      <c r="L34">
        <v>77</v>
      </c>
      <c r="M34">
        <v>458</v>
      </c>
      <c r="N34">
        <v>535</v>
      </c>
      <c r="O34">
        <v>108626</v>
      </c>
    </row>
    <row r="35" spans="1:15" x14ac:dyDescent="0.25">
      <c r="A35" t="s">
        <v>97</v>
      </c>
      <c r="B35" t="s">
        <v>80</v>
      </c>
      <c r="C35">
        <v>41066</v>
      </c>
      <c r="D35">
        <v>151</v>
      </c>
      <c r="E35">
        <v>41217</v>
      </c>
      <c r="F35">
        <v>2816</v>
      </c>
      <c r="G35">
        <v>92</v>
      </c>
      <c r="H35">
        <v>2908</v>
      </c>
      <c r="I35">
        <v>8182</v>
      </c>
      <c r="J35">
        <v>316</v>
      </c>
      <c r="K35">
        <v>8498</v>
      </c>
      <c r="L35">
        <v>11</v>
      </c>
      <c r="M35">
        <v>12</v>
      </c>
      <c r="N35">
        <v>23</v>
      </c>
      <c r="O35">
        <v>52646</v>
      </c>
    </row>
    <row r="36" spans="1:15" x14ac:dyDescent="0.25">
      <c r="A36" t="s">
        <v>124</v>
      </c>
      <c r="B36" t="s">
        <v>81</v>
      </c>
      <c r="C36">
        <v>8719</v>
      </c>
      <c r="D36">
        <v>16</v>
      </c>
      <c r="E36">
        <v>8735</v>
      </c>
      <c r="F36">
        <v>583</v>
      </c>
      <c r="G36">
        <v>623</v>
      </c>
      <c r="H36">
        <v>1206</v>
      </c>
      <c r="I36">
        <v>1977</v>
      </c>
      <c r="J36">
        <v>99</v>
      </c>
      <c r="K36">
        <v>2076</v>
      </c>
      <c r="L36">
        <v>2</v>
      </c>
      <c r="M36">
        <v>10</v>
      </c>
      <c r="N36">
        <v>12</v>
      </c>
      <c r="O36">
        <v>12029</v>
      </c>
    </row>
    <row r="37" spans="1:15" x14ac:dyDescent="0.25">
      <c r="A37" t="s">
        <v>112</v>
      </c>
      <c r="B37" t="s">
        <v>81</v>
      </c>
      <c r="C37">
        <v>94798</v>
      </c>
      <c r="D37">
        <v>34</v>
      </c>
      <c r="E37">
        <v>94832</v>
      </c>
      <c r="F37">
        <v>7617</v>
      </c>
      <c r="G37">
        <v>2392</v>
      </c>
      <c r="H37">
        <v>10009</v>
      </c>
      <c r="I37">
        <v>19734</v>
      </c>
      <c r="J37">
        <v>630</v>
      </c>
      <c r="K37">
        <v>20364</v>
      </c>
      <c r="L37">
        <v>59</v>
      </c>
      <c r="M37">
        <v>80</v>
      </c>
      <c r="N37">
        <v>139</v>
      </c>
      <c r="O37">
        <v>125344</v>
      </c>
    </row>
    <row r="38" spans="1:15" x14ac:dyDescent="0.25">
      <c r="A38" t="s">
        <v>113</v>
      </c>
      <c r="B38" t="s">
        <v>81</v>
      </c>
      <c r="C38">
        <v>46980</v>
      </c>
      <c r="D38">
        <v>33</v>
      </c>
      <c r="E38">
        <v>47013</v>
      </c>
      <c r="F38">
        <v>5176</v>
      </c>
      <c r="G38">
        <v>1227</v>
      </c>
      <c r="H38">
        <v>6403</v>
      </c>
      <c r="I38">
        <v>8887</v>
      </c>
      <c r="J38">
        <v>405</v>
      </c>
      <c r="K38">
        <v>9292</v>
      </c>
      <c r="L38">
        <v>35</v>
      </c>
      <c r="M38">
        <v>46</v>
      </c>
      <c r="N38">
        <v>81</v>
      </c>
      <c r="O38">
        <v>62789</v>
      </c>
    </row>
    <row r="39" spans="1:15" x14ac:dyDescent="0.25">
      <c r="A39" t="s">
        <v>114</v>
      </c>
      <c r="B39" t="s">
        <v>81</v>
      </c>
      <c r="C39">
        <v>20432</v>
      </c>
      <c r="D39">
        <v>4</v>
      </c>
      <c r="E39">
        <v>20436</v>
      </c>
      <c r="F39">
        <v>587</v>
      </c>
      <c r="G39">
        <v>11</v>
      </c>
      <c r="H39">
        <v>598</v>
      </c>
      <c r="I39">
        <v>3981</v>
      </c>
      <c r="J39">
        <v>128</v>
      </c>
      <c r="K39">
        <v>4109</v>
      </c>
      <c r="L39">
        <v>34</v>
      </c>
      <c r="M39">
        <v>3</v>
      </c>
      <c r="N39">
        <v>37</v>
      </c>
      <c r="O39">
        <v>25180</v>
      </c>
    </row>
    <row r="40" spans="1:15" x14ac:dyDescent="0.25">
      <c r="A40" t="s">
        <v>125</v>
      </c>
      <c r="B40" t="s">
        <v>81</v>
      </c>
      <c r="C40">
        <v>6574</v>
      </c>
      <c r="D40">
        <v>10</v>
      </c>
      <c r="E40">
        <v>6584</v>
      </c>
      <c r="F40">
        <v>1220</v>
      </c>
      <c r="G40">
        <v>500</v>
      </c>
      <c r="H40">
        <v>1720</v>
      </c>
      <c r="I40">
        <v>1575</v>
      </c>
      <c r="J40">
        <v>62</v>
      </c>
      <c r="K40">
        <v>1637</v>
      </c>
      <c r="L40">
        <v>3</v>
      </c>
      <c r="M40">
        <v>7</v>
      </c>
      <c r="N40">
        <v>10</v>
      </c>
      <c r="O40">
        <v>9951</v>
      </c>
    </row>
    <row r="41" spans="1:15" x14ac:dyDescent="0.25">
      <c r="A41" t="s">
        <v>115</v>
      </c>
      <c r="B41" t="s">
        <v>81</v>
      </c>
      <c r="C41">
        <v>19212</v>
      </c>
      <c r="D41">
        <v>1</v>
      </c>
      <c r="E41">
        <v>19213</v>
      </c>
      <c r="F41">
        <v>909</v>
      </c>
      <c r="G41">
        <v>36</v>
      </c>
      <c r="H41">
        <v>945</v>
      </c>
      <c r="I41">
        <v>3017</v>
      </c>
      <c r="J41">
        <v>132</v>
      </c>
      <c r="K41">
        <v>3149</v>
      </c>
      <c r="L41">
        <v>5</v>
      </c>
      <c r="M41">
        <v>10</v>
      </c>
      <c r="N41">
        <v>15</v>
      </c>
      <c r="O41">
        <v>23322</v>
      </c>
    </row>
    <row r="42" spans="1:15" x14ac:dyDescent="0.25">
      <c r="A42" t="s">
        <v>116</v>
      </c>
      <c r="B42" t="s">
        <v>81</v>
      </c>
      <c r="C42">
        <v>20064</v>
      </c>
      <c r="D42">
        <v>114</v>
      </c>
      <c r="E42">
        <v>20178</v>
      </c>
      <c r="F42">
        <v>984</v>
      </c>
      <c r="G42">
        <v>1082</v>
      </c>
      <c r="H42">
        <v>2066</v>
      </c>
      <c r="I42">
        <v>4180</v>
      </c>
      <c r="J42">
        <v>202</v>
      </c>
      <c r="K42">
        <v>4382</v>
      </c>
      <c r="L42">
        <v>6</v>
      </c>
      <c r="M42">
        <v>13</v>
      </c>
      <c r="N42">
        <v>19</v>
      </c>
      <c r="O42">
        <v>26645</v>
      </c>
    </row>
    <row r="43" spans="1:15" x14ac:dyDescent="0.25">
      <c r="A43" t="s">
        <v>126</v>
      </c>
      <c r="B43" t="s">
        <v>81</v>
      </c>
      <c r="C43">
        <v>7633</v>
      </c>
      <c r="D43">
        <v>2</v>
      </c>
      <c r="E43">
        <v>7635</v>
      </c>
      <c r="F43">
        <v>1356</v>
      </c>
      <c r="G43">
        <v>160</v>
      </c>
      <c r="H43">
        <v>1516</v>
      </c>
      <c r="I43">
        <v>1510</v>
      </c>
      <c r="J43">
        <v>82</v>
      </c>
      <c r="K43">
        <v>1592</v>
      </c>
      <c r="L43">
        <v>8</v>
      </c>
      <c r="M43">
        <v>6</v>
      </c>
      <c r="N43">
        <v>14</v>
      </c>
      <c r="O43">
        <v>10757</v>
      </c>
    </row>
    <row r="44" spans="1:15" x14ac:dyDescent="0.25">
      <c r="A44" t="s">
        <v>117</v>
      </c>
      <c r="B44" t="s">
        <v>81</v>
      </c>
      <c r="C44">
        <v>21785</v>
      </c>
      <c r="D44">
        <v>60</v>
      </c>
      <c r="E44">
        <v>21845</v>
      </c>
      <c r="F44">
        <v>957</v>
      </c>
      <c r="G44">
        <v>393</v>
      </c>
      <c r="H44">
        <v>1350</v>
      </c>
      <c r="I44">
        <v>5224</v>
      </c>
      <c r="J44">
        <v>181</v>
      </c>
      <c r="K44">
        <v>5405</v>
      </c>
      <c r="L44">
        <v>38</v>
      </c>
      <c r="M44">
        <v>26</v>
      </c>
      <c r="N44">
        <v>64</v>
      </c>
      <c r="O44">
        <v>28664</v>
      </c>
    </row>
    <row r="45" spans="1:15" x14ac:dyDescent="0.25">
      <c r="A45" t="s">
        <v>118</v>
      </c>
      <c r="B45" t="s">
        <v>81</v>
      </c>
      <c r="C45">
        <v>80670</v>
      </c>
      <c r="D45">
        <v>144</v>
      </c>
      <c r="E45">
        <v>80814</v>
      </c>
      <c r="F45">
        <v>3378</v>
      </c>
      <c r="G45">
        <v>1871</v>
      </c>
      <c r="H45">
        <v>5249</v>
      </c>
      <c r="I45">
        <v>17359</v>
      </c>
      <c r="J45">
        <v>746</v>
      </c>
      <c r="K45">
        <v>18105</v>
      </c>
      <c r="L45">
        <v>55</v>
      </c>
      <c r="M45">
        <v>73</v>
      </c>
      <c r="N45">
        <v>128</v>
      </c>
      <c r="O45">
        <v>104296</v>
      </c>
    </row>
    <row r="46" spans="1:15" x14ac:dyDescent="0.25">
      <c r="A46" t="s">
        <v>119</v>
      </c>
      <c r="B46" t="s">
        <v>81</v>
      </c>
      <c r="C46">
        <v>17118</v>
      </c>
      <c r="D46">
        <v>10</v>
      </c>
      <c r="E46">
        <v>17128</v>
      </c>
      <c r="F46">
        <v>2787</v>
      </c>
      <c r="G46">
        <v>942</v>
      </c>
      <c r="H46">
        <v>3729</v>
      </c>
      <c r="I46">
        <v>2836</v>
      </c>
      <c r="J46">
        <v>106</v>
      </c>
      <c r="K46">
        <v>2942</v>
      </c>
      <c r="L46">
        <v>8</v>
      </c>
      <c r="M46">
        <v>3</v>
      </c>
      <c r="N46">
        <v>11</v>
      </c>
      <c r="O46">
        <v>23810</v>
      </c>
    </row>
    <row r="47" spans="1:15" x14ac:dyDescent="0.25">
      <c r="A47" t="s">
        <v>120</v>
      </c>
      <c r="B47" t="s">
        <v>81</v>
      </c>
      <c r="C47">
        <v>28854</v>
      </c>
      <c r="D47">
        <v>18</v>
      </c>
      <c r="E47">
        <v>28872</v>
      </c>
      <c r="F47">
        <v>1445</v>
      </c>
      <c r="G47">
        <v>1560</v>
      </c>
      <c r="H47">
        <v>3005</v>
      </c>
      <c r="I47">
        <v>5914</v>
      </c>
      <c r="J47">
        <v>323</v>
      </c>
      <c r="K47">
        <v>6237</v>
      </c>
      <c r="L47">
        <v>22</v>
      </c>
      <c r="M47">
        <v>48</v>
      </c>
      <c r="N47">
        <v>70</v>
      </c>
      <c r="O47">
        <v>38184</v>
      </c>
    </row>
    <row r="48" spans="1:15" x14ac:dyDescent="0.25">
      <c r="A48" t="s">
        <v>121</v>
      </c>
      <c r="B48" t="s">
        <v>81</v>
      </c>
      <c r="C48">
        <v>9554</v>
      </c>
      <c r="D48">
        <v>11</v>
      </c>
      <c r="E48">
        <v>9565</v>
      </c>
      <c r="F48">
        <v>739</v>
      </c>
      <c r="G48">
        <v>16</v>
      </c>
      <c r="H48">
        <v>755</v>
      </c>
      <c r="I48">
        <v>1613</v>
      </c>
      <c r="J48">
        <v>117</v>
      </c>
      <c r="K48">
        <v>1730</v>
      </c>
      <c r="L48">
        <v>8</v>
      </c>
      <c r="M48">
        <v>2</v>
      </c>
      <c r="N48">
        <v>10</v>
      </c>
      <c r="O48">
        <v>12060</v>
      </c>
    </row>
    <row r="49" spans="1:15" x14ac:dyDescent="0.25">
      <c r="A49" t="s">
        <v>122</v>
      </c>
      <c r="B49" t="s">
        <v>81</v>
      </c>
      <c r="C49">
        <v>55345</v>
      </c>
      <c r="D49">
        <v>59</v>
      </c>
      <c r="E49">
        <v>55404</v>
      </c>
      <c r="F49">
        <v>364</v>
      </c>
      <c r="G49">
        <v>272</v>
      </c>
      <c r="H49">
        <v>636</v>
      </c>
      <c r="I49">
        <v>8983</v>
      </c>
      <c r="J49">
        <v>333</v>
      </c>
      <c r="K49">
        <v>9316</v>
      </c>
      <c r="L49">
        <v>10</v>
      </c>
      <c r="M49">
        <v>45</v>
      </c>
      <c r="N49">
        <v>55</v>
      </c>
      <c r="O49">
        <v>65411</v>
      </c>
    </row>
    <row r="50" spans="1:15" x14ac:dyDescent="0.25">
      <c r="A50" t="s">
        <v>127</v>
      </c>
      <c r="B50" t="s">
        <v>81</v>
      </c>
      <c r="C50">
        <v>67653</v>
      </c>
      <c r="D50">
        <v>47</v>
      </c>
      <c r="E50">
        <v>67700</v>
      </c>
      <c r="F50">
        <v>1924</v>
      </c>
      <c r="G50">
        <v>1839</v>
      </c>
      <c r="H50">
        <v>3763</v>
      </c>
      <c r="I50">
        <v>10873</v>
      </c>
      <c r="J50">
        <v>300</v>
      </c>
      <c r="K50">
        <v>11173</v>
      </c>
      <c r="L50">
        <v>29</v>
      </c>
      <c r="M50">
        <v>45</v>
      </c>
      <c r="N50">
        <v>74</v>
      </c>
      <c r="O50">
        <v>82710</v>
      </c>
    </row>
    <row r="51" spans="1:15" x14ac:dyDescent="0.25">
      <c r="A51" t="s">
        <v>123</v>
      </c>
      <c r="B51" t="s">
        <v>81</v>
      </c>
      <c r="C51">
        <v>80967</v>
      </c>
      <c r="D51">
        <v>71</v>
      </c>
      <c r="E51">
        <v>81038</v>
      </c>
      <c r="F51">
        <v>2712</v>
      </c>
      <c r="G51">
        <v>1501</v>
      </c>
      <c r="H51">
        <v>4213</v>
      </c>
      <c r="I51">
        <v>15354</v>
      </c>
      <c r="J51">
        <v>562</v>
      </c>
      <c r="K51">
        <v>15916</v>
      </c>
      <c r="L51">
        <v>99</v>
      </c>
      <c r="M51">
        <v>106</v>
      </c>
      <c r="N51">
        <v>205</v>
      </c>
      <c r="O51">
        <v>101372</v>
      </c>
    </row>
    <row r="52" spans="1:15" x14ac:dyDescent="0.25">
      <c r="A52" t="s">
        <v>128</v>
      </c>
      <c r="B52" t="s">
        <v>81</v>
      </c>
      <c r="C52">
        <v>121372</v>
      </c>
      <c r="D52">
        <v>104</v>
      </c>
      <c r="E52">
        <v>121476</v>
      </c>
      <c r="F52">
        <v>1150</v>
      </c>
      <c r="G52">
        <v>968</v>
      </c>
      <c r="H52">
        <v>2118</v>
      </c>
      <c r="I52">
        <v>21112</v>
      </c>
      <c r="J52">
        <v>1187</v>
      </c>
      <c r="K52">
        <v>22299</v>
      </c>
      <c r="L52">
        <v>132</v>
      </c>
      <c r="M52">
        <v>229</v>
      </c>
      <c r="N52">
        <v>361</v>
      </c>
      <c r="O52">
        <v>146254</v>
      </c>
    </row>
    <row r="55" spans="1:15" x14ac:dyDescent="0.25">
      <c r="J55" s="12"/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activeCell="J33" sqref="J33"/>
    </sheetView>
  </sheetViews>
  <sheetFormatPr defaultColWidth="8.85546875"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665691.2012458333</v>
      </c>
      <c r="D3">
        <v>6608.6196291666656</v>
      </c>
      <c r="E3">
        <v>672299.82087500009</v>
      </c>
      <c r="F3">
        <v>63579.669133333344</v>
      </c>
      <c r="G3">
        <v>54015.671620833324</v>
      </c>
      <c r="H3">
        <v>117595.34075416667</v>
      </c>
      <c r="I3">
        <v>324972.07550833334</v>
      </c>
      <c r="J3">
        <v>249453.65854166669</v>
      </c>
      <c r="K3">
        <v>574425.73405000009</v>
      </c>
      <c r="L3">
        <v>25731.344787499998</v>
      </c>
      <c r="M3">
        <v>448430.7123916666</v>
      </c>
      <c r="N3">
        <v>474162.05717916659</v>
      </c>
      <c r="O3">
        <v>1838482.9528583335</v>
      </c>
    </row>
    <row r="4" spans="1:15" x14ac:dyDescent="0.25">
      <c r="A4" t="s">
        <v>80</v>
      </c>
      <c r="B4" t="s">
        <v>22</v>
      </c>
      <c r="C4">
        <v>542441.98693333333</v>
      </c>
      <c r="D4">
        <v>6296.2716999999993</v>
      </c>
      <c r="E4">
        <v>548738.25863333337</v>
      </c>
      <c r="F4">
        <v>38165.836708333336</v>
      </c>
      <c r="G4">
        <v>25916.456562499996</v>
      </c>
      <c r="H4">
        <v>64082.293270833332</v>
      </c>
      <c r="I4">
        <v>267440.62842083332</v>
      </c>
      <c r="J4">
        <v>198496.90136666669</v>
      </c>
      <c r="K4">
        <v>465937.52978750004</v>
      </c>
      <c r="L4">
        <v>20909.737987500001</v>
      </c>
      <c r="M4">
        <v>345993.98829583329</v>
      </c>
      <c r="N4">
        <v>366903.72628333326</v>
      </c>
      <c r="O4">
        <v>1445661.807975</v>
      </c>
    </row>
    <row r="5" spans="1:15" x14ac:dyDescent="0.25">
      <c r="A5" t="s">
        <v>81</v>
      </c>
      <c r="B5" t="s">
        <v>23</v>
      </c>
      <c r="C5">
        <v>123249.2143125</v>
      </c>
      <c r="D5">
        <v>312.34792916666669</v>
      </c>
      <c r="E5">
        <v>123561.56224166667</v>
      </c>
      <c r="F5">
        <v>25413.832425000004</v>
      </c>
      <c r="G5">
        <v>28099.215058333331</v>
      </c>
      <c r="H5">
        <v>53513.047483333336</v>
      </c>
      <c r="I5">
        <v>57531.447087499997</v>
      </c>
      <c r="J5">
        <v>50956.757175000006</v>
      </c>
      <c r="K5">
        <v>108488.2042625</v>
      </c>
      <c r="L5">
        <v>4821.6067999999996</v>
      </c>
      <c r="M5">
        <v>102436.72409583334</v>
      </c>
      <c r="N5">
        <v>107258.33089583334</v>
      </c>
      <c r="O5">
        <v>392821.14488333336</v>
      </c>
    </row>
    <row r="6" spans="1:15" x14ac:dyDescent="0.25">
      <c r="A6" t="s">
        <v>95</v>
      </c>
      <c r="B6" t="s">
        <v>80</v>
      </c>
      <c r="C6">
        <v>9016.6125875000016</v>
      </c>
      <c r="D6">
        <v>53.630095833333336</v>
      </c>
      <c r="E6">
        <v>9070.2426833333357</v>
      </c>
      <c r="F6">
        <v>66.752145833333316</v>
      </c>
      <c r="G6">
        <v>400.87761666666665</v>
      </c>
      <c r="H6">
        <v>467.62976249999997</v>
      </c>
      <c r="I6">
        <v>5795.7588999999998</v>
      </c>
      <c r="J6">
        <v>9238.7249499999998</v>
      </c>
      <c r="K6">
        <v>15034.483850000001</v>
      </c>
      <c r="L6">
        <v>82.407712500000017</v>
      </c>
      <c r="M6">
        <v>69602.856908333328</v>
      </c>
      <c r="N6">
        <v>69685.264620833332</v>
      </c>
      <c r="O6">
        <v>94257.620916666667</v>
      </c>
    </row>
    <row r="7" spans="1:15" x14ac:dyDescent="0.25">
      <c r="A7" t="s">
        <v>111</v>
      </c>
      <c r="B7" t="s">
        <v>80</v>
      </c>
      <c r="C7">
        <v>10054.067091666668</v>
      </c>
      <c r="D7">
        <v>12.384545833333334</v>
      </c>
      <c r="E7">
        <v>10066.4516375</v>
      </c>
      <c r="F7">
        <v>138.75721666666666</v>
      </c>
      <c r="G7">
        <v>0</v>
      </c>
      <c r="H7">
        <v>138.75721666666666</v>
      </c>
      <c r="I7">
        <v>3989.6889791666663</v>
      </c>
      <c r="J7">
        <v>12004.655179166666</v>
      </c>
      <c r="K7">
        <v>15994.344158333333</v>
      </c>
      <c r="L7">
        <v>237.3632375</v>
      </c>
      <c r="M7">
        <v>417.13305833333334</v>
      </c>
      <c r="N7">
        <v>654.49629583333331</v>
      </c>
      <c r="O7">
        <v>26854.049308333335</v>
      </c>
    </row>
    <row r="8" spans="1:15" x14ac:dyDescent="0.25">
      <c r="A8" t="s">
        <v>98</v>
      </c>
      <c r="B8" t="s">
        <v>80</v>
      </c>
      <c r="C8">
        <v>3837.6277208333331</v>
      </c>
      <c r="D8">
        <v>4.7075666666666667</v>
      </c>
      <c r="E8">
        <v>3842.3352874999996</v>
      </c>
      <c r="F8">
        <v>4172.9182791666663</v>
      </c>
      <c r="G8">
        <v>795.78460416666667</v>
      </c>
      <c r="H8">
        <v>4968.7028833333334</v>
      </c>
      <c r="I8">
        <v>3605.7781208333331</v>
      </c>
      <c r="J8">
        <v>1249.6032416666669</v>
      </c>
      <c r="K8">
        <v>4855.3813625000003</v>
      </c>
      <c r="L8">
        <v>0</v>
      </c>
      <c r="M8">
        <v>1446.0088458333332</v>
      </c>
      <c r="N8">
        <v>1446.0088458333332</v>
      </c>
      <c r="O8">
        <v>15112.428379166666</v>
      </c>
    </row>
    <row r="9" spans="1:15" x14ac:dyDescent="0.25">
      <c r="A9" t="s">
        <v>110</v>
      </c>
      <c r="B9" t="s">
        <v>80</v>
      </c>
      <c r="C9">
        <v>36303.373495833337</v>
      </c>
      <c r="D9">
        <v>151.23475416666668</v>
      </c>
      <c r="E9">
        <v>36454.608250000005</v>
      </c>
      <c r="F9">
        <v>4.6084500000000004</v>
      </c>
      <c r="G9">
        <v>0.32445416666666665</v>
      </c>
      <c r="H9">
        <v>4.9329041666666669</v>
      </c>
      <c r="I9">
        <v>12783.314541666667</v>
      </c>
      <c r="J9">
        <v>6356.4210833333336</v>
      </c>
      <c r="K9">
        <v>19139.735625000001</v>
      </c>
      <c r="L9">
        <v>298.67337499999996</v>
      </c>
      <c r="M9">
        <v>618.03612083333337</v>
      </c>
      <c r="N9">
        <v>916.70949583333334</v>
      </c>
      <c r="O9">
        <v>56515.986275000003</v>
      </c>
    </row>
    <row r="10" spans="1:15" x14ac:dyDescent="0.25">
      <c r="A10" t="s">
        <v>94</v>
      </c>
      <c r="B10" t="s">
        <v>80</v>
      </c>
      <c r="C10">
        <v>10184.402395833333</v>
      </c>
      <c r="D10">
        <v>11.926495833333332</v>
      </c>
      <c r="E10">
        <v>10196.328891666666</v>
      </c>
      <c r="F10">
        <v>2811.6663874999999</v>
      </c>
      <c r="G10">
        <v>2021.4039499999997</v>
      </c>
      <c r="H10">
        <v>4833.0703374999994</v>
      </c>
      <c r="I10">
        <v>5004.661187499999</v>
      </c>
      <c r="J10">
        <v>5019.5007208333336</v>
      </c>
      <c r="K10">
        <v>10024.161908333332</v>
      </c>
      <c r="L10">
        <v>93.355270833333321</v>
      </c>
      <c r="M10">
        <v>9008.0111458333322</v>
      </c>
      <c r="N10">
        <v>9101.3664166666658</v>
      </c>
      <c r="O10">
        <v>34154.927554166665</v>
      </c>
    </row>
    <row r="11" spans="1:15" x14ac:dyDescent="0.25">
      <c r="A11" t="s">
        <v>109</v>
      </c>
      <c r="B11" t="s">
        <v>80</v>
      </c>
      <c r="C11">
        <v>1012.6892333333335</v>
      </c>
      <c r="D11">
        <v>0</v>
      </c>
      <c r="E11">
        <v>1012.6892333333335</v>
      </c>
      <c r="F11">
        <v>595.82381666666674</v>
      </c>
      <c r="G11">
        <v>7.3923916666666658</v>
      </c>
      <c r="H11">
        <v>603.21620833333338</v>
      </c>
      <c r="I11">
        <v>724.87164583333345</v>
      </c>
      <c r="J11">
        <v>360.38308333333333</v>
      </c>
      <c r="K11">
        <v>1085.2547291666667</v>
      </c>
      <c r="L11">
        <v>102.16839166666666</v>
      </c>
      <c r="M11">
        <v>440.50616666666662</v>
      </c>
      <c r="N11">
        <v>542.67455833333327</v>
      </c>
      <c r="O11">
        <v>3243.8347291666669</v>
      </c>
    </row>
    <row r="12" spans="1:15" x14ac:dyDescent="0.25">
      <c r="A12" t="s">
        <v>83</v>
      </c>
      <c r="B12" t="s">
        <v>80</v>
      </c>
      <c r="C12">
        <v>53164.871700000003</v>
      </c>
      <c r="D12">
        <v>128.82419166666668</v>
      </c>
      <c r="E12">
        <v>53293.69589166667</v>
      </c>
      <c r="F12">
        <v>150.22692083333334</v>
      </c>
      <c r="G12">
        <v>209.32718333333332</v>
      </c>
      <c r="H12">
        <v>359.55410416666666</v>
      </c>
      <c r="I12">
        <v>38673.977429166676</v>
      </c>
      <c r="J12">
        <v>24531.816287499998</v>
      </c>
      <c r="K12">
        <v>63205.793716666674</v>
      </c>
      <c r="L12">
        <v>7429.7050708333336</v>
      </c>
      <c r="M12">
        <v>55046.936795833331</v>
      </c>
      <c r="N12">
        <v>62476.641866666665</v>
      </c>
      <c r="O12">
        <v>179335.68557916669</v>
      </c>
    </row>
    <row r="13" spans="1:15" x14ac:dyDescent="0.25">
      <c r="A13" t="s">
        <v>84</v>
      </c>
      <c r="B13" t="s">
        <v>80</v>
      </c>
      <c r="C13">
        <v>54454.018575000002</v>
      </c>
      <c r="D13">
        <v>35.841870833333331</v>
      </c>
      <c r="E13">
        <v>54489.860445833336</v>
      </c>
      <c r="F13">
        <v>463.13167500000003</v>
      </c>
      <c r="G13">
        <v>146.26726666666664</v>
      </c>
      <c r="H13">
        <v>609.3989416666667</v>
      </c>
      <c r="I13">
        <v>22193.537245833337</v>
      </c>
      <c r="J13">
        <v>5644.7103541666665</v>
      </c>
      <c r="K13">
        <v>27838.247600000002</v>
      </c>
      <c r="L13">
        <v>1115.9358875</v>
      </c>
      <c r="M13">
        <v>903.01940833333344</v>
      </c>
      <c r="N13">
        <v>2018.9552958333334</v>
      </c>
      <c r="O13">
        <v>84956.462283333341</v>
      </c>
    </row>
    <row r="14" spans="1:15" x14ac:dyDescent="0.25">
      <c r="A14" t="s">
        <v>96</v>
      </c>
      <c r="B14" t="s">
        <v>80</v>
      </c>
      <c r="C14">
        <v>20074.517091666668</v>
      </c>
      <c r="D14">
        <v>445.90917083333335</v>
      </c>
      <c r="E14">
        <v>20520.426262500001</v>
      </c>
      <c r="F14">
        <v>485.17985833333336</v>
      </c>
      <c r="G14">
        <v>883.47458333333338</v>
      </c>
      <c r="H14">
        <v>1368.6544416666668</v>
      </c>
      <c r="I14">
        <v>9724.1847083333323</v>
      </c>
      <c r="J14">
        <v>6611.9219000000003</v>
      </c>
      <c r="K14">
        <v>16336.106608333332</v>
      </c>
      <c r="L14">
        <v>63.498066666666666</v>
      </c>
      <c r="M14">
        <v>908.4300833333333</v>
      </c>
      <c r="N14">
        <v>971.92814999999996</v>
      </c>
      <c r="O14">
        <v>39197.115462499998</v>
      </c>
    </row>
    <row r="15" spans="1:15" x14ac:dyDescent="0.25">
      <c r="A15" t="s">
        <v>88</v>
      </c>
      <c r="B15" t="s">
        <v>80</v>
      </c>
      <c r="C15">
        <v>24251.211350000001</v>
      </c>
      <c r="D15">
        <v>104.65242916666666</v>
      </c>
      <c r="E15">
        <v>24355.86377916667</v>
      </c>
      <c r="F15">
        <v>3.0282416666666663</v>
      </c>
      <c r="G15">
        <v>0.29496666666666665</v>
      </c>
      <c r="H15">
        <v>3.3232083333333331</v>
      </c>
      <c r="I15">
        <v>9396.6807083333333</v>
      </c>
      <c r="J15">
        <v>7778.1609333333327</v>
      </c>
      <c r="K15">
        <v>17174.841641666666</v>
      </c>
      <c r="L15">
        <v>552.85107500000004</v>
      </c>
      <c r="M15">
        <v>12156.881695833334</v>
      </c>
      <c r="N15">
        <v>12709.732770833334</v>
      </c>
      <c r="O15">
        <v>54243.761400000003</v>
      </c>
    </row>
    <row r="16" spans="1:15" x14ac:dyDescent="0.25">
      <c r="A16" t="s">
        <v>107</v>
      </c>
      <c r="B16" t="s">
        <v>80</v>
      </c>
      <c r="C16">
        <v>10609.942254166666</v>
      </c>
      <c r="D16">
        <v>348.61422916666663</v>
      </c>
      <c r="E16">
        <v>10958.556483333334</v>
      </c>
      <c r="F16">
        <v>586.59185000000002</v>
      </c>
      <c r="G16">
        <v>1424.0932041666665</v>
      </c>
      <c r="H16">
        <v>2010.6850541666665</v>
      </c>
      <c r="I16">
        <v>3374.4996500000002</v>
      </c>
      <c r="J16">
        <v>1744.1876791666668</v>
      </c>
      <c r="K16">
        <v>5118.687329166667</v>
      </c>
      <c r="L16">
        <v>124.5293875</v>
      </c>
      <c r="M16">
        <v>4326.0034208333336</v>
      </c>
      <c r="N16">
        <v>4450.5328083333334</v>
      </c>
      <c r="O16">
        <v>22538.461674999999</v>
      </c>
    </row>
    <row r="17" spans="1:15" x14ac:dyDescent="0.25">
      <c r="A17" t="s">
        <v>101</v>
      </c>
      <c r="B17" t="s">
        <v>80</v>
      </c>
      <c r="C17">
        <v>6968.2152208333337</v>
      </c>
      <c r="D17">
        <v>93.301045833333333</v>
      </c>
      <c r="E17">
        <v>7061.5162666666674</v>
      </c>
      <c r="F17">
        <v>92.963841666666667</v>
      </c>
      <c r="G17">
        <v>811.20512916666667</v>
      </c>
      <c r="H17">
        <v>904.16897083333333</v>
      </c>
      <c r="I17">
        <v>2495.1011000000003</v>
      </c>
      <c r="J17">
        <v>5528.4778749999996</v>
      </c>
      <c r="K17">
        <v>8023.5789750000004</v>
      </c>
      <c r="L17">
        <v>1.4902166666666667</v>
      </c>
      <c r="M17">
        <v>966.84250000000009</v>
      </c>
      <c r="N17">
        <v>968.33271666666678</v>
      </c>
      <c r="O17">
        <v>16957.59692916667</v>
      </c>
    </row>
    <row r="18" spans="1:15" x14ac:dyDescent="0.25">
      <c r="A18" t="s">
        <v>87</v>
      </c>
      <c r="B18" t="s">
        <v>80</v>
      </c>
      <c r="C18">
        <v>14588.357050000002</v>
      </c>
      <c r="D18">
        <v>67.448270833333325</v>
      </c>
      <c r="E18">
        <v>14655.805320833335</v>
      </c>
      <c r="F18">
        <v>7.6941458333333337</v>
      </c>
      <c r="G18">
        <v>0</v>
      </c>
      <c r="H18">
        <v>7.6941458333333337</v>
      </c>
      <c r="I18">
        <v>8892.9753833333325</v>
      </c>
      <c r="J18">
        <v>11676.611933333335</v>
      </c>
      <c r="K18">
        <v>20569.587316666668</v>
      </c>
      <c r="L18">
        <v>1935.5784916666667</v>
      </c>
      <c r="M18">
        <v>46597.700270833331</v>
      </c>
      <c r="N18">
        <v>48533.278762499998</v>
      </c>
      <c r="O18">
        <v>83766.365545833323</v>
      </c>
    </row>
    <row r="19" spans="1:15" x14ac:dyDescent="0.25">
      <c r="A19" t="s">
        <v>89</v>
      </c>
      <c r="B19" t="s">
        <v>80</v>
      </c>
      <c r="C19">
        <v>7419.5296000000008</v>
      </c>
      <c r="D19">
        <v>245.60577499999999</v>
      </c>
      <c r="E19">
        <v>7665.1353750000007</v>
      </c>
      <c r="F19">
        <v>103.391775</v>
      </c>
      <c r="G19">
        <v>17.336554166666666</v>
      </c>
      <c r="H19">
        <v>120.72832916666667</v>
      </c>
      <c r="I19">
        <v>2691.3782999999999</v>
      </c>
      <c r="J19">
        <v>915.62154583333324</v>
      </c>
      <c r="K19">
        <v>3606.999845833333</v>
      </c>
      <c r="L19">
        <v>115.57351249999999</v>
      </c>
      <c r="M19">
        <v>5862.8875750000007</v>
      </c>
      <c r="N19">
        <v>5978.4610875000008</v>
      </c>
      <c r="O19">
        <v>17371.324637500002</v>
      </c>
    </row>
    <row r="20" spans="1:15" x14ac:dyDescent="0.25">
      <c r="A20" t="s">
        <v>90</v>
      </c>
      <c r="B20" t="s">
        <v>80</v>
      </c>
      <c r="C20">
        <v>52741.933287500004</v>
      </c>
      <c r="D20">
        <v>24.70999583333333</v>
      </c>
      <c r="E20">
        <v>52766.643283333338</v>
      </c>
      <c r="F20">
        <v>2.9408624999999997</v>
      </c>
      <c r="G20">
        <v>0</v>
      </c>
      <c r="H20">
        <v>2.9408624999999997</v>
      </c>
      <c r="I20">
        <v>16993.372812500002</v>
      </c>
      <c r="J20">
        <v>5546.5562250000003</v>
      </c>
      <c r="K20">
        <v>22539.929037500002</v>
      </c>
      <c r="L20">
        <v>784.35513333333324</v>
      </c>
      <c r="M20">
        <v>18.017770833333334</v>
      </c>
      <c r="N20">
        <v>802.37290416666656</v>
      </c>
      <c r="O20">
        <v>76111.88608750001</v>
      </c>
    </row>
    <row r="21" spans="1:15" x14ac:dyDescent="0.25">
      <c r="A21" t="s">
        <v>99</v>
      </c>
      <c r="B21" t="s">
        <v>80</v>
      </c>
      <c r="C21">
        <v>3111.5862083333332</v>
      </c>
      <c r="D21">
        <v>296.89662916666668</v>
      </c>
      <c r="E21">
        <v>3408.4828374999997</v>
      </c>
      <c r="F21">
        <v>105.28056666666666</v>
      </c>
      <c r="G21">
        <v>42.813970833333336</v>
      </c>
      <c r="H21">
        <v>148.0945375</v>
      </c>
      <c r="I21">
        <v>1292.4270833333333</v>
      </c>
      <c r="J21">
        <v>1091.2762874999999</v>
      </c>
      <c r="K21">
        <v>2383.7033708333329</v>
      </c>
      <c r="L21">
        <v>48.510912500000003</v>
      </c>
      <c r="M21">
        <v>129.8320875</v>
      </c>
      <c r="N21">
        <v>178.34300000000002</v>
      </c>
      <c r="O21">
        <v>6118.6237458333326</v>
      </c>
    </row>
    <row r="22" spans="1:15" x14ac:dyDescent="0.25">
      <c r="A22" t="s">
        <v>85</v>
      </c>
      <c r="B22" t="s">
        <v>80</v>
      </c>
      <c r="C22">
        <v>46369.799341666665</v>
      </c>
      <c r="D22">
        <v>156.8153125</v>
      </c>
      <c r="E22">
        <v>46526.614654166668</v>
      </c>
      <c r="F22">
        <v>3.6594291666666665</v>
      </c>
      <c r="G22">
        <v>1734.8496958333333</v>
      </c>
      <c r="H22">
        <v>1738.509125</v>
      </c>
      <c r="I22">
        <v>18215.82985416667</v>
      </c>
      <c r="J22">
        <v>7653.9027166666674</v>
      </c>
      <c r="K22">
        <v>25869.732570833337</v>
      </c>
      <c r="L22">
        <v>289.7063541666667</v>
      </c>
      <c r="M22">
        <v>1385.6371750000001</v>
      </c>
      <c r="N22">
        <v>1675.3435291666667</v>
      </c>
      <c r="O22">
        <v>75810.19987916667</v>
      </c>
    </row>
    <row r="23" spans="1:15" x14ac:dyDescent="0.25">
      <c r="A23" t="s">
        <v>104</v>
      </c>
      <c r="B23" t="s">
        <v>80</v>
      </c>
      <c r="C23">
        <v>11114.464979166667</v>
      </c>
      <c r="D23">
        <v>285.12057083333332</v>
      </c>
      <c r="E23">
        <v>11399.58555</v>
      </c>
      <c r="F23">
        <v>1717.6439500000001</v>
      </c>
      <c r="G23">
        <v>1471.2327791666664</v>
      </c>
      <c r="H23">
        <v>3188.8767291666663</v>
      </c>
      <c r="I23">
        <v>5888.1388999999999</v>
      </c>
      <c r="J23">
        <v>8559.6030291666684</v>
      </c>
      <c r="K23">
        <v>14447.741929166668</v>
      </c>
      <c r="L23">
        <v>369.28998750000005</v>
      </c>
      <c r="M23">
        <v>26117.854958333333</v>
      </c>
      <c r="N23">
        <v>26487.144945833334</v>
      </c>
      <c r="O23">
        <v>55523.349154166674</v>
      </c>
    </row>
    <row r="24" spans="1:15" x14ac:dyDescent="0.25">
      <c r="A24" t="s">
        <v>102</v>
      </c>
      <c r="B24" t="s">
        <v>80</v>
      </c>
      <c r="C24">
        <v>2080.1995416666664</v>
      </c>
      <c r="D24">
        <v>1.7475750000000001</v>
      </c>
      <c r="E24">
        <v>2081.9471166666663</v>
      </c>
      <c r="F24">
        <v>1669.8065458333333</v>
      </c>
      <c r="G24">
        <v>296.2752375</v>
      </c>
      <c r="H24">
        <v>1966.0817833333333</v>
      </c>
      <c r="I24">
        <v>1241.4071041666668</v>
      </c>
      <c r="J24">
        <v>792.05939166666667</v>
      </c>
      <c r="K24">
        <v>2033.4664958333335</v>
      </c>
      <c r="L24">
        <v>36.569179166666665</v>
      </c>
      <c r="M24">
        <v>10573.283091666668</v>
      </c>
      <c r="N24">
        <v>10609.852270833335</v>
      </c>
      <c r="O24">
        <v>16691.347666666668</v>
      </c>
    </row>
    <row r="25" spans="1:15" x14ac:dyDescent="0.25">
      <c r="A25" t="s">
        <v>108</v>
      </c>
      <c r="B25" t="s">
        <v>80</v>
      </c>
      <c r="C25">
        <v>3124.466183333333</v>
      </c>
      <c r="D25">
        <v>0</v>
      </c>
      <c r="E25">
        <v>3124.466183333333</v>
      </c>
      <c r="F25">
        <v>2967.0338291666667</v>
      </c>
      <c r="G25">
        <v>83.749487499999987</v>
      </c>
      <c r="H25">
        <v>3050.7833166666669</v>
      </c>
      <c r="I25">
        <v>2574.3779458333338</v>
      </c>
      <c r="J25">
        <v>815.33930833333329</v>
      </c>
      <c r="K25">
        <v>3389.7172541666669</v>
      </c>
      <c r="L25">
        <v>8.3561041666666664</v>
      </c>
      <c r="M25">
        <v>345.42778750000002</v>
      </c>
      <c r="N25">
        <v>353.7838916666667</v>
      </c>
      <c r="O25">
        <v>9918.7506458333337</v>
      </c>
    </row>
    <row r="26" spans="1:15" x14ac:dyDescent="0.25">
      <c r="A26" t="s">
        <v>82</v>
      </c>
      <c r="B26" t="s">
        <v>80</v>
      </c>
      <c r="C26">
        <v>45539.11114999999</v>
      </c>
      <c r="D26">
        <v>113.77550416666666</v>
      </c>
      <c r="E26">
        <v>45652.886654166658</v>
      </c>
      <c r="F26">
        <v>0.35621249999999999</v>
      </c>
      <c r="G26">
        <v>0</v>
      </c>
      <c r="H26">
        <v>0.35621249999999999</v>
      </c>
      <c r="I26">
        <v>38807.842275000003</v>
      </c>
      <c r="J26">
        <v>26417.783583333334</v>
      </c>
      <c r="K26">
        <v>65225.62585833334</v>
      </c>
      <c r="L26">
        <v>1234.8314958333335</v>
      </c>
      <c r="M26">
        <v>1038.5827750000001</v>
      </c>
      <c r="N26">
        <v>2273.4142708333338</v>
      </c>
      <c r="O26">
        <v>113152.28299583335</v>
      </c>
    </row>
    <row r="27" spans="1:15" x14ac:dyDescent="0.25">
      <c r="A27" t="s">
        <v>100</v>
      </c>
      <c r="B27" t="s">
        <v>80</v>
      </c>
      <c r="C27">
        <v>14838.888970833334</v>
      </c>
      <c r="D27">
        <v>304.04025416666667</v>
      </c>
      <c r="E27">
        <v>15142.929225</v>
      </c>
      <c r="F27">
        <v>2599.8515041666665</v>
      </c>
      <c r="G27">
        <v>1578.9499958333333</v>
      </c>
      <c r="H27">
        <v>4178.8014999999996</v>
      </c>
      <c r="I27">
        <v>7575.4071875000009</v>
      </c>
      <c r="J27">
        <v>5092.7665416666678</v>
      </c>
      <c r="K27">
        <v>12668.173729166669</v>
      </c>
      <c r="L27">
        <v>2216.1088833333333</v>
      </c>
      <c r="M27">
        <v>7475.7858666666652</v>
      </c>
      <c r="N27">
        <v>9691.8947499999995</v>
      </c>
      <c r="O27">
        <v>41681.799204166666</v>
      </c>
    </row>
    <row r="28" spans="1:15" x14ac:dyDescent="0.25">
      <c r="A28" t="s">
        <v>105</v>
      </c>
      <c r="B28" t="s">
        <v>80</v>
      </c>
      <c r="C28">
        <v>19424.954583333336</v>
      </c>
      <c r="D28">
        <v>143.25357499999998</v>
      </c>
      <c r="E28">
        <v>19568.208158333335</v>
      </c>
      <c r="F28">
        <v>492.32284583333336</v>
      </c>
      <c r="G28">
        <v>700.54034166666679</v>
      </c>
      <c r="H28">
        <v>1192.8631875000001</v>
      </c>
      <c r="I28">
        <v>7581.5224791666669</v>
      </c>
      <c r="J28">
        <v>9281.0433458333355</v>
      </c>
      <c r="K28">
        <v>16862.565825000001</v>
      </c>
      <c r="L28">
        <v>1398.7257416666666</v>
      </c>
      <c r="M28">
        <v>16057.546558333335</v>
      </c>
      <c r="N28">
        <v>17456.272300000001</v>
      </c>
      <c r="O28">
        <v>55079.909470833336</v>
      </c>
    </row>
    <row r="29" spans="1:15" x14ac:dyDescent="0.25">
      <c r="A29" t="s">
        <v>86</v>
      </c>
      <c r="B29" t="s">
        <v>80</v>
      </c>
      <c r="C29">
        <v>9484.6856875000012</v>
      </c>
      <c r="D29">
        <v>11.576633333333334</v>
      </c>
      <c r="E29">
        <v>9496.2623208333353</v>
      </c>
      <c r="F29">
        <v>104.65277083333335</v>
      </c>
      <c r="G29">
        <v>0</v>
      </c>
      <c r="H29">
        <v>104.65277083333335</v>
      </c>
      <c r="I29">
        <v>2955.9766</v>
      </c>
      <c r="J29">
        <v>2726.4929708333334</v>
      </c>
      <c r="K29">
        <v>5682.4695708333329</v>
      </c>
      <c r="L29">
        <v>145.59307916666666</v>
      </c>
      <c r="M29">
        <v>333.22455833333333</v>
      </c>
      <c r="N29">
        <v>478.81763749999999</v>
      </c>
      <c r="O29">
        <v>15762.202300000001</v>
      </c>
    </row>
    <row r="30" spans="1:15" x14ac:dyDescent="0.25">
      <c r="A30" t="s">
        <v>93</v>
      </c>
      <c r="B30" t="s">
        <v>80</v>
      </c>
      <c r="C30">
        <v>13134.239816666668</v>
      </c>
      <c r="D30">
        <v>55.812220833333328</v>
      </c>
      <c r="E30">
        <v>13190.052037500001</v>
      </c>
      <c r="F30">
        <v>8049.3255916666676</v>
      </c>
      <c r="G30">
        <v>4359.1252166666654</v>
      </c>
      <c r="H30">
        <v>12408.450808333333</v>
      </c>
      <c r="I30">
        <v>9198.0370624999996</v>
      </c>
      <c r="J30">
        <v>4332.4618250000003</v>
      </c>
      <c r="K30">
        <v>13530.4988875</v>
      </c>
      <c r="L30">
        <v>239.35720416666666</v>
      </c>
      <c r="M30">
        <v>3385.4286208333324</v>
      </c>
      <c r="N30">
        <v>3624.785824999999</v>
      </c>
      <c r="O30">
        <v>42753.787558333337</v>
      </c>
    </row>
    <row r="31" spans="1:15" x14ac:dyDescent="0.25">
      <c r="A31" t="s">
        <v>92</v>
      </c>
      <c r="B31" t="s">
        <v>80</v>
      </c>
      <c r="C31">
        <v>10538.4578</v>
      </c>
      <c r="D31">
        <v>804.29197083333338</v>
      </c>
      <c r="E31">
        <v>11342.749770833334</v>
      </c>
      <c r="F31">
        <v>616.98772083333336</v>
      </c>
      <c r="G31">
        <v>131.89504166666666</v>
      </c>
      <c r="H31">
        <v>748.88276250000001</v>
      </c>
      <c r="I31">
        <v>3679.6503999999995</v>
      </c>
      <c r="J31">
        <v>2446.513375</v>
      </c>
      <c r="K31">
        <v>6126.1637749999991</v>
      </c>
      <c r="L31">
        <v>38.026429166666667</v>
      </c>
      <c r="M31">
        <v>670.22427500000003</v>
      </c>
      <c r="N31">
        <v>708.25070416666665</v>
      </c>
      <c r="O31">
        <v>18926.047012499999</v>
      </c>
    </row>
    <row r="32" spans="1:15" x14ac:dyDescent="0.25">
      <c r="A32" t="s">
        <v>91</v>
      </c>
      <c r="B32" t="s">
        <v>80</v>
      </c>
      <c r="C32">
        <v>4154.1387624999998</v>
      </c>
      <c r="D32">
        <v>99.077295833333338</v>
      </c>
      <c r="E32">
        <v>4253.2160583333334</v>
      </c>
      <c r="F32">
        <v>559.7352166666667</v>
      </c>
      <c r="G32">
        <v>316.83388333333335</v>
      </c>
      <c r="H32">
        <v>876.56910000000005</v>
      </c>
      <c r="I32">
        <v>2358.2898874999996</v>
      </c>
      <c r="J32">
        <v>3132.4331874999998</v>
      </c>
      <c r="K32">
        <v>5490.7230749999999</v>
      </c>
      <c r="L32">
        <v>77.313383333333334</v>
      </c>
      <c r="M32">
        <v>167.59246249999998</v>
      </c>
      <c r="N32">
        <v>244.90584583333333</v>
      </c>
      <c r="O32">
        <v>10865.414079166665</v>
      </c>
    </row>
    <row r="33" spans="1:15" x14ac:dyDescent="0.25">
      <c r="A33" t="s">
        <v>106</v>
      </c>
      <c r="B33" t="s">
        <v>80</v>
      </c>
      <c r="C33">
        <v>8511.5911291666671</v>
      </c>
      <c r="D33">
        <v>8.7151499999999995</v>
      </c>
      <c r="E33">
        <v>8520.3062791666671</v>
      </c>
      <c r="F33">
        <v>5661.6015083333332</v>
      </c>
      <c r="G33">
        <v>3946.3102374999994</v>
      </c>
      <c r="H33">
        <v>9607.911745833333</v>
      </c>
      <c r="I33">
        <v>5325.990520833333</v>
      </c>
      <c r="J33">
        <v>2565.8107458333334</v>
      </c>
      <c r="K33">
        <v>7891.8012666666664</v>
      </c>
      <c r="L33">
        <v>60.131416666666667</v>
      </c>
      <c r="M33">
        <v>7774.6282291666666</v>
      </c>
      <c r="N33">
        <v>7834.7596458333337</v>
      </c>
      <c r="O33">
        <v>33854.778937499999</v>
      </c>
    </row>
    <row r="34" spans="1:15" x14ac:dyDescent="0.25">
      <c r="A34" t="s">
        <v>103</v>
      </c>
      <c r="B34" t="s">
        <v>80</v>
      </c>
      <c r="C34">
        <v>20199.063733333329</v>
      </c>
      <c r="D34">
        <v>52.808891666666661</v>
      </c>
      <c r="E34">
        <v>20251.872624999996</v>
      </c>
      <c r="F34">
        <v>2796.8750124999997</v>
      </c>
      <c r="G34">
        <v>4024.9573541666673</v>
      </c>
      <c r="H34">
        <v>6821.8323666666674</v>
      </c>
      <c r="I34">
        <v>9284.7589541666694</v>
      </c>
      <c r="J34">
        <v>12796.0334375</v>
      </c>
      <c r="K34">
        <v>22080.79239166667</v>
      </c>
      <c r="L34">
        <v>1761.7245666666665</v>
      </c>
      <c r="M34">
        <v>61614.080458333337</v>
      </c>
      <c r="N34">
        <v>63375.805025000001</v>
      </c>
      <c r="O34">
        <v>112530.30240833334</v>
      </c>
    </row>
    <row r="35" spans="1:15" x14ac:dyDescent="0.25">
      <c r="A35" t="s">
        <v>97</v>
      </c>
      <c r="B35" t="s">
        <v>80</v>
      </c>
      <c r="C35">
        <v>16134.970391666669</v>
      </c>
      <c r="D35">
        <v>2233.5496791666669</v>
      </c>
      <c r="E35">
        <v>18368.520070833336</v>
      </c>
      <c r="F35">
        <v>1135.0285374999999</v>
      </c>
      <c r="G35">
        <v>511.14141666666666</v>
      </c>
      <c r="H35">
        <v>1646.1699541666665</v>
      </c>
      <c r="I35">
        <v>5121.1914541666665</v>
      </c>
      <c r="J35">
        <v>6586.028629166668</v>
      </c>
      <c r="K35">
        <v>11707.220083333334</v>
      </c>
      <c r="L35">
        <v>48.008420833333325</v>
      </c>
      <c r="M35">
        <v>605.587625</v>
      </c>
      <c r="N35">
        <v>653.59604583333328</v>
      </c>
      <c r="O35">
        <v>32375.506154166669</v>
      </c>
    </row>
    <row r="36" spans="1:15" x14ac:dyDescent="0.25">
      <c r="A36" t="s">
        <v>124</v>
      </c>
      <c r="B36" t="s">
        <v>81</v>
      </c>
      <c r="C36">
        <v>1394.6393291666666</v>
      </c>
      <c r="D36">
        <v>14.466412500000001</v>
      </c>
      <c r="E36">
        <v>1409.1057416666665</v>
      </c>
      <c r="F36">
        <v>463.24317500000001</v>
      </c>
      <c r="G36">
        <v>970.49626250000006</v>
      </c>
      <c r="H36">
        <v>1433.7394375000001</v>
      </c>
      <c r="I36">
        <v>672.86697916666662</v>
      </c>
      <c r="J36">
        <v>470.87962083333338</v>
      </c>
      <c r="K36">
        <v>1143.7465999999999</v>
      </c>
      <c r="L36">
        <v>11.661637500000001</v>
      </c>
      <c r="M36">
        <v>1548.9431458333333</v>
      </c>
      <c r="N36">
        <v>1560.6047833333334</v>
      </c>
      <c r="O36">
        <v>5547.1965625000003</v>
      </c>
    </row>
    <row r="37" spans="1:15" x14ac:dyDescent="0.25">
      <c r="A37" t="s">
        <v>112</v>
      </c>
      <c r="B37" t="s">
        <v>81</v>
      </c>
      <c r="C37">
        <v>14630.900241666668</v>
      </c>
      <c r="D37">
        <v>13.843979166666665</v>
      </c>
      <c r="E37">
        <v>14644.744220833334</v>
      </c>
      <c r="F37">
        <v>3740.8212333333331</v>
      </c>
      <c r="G37">
        <v>4488.6280333333325</v>
      </c>
      <c r="H37">
        <v>8229.4492666666665</v>
      </c>
      <c r="I37">
        <v>6752.5387374999991</v>
      </c>
      <c r="J37">
        <v>5822.3378916666661</v>
      </c>
      <c r="K37">
        <v>12574.876629166665</v>
      </c>
      <c r="L37">
        <v>429.6334500000001</v>
      </c>
      <c r="M37">
        <v>6792.3178833333332</v>
      </c>
      <c r="N37">
        <v>7221.9513333333334</v>
      </c>
      <c r="O37">
        <v>42671.02145</v>
      </c>
    </row>
    <row r="38" spans="1:15" x14ac:dyDescent="0.25">
      <c r="A38" t="s">
        <v>113</v>
      </c>
      <c r="B38" t="s">
        <v>81</v>
      </c>
      <c r="C38">
        <v>9095.8087500000001</v>
      </c>
      <c r="D38">
        <v>16.627675</v>
      </c>
      <c r="E38">
        <v>9112.4364249999999</v>
      </c>
      <c r="F38">
        <v>4723.950312500001</v>
      </c>
      <c r="G38">
        <v>2081.91795</v>
      </c>
      <c r="H38">
        <v>6805.868262500001</v>
      </c>
      <c r="I38">
        <v>4536.873312499999</v>
      </c>
      <c r="J38">
        <v>3897.5743291666658</v>
      </c>
      <c r="K38">
        <v>8434.4476416666657</v>
      </c>
      <c r="L38">
        <v>162.10192500000002</v>
      </c>
      <c r="M38">
        <v>5019.6639000000005</v>
      </c>
      <c r="N38">
        <v>5181.7658250000004</v>
      </c>
      <c r="O38">
        <v>29534.518154166668</v>
      </c>
    </row>
    <row r="39" spans="1:15" x14ac:dyDescent="0.25">
      <c r="A39" t="s">
        <v>114</v>
      </c>
      <c r="B39" t="s">
        <v>81</v>
      </c>
      <c r="C39">
        <v>2227.5954666666662</v>
      </c>
      <c r="D39">
        <v>1.2263083333333333</v>
      </c>
      <c r="E39">
        <v>2228.8217749999994</v>
      </c>
      <c r="F39">
        <v>119.40427916666665</v>
      </c>
      <c r="G39">
        <v>18.627404166666668</v>
      </c>
      <c r="H39">
        <v>138.03168333333332</v>
      </c>
      <c r="I39">
        <v>1205.4650750000001</v>
      </c>
      <c r="J39">
        <v>479.33017499999994</v>
      </c>
      <c r="K39">
        <v>1684.7952500000001</v>
      </c>
      <c r="L39">
        <v>598.4451958333334</v>
      </c>
      <c r="M39">
        <v>7.5290291666666667</v>
      </c>
      <c r="N39">
        <v>605.97422500000005</v>
      </c>
      <c r="O39">
        <v>4657.6229333333322</v>
      </c>
    </row>
    <row r="40" spans="1:15" x14ac:dyDescent="0.25">
      <c r="A40" t="s">
        <v>125</v>
      </c>
      <c r="B40" t="s">
        <v>81</v>
      </c>
      <c r="C40">
        <v>982.69561250000004</v>
      </c>
      <c r="D40">
        <v>13.260283333333334</v>
      </c>
      <c r="E40">
        <v>995.95589583333333</v>
      </c>
      <c r="F40">
        <v>1077.7871166666666</v>
      </c>
      <c r="G40">
        <v>1046.2750958333334</v>
      </c>
      <c r="H40">
        <v>2124.0622125</v>
      </c>
      <c r="I40">
        <v>562.42265833333329</v>
      </c>
      <c r="J40">
        <v>354.35894166666668</v>
      </c>
      <c r="K40">
        <v>916.78160000000003</v>
      </c>
      <c r="L40">
        <v>31.915141666666667</v>
      </c>
      <c r="M40">
        <v>412.63886666666667</v>
      </c>
      <c r="N40">
        <v>444.55400833333334</v>
      </c>
      <c r="O40">
        <v>4481.3537166666665</v>
      </c>
    </row>
    <row r="41" spans="1:15" x14ac:dyDescent="0.25">
      <c r="A41" t="s">
        <v>115</v>
      </c>
      <c r="B41" t="s">
        <v>81</v>
      </c>
      <c r="C41">
        <v>1818.5284666666669</v>
      </c>
      <c r="D41">
        <v>6.2800000000000009E-2</v>
      </c>
      <c r="E41">
        <v>1818.5912666666668</v>
      </c>
      <c r="F41">
        <v>384.3609166666667</v>
      </c>
      <c r="G41">
        <v>127.95712916666666</v>
      </c>
      <c r="H41">
        <v>512.31804583333337</v>
      </c>
      <c r="I41">
        <v>917.01411666666661</v>
      </c>
      <c r="J41">
        <v>514.46241666666674</v>
      </c>
      <c r="K41">
        <v>1431.4765333333335</v>
      </c>
      <c r="L41">
        <v>6.9632333333333341</v>
      </c>
      <c r="M41">
        <v>268.14049166666666</v>
      </c>
      <c r="N41">
        <v>275.103725</v>
      </c>
      <c r="O41">
        <v>4037.4895708333338</v>
      </c>
    </row>
    <row r="42" spans="1:15" x14ac:dyDescent="0.25">
      <c r="A42" t="s">
        <v>116</v>
      </c>
      <c r="B42" t="s">
        <v>81</v>
      </c>
      <c r="C42">
        <v>3071.2502791666666</v>
      </c>
      <c r="D42">
        <v>3.5213833333333335</v>
      </c>
      <c r="E42">
        <v>3074.7716624999998</v>
      </c>
      <c r="F42">
        <v>406.89204166666673</v>
      </c>
      <c r="G42">
        <v>1370.8166291666666</v>
      </c>
      <c r="H42">
        <v>1777.7086708333334</v>
      </c>
      <c r="I42">
        <v>1218.6808375000001</v>
      </c>
      <c r="J42">
        <v>1142.3703416666665</v>
      </c>
      <c r="K42">
        <v>2361.0511791666668</v>
      </c>
      <c r="L42">
        <v>18.564933333333332</v>
      </c>
      <c r="M42">
        <v>323.74094166666669</v>
      </c>
      <c r="N42">
        <v>342.30587500000001</v>
      </c>
      <c r="O42">
        <v>7555.8373874999997</v>
      </c>
    </row>
    <row r="43" spans="1:15" x14ac:dyDescent="0.25">
      <c r="A43" t="s">
        <v>126</v>
      </c>
      <c r="B43" t="s">
        <v>81</v>
      </c>
      <c r="C43">
        <v>861.606675</v>
      </c>
      <c r="D43">
        <v>0.59876249999999998</v>
      </c>
      <c r="E43">
        <v>862.20543750000002</v>
      </c>
      <c r="F43">
        <v>511.51788333333332</v>
      </c>
      <c r="G43">
        <v>797.34433333333322</v>
      </c>
      <c r="H43">
        <v>1308.8622166666664</v>
      </c>
      <c r="I43">
        <v>730.65852083333334</v>
      </c>
      <c r="J43">
        <v>278.13792083333334</v>
      </c>
      <c r="K43">
        <v>1008.7964416666666</v>
      </c>
      <c r="L43">
        <v>21.726487499999998</v>
      </c>
      <c r="M43">
        <v>28.478345833333332</v>
      </c>
      <c r="N43">
        <v>50.204833333333326</v>
      </c>
      <c r="O43">
        <v>3230.0689291666658</v>
      </c>
    </row>
    <row r="44" spans="1:15" x14ac:dyDescent="0.25">
      <c r="A44" t="s">
        <v>117</v>
      </c>
      <c r="B44" t="s">
        <v>81</v>
      </c>
      <c r="C44">
        <v>3083.7255958333335</v>
      </c>
      <c r="D44">
        <v>6.4978583333333333</v>
      </c>
      <c r="E44">
        <v>3090.2234541666667</v>
      </c>
      <c r="F44">
        <v>432.92553333333336</v>
      </c>
      <c r="G44">
        <v>934.21867916666667</v>
      </c>
      <c r="H44">
        <v>1367.1442125000001</v>
      </c>
      <c r="I44">
        <v>2077.7862749999999</v>
      </c>
      <c r="J44">
        <v>1542.5854333333332</v>
      </c>
      <c r="K44">
        <v>3620.3717083333331</v>
      </c>
      <c r="L44">
        <v>322.11557916666663</v>
      </c>
      <c r="M44">
        <v>1884.3608249999997</v>
      </c>
      <c r="N44">
        <v>2206.4764041666663</v>
      </c>
      <c r="O44">
        <v>10284.215779166667</v>
      </c>
    </row>
    <row r="45" spans="1:15" x14ac:dyDescent="0.25">
      <c r="A45" t="s">
        <v>118</v>
      </c>
      <c r="B45" t="s">
        <v>81</v>
      </c>
      <c r="C45">
        <v>15657.653741666663</v>
      </c>
      <c r="D45">
        <v>68.911641666666668</v>
      </c>
      <c r="E45">
        <v>15726.565383333331</v>
      </c>
      <c r="F45">
        <v>3536.4652874999997</v>
      </c>
      <c r="G45">
        <v>4797.0041333333338</v>
      </c>
      <c r="H45">
        <v>8333.4694208333331</v>
      </c>
      <c r="I45">
        <v>7295.4560791666672</v>
      </c>
      <c r="J45">
        <v>6060.3232124999995</v>
      </c>
      <c r="K45">
        <v>13355.779291666666</v>
      </c>
      <c r="L45">
        <v>301.18212499999998</v>
      </c>
      <c r="M45">
        <v>6436.8525541666659</v>
      </c>
      <c r="N45">
        <v>6738.0346791666661</v>
      </c>
      <c r="O45">
        <v>44153.848774999991</v>
      </c>
    </row>
    <row r="46" spans="1:15" x14ac:dyDescent="0.25">
      <c r="A46" t="s">
        <v>119</v>
      </c>
      <c r="B46" t="s">
        <v>81</v>
      </c>
      <c r="C46">
        <v>2870.058066666666</v>
      </c>
      <c r="D46">
        <v>1.7538458333333333</v>
      </c>
      <c r="E46">
        <v>2871.8119124999994</v>
      </c>
      <c r="F46">
        <v>3709.1849999999999</v>
      </c>
      <c r="G46">
        <v>2007.3955708333335</v>
      </c>
      <c r="H46">
        <v>5716.5805708333337</v>
      </c>
      <c r="I46">
        <v>1494.6135125000001</v>
      </c>
      <c r="J46">
        <v>832.17067499999985</v>
      </c>
      <c r="K46">
        <v>2326.7841874999999</v>
      </c>
      <c r="L46">
        <v>50.943624999999997</v>
      </c>
      <c r="M46">
        <v>25.608454166666668</v>
      </c>
      <c r="N46">
        <v>76.552079166666658</v>
      </c>
      <c r="O46">
        <v>10991.72875</v>
      </c>
    </row>
    <row r="47" spans="1:15" x14ac:dyDescent="0.25">
      <c r="A47" t="s">
        <v>120</v>
      </c>
      <c r="B47" t="s">
        <v>81</v>
      </c>
      <c r="C47">
        <v>5215.3536458333338</v>
      </c>
      <c r="D47">
        <v>29.240387500000001</v>
      </c>
      <c r="E47">
        <v>5244.5940333333338</v>
      </c>
      <c r="F47">
        <v>1851.3376625000003</v>
      </c>
      <c r="G47">
        <v>3868.3173583333337</v>
      </c>
      <c r="H47">
        <v>5719.6550208333338</v>
      </c>
      <c r="I47">
        <v>2253.4523875</v>
      </c>
      <c r="J47">
        <v>1420.4196041666667</v>
      </c>
      <c r="K47">
        <v>3673.8719916666669</v>
      </c>
      <c r="L47">
        <v>103.32849166666666</v>
      </c>
      <c r="M47">
        <v>5421.5071666666672</v>
      </c>
      <c r="N47">
        <v>5524.8356583333343</v>
      </c>
      <c r="O47">
        <v>20162.956704166667</v>
      </c>
    </row>
    <row r="48" spans="1:15" x14ac:dyDescent="0.25">
      <c r="A48" t="s">
        <v>121</v>
      </c>
      <c r="B48" t="s">
        <v>81</v>
      </c>
      <c r="C48">
        <v>1134.4742166666667</v>
      </c>
      <c r="D48">
        <v>0</v>
      </c>
      <c r="E48">
        <v>1134.4742166666667</v>
      </c>
      <c r="F48">
        <v>172.33692916666666</v>
      </c>
      <c r="G48">
        <v>18.481874999999999</v>
      </c>
      <c r="H48">
        <v>190.81880416666667</v>
      </c>
      <c r="I48">
        <v>586.96804166666675</v>
      </c>
      <c r="J48">
        <v>469.26392083333326</v>
      </c>
      <c r="K48">
        <v>1056.2319625</v>
      </c>
      <c r="L48">
        <v>89.138237500000002</v>
      </c>
      <c r="M48">
        <v>8.0257000000000005</v>
      </c>
      <c r="N48">
        <v>97.163937500000003</v>
      </c>
      <c r="O48">
        <v>2478.6889208333332</v>
      </c>
    </row>
    <row r="49" spans="1:15" x14ac:dyDescent="0.25">
      <c r="A49" t="s">
        <v>122</v>
      </c>
      <c r="B49" t="s">
        <v>81</v>
      </c>
      <c r="C49">
        <v>9781.4470458333326</v>
      </c>
      <c r="D49">
        <v>12.957762500000001</v>
      </c>
      <c r="E49">
        <v>9794.4048083333328</v>
      </c>
      <c r="F49">
        <v>125.62888333333333</v>
      </c>
      <c r="G49">
        <v>430.70062083333329</v>
      </c>
      <c r="H49">
        <v>556.32950416666665</v>
      </c>
      <c r="I49">
        <v>3692.3340083333337</v>
      </c>
      <c r="J49">
        <v>2943.9868666666662</v>
      </c>
      <c r="K49">
        <v>6636.3208749999994</v>
      </c>
      <c r="L49">
        <v>84.995237500000002</v>
      </c>
      <c r="M49">
        <v>27757.073900000003</v>
      </c>
      <c r="N49">
        <v>27842.069137500002</v>
      </c>
      <c r="O49">
        <v>44829.124324999997</v>
      </c>
    </row>
    <row r="50" spans="1:15" x14ac:dyDescent="0.25">
      <c r="A50" t="s">
        <v>127</v>
      </c>
      <c r="B50" t="s">
        <v>81</v>
      </c>
      <c r="C50">
        <v>14106.369033333332</v>
      </c>
      <c r="D50">
        <v>18.469733333333334</v>
      </c>
      <c r="E50">
        <v>14124.838766666666</v>
      </c>
      <c r="F50">
        <v>1885.2744958333333</v>
      </c>
      <c r="G50">
        <v>2669.7396791666665</v>
      </c>
      <c r="H50">
        <v>4555.0141750000003</v>
      </c>
      <c r="I50">
        <v>6557.1592875000006</v>
      </c>
      <c r="J50">
        <v>6998.9611708333332</v>
      </c>
      <c r="K50">
        <v>13556.120458333335</v>
      </c>
      <c r="L50">
        <v>191.45497083333331</v>
      </c>
      <c r="M50">
        <v>3373.9643375000005</v>
      </c>
      <c r="N50">
        <v>3565.4193083333339</v>
      </c>
      <c r="O50">
        <v>35801.392708333333</v>
      </c>
    </row>
    <row r="51" spans="1:15" x14ac:dyDescent="0.25">
      <c r="A51" t="s">
        <v>123</v>
      </c>
      <c r="B51" t="s">
        <v>81</v>
      </c>
      <c r="C51">
        <v>14408.311304166666</v>
      </c>
      <c r="D51">
        <v>47.928983333333342</v>
      </c>
      <c r="E51">
        <v>14456.240287499999</v>
      </c>
      <c r="F51">
        <v>1774.5949375000002</v>
      </c>
      <c r="G51">
        <v>1586.5804124999997</v>
      </c>
      <c r="H51">
        <v>3361.17535</v>
      </c>
      <c r="I51">
        <v>6986.6540208333327</v>
      </c>
      <c r="J51">
        <v>3864.211129166667</v>
      </c>
      <c r="K51">
        <v>10850.86515</v>
      </c>
      <c r="L51">
        <v>673.43810416666679</v>
      </c>
      <c r="M51">
        <v>18430.755549999998</v>
      </c>
      <c r="N51">
        <v>19104.193654166666</v>
      </c>
      <c r="O51">
        <v>47772.474441666658</v>
      </c>
    </row>
    <row r="52" spans="1:15" x14ac:dyDescent="0.25">
      <c r="A52" t="s">
        <v>128</v>
      </c>
      <c r="B52" t="s">
        <v>81</v>
      </c>
      <c r="C52">
        <v>22908.79684166667</v>
      </c>
      <c r="D52">
        <v>62.980112500000004</v>
      </c>
      <c r="E52">
        <v>22971.776954166671</v>
      </c>
      <c r="F52">
        <v>498.10673750000001</v>
      </c>
      <c r="G52">
        <v>884.71389166666665</v>
      </c>
      <c r="H52">
        <v>1382.8206291666665</v>
      </c>
      <c r="I52">
        <v>9990.503237500001</v>
      </c>
      <c r="J52">
        <v>13865.383525000001</v>
      </c>
      <c r="K52">
        <v>23855.886762500002</v>
      </c>
      <c r="L52">
        <v>1723.998425</v>
      </c>
      <c r="M52">
        <v>24697.123004166668</v>
      </c>
      <c r="N52">
        <v>26421.121429166669</v>
      </c>
      <c r="O52">
        <v>74631.605775000004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G22" sqref="G22"/>
    </sheetView>
  </sheetViews>
  <sheetFormatPr defaultColWidth="8.85546875"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14838527.612399999</v>
      </c>
      <c r="D3">
        <v>117517.42300000001</v>
      </c>
      <c r="E3">
        <v>14956045.035399999</v>
      </c>
      <c r="F3">
        <v>537583.89799999993</v>
      </c>
      <c r="G3">
        <v>547610.58400000003</v>
      </c>
      <c r="H3">
        <v>1085194.4819999998</v>
      </c>
      <c r="I3">
        <v>3608353.9520569993</v>
      </c>
      <c r="J3">
        <v>4048927.543599999</v>
      </c>
      <c r="K3">
        <v>7657281.4956569988</v>
      </c>
      <c r="L3">
        <v>100350.87880000001</v>
      </c>
      <c r="M3">
        <v>2682172.4550000001</v>
      </c>
      <c r="N3">
        <v>2782523.3338000001</v>
      </c>
      <c r="O3">
        <v>26481044.346857</v>
      </c>
    </row>
    <row r="4" spans="1:15" x14ac:dyDescent="0.25">
      <c r="A4" t="s">
        <v>80</v>
      </c>
      <c r="B4" t="s">
        <v>22</v>
      </c>
      <c r="C4">
        <v>11391738.904399998</v>
      </c>
      <c r="D4">
        <v>110929.95800000001</v>
      </c>
      <c r="E4">
        <v>11502668.862399999</v>
      </c>
      <c r="F4">
        <v>306603.27699999994</v>
      </c>
      <c r="G4">
        <v>237638.204</v>
      </c>
      <c r="H4">
        <v>544241.48099999991</v>
      </c>
      <c r="I4">
        <v>2851936.5782569996</v>
      </c>
      <c r="J4">
        <v>3145372.8485999992</v>
      </c>
      <c r="K4">
        <v>5997309.4268569984</v>
      </c>
      <c r="L4">
        <v>81417.555000000008</v>
      </c>
      <c r="M4">
        <v>2125264.7450000001</v>
      </c>
      <c r="N4">
        <v>2206682.3000000003</v>
      </c>
      <c r="O4">
        <v>20250902.070257001</v>
      </c>
    </row>
    <row r="5" spans="1:15" x14ac:dyDescent="0.25">
      <c r="A5" t="s">
        <v>81</v>
      </c>
      <c r="B5" t="s">
        <v>23</v>
      </c>
      <c r="C5">
        <v>3446788.7080000001</v>
      </c>
      <c r="D5">
        <v>6587.4650000000001</v>
      </c>
      <c r="E5">
        <v>3453376.173</v>
      </c>
      <c r="F5">
        <v>230980.62099999998</v>
      </c>
      <c r="G5">
        <v>309972.38</v>
      </c>
      <c r="H5">
        <v>540953.00099999993</v>
      </c>
      <c r="I5">
        <v>756417.37379999994</v>
      </c>
      <c r="J5">
        <v>903554.69499999995</v>
      </c>
      <c r="K5">
        <v>1659972.0688</v>
      </c>
      <c r="L5">
        <v>18933.323799999998</v>
      </c>
      <c r="M5">
        <v>556907.71000000008</v>
      </c>
      <c r="N5">
        <v>575841.03380000009</v>
      </c>
      <c r="O5">
        <v>6230142.2765999995</v>
      </c>
    </row>
    <row r="6" spans="1:15" x14ac:dyDescent="0.25">
      <c r="A6" t="s">
        <v>95</v>
      </c>
      <c r="B6" t="s">
        <v>80</v>
      </c>
      <c r="C6">
        <v>249927.057</v>
      </c>
      <c r="D6">
        <v>1784.51</v>
      </c>
      <c r="E6">
        <v>251711.56700000001</v>
      </c>
      <c r="F6">
        <v>1127.0350000000001</v>
      </c>
      <c r="G6">
        <v>3642.8</v>
      </c>
      <c r="H6">
        <v>4769.835</v>
      </c>
      <c r="I6">
        <v>51101.521000000001</v>
      </c>
      <c r="J6">
        <v>440240.72700000001</v>
      </c>
      <c r="K6">
        <v>491342.24800000002</v>
      </c>
      <c r="L6">
        <v>527.35</v>
      </c>
      <c r="M6">
        <v>229957.91699999999</v>
      </c>
      <c r="N6">
        <v>230485.26699999999</v>
      </c>
      <c r="O6">
        <v>978308.91700000002</v>
      </c>
    </row>
    <row r="7" spans="1:15" x14ac:dyDescent="0.25">
      <c r="A7" t="s">
        <v>111</v>
      </c>
      <c r="B7" t="s">
        <v>80</v>
      </c>
      <c r="C7">
        <v>173563.59160000001</v>
      </c>
      <c r="D7">
        <v>60</v>
      </c>
      <c r="E7">
        <v>173623.59160000001</v>
      </c>
      <c r="F7">
        <v>1283.98</v>
      </c>
      <c r="G7">
        <v>0</v>
      </c>
      <c r="H7">
        <v>1283.98</v>
      </c>
      <c r="I7">
        <v>29427.211000000003</v>
      </c>
      <c r="J7">
        <v>73300.800000000003</v>
      </c>
      <c r="K7">
        <v>102728.011</v>
      </c>
      <c r="L7">
        <v>1185.24</v>
      </c>
      <c r="M7">
        <v>2208</v>
      </c>
      <c r="N7">
        <v>3393.24</v>
      </c>
      <c r="O7">
        <v>281028.82260000001</v>
      </c>
    </row>
    <row r="8" spans="1:15" x14ac:dyDescent="0.25">
      <c r="A8" t="s">
        <v>98</v>
      </c>
      <c r="B8" t="s">
        <v>80</v>
      </c>
      <c r="C8">
        <v>77573.588999999993</v>
      </c>
      <c r="D8">
        <v>159.79999999999998</v>
      </c>
      <c r="E8">
        <v>77733.388999999996</v>
      </c>
      <c r="F8">
        <v>23405.050999999999</v>
      </c>
      <c r="G8">
        <v>8488.75</v>
      </c>
      <c r="H8">
        <v>31893.800999999999</v>
      </c>
      <c r="I8">
        <v>32449.119600000002</v>
      </c>
      <c r="J8">
        <v>15724.91</v>
      </c>
      <c r="K8">
        <v>48174.029600000002</v>
      </c>
      <c r="L8">
        <v>5</v>
      </c>
      <c r="M8">
        <v>5652</v>
      </c>
      <c r="N8">
        <v>5657</v>
      </c>
      <c r="O8">
        <v>163458.21960000001</v>
      </c>
    </row>
    <row r="9" spans="1:15" x14ac:dyDescent="0.25">
      <c r="A9" t="s">
        <v>110</v>
      </c>
      <c r="B9" t="s">
        <v>80</v>
      </c>
      <c r="C9">
        <v>641721.06839999999</v>
      </c>
      <c r="D9">
        <v>1556.9759999999999</v>
      </c>
      <c r="E9">
        <v>643278.04440000001</v>
      </c>
      <c r="F9">
        <v>53.52</v>
      </c>
      <c r="G9">
        <v>21.1</v>
      </c>
      <c r="H9">
        <v>74.62</v>
      </c>
      <c r="I9">
        <v>113633.175</v>
      </c>
      <c r="J9">
        <v>27592</v>
      </c>
      <c r="K9">
        <v>141225.17499999999</v>
      </c>
      <c r="L9">
        <v>1093.4089999999999</v>
      </c>
      <c r="M9">
        <v>1609.49</v>
      </c>
      <c r="N9">
        <v>2702.8989999999999</v>
      </c>
      <c r="O9">
        <v>787280.73840000003</v>
      </c>
    </row>
    <row r="10" spans="1:15" x14ac:dyDescent="0.25">
      <c r="A10" t="s">
        <v>94</v>
      </c>
      <c r="B10" t="s">
        <v>80</v>
      </c>
      <c r="C10">
        <v>242474.2904</v>
      </c>
      <c r="D10">
        <v>619.21</v>
      </c>
      <c r="E10">
        <v>243093.50039999999</v>
      </c>
      <c r="F10">
        <v>31042.725000000002</v>
      </c>
      <c r="G10">
        <v>23719.89</v>
      </c>
      <c r="H10">
        <v>54762.615000000005</v>
      </c>
      <c r="I10">
        <v>62152.125399999997</v>
      </c>
      <c r="J10">
        <v>97003.075999999986</v>
      </c>
      <c r="K10">
        <v>159155.20139999999</v>
      </c>
      <c r="L10">
        <v>808.51900000000001</v>
      </c>
      <c r="M10">
        <v>65779.740000000005</v>
      </c>
      <c r="N10">
        <v>66588.259000000005</v>
      </c>
      <c r="O10">
        <v>523599.57579999999</v>
      </c>
    </row>
    <row r="11" spans="1:15" x14ac:dyDescent="0.25">
      <c r="A11" t="s">
        <v>109</v>
      </c>
      <c r="B11" t="s">
        <v>80</v>
      </c>
      <c r="C11">
        <v>29790.596600000001</v>
      </c>
      <c r="D11">
        <v>155</v>
      </c>
      <c r="E11">
        <v>29945.596600000001</v>
      </c>
      <c r="F11">
        <v>4630.0810000000001</v>
      </c>
      <c r="G11">
        <v>315.3</v>
      </c>
      <c r="H11">
        <v>4945.3810000000003</v>
      </c>
      <c r="I11">
        <v>9998.2119999999995</v>
      </c>
      <c r="J11">
        <v>4999.8999999999996</v>
      </c>
      <c r="K11">
        <v>14998.111999999999</v>
      </c>
      <c r="L11">
        <v>181.05</v>
      </c>
      <c r="M11">
        <v>1990</v>
      </c>
      <c r="N11">
        <v>2171.0500000000002</v>
      </c>
      <c r="O11">
        <v>52060.139600000002</v>
      </c>
    </row>
    <row r="12" spans="1:15" x14ac:dyDescent="0.25">
      <c r="A12" t="s">
        <v>83</v>
      </c>
      <c r="B12" t="s">
        <v>80</v>
      </c>
      <c r="C12">
        <v>980452.39799999993</v>
      </c>
      <c r="D12">
        <v>1332.912</v>
      </c>
      <c r="E12">
        <v>981785.30999999994</v>
      </c>
      <c r="F12">
        <v>1657.4349999999999</v>
      </c>
      <c r="G12">
        <v>1321</v>
      </c>
      <c r="H12">
        <v>2978.4349999999999</v>
      </c>
      <c r="I12">
        <v>405607.62759999995</v>
      </c>
      <c r="J12">
        <v>333887.34399999998</v>
      </c>
      <c r="K12">
        <v>739494.97159999993</v>
      </c>
      <c r="L12">
        <v>25926.317000000003</v>
      </c>
      <c r="M12">
        <v>182798.5</v>
      </c>
      <c r="N12">
        <v>208724.81700000001</v>
      </c>
      <c r="O12">
        <v>1932983.5336</v>
      </c>
    </row>
    <row r="13" spans="1:15" x14ac:dyDescent="0.25">
      <c r="A13" t="s">
        <v>84</v>
      </c>
      <c r="B13" t="s">
        <v>80</v>
      </c>
      <c r="C13">
        <v>1229292.3934000002</v>
      </c>
      <c r="D13">
        <v>986.80000000000007</v>
      </c>
      <c r="E13">
        <v>1230279.1934000002</v>
      </c>
      <c r="F13">
        <v>4079.058</v>
      </c>
      <c r="G13">
        <v>1970.6000000000001</v>
      </c>
      <c r="H13">
        <v>6049.6580000000004</v>
      </c>
      <c r="I13">
        <v>208583.58799999999</v>
      </c>
      <c r="J13">
        <v>54237.590000000004</v>
      </c>
      <c r="K13">
        <v>262821.17800000001</v>
      </c>
      <c r="L13">
        <v>2923.1929999999998</v>
      </c>
      <c r="M13">
        <v>18822.400000000001</v>
      </c>
      <c r="N13">
        <v>21745.593000000001</v>
      </c>
      <c r="O13">
        <v>1520895.6224000002</v>
      </c>
    </row>
    <row r="14" spans="1:15" x14ac:dyDescent="0.25">
      <c r="A14" t="s">
        <v>96</v>
      </c>
      <c r="B14" t="s">
        <v>80</v>
      </c>
      <c r="C14">
        <v>319812.05560000008</v>
      </c>
      <c r="D14">
        <v>13476.410000000002</v>
      </c>
      <c r="E14">
        <v>333288.46560000005</v>
      </c>
      <c r="F14">
        <v>3854.3040000000001</v>
      </c>
      <c r="G14">
        <v>3866.01</v>
      </c>
      <c r="H14">
        <v>7720.3140000000003</v>
      </c>
      <c r="I14">
        <v>82820.388399999996</v>
      </c>
      <c r="J14">
        <v>74929.280000000013</v>
      </c>
      <c r="K14">
        <v>157749.66840000002</v>
      </c>
      <c r="L14">
        <v>301.85199999999998</v>
      </c>
      <c r="M14">
        <v>5596</v>
      </c>
      <c r="N14">
        <v>5897.8519999999999</v>
      </c>
      <c r="O14">
        <v>504656.3000000001</v>
      </c>
    </row>
    <row r="15" spans="1:15" x14ac:dyDescent="0.25">
      <c r="A15" t="s">
        <v>88</v>
      </c>
      <c r="B15" t="s">
        <v>80</v>
      </c>
      <c r="C15">
        <v>572187.75340000005</v>
      </c>
      <c r="D15">
        <v>1002.51</v>
      </c>
      <c r="E15">
        <v>573190.26340000005</v>
      </c>
      <c r="F15">
        <v>266.94</v>
      </c>
      <c r="G15">
        <v>45</v>
      </c>
      <c r="H15">
        <v>311.94</v>
      </c>
      <c r="I15">
        <v>100771.03019999999</v>
      </c>
      <c r="J15">
        <v>48467.149999999994</v>
      </c>
      <c r="K15">
        <v>149238.1802</v>
      </c>
      <c r="L15">
        <v>2131.6019999999999</v>
      </c>
      <c r="M15">
        <v>48826</v>
      </c>
      <c r="N15">
        <v>50957.601999999999</v>
      </c>
      <c r="O15">
        <v>773697.98560000001</v>
      </c>
    </row>
    <row r="16" spans="1:15" x14ac:dyDescent="0.25">
      <c r="A16" t="s">
        <v>107</v>
      </c>
      <c r="B16" t="s">
        <v>80</v>
      </c>
      <c r="C16">
        <v>275251.43280000001</v>
      </c>
      <c r="D16">
        <v>16630.400000000001</v>
      </c>
      <c r="E16">
        <v>291881.83280000003</v>
      </c>
      <c r="F16">
        <v>8579.5099999999984</v>
      </c>
      <c r="G16">
        <v>13626.188000000002</v>
      </c>
      <c r="H16">
        <v>22205.698</v>
      </c>
      <c r="I16">
        <v>41983.907200000001</v>
      </c>
      <c r="J16">
        <v>46690.969999999994</v>
      </c>
      <c r="K16">
        <v>88674.877199999988</v>
      </c>
      <c r="L16">
        <v>537.91</v>
      </c>
      <c r="M16">
        <v>10988.4</v>
      </c>
      <c r="N16">
        <v>11526.31</v>
      </c>
      <c r="O16">
        <v>414288.71799999999</v>
      </c>
    </row>
    <row r="17" spans="1:15" x14ac:dyDescent="0.25">
      <c r="A17" t="s">
        <v>101</v>
      </c>
      <c r="B17" t="s">
        <v>80</v>
      </c>
      <c r="C17">
        <v>155342.52779999998</v>
      </c>
      <c r="D17">
        <v>3497.5</v>
      </c>
      <c r="E17">
        <v>158840.02779999998</v>
      </c>
      <c r="F17">
        <v>1828.886</v>
      </c>
      <c r="G17">
        <v>5629.2</v>
      </c>
      <c r="H17">
        <v>7458.0859999999993</v>
      </c>
      <c r="I17">
        <v>23497.923200000001</v>
      </c>
      <c r="J17">
        <v>68826.34</v>
      </c>
      <c r="K17">
        <v>92324.263200000001</v>
      </c>
      <c r="L17">
        <v>41.6</v>
      </c>
      <c r="M17">
        <v>5670.6</v>
      </c>
      <c r="N17">
        <v>5712.2000000000007</v>
      </c>
      <c r="O17">
        <v>264334.57699999999</v>
      </c>
    </row>
    <row r="18" spans="1:15" x14ac:dyDescent="0.25">
      <c r="A18" t="s">
        <v>87</v>
      </c>
      <c r="B18" t="s">
        <v>80</v>
      </c>
      <c r="C18">
        <v>302366.91479999997</v>
      </c>
      <c r="D18">
        <v>1950</v>
      </c>
      <c r="E18">
        <v>304316.91479999997</v>
      </c>
      <c r="F18">
        <v>58.290000000000006</v>
      </c>
      <c r="G18">
        <v>100</v>
      </c>
      <c r="H18">
        <v>158.29000000000002</v>
      </c>
      <c r="I18">
        <v>83682.805400000012</v>
      </c>
      <c r="J18">
        <v>110915.598</v>
      </c>
      <c r="K18">
        <v>194598.40340000001</v>
      </c>
      <c r="L18">
        <v>8090.259</v>
      </c>
      <c r="M18">
        <v>55829.567999999999</v>
      </c>
      <c r="N18">
        <v>63919.826999999997</v>
      </c>
      <c r="O18">
        <v>562993.43519999995</v>
      </c>
    </row>
    <row r="19" spans="1:15" x14ac:dyDescent="0.25">
      <c r="A19" t="s">
        <v>89</v>
      </c>
      <c r="B19" t="s">
        <v>80</v>
      </c>
      <c r="C19">
        <v>128867.46460000001</v>
      </c>
      <c r="D19">
        <v>2310</v>
      </c>
      <c r="E19">
        <v>131177.46460000001</v>
      </c>
      <c r="F19">
        <v>2025.65</v>
      </c>
      <c r="G19">
        <v>454</v>
      </c>
      <c r="H19">
        <v>2479.65</v>
      </c>
      <c r="I19">
        <v>25455.335999999999</v>
      </c>
      <c r="J19">
        <v>12040.1</v>
      </c>
      <c r="K19">
        <v>37495.436000000002</v>
      </c>
      <c r="L19">
        <v>283.10700000000003</v>
      </c>
      <c r="M19">
        <v>8016</v>
      </c>
      <c r="N19">
        <v>8299.107</v>
      </c>
      <c r="O19">
        <v>179451.65760000001</v>
      </c>
    </row>
    <row r="20" spans="1:15" x14ac:dyDescent="0.25">
      <c r="A20" t="s">
        <v>90</v>
      </c>
      <c r="B20" t="s">
        <v>80</v>
      </c>
      <c r="C20">
        <v>995030.88780000003</v>
      </c>
      <c r="D20">
        <v>498</v>
      </c>
      <c r="E20">
        <v>995528.88780000003</v>
      </c>
      <c r="F20">
        <v>53.87</v>
      </c>
      <c r="G20">
        <v>30</v>
      </c>
      <c r="H20">
        <v>83.87</v>
      </c>
      <c r="I20">
        <v>169783.79240000001</v>
      </c>
      <c r="J20">
        <v>25138.44</v>
      </c>
      <c r="K20">
        <v>194922.23240000001</v>
      </c>
      <c r="L20">
        <v>2609.6860000000001</v>
      </c>
      <c r="M20">
        <v>240</v>
      </c>
      <c r="N20">
        <v>2849.6860000000001</v>
      </c>
      <c r="O20">
        <v>1193384.6762000001</v>
      </c>
    </row>
    <row r="21" spans="1:15" x14ac:dyDescent="0.25">
      <c r="A21" t="s">
        <v>99</v>
      </c>
      <c r="B21" t="s">
        <v>80</v>
      </c>
      <c r="C21">
        <v>69979.599800000011</v>
      </c>
      <c r="D21">
        <v>5649.13</v>
      </c>
      <c r="E21">
        <v>75628.729800000016</v>
      </c>
      <c r="F21">
        <v>2402.8830000000003</v>
      </c>
      <c r="G21">
        <v>1073.0999999999999</v>
      </c>
      <c r="H21">
        <v>3475.9830000000002</v>
      </c>
      <c r="I21">
        <v>14320.321</v>
      </c>
      <c r="J21">
        <v>61214.5</v>
      </c>
      <c r="K21">
        <v>75534.820999999996</v>
      </c>
      <c r="L21">
        <v>168.09999999999997</v>
      </c>
      <c r="M21">
        <v>25102.32</v>
      </c>
      <c r="N21">
        <v>25270.42</v>
      </c>
      <c r="O21">
        <v>179909.95380000002</v>
      </c>
    </row>
    <row r="22" spans="1:15" x14ac:dyDescent="0.25">
      <c r="A22" t="s">
        <v>85</v>
      </c>
      <c r="B22" t="s">
        <v>80</v>
      </c>
      <c r="C22">
        <v>1072917.5512000001</v>
      </c>
      <c r="D22">
        <v>1020</v>
      </c>
      <c r="E22">
        <v>1073937.5512000001</v>
      </c>
      <c r="F22">
        <v>229</v>
      </c>
      <c r="G22">
        <v>7092.4</v>
      </c>
      <c r="H22">
        <v>7321.4</v>
      </c>
      <c r="I22">
        <v>193325.30360000001</v>
      </c>
      <c r="J22">
        <v>54001.46</v>
      </c>
      <c r="K22">
        <v>247326.76360000001</v>
      </c>
      <c r="L22">
        <v>794.48199999999997</v>
      </c>
      <c r="M22">
        <v>3679.2</v>
      </c>
      <c r="N22">
        <v>4473.6819999999998</v>
      </c>
      <c r="O22">
        <v>1333059.3968000002</v>
      </c>
    </row>
    <row r="23" spans="1:15" x14ac:dyDescent="0.25">
      <c r="A23" t="s">
        <v>104</v>
      </c>
      <c r="B23" t="s">
        <v>80</v>
      </c>
      <c r="C23">
        <v>277799.01360000001</v>
      </c>
      <c r="D23">
        <v>4940.21</v>
      </c>
      <c r="E23">
        <v>282739.22360000003</v>
      </c>
      <c r="F23">
        <v>32878.925999999999</v>
      </c>
      <c r="G23">
        <v>28143.487000000001</v>
      </c>
      <c r="H23">
        <v>61022.413</v>
      </c>
      <c r="I23">
        <v>54673.6031</v>
      </c>
      <c r="J23">
        <v>252343.45</v>
      </c>
      <c r="K23">
        <v>307017.05310000002</v>
      </c>
      <c r="L23">
        <v>1096.933</v>
      </c>
      <c r="M23">
        <v>121586.65</v>
      </c>
      <c r="N23">
        <v>122683.583</v>
      </c>
      <c r="O23">
        <v>773462.27270000009</v>
      </c>
    </row>
    <row r="24" spans="1:15" x14ac:dyDescent="0.25">
      <c r="A24" t="s">
        <v>102</v>
      </c>
      <c r="B24" t="s">
        <v>80</v>
      </c>
      <c r="C24">
        <v>52462.219800000006</v>
      </c>
      <c r="D24">
        <v>90</v>
      </c>
      <c r="E24">
        <v>52552.219800000006</v>
      </c>
      <c r="F24">
        <v>13127.791000000001</v>
      </c>
      <c r="G24">
        <v>5913.42</v>
      </c>
      <c r="H24">
        <v>19041.211000000003</v>
      </c>
      <c r="I24">
        <v>14490.156400000002</v>
      </c>
      <c r="J24">
        <v>40470</v>
      </c>
      <c r="K24">
        <v>54960.1564</v>
      </c>
      <c r="L24">
        <v>599.99900000000002</v>
      </c>
      <c r="M24">
        <v>739778</v>
      </c>
      <c r="N24">
        <v>740377.99899999995</v>
      </c>
      <c r="O24">
        <v>866931.5861999999</v>
      </c>
    </row>
    <row r="25" spans="1:15" x14ac:dyDescent="0.25">
      <c r="A25" t="s">
        <v>108</v>
      </c>
      <c r="B25" t="s">
        <v>80</v>
      </c>
      <c r="C25">
        <v>75564.005600000004</v>
      </c>
      <c r="D25">
        <v>750</v>
      </c>
      <c r="E25">
        <v>76314.005600000004</v>
      </c>
      <c r="F25">
        <v>18503.328000000001</v>
      </c>
      <c r="G25">
        <v>632.6</v>
      </c>
      <c r="H25">
        <v>19135.928</v>
      </c>
      <c r="I25">
        <v>23289.142</v>
      </c>
      <c r="J25">
        <v>25123.4</v>
      </c>
      <c r="K25">
        <v>48412.542000000001</v>
      </c>
      <c r="L25">
        <v>30</v>
      </c>
      <c r="M25">
        <v>1128</v>
      </c>
      <c r="N25">
        <v>1158</v>
      </c>
      <c r="O25">
        <v>145020.47560000001</v>
      </c>
    </row>
    <row r="26" spans="1:15" x14ac:dyDescent="0.25">
      <c r="A26" t="s">
        <v>82</v>
      </c>
      <c r="B26" t="s">
        <v>80</v>
      </c>
      <c r="C26">
        <v>726963.897</v>
      </c>
      <c r="D26">
        <v>11329.43</v>
      </c>
      <c r="E26">
        <v>738293.32700000005</v>
      </c>
      <c r="F26">
        <v>20</v>
      </c>
      <c r="G26">
        <v>1004</v>
      </c>
      <c r="H26">
        <v>1024</v>
      </c>
      <c r="I26">
        <v>512764.56455700006</v>
      </c>
      <c r="J26">
        <v>576984.52559999994</v>
      </c>
      <c r="K26">
        <v>1089749.0901569999</v>
      </c>
      <c r="L26">
        <v>4461.7969999999996</v>
      </c>
      <c r="M26">
        <v>101173.54</v>
      </c>
      <c r="N26">
        <v>105635.337</v>
      </c>
      <c r="O26">
        <v>1934701.754157</v>
      </c>
    </row>
    <row r="27" spans="1:15" x14ac:dyDescent="0.25">
      <c r="A27" t="s">
        <v>100</v>
      </c>
      <c r="B27" t="s">
        <v>80</v>
      </c>
      <c r="C27">
        <v>337681.36780000001</v>
      </c>
      <c r="D27">
        <v>6925.58</v>
      </c>
      <c r="E27">
        <v>344606.94780000002</v>
      </c>
      <c r="F27">
        <v>21154.111000000001</v>
      </c>
      <c r="G27">
        <v>18162.87</v>
      </c>
      <c r="H27">
        <v>39316.981</v>
      </c>
      <c r="I27">
        <v>95225.209399999992</v>
      </c>
      <c r="J27">
        <v>87286.04</v>
      </c>
      <c r="K27">
        <v>182511.24939999997</v>
      </c>
      <c r="L27">
        <v>8025.1840000000002</v>
      </c>
      <c r="M27">
        <v>39918.53</v>
      </c>
      <c r="N27">
        <v>47943.714</v>
      </c>
      <c r="O27">
        <v>614378.8922</v>
      </c>
    </row>
    <row r="28" spans="1:15" x14ac:dyDescent="0.25">
      <c r="A28" t="s">
        <v>105</v>
      </c>
      <c r="B28" t="s">
        <v>80</v>
      </c>
      <c r="C28">
        <v>496950.3652</v>
      </c>
      <c r="D28">
        <v>3348.6</v>
      </c>
      <c r="E28">
        <v>500298.96519999998</v>
      </c>
      <c r="F28">
        <v>8536.2160000000003</v>
      </c>
      <c r="G28">
        <v>6719.5999999999995</v>
      </c>
      <c r="H28">
        <v>15255.815999999999</v>
      </c>
      <c r="I28">
        <v>80485.729000000007</v>
      </c>
      <c r="J28">
        <v>126172.204</v>
      </c>
      <c r="K28">
        <v>206657.93300000002</v>
      </c>
      <c r="L28">
        <v>7470.2610000000004</v>
      </c>
      <c r="M28">
        <v>101161.97</v>
      </c>
      <c r="N28">
        <v>108632.231</v>
      </c>
      <c r="O28">
        <v>830844.94519999996</v>
      </c>
    </row>
    <row r="29" spans="1:15" x14ac:dyDescent="0.25">
      <c r="A29" t="s">
        <v>86</v>
      </c>
      <c r="B29" t="s">
        <v>80</v>
      </c>
      <c r="C29">
        <v>195405.5344</v>
      </c>
      <c r="D29">
        <v>711.96</v>
      </c>
      <c r="E29">
        <v>196117.4944</v>
      </c>
      <c r="F29">
        <v>2180.4300000000003</v>
      </c>
      <c r="G29">
        <v>0</v>
      </c>
      <c r="H29">
        <v>2180.4300000000003</v>
      </c>
      <c r="I29">
        <v>42007.850000000006</v>
      </c>
      <c r="J29">
        <v>27641.05</v>
      </c>
      <c r="K29">
        <v>69648.900000000009</v>
      </c>
      <c r="L29">
        <v>869.84799999999996</v>
      </c>
      <c r="M29">
        <v>600</v>
      </c>
      <c r="N29">
        <v>1469.848</v>
      </c>
      <c r="O29">
        <v>269416.67240000004</v>
      </c>
    </row>
    <row r="30" spans="1:15" x14ac:dyDescent="0.25">
      <c r="A30" t="s">
        <v>93</v>
      </c>
      <c r="B30" t="s">
        <v>80</v>
      </c>
      <c r="C30">
        <v>334684.25940000004</v>
      </c>
      <c r="D30">
        <v>788.7</v>
      </c>
      <c r="E30">
        <v>335472.95940000005</v>
      </c>
      <c r="F30">
        <v>46533.697</v>
      </c>
      <c r="G30">
        <v>31398.951000000001</v>
      </c>
      <c r="H30">
        <v>77932.648000000001</v>
      </c>
      <c r="I30">
        <v>94986.904399999999</v>
      </c>
      <c r="J30">
        <v>60938.501000000004</v>
      </c>
      <c r="K30">
        <v>155925.40539999999</v>
      </c>
      <c r="L30">
        <v>1278.048</v>
      </c>
      <c r="M30">
        <v>59730</v>
      </c>
      <c r="N30">
        <v>61008.048000000003</v>
      </c>
      <c r="O30">
        <v>630339.06080000009</v>
      </c>
    </row>
    <row r="31" spans="1:15" x14ac:dyDescent="0.25">
      <c r="A31" t="s">
        <v>92</v>
      </c>
      <c r="B31" t="s">
        <v>80</v>
      </c>
      <c r="C31">
        <v>260253.14500000002</v>
      </c>
      <c r="D31">
        <v>11469.94</v>
      </c>
      <c r="E31">
        <v>271723.08500000002</v>
      </c>
      <c r="F31">
        <v>10181.11</v>
      </c>
      <c r="G31">
        <v>1863.9</v>
      </c>
      <c r="H31">
        <v>12045.01</v>
      </c>
      <c r="I31">
        <v>36277.205599999994</v>
      </c>
      <c r="J31">
        <v>52906.320999999996</v>
      </c>
      <c r="K31">
        <v>89183.526599999983</v>
      </c>
      <c r="L31">
        <v>253.20299999999997</v>
      </c>
      <c r="M31">
        <v>10423</v>
      </c>
      <c r="N31">
        <v>10676.203</v>
      </c>
      <c r="O31">
        <v>383627.82459999999</v>
      </c>
    </row>
    <row r="32" spans="1:15" x14ac:dyDescent="0.25">
      <c r="A32" t="s">
        <v>91</v>
      </c>
      <c r="B32" t="s">
        <v>80</v>
      </c>
      <c r="C32">
        <v>103646.26039999998</v>
      </c>
      <c r="D32">
        <v>2215.44</v>
      </c>
      <c r="E32">
        <v>105861.70039999999</v>
      </c>
      <c r="F32">
        <v>9595.5740000000005</v>
      </c>
      <c r="G32">
        <v>6655.66</v>
      </c>
      <c r="H32">
        <v>16251.234</v>
      </c>
      <c r="I32">
        <v>29279.362399999998</v>
      </c>
      <c r="J32">
        <v>25789.420000000002</v>
      </c>
      <c r="K32">
        <v>55068.782399999996</v>
      </c>
      <c r="L32">
        <v>234.27700000000002</v>
      </c>
      <c r="M32">
        <v>1992</v>
      </c>
      <c r="N32">
        <v>2226.277</v>
      </c>
      <c r="O32">
        <v>179407.9938</v>
      </c>
    </row>
    <row r="33" spans="1:15" x14ac:dyDescent="0.25">
      <c r="A33" t="s">
        <v>106</v>
      </c>
      <c r="B33" t="s">
        <v>80</v>
      </c>
      <c r="C33">
        <v>236105.44160000002</v>
      </c>
      <c r="D33">
        <v>314.7</v>
      </c>
      <c r="E33">
        <v>236420.14160000003</v>
      </c>
      <c r="F33">
        <v>28364.946</v>
      </c>
      <c r="G33">
        <v>29126.6</v>
      </c>
      <c r="H33">
        <v>57491.546000000002</v>
      </c>
      <c r="I33">
        <v>57785.731999999996</v>
      </c>
      <c r="J33">
        <v>65308.486000000004</v>
      </c>
      <c r="K33">
        <v>123094.21799999999</v>
      </c>
      <c r="L33">
        <v>700.67200000000003</v>
      </c>
      <c r="M33">
        <v>19890.8</v>
      </c>
      <c r="N33">
        <v>20591.471999999998</v>
      </c>
      <c r="O33">
        <v>437597.37760000001</v>
      </c>
    </row>
    <row r="34" spans="1:15" x14ac:dyDescent="0.25">
      <c r="A34" t="s">
        <v>103</v>
      </c>
      <c r="B34" t="s">
        <v>80</v>
      </c>
      <c r="C34">
        <v>530662.87780000013</v>
      </c>
      <c r="D34">
        <v>1776.79</v>
      </c>
      <c r="E34">
        <v>532439.66780000017</v>
      </c>
      <c r="F34">
        <v>18209.339999999997</v>
      </c>
      <c r="G34">
        <v>33246.998</v>
      </c>
      <c r="H34">
        <v>51456.337999999996</v>
      </c>
      <c r="I34">
        <v>113811.27679999998</v>
      </c>
      <c r="J34">
        <v>182168.06999999998</v>
      </c>
      <c r="K34">
        <v>295979.34679999994</v>
      </c>
      <c r="L34">
        <v>8649.273000000001</v>
      </c>
      <c r="M34">
        <v>239624.12000000002</v>
      </c>
      <c r="N34">
        <v>248273.39300000004</v>
      </c>
      <c r="O34">
        <v>1128148.7456</v>
      </c>
    </row>
    <row r="35" spans="1:15" x14ac:dyDescent="0.25">
      <c r="A35" t="s">
        <v>97</v>
      </c>
      <c r="B35" t="s">
        <v>80</v>
      </c>
      <c r="C35">
        <v>247009.34460000001</v>
      </c>
      <c r="D35">
        <v>13579.449999999999</v>
      </c>
      <c r="E35">
        <v>260588.79460000002</v>
      </c>
      <c r="F35">
        <v>10739.59</v>
      </c>
      <c r="G35">
        <v>3374.78</v>
      </c>
      <c r="H35">
        <v>14114.37</v>
      </c>
      <c r="I35">
        <v>48266.455600000001</v>
      </c>
      <c r="J35">
        <v>73031.195999999996</v>
      </c>
      <c r="K35">
        <v>121297.6516</v>
      </c>
      <c r="L35">
        <v>139.38399999999999</v>
      </c>
      <c r="M35">
        <v>15492</v>
      </c>
      <c r="N35">
        <v>15631.384</v>
      </c>
      <c r="O35">
        <v>411632.20020000002</v>
      </c>
    </row>
    <row r="36" spans="1:15" x14ac:dyDescent="0.25">
      <c r="A36" t="s">
        <v>124</v>
      </c>
      <c r="B36" t="s">
        <v>81</v>
      </c>
      <c r="C36">
        <v>41714.748999999996</v>
      </c>
      <c r="D36">
        <v>109.92</v>
      </c>
      <c r="E36">
        <v>41824.668999999994</v>
      </c>
      <c r="F36">
        <v>3944.49</v>
      </c>
      <c r="G36">
        <v>11398.855</v>
      </c>
      <c r="H36">
        <v>15343.344999999999</v>
      </c>
      <c r="I36">
        <v>10361.162</v>
      </c>
      <c r="J36">
        <v>18535.476000000002</v>
      </c>
      <c r="K36">
        <v>28896.638000000003</v>
      </c>
      <c r="L36">
        <v>19.52</v>
      </c>
      <c r="M36">
        <v>7167.4</v>
      </c>
      <c r="N36">
        <v>7186.92</v>
      </c>
      <c r="O36">
        <v>93251.572</v>
      </c>
    </row>
    <row r="37" spans="1:15" x14ac:dyDescent="0.25">
      <c r="A37" t="s">
        <v>112</v>
      </c>
      <c r="B37" t="s">
        <v>81</v>
      </c>
      <c r="C37">
        <v>450393.04779999994</v>
      </c>
      <c r="D37">
        <v>216.32600000000002</v>
      </c>
      <c r="E37">
        <v>450609.37379999994</v>
      </c>
      <c r="F37">
        <v>38141.748</v>
      </c>
      <c r="G37">
        <v>41946.397000000004</v>
      </c>
      <c r="H37">
        <v>80088.145000000004</v>
      </c>
      <c r="I37">
        <v>101823.84600000002</v>
      </c>
      <c r="J37">
        <v>90944.21</v>
      </c>
      <c r="K37">
        <v>192768.05600000004</v>
      </c>
      <c r="L37">
        <v>1440.8380000000002</v>
      </c>
      <c r="M37">
        <v>33630.400000000001</v>
      </c>
      <c r="N37">
        <v>35071.238000000005</v>
      </c>
      <c r="O37">
        <v>758536.81279999996</v>
      </c>
    </row>
    <row r="38" spans="1:15" x14ac:dyDescent="0.25">
      <c r="A38" t="s">
        <v>113</v>
      </c>
      <c r="B38" t="s">
        <v>81</v>
      </c>
      <c r="C38">
        <v>225875.31419999999</v>
      </c>
      <c r="D38">
        <v>286.02</v>
      </c>
      <c r="E38">
        <v>226161.33419999998</v>
      </c>
      <c r="F38">
        <v>44244.148000000001</v>
      </c>
      <c r="G38">
        <v>27560.026999999998</v>
      </c>
      <c r="H38">
        <v>71804.175000000003</v>
      </c>
      <c r="I38">
        <v>50298.346599999997</v>
      </c>
      <c r="J38">
        <v>65620.5</v>
      </c>
      <c r="K38">
        <v>115918.84659999999</v>
      </c>
      <c r="L38">
        <v>706.21500000000003</v>
      </c>
      <c r="M38">
        <v>58920.2</v>
      </c>
      <c r="N38">
        <v>59626.414999999994</v>
      </c>
      <c r="O38">
        <v>473510.77079999994</v>
      </c>
    </row>
    <row r="39" spans="1:15" x14ac:dyDescent="0.25">
      <c r="A39" t="s">
        <v>114</v>
      </c>
      <c r="B39" t="s">
        <v>81</v>
      </c>
      <c r="C39">
        <v>85104.044200000004</v>
      </c>
      <c r="D39">
        <v>28.2</v>
      </c>
      <c r="E39">
        <v>85132.244200000001</v>
      </c>
      <c r="F39">
        <v>2467.1499999999996</v>
      </c>
      <c r="G39">
        <v>372.6</v>
      </c>
      <c r="H39">
        <v>2839.7499999999995</v>
      </c>
      <c r="I39">
        <v>21805.588000000003</v>
      </c>
      <c r="J39">
        <v>7633.22</v>
      </c>
      <c r="K39">
        <v>29438.808000000005</v>
      </c>
      <c r="L39">
        <v>2212.692</v>
      </c>
      <c r="M39">
        <v>70.8</v>
      </c>
      <c r="N39">
        <v>2283.4920000000002</v>
      </c>
      <c r="O39">
        <v>119694.2942</v>
      </c>
    </row>
    <row r="40" spans="1:15" x14ac:dyDescent="0.25">
      <c r="A40" t="s">
        <v>125</v>
      </c>
      <c r="B40" t="s">
        <v>81</v>
      </c>
      <c r="C40">
        <v>28253.772400000002</v>
      </c>
      <c r="D40">
        <v>42.5</v>
      </c>
      <c r="E40">
        <v>28296.272400000002</v>
      </c>
      <c r="F40">
        <v>8491.1299999999992</v>
      </c>
      <c r="G40">
        <v>8103.7740000000003</v>
      </c>
      <c r="H40">
        <v>16594.903999999999</v>
      </c>
      <c r="I40">
        <v>7821.7464</v>
      </c>
      <c r="J40">
        <v>21442.83</v>
      </c>
      <c r="K40">
        <v>29264.576400000002</v>
      </c>
      <c r="L40">
        <v>167</v>
      </c>
      <c r="M40">
        <v>4126</v>
      </c>
      <c r="N40">
        <v>4293</v>
      </c>
      <c r="O40">
        <v>78448.752800000002</v>
      </c>
    </row>
    <row r="41" spans="1:15" x14ac:dyDescent="0.25">
      <c r="A41" t="s">
        <v>115</v>
      </c>
      <c r="B41" t="s">
        <v>81</v>
      </c>
      <c r="C41">
        <v>74021.761000000013</v>
      </c>
      <c r="D41">
        <v>5</v>
      </c>
      <c r="E41">
        <v>74026.761000000013</v>
      </c>
      <c r="F41">
        <v>4042.7900000000004</v>
      </c>
      <c r="G41">
        <v>1769.18</v>
      </c>
      <c r="H41">
        <v>5811.97</v>
      </c>
      <c r="I41">
        <v>14537.438000000002</v>
      </c>
      <c r="J41">
        <v>9587.08</v>
      </c>
      <c r="K41">
        <v>24124.518000000004</v>
      </c>
      <c r="L41">
        <v>30.436</v>
      </c>
      <c r="M41">
        <v>3516</v>
      </c>
      <c r="N41">
        <v>3546.4360000000001</v>
      </c>
      <c r="O41">
        <v>107509.68500000003</v>
      </c>
    </row>
    <row r="42" spans="1:15" x14ac:dyDescent="0.25">
      <c r="A42" t="s">
        <v>116</v>
      </c>
      <c r="B42" t="s">
        <v>81</v>
      </c>
      <c r="C42">
        <v>86507.842999999993</v>
      </c>
      <c r="D42">
        <v>658.68299999999999</v>
      </c>
      <c r="E42">
        <v>87166.525999999998</v>
      </c>
      <c r="F42">
        <v>4581.4779999999992</v>
      </c>
      <c r="G42">
        <v>12495.526000000002</v>
      </c>
      <c r="H42">
        <v>17077.004000000001</v>
      </c>
      <c r="I42">
        <v>22108.151800000003</v>
      </c>
      <c r="J42">
        <v>16611.68</v>
      </c>
      <c r="K42">
        <v>38719.8318</v>
      </c>
      <c r="L42">
        <v>76</v>
      </c>
      <c r="M42">
        <v>22991</v>
      </c>
      <c r="N42">
        <v>23067</v>
      </c>
      <c r="O42">
        <v>166030.36180000001</v>
      </c>
    </row>
    <row r="43" spans="1:15" x14ac:dyDescent="0.25">
      <c r="A43" t="s">
        <v>126</v>
      </c>
      <c r="B43" t="s">
        <v>81</v>
      </c>
      <c r="C43">
        <v>30293.952399999998</v>
      </c>
      <c r="D43">
        <v>9</v>
      </c>
      <c r="E43">
        <v>30302.952399999998</v>
      </c>
      <c r="F43">
        <v>5711.5709999999999</v>
      </c>
      <c r="G43">
        <v>9804.4</v>
      </c>
      <c r="H43">
        <v>15515.971</v>
      </c>
      <c r="I43">
        <v>8211.3420000000006</v>
      </c>
      <c r="J43">
        <v>8303.1</v>
      </c>
      <c r="K43">
        <v>16514.442000000003</v>
      </c>
      <c r="L43">
        <v>61.129999999999995</v>
      </c>
      <c r="M43">
        <v>405</v>
      </c>
      <c r="N43">
        <v>466.13</v>
      </c>
      <c r="O43">
        <v>62799.4954</v>
      </c>
    </row>
    <row r="44" spans="1:15" x14ac:dyDescent="0.25">
      <c r="A44" t="s">
        <v>117</v>
      </c>
      <c r="B44" t="s">
        <v>81</v>
      </c>
      <c r="C44">
        <v>93093.657999999996</v>
      </c>
      <c r="D44">
        <v>415.46</v>
      </c>
      <c r="E44">
        <v>93509.118000000002</v>
      </c>
      <c r="F44">
        <v>4325.9500000000007</v>
      </c>
      <c r="G44">
        <v>10675.041999999999</v>
      </c>
      <c r="H44">
        <v>15000.992</v>
      </c>
      <c r="I44">
        <v>31752.32</v>
      </c>
      <c r="J44">
        <v>56998.100000000006</v>
      </c>
      <c r="K44">
        <v>88750.420000000013</v>
      </c>
      <c r="L44">
        <v>1623.9079999999999</v>
      </c>
      <c r="M44">
        <v>26113.8</v>
      </c>
      <c r="N44">
        <v>27737.707999999999</v>
      </c>
      <c r="O44">
        <v>224998.23800000001</v>
      </c>
    </row>
    <row r="45" spans="1:15" x14ac:dyDescent="0.25">
      <c r="A45" t="s">
        <v>118</v>
      </c>
      <c r="B45" t="s">
        <v>81</v>
      </c>
      <c r="C45">
        <v>405716.66080000001</v>
      </c>
      <c r="D45">
        <v>1347.75</v>
      </c>
      <c r="E45">
        <v>407064.41080000001</v>
      </c>
      <c r="F45">
        <v>31301.902999999995</v>
      </c>
      <c r="G45">
        <v>52445.729999999996</v>
      </c>
      <c r="H45">
        <v>83747.632999999987</v>
      </c>
      <c r="I45">
        <v>95278.669400000013</v>
      </c>
      <c r="J45">
        <v>106481.77899999999</v>
      </c>
      <c r="K45">
        <v>201760.44839999999</v>
      </c>
      <c r="L45">
        <v>1414.0519999999999</v>
      </c>
      <c r="M45">
        <v>56406.48</v>
      </c>
      <c r="N45">
        <v>57820.532000000007</v>
      </c>
      <c r="O45">
        <v>750393.02419999999</v>
      </c>
    </row>
    <row r="46" spans="1:15" x14ac:dyDescent="0.25">
      <c r="A46" t="s">
        <v>119</v>
      </c>
      <c r="B46" t="s">
        <v>81</v>
      </c>
      <c r="C46">
        <v>71868.436399999991</v>
      </c>
      <c r="D46">
        <v>64.399999999999991</v>
      </c>
      <c r="E46">
        <v>71932.836399999986</v>
      </c>
      <c r="F46">
        <v>25230.641</v>
      </c>
      <c r="G46">
        <v>19591.300000000003</v>
      </c>
      <c r="H46">
        <v>44821.941000000006</v>
      </c>
      <c r="I46">
        <v>18065.452000000001</v>
      </c>
      <c r="J46">
        <v>7347.1399999999994</v>
      </c>
      <c r="K46">
        <v>25412.592000000001</v>
      </c>
      <c r="L46">
        <v>137.99799999999999</v>
      </c>
      <c r="M46">
        <v>180</v>
      </c>
      <c r="N46">
        <v>317.99799999999999</v>
      </c>
      <c r="O46">
        <v>142485.36739999999</v>
      </c>
    </row>
    <row r="47" spans="1:15" x14ac:dyDescent="0.25">
      <c r="A47" t="s">
        <v>120</v>
      </c>
      <c r="B47" t="s">
        <v>81</v>
      </c>
      <c r="C47">
        <v>131634.345</v>
      </c>
      <c r="D47">
        <v>347.33</v>
      </c>
      <c r="E47">
        <v>131981.67499999999</v>
      </c>
      <c r="F47">
        <v>15342.641</v>
      </c>
      <c r="G47">
        <v>39439.687999999995</v>
      </c>
      <c r="H47">
        <v>54782.328999999998</v>
      </c>
      <c r="I47">
        <v>30364.1054</v>
      </c>
      <c r="J47">
        <v>43061.840000000004</v>
      </c>
      <c r="K47">
        <v>73425.945399999997</v>
      </c>
      <c r="L47">
        <v>467.92</v>
      </c>
      <c r="M47">
        <v>18996.2</v>
      </c>
      <c r="N47">
        <v>19464.12</v>
      </c>
      <c r="O47">
        <v>279654.06939999998</v>
      </c>
    </row>
    <row r="48" spans="1:15" x14ac:dyDescent="0.25">
      <c r="A48" t="s">
        <v>121</v>
      </c>
      <c r="B48" t="s">
        <v>81</v>
      </c>
      <c r="C48">
        <v>39842.748999999996</v>
      </c>
      <c r="D48">
        <v>33</v>
      </c>
      <c r="E48">
        <v>39875.748999999996</v>
      </c>
      <c r="F48">
        <v>3185.4100000000003</v>
      </c>
      <c r="G48">
        <v>625.20000000000005</v>
      </c>
      <c r="H48">
        <v>3810.6100000000006</v>
      </c>
      <c r="I48">
        <v>8462.634</v>
      </c>
      <c r="J48">
        <v>3991.7599999999998</v>
      </c>
      <c r="K48">
        <v>12454.394</v>
      </c>
      <c r="L48">
        <v>249.72</v>
      </c>
      <c r="M48">
        <v>30</v>
      </c>
      <c r="N48">
        <v>279.72000000000003</v>
      </c>
      <c r="O48">
        <v>56420.472999999998</v>
      </c>
    </row>
    <row r="49" spans="1:15" x14ac:dyDescent="0.25">
      <c r="A49" t="s">
        <v>122</v>
      </c>
      <c r="B49" t="s">
        <v>81</v>
      </c>
      <c r="C49">
        <v>261099.12460000001</v>
      </c>
      <c r="D49">
        <v>579.16800000000001</v>
      </c>
      <c r="E49">
        <v>261678.29260000002</v>
      </c>
      <c r="F49">
        <v>1730.3610000000001</v>
      </c>
      <c r="G49">
        <v>4168.6419999999998</v>
      </c>
      <c r="H49">
        <v>5899.0029999999997</v>
      </c>
      <c r="I49">
        <v>47383.201000000001</v>
      </c>
      <c r="J49">
        <v>122119.06199999999</v>
      </c>
      <c r="K49">
        <v>169502.26299999998</v>
      </c>
      <c r="L49">
        <v>372.57000000000005</v>
      </c>
      <c r="M49">
        <v>73422</v>
      </c>
      <c r="N49">
        <v>73794.570000000007</v>
      </c>
      <c r="O49">
        <v>510874.1286</v>
      </c>
    </row>
    <row r="50" spans="1:15" x14ac:dyDescent="0.25">
      <c r="A50" t="s">
        <v>127</v>
      </c>
      <c r="B50" t="s">
        <v>81</v>
      </c>
      <c r="C50">
        <v>324872.65379999997</v>
      </c>
      <c r="D50">
        <v>328.26</v>
      </c>
      <c r="E50">
        <v>325200.91379999998</v>
      </c>
      <c r="F50">
        <v>16205.660999999998</v>
      </c>
      <c r="G50">
        <v>31677.808000000005</v>
      </c>
      <c r="H50">
        <v>47883.469000000005</v>
      </c>
      <c r="I50">
        <v>62989.032200000009</v>
      </c>
      <c r="J50">
        <v>54426.847000000002</v>
      </c>
      <c r="K50">
        <v>117415.87920000001</v>
      </c>
      <c r="L50">
        <v>859.65499999999997</v>
      </c>
      <c r="M50">
        <v>17273.34</v>
      </c>
      <c r="N50">
        <v>18132.994999999999</v>
      </c>
      <c r="O50">
        <v>508633.25699999998</v>
      </c>
    </row>
    <row r="51" spans="1:15" x14ac:dyDescent="0.25">
      <c r="A51" t="s">
        <v>123</v>
      </c>
      <c r="B51" t="s">
        <v>81</v>
      </c>
      <c r="C51">
        <v>415215.72820000001</v>
      </c>
      <c r="D51">
        <v>486.94</v>
      </c>
      <c r="E51">
        <v>415702.66820000001</v>
      </c>
      <c r="F51">
        <v>15798.271000000001</v>
      </c>
      <c r="G51">
        <v>19458.630999999998</v>
      </c>
      <c r="H51">
        <v>35256.902000000002</v>
      </c>
      <c r="I51">
        <v>79508.827399999995</v>
      </c>
      <c r="J51">
        <v>66034.460000000006</v>
      </c>
      <c r="K51">
        <v>145543.2874</v>
      </c>
      <c r="L51">
        <v>1868.9739999999999</v>
      </c>
      <c r="M51">
        <v>50641</v>
      </c>
      <c r="N51">
        <v>52509.974000000002</v>
      </c>
      <c r="O51">
        <v>649012.83160000003</v>
      </c>
    </row>
    <row r="52" spans="1:15" x14ac:dyDescent="0.25">
      <c r="A52" t="s">
        <v>128</v>
      </c>
      <c r="B52" t="s">
        <v>81</v>
      </c>
      <c r="C52">
        <v>681280.86819999991</v>
      </c>
      <c r="D52">
        <v>1629.5079999999998</v>
      </c>
      <c r="E52">
        <v>682910.37619999994</v>
      </c>
      <c r="F52">
        <v>6235.2780000000002</v>
      </c>
      <c r="G52">
        <v>18439.580000000002</v>
      </c>
      <c r="H52">
        <v>24674.858</v>
      </c>
      <c r="I52">
        <v>145645.51160000003</v>
      </c>
      <c r="J52">
        <v>204415.611</v>
      </c>
      <c r="K52">
        <v>350061.1226</v>
      </c>
      <c r="L52">
        <v>7224.6957999999995</v>
      </c>
      <c r="M52">
        <v>183018.09</v>
      </c>
      <c r="N52">
        <v>190242.78579999998</v>
      </c>
      <c r="O52">
        <v>1247889.1425999999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0.2151889013912</v>
      </c>
      <c r="D17" s="14">
        <f t="shared" si="1"/>
        <v>3.3085305456208203</v>
      </c>
      <c r="E17" s="14">
        <f t="shared" si="2"/>
        <v>0.21578507892267118</v>
      </c>
      <c r="F17" s="14">
        <f t="shared" si="3"/>
        <v>1.4487609099201901</v>
      </c>
      <c r="G17" s="14">
        <f t="shared" si="4"/>
        <v>18.456334633262681</v>
      </c>
      <c r="H17" s="14">
        <f t="shared" si="5"/>
        <v>3.1695271925171951</v>
      </c>
      <c r="I17" s="14">
        <f t="shared" si="6"/>
        <v>0.77462125887430444</v>
      </c>
      <c r="J17" s="14">
        <f t="shared" si="7"/>
        <v>29.167852068595252</v>
      </c>
      <c r="K17" s="14">
        <f t="shared" si="8"/>
        <v>1.2422350861800562</v>
      </c>
      <c r="L17" s="14">
        <f t="shared" si="9"/>
        <v>43.497301134240963</v>
      </c>
      <c r="M17" s="14">
        <f t="shared" si="10"/>
        <v>324.5100348458983</v>
      </c>
      <c r="N17" s="14">
        <f t="shared" si="11"/>
        <v>119.90463146084632</v>
      </c>
      <c r="O17" s="19">
        <f t="shared" si="12"/>
        <v>0.82946533650247645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6.9605997932849651E-3</v>
      </c>
      <c r="D18" s="14">
        <f t="shared" si="1"/>
        <v>0</v>
      </c>
      <c r="E18" s="14">
        <f t="shared" si="2"/>
        <v>6.9592582818453668E-3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0.12113592421725904</v>
      </c>
      <c r="J18" s="14">
        <f t="shared" si="7"/>
        <v>0.51487713309667316</v>
      </c>
      <c r="K18" s="14">
        <f t="shared" si="8"/>
        <v>0.12762052735685875</v>
      </c>
      <c r="L18" s="14">
        <f t="shared" si="9"/>
        <v>10.569184942922321</v>
      </c>
      <c r="M18" s="14">
        <f t="shared" si="10"/>
        <v>0.22235555316767217</v>
      </c>
      <c r="N18" s="14">
        <f t="shared" si="11"/>
        <v>7.7558832089617278</v>
      </c>
      <c r="O18" s="19">
        <f t="shared" si="12"/>
        <v>5.7270918597526928E-2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1.7316783506376967E-2</v>
      </c>
      <c r="D21" s="14">
        <f t="shared" si="1"/>
        <v>0</v>
      </c>
      <c r="E21" s="14">
        <f t="shared" si="2"/>
        <v>1.7313446055027836E-2</v>
      </c>
      <c r="F21" s="14">
        <f t="shared" si="3"/>
        <v>6.2444751591561737E-3</v>
      </c>
      <c r="G21" s="14">
        <f t="shared" si="4"/>
        <v>0</v>
      </c>
      <c r="H21" s="14">
        <f t="shared" si="5"/>
        <v>5.6126812018768429E-3</v>
      </c>
      <c r="I21" s="14">
        <f t="shared" si="6"/>
        <v>0.20213557976186783</v>
      </c>
      <c r="J21" s="14">
        <f t="shared" si="7"/>
        <v>0</v>
      </c>
      <c r="K21" s="14">
        <f t="shared" si="8"/>
        <v>0.19880656825484508</v>
      </c>
      <c r="L21" s="14">
        <f t="shared" si="9"/>
        <v>11.495761471554411</v>
      </c>
      <c r="M21" s="14">
        <f t="shared" si="10"/>
        <v>0</v>
      </c>
      <c r="N21" s="14">
        <f t="shared" si="11"/>
        <v>8.3700652352614604</v>
      </c>
      <c r="O21" s="19">
        <f t="shared" si="12"/>
        <v>8.188300464878398E-2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1.5509353437287991E-2</v>
      </c>
      <c r="D22" s="14">
        <f t="shared" si="1"/>
        <v>0</v>
      </c>
      <c r="E22" s="14">
        <f t="shared" si="2"/>
        <v>1.5506364330648508E-2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2.5070720895740431E-2</v>
      </c>
      <c r="J22" s="14">
        <f t="shared" si="7"/>
        <v>0</v>
      </c>
      <c r="K22" s="14">
        <f t="shared" si="8"/>
        <v>2.4657826152273701E-2</v>
      </c>
      <c r="L22" s="14">
        <f t="shared" si="9"/>
        <v>0.28601676668294718</v>
      </c>
      <c r="M22" s="14">
        <f t="shared" si="10"/>
        <v>0</v>
      </c>
      <c r="N22" s="14">
        <f t="shared" si="11"/>
        <v>0.20824884036073515</v>
      </c>
      <c r="O22" s="19">
        <f t="shared" si="12"/>
        <v>1.7969879694324099E-2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0.25497563812814994</v>
      </c>
      <c r="D25" s="14">
        <f t="shared" ref="D25:O25" si="13">SUM(D15:D24)</f>
        <v>3.3085305456208203</v>
      </c>
      <c r="E25" s="14">
        <f t="shared" si="13"/>
        <v>0.25556414759019291</v>
      </c>
      <c r="F25" s="14">
        <f t="shared" si="13"/>
        <v>1.4550053850793463</v>
      </c>
      <c r="G25" s="14">
        <f t="shared" si="13"/>
        <v>18.456334633262681</v>
      </c>
      <c r="H25" s="14">
        <f t="shared" si="13"/>
        <v>3.1751398737190719</v>
      </c>
      <c r="I25" s="14">
        <f t="shared" si="13"/>
        <v>1.1229634837491718</v>
      </c>
      <c r="J25" s="14">
        <f t="shared" si="13"/>
        <v>29.682729201691924</v>
      </c>
      <c r="K25" s="14">
        <f t="shared" si="13"/>
        <v>1.5933200079440335</v>
      </c>
      <c r="L25" s="14">
        <f t="shared" si="13"/>
        <v>65.848264315400641</v>
      </c>
      <c r="M25" s="14">
        <f t="shared" si="13"/>
        <v>324.73239039906599</v>
      </c>
      <c r="N25" s="14">
        <f t="shared" si="13"/>
        <v>136.23882874543025</v>
      </c>
      <c r="O25" s="14">
        <f t="shared" si="13"/>
        <v>0.98658913944311144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1.1809488481269021E-2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1.1807212446966817E-2</v>
      </c>
      <c r="F28" s="14">
        <f>(SUMIFS(TARIMSALAG2,KAYNAK,A28,SEBEP,B28,SÜRE,"Uzun",BİLDİRİM,"Bildirimli",İL,$B$10,İLÇE,$B$11)/VLOOKUP($B$11,ABONE2,6,FALSE))</f>
        <v>7.8943559779013066E-4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7.0956329024901164E-4</v>
      </c>
      <c r="I28" s="14">
        <f>(SUMIFS(TICARETHANEAG2,KAYNAK,A28,SEBEP,B28,SÜRE,"Uzun",BİLDİRİM,"Bildirimli",İL,$B$10,İLÇE,$B$11)/VLOOKUP($B$11,ABONE2,9,FALSE))</f>
        <v>2.0011310826488906E-2</v>
      </c>
      <c r="J28" s="14">
        <f>(SUMIFS(TICARETHANEOG2,KAYNAK,A28,SEBEP,B28,SÜRE,"Uzun",BİLDİRİM,"Bildirimli",İL,$B$10,İLÇE,$B$11)/VLOOKUP($B$11,ABONE2,10,FALSE))</f>
        <v>0.54967092890830604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2.8734381576709579E-2</v>
      </c>
      <c r="L28" s="14">
        <f>(SUMIFS(SANAYIAG2,KAYNAK,A28,SEBEP,B28,SÜRE,"Uzun",BİLDİRİM,"Bildirimli",İL,$B$10,İLÇE,$B$11)/VLOOKUP($B$11,ABONE2,12,FALSE))</f>
        <v>9.342795067510587E-2</v>
      </c>
      <c r="M28" s="14">
        <f>(SUMIFS(SANAYIOG2,KAYNAK,A28,SEBEP,B28,SÜRE,"Uzun",BİLDİRİM,"Bildirimli",İL,$B$10,İLÇE,$B$11)/VLOOKUP($B$11,ABONE2,13,FALSE))</f>
        <v>1.6099959185285624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0.505782608601131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1.6854678735245106E-2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0.12143443690252334</v>
      </c>
      <c r="D29" s="14">
        <f>(SUMIFS(MESKENOG2,KAYNAK,A29,SEBEP,B29,SÜRE,"Uzun",BİLDİRİM,"Bildirimli",İL,$B$10,İLÇE,$B$11)/VLOOKUP($B$11,ABONE2,4,FALSE))</f>
        <v>7.6944916202291658E-2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0.12142586246889205</v>
      </c>
      <c r="F29" s="14">
        <f>(SUMIFS(TARIMSALAG2,KAYNAK,A29,SEBEP,B29,SÜRE,"Uzun",BİLDİRİM,"Bildirimli",İL,$B$10,İLÇE,$B$11)/VLOOKUP($B$11,ABONE2,6,FALSE))</f>
        <v>0.32969382901802652</v>
      </c>
      <c r="G29" s="14">
        <f>(SUMIFS(TARIMSALOG2,KAYNAK,A29,SEBEP,B29,SÜRE,"Uzun",BİLDİRİM,"Bildirimli",İL,$B$10,İLÇE,$B$11)/VLOOKUP($B$11,ABONE2,7,FALSE))</f>
        <v>1.5013847430759306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0.4482413803227086</v>
      </c>
      <c r="I29" s="14">
        <f>(SUMIFS(TICARETHANEAG2,KAYNAK,A29,SEBEP,B29,SÜRE,"Uzun",BİLDİRİM,"Bildirimli",İL,$B$10,İLÇE,$B$11)/VLOOKUP($B$11,ABONE2,9,FALSE))</f>
        <v>0.48383674823321143</v>
      </c>
      <c r="J29" s="14">
        <f>(SUMIFS(TICARETHANEOG2,KAYNAK,A29,SEBEP,B29,SÜRE,"Uzun",BİLDİRİM,"Bildirimli",İL,$B$10,İLÇE,$B$11)/VLOOKUP($B$11,ABONE2,10,FALSE))</f>
        <v>11.324716642696668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0.66237737901892835</v>
      </c>
      <c r="L29" s="14">
        <f>(SUMIFS(SANAYIAG2,KAYNAK,A29,SEBEP,B29,SÜRE,"Uzun",BİLDİRİM,"Bildirimli",İL,$B$10,İLÇE,$B$11)/VLOOKUP($B$11,ABONE2,12,FALSE))</f>
        <v>22.554242284463122</v>
      </c>
      <c r="M29" s="14">
        <f>(SUMIFS(SANAYIOG2,KAYNAK,A29,SEBEP,B29,SÜRE,"Uzun",BİLDİRİM,"Bildirimli",İL,$B$10,İLÇE,$B$11)/VLOOKUP($B$11,ABONE2,13,FALSE))</f>
        <v>135.70739516833422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53.320571680646502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0.40963005845108452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3.6779239218888756E-3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3.6772150782314731E-3</v>
      </c>
      <c r="F31" s="14">
        <f>(SUMIFS(TARIMSALAG2,KAYNAK,A31,SEBEP,B31,SÜRE,"Uzun",BİLDİRİM,"Bildirimli",İL,$B$10,İLÇE,$B$11)/VLOOKUP($B$11,ABONE2,6,FALSE))</f>
        <v>3.9095922806648635E-2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3.5140335322681827E-2</v>
      </c>
      <c r="I31" s="14">
        <f>(SUMIFS(TICARETHANEAG2,KAYNAK,A31,SEBEP,B31,SÜRE,"Uzun",BİLDİRİM,"Bildirimli",İL,$B$10,İLÇE,$B$11)/VLOOKUP($B$11,ABONE2,9,FALSE))</f>
        <v>4.0194048673314615E-2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3.9532084803792326E-2</v>
      </c>
      <c r="L31" s="14">
        <f>(SUMIFS(SANAYIAG2,KAYNAK,A31,SEBEP,B31,SÜRE,"Uzun",BİLDİRİM,"Bildirimli",İL,$B$10,İLÇE,$B$11)/VLOOKUP($B$11,ABONE2,12,FALSE))</f>
        <v>0.29387047578617154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0.21396712685227509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1.1647062967290357E-2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0.13692184930568124</v>
      </c>
      <c r="D33" s="14">
        <f t="shared" ref="D33:O33" si="14">SUM(D28:D32)</f>
        <v>7.6944916202291658E-2</v>
      </c>
      <c r="E33" s="14">
        <f t="shared" si="14"/>
        <v>0.13691028999409033</v>
      </c>
      <c r="F33" s="14">
        <f t="shared" si="14"/>
        <v>0.36957918742246532</v>
      </c>
      <c r="G33" s="14">
        <f t="shared" si="14"/>
        <v>1.5013847430759306</v>
      </c>
      <c r="H33" s="14">
        <f t="shared" si="14"/>
        <v>0.48409127893563947</v>
      </c>
      <c r="I33" s="14">
        <f t="shared" si="14"/>
        <v>0.54404210773301498</v>
      </c>
      <c r="J33" s="14">
        <f t="shared" si="14"/>
        <v>11.874387571604974</v>
      </c>
      <c r="K33" s="14">
        <f t="shared" si="14"/>
        <v>0.73064384539943028</v>
      </c>
      <c r="L33" s="14">
        <f t="shared" si="14"/>
        <v>22.9415407109244</v>
      </c>
      <c r="M33" s="14">
        <f t="shared" si="14"/>
        <v>137.31739108686278</v>
      </c>
      <c r="N33" s="14">
        <f t="shared" si="14"/>
        <v>54.040321416099907</v>
      </c>
      <c r="O33" s="14">
        <f t="shared" si="14"/>
        <v>0.43813180015361997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207505</v>
      </c>
      <c r="D37" s="18">
        <f>VLOOKUP($B$11,ABONE2,4,FALSE)</f>
        <v>40</v>
      </c>
      <c r="E37" s="18">
        <f>VLOOKUP($B$11,ABONE2,5,FALSE)</f>
        <v>207545</v>
      </c>
      <c r="F37" s="18">
        <f>VLOOKUP($B$11,ABONE2,6,FALSE)</f>
        <v>382</v>
      </c>
      <c r="G37" s="18">
        <f>VLOOKUP($B$11,ABONE2,7,FALSE)</f>
        <v>43</v>
      </c>
      <c r="H37" s="18">
        <f>VLOOKUP($B$11,ABONE2,8,FALSE)</f>
        <v>425</v>
      </c>
      <c r="I37" s="18">
        <f>VLOOKUP($B$11,ABONE2,9,FALSE)</f>
        <v>51717</v>
      </c>
      <c r="J37" s="18">
        <f>VLOOKUP($B$11,ABONE2,10,FALSE)</f>
        <v>866</v>
      </c>
      <c r="K37" s="18">
        <f>VLOOKUP($B$11,ABONE2,11,FALSE)</f>
        <v>52583</v>
      </c>
      <c r="L37" s="29">
        <f>VLOOKUP($B$11,ABONE2,12,FALSE)</f>
        <v>640</v>
      </c>
      <c r="M37" s="29">
        <f>VLOOKUP($B$11,ABONE2,13,FALSE)</f>
        <v>239</v>
      </c>
      <c r="N37" s="29">
        <f>VLOOKUP($B$11,ABONE2,14,FALSE)</f>
        <v>879</v>
      </c>
      <c r="O37" s="29">
        <f>VLOOKUP($B$11,ABONE2,15,FALSE)</f>
        <v>261432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53164.871700000003</v>
      </c>
      <c r="D38" s="18">
        <f>VLOOKUP($B$11,TUKETIM,4,FALSE)</f>
        <v>128.82419166666668</v>
      </c>
      <c r="E38" s="18">
        <f>VLOOKUP($B$11,TUKETIM,5,FALSE)</f>
        <v>53293.69589166667</v>
      </c>
      <c r="F38" s="18">
        <f>VLOOKUP($B$11,TUKETIM,6,FALSE)</f>
        <v>150.22692083333334</v>
      </c>
      <c r="G38" s="18">
        <f>VLOOKUP($B$11,TUKETIM,7,FALSE)</f>
        <v>209.32718333333332</v>
      </c>
      <c r="H38" s="18">
        <f>VLOOKUP($B$11,TUKETIM,8,FALSE)</f>
        <v>359.55410416666666</v>
      </c>
      <c r="I38" s="18">
        <f>VLOOKUP($B$11,TUKETIM,9,FALSE)</f>
        <v>38673.977429166676</v>
      </c>
      <c r="J38" s="18">
        <f>VLOOKUP($B$11,TUKETIM,10,FALSE)</f>
        <v>24531.816287499998</v>
      </c>
      <c r="K38" s="18">
        <f>VLOOKUP($B$11,TUKETIM,11,FALSE)</f>
        <v>63205.793716666674</v>
      </c>
      <c r="L38" s="29">
        <f>VLOOKUP($B$11,TUKETIM,12,FALSE)</f>
        <v>7429.7050708333336</v>
      </c>
      <c r="M38" s="29">
        <f>VLOOKUP($B$11,TUKETIM,13,FALSE)</f>
        <v>55046.936795833331</v>
      </c>
      <c r="N38" s="29">
        <f>VLOOKUP($B$11,TUKETIM,14,FALSE)</f>
        <v>62476.641866666665</v>
      </c>
      <c r="O38" s="29">
        <f>VLOOKUP($B$11,TUKETIM,15,FALSE)</f>
        <v>179335.68557916669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980452.39799999993</v>
      </c>
      <c r="D39" s="18">
        <f>VLOOKUP($B$11,ANLASMA,4,FALSE)</f>
        <v>1332.912</v>
      </c>
      <c r="E39" s="18">
        <f>VLOOKUP($B$11,ANLASMA,5,FALSE)</f>
        <v>981785.30999999994</v>
      </c>
      <c r="F39" s="18">
        <f>VLOOKUP($B$11,ANLASMA,6,FALSE)</f>
        <v>1657.4349999999999</v>
      </c>
      <c r="G39" s="18">
        <f>VLOOKUP($B$11,ANLASMA,7,FALSE)</f>
        <v>1321</v>
      </c>
      <c r="H39" s="18">
        <f>VLOOKUP($B$11,ANLASMA,8,FALSE)</f>
        <v>2978.4349999999999</v>
      </c>
      <c r="I39" s="18">
        <f>VLOOKUP($B$11,ANLASMA,9,FALSE)</f>
        <v>405607.62759999995</v>
      </c>
      <c r="J39" s="18">
        <f>VLOOKUP($B$11,ANLASMA,10,FALSE)</f>
        <v>333887.34399999998</v>
      </c>
      <c r="K39" s="18">
        <f>VLOOKUP($B$11,ANLASMA,11,FALSE)</f>
        <v>739494.97159999993</v>
      </c>
      <c r="L39" s="29">
        <f>VLOOKUP($B$11,ANLASMA,12,FALSE)</f>
        <v>25926.317000000003</v>
      </c>
      <c r="M39" s="29">
        <f>VLOOKUP($B$11,ANLASMA,13,FALSE)</f>
        <v>182798.5</v>
      </c>
      <c r="N39" s="29">
        <f>VLOOKUP($B$11,ANLASMA,14,FALSE)</f>
        <v>208724.81700000001</v>
      </c>
      <c r="O39" s="29">
        <f>VLOOKUP($B$11,ANLASMA,15,FALSE)</f>
        <v>1932983.5336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0.16612856746338475</v>
      </c>
      <c r="D17" s="14">
        <f t="shared" si="1"/>
        <v>0.26130752025578308</v>
      </c>
      <c r="E17" s="14">
        <f t="shared" si="2"/>
        <v>0.16614812561300324</v>
      </c>
      <c r="F17" s="14">
        <f t="shared" si="3"/>
        <v>0.76113503061515486</v>
      </c>
      <c r="G17" s="14">
        <f t="shared" si="4"/>
        <v>1.9660906845319779</v>
      </c>
      <c r="H17" s="14">
        <f t="shared" si="5"/>
        <v>0.82124619702370383</v>
      </c>
      <c r="I17" s="14">
        <f t="shared" si="6"/>
        <v>0.63740440153783684</v>
      </c>
      <c r="J17" s="14">
        <f t="shared" si="7"/>
        <v>16.415841500413528</v>
      </c>
      <c r="K17" s="14">
        <f t="shared" si="8"/>
        <v>0.72857123718788674</v>
      </c>
      <c r="L17" s="14">
        <f t="shared" si="9"/>
        <v>29.092867145555218</v>
      </c>
      <c r="M17" s="14">
        <f t="shared" si="10"/>
        <v>529.636391819555</v>
      </c>
      <c r="N17" s="14">
        <f t="shared" si="11"/>
        <v>87.980340636614017</v>
      </c>
      <c r="O17" s="19">
        <f t="shared" si="12"/>
        <v>0.27771355192970787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4.1884981247051228E-2</v>
      </c>
      <c r="D21" s="14">
        <f t="shared" si="1"/>
        <v>0</v>
      </c>
      <c r="E21" s="14">
        <f t="shared" si="2"/>
        <v>4.1876374378558102E-2</v>
      </c>
      <c r="F21" s="14">
        <f t="shared" si="3"/>
        <v>0.32117864113427741</v>
      </c>
      <c r="G21" s="14">
        <f t="shared" si="4"/>
        <v>0</v>
      </c>
      <c r="H21" s="14">
        <f t="shared" si="5"/>
        <v>0.30515612388948354</v>
      </c>
      <c r="I21" s="14">
        <f t="shared" si="6"/>
        <v>0.23236570433895368</v>
      </c>
      <c r="J21" s="14">
        <f t="shared" si="7"/>
        <v>0</v>
      </c>
      <c r="K21" s="14">
        <f t="shared" si="8"/>
        <v>0.23102310964180925</v>
      </c>
      <c r="L21" s="14">
        <f t="shared" si="9"/>
        <v>24.737142400901572</v>
      </c>
      <c r="M21" s="14">
        <f t="shared" si="10"/>
        <v>0</v>
      </c>
      <c r="N21" s="14">
        <f t="shared" si="11"/>
        <v>21.82689035373668</v>
      </c>
      <c r="O21" s="19">
        <f t="shared" si="12"/>
        <v>7.6242882746954649E-2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2.0647423420593388E-3</v>
      </c>
      <c r="D22" s="14">
        <f t="shared" si="1"/>
        <v>0</v>
      </c>
      <c r="E22" s="14">
        <f t="shared" si="2"/>
        <v>2.0643180619168825E-3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2.8414588545710717E-3</v>
      </c>
      <c r="J22" s="14">
        <f t="shared" si="7"/>
        <v>0</v>
      </c>
      <c r="K22" s="14">
        <f t="shared" si="8"/>
        <v>2.8250410806953865E-3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2.1546384622159252E-3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0.21007829105249531</v>
      </c>
      <c r="D25" s="14">
        <f t="shared" ref="D25:O25" si="13">SUM(D15:D24)</f>
        <v>0.26130752025578308</v>
      </c>
      <c r="E25" s="14">
        <f t="shared" si="13"/>
        <v>0.2100888180534782</v>
      </c>
      <c r="F25" s="14">
        <f t="shared" si="13"/>
        <v>1.0823136717494322</v>
      </c>
      <c r="G25" s="14">
        <f t="shared" si="13"/>
        <v>1.9660906845319779</v>
      </c>
      <c r="H25" s="14">
        <f t="shared" si="13"/>
        <v>1.1264023209131873</v>
      </c>
      <c r="I25" s="14">
        <f t="shared" si="13"/>
        <v>0.87261156473136159</v>
      </c>
      <c r="J25" s="14">
        <f t="shared" si="13"/>
        <v>16.415841500413528</v>
      </c>
      <c r="K25" s="14">
        <f t="shared" si="13"/>
        <v>0.96241938791039139</v>
      </c>
      <c r="L25" s="14">
        <f t="shared" si="13"/>
        <v>53.830009546456793</v>
      </c>
      <c r="M25" s="14">
        <f t="shared" si="13"/>
        <v>529.636391819555</v>
      </c>
      <c r="N25" s="14">
        <f t="shared" si="13"/>
        <v>109.80723099035069</v>
      </c>
      <c r="O25" s="14">
        <f t="shared" si="13"/>
        <v>0.35611107313887841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2.3638703210434781E-2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2.363384573637552E-2</v>
      </c>
      <c r="F29" s="14">
        <f>(SUMIFS(TARIMSALAG2,KAYNAK,A29,SEBEP,B29,SÜRE,"Uzun",BİLDİRİM,"Bildirimli",İL,$B$10,İLÇE,$B$11)/VLOOKUP($B$11,ABONE2,6,FALSE))</f>
        <v>8.1248872011414744E-2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7.7195640301094728E-2</v>
      </c>
      <c r="I29" s="14">
        <f>(SUMIFS(TICARETHANEAG2,KAYNAK,A29,SEBEP,B29,SÜRE,"Uzun",BİLDİRİM,"Bildirimli",İL,$B$10,İLÇE,$B$11)/VLOOKUP($B$11,ABONE2,9,FALSE))</f>
        <v>0.17251205385489446</v>
      </c>
      <c r="J29" s="14">
        <f>(SUMIFS(TICARETHANEOG2,KAYNAK,A29,SEBEP,B29,SÜRE,"Uzun",BİLDİRİM,"Bildirimli",İL,$B$10,İLÇE,$B$11)/VLOOKUP($B$11,ABONE2,10,FALSE))</f>
        <v>4.2712055423820834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0.19619405184410679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4.5952470804014177E-2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1.3676638518253133E-2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1.3673828130719226E-2</v>
      </c>
      <c r="F31" s="14">
        <f>(SUMIFS(TARIMSALAG2,KAYNAK,A31,SEBEP,B31,SÜRE,"Uzun",BİLDİRİM,"Bildirimli",İL,$B$10,İLÇE,$B$11)/VLOOKUP($B$11,ABONE2,6,FALSE))</f>
        <v>0.19965115404524647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0.18969123252825004</v>
      </c>
      <c r="I31" s="14">
        <f>(SUMIFS(TICARETHANEAG2,KAYNAK,A31,SEBEP,B31,SÜRE,"Uzun",BİLDİRİM,"Bildirimli",İL,$B$10,İLÇE,$B$11)/VLOOKUP($B$11,ABONE2,9,FALSE))</f>
        <v>5.0905947868775697E-2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5.0611816444105423E-2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1.8965405369920633E-2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3.7315341728687917E-2</v>
      </c>
      <c r="D33" s="14">
        <f t="shared" ref="D33:O33" si="14">SUM(D28:D32)</f>
        <v>0</v>
      </c>
      <c r="E33" s="14">
        <f t="shared" si="14"/>
        <v>3.7307673867094743E-2</v>
      </c>
      <c r="F33" s="14">
        <f t="shared" si="14"/>
        <v>0.2809000260566612</v>
      </c>
      <c r="G33" s="14">
        <f t="shared" si="14"/>
        <v>0</v>
      </c>
      <c r="H33" s="14">
        <f t="shared" si="14"/>
        <v>0.26688687282934476</v>
      </c>
      <c r="I33" s="14">
        <f t="shared" si="14"/>
        <v>0.22341800172367016</v>
      </c>
      <c r="J33" s="14">
        <f t="shared" si="14"/>
        <v>4.2712055423820834</v>
      </c>
      <c r="K33" s="14">
        <f t="shared" si="14"/>
        <v>0.24680586828821222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6.491787617393481E-2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243273</v>
      </c>
      <c r="D37" s="18">
        <f>VLOOKUP($B$11,ABONE2,4,FALSE)</f>
        <v>50</v>
      </c>
      <c r="E37" s="18">
        <f>VLOOKUP($B$11,ABONE2,5,FALSE)</f>
        <v>243323</v>
      </c>
      <c r="F37" s="18">
        <f>VLOOKUP($B$11,ABONE2,6,FALSE)</f>
        <v>838</v>
      </c>
      <c r="G37" s="18">
        <f>VLOOKUP($B$11,ABONE2,7,FALSE)</f>
        <v>44</v>
      </c>
      <c r="H37" s="18">
        <f>VLOOKUP($B$11,ABONE2,8,FALSE)</f>
        <v>882</v>
      </c>
      <c r="I37" s="18">
        <f>VLOOKUP($B$11,ABONE2,9,FALSE)</f>
        <v>35791</v>
      </c>
      <c r="J37" s="18">
        <f>VLOOKUP($B$11,ABONE2,10,FALSE)</f>
        <v>208</v>
      </c>
      <c r="K37" s="18">
        <f>VLOOKUP($B$11,ABONE2,11,FALSE)</f>
        <v>35999</v>
      </c>
      <c r="L37" s="29">
        <f>VLOOKUP($B$11,ABONE2,12,FALSE)</f>
        <v>105</v>
      </c>
      <c r="M37" s="29">
        <f>VLOOKUP($B$11,ABONE2,13,FALSE)</f>
        <v>14</v>
      </c>
      <c r="N37" s="29">
        <f>VLOOKUP($B$11,ABONE2,14,FALSE)</f>
        <v>119</v>
      </c>
      <c r="O37" s="29">
        <f>VLOOKUP($B$11,ABONE2,15,FALSE)</f>
        <v>280323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54454.018575000002</v>
      </c>
      <c r="D38" s="18">
        <f>VLOOKUP($B$11,TUKETIM,4,FALSE)</f>
        <v>35.841870833333331</v>
      </c>
      <c r="E38" s="18">
        <f>VLOOKUP($B$11,TUKETIM,5,FALSE)</f>
        <v>54489.860445833336</v>
      </c>
      <c r="F38" s="18">
        <f>VLOOKUP($B$11,TUKETIM,6,FALSE)</f>
        <v>463.13167500000003</v>
      </c>
      <c r="G38" s="18">
        <f>VLOOKUP($B$11,TUKETIM,7,FALSE)</f>
        <v>146.26726666666664</v>
      </c>
      <c r="H38" s="18">
        <f>VLOOKUP($B$11,TUKETIM,8,FALSE)</f>
        <v>609.3989416666667</v>
      </c>
      <c r="I38" s="18">
        <f>VLOOKUP($B$11,TUKETIM,9,FALSE)</f>
        <v>22193.537245833337</v>
      </c>
      <c r="J38" s="18">
        <f>VLOOKUP($B$11,TUKETIM,10,FALSE)</f>
        <v>5644.7103541666665</v>
      </c>
      <c r="K38" s="18">
        <f>VLOOKUP($B$11,TUKETIM,11,FALSE)</f>
        <v>27838.247600000002</v>
      </c>
      <c r="L38" s="29">
        <f>VLOOKUP($B$11,TUKETIM,12,FALSE)</f>
        <v>1115.9358875</v>
      </c>
      <c r="M38" s="29">
        <f>VLOOKUP($B$11,TUKETIM,13,FALSE)</f>
        <v>903.01940833333344</v>
      </c>
      <c r="N38" s="29">
        <f>VLOOKUP($B$11,TUKETIM,14,FALSE)</f>
        <v>2018.9552958333334</v>
      </c>
      <c r="O38" s="29">
        <f>VLOOKUP($B$11,TUKETIM,15,FALSE)</f>
        <v>84956.462283333341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1229292.3934000002</v>
      </c>
      <c r="D39" s="18">
        <f>VLOOKUP($B$11,ANLASMA,4,FALSE)</f>
        <v>986.80000000000007</v>
      </c>
      <c r="E39" s="18">
        <f>VLOOKUP($B$11,ANLASMA,5,FALSE)</f>
        <v>1230279.1934000002</v>
      </c>
      <c r="F39" s="18">
        <f>VLOOKUP($B$11,ANLASMA,6,FALSE)</f>
        <v>4079.058</v>
      </c>
      <c r="G39" s="18">
        <f>VLOOKUP($B$11,ANLASMA,7,FALSE)</f>
        <v>1970.6000000000001</v>
      </c>
      <c r="H39" s="18">
        <f>VLOOKUP($B$11,ANLASMA,8,FALSE)</f>
        <v>6049.6580000000004</v>
      </c>
      <c r="I39" s="18">
        <f>VLOOKUP($B$11,ANLASMA,9,FALSE)</f>
        <v>208583.58799999999</v>
      </c>
      <c r="J39" s="18">
        <f>VLOOKUP($B$11,ANLASMA,10,FALSE)</f>
        <v>54237.590000000004</v>
      </c>
      <c r="K39" s="18">
        <f>VLOOKUP($B$11,ANLASMA,11,FALSE)</f>
        <v>262821.17800000001</v>
      </c>
      <c r="L39" s="29">
        <f>VLOOKUP($B$11,ANLASMA,12,FALSE)</f>
        <v>2923.1929999999998</v>
      </c>
      <c r="M39" s="29">
        <f>VLOOKUP($B$11,ANLASMA,13,FALSE)</f>
        <v>18822.400000000001</v>
      </c>
      <c r="N39" s="29">
        <f>VLOOKUP($B$11,ANLASMA,14,FALSE)</f>
        <v>21745.593000000001</v>
      </c>
      <c r="O39" s="29">
        <f>VLOOKUP($B$11,ANLASMA,15,FALSE)</f>
        <v>1520895.6224000002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1.7505705012479628E-2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1.7505435986420587E-2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4.7255585848752675E-2</v>
      </c>
      <c r="J15" s="14">
        <f t="shared" ref="J15:J24" si="7">(SUMIFS(TICARETHANEOG2,KAYNAK,A15,SEBEP,B15,SÜRE,"Uzun",BİLDİRİM,"Bildirimsiz",İL,$B$10,İLÇE,$B$11)/VLOOKUP($B$11,ABONE2,10,FALSE))</f>
        <v>2.016034524388655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5.3913676019732459E-2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2.2655791493021406E-2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0.74525719155651715</v>
      </c>
      <c r="D17" s="14">
        <f t="shared" si="1"/>
        <v>0</v>
      </c>
      <c r="E17" s="14">
        <f t="shared" si="2"/>
        <v>0.74524573851277665</v>
      </c>
      <c r="F17" s="14">
        <f t="shared" si="3"/>
        <v>0.11534677973259497</v>
      </c>
      <c r="G17" s="14">
        <f t="shared" si="4"/>
        <v>0</v>
      </c>
      <c r="H17" s="14">
        <f t="shared" si="5"/>
        <v>0.10400119484086431</v>
      </c>
      <c r="I17" s="14">
        <f t="shared" si="6"/>
        <v>1.5727116116187099</v>
      </c>
      <c r="J17" s="14">
        <f t="shared" si="7"/>
        <v>115.41864653360031</v>
      </c>
      <c r="K17" s="14">
        <f t="shared" si="8"/>
        <v>1.9577200477980401</v>
      </c>
      <c r="L17" s="14">
        <f t="shared" si="9"/>
        <v>12.112215666361315</v>
      </c>
      <c r="M17" s="14">
        <f t="shared" si="10"/>
        <v>0</v>
      </c>
      <c r="N17" s="14">
        <f t="shared" si="11"/>
        <v>9.6897725330890516</v>
      </c>
      <c r="O17" s="19">
        <f t="shared" si="12"/>
        <v>0.91800444424135619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1.2948013985042242E-2</v>
      </c>
      <c r="D18" s="14">
        <f t="shared" si="1"/>
        <v>0</v>
      </c>
      <c r="E18" s="14">
        <f t="shared" si="2"/>
        <v>1.2947815001158285E-2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2.4057384876683668E-2</v>
      </c>
      <c r="J18" s="14">
        <f t="shared" si="7"/>
        <v>5.8656834477590643</v>
      </c>
      <c r="K18" s="14">
        <f t="shared" si="8"/>
        <v>4.3812814148322131E-2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1.7314773505588976E-2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3.3795745851818791E-2</v>
      </c>
      <c r="D21" s="14">
        <f t="shared" si="1"/>
        <v>0</v>
      </c>
      <c r="E21" s="14">
        <f t="shared" si="2"/>
        <v>3.3795226481915533E-2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0.19077144998723741</v>
      </c>
      <c r="J21" s="14">
        <f t="shared" si="7"/>
        <v>0</v>
      </c>
      <c r="K21" s="14">
        <f t="shared" si="8"/>
        <v>0.19012629197015421</v>
      </c>
      <c r="L21" s="14">
        <f t="shared" si="9"/>
        <v>1.0419791631016782</v>
      </c>
      <c r="M21" s="14">
        <f t="shared" si="10"/>
        <v>0</v>
      </c>
      <c r="N21" s="14">
        <f t="shared" si="11"/>
        <v>0.83358333048134248</v>
      </c>
      <c r="O21" s="19">
        <f t="shared" si="12"/>
        <v>5.6036468257017302E-2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9.6418460522648328E-4</v>
      </c>
      <c r="D22" s="14">
        <f t="shared" si="1"/>
        <v>0</v>
      </c>
      <c r="E22" s="14">
        <f t="shared" si="2"/>
        <v>9.6416978772645423E-4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7.2642302915541818E-3</v>
      </c>
      <c r="J22" s="14">
        <f t="shared" si="7"/>
        <v>0</v>
      </c>
      <c r="K22" s="14">
        <f t="shared" si="8"/>
        <v>7.2396638461513273E-3</v>
      </c>
      <c r="L22" s="14">
        <f t="shared" si="9"/>
        <v>2.0413368426498693</v>
      </c>
      <c r="M22" s="14">
        <f t="shared" si="10"/>
        <v>0</v>
      </c>
      <c r="N22" s="14">
        <f t="shared" si="11"/>
        <v>1.6330694741198954</v>
      </c>
      <c r="O22" s="19">
        <f t="shared" si="12"/>
        <v>2.0680478620802032E-3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0.81047084101108424</v>
      </c>
      <c r="D25" s="14">
        <f t="shared" ref="D25:O25" si="13">SUM(D15:D24)</f>
        <v>0</v>
      </c>
      <c r="E25" s="14">
        <f t="shared" si="13"/>
        <v>0.81045838576999751</v>
      </c>
      <c r="F25" s="14">
        <f t="shared" si="13"/>
        <v>0.11534677973259497</v>
      </c>
      <c r="G25" s="14">
        <f t="shared" si="13"/>
        <v>0</v>
      </c>
      <c r="H25" s="14">
        <f t="shared" si="13"/>
        <v>0.10400119484086431</v>
      </c>
      <c r="I25" s="14">
        <f t="shared" si="13"/>
        <v>1.8420602626229379</v>
      </c>
      <c r="J25" s="14">
        <f t="shared" si="13"/>
        <v>123.30036450574804</v>
      </c>
      <c r="K25" s="14">
        <f t="shared" si="13"/>
        <v>2.2528124937823999</v>
      </c>
      <c r="L25" s="14">
        <f t="shared" si="13"/>
        <v>15.195531672112862</v>
      </c>
      <c r="M25" s="14">
        <f t="shared" si="13"/>
        <v>0</v>
      </c>
      <c r="N25" s="14">
        <f t="shared" si="13"/>
        <v>12.15642533769029</v>
      </c>
      <c r="O25" s="14">
        <f t="shared" si="13"/>
        <v>1.0160795253590642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0.19569894953236325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0.19569594204896776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0.43150655906695179</v>
      </c>
      <c r="J29" s="14">
        <f>(SUMIFS(TICARETHANEOG2,KAYNAK,A29,SEBEP,B29,SÜRE,"Uzun",BİLDİRİM,"Bildirimli",İL,$B$10,İLÇE,$B$11)/VLOOKUP($B$11,ABONE2,10,FALSE))</f>
        <v>3.5426516959930003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0.44202794592820155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0.23051147944691763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4.4975144778404287E-2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4.4974453604530062E-2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0.10130296635376072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0.1009603761973101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5.2887071480583234E-2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0.24067409431076753</v>
      </c>
      <c r="D33" s="14">
        <f t="shared" ref="D33:O33" si="14">SUM(D28:D32)</f>
        <v>0</v>
      </c>
      <c r="E33" s="14">
        <f t="shared" si="14"/>
        <v>0.24067039565349782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0.53280952542071247</v>
      </c>
      <c r="J33" s="14">
        <f t="shared" si="14"/>
        <v>3.5426516959930003</v>
      </c>
      <c r="K33" s="14">
        <f t="shared" si="14"/>
        <v>0.54298832212551162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0.28339855092750088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195209</v>
      </c>
      <c r="D37" s="18">
        <f>VLOOKUP($B$11,ABONE2,4,FALSE)</f>
        <v>3</v>
      </c>
      <c r="E37" s="18">
        <f>VLOOKUP($B$11,ABONE2,5,FALSE)</f>
        <v>195212</v>
      </c>
      <c r="F37" s="18">
        <f>VLOOKUP($B$11,ABONE2,6,FALSE)</f>
        <v>55</v>
      </c>
      <c r="G37" s="18">
        <f>VLOOKUP($B$11,ABONE2,7,FALSE)</f>
        <v>6</v>
      </c>
      <c r="H37" s="18">
        <f>VLOOKUP($B$11,ABONE2,8,FALSE)</f>
        <v>61</v>
      </c>
      <c r="I37" s="18">
        <f>VLOOKUP($B$11,ABONE2,9,FALSE)</f>
        <v>32122</v>
      </c>
      <c r="J37" s="18">
        <f>VLOOKUP($B$11,ABONE2,10,FALSE)</f>
        <v>109</v>
      </c>
      <c r="K37" s="18">
        <f>VLOOKUP($B$11,ABONE2,11,FALSE)</f>
        <v>32231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227534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46369.799341666665</v>
      </c>
      <c r="D38" s="18">
        <f>VLOOKUP($B$11,TUKETIM,4,FALSE)</f>
        <v>156.8153125</v>
      </c>
      <c r="E38" s="18">
        <f>VLOOKUP($B$11,TUKETIM,5,FALSE)</f>
        <v>46526.614654166668</v>
      </c>
      <c r="F38" s="18">
        <f>VLOOKUP($B$11,TUKETIM,6,FALSE)</f>
        <v>3.6594291666666665</v>
      </c>
      <c r="G38" s="18">
        <f>VLOOKUP($B$11,TUKETIM,7,FALSE)</f>
        <v>1734.8496958333333</v>
      </c>
      <c r="H38" s="18">
        <f>VLOOKUP($B$11,TUKETIM,8,FALSE)</f>
        <v>1738.509125</v>
      </c>
      <c r="I38" s="18">
        <f>VLOOKUP($B$11,TUKETIM,9,FALSE)</f>
        <v>18215.82985416667</v>
      </c>
      <c r="J38" s="18">
        <f>VLOOKUP($B$11,TUKETIM,10,FALSE)</f>
        <v>7653.9027166666674</v>
      </c>
      <c r="K38" s="18">
        <f>VLOOKUP($B$11,TUKETIM,11,FALSE)</f>
        <v>25869.732570833337</v>
      </c>
      <c r="L38" s="29">
        <f>VLOOKUP($B$11,TUKETIM,12,FALSE)</f>
        <v>289.7063541666667</v>
      </c>
      <c r="M38" s="29">
        <f>VLOOKUP($B$11,TUKETIM,13,FALSE)</f>
        <v>1385.6371750000001</v>
      </c>
      <c r="N38" s="29">
        <f>VLOOKUP($B$11,TUKETIM,14,FALSE)</f>
        <v>1675.3435291666667</v>
      </c>
      <c r="O38" s="29">
        <f>VLOOKUP($B$11,TUKETIM,15,FALSE)</f>
        <v>75810.19987916667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1072917.5512000001</v>
      </c>
      <c r="D39" s="18">
        <f>VLOOKUP($B$11,ANLASMA,4,FALSE)</f>
        <v>1020</v>
      </c>
      <c r="E39" s="18">
        <f>VLOOKUP($B$11,ANLASMA,5,FALSE)</f>
        <v>1073937.5512000001</v>
      </c>
      <c r="F39" s="18">
        <f>VLOOKUP($B$11,ANLASMA,6,FALSE)</f>
        <v>229</v>
      </c>
      <c r="G39" s="18">
        <f>VLOOKUP($B$11,ANLASMA,7,FALSE)</f>
        <v>7092.4</v>
      </c>
      <c r="H39" s="18">
        <f>VLOOKUP($B$11,ANLASMA,8,FALSE)</f>
        <v>7321.4</v>
      </c>
      <c r="I39" s="18">
        <f>VLOOKUP($B$11,ANLASMA,9,FALSE)</f>
        <v>193325.30360000001</v>
      </c>
      <c r="J39" s="18">
        <f>VLOOKUP($B$11,ANLASMA,10,FALSE)</f>
        <v>54001.46</v>
      </c>
      <c r="K39" s="18">
        <f>VLOOKUP($B$11,ANLASMA,11,FALSE)</f>
        <v>247326.76360000001</v>
      </c>
      <c r="L39" s="29">
        <f>VLOOKUP($B$11,ANLASMA,12,FALSE)</f>
        <v>794.48199999999997</v>
      </c>
      <c r="M39" s="29">
        <f>VLOOKUP($B$11,ANLASMA,13,FALSE)</f>
        <v>3679.2</v>
      </c>
      <c r="N39" s="29">
        <f>VLOOKUP($B$11,ANLASMA,14,FALSE)</f>
        <v>4473.6819999999998</v>
      </c>
      <c r="O39" s="29">
        <f>VLOOKUP($B$11,ANLASMA,15,FALSE)</f>
        <v>1333059.3968000002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9.8950835572914949E-3</v>
      </c>
      <c r="D17" s="14">
        <f t="shared" si="1"/>
        <v>0</v>
      </c>
      <c r="E17" s="14">
        <f t="shared" si="2"/>
        <v>9.8938924906901531E-3</v>
      </c>
      <c r="F17" s="14">
        <f t="shared" si="3"/>
        <v>2.4604100481759615E-4</v>
      </c>
      <c r="G17" s="14">
        <v>0</v>
      </c>
      <c r="H17" s="14">
        <f t="shared" si="4"/>
        <v>2.4604100481759615E-4</v>
      </c>
      <c r="I17" s="14">
        <f t="shared" si="5"/>
        <v>1.3835211443367282E-2</v>
      </c>
      <c r="J17" s="14">
        <f t="shared" si="6"/>
        <v>6.4306466978990597</v>
      </c>
      <c r="K17" s="14">
        <f t="shared" si="7"/>
        <v>7.2771589374640414E-2</v>
      </c>
      <c r="L17" s="14">
        <f t="shared" si="8"/>
        <v>0</v>
      </c>
      <c r="M17" s="14">
        <f t="shared" si="9"/>
        <v>0</v>
      </c>
      <c r="N17" s="14">
        <f t="shared" si="10"/>
        <v>0</v>
      </c>
      <c r="O17" s="19">
        <f t="shared" si="11"/>
        <v>2.0730186581368125E-2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v>0</v>
      </c>
      <c r="H18" s="14">
        <f t="shared" si="4"/>
        <v>0</v>
      </c>
      <c r="I18" s="14">
        <f t="shared" si="5"/>
        <v>0</v>
      </c>
      <c r="J18" s="14">
        <f t="shared" si="6"/>
        <v>0</v>
      </c>
      <c r="K18" s="14">
        <f t="shared" si="7"/>
        <v>0</v>
      </c>
      <c r="L18" s="14">
        <f t="shared" si="8"/>
        <v>0</v>
      </c>
      <c r="M18" s="14">
        <f t="shared" si="9"/>
        <v>0</v>
      </c>
      <c r="N18" s="14">
        <f t="shared" si="10"/>
        <v>0</v>
      </c>
      <c r="O18" s="19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1.8308129649234034E-2</v>
      </c>
      <c r="D21" s="14">
        <f t="shared" si="1"/>
        <v>0</v>
      </c>
      <c r="E21" s="14">
        <f t="shared" si="2"/>
        <v>1.8305925908191124E-2</v>
      </c>
      <c r="F21" s="14">
        <f t="shared" si="3"/>
        <v>3.4747597846293424E-3</v>
      </c>
      <c r="G21" s="14">
        <v>0</v>
      </c>
      <c r="H21" s="14">
        <f t="shared" si="4"/>
        <v>3.4747597846293424E-3</v>
      </c>
      <c r="I21" s="14">
        <f t="shared" si="5"/>
        <v>2.5082538514325351E-2</v>
      </c>
      <c r="J21" s="14">
        <f t="shared" si="6"/>
        <v>0</v>
      </c>
      <c r="K21" s="14">
        <f t="shared" si="7"/>
        <v>2.4852163354874859E-2</v>
      </c>
      <c r="L21" s="14">
        <f t="shared" si="8"/>
        <v>0</v>
      </c>
      <c r="M21" s="14">
        <f t="shared" si="9"/>
        <v>0</v>
      </c>
      <c r="N21" s="14">
        <f t="shared" si="10"/>
        <v>0</v>
      </c>
      <c r="O21" s="19">
        <f t="shared" si="11"/>
        <v>1.9297389708007127E-2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3.399088351736551E-4</v>
      </c>
      <c r="D22" s="14">
        <f t="shared" si="1"/>
        <v>0</v>
      </c>
      <c r="E22" s="14">
        <f t="shared" si="2"/>
        <v>3.3986792050540274E-4</v>
      </c>
      <c r="F22" s="14">
        <f t="shared" si="3"/>
        <v>0</v>
      </c>
      <c r="G22" s="14">
        <v>0</v>
      </c>
      <c r="H22" s="14">
        <f t="shared" si="4"/>
        <v>0</v>
      </c>
      <c r="I22" s="14">
        <f t="shared" si="5"/>
        <v>0</v>
      </c>
      <c r="J22" s="14">
        <f t="shared" si="6"/>
        <v>0</v>
      </c>
      <c r="K22" s="14">
        <f t="shared" si="7"/>
        <v>0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2.7744303002640849E-4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v>0</v>
      </c>
      <c r="H24" s="14">
        <f t="shared" si="4"/>
        <v>0</v>
      </c>
      <c r="I24" s="14">
        <f t="shared" si="5"/>
        <v>0</v>
      </c>
      <c r="J24" s="14">
        <f t="shared" si="6"/>
        <v>0</v>
      </c>
      <c r="K24" s="14">
        <f t="shared" si="7"/>
        <v>0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2.8543122041699186E-2</v>
      </c>
      <c r="D25" s="14">
        <f t="shared" ref="D25:O25" si="12">SUM(D15:D24)</f>
        <v>0</v>
      </c>
      <c r="E25" s="14">
        <f t="shared" si="12"/>
        <v>2.8539686319386678E-2</v>
      </c>
      <c r="F25" s="14">
        <f t="shared" si="12"/>
        <v>3.7208007894469386E-3</v>
      </c>
      <c r="G25" s="14">
        <f t="shared" si="12"/>
        <v>0</v>
      </c>
      <c r="H25" s="14">
        <f t="shared" si="12"/>
        <v>3.7208007894469386E-3</v>
      </c>
      <c r="I25" s="14">
        <f t="shared" si="12"/>
        <v>3.8917749957692635E-2</v>
      </c>
      <c r="J25" s="14">
        <f t="shared" si="12"/>
        <v>6.4306466978990597</v>
      </c>
      <c r="K25" s="14">
        <f t="shared" si="12"/>
        <v>9.7623752729515276E-2</v>
      </c>
      <c r="L25" s="14">
        <f t="shared" si="12"/>
        <v>0</v>
      </c>
      <c r="M25" s="14">
        <f t="shared" si="12"/>
        <v>0</v>
      </c>
      <c r="N25" s="14">
        <f t="shared" si="12"/>
        <v>0</v>
      </c>
      <c r="O25" s="14">
        <f t="shared" si="12"/>
        <v>4.0305019319401662E-2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1.2551477584394077E-3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1.2549966768880321E-3</v>
      </c>
      <c r="F31" s="14">
        <f>(SUMIFS(TARIMSALAG2,KAYNAK,A31,SEBEP,B31,SÜRE,"Uzun",BİLDİRİM,"Bildirimli",İL,$B$10,İLÇE,$B$11)/VLOOKUP($B$11,ABONE2,6,FALSE))</f>
        <v>0</v>
      </c>
      <c r="G31" s="14"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3.0908298922257462E-3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3.0624416001535865E-3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1.5568854715032211E-3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1.2551477584394077E-3</v>
      </c>
      <c r="D33" s="14">
        <f t="shared" ref="D33:O33" si="13">SUM(D28:D32)</f>
        <v>0</v>
      </c>
      <c r="E33" s="14">
        <f t="shared" si="13"/>
        <v>1.2549966768880321E-3</v>
      </c>
      <c r="F33" s="14">
        <f t="shared" si="13"/>
        <v>0</v>
      </c>
      <c r="G33" s="14">
        <f t="shared" si="13"/>
        <v>0</v>
      </c>
      <c r="H33" s="14">
        <f t="shared" si="13"/>
        <v>0</v>
      </c>
      <c r="I33" s="14">
        <f t="shared" si="13"/>
        <v>3.0908298922257462E-3</v>
      </c>
      <c r="J33" s="14">
        <f t="shared" si="13"/>
        <v>0</v>
      </c>
      <c r="K33" s="14">
        <f t="shared" si="13"/>
        <v>3.0624416001535865E-3</v>
      </c>
      <c r="L33" s="14">
        <f t="shared" si="13"/>
        <v>0</v>
      </c>
      <c r="M33" s="14">
        <f t="shared" si="13"/>
        <v>0</v>
      </c>
      <c r="N33" s="14">
        <f t="shared" si="13"/>
        <v>0</v>
      </c>
      <c r="O33" s="14">
        <f t="shared" si="13"/>
        <v>1.5568854715032211E-3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33227</v>
      </c>
      <c r="D37" s="18">
        <f>VLOOKUP($B$11,ABONE2,4,FALSE)</f>
        <v>4</v>
      </c>
      <c r="E37" s="18">
        <f>VLOOKUP($B$11,ABONE2,5,FALSE)</f>
        <v>33231</v>
      </c>
      <c r="F37" s="18">
        <f>VLOOKUP($B$11,ABONE2,6,FALSE)</f>
        <v>390</v>
      </c>
      <c r="G37" s="18">
        <f>VLOOKUP($B$11,ABONE2,7,FALSE)</f>
        <v>0</v>
      </c>
      <c r="H37" s="18">
        <f>VLOOKUP($B$11,ABONE2,8,FALSE)</f>
        <v>390</v>
      </c>
      <c r="I37" s="18">
        <f>VLOOKUP($B$11,ABONE2,9,FALSE)</f>
        <v>7012</v>
      </c>
      <c r="J37" s="18">
        <f>VLOOKUP($B$11,ABONE2,10,FALSE)</f>
        <v>65</v>
      </c>
      <c r="K37" s="18">
        <f>VLOOKUP($B$11,ABONE2,11,FALSE)</f>
        <v>7077</v>
      </c>
      <c r="L37" s="29">
        <f>VLOOKUP($B$11,ABONE2,12,FALSE)</f>
        <v>9</v>
      </c>
      <c r="M37" s="29">
        <f>VLOOKUP($B$11,ABONE2,13,FALSE)</f>
        <v>1</v>
      </c>
      <c r="N37" s="29">
        <f>VLOOKUP($B$11,ABONE2,14,FALSE)</f>
        <v>10</v>
      </c>
      <c r="O37" s="29">
        <f>VLOOKUP($B$11,ABONE2,15,FALSE)</f>
        <v>40708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9484.6856875000012</v>
      </c>
      <c r="D38" s="18">
        <f>VLOOKUP($B$11,TUKETIM,4,FALSE)</f>
        <v>11.576633333333334</v>
      </c>
      <c r="E38" s="18">
        <f>VLOOKUP($B$11,TUKETIM,5,FALSE)</f>
        <v>9496.2623208333353</v>
      </c>
      <c r="F38" s="18">
        <f>VLOOKUP($B$11,TUKETIM,6,FALSE)</f>
        <v>104.65277083333335</v>
      </c>
      <c r="G38" s="18">
        <f>VLOOKUP($B$11,TUKETIM,7,FALSE)</f>
        <v>0</v>
      </c>
      <c r="H38" s="18">
        <f>VLOOKUP($B$11,TUKETIM,8,FALSE)</f>
        <v>104.65277083333335</v>
      </c>
      <c r="I38" s="18">
        <f>VLOOKUP($B$11,TUKETIM,9,FALSE)</f>
        <v>2955.9766</v>
      </c>
      <c r="J38" s="18">
        <f>VLOOKUP($B$11,TUKETIM,10,FALSE)</f>
        <v>2726.4929708333334</v>
      </c>
      <c r="K38" s="18">
        <f>VLOOKUP($B$11,TUKETIM,11,FALSE)</f>
        <v>5682.4695708333329</v>
      </c>
      <c r="L38" s="29">
        <f>VLOOKUP($B$11,TUKETIM,12,FALSE)</f>
        <v>145.59307916666666</v>
      </c>
      <c r="M38" s="29">
        <f>VLOOKUP($B$11,TUKETIM,13,FALSE)</f>
        <v>333.22455833333333</v>
      </c>
      <c r="N38" s="29">
        <f>VLOOKUP($B$11,TUKETIM,14,FALSE)</f>
        <v>478.81763749999999</v>
      </c>
      <c r="O38" s="29">
        <f>VLOOKUP($B$11,TUKETIM,15,FALSE)</f>
        <v>15762.202300000001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195405.5344</v>
      </c>
      <c r="D39" s="18">
        <f>VLOOKUP($B$11,ANLASMA,4,FALSE)</f>
        <v>711.96</v>
      </c>
      <c r="E39" s="18">
        <f>VLOOKUP($B$11,ANLASMA,5,FALSE)</f>
        <v>196117.4944</v>
      </c>
      <c r="F39" s="18">
        <f>VLOOKUP($B$11,ANLASMA,6,FALSE)</f>
        <v>2180.4300000000003</v>
      </c>
      <c r="G39" s="18">
        <f>VLOOKUP($B$11,ANLASMA,7,FALSE)</f>
        <v>0</v>
      </c>
      <c r="H39" s="18">
        <f>VLOOKUP($B$11,ANLASMA,8,FALSE)</f>
        <v>2180.4300000000003</v>
      </c>
      <c r="I39" s="18">
        <f>VLOOKUP($B$11,ANLASMA,9,FALSE)</f>
        <v>42007.850000000006</v>
      </c>
      <c r="J39" s="18">
        <f>VLOOKUP($B$11,ANLASMA,10,FALSE)</f>
        <v>27641.05</v>
      </c>
      <c r="K39" s="18">
        <f>VLOOKUP($B$11,ANLASMA,11,FALSE)</f>
        <v>69648.900000000009</v>
      </c>
      <c r="L39" s="29">
        <f>VLOOKUP($B$11,ANLASMA,12,FALSE)</f>
        <v>869.84799999999996</v>
      </c>
      <c r="M39" s="29">
        <f>VLOOKUP($B$11,ANLASMA,13,FALSE)</f>
        <v>600</v>
      </c>
      <c r="N39" s="29">
        <f>VLOOKUP($B$11,ANLASMA,14,FALSE)</f>
        <v>1469.848</v>
      </c>
      <c r="O39" s="29">
        <f>VLOOKUP($B$11,ANLASMA,15,FALSE)</f>
        <v>269416.67240000004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2023-08-01T12:17:43Z</dcterms:modified>
</cp:coreProperties>
</file>